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3" documentId="11_3AFFDEA76B7B798F794896DD86DDA27214DAD0E4" xr6:coauthVersionLast="47" xr6:coauthVersionMax="47" xr10:uidLastSave="{8645C2FC-99D4-C14D-9F6D-693C97C2F986}"/>
  <bookViews>
    <workbookView xWindow="0" yWindow="500" windowWidth="76800" windowHeight="30000" activeTab="6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Buchungen" sheetId="8" r:id="rId8"/>
    <sheet name="P23 Kst-Bericht 2023 Jan-Jun" sheetId="9" r:id="rId9"/>
    <sheet name="P23 Kst-Bericht 2023 Jul-Dec" sheetId="10" r:id="rId10"/>
    <sheet name="P23 Kst-Bericht 2024 Jan-Jun" sheetId="11" r:id="rId11"/>
    <sheet name="P23 Kst-Bericht 2024 Jul-Dec" sheetId="12" r:id="rId12"/>
    <sheet name="P23 Kst-Bericht 2025 Jan-Jun" sheetId="13" r:id="rId13"/>
    <sheet name="P23 Kst-Bericht 2025 Jul-Dec" sheetId="14" r:id="rId14"/>
    <sheet name="P23 monthly" sheetId="15" r:id="rId15"/>
    <sheet name="P23 monthly Buchungen" sheetId="16" r:id="rId16"/>
    <sheet name="P24" sheetId="17" r:id="rId17"/>
    <sheet name="P24 Buchungen" sheetId="18" r:id="rId18"/>
    <sheet name="P24 Kst-Bericht 2023 Jan-Jun" sheetId="19" r:id="rId19"/>
    <sheet name="P24 Kst-Bericht 2023 Jul-Dec" sheetId="20" r:id="rId20"/>
    <sheet name="P24 Kst-Bericht 2024 Jan-Jun" sheetId="21" r:id="rId21"/>
    <sheet name="P24 Kst-Bericht 2024 Jul-Dec" sheetId="22" r:id="rId22"/>
    <sheet name="P24 Kst-Bericht 2025 Jan-Jun" sheetId="23" r:id="rId23"/>
    <sheet name="P24 Kst-Bericht 2025 Jul-Dec" sheetId="24" r:id="rId24"/>
    <sheet name="P24 monthly" sheetId="25" r:id="rId25"/>
    <sheet name="P24 monthly Buchungen" sheetId="26" r:id="rId26"/>
    <sheet name="P23+P24" sheetId="27" r:id="rId27"/>
    <sheet name="P23+P24 Buchungen" sheetId="28" r:id="rId28"/>
    <sheet name="P23+P24 monthly" sheetId="29" r:id="rId29"/>
    <sheet name="P23+P24 monthly Buchungen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47" i="29" l="1"/>
  <c r="FY47" i="29"/>
  <c r="FU47" i="29"/>
  <c r="FQ47" i="29"/>
  <c r="FM47" i="29"/>
  <c r="FI47" i="29"/>
  <c r="FE47" i="29"/>
  <c r="FA47" i="29"/>
  <c r="EW47" i="29"/>
  <c r="ES47" i="29"/>
  <c r="EO47" i="29"/>
  <c r="EK47" i="29"/>
  <c r="EG47" i="29"/>
  <c r="DU47" i="29"/>
  <c r="DQ47" i="29"/>
  <c r="DM47" i="29"/>
  <c r="DI47" i="29"/>
  <c r="DG45" i="29" s="1"/>
  <c r="DF40" i="29" s="1"/>
  <c r="DE47" i="29"/>
  <c r="DA47" i="29"/>
  <c r="CY45" i="29" s="1"/>
  <c r="CX40" i="29" s="1"/>
  <c r="CW47" i="29"/>
  <c r="CS47" i="29"/>
  <c r="CO47" i="29"/>
  <c r="CK47" i="29"/>
  <c r="CG47" i="29"/>
  <c r="CC47" i="29"/>
  <c r="BQ47" i="29"/>
  <c r="BM47" i="29"/>
  <c r="BI47" i="29"/>
  <c r="BE47" i="29"/>
  <c r="BA47" i="29"/>
  <c r="AW47" i="29"/>
  <c r="AS47" i="29"/>
  <c r="AO47" i="29"/>
  <c r="AK47" i="29"/>
  <c r="AG47" i="29"/>
  <c r="AC47" i="29"/>
  <c r="Y47" i="29"/>
  <c r="U47" i="29"/>
  <c r="GC46" i="29"/>
  <c r="GA45" i="29" s="1"/>
  <c r="FY46" i="29"/>
  <c r="FU46" i="29"/>
  <c r="FQ46" i="29"/>
  <c r="FM46" i="29"/>
  <c r="FK45" i="29" s="1"/>
  <c r="FI46" i="29"/>
  <c r="FE46" i="29"/>
  <c r="FA46" i="29"/>
  <c r="EW46" i="29"/>
  <c r="EU45" i="29" s="1"/>
  <c r="ES46" i="29"/>
  <c r="EQ45" i="29" s="1"/>
  <c r="EO46" i="29"/>
  <c r="EM45" i="29" s="1"/>
  <c r="EK46" i="29"/>
  <c r="EG46" i="29"/>
  <c r="EE45" i="29" s="1"/>
  <c r="DU46" i="29"/>
  <c r="DQ46" i="29"/>
  <c r="DM46" i="29"/>
  <c r="DI46" i="29"/>
  <c r="DE46" i="29"/>
  <c r="DA46" i="29"/>
  <c r="CW46" i="29"/>
  <c r="CS46" i="29"/>
  <c r="CQ45" i="29" s="1"/>
  <c r="CO46" i="29"/>
  <c r="CK46" i="29"/>
  <c r="CI45" i="29" s="1"/>
  <c r="CH40" i="29" s="1"/>
  <c r="CG46" i="29"/>
  <c r="CC46" i="29"/>
  <c r="CA45" i="29" s="1"/>
  <c r="BQ46" i="29"/>
  <c r="BM46" i="29"/>
  <c r="BI46" i="29"/>
  <c r="BE46" i="29"/>
  <c r="BA46" i="29"/>
  <c r="AY45" i="29" s="1"/>
  <c r="AW46" i="29"/>
  <c r="AU45" i="29" s="1"/>
  <c r="AS46" i="29"/>
  <c r="AO46" i="29"/>
  <c r="AM45" i="29" s="1"/>
  <c r="AK46" i="29"/>
  <c r="AG46" i="29"/>
  <c r="AE45" i="29" s="1"/>
  <c r="AC46" i="29"/>
  <c r="AA45" i="29" s="1"/>
  <c r="Y46" i="29"/>
  <c r="U46" i="29"/>
  <c r="FW45" i="29"/>
  <c r="FS45" i="29"/>
  <c r="FO45" i="29"/>
  <c r="FG45" i="29"/>
  <c r="FC45" i="29"/>
  <c r="EY45" i="29"/>
  <c r="EI45" i="29"/>
  <c r="EA45" i="29"/>
  <c r="DW45" i="29"/>
  <c r="DV40" i="29" s="1"/>
  <c r="DV49" i="29" s="1"/>
  <c r="DS45" i="29"/>
  <c r="DO45" i="29"/>
  <c r="DK45" i="29"/>
  <c r="DC45" i="29"/>
  <c r="CU45" i="29"/>
  <c r="CM45" i="29"/>
  <c r="CE45" i="29"/>
  <c r="BW45" i="29"/>
  <c r="BS45" i="29"/>
  <c r="BO45" i="29"/>
  <c r="BK45" i="29"/>
  <c r="BJ40" i="29" s="1"/>
  <c r="BG45" i="29"/>
  <c r="BC45" i="29"/>
  <c r="AQ45" i="29"/>
  <c r="AI45" i="29"/>
  <c r="W45" i="29"/>
  <c r="S45" i="29"/>
  <c r="O45" i="29"/>
  <c r="N40" i="29" s="1"/>
  <c r="N49" i="29" s="1"/>
  <c r="K45" i="29"/>
  <c r="G45" i="29"/>
  <c r="F40" i="29" s="1"/>
  <c r="GC44" i="29"/>
  <c r="FY44" i="29"/>
  <c r="FU44" i="29"/>
  <c r="FQ44" i="29"/>
  <c r="FM44" i="29"/>
  <c r="FI44" i="29"/>
  <c r="FE44" i="29"/>
  <c r="FA44" i="29"/>
  <c r="EW44" i="29"/>
  <c r="ES44" i="29"/>
  <c r="EO44" i="29"/>
  <c r="EK44" i="29"/>
  <c r="EG44" i="29"/>
  <c r="DU44" i="29"/>
  <c r="DQ44" i="29"/>
  <c r="DM44" i="29"/>
  <c r="DI44" i="29"/>
  <c r="DE44" i="29"/>
  <c r="DC41" i="29" s="1"/>
  <c r="DB40" i="29" s="1"/>
  <c r="DA44" i="29"/>
  <c r="CW44" i="29"/>
  <c r="CS44" i="29"/>
  <c r="CO44" i="29"/>
  <c r="CK44" i="29"/>
  <c r="CG44" i="29"/>
  <c r="CC44" i="29"/>
  <c r="BQ44" i="29"/>
  <c r="BM44" i="29"/>
  <c r="BI44" i="29"/>
  <c r="BE44" i="29"/>
  <c r="BA44" i="29"/>
  <c r="AW44" i="29"/>
  <c r="AS44" i="29"/>
  <c r="AO44" i="29"/>
  <c r="AK44" i="29"/>
  <c r="AG44" i="29"/>
  <c r="AC44" i="29"/>
  <c r="Y44" i="29"/>
  <c r="U44" i="29"/>
  <c r="GC43" i="29"/>
  <c r="FY43" i="29"/>
  <c r="FU43" i="29"/>
  <c r="FQ43" i="29"/>
  <c r="FM43" i="29"/>
  <c r="FI43" i="29"/>
  <c r="FE43" i="29"/>
  <c r="FA43" i="29"/>
  <c r="EW43" i="29"/>
  <c r="ES43" i="29"/>
  <c r="EO43" i="29"/>
  <c r="EK43" i="29"/>
  <c r="EG43" i="29"/>
  <c r="DU43" i="29"/>
  <c r="DQ43" i="29"/>
  <c r="DM43" i="29"/>
  <c r="DI43" i="29"/>
  <c r="DE43" i="29"/>
  <c r="DA43" i="29"/>
  <c r="CW43" i="29"/>
  <c r="CS43" i="29"/>
  <c r="CO43" i="29"/>
  <c r="CK43" i="29"/>
  <c r="CG43" i="29"/>
  <c r="CC43" i="29"/>
  <c r="BQ43" i="29"/>
  <c r="BM43" i="29"/>
  <c r="BI43" i="29"/>
  <c r="BE43" i="29"/>
  <c r="BA43" i="29"/>
  <c r="AW43" i="29"/>
  <c r="AS43" i="29"/>
  <c r="AO43" i="29"/>
  <c r="AK43" i="29"/>
  <c r="AG43" i="29"/>
  <c r="AC43" i="29"/>
  <c r="Y43" i="29"/>
  <c r="U43" i="29"/>
  <c r="GC42" i="29"/>
  <c r="GA41" i="29" s="1"/>
  <c r="FZ40" i="29" s="1"/>
  <c r="FY42" i="29"/>
  <c r="FW41" i="29" s="1"/>
  <c r="FV40" i="29" s="1"/>
  <c r="FU42" i="29"/>
  <c r="FQ42" i="29"/>
  <c r="FM42" i="29"/>
  <c r="FK41" i="29" s="1"/>
  <c r="FI42" i="29"/>
  <c r="FE42" i="29"/>
  <c r="FA42" i="29"/>
  <c r="EW42" i="29"/>
  <c r="ES42" i="29"/>
  <c r="EQ41" i="29" s="1"/>
  <c r="EO42" i="29"/>
  <c r="EM41" i="29" s="1"/>
  <c r="EL40" i="29" s="1"/>
  <c r="EK42" i="29"/>
  <c r="EI41" i="29" s="1"/>
  <c r="EH40" i="29" s="1"/>
  <c r="EG42" i="29"/>
  <c r="DU42" i="29"/>
  <c r="DQ42" i="29"/>
  <c r="DO41" i="29" s="1"/>
  <c r="DM42" i="29"/>
  <c r="DK41" i="29" s="1"/>
  <c r="DJ40" i="29" s="1"/>
  <c r="DI42" i="29"/>
  <c r="DE42" i="29"/>
  <c r="DA42" i="29"/>
  <c r="CW42" i="29"/>
  <c r="CU41" i="29" s="1"/>
  <c r="CT40" i="29" s="1"/>
  <c r="CS42" i="29"/>
  <c r="CQ41" i="29" s="1"/>
  <c r="CO42" i="29"/>
  <c r="CM41" i="29" s="1"/>
  <c r="CL40" i="29" s="1"/>
  <c r="CK42" i="29"/>
  <c r="CG42" i="29"/>
  <c r="CC42" i="29"/>
  <c r="CA41" i="29" s="1"/>
  <c r="BQ42" i="29"/>
  <c r="BO41" i="29" s="1"/>
  <c r="BN40" i="29" s="1"/>
  <c r="BM42" i="29"/>
  <c r="BI42" i="29"/>
  <c r="BE42" i="29"/>
  <c r="BA42" i="29"/>
  <c r="AY41" i="29" s="1"/>
  <c r="AW42" i="29"/>
  <c r="AU41" i="29" s="1"/>
  <c r="AS42" i="29"/>
  <c r="AQ41" i="29" s="1"/>
  <c r="AO42" i="29"/>
  <c r="AK42" i="29"/>
  <c r="AI41" i="29" s="1"/>
  <c r="AH40" i="29" s="1"/>
  <c r="AG42" i="29"/>
  <c r="AE41" i="29" s="1"/>
  <c r="AD40" i="29" s="1"/>
  <c r="AC42" i="29"/>
  <c r="AA41" i="29" s="1"/>
  <c r="Z40" i="29" s="1"/>
  <c r="Y42" i="29"/>
  <c r="W41" i="29" s="1"/>
  <c r="V40" i="29" s="1"/>
  <c r="U42" i="29"/>
  <c r="FS41" i="29"/>
  <c r="FO41" i="29"/>
  <c r="FN40" i="29" s="1"/>
  <c r="FG41" i="29"/>
  <c r="FC41" i="29"/>
  <c r="FB40" i="29" s="1"/>
  <c r="EY41" i="29"/>
  <c r="EU41" i="29"/>
  <c r="ET40" i="29" s="1"/>
  <c r="EE41" i="29"/>
  <c r="DS41" i="29"/>
  <c r="DR40" i="29" s="1"/>
  <c r="DG41" i="29"/>
  <c r="CY41" i="29"/>
  <c r="CI41" i="29"/>
  <c r="CE41" i="29"/>
  <c r="CD40" i="29" s="1"/>
  <c r="BK41" i="29"/>
  <c r="BG41" i="29"/>
  <c r="BF40" i="29" s="1"/>
  <c r="BC41" i="29"/>
  <c r="BB40" i="29" s="1"/>
  <c r="AM41" i="29"/>
  <c r="S41" i="29"/>
  <c r="R40" i="29" s="1"/>
  <c r="FF40" i="29"/>
  <c r="EX40" i="29"/>
  <c r="DZ40" i="29"/>
  <c r="DZ49" i="29" s="1"/>
  <c r="BV40" i="29"/>
  <c r="BV49" i="29" s="1"/>
  <c r="BR40" i="29"/>
  <c r="BR49" i="29" s="1"/>
  <c r="AP40" i="29"/>
  <c r="J40" i="29"/>
  <c r="J49" i="29" s="1"/>
  <c r="GC39" i="29"/>
  <c r="GB38" i="29" s="1"/>
  <c r="GA35" i="29" s="1"/>
  <c r="FY39" i="29"/>
  <c r="FU39" i="29"/>
  <c r="FQ39" i="29"/>
  <c r="FP38" i="29" s="1"/>
  <c r="FM39" i="29"/>
  <c r="FL38" i="29" s="1"/>
  <c r="FI39" i="29"/>
  <c r="FE39" i="29"/>
  <c r="FA39" i="29"/>
  <c r="EW39" i="29"/>
  <c r="EV38" i="29" s="1"/>
  <c r="ES39" i="29"/>
  <c r="ER38" i="29" s="1"/>
  <c r="EO39" i="29"/>
  <c r="EN38" i="29" s="1"/>
  <c r="EM35" i="29" s="1"/>
  <c r="EK39" i="29"/>
  <c r="EG39" i="29"/>
  <c r="DU39" i="29"/>
  <c r="DT38" i="29" s="1"/>
  <c r="DQ39" i="29"/>
  <c r="DP38" i="29" s="1"/>
  <c r="DO35" i="29" s="1"/>
  <c r="DM39" i="29"/>
  <c r="DI39" i="29"/>
  <c r="DE39" i="29"/>
  <c r="DA39" i="29"/>
  <c r="CZ38" i="29" s="1"/>
  <c r="CY35" i="29" s="1"/>
  <c r="CW39" i="29"/>
  <c r="CV38" i="29" s="1"/>
  <c r="CS39" i="29"/>
  <c r="CR38" i="29" s="1"/>
  <c r="CQ35" i="29" s="1"/>
  <c r="CO39" i="29"/>
  <c r="CK39" i="29"/>
  <c r="CJ38" i="29" s="1"/>
  <c r="CG39" i="29"/>
  <c r="CF38" i="29" s="1"/>
  <c r="CC39" i="29"/>
  <c r="CB38" i="29" s="1"/>
  <c r="CA35" i="29" s="1"/>
  <c r="BQ39" i="29"/>
  <c r="BM39" i="29"/>
  <c r="BI39" i="29"/>
  <c r="BE39" i="29"/>
  <c r="BD38" i="29" s="1"/>
  <c r="BA39" i="29"/>
  <c r="AZ38" i="29" s="1"/>
  <c r="AW39" i="29"/>
  <c r="AV38" i="29" s="1"/>
  <c r="AS39" i="29"/>
  <c r="AO39" i="29"/>
  <c r="AK39" i="29"/>
  <c r="AJ38" i="29" s="1"/>
  <c r="AG39" i="29"/>
  <c r="AF38" i="29" s="1"/>
  <c r="AC39" i="29"/>
  <c r="AB38" i="29" s="1"/>
  <c r="Y39" i="29"/>
  <c r="U39" i="29"/>
  <c r="FX38" i="29"/>
  <c r="FT38" i="29"/>
  <c r="FH38" i="29"/>
  <c r="FD38" i="29"/>
  <c r="EZ38" i="29"/>
  <c r="EJ38" i="29"/>
  <c r="EF38" i="29"/>
  <c r="DL38" i="29"/>
  <c r="DH38" i="29"/>
  <c r="DD38" i="29"/>
  <c r="CN38" i="29"/>
  <c r="BP38" i="29"/>
  <c r="BL38" i="29"/>
  <c r="BH38" i="29"/>
  <c r="AR38" i="29"/>
  <c r="AN38" i="29"/>
  <c r="X38" i="29"/>
  <c r="T38" i="29"/>
  <c r="H38" i="29"/>
  <c r="GC37" i="29"/>
  <c r="FY37" i="29"/>
  <c r="FX36" i="29" s="1"/>
  <c r="FU37" i="29"/>
  <c r="FT36" i="29" s="1"/>
  <c r="FS35" i="29" s="1"/>
  <c r="FQ37" i="29"/>
  <c r="FP36" i="29" s="1"/>
  <c r="FO35" i="29" s="1"/>
  <c r="FM37" i="29"/>
  <c r="FI37" i="29"/>
  <c r="FH36" i="29" s="1"/>
  <c r="FG35" i="29" s="1"/>
  <c r="FE37" i="29"/>
  <c r="FD36" i="29" s="1"/>
  <c r="FC35" i="29" s="1"/>
  <c r="FA37" i="29"/>
  <c r="EZ36" i="29" s="1"/>
  <c r="EY35" i="29" s="1"/>
  <c r="EW37" i="29"/>
  <c r="ES37" i="29"/>
  <c r="EO37" i="29"/>
  <c r="EK37" i="29"/>
  <c r="EJ36" i="29" s="1"/>
  <c r="EG37" i="29"/>
  <c r="EF36" i="29" s="1"/>
  <c r="EE35" i="29" s="1"/>
  <c r="DU37" i="29"/>
  <c r="DT36" i="29" s="1"/>
  <c r="DS35" i="29" s="1"/>
  <c r="DQ37" i="29"/>
  <c r="DM37" i="29"/>
  <c r="DI37" i="29"/>
  <c r="DH36" i="29" s="1"/>
  <c r="DG35" i="29" s="1"/>
  <c r="DE37" i="29"/>
  <c r="DA37" i="29"/>
  <c r="CW37" i="29"/>
  <c r="CS37" i="29"/>
  <c r="CO37" i="29"/>
  <c r="CN36" i="29" s="1"/>
  <c r="CM35" i="29" s="1"/>
  <c r="CK37" i="29"/>
  <c r="CJ36" i="29" s="1"/>
  <c r="CG37" i="29"/>
  <c r="CF36" i="29" s="1"/>
  <c r="CE35" i="29" s="1"/>
  <c r="CC37" i="29"/>
  <c r="BQ37" i="29"/>
  <c r="BM37" i="29"/>
  <c r="BL36" i="29" s="1"/>
  <c r="BI37" i="29"/>
  <c r="BE37" i="29"/>
  <c r="BA37" i="29"/>
  <c r="AW37" i="29"/>
  <c r="AS37" i="29"/>
  <c r="AR36" i="29" s="1"/>
  <c r="AQ35" i="29" s="1"/>
  <c r="AO37" i="29"/>
  <c r="AN36" i="29" s="1"/>
  <c r="AM35" i="29" s="1"/>
  <c r="AK37" i="29"/>
  <c r="AJ36" i="29" s="1"/>
  <c r="AG37" i="29"/>
  <c r="AC37" i="29"/>
  <c r="Y37" i="29"/>
  <c r="X36" i="29" s="1"/>
  <c r="W35" i="29" s="1"/>
  <c r="U37" i="29"/>
  <c r="T36" i="29" s="1"/>
  <c r="S35" i="29" s="1"/>
  <c r="GB36" i="29"/>
  <c r="FL36" i="29"/>
  <c r="EV36" i="29"/>
  <c r="EU35" i="29" s="1"/>
  <c r="ER36" i="29"/>
  <c r="EN36" i="29"/>
  <c r="DP36" i="29"/>
  <c r="DL36" i="29"/>
  <c r="DD36" i="29"/>
  <c r="CZ36" i="29"/>
  <c r="CV36" i="29"/>
  <c r="CR36" i="29"/>
  <c r="CB36" i="29"/>
  <c r="BP36" i="29"/>
  <c r="BO35" i="29" s="1"/>
  <c r="BH36" i="29"/>
  <c r="BD36" i="29"/>
  <c r="BC35" i="29" s="1"/>
  <c r="AZ36" i="29"/>
  <c r="AY35" i="29" s="1"/>
  <c r="AV36" i="29"/>
  <c r="AF36" i="29"/>
  <c r="AB36" i="29"/>
  <c r="FW35" i="29"/>
  <c r="EQ35" i="29"/>
  <c r="EI35" i="29"/>
  <c r="EA35" i="29"/>
  <c r="DW35" i="29"/>
  <c r="DK35" i="29"/>
  <c r="DC35" i="29"/>
  <c r="CU35" i="29"/>
  <c r="BW35" i="29"/>
  <c r="BS35" i="29"/>
  <c r="BG35" i="29"/>
  <c r="AI35" i="29"/>
  <c r="AA35" i="29"/>
  <c r="GC34" i="29"/>
  <c r="FY34" i="29"/>
  <c r="FU34" i="29"/>
  <c r="FQ34" i="29"/>
  <c r="FM34" i="29"/>
  <c r="FI34" i="29"/>
  <c r="FE34" i="29"/>
  <c r="FA34" i="29"/>
  <c r="EW34" i="29"/>
  <c r="ES34" i="29"/>
  <c r="EO34" i="29"/>
  <c r="EK34" i="29"/>
  <c r="EG34" i="29"/>
  <c r="DU34" i="29"/>
  <c r="DQ34" i="29"/>
  <c r="DM34" i="29"/>
  <c r="DI34" i="29"/>
  <c r="DE34" i="29"/>
  <c r="DA34" i="29"/>
  <c r="CW34" i="29"/>
  <c r="CS34" i="29"/>
  <c r="CO34" i="29"/>
  <c r="CK34" i="29"/>
  <c r="CG34" i="29"/>
  <c r="CC34" i="29"/>
  <c r="BQ34" i="29"/>
  <c r="BM34" i="29"/>
  <c r="BI34" i="29"/>
  <c r="BE34" i="29"/>
  <c r="BA34" i="29"/>
  <c r="AW34" i="29"/>
  <c r="AS34" i="29"/>
  <c r="AO34" i="29"/>
  <c r="AK34" i="29"/>
  <c r="AG34" i="29"/>
  <c r="AC34" i="29"/>
  <c r="Y34" i="29"/>
  <c r="U34" i="29"/>
  <c r="GC33" i="29"/>
  <c r="FY33" i="29"/>
  <c r="FU33" i="29"/>
  <c r="FQ33" i="29"/>
  <c r="FM33" i="29"/>
  <c r="FI33" i="29"/>
  <c r="FE33" i="29"/>
  <c r="FA33" i="29"/>
  <c r="EW33" i="29"/>
  <c r="ES33" i="29"/>
  <c r="EO33" i="29"/>
  <c r="EK33" i="29"/>
  <c r="EG33" i="29"/>
  <c r="DU33" i="29"/>
  <c r="DQ33" i="29"/>
  <c r="DM33" i="29"/>
  <c r="DI33" i="29"/>
  <c r="DE33" i="29"/>
  <c r="DA33" i="29"/>
  <c r="CW33" i="29"/>
  <c r="CS33" i="29"/>
  <c r="CO33" i="29"/>
  <c r="CK33" i="29"/>
  <c r="CG33" i="29"/>
  <c r="CC33" i="29"/>
  <c r="BQ33" i="29"/>
  <c r="BM33" i="29"/>
  <c r="BI33" i="29"/>
  <c r="BE33" i="29"/>
  <c r="BA33" i="29"/>
  <c r="AW33" i="29"/>
  <c r="AS33" i="29"/>
  <c r="AO33" i="29"/>
  <c r="AK33" i="29"/>
  <c r="AG33" i="29"/>
  <c r="AC33" i="29"/>
  <c r="Y33" i="29"/>
  <c r="X31" i="29" s="1"/>
  <c r="U33" i="29"/>
  <c r="GC32" i="29"/>
  <c r="FY32" i="29"/>
  <c r="FX31" i="29" s="1"/>
  <c r="FU32" i="29"/>
  <c r="FT31" i="29" s="1"/>
  <c r="FQ32" i="29"/>
  <c r="FM32" i="29"/>
  <c r="FI32" i="29"/>
  <c r="FE32" i="29"/>
  <c r="FA32" i="29"/>
  <c r="EW32" i="29"/>
  <c r="EV31" i="29" s="1"/>
  <c r="ES32" i="29"/>
  <c r="EO32" i="29"/>
  <c r="EK32" i="29"/>
  <c r="EJ31" i="29" s="1"/>
  <c r="EG32" i="29"/>
  <c r="EF31" i="29" s="1"/>
  <c r="DU32" i="29"/>
  <c r="DT31" i="29" s="1"/>
  <c r="DQ32" i="29"/>
  <c r="DM32" i="29"/>
  <c r="DI32" i="29"/>
  <c r="DE32" i="29"/>
  <c r="DA32" i="29"/>
  <c r="CZ31" i="29" s="1"/>
  <c r="CW32" i="29"/>
  <c r="CS32" i="29"/>
  <c r="CO32" i="29"/>
  <c r="CK32" i="29"/>
  <c r="CJ31" i="29" s="1"/>
  <c r="CG32" i="29"/>
  <c r="CF31" i="29" s="1"/>
  <c r="CC32" i="29"/>
  <c r="BQ32" i="29"/>
  <c r="BM32" i="29"/>
  <c r="BI32" i="29"/>
  <c r="BE32" i="29"/>
  <c r="BD31" i="29" s="1"/>
  <c r="BA32" i="29"/>
  <c r="AW32" i="29"/>
  <c r="AS32" i="29"/>
  <c r="AR31" i="29" s="1"/>
  <c r="AO32" i="29"/>
  <c r="AN31" i="29" s="1"/>
  <c r="AK32" i="29"/>
  <c r="AJ31" i="29" s="1"/>
  <c r="AG32" i="29"/>
  <c r="AF31" i="29" s="1"/>
  <c r="AC32" i="29"/>
  <c r="Y32" i="29"/>
  <c r="U32" i="29"/>
  <c r="GB31" i="29"/>
  <c r="FP31" i="29"/>
  <c r="FL31" i="29"/>
  <c r="FH31" i="29"/>
  <c r="FD31" i="29"/>
  <c r="EN31" i="29"/>
  <c r="DP31" i="29"/>
  <c r="DL31" i="29"/>
  <c r="DH31" i="29"/>
  <c r="CR31" i="29"/>
  <c r="CN31" i="29"/>
  <c r="CB31" i="29"/>
  <c r="BP31" i="29"/>
  <c r="BL31" i="29"/>
  <c r="AV31" i="29"/>
  <c r="AB31" i="29"/>
  <c r="H31" i="29"/>
  <c r="GC30" i="29"/>
  <c r="FY30" i="29"/>
  <c r="FU30" i="29"/>
  <c r="FT27" i="29" s="1"/>
  <c r="FS26" i="29" s="1"/>
  <c r="FQ30" i="29"/>
  <c r="FM30" i="29"/>
  <c r="FI30" i="29"/>
  <c r="FE30" i="29"/>
  <c r="FA30" i="29"/>
  <c r="EW30" i="29"/>
  <c r="ES30" i="29"/>
  <c r="EO30" i="29"/>
  <c r="EK30" i="29"/>
  <c r="EG30" i="29"/>
  <c r="EF27" i="29" s="1"/>
  <c r="EE26" i="29" s="1"/>
  <c r="DU30" i="29"/>
  <c r="DQ30" i="29"/>
  <c r="DM30" i="29"/>
  <c r="DI30" i="29"/>
  <c r="DE30" i="29"/>
  <c r="DA30" i="29"/>
  <c r="CW30" i="29"/>
  <c r="CS30" i="29"/>
  <c r="CO30" i="29"/>
  <c r="CK30" i="29"/>
  <c r="CJ27" i="29" s="1"/>
  <c r="CI26" i="29" s="1"/>
  <c r="CG30" i="29"/>
  <c r="CC30" i="29"/>
  <c r="BQ30" i="29"/>
  <c r="BM30" i="29"/>
  <c r="BI30" i="29"/>
  <c r="BE30" i="29"/>
  <c r="BA30" i="29"/>
  <c r="AW30" i="29"/>
  <c r="AS30" i="29"/>
  <c r="AO30" i="29"/>
  <c r="AN27" i="29" s="1"/>
  <c r="AM26" i="29" s="1"/>
  <c r="AK30" i="29"/>
  <c r="AG30" i="29"/>
  <c r="AC30" i="29"/>
  <c r="Y30" i="29"/>
  <c r="U30" i="29"/>
  <c r="GC29" i="29"/>
  <c r="FY29" i="29"/>
  <c r="FU29" i="29"/>
  <c r="FQ29" i="29"/>
  <c r="FM29" i="29"/>
  <c r="FI29" i="29"/>
  <c r="FE29" i="29"/>
  <c r="FA29" i="29"/>
  <c r="EW29" i="29"/>
  <c r="ES29" i="29"/>
  <c r="EO29" i="29"/>
  <c r="EK29" i="29"/>
  <c r="EG29" i="29"/>
  <c r="DU29" i="29"/>
  <c r="DQ29" i="29"/>
  <c r="DM29" i="29"/>
  <c r="DI29" i="29"/>
  <c r="DE29" i="29"/>
  <c r="DA29" i="29"/>
  <c r="CW29" i="29"/>
  <c r="CS29" i="29"/>
  <c r="CO29" i="29"/>
  <c r="CK29" i="29"/>
  <c r="CG29" i="29"/>
  <c r="CC29" i="29"/>
  <c r="BQ29" i="29"/>
  <c r="BM29" i="29"/>
  <c r="BI29" i="29"/>
  <c r="BE29" i="29"/>
  <c r="BA29" i="29"/>
  <c r="AW29" i="29"/>
  <c r="AS29" i="29"/>
  <c r="AO29" i="29"/>
  <c r="AK29" i="29"/>
  <c r="AJ27" i="29" s="1"/>
  <c r="AG29" i="29"/>
  <c r="AC29" i="29"/>
  <c r="Y29" i="29"/>
  <c r="U29" i="29"/>
  <c r="GC28" i="29"/>
  <c r="FY28" i="29"/>
  <c r="FU28" i="29"/>
  <c r="FQ28" i="29"/>
  <c r="FM28" i="29"/>
  <c r="FI28" i="29"/>
  <c r="FH27" i="29" s="1"/>
  <c r="FG26" i="29" s="1"/>
  <c r="FE28" i="29"/>
  <c r="FD27" i="29" s="1"/>
  <c r="FC26" i="29" s="1"/>
  <c r="FA28" i="29"/>
  <c r="EW28" i="29"/>
  <c r="ES28" i="29"/>
  <c r="EO28" i="29"/>
  <c r="EK28" i="29"/>
  <c r="EG28" i="29"/>
  <c r="DU28" i="29"/>
  <c r="DQ28" i="29"/>
  <c r="DM28" i="29"/>
  <c r="DL27" i="29" s="1"/>
  <c r="DK26" i="29" s="1"/>
  <c r="DI28" i="29"/>
  <c r="DH27" i="29" s="1"/>
  <c r="DG26" i="29" s="1"/>
  <c r="DE28" i="29"/>
  <c r="DA28" i="29"/>
  <c r="CZ27" i="29" s="1"/>
  <c r="CY26" i="29" s="1"/>
  <c r="CW28" i="29"/>
  <c r="CS28" i="29"/>
  <c r="CR27" i="29" s="1"/>
  <c r="CQ26" i="29" s="1"/>
  <c r="CO28" i="29"/>
  <c r="CK28" i="29"/>
  <c r="CG28" i="29"/>
  <c r="CC28" i="29"/>
  <c r="BQ28" i="29"/>
  <c r="BP27" i="29" s="1"/>
  <c r="BO26" i="29" s="1"/>
  <c r="BM28" i="29"/>
  <c r="BL27" i="29" s="1"/>
  <c r="BK26" i="29" s="1"/>
  <c r="BI28" i="29"/>
  <c r="BE28" i="29"/>
  <c r="BD27" i="29" s="1"/>
  <c r="BC26" i="29" s="1"/>
  <c r="BA28" i="29"/>
  <c r="AZ27" i="29" s="1"/>
  <c r="AW28" i="29"/>
  <c r="AS28" i="29"/>
  <c r="AR27" i="29" s="1"/>
  <c r="AO28" i="29"/>
  <c r="AK28" i="29"/>
  <c r="AG28" i="29"/>
  <c r="AC28" i="29"/>
  <c r="AB27" i="29" s="1"/>
  <c r="AA26" i="29" s="1"/>
  <c r="Y28" i="29"/>
  <c r="X27" i="29" s="1"/>
  <c r="W26" i="29" s="1"/>
  <c r="U28" i="29"/>
  <c r="GB27" i="29"/>
  <c r="GA26" i="29" s="1"/>
  <c r="FX27" i="29"/>
  <c r="FP27" i="29"/>
  <c r="EZ27" i="29"/>
  <c r="EV27" i="29"/>
  <c r="EU26" i="29" s="1"/>
  <c r="ER27" i="29"/>
  <c r="EN27" i="29"/>
  <c r="EJ27" i="29"/>
  <c r="DT27" i="29"/>
  <c r="DD27" i="29"/>
  <c r="CV27" i="29"/>
  <c r="CN27" i="29"/>
  <c r="CM26" i="29" s="1"/>
  <c r="CF27" i="29"/>
  <c r="BH27" i="29"/>
  <c r="AV27" i="29"/>
  <c r="AU26" i="29" s="1"/>
  <c r="T27" i="29"/>
  <c r="EM26" i="29"/>
  <c r="G26" i="29"/>
  <c r="GC25" i="29"/>
  <c r="FY25" i="29"/>
  <c r="FX22" i="29" s="1"/>
  <c r="FU25" i="29"/>
  <c r="FQ25" i="29"/>
  <c r="FM25" i="29"/>
  <c r="FI25" i="29"/>
  <c r="FE25" i="29"/>
  <c r="FA25" i="29"/>
  <c r="EW25" i="29"/>
  <c r="ES25" i="29"/>
  <c r="EO25" i="29"/>
  <c r="EK25" i="29"/>
  <c r="EG25" i="29"/>
  <c r="DU25" i="29"/>
  <c r="DQ25" i="29"/>
  <c r="DM25" i="29"/>
  <c r="DI25" i="29"/>
  <c r="DE25" i="29"/>
  <c r="DA25" i="29"/>
  <c r="CW25" i="29"/>
  <c r="CS25" i="29"/>
  <c r="CO25" i="29"/>
  <c r="CN22" i="29" s="1"/>
  <c r="CK25" i="29"/>
  <c r="CG25" i="29"/>
  <c r="CC25" i="29"/>
  <c r="BQ25" i="29"/>
  <c r="BM25" i="29"/>
  <c r="BI25" i="29"/>
  <c r="BE25" i="29"/>
  <c r="BA25" i="29"/>
  <c r="AW25" i="29"/>
  <c r="AS25" i="29"/>
  <c r="AR22" i="29" s="1"/>
  <c r="AO25" i="29"/>
  <c r="AK25" i="29"/>
  <c r="AG25" i="29"/>
  <c r="AC25" i="29"/>
  <c r="Y25" i="29"/>
  <c r="U25" i="29"/>
  <c r="GC24" i="29"/>
  <c r="FY24" i="29"/>
  <c r="FU24" i="29"/>
  <c r="FQ24" i="29"/>
  <c r="FM24" i="29"/>
  <c r="FI24" i="29"/>
  <c r="FE24" i="29"/>
  <c r="FA24" i="29"/>
  <c r="EW24" i="29"/>
  <c r="ES24" i="29"/>
  <c r="EO24" i="29"/>
  <c r="EK24" i="29"/>
  <c r="EG24" i="29"/>
  <c r="EF22" i="29" s="1"/>
  <c r="DU24" i="29"/>
  <c r="DQ24" i="29"/>
  <c r="DM24" i="29"/>
  <c r="DI24" i="29"/>
  <c r="DE24" i="29"/>
  <c r="DA24" i="29"/>
  <c r="CW24" i="29"/>
  <c r="CS24" i="29"/>
  <c r="CO24" i="29"/>
  <c r="CK24" i="29"/>
  <c r="CJ22" i="29" s="1"/>
  <c r="CG24" i="29"/>
  <c r="CC24" i="29"/>
  <c r="BQ24" i="29"/>
  <c r="BM24" i="29"/>
  <c r="BI24" i="29"/>
  <c r="BE24" i="29"/>
  <c r="BA24" i="29"/>
  <c r="AW24" i="29"/>
  <c r="AS24" i="29"/>
  <c r="AO24" i="29"/>
  <c r="AK24" i="29"/>
  <c r="AG24" i="29"/>
  <c r="AC24" i="29"/>
  <c r="Y24" i="29"/>
  <c r="U24" i="29"/>
  <c r="GC23" i="29"/>
  <c r="FY23" i="29"/>
  <c r="FU23" i="29"/>
  <c r="FQ23" i="29"/>
  <c r="FP22" i="29" s="1"/>
  <c r="FM23" i="29"/>
  <c r="FL22" i="29" s="1"/>
  <c r="FI23" i="29"/>
  <c r="FH22" i="29" s="1"/>
  <c r="FG17" i="29" s="1"/>
  <c r="FE23" i="29"/>
  <c r="FA23" i="29"/>
  <c r="EZ22" i="29" s="1"/>
  <c r="EW23" i="29"/>
  <c r="ES23" i="29"/>
  <c r="EO23" i="29"/>
  <c r="EK23" i="29"/>
  <c r="EG23" i="29"/>
  <c r="DU23" i="29"/>
  <c r="DT22" i="29" s="1"/>
  <c r="DQ23" i="29"/>
  <c r="DP22" i="29" s="1"/>
  <c r="DM23" i="29"/>
  <c r="DL22" i="29" s="1"/>
  <c r="DK17" i="29" s="1"/>
  <c r="DI23" i="29"/>
  <c r="DE23" i="29"/>
  <c r="DA23" i="29"/>
  <c r="CW23" i="29"/>
  <c r="CV22" i="29" s="1"/>
  <c r="CU17" i="29" s="1"/>
  <c r="CS23" i="29"/>
  <c r="CO23" i="29"/>
  <c r="CK23" i="29"/>
  <c r="CG23" i="29"/>
  <c r="CF22" i="29" s="1"/>
  <c r="CC23" i="29"/>
  <c r="CB22" i="29" s="1"/>
  <c r="BQ23" i="29"/>
  <c r="BP22" i="29" s="1"/>
  <c r="BO17" i="29" s="1"/>
  <c r="BM23" i="29"/>
  <c r="BI23" i="29"/>
  <c r="BE23" i="29"/>
  <c r="BD22" i="29" s="1"/>
  <c r="BA23" i="29"/>
  <c r="AW23" i="29"/>
  <c r="AS23" i="29"/>
  <c r="AO23" i="29"/>
  <c r="AN22" i="29" s="1"/>
  <c r="AK23" i="29"/>
  <c r="AJ22" i="29" s="1"/>
  <c r="AG23" i="29"/>
  <c r="AF22" i="29" s="1"/>
  <c r="AC23" i="29"/>
  <c r="AB22" i="29" s="1"/>
  <c r="Y23" i="29"/>
  <c r="U23" i="29"/>
  <c r="GB22" i="29"/>
  <c r="FT22" i="29"/>
  <c r="FD22" i="29"/>
  <c r="EV22" i="29"/>
  <c r="ER22" i="29"/>
  <c r="EQ17" i="29" s="1"/>
  <c r="EN22" i="29"/>
  <c r="EJ22" i="29"/>
  <c r="DH22" i="29"/>
  <c r="DD22" i="29"/>
  <c r="CZ22" i="29"/>
  <c r="CR22" i="29"/>
  <c r="BL22" i="29"/>
  <c r="BH22" i="29"/>
  <c r="AZ22" i="29"/>
  <c r="AV22" i="29"/>
  <c r="X22" i="29"/>
  <c r="T22" i="29"/>
  <c r="H22" i="29"/>
  <c r="GC21" i="29"/>
  <c r="FY21" i="29"/>
  <c r="FU21" i="29"/>
  <c r="FQ21" i="29"/>
  <c r="FM21" i="29"/>
  <c r="FI21" i="29"/>
  <c r="FE21" i="29"/>
  <c r="FA21" i="29"/>
  <c r="EW21" i="29"/>
  <c r="EV18" i="29" s="1"/>
  <c r="EU17" i="29" s="1"/>
  <c r="ES21" i="29"/>
  <c r="EO21" i="29"/>
  <c r="EK21" i="29"/>
  <c r="EG21" i="29"/>
  <c r="DU21" i="29"/>
  <c r="DQ21" i="29"/>
  <c r="DM21" i="29"/>
  <c r="DI21" i="29"/>
  <c r="DE21" i="29"/>
  <c r="DA21" i="29"/>
  <c r="CZ18" i="29" s="1"/>
  <c r="CY17" i="29" s="1"/>
  <c r="CW21" i="29"/>
  <c r="CS21" i="29"/>
  <c r="CO21" i="29"/>
  <c r="CK21" i="29"/>
  <c r="CG21" i="29"/>
  <c r="CC21" i="29"/>
  <c r="BQ21" i="29"/>
  <c r="BM21" i="29"/>
  <c r="BI21" i="29"/>
  <c r="BE21" i="29"/>
  <c r="BD18" i="29" s="1"/>
  <c r="BC17" i="29" s="1"/>
  <c r="BA21" i="29"/>
  <c r="AW21" i="29"/>
  <c r="AS21" i="29"/>
  <c r="AO21" i="29"/>
  <c r="AK21" i="29"/>
  <c r="AG21" i="29"/>
  <c r="AC21" i="29"/>
  <c r="Y21" i="29"/>
  <c r="U21" i="29"/>
  <c r="GC20" i="29"/>
  <c r="FY20" i="29"/>
  <c r="FU20" i="29"/>
  <c r="FQ20" i="29"/>
  <c r="FM20" i="29"/>
  <c r="FL18" i="29" s="1"/>
  <c r="FK17" i="29" s="1"/>
  <c r="FI20" i="29"/>
  <c r="FE20" i="29"/>
  <c r="FA20" i="29"/>
  <c r="EW20" i="29"/>
  <c r="ES20" i="29"/>
  <c r="EO20" i="29"/>
  <c r="EK20" i="29"/>
  <c r="EG20" i="29"/>
  <c r="DU20" i="29"/>
  <c r="DQ20" i="29"/>
  <c r="DP18" i="29" s="1"/>
  <c r="DO17" i="29" s="1"/>
  <c r="DM20" i="29"/>
  <c r="DI20" i="29"/>
  <c r="DE20" i="29"/>
  <c r="DA20" i="29"/>
  <c r="CW20" i="29"/>
  <c r="CS20" i="29"/>
  <c r="CO20" i="29"/>
  <c r="CK20" i="29"/>
  <c r="CG20" i="29"/>
  <c r="CC20" i="29"/>
  <c r="BQ20" i="29"/>
  <c r="BM20" i="29"/>
  <c r="BI20" i="29"/>
  <c r="BE20" i="29"/>
  <c r="BA20" i="29"/>
  <c r="AZ18" i="29" s="1"/>
  <c r="AW20" i="29"/>
  <c r="AS20" i="29"/>
  <c r="AO20" i="29"/>
  <c r="AK20" i="29"/>
  <c r="AG20" i="29"/>
  <c r="AF18" i="29" s="1"/>
  <c r="AE17" i="29" s="1"/>
  <c r="AC20" i="29"/>
  <c r="Y20" i="29"/>
  <c r="U20" i="29"/>
  <c r="GC19" i="29"/>
  <c r="FY19" i="29"/>
  <c r="FX18" i="29" s="1"/>
  <c r="FU19" i="29"/>
  <c r="FQ19" i="29"/>
  <c r="FM19" i="29"/>
  <c r="FI19" i="29"/>
  <c r="FE19" i="29"/>
  <c r="FD18" i="29" s="1"/>
  <c r="FC17" i="29" s="1"/>
  <c r="FA19" i="29"/>
  <c r="EW19" i="29"/>
  <c r="ES19" i="29"/>
  <c r="EO19" i="29"/>
  <c r="EK19" i="29"/>
  <c r="EJ18" i="29" s="1"/>
  <c r="EG19" i="29"/>
  <c r="DU19" i="29"/>
  <c r="DQ19" i="29"/>
  <c r="DM19" i="29"/>
  <c r="DI19" i="29"/>
  <c r="DH18" i="29" s="1"/>
  <c r="DG17" i="29" s="1"/>
  <c r="DE19" i="29"/>
  <c r="DA19" i="29"/>
  <c r="CW19" i="29"/>
  <c r="CS19" i="29"/>
  <c r="CO19" i="29"/>
  <c r="CN18" i="29" s="1"/>
  <c r="CK19" i="29"/>
  <c r="CG19" i="29"/>
  <c r="CC19" i="29"/>
  <c r="BQ19" i="29"/>
  <c r="BM19" i="29"/>
  <c r="BL18" i="29" s="1"/>
  <c r="BK17" i="29" s="1"/>
  <c r="BI19" i="29"/>
  <c r="BE19" i="29"/>
  <c r="BA19" i="29"/>
  <c r="AW19" i="29"/>
  <c r="AS19" i="29"/>
  <c r="AR18" i="29" s="1"/>
  <c r="AO19" i="29"/>
  <c r="AK19" i="29"/>
  <c r="AG19" i="29"/>
  <c r="AC19" i="29"/>
  <c r="AB18" i="29" s="1"/>
  <c r="Y19" i="29"/>
  <c r="X18" i="29" s="1"/>
  <c r="W17" i="29" s="1"/>
  <c r="U19" i="29"/>
  <c r="FP18" i="29"/>
  <c r="FH18" i="29"/>
  <c r="EZ18" i="29"/>
  <c r="ER18" i="29"/>
  <c r="DT18" i="29"/>
  <c r="DL18" i="29"/>
  <c r="DD18" i="29"/>
  <c r="DC17" i="29" s="1"/>
  <c r="CV18" i="29"/>
  <c r="CF18" i="29"/>
  <c r="BP18" i="29"/>
  <c r="BH18" i="29"/>
  <c r="BG17" i="29" s="1"/>
  <c r="AJ18" i="29"/>
  <c r="T18" i="29"/>
  <c r="G17" i="29"/>
  <c r="F7" i="29" s="1"/>
  <c r="F49" i="29" s="1"/>
  <c r="GC16" i="29"/>
  <c r="FY16" i="29"/>
  <c r="FU16" i="29"/>
  <c r="FQ16" i="29"/>
  <c r="FM16" i="29"/>
  <c r="FI16" i="29"/>
  <c r="FE16" i="29"/>
  <c r="FA16" i="29"/>
  <c r="EZ13" i="29" s="1"/>
  <c r="EW16" i="29"/>
  <c r="ES16" i="29"/>
  <c r="EO16" i="29"/>
  <c r="EK16" i="29"/>
  <c r="EG16" i="29"/>
  <c r="DU16" i="29"/>
  <c r="DQ16" i="29"/>
  <c r="DM16" i="29"/>
  <c r="DI16" i="29"/>
  <c r="DE16" i="29"/>
  <c r="DD13" i="29" s="1"/>
  <c r="DA16" i="29"/>
  <c r="CW16" i="29"/>
  <c r="CS16" i="29"/>
  <c r="CO16" i="29"/>
  <c r="CK16" i="29"/>
  <c r="CG16" i="29"/>
  <c r="CC16" i="29"/>
  <c r="BQ16" i="29"/>
  <c r="BM16" i="29"/>
  <c r="BI16" i="29"/>
  <c r="BE16" i="29"/>
  <c r="BA16" i="29"/>
  <c r="AW16" i="29"/>
  <c r="AS16" i="29"/>
  <c r="AO16" i="29"/>
  <c r="AK16" i="29"/>
  <c r="AG16" i="29"/>
  <c r="AC16" i="29"/>
  <c r="Y16" i="29"/>
  <c r="U16" i="29"/>
  <c r="GC15" i="29"/>
  <c r="FY15" i="29"/>
  <c r="FU15" i="29"/>
  <c r="FQ15" i="29"/>
  <c r="FM15" i="29"/>
  <c r="FI15" i="29"/>
  <c r="FE15" i="29"/>
  <c r="FA15" i="29"/>
  <c r="EW15" i="29"/>
  <c r="ES15" i="29"/>
  <c r="EO15" i="29"/>
  <c r="EK15" i="29"/>
  <c r="EG15" i="29"/>
  <c r="DU15" i="29"/>
  <c r="DQ15" i="29"/>
  <c r="DM15" i="29"/>
  <c r="DI15" i="29"/>
  <c r="DE15" i="29"/>
  <c r="DA15" i="29"/>
  <c r="CW15" i="29"/>
  <c r="CS15" i="29"/>
  <c r="CO15" i="29"/>
  <c r="CK15" i="29"/>
  <c r="CG15" i="29"/>
  <c r="CC15" i="29"/>
  <c r="BQ15" i="29"/>
  <c r="BM15" i="29"/>
  <c r="BI15" i="29"/>
  <c r="BE15" i="29"/>
  <c r="BD13" i="29" s="1"/>
  <c r="BA15" i="29"/>
  <c r="AW15" i="29"/>
  <c r="AS15" i="29"/>
  <c r="AO15" i="29"/>
  <c r="AK15" i="29"/>
  <c r="AG15" i="29"/>
  <c r="AC15" i="29"/>
  <c r="Y15" i="29"/>
  <c r="U15" i="29"/>
  <c r="GC14" i="29"/>
  <c r="GB13" i="29" s="1"/>
  <c r="FY14" i="29"/>
  <c r="FX13" i="29" s="1"/>
  <c r="FW8" i="29" s="1"/>
  <c r="FU14" i="29"/>
  <c r="FQ14" i="29"/>
  <c r="FM14" i="29"/>
  <c r="FI14" i="29"/>
  <c r="FE14" i="29"/>
  <c r="FA14" i="29"/>
  <c r="EW14" i="29"/>
  <c r="ES14" i="29"/>
  <c r="ER13" i="29" s="1"/>
  <c r="EO14" i="29"/>
  <c r="EN13" i="29" s="1"/>
  <c r="EK14" i="29"/>
  <c r="EJ13" i="29" s="1"/>
  <c r="EI8" i="29" s="1"/>
  <c r="EG14" i="29"/>
  <c r="DU14" i="29"/>
  <c r="DQ14" i="29"/>
  <c r="DM14" i="29"/>
  <c r="DI14" i="29"/>
  <c r="DE14" i="29"/>
  <c r="DA14" i="29"/>
  <c r="CW14" i="29"/>
  <c r="CV13" i="29" s="1"/>
  <c r="CS14" i="29"/>
  <c r="CR13" i="29" s="1"/>
  <c r="CO14" i="29"/>
  <c r="CN13" i="29" s="1"/>
  <c r="CM8" i="29" s="1"/>
  <c r="CK14" i="29"/>
  <c r="CG14" i="29"/>
  <c r="CC14" i="29"/>
  <c r="CB13" i="29" s="1"/>
  <c r="BQ14" i="29"/>
  <c r="BP13" i="29" s="1"/>
  <c r="BM14" i="29"/>
  <c r="BI14" i="29"/>
  <c r="BE14" i="29"/>
  <c r="BA14" i="29"/>
  <c r="AZ13" i="29" s="1"/>
  <c r="AW14" i="29"/>
  <c r="AV13" i="29" s="1"/>
  <c r="AS14" i="29"/>
  <c r="AR13" i="29" s="1"/>
  <c r="AO14" i="29"/>
  <c r="AK14" i="29"/>
  <c r="AG14" i="29"/>
  <c r="AF13" i="29" s="1"/>
  <c r="AC14" i="29"/>
  <c r="Y14" i="29"/>
  <c r="U14" i="29"/>
  <c r="FT13" i="29"/>
  <c r="FP13" i="29"/>
  <c r="FL13" i="29"/>
  <c r="FH13" i="29"/>
  <c r="FD13" i="29"/>
  <c r="EV13" i="29"/>
  <c r="EF13" i="29"/>
  <c r="DT13" i="29"/>
  <c r="DP13" i="29"/>
  <c r="DL13" i="29"/>
  <c r="DH13" i="29"/>
  <c r="CZ13" i="29"/>
  <c r="CJ13" i="29"/>
  <c r="CF13" i="29"/>
  <c r="BL13" i="29"/>
  <c r="BH13" i="29"/>
  <c r="AN13" i="29"/>
  <c r="AJ13" i="29"/>
  <c r="AB13" i="29"/>
  <c r="X13" i="29"/>
  <c r="T13" i="29"/>
  <c r="H13" i="29"/>
  <c r="GC12" i="29"/>
  <c r="FY12" i="29"/>
  <c r="FU12" i="29"/>
  <c r="FQ12" i="29"/>
  <c r="FM12" i="29"/>
  <c r="FI12" i="29"/>
  <c r="FE12" i="29"/>
  <c r="FA12" i="29"/>
  <c r="EW12" i="29"/>
  <c r="ES12" i="29"/>
  <c r="EO12" i="29"/>
  <c r="EK12" i="29"/>
  <c r="EG12" i="29"/>
  <c r="DU12" i="29"/>
  <c r="DQ12" i="29"/>
  <c r="DM12" i="29"/>
  <c r="DI12" i="29"/>
  <c r="DE12" i="29"/>
  <c r="DA12" i="29"/>
  <c r="CW12" i="29"/>
  <c r="CS12" i="29"/>
  <c r="CO12" i="29"/>
  <c r="CK12" i="29"/>
  <c r="CG12" i="29"/>
  <c r="CC12" i="29"/>
  <c r="BQ12" i="29"/>
  <c r="BM12" i="29"/>
  <c r="BI12" i="29"/>
  <c r="BE12" i="29"/>
  <c r="BA12" i="29"/>
  <c r="AW12" i="29"/>
  <c r="AS12" i="29"/>
  <c r="AO12" i="29"/>
  <c r="AK12" i="29"/>
  <c r="AG12" i="29"/>
  <c r="AF9" i="29" s="1"/>
  <c r="AE8" i="29" s="1"/>
  <c r="AC12" i="29"/>
  <c r="Y12" i="29"/>
  <c r="U12" i="29"/>
  <c r="GC11" i="29"/>
  <c r="FY11" i="29"/>
  <c r="FU11" i="29"/>
  <c r="FQ11" i="29"/>
  <c r="FM11" i="29"/>
  <c r="FI11" i="29"/>
  <c r="FE11" i="29"/>
  <c r="FA11" i="29"/>
  <c r="EW11" i="29"/>
  <c r="ES11" i="29"/>
  <c r="EO11" i="29"/>
  <c r="EK11" i="29"/>
  <c r="EG11" i="29"/>
  <c r="DU11" i="29"/>
  <c r="DQ11" i="29"/>
  <c r="DM11" i="29"/>
  <c r="DI11" i="29"/>
  <c r="DE11" i="29"/>
  <c r="DA11" i="29"/>
  <c r="CW11" i="29"/>
  <c r="CS11" i="29"/>
  <c r="CO11" i="29"/>
  <c r="CK11" i="29"/>
  <c r="CG11" i="29"/>
  <c r="CC11" i="29"/>
  <c r="BQ11" i="29"/>
  <c r="BM11" i="29"/>
  <c r="BI11" i="29"/>
  <c r="BE11" i="29"/>
  <c r="BA11" i="29"/>
  <c r="AW11" i="29"/>
  <c r="AS11" i="29"/>
  <c r="AO11" i="29"/>
  <c r="AK11" i="29"/>
  <c r="AG11" i="29"/>
  <c r="AC11" i="29"/>
  <c r="Y11" i="29"/>
  <c r="U11" i="29"/>
  <c r="GC10" i="29"/>
  <c r="GB9" i="29" s="1"/>
  <c r="GA8" i="29" s="1"/>
  <c r="FY10" i="29"/>
  <c r="FU10" i="29"/>
  <c r="FQ10" i="29"/>
  <c r="FM10" i="29"/>
  <c r="FI10" i="29"/>
  <c r="FE10" i="29"/>
  <c r="FA10" i="29"/>
  <c r="EW10" i="29"/>
  <c r="ES10" i="29"/>
  <c r="EO10" i="29"/>
  <c r="EN9" i="29" s="1"/>
  <c r="EM8" i="29" s="1"/>
  <c r="EK10" i="29"/>
  <c r="EG10" i="29"/>
  <c r="EF9" i="29" s="1"/>
  <c r="EE8" i="29" s="1"/>
  <c r="DU10" i="29"/>
  <c r="DQ10" i="29"/>
  <c r="DM10" i="29"/>
  <c r="DI10" i="29"/>
  <c r="DE10" i="29"/>
  <c r="DD9" i="29" s="1"/>
  <c r="DC8" i="29" s="1"/>
  <c r="DA10" i="29"/>
  <c r="CW10" i="29"/>
  <c r="CS10" i="29"/>
  <c r="CR9" i="29" s="1"/>
  <c r="CQ8" i="29" s="1"/>
  <c r="CO10" i="29"/>
  <c r="CK10" i="29"/>
  <c r="CJ9" i="29" s="1"/>
  <c r="CI8" i="29" s="1"/>
  <c r="CG10" i="29"/>
  <c r="CC10" i="29"/>
  <c r="BQ10" i="29"/>
  <c r="BP9" i="29" s="1"/>
  <c r="BM10" i="29"/>
  <c r="BI10" i="29"/>
  <c r="BH9" i="29" s="1"/>
  <c r="BG8" i="29" s="1"/>
  <c r="BE10" i="29"/>
  <c r="BA10" i="29"/>
  <c r="AW10" i="29"/>
  <c r="AV9" i="29" s="1"/>
  <c r="AU8" i="29" s="1"/>
  <c r="AS10" i="29"/>
  <c r="AR9" i="29" s="1"/>
  <c r="AO10" i="29"/>
  <c r="AK10" i="29"/>
  <c r="AJ9" i="29" s="1"/>
  <c r="AI8" i="29" s="1"/>
  <c r="AG10" i="29"/>
  <c r="AC10" i="29"/>
  <c r="AB9" i="29" s="1"/>
  <c r="Y10" i="29"/>
  <c r="U10" i="29"/>
  <c r="T9" i="29" s="1"/>
  <c r="S8" i="29" s="1"/>
  <c r="FX9" i="29"/>
  <c r="FT9" i="29"/>
  <c r="FS8" i="29" s="1"/>
  <c r="FP9" i="29"/>
  <c r="FL9" i="29"/>
  <c r="FK8" i="29" s="1"/>
  <c r="FH9" i="29"/>
  <c r="FG8" i="29" s="1"/>
  <c r="EZ9" i="29"/>
  <c r="ER9" i="29"/>
  <c r="EJ9" i="29"/>
  <c r="DT9" i="29"/>
  <c r="DP9" i="29"/>
  <c r="DO8" i="29" s="1"/>
  <c r="DL9" i="29"/>
  <c r="CV9" i="29"/>
  <c r="CN9" i="29"/>
  <c r="CF9" i="29"/>
  <c r="CB9" i="29"/>
  <c r="CA8" i="29" s="1"/>
  <c r="AZ9" i="29"/>
  <c r="AN9" i="29"/>
  <c r="AM8" i="29" s="1"/>
  <c r="G8" i="29"/>
  <c r="AS47" i="27"/>
  <c r="AO47" i="27"/>
  <c r="AM45" i="27" s="1"/>
  <c r="AG47" i="27"/>
  <c r="AC47" i="27"/>
  <c r="U47" i="27"/>
  <c r="Q47" i="27"/>
  <c r="AS46" i="27"/>
  <c r="AO46" i="27"/>
  <c r="AG46" i="27"/>
  <c r="AC46" i="27"/>
  <c r="AA45" i="27" s="1"/>
  <c r="U46" i="27"/>
  <c r="S45" i="27" s="1"/>
  <c r="Q46" i="27"/>
  <c r="O45" i="27" s="1"/>
  <c r="AQ45" i="27"/>
  <c r="AI45" i="27"/>
  <c r="AE45" i="27"/>
  <c r="W45" i="27"/>
  <c r="K45" i="27"/>
  <c r="G45" i="27"/>
  <c r="F40" i="27" s="1"/>
  <c r="AS44" i="27"/>
  <c r="AO44" i="27"/>
  <c r="AG44" i="27"/>
  <c r="AC44" i="27"/>
  <c r="U44" i="27"/>
  <c r="Q44" i="27"/>
  <c r="AS43" i="27"/>
  <c r="AO43" i="27"/>
  <c r="AG43" i="27"/>
  <c r="AC43" i="27"/>
  <c r="AA41" i="27" s="1"/>
  <c r="U43" i="27"/>
  <c r="Q43" i="27"/>
  <c r="AS42" i="27"/>
  <c r="AQ41" i="27" s="1"/>
  <c r="AP40" i="27" s="1"/>
  <c r="AO42" i="27"/>
  <c r="AG42" i="27"/>
  <c r="AC42" i="27"/>
  <c r="U42" i="27"/>
  <c r="Q42" i="27"/>
  <c r="AM41" i="27"/>
  <c r="S41" i="27"/>
  <c r="R40" i="27" s="1"/>
  <c r="AH40" i="27"/>
  <c r="AH49" i="27" s="1"/>
  <c r="V40" i="27"/>
  <c r="V49" i="27" s="1"/>
  <c r="J40" i="27"/>
  <c r="J49" i="27" s="1"/>
  <c r="AS39" i="27"/>
  <c r="AR38" i="27" s="1"/>
  <c r="AO39" i="27"/>
  <c r="AG39" i="27"/>
  <c r="AC39" i="27"/>
  <c r="AB38" i="27" s="1"/>
  <c r="AA35" i="27" s="1"/>
  <c r="U39" i="27"/>
  <c r="Q39" i="27"/>
  <c r="P38" i="27" s="1"/>
  <c r="AN38" i="27"/>
  <c r="AF38" i="27"/>
  <c r="AE35" i="27" s="1"/>
  <c r="T38" i="27"/>
  <c r="H38" i="27"/>
  <c r="AS37" i="27"/>
  <c r="AR36" i="27" s="1"/>
  <c r="AQ35" i="27" s="1"/>
  <c r="AO37" i="27"/>
  <c r="AN36" i="27" s="1"/>
  <c r="AM35" i="27" s="1"/>
  <c r="AG37" i="27"/>
  <c r="AF36" i="27" s="1"/>
  <c r="AC37" i="27"/>
  <c r="U37" i="27"/>
  <c r="Q37" i="27"/>
  <c r="AB36" i="27"/>
  <c r="T36" i="27"/>
  <c r="S35" i="27" s="1"/>
  <c r="P36" i="27"/>
  <c r="O35" i="27" s="1"/>
  <c r="AI35" i="27"/>
  <c r="W35" i="27"/>
  <c r="AS34" i="27"/>
  <c r="AO34" i="27"/>
  <c r="AG34" i="27"/>
  <c r="AC34" i="27"/>
  <c r="U34" i="27"/>
  <c r="T31" i="27" s="1"/>
  <c r="Q34" i="27"/>
  <c r="AS33" i="27"/>
  <c r="AO33" i="27"/>
  <c r="AN31" i="27" s="1"/>
  <c r="AG33" i="27"/>
  <c r="AC33" i="27"/>
  <c r="U33" i="27"/>
  <c r="Q33" i="27"/>
  <c r="AS32" i="27"/>
  <c r="AO32" i="27"/>
  <c r="AG32" i="27"/>
  <c r="AC32" i="27"/>
  <c r="U32" i="27"/>
  <c r="Q32" i="27"/>
  <c r="AF31" i="27"/>
  <c r="AB31" i="27"/>
  <c r="AA26" i="27" s="1"/>
  <c r="H31" i="27"/>
  <c r="AS30" i="27"/>
  <c r="AO30" i="27"/>
  <c r="AG30" i="27"/>
  <c r="AF27" i="27" s="1"/>
  <c r="AE26" i="27" s="1"/>
  <c r="AC30" i="27"/>
  <c r="U30" i="27"/>
  <c r="Q30" i="27"/>
  <c r="AS29" i="27"/>
  <c r="AO29" i="27"/>
  <c r="AN27" i="27" s="1"/>
  <c r="AM26" i="27" s="1"/>
  <c r="AG29" i="27"/>
  <c r="AC29" i="27"/>
  <c r="U29" i="27"/>
  <c r="Q29" i="27"/>
  <c r="AS28" i="27"/>
  <c r="AO28" i="27"/>
  <c r="AG28" i="27"/>
  <c r="AC28" i="27"/>
  <c r="AB27" i="27" s="1"/>
  <c r="U28" i="27"/>
  <c r="T27" i="27" s="1"/>
  <c r="Q28" i="27"/>
  <c r="P27" i="27" s="1"/>
  <c r="G26" i="27"/>
  <c r="AS25" i="27"/>
  <c r="AO25" i="27"/>
  <c r="AN22" i="27" s="1"/>
  <c r="AG25" i="27"/>
  <c r="AC25" i="27"/>
  <c r="U25" i="27"/>
  <c r="Q25" i="27"/>
  <c r="AS24" i="27"/>
  <c r="AO24" i="27"/>
  <c r="AG24" i="27"/>
  <c r="AC24" i="27"/>
  <c r="U24" i="27"/>
  <c r="Q24" i="27"/>
  <c r="AS23" i="27"/>
  <c r="AO23" i="27"/>
  <c r="AG23" i="27"/>
  <c r="AC23" i="27"/>
  <c r="AB22" i="27" s="1"/>
  <c r="U23" i="27"/>
  <c r="T22" i="27" s="1"/>
  <c r="Q23" i="27"/>
  <c r="AR22" i="27"/>
  <c r="H22" i="27"/>
  <c r="AS21" i="27"/>
  <c r="AO21" i="27"/>
  <c r="AG21" i="27"/>
  <c r="AC21" i="27"/>
  <c r="U21" i="27"/>
  <c r="Q21" i="27"/>
  <c r="AS20" i="27"/>
  <c r="AO20" i="27"/>
  <c r="AG20" i="27"/>
  <c r="AC20" i="27"/>
  <c r="U20" i="27"/>
  <c r="Q20" i="27"/>
  <c r="AS19" i="27"/>
  <c r="AO19" i="27"/>
  <c r="AN18" i="27" s="1"/>
  <c r="AM17" i="27" s="1"/>
  <c r="AG19" i="27"/>
  <c r="AF18" i="27" s="1"/>
  <c r="AC19" i="27"/>
  <c r="U19" i="27"/>
  <c r="T18" i="27" s="1"/>
  <c r="S17" i="27" s="1"/>
  <c r="Q19" i="27"/>
  <c r="P18" i="27"/>
  <c r="G17" i="27"/>
  <c r="F7" i="27" s="1"/>
  <c r="F49" i="27" s="1"/>
  <c r="AS16" i="27"/>
  <c r="AO16" i="27"/>
  <c r="AG16" i="27"/>
  <c r="AC16" i="27"/>
  <c r="U16" i="27"/>
  <c r="Q16" i="27"/>
  <c r="AS15" i="27"/>
  <c r="AO15" i="27"/>
  <c r="AG15" i="27"/>
  <c r="AF13" i="27" s="1"/>
  <c r="AC15" i="27"/>
  <c r="U15" i="27"/>
  <c r="Q15" i="27"/>
  <c r="AS14" i="27"/>
  <c r="AR13" i="27" s="1"/>
  <c r="AQ8" i="27" s="1"/>
  <c r="AO14" i="27"/>
  <c r="AG14" i="27"/>
  <c r="AC14" i="27"/>
  <c r="U14" i="27"/>
  <c r="T13" i="27" s="1"/>
  <c r="Q14" i="27"/>
  <c r="AN13" i="27"/>
  <c r="P13" i="27"/>
  <c r="H13" i="27"/>
  <c r="AS12" i="27"/>
  <c r="AO12" i="27"/>
  <c r="AG12" i="27"/>
  <c r="AC12" i="27"/>
  <c r="U12" i="27"/>
  <c r="Q12" i="27"/>
  <c r="AS11" i="27"/>
  <c r="AO11" i="27"/>
  <c r="AG11" i="27"/>
  <c r="AC11" i="27"/>
  <c r="U11" i="27"/>
  <c r="Q11" i="27"/>
  <c r="AS10" i="27"/>
  <c r="AO10" i="27"/>
  <c r="AG10" i="27"/>
  <c r="AF9" i="27" s="1"/>
  <c r="AE8" i="27" s="1"/>
  <c r="AC10" i="27"/>
  <c r="AB9" i="27" s="1"/>
  <c r="U10" i="27"/>
  <c r="Q10" i="27"/>
  <c r="AR9" i="27"/>
  <c r="G8" i="27"/>
  <c r="GC29" i="25"/>
  <c r="FY29" i="25"/>
  <c r="FU29" i="25"/>
  <c r="FQ29" i="25"/>
  <c r="FM29" i="25"/>
  <c r="FI29" i="25"/>
  <c r="FE29" i="25"/>
  <c r="FA29" i="25"/>
  <c r="EW29" i="25"/>
  <c r="ES29" i="25"/>
  <c r="EO29" i="25"/>
  <c r="EK29" i="25"/>
  <c r="EI27" i="25" s="1"/>
  <c r="EH26" i="25" s="1"/>
  <c r="EG29" i="25"/>
  <c r="DU29" i="25"/>
  <c r="DQ29" i="25"/>
  <c r="DO27" i="25" s="1"/>
  <c r="DM29" i="25"/>
  <c r="DI29" i="25"/>
  <c r="DE29" i="25"/>
  <c r="DA29" i="25"/>
  <c r="CY27" i="25" s="1"/>
  <c r="CW29" i="25"/>
  <c r="CS29" i="25"/>
  <c r="CQ27" i="25" s="1"/>
  <c r="CP26" i="25" s="1"/>
  <c r="CO29" i="25"/>
  <c r="CK29" i="25"/>
  <c r="CG29" i="25"/>
  <c r="CC29" i="25"/>
  <c r="CA27" i="25" s="1"/>
  <c r="BQ29" i="25"/>
  <c r="BM29" i="25"/>
  <c r="BI29" i="25"/>
  <c r="BE29" i="25"/>
  <c r="BA29" i="25"/>
  <c r="AW29" i="25"/>
  <c r="AU27" i="25" s="1"/>
  <c r="AT26" i="25" s="1"/>
  <c r="AS29" i="25"/>
  <c r="AO29" i="25"/>
  <c r="AK29" i="25"/>
  <c r="AI27" i="25" s="1"/>
  <c r="AH26" i="25" s="1"/>
  <c r="AG29" i="25"/>
  <c r="AC29" i="25"/>
  <c r="Y29" i="25"/>
  <c r="U29" i="25"/>
  <c r="GC28" i="25"/>
  <c r="FY28" i="25"/>
  <c r="FU28" i="25"/>
  <c r="FS27" i="25" s="1"/>
  <c r="FQ28" i="25"/>
  <c r="FM28" i="25"/>
  <c r="FI28" i="25"/>
  <c r="FG27" i="25" s="1"/>
  <c r="FF26" i="25" s="1"/>
  <c r="FE28" i="25"/>
  <c r="FC27" i="25" s="1"/>
  <c r="FA28" i="25"/>
  <c r="EY27" i="25" s="1"/>
  <c r="EX26" i="25" s="1"/>
  <c r="EW28" i="25"/>
  <c r="ES28" i="25"/>
  <c r="EO28" i="25"/>
  <c r="EK28" i="25"/>
  <c r="EG28" i="25"/>
  <c r="EE27" i="25" s="1"/>
  <c r="ED26" i="25" s="1"/>
  <c r="DU28" i="25"/>
  <c r="DQ28" i="25"/>
  <c r="DM28" i="25"/>
  <c r="DK27" i="25" s="1"/>
  <c r="DJ26" i="25" s="1"/>
  <c r="DI28" i="25"/>
  <c r="DE28" i="25"/>
  <c r="DC27" i="25" s="1"/>
  <c r="DB26" i="25" s="1"/>
  <c r="DA28" i="25"/>
  <c r="CW28" i="25"/>
  <c r="CS28" i="25"/>
  <c r="CO28" i="25"/>
  <c r="CM27" i="25" s="1"/>
  <c r="CL26" i="25" s="1"/>
  <c r="CK28" i="25"/>
  <c r="CI27" i="25" s="1"/>
  <c r="CH26" i="25" s="1"/>
  <c r="CG28" i="25"/>
  <c r="CC28" i="25"/>
  <c r="BQ28" i="25"/>
  <c r="BO27" i="25" s="1"/>
  <c r="BN26" i="25" s="1"/>
  <c r="BM28" i="25"/>
  <c r="BK27" i="25" s="1"/>
  <c r="BI28" i="25"/>
  <c r="BE28" i="25"/>
  <c r="BA28" i="25"/>
  <c r="AW28" i="25"/>
  <c r="AS28" i="25"/>
  <c r="AQ27" i="25" s="1"/>
  <c r="AP26" i="25" s="1"/>
  <c r="AO28" i="25"/>
  <c r="AM27" i="25" s="1"/>
  <c r="AL26" i="25" s="1"/>
  <c r="AK28" i="25"/>
  <c r="AG28" i="25"/>
  <c r="AC28" i="25"/>
  <c r="AA27" i="25" s="1"/>
  <c r="Y28" i="25"/>
  <c r="W27" i="25" s="1"/>
  <c r="U28" i="25"/>
  <c r="S27" i="25" s="1"/>
  <c r="R26" i="25" s="1"/>
  <c r="FW27" i="25"/>
  <c r="FV26" i="25" s="1"/>
  <c r="FK27" i="25"/>
  <c r="EU27" i="25"/>
  <c r="ET26" i="25" s="1"/>
  <c r="EQ27" i="25"/>
  <c r="EP26" i="25" s="1"/>
  <c r="EA27" i="25"/>
  <c r="DZ26" i="25" s="1"/>
  <c r="DZ31" i="25" s="1"/>
  <c r="DW27" i="25"/>
  <c r="DG27" i="25"/>
  <c r="DF26" i="25" s="1"/>
  <c r="CU27" i="25"/>
  <c r="CT26" i="25" s="1"/>
  <c r="BW27" i="25"/>
  <c r="BS27" i="25"/>
  <c r="BG27" i="25"/>
  <c r="BF26" i="25" s="1"/>
  <c r="BC27" i="25"/>
  <c r="BB26" i="25" s="1"/>
  <c r="AY27" i="25"/>
  <c r="AX26" i="25" s="1"/>
  <c r="AE27" i="25"/>
  <c r="AD26" i="25" s="1"/>
  <c r="O27" i="25"/>
  <c r="K27" i="25"/>
  <c r="J26" i="25" s="1"/>
  <c r="J31" i="25" s="1"/>
  <c r="G27" i="25"/>
  <c r="F26" i="25" s="1"/>
  <c r="F31" i="25" s="1"/>
  <c r="FR26" i="25"/>
  <c r="FJ26" i="25"/>
  <c r="FB26" i="25"/>
  <c r="DV26" i="25"/>
  <c r="DV31" i="25" s="1"/>
  <c r="DN26" i="25"/>
  <c r="CX26" i="25"/>
  <c r="BZ26" i="25"/>
  <c r="BV26" i="25"/>
  <c r="BV31" i="25" s="1"/>
  <c r="BR26" i="25"/>
  <c r="BR31" i="25" s="1"/>
  <c r="BJ26" i="25"/>
  <c r="Z26" i="25"/>
  <c r="V26" i="25"/>
  <c r="N26" i="25"/>
  <c r="N31" i="25" s="1"/>
  <c r="GC25" i="25"/>
  <c r="FY25" i="25"/>
  <c r="FU25" i="25"/>
  <c r="FT24" i="25" s="1"/>
  <c r="FS23" i="25" s="1"/>
  <c r="FQ25" i="25"/>
  <c r="FP24" i="25" s="1"/>
  <c r="FO23" i="25" s="1"/>
  <c r="FM25" i="25"/>
  <c r="FL24" i="25" s="1"/>
  <c r="FK23" i="25" s="1"/>
  <c r="FI25" i="25"/>
  <c r="FE25" i="25"/>
  <c r="FA25" i="25"/>
  <c r="EZ24" i="25" s="1"/>
  <c r="EY23" i="25" s="1"/>
  <c r="EW25" i="25"/>
  <c r="EV24" i="25" s="1"/>
  <c r="EU23" i="25" s="1"/>
  <c r="ES25" i="25"/>
  <c r="EO25" i="25"/>
  <c r="EK25" i="25"/>
  <c r="EG25" i="25"/>
  <c r="EF24" i="25" s="1"/>
  <c r="EE23" i="25" s="1"/>
  <c r="DU25" i="25"/>
  <c r="DT24" i="25" s="1"/>
  <c r="DS23" i="25" s="1"/>
  <c r="DQ25" i="25"/>
  <c r="DP24" i="25" s="1"/>
  <c r="DO23" i="25" s="1"/>
  <c r="DM25" i="25"/>
  <c r="DI25" i="25"/>
  <c r="DE25" i="25"/>
  <c r="DD24" i="25" s="1"/>
  <c r="DC23" i="25" s="1"/>
  <c r="DA25" i="25"/>
  <c r="CW25" i="25"/>
  <c r="CV24" i="25" s="1"/>
  <c r="CS25" i="25"/>
  <c r="CO25" i="25"/>
  <c r="CK25" i="25"/>
  <c r="CJ24" i="25" s="1"/>
  <c r="CI23" i="25" s="1"/>
  <c r="CG25" i="25"/>
  <c r="CF24" i="25" s="1"/>
  <c r="CE23" i="25" s="1"/>
  <c r="CC25" i="25"/>
  <c r="CB24" i="25" s="1"/>
  <c r="CA23" i="25" s="1"/>
  <c r="BQ25" i="25"/>
  <c r="BP24" i="25" s="1"/>
  <c r="BO23" i="25" s="1"/>
  <c r="BM25" i="25"/>
  <c r="BI25" i="25"/>
  <c r="BH24" i="25" s="1"/>
  <c r="BG23" i="25" s="1"/>
  <c r="BE25" i="25"/>
  <c r="BD24" i="25" s="1"/>
  <c r="BC23" i="25" s="1"/>
  <c r="BA25" i="25"/>
  <c r="AW25" i="25"/>
  <c r="AS25" i="25"/>
  <c r="AR24" i="25" s="1"/>
  <c r="AQ23" i="25" s="1"/>
  <c r="AO25" i="25"/>
  <c r="AN24" i="25" s="1"/>
  <c r="AM23" i="25" s="1"/>
  <c r="AK25" i="25"/>
  <c r="AJ24" i="25" s="1"/>
  <c r="AI23" i="25" s="1"/>
  <c r="AG25" i="25"/>
  <c r="AF24" i="25" s="1"/>
  <c r="AC25" i="25"/>
  <c r="Y25" i="25"/>
  <c r="U25" i="25"/>
  <c r="T24" i="25" s="1"/>
  <c r="S23" i="25" s="1"/>
  <c r="GB24" i="25"/>
  <c r="FX24" i="25"/>
  <c r="FH24" i="25"/>
  <c r="FD24" i="25"/>
  <c r="ER24" i="25"/>
  <c r="EQ23" i="25" s="1"/>
  <c r="EN24" i="25"/>
  <c r="EJ24" i="25"/>
  <c r="EI23" i="25" s="1"/>
  <c r="EB24" i="25"/>
  <c r="EA23" i="25" s="1"/>
  <c r="DX24" i="25"/>
  <c r="DL24" i="25"/>
  <c r="DK23" i="25" s="1"/>
  <c r="DH24" i="25"/>
  <c r="CZ24" i="25"/>
  <c r="CY23" i="25" s="1"/>
  <c r="CR24" i="25"/>
  <c r="CN24" i="25"/>
  <c r="CM23" i="25" s="1"/>
  <c r="BX24" i="25"/>
  <c r="BW23" i="25" s="1"/>
  <c r="BT24" i="25"/>
  <c r="BL24" i="25"/>
  <c r="BK23" i="25" s="1"/>
  <c r="AZ24" i="25"/>
  <c r="AY23" i="25" s="1"/>
  <c r="AV24" i="25"/>
  <c r="AB24" i="25"/>
  <c r="AA23" i="25" s="1"/>
  <c r="X24" i="25"/>
  <c r="W23" i="25" s="1"/>
  <c r="P24" i="25"/>
  <c r="L24" i="25"/>
  <c r="K23" i="25" s="1"/>
  <c r="H24" i="25"/>
  <c r="G23" i="25" s="1"/>
  <c r="GA23" i="25"/>
  <c r="FW23" i="25"/>
  <c r="FG23" i="25"/>
  <c r="FC23" i="25"/>
  <c r="EM23" i="25"/>
  <c r="DW23" i="25"/>
  <c r="DG23" i="25"/>
  <c r="CU23" i="25"/>
  <c r="CQ23" i="25"/>
  <c r="BS23" i="25"/>
  <c r="AU23" i="25"/>
  <c r="AE23" i="25"/>
  <c r="O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FY21" i="25"/>
  <c r="FU21" i="25"/>
  <c r="FQ21" i="25"/>
  <c r="FM21" i="25"/>
  <c r="FI21" i="25"/>
  <c r="FE21" i="25"/>
  <c r="FD19" i="25" s="1"/>
  <c r="FC18" i="25" s="1"/>
  <c r="FA21" i="25"/>
  <c r="EW21" i="25"/>
  <c r="ES21" i="25"/>
  <c r="EO21" i="25"/>
  <c r="EK21" i="25"/>
  <c r="EG21" i="25"/>
  <c r="DU21" i="25"/>
  <c r="DQ21" i="25"/>
  <c r="DM21" i="25"/>
  <c r="DI21" i="25"/>
  <c r="DH19" i="25" s="1"/>
  <c r="DG18" i="25" s="1"/>
  <c r="DE21" i="25"/>
  <c r="DA21" i="25"/>
  <c r="CW21" i="25"/>
  <c r="CS21" i="25"/>
  <c r="CO21" i="25"/>
  <c r="CK21" i="25"/>
  <c r="CG21" i="25"/>
  <c r="CC21" i="25"/>
  <c r="BQ21" i="25"/>
  <c r="BM21" i="25"/>
  <c r="BL19" i="25" s="1"/>
  <c r="BK18" i="25" s="1"/>
  <c r="BI21" i="25"/>
  <c r="BE21" i="25"/>
  <c r="BA21" i="25"/>
  <c r="AW21" i="25"/>
  <c r="AV19" i="25" s="1"/>
  <c r="AU18" i="25" s="1"/>
  <c r="AS21" i="25"/>
  <c r="AO21" i="25"/>
  <c r="AK21" i="25"/>
  <c r="AG21" i="25"/>
  <c r="AC21" i="25"/>
  <c r="Y21" i="25"/>
  <c r="X19" i="25" s="1"/>
  <c r="W18" i="25" s="1"/>
  <c r="U21" i="25"/>
  <c r="GC20" i="25"/>
  <c r="FY20" i="25"/>
  <c r="FU20" i="25"/>
  <c r="FT19" i="25" s="1"/>
  <c r="FS18" i="25" s="1"/>
  <c r="FQ20" i="25"/>
  <c r="FM20" i="25"/>
  <c r="FI20" i="25"/>
  <c r="FH19" i="25" s="1"/>
  <c r="FG18" i="25" s="1"/>
  <c r="FE20" i="25"/>
  <c r="FA20" i="25"/>
  <c r="EW20" i="25"/>
  <c r="EV19" i="25" s="1"/>
  <c r="EU18" i="25" s="1"/>
  <c r="ES20" i="25"/>
  <c r="EO20" i="25"/>
  <c r="EK20" i="25"/>
  <c r="EG20" i="25"/>
  <c r="EF19" i="25" s="1"/>
  <c r="EE18" i="25" s="1"/>
  <c r="DU20" i="25"/>
  <c r="DQ20" i="25"/>
  <c r="DM20" i="25"/>
  <c r="DI20" i="25"/>
  <c r="DE20" i="25"/>
  <c r="DA20" i="25"/>
  <c r="CZ19" i="25" s="1"/>
  <c r="CY18" i="25" s="1"/>
  <c r="CW20" i="25"/>
  <c r="CS20" i="25"/>
  <c r="CO20" i="25"/>
  <c r="CK20" i="25"/>
  <c r="CJ19" i="25" s="1"/>
  <c r="CI18" i="25" s="1"/>
  <c r="CG20" i="25"/>
  <c r="CC20" i="25"/>
  <c r="BQ20" i="25"/>
  <c r="BP19" i="25" s="1"/>
  <c r="BO18" i="25" s="1"/>
  <c r="BM20" i="25"/>
  <c r="BI20" i="25"/>
  <c r="BH19" i="25" s="1"/>
  <c r="BG18" i="25" s="1"/>
  <c r="BE20" i="25"/>
  <c r="BD19" i="25" s="1"/>
  <c r="BC18" i="25" s="1"/>
  <c r="BA20" i="25"/>
  <c r="AW20" i="25"/>
  <c r="AS20" i="25"/>
  <c r="AR19" i="25" s="1"/>
  <c r="AQ18" i="25" s="1"/>
  <c r="AO20" i="25"/>
  <c r="AN19" i="25" s="1"/>
  <c r="AM18" i="25" s="1"/>
  <c r="AK20" i="25"/>
  <c r="AG20" i="25"/>
  <c r="AC20" i="25"/>
  <c r="AB19" i="25" s="1"/>
  <c r="AA18" i="25" s="1"/>
  <c r="Y20" i="25"/>
  <c r="U20" i="25"/>
  <c r="T19" i="25" s="1"/>
  <c r="S18" i="25" s="1"/>
  <c r="GB19" i="25"/>
  <c r="GA18" i="25" s="1"/>
  <c r="FL19" i="25"/>
  <c r="FK18" i="25" s="1"/>
  <c r="EZ19" i="25"/>
  <c r="ER19" i="25"/>
  <c r="EQ18" i="25" s="1"/>
  <c r="EN19" i="25"/>
  <c r="EM18" i="25" s="1"/>
  <c r="DP19" i="25"/>
  <c r="DL19" i="25"/>
  <c r="DK18" i="25" s="1"/>
  <c r="DD19" i="25"/>
  <c r="DC18" i="25" s="1"/>
  <c r="CV19" i="25"/>
  <c r="CR19" i="25"/>
  <c r="CB19" i="25"/>
  <c r="AZ19" i="25"/>
  <c r="AY18" i="25" s="1"/>
  <c r="AF19" i="25"/>
  <c r="AE18" i="25" s="1"/>
  <c r="EY18" i="25"/>
  <c r="EA18" i="25"/>
  <c r="DW18" i="25"/>
  <c r="DO18" i="25"/>
  <c r="CU18" i="25"/>
  <c r="CQ18" i="25"/>
  <c r="CA18" i="25"/>
  <c r="BW18" i="25"/>
  <c r="BS18" i="25"/>
  <c r="O18" i="25"/>
  <c r="K18" i="25"/>
  <c r="G18" i="25"/>
  <c r="GC17" i="25"/>
  <c r="FY17" i="25"/>
  <c r="FU17" i="25"/>
  <c r="FQ17" i="25"/>
  <c r="FM17" i="25"/>
  <c r="FI17" i="25"/>
  <c r="FE17" i="25"/>
  <c r="FA17" i="25"/>
  <c r="EW17" i="25"/>
  <c r="ES17" i="25"/>
  <c r="EO17" i="25"/>
  <c r="EK17" i="25"/>
  <c r="EG17" i="25"/>
  <c r="EF14" i="25" s="1"/>
  <c r="EE13" i="25" s="1"/>
  <c r="DU17" i="25"/>
  <c r="DQ17" i="25"/>
  <c r="DM17" i="25"/>
  <c r="DI17" i="25"/>
  <c r="DE17" i="25"/>
  <c r="DD14" i="25" s="1"/>
  <c r="DC13" i="25" s="1"/>
  <c r="DA17" i="25"/>
  <c r="CW17" i="25"/>
  <c r="CS17" i="25"/>
  <c r="CO17" i="25"/>
  <c r="CK17" i="25"/>
  <c r="CG17" i="25"/>
  <c r="CC17" i="25"/>
  <c r="BQ17" i="25"/>
  <c r="BM17" i="25"/>
  <c r="BI17" i="25"/>
  <c r="BE17" i="25"/>
  <c r="BA17" i="25"/>
  <c r="AW17" i="25"/>
  <c r="AS17" i="25"/>
  <c r="AO17" i="25"/>
  <c r="AN14" i="25" s="1"/>
  <c r="AM13" i="25" s="1"/>
  <c r="AK17" i="25"/>
  <c r="AG17" i="25"/>
  <c r="AC17" i="25"/>
  <c r="Y17" i="25"/>
  <c r="U17" i="25"/>
  <c r="T14" i="25" s="1"/>
  <c r="S13" i="25" s="1"/>
  <c r="GC16" i="25"/>
  <c r="FY16" i="25"/>
  <c r="FU16" i="25"/>
  <c r="FQ16" i="25"/>
  <c r="FM16" i="25"/>
  <c r="FL14" i="25" s="1"/>
  <c r="FI16" i="25"/>
  <c r="FE16" i="25"/>
  <c r="FA16" i="25"/>
  <c r="EW16" i="25"/>
  <c r="ES16" i="25"/>
  <c r="ER14" i="25" s="1"/>
  <c r="EO16" i="25"/>
  <c r="EK16" i="25"/>
  <c r="EG16" i="25"/>
  <c r="DU16" i="25"/>
  <c r="DQ16" i="25"/>
  <c r="DP14" i="25" s="1"/>
  <c r="DO13" i="25" s="1"/>
  <c r="DM16" i="25"/>
  <c r="DI16" i="25"/>
  <c r="DE16" i="25"/>
  <c r="DA16" i="25"/>
  <c r="CW16" i="25"/>
  <c r="CV14" i="25" s="1"/>
  <c r="CU13" i="25" s="1"/>
  <c r="CS16" i="25"/>
  <c r="CO16" i="25"/>
  <c r="CK16" i="25"/>
  <c r="CG16" i="25"/>
  <c r="CC16" i="25"/>
  <c r="BQ16" i="25"/>
  <c r="BM16" i="25"/>
  <c r="BI16" i="25"/>
  <c r="BE16" i="25"/>
  <c r="BA16" i="25"/>
  <c r="AZ14" i="25" s="1"/>
  <c r="AY13" i="25" s="1"/>
  <c r="AW16" i="25"/>
  <c r="AS16" i="25"/>
  <c r="AO16" i="25"/>
  <c r="AK16" i="25"/>
  <c r="AG16" i="25"/>
  <c r="AC16" i="25"/>
  <c r="Y16" i="25"/>
  <c r="U16" i="25"/>
  <c r="GC15" i="25"/>
  <c r="GB14" i="25" s="1"/>
  <c r="GA13" i="25" s="1"/>
  <c r="FY15" i="25"/>
  <c r="FX14" i="25" s="1"/>
  <c r="FW13" i="25" s="1"/>
  <c r="FU15" i="25"/>
  <c r="FQ15" i="25"/>
  <c r="FM15" i="25"/>
  <c r="FI15" i="25"/>
  <c r="FH14" i="25" s="1"/>
  <c r="FE15" i="25"/>
  <c r="FA15" i="25"/>
  <c r="EW15" i="25"/>
  <c r="ES15" i="25"/>
  <c r="EO15" i="25"/>
  <c r="EN14" i="25" s="1"/>
  <c r="EM13" i="25" s="1"/>
  <c r="EK15" i="25"/>
  <c r="EJ14" i="25" s="1"/>
  <c r="EI13" i="25" s="1"/>
  <c r="EG15" i="25"/>
  <c r="DU15" i="25"/>
  <c r="DQ15" i="25"/>
  <c r="DM15" i="25"/>
  <c r="DL14" i="25" s="1"/>
  <c r="DK13" i="25" s="1"/>
  <c r="DI15" i="25"/>
  <c r="DE15" i="25"/>
  <c r="DA15" i="25"/>
  <c r="CZ14" i="25" s="1"/>
  <c r="CY13" i="25" s="1"/>
  <c r="CX7" i="25" s="1"/>
  <c r="CX31" i="25" s="1"/>
  <c r="CW15" i="25"/>
  <c r="CS15" i="25"/>
  <c r="CR14" i="25" s="1"/>
  <c r="CQ13" i="25" s="1"/>
  <c r="CO15" i="25"/>
  <c r="CN14" i="25" s="1"/>
  <c r="CM13" i="25" s="1"/>
  <c r="CK15" i="25"/>
  <c r="CG15" i="25"/>
  <c r="CC15" i="25"/>
  <c r="BQ15" i="25"/>
  <c r="BP14" i="25" s="1"/>
  <c r="BO13" i="25" s="1"/>
  <c r="BM15" i="25"/>
  <c r="BI15" i="25"/>
  <c r="BE15" i="25"/>
  <c r="BA15" i="25"/>
  <c r="AW15" i="25"/>
  <c r="AV14" i="25" s="1"/>
  <c r="AU13" i="25" s="1"/>
  <c r="AS15" i="25"/>
  <c r="AR14" i="25" s="1"/>
  <c r="AQ13" i="25" s="1"/>
  <c r="AO15" i="25"/>
  <c r="AK15" i="25"/>
  <c r="AG15" i="25"/>
  <c r="AC15" i="25"/>
  <c r="AB14" i="25" s="1"/>
  <c r="AA13" i="25" s="1"/>
  <c r="Y15" i="25"/>
  <c r="U15" i="25"/>
  <c r="FT14" i="25"/>
  <c r="FS13" i="25" s="1"/>
  <c r="FP14" i="25"/>
  <c r="FO13" i="25" s="1"/>
  <c r="EZ14" i="25"/>
  <c r="EY13" i="25" s="1"/>
  <c r="EV14" i="25"/>
  <c r="EU13" i="25" s="1"/>
  <c r="DT14" i="25"/>
  <c r="DS13" i="25" s="1"/>
  <c r="CJ14" i="25"/>
  <c r="CF14" i="25"/>
  <c r="CE13" i="25" s="1"/>
  <c r="BH14" i="25"/>
  <c r="BG13" i="25" s="1"/>
  <c r="BD14" i="25"/>
  <c r="BC13" i="25" s="1"/>
  <c r="AJ14" i="25"/>
  <c r="AI13" i="25" s="1"/>
  <c r="FK13" i="25"/>
  <c r="FG13" i="25"/>
  <c r="EQ13" i="25"/>
  <c r="EA13" i="25"/>
  <c r="DW13" i="25"/>
  <c r="CI13" i="25"/>
  <c r="BW13" i="25"/>
  <c r="BS13" i="25"/>
  <c r="O13" i="25"/>
  <c r="K13" i="25"/>
  <c r="G13" i="25"/>
  <c r="GC12" i="25"/>
  <c r="FY12" i="25"/>
  <c r="FU12" i="25"/>
  <c r="FQ12" i="25"/>
  <c r="FM12" i="25"/>
  <c r="FI12" i="25"/>
  <c r="FE12" i="25"/>
  <c r="FA12" i="25"/>
  <c r="EW12" i="25"/>
  <c r="ES12" i="25"/>
  <c r="EO12" i="25"/>
  <c r="EK12" i="25"/>
  <c r="EG12" i="25"/>
  <c r="DU12" i="25"/>
  <c r="DQ12" i="25"/>
  <c r="DM12" i="25"/>
  <c r="DI12" i="25"/>
  <c r="DE12" i="25"/>
  <c r="DA12" i="25"/>
  <c r="CW12" i="25"/>
  <c r="CS12" i="25"/>
  <c r="CO12" i="25"/>
  <c r="CK12" i="25"/>
  <c r="CG12" i="25"/>
  <c r="CC12" i="25"/>
  <c r="BQ12" i="25"/>
  <c r="BP9" i="25" s="1"/>
  <c r="BO8" i="25" s="1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GC11" i="25"/>
  <c r="FY11" i="25"/>
  <c r="FU11" i="25"/>
  <c r="FQ11" i="25"/>
  <c r="FM11" i="25"/>
  <c r="FI11" i="25"/>
  <c r="FE11" i="25"/>
  <c r="FD9" i="25" s="1"/>
  <c r="FC8" i="25" s="1"/>
  <c r="FA11" i="25"/>
  <c r="EW11" i="25"/>
  <c r="ES11" i="25"/>
  <c r="EO11" i="25"/>
  <c r="EK11" i="25"/>
  <c r="EG11" i="25"/>
  <c r="DU11" i="25"/>
  <c r="DQ11" i="25"/>
  <c r="DM11" i="25"/>
  <c r="DI11" i="25"/>
  <c r="DE11" i="25"/>
  <c r="DA11" i="25"/>
  <c r="CW11" i="25"/>
  <c r="CS11" i="25"/>
  <c r="CO11" i="25"/>
  <c r="CK11" i="25"/>
  <c r="CG11" i="25"/>
  <c r="CC11" i="25"/>
  <c r="BQ11" i="25"/>
  <c r="BM11" i="25"/>
  <c r="BI11" i="25"/>
  <c r="BE11" i="25"/>
  <c r="BA11" i="25"/>
  <c r="AW11" i="25"/>
  <c r="AS11" i="25"/>
  <c r="AO11" i="25"/>
  <c r="AK11" i="25"/>
  <c r="AG11" i="25"/>
  <c r="AC11" i="25"/>
  <c r="Y11" i="25"/>
  <c r="U11" i="25"/>
  <c r="GC10" i="25"/>
  <c r="GB9" i="25" s="1"/>
  <c r="GA8" i="25" s="1"/>
  <c r="FY10" i="25"/>
  <c r="FX9" i="25" s="1"/>
  <c r="FW8" i="25" s="1"/>
  <c r="FU10" i="25"/>
  <c r="FQ10" i="25"/>
  <c r="FM10" i="25"/>
  <c r="FI10" i="25"/>
  <c r="FE10" i="25"/>
  <c r="FA10" i="25"/>
  <c r="EW10" i="25"/>
  <c r="EV9" i="25" s="1"/>
  <c r="EU8" i="25" s="1"/>
  <c r="ET7" i="25" s="1"/>
  <c r="ET31" i="25" s="1"/>
  <c r="ES10" i="25"/>
  <c r="EO10" i="25"/>
  <c r="EN9" i="25" s="1"/>
  <c r="EM8" i="25" s="1"/>
  <c r="EK10" i="25"/>
  <c r="EJ9" i="25" s="1"/>
  <c r="EI8" i="25" s="1"/>
  <c r="EG10" i="25"/>
  <c r="DU10" i="25"/>
  <c r="DT9" i="25" s="1"/>
  <c r="DS8" i="25" s="1"/>
  <c r="DQ10" i="25"/>
  <c r="DM10" i="25"/>
  <c r="DI10" i="25"/>
  <c r="DE10" i="25"/>
  <c r="DA10" i="25"/>
  <c r="CZ9" i="25" s="1"/>
  <c r="CY8" i="25" s="1"/>
  <c r="CW10" i="25"/>
  <c r="CS10" i="25"/>
  <c r="CO10" i="25"/>
  <c r="CK10" i="25"/>
  <c r="CG10" i="25"/>
  <c r="CC10" i="25"/>
  <c r="BQ10" i="25"/>
  <c r="BM10" i="25"/>
  <c r="BI10" i="25"/>
  <c r="BE10" i="25"/>
  <c r="BD9" i="25" s="1"/>
  <c r="BA10" i="25"/>
  <c r="AW10" i="25"/>
  <c r="AV9" i="25" s="1"/>
  <c r="AU8" i="25" s="1"/>
  <c r="AS10" i="25"/>
  <c r="AR9" i="25" s="1"/>
  <c r="AQ8" i="25" s="1"/>
  <c r="AP7" i="25" s="1"/>
  <c r="AP31" i="25" s="1"/>
  <c r="AO10" i="25"/>
  <c r="AK10" i="25"/>
  <c r="AG10" i="25"/>
  <c r="AC10" i="25"/>
  <c r="Y10" i="25"/>
  <c r="U10" i="25"/>
  <c r="FT9" i="25"/>
  <c r="FP9" i="25"/>
  <c r="FO8" i="25" s="1"/>
  <c r="FH9" i="25"/>
  <c r="FG8" i="25" s="1"/>
  <c r="EF9" i="25"/>
  <c r="DL9" i="25"/>
  <c r="DH9" i="25"/>
  <c r="DG8" i="25" s="1"/>
  <c r="CR9" i="25"/>
  <c r="CQ8" i="25" s="1"/>
  <c r="CP7" i="25" s="1"/>
  <c r="CP31" i="25" s="1"/>
  <c r="CN9" i="25"/>
  <c r="CM8" i="25" s="1"/>
  <c r="CJ9" i="25"/>
  <c r="CI8" i="25" s="1"/>
  <c r="CF9" i="25"/>
  <c r="CE8" i="25" s="1"/>
  <c r="BL9" i="25"/>
  <c r="BK8" i="25" s="1"/>
  <c r="AN9" i="25"/>
  <c r="AM8" i="25" s="1"/>
  <c r="AJ9" i="25"/>
  <c r="AI8" i="25" s="1"/>
  <c r="AB9" i="25"/>
  <c r="AA8" i="25" s="1"/>
  <c r="X9" i="25"/>
  <c r="W8" i="25" s="1"/>
  <c r="FS8" i="25"/>
  <c r="FR7" i="25" s="1"/>
  <c r="FR31" i="25" s="1"/>
  <c r="EE8" i="25"/>
  <c r="ED7" i="25" s="1"/>
  <c r="ED31" i="25" s="1"/>
  <c r="EA8" i="25"/>
  <c r="DW8" i="25"/>
  <c r="DK8" i="25"/>
  <c r="BW8" i="25"/>
  <c r="BS8" i="25"/>
  <c r="BC8" i="25"/>
  <c r="O8" i="25"/>
  <c r="K8" i="25"/>
  <c r="G8" i="25"/>
  <c r="L37" i="22"/>
  <c r="L26" i="22"/>
  <c r="L18" i="22"/>
  <c r="L16" i="22"/>
  <c r="L10" i="22"/>
  <c r="L7" i="22"/>
  <c r="L19" i="21"/>
  <c r="L7" i="21"/>
  <c r="L23" i="20"/>
  <c r="L16" i="20"/>
  <c r="L9" i="20"/>
  <c r="L7" i="20"/>
  <c r="L27" i="19"/>
  <c r="L23" i="19"/>
  <c r="L18" i="19"/>
  <c r="AH31" i="17"/>
  <c r="V31" i="17"/>
  <c r="AS29" i="17"/>
  <c r="AO29" i="17"/>
  <c r="AM27" i="17" s="1"/>
  <c r="AL26" i="17" s="1"/>
  <c r="AG29" i="17"/>
  <c r="AC29" i="17"/>
  <c r="U29" i="17"/>
  <c r="Q29" i="17"/>
  <c r="AS28" i="17"/>
  <c r="AO28" i="17"/>
  <c r="AG28" i="17"/>
  <c r="AC28" i="17"/>
  <c r="AA27" i="17" s="1"/>
  <c r="Z26" i="17" s="1"/>
  <c r="U28" i="17"/>
  <c r="Q28" i="17"/>
  <c r="AQ27" i="17"/>
  <c r="AP26" i="17" s="1"/>
  <c r="AI27" i="17"/>
  <c r="AE27" i="17"/>
  <c r="W27" i="17"/>
  <c r="O27" i="17"/>
  <c r="N26" i="17" s="1"/>
  <c r="K27" i="17"/>
  <c r="J26" i="17" s="1"/>
  <c r="J31" i="17" s="1"/>
  <c r="G27" i="17"/>
  <c r="F26" i="17" s="1"/>
  <c r="F31" i="17" s="1"/>
  <c r="AH26" i="17"/>
  <c r="AD26" i="17"/>
  <c r="V26" i="17"/>
  <c r="AS25" i="17"/>
  <c r="AR24" i="17" s="1"/>
  <c r="AO25" i="17"/>
  <c r="AG25" i="17"/>
  <c r="AF24" i="17" s="1"/>
  <c r="AE23" i="17" s="1"/>
  <c r="AC25" i="17"/>
  <c r="U25" i="17"/>
  <c r="Q25" i="17"/>
  <c r="AN24" i="17"/>
  <c r="AB24" i="17"/>
  <c r="AA23" i="17" s="1"/>
  <c r="T24" i="17"/>
  <c r="S23" i="17" s="1"/>
  <c r="P24" i="17"/>
  <c r="AQ23" i="17"/>
  <c r="AM23" i="17"/>
  <c r="AI23" i="17"/>
  <c r="W23" i="17"/>
  <c r="O23" i="17"/>
  <c r="K23" i="17"/>
  <c r="G23" i="17"/>
  <c r="AS22" i="17"/>
  <c r="AO22" i="17"/>
  <c r="AG22" i="17"/>
  <c r="AC22" i="17"/>
  <c r="U22" i="17"/>
  <c r="Q22" i="17"/>
  <c r="AS21" i="17"/>
  <c r="AR19" i="17" s="1"/>
  <c r="AQ18" i="17" s="1"/>
  <c r="AO21" i="17"/>
  <c r="AG21" i="17"/>
  <c r="AC21" i="17"/>
  <c r="U21" i="17"/>
  <c r="Q21" i="17"/>
  <c r="AS20" i="17"/>
  <c r="AO20" i="17"/>
  <c r="AG20" i="17"/>
  <c r="AC20" i="17"/>
  <c r="U20" i="17"/>
  <c r="Q20" i="17"/>
  <c r="AF19" i="17"/>
  <c r="AB19" i="17"/>
  <c r="AA18" i="17" s="1"/>
  <c r="AI18" i="17"/>
  <c r="AE18" i="17"/>
  <c r="W18" i="17"/>
  <c r="K18" i="17"/>
  <c r="G18" i="17"/>
  <c r="AS17" i="17"/>
  <c r="AO17" i="17"/>
  <c r="AG17" i="17"/>
  <c r="AC17" i="17"/>
  <c r="AB14" i="17" s="1"/>
  <c r="AA13" i="17" s="1"/>
  <c r="U17" i="17"/>
  <c r="Q17" i="17"/>
  <c r="AS16" i="17"/>
  <c r="AO16" i="17"/>
  <c r="AG16" i="17"/>
  <c r="AC16" i="17"/>
  <c r="U16" i="17"/>
  <c r="Q16" i="17"/>
  <c r="P14" i="17" s="1"/>
  <c r="O13" i="17" s="1"/>
  <c r="AS15" i="17"/>
  <c r="AR14" i="17" s="1"/>
  <c r="AQ13" i="17" s="1"/>
  <c r="AO15" i="17"/>
  <c r="AN14" i="17" s="1"/>
  <c r="AM13" i="17" s="1"/>
  <c r="AG15" i="17"/>
  <c r="AC15" i="17"/>
  <c r="U15" i="17"/>
  <c r="T14" i="17" s="1"/>
  <c r="S13" i="17" s="1"/>
  <c r="Q15" i="17"/>
  <c r="AI13" i="17"/>
  <c r="W13" i="17"/>
  <c r="K13" i="17"/>
  <c r="G13" i="17"/>
  <c r="AS12" i="17"/>
  <c r="AO12" i="17"/>
  <c r="AG12" i="17"/>
  <c r="AC12" i="17"/>
  <c r="U12" i="17"/>
  <c r="Q12" i="17"/>
  <c r="AS11" i="17"/>
  <c r="AO11" i="17"/>
  <c r="AG11" i="17"/>
  <c r="AF9" i="17" s="1"/>
  <c r="AE8" i="17" s="1"/>
  <c r="AC11" i="17"/>
  <c r="U11" i="17"/>
  <c r="Q11" i="17"/>
  <c r="AS10" i="17"/>
  <c r="AR9" i="17" s="1"/>
  <c r="AQ8" i="17" s="1"/>
  <c r="AO10" i="17"/>
  <c r="AN9" i="17" s="1"/>
  <c r="AM8" i="17" s="1"/>
  <c r="AG10" i="17"/>
  <c r="AC10" i="17"/>
  <c r="U10" i="17"/>
  <c r="Q10" i="17"/>
  <c r="T9" i="17"/>
  <c r="S8" i="17" s="1"/>
  <c r="P9" i="17"/>
  <c r="O8" i="17" s="1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EA22" i="15" s="1"/>
  <c r="DZ25" i="15"/>
  <c r="DW25" i="15"/>
  <c r="DT25" i="15"/>
  <c r="DQ25" i="15"/>
  <c r="DN25" i="15"/>
  <c r="DK25" i="15"/>
  <c r="DH25" i="15"/>
  <c r="DE25" i="15"/>
  <c r="DB25" i="15"/>
  <c r="CY25" i="15"/>
  <c r="CW22" i="15" s="1"/>
  <c r="CP25" i="15"/>
  <c r="CN22" i="15" s="1"/>
  <c r="CM25" i="15"/>
  <c r="CJ25" i="15"/>
  <c r="CG25" i="15"/>
  <c r="CD25" i="15"/>
  <c r="CA25" i="15"/>
  <c r="BX25" i="15"/>
  <c r="BU25" i="15"/>
  <c r="BR25" i="15"/>
  <c r="BO25" i="15"/>
  <c r="BM22" i="15" s="1"/>
  <c r="BL25" i="15"/>
  <c r="BJ22" i="15" s="1"/>
  <c r="BI25" i="15"/>
  <c r="AZ25" i="15"/>
  <c r="AW25" i="15"/>
  <c r="AT25" i="15"/>
  <c r="AQ25" i="15"/>
  <c r="AN25" i="15"/>
  <c r="AK25" i="15"/>
  <c r="AH25" i="15"/>
  <c r="AE25" i="15"/>
  <c r="AC22" i="15" s="1"/>
  <c r="AB25" i="15"/>
  <c r="Z22" i="15" s="1"/>
  <c r="Y25" i="15"/>
  <c r="V25" i="15"/>
  <c r="S25" i="15"/>
  <c r="P25" i="15"/>
  <c r="EI24" i="15"/>
  <c r="EF24" i="15"/>
  <c r="EC24" i="15"/>
  <c r="DZ24" i="15"/>
  <c r="DW24" i="15"/>
  <c r="DU22" i="15" s="1"/>
  <c r="DT24" i="15"/>
  <c r="DQ24" i="15"/>
  <c r="DN24" i="15"/>
  <c r="DK24" i="15"/>
  <c r="DH24" i="15"/>
  <c r="DE24" i="15"/>
  <c r="DB24" i="15"/>
  <c r="CY24" i="15"/>
  <c r="CP24" i="15"/>
  <c r="CM24" i="15"/>
  <c r="CK22" i="15" s="1"/>
  <c r="CJ24" i="15"/>
  <c r="CG24" i="15"/>
  <c r="CD24" i="15"/>
  <c r="CA24" i="15"/>
  <c r="BX24" i="15"/>
  <c r="BU24" i="15"/>
  <c r="BR24" i="15"/>
  <c r="BO24" i="15"/>
  <c r="BL24" i="15"/>
  <c r="BI24" i="15"/>
  <c r="BG22" i="15" s="1"/>
  <c r="AZ24" i="15"/>
  <c r="AW24" i="15"/>
  <c r="AT24" i="15"/>
  <c r="AQ24" i="15"/>
  <c r="AN24" i="15"/>
  <c r="AK24" i="15"/>
  <c r="AH24" i="15"/>
  <c r="AE24" i="15"/>
  <c r="AB24" i="15"/>
  <c r="Y24" i="15"/>
  <c r="V24" i="15"/>
  <c r="S24" i="15"/>
  <c r="P24" i="15"/>
  <c r="EI23" i="15"/>
  <c r="EF23" i="15"/>
  <c r="EC23" i="15"/>
  <c r="DZ23" i="15"/>
  <c r="DW23" i="15"/>
  <c r="DT23" i="15"/>
  <c r="DR22" i="15" s="1"/>
  <c r="DQ23" i="15"/>
  <c r="DO22" i="15" s="1"/>
  <c r="DN23" i="15"/>
  <c r="DK23" i="15"/>
  <c r="DI22" i="15" s="1"/>
  <c r="DH23" i="15"/>
  <c r="DF22" i="15" s="1"/>
  <c r="DE23" i="15"/>
  <c r="DB23" i="15"/>
  <c r="CY23" i="15"/>
  <c r="CP23" i="15"/>
  <c r="CM23" i="15"/>
  <c r="CJ23" i="15"/>
  <c r="CH22" i="15" s="1"/>
  <c r="CG23" i="15"/>
  <c r="CE22" i="15" s="1"/>
  <c r="CD23" i="15"/>
  <c r="CA23" i="15"/>
  <c r="BY22" i="15" s="1"/>
  <c r="BX23" i="15"/>
  <c r="BV22" i="15" s="1"/>
  <c r="BU23" i="15"/>
  <c r="BR23" i="15"/>
  <c r="BO23" i="15"/>
  <c r="BL23" i="15"/>
  <c r="BI23" i="15"/>
  <c r="AZ23" i="15"/>
  <c r="AX22" i="15" s="1"/>
  <c r="AW23" i="15"/>
  <c r="AU22" i="15" s="1"/>
  <c r="AT23" i="15"/>
  <c r="AQ23" i="15"/>
  <c r="AO22" i="15" s="1"/>
  <c r="AN23" i="15"/>
  <c r="AL22" i="15" s="1"/>
  <c r="AK23" i="15"/>
  <c r="AH23" i="15"/>
  <c r="AE23" i="15"/>
  <c r="AB23" i="15"/>
  <c r="Y23" i="15"/>
  <c r="W22" i="15" s="1"/>
  <c r="V23" i="15"/>
  <c r="T22" i="15" s="1"/>
  <c r="S23" i="15"/>
  <c r="Q22" i="15" s="1"/>
  <c r="P23" i="15"/>
  <c r="EG22" i="15"/>
  <c r="ED22" i="15"/>
  <c r="DX22" i="15"/>
  <c r="DC22" i="15"/>
  <c r="CZ22" i="15"/>
  <c r="BS22" i="15"/>
  <c r="BP22" i="15"/>
  <c r="AI22" i="15"/>
  <c r="AF22" i="15"/>
  <c r="EI21" i="15"/>
  <c r="EH20" i="15" s="1"/>
  <c r="EF21" i="15"/>
  <c r="EE20" i="15" s="1"/>
  <c r="EC21" i="15"/>
  <c r="EB20" i="15" s="1"/>
  <c r="DZ21" i="15"/>
  <c r="DY20" i="15" s="1"/>
  <c r="DW21" i="15"/>
  <c r="DT21" i="15"/>
  <c r="DQ21" i="15"/>
  <c r="DN21" i="15"/>
  <c r="DK21" i="15"/>
  <c r="DH21" i="15"/>
  <c r="DG20" i="15" s="1"/>
  <c r="DE21" i="15"/>
  <c r="DD20" i="15" s="1"/>
  <c r="DB21" i="15"/>
  <c r="DA20" i="15" s="1"/>
  <c r="CY21" i="15"/>
  <c r="CX20" i="15" s="1"/>
  <c r="CP21" i="15"/>
  <c r="CO20" i="15" s="1"/>
  <c r="CM21" i="15"/>
  <c r="CJ21" i="15"/>
  <c r="CG21" i="15"/>
  <c r="CD21" i="15"/>
  <c r="CA21" i="15"/>
  <c r="BX21" i="15"/>
  <c r="BW20" i="15" s="1"/>
  <c r="BU21" i="15"/>
  <c r="BT20" i="15" s="1"/>
  <c r="BR21" i="15"/>
  <c r="BQ20" i="15" s="1"/>
  <c r="BO21" i="15"/>
  <c r="BN20" i="15" s="1"/>
  <c r="BL21" i="15"/>
  <c r="BK20" i="15" s="1"/>
  <c r="BI21" i="15"/>
  <c r="AZ21" i="15"/>
  <c r="AW21" i="15"/>
  <c r="AT21" i="15"/>
  <c r="AQ21" i="15"/>
  <c r="AN21" i="15"/>
  <c r="AM20" i="15" s="1"/>
  <c r="AK21" i="15"/>
  <c r="AJ20" i="15" s="1"/>
  <c r="AH21" i="15"/>
  <c r="AG20" i="15" s="1"/>
  <c r="AE21" i="15"/>
  <c r="AD20" i="15" s="1"/>
  <c r="AB21" i="15"/>
  <c r="AA20" i="15" s="1"/>
  <c r="Y21" i="15"/>
  <c r="V21" i="15"/>
  <c r="S21" i="15"/>
  <c r="P21" i="15"/>
  <c r="DV20" i="15"/>
  <c r="DS20" i="15"/>
  <c r="DP20" i="15"/>
  <c r="DM20" i="15"/>
  <c r="DJ20" i="15"/>
  <c r="CL20" i="15"/>
  <c r="CI20" i="15"/>
  <c r="CF20" i="15"/>
  <c r="CC20" i="15"/>
  <c r="BZ20" i="15"/>
  <c r="BH20" i="15"/>
  <c r="AY20" i="15"/>
  <c r="AV20" i="15"/>
  <c r="AS20" i="15"/>
  <c r="AP20" i="15"/>
  <c r="X20" i="15"/>
  <c r="U20" i="15"/>
  <c r="R20" i="15"/>
  <c r="O20" i="15"/>
  <c r="EI19" i="15"/>
  <c r="EF19" i="15"/>
  <c r="EC19" i="15"/>
  <c r="DZ19" i="15"/>
  <c r="DW19" i="15"/>
  <c r="DV16" i="15" s="1"/>
  <c r="DT19" i="15"/>
  <c r="DS16" i="15" s="1"/>
  <c r="DQ19" i="15"/>
  <c r="DN19" i="15"/>
  <c r="DK19" i="15"/>
  <c r="DH19" i="15"/>
  <c r="DE19" i="15"/>
  <c r="DB19" i="15"/>
  <c r="CY19" i="15"/>
  <c r="CP19" i="15"/>
  <c r="CM19" i="15"/>
  <c r="CL16" i="15" s="1"/>
  <c r="CJ19" i="15"/>
  <c r="CI16" i="15" s="1"/>
  <c r="CG19" i="15"/>
  <c r="CD19" i="15"/>
  <c r="CA19" i="15"/>
  <c r="BX19" i="15"/>
  <c r="BU19" i="15"/>
  <c r="BR19" i="15"/>
  <c r="BO19" i="15"/>
  <c r="BL19" i="15"/>
  <c r="BI19" i="15"/>
  <c r="BH16" i="15" s="1"/>
  <c r="AZ19" i="15"/>
  <c r="AY16" i="15" s="1"/>
  <c r="AW19" i="15"/>
  <c r="AT19" i="15"/>
  <c r="AQ19" i="15"/>
  <c r="AN19" i="15"/>
  <c r="AK19" i="15"/>
  <c r="AH19" i="15"/>
  <c r="AE19" i="15"/>
  <c r="AB19" i="15"/>
  <c r="Y19" i="15"/>
  <c r="X16" i="15" s="1"/>
  <c r="V19" i="15"/>
  <c r="U16" i="15" s="1"/>
  <c r="S19" i="15"/>
  <c r="P19" i="15"/>
  <c r="EI18" i="15"/>
  <c r="EF18" i="15"/>
  <c r="EC18" i="15"/>
  <c r="DZ18" i="15"/>
  <c r="DW18" i="15"/>
  <c r="DT18" i="15"/>
  <c r="DQ18" i="15"/>
  <c r="DP16" i="15" s="1"/>
  <c r="DN18" i="15"/>
  <c r="DK18" i="15"/>
  <c r="DH18" i="15"/>
  <c r="DE18" i="15"/>
  <c r="DB18" i="15"/>
  <c r="CY18" i="15"/>
  <c r="CP18" i="15"/>
  <c r="CM18" i="15"/>
  <c r="CJ18" i="15"/>
  <c r="CG18" i="15"/>
  <c r="CF16" i="15" s="1"/>
  <c r="CD18" i="15"/>
  <c r="CA18" i="15"/>
  <c r="BX18" i="15"/>
  <c r="BU18" i="15"/>
  <c r="BR18" i="15"/>
  <c r="BO18" i="15"/>
  <c r="BL18" i="15"/>
  <c r="BI18" i="15"/>
  <c r="AZ18" i="15"/>
  <c r="AW18" i="15"/>
  <c r="AV16" i="15" s="1"/>
  <c r="AT18" i="15"/>
  <c r="AQ18" i="15"/>
  <c r="AN18" i="15"/>
  <c r="AK18" i="15"/>
  <c r="AH18" i="15"/>
  <c r="AE18" i="15"/>
  <c r="AB18" i="15"/>
  <c r="Y18" i="15"/>
  <c r="V18" i="15"/>
  <c r="S18" i="15"/>
  <c r="P18" i="15"/>
  <c r="EI17" i="15"/>
  <c r="EH16" i="15" s="1"/>
  <c r="EF17" i="15"/>
  <c r="EE16" i="15" s="1"/>
  <c r="EC17" i="15"/>
  <c r="DZ17" i="15"/>
  <c r="DW17" i="15"/>
  <c r="DT17" i="15"/>
  <c r="DQ17" i="15"/>
  <c r="DN17" i="15"/>
  <c r="DK17" i="15"/>
  <c r="DJ16" i="15" s="1"/>
  <c r="DH17" i="15"/>
  <c r="DG16" i="15" s="1"/>
  <c r="DE17" i="15"/>
  <c r="DD16" i="15" s="1"/>
  <c r="DB17" i="15"/>
  <c r="DA16" i="15" s="1"/>
  <c r="CY17" i="15"/>
  <c r="CP17" i="15"/>
  <c r="CM17" i="15"/>
  <c r="CJ17" i="15"/>
  <c r="CG17" i="15"/>
  <c r="CD17" i="15"/>
  <c r="CA17" i="15"/>
  <c r="BZ16" i="15" s="1"/>
  <c r="BX17" i="15"/>
  <c r="BW16" i="15" s="1"/>
  <c r="BU17" i="15"/>
  <c r="BT16" i="15" s="1"/>
  <c r="BR17" i="15"/>
  <c r="BQ16" i="15" s="1"/>
  <c r="BO17" i="15"/>
  <c r="BL17" i="15"/>
  <c r="BI17" i="15"/>
  <c r="AZ17" i="15"/>
  <c r="AW17" i="15"/>
  <c r="AT17" i="15"/>
  <c r="AQ17" i="15"/>
  <c r="AP16" i="15" s="1"/>
  <c r="AN17" i="15"/>
  <c r="AM16" i="15" s="1"/>
  <c r="AK17" i="15"/>
  <c r="AJ16" i="15" s="1"/>
  <c r="AH17" i="15"/>
  <c r="AG16" i="15" s="1"/>
  <c r="AE17" i="15"/>
  <c r="AB17" i="15"/>
  <c r="Y17" i="15"/>
  <c r="V17" i="15"/>
  <c r="S17" i="15"/>
  <c r="R16" i="15" s="1"/>
  <c r="P17" i="15"/>
  <c r="EB16" i="15"/>
  <c r="DY16" i="15"/>
  <c r="CX16" i="15"/>
  <c r="CO16" i="15"/>
  <c r="BN16" i="15"/>
  <c r="BK16" i="15"/>
  <c r="AD16" i="15"/>
  <c r="AA16" i="15"/>
  <c r="EI15" i="15"/>
  <c r="EF15" i="15"/>
  <c r="EC15" i="15"/>
  <c r="EB12" i="15" s="1"/>
  <c r="DZ15" i="15"/>
  <c r="DY12" i="15" s="1"/>
  <c r="DW15" i="15"/>
  <c r="DT15" i="15"/>
  <c r="DQ15" i="15"/>
  <c r="DN15" i="15"/>
  <c r="DK15" i="15"/>
  <c r="DH15" i="15"/>
  <c r="DE15" i="15"/>
  <c r="DB15" i="15"/>
  <c r="CY15" i="15"/>
  <c r="CX12" i="15" s="1"/>
  <c r="CP15" i="15"/>
  <c r="CO12" i="15" s="1"/>
  <c r="CM15" i="15"/>
  <c r="CJ15" i="15"/>
  <c r="CG15" i="15"/>
  <c r="CD15" i="15"/>
  <c r="CA15" i="15"/>
  <c r="BX15" i="15"/>
  <c r="BU15" i="15"/>
  <c r="BR15" i="15"/>
  <c r="BO15" i="15"/>
  <c r="BN12" i="15" s="1"/>
  <c r="BL15" i="15"/>
  <c r="BK12" i="15" s="1"/>
  <c r="BI15" i="15"/>
  <c r="AZ15" i="15"/>
  <c r="AW15" i="15"/>
  <c r="AT15" i="15"/>
  <c r="AQ15" i="15"/>
  <c r="AN15" i="15"/>
  <c r="AK15" i="15"/>
  <c r="AH15" i="15"/>
  <c r="AE15" i="15"/>
  <c r="AD12" i="15" s="1"/>
  <c r="AB15" i="15"/>
  <c r="Y15" i="15"/>
  <c r="V15" i="15"/>
  <c r="S15" i="15"/>
  <c r="P15" i="15"/>
  <c r="EI14" i="15"/>
  <c r="EF14" i="15"/>
  <c r="EC14" i="15"/>
  <c r="DZ14" i="15"/>
  <c r="DW14" i="15"/>
  <c r="DV12" i="15" s="1"/>
  <c r="DT14" i="15"/>
  <c r="DQ14" i="15"/>
  <c r="DN14" i="15"/>
  <c r="DK14" i="15"/>
  <c r="DH14" i="15"/>
  <c r="DE14" i="15"/>
  <c r="DB14" i="15"/>
  <c r="CY14" i="15"/>
  <c r="CP14" i="15"/>
  <c r="CM14" i="15"/>
  <c r="CL12" i="15" s="1"/>
  <c r="CJ14" i="15"/>
  <c r="CG14" i="15"/>
  <c r="CD14" i="15"/>
  <c r="CA14" i="15"/>
  <c r="BX14" i="15"/>
  <c r="BU14" i="15"/>
  <c r="BR14" i="15"/>
  <c r="BO14" i="15"/>
  <c r="BL14" i="15"/>
  <c r="BI14" i="15"/>
  <c r="AZ14" i="15"/>
  <c r="AW14" i="15"/>
  <c r="AT14" i="15"/>
  <c r="AQ14" i="15"/>
  <c r="AN14" i="15"/>
  <c r="AK14" i="15"/>
  <c r="AH14" i="15"/>
  <c r="AE14" i="15"/>
  <c r="AB14" i="15"/>
  <c r="AA12" i="15" s="1"/>
  <c r="Y14" i="15"/>
  <c r="V14" i="15"/>
  <c r="S14" i="15"/>
  <c r="P14" i="15"/>
  <c r="EI13" i="15"/>
  <c r="EF13" i="15"/>
  <c r="EC13" i="15"/>
  <c r="DZ13" i="15"/>
  <c r="DW13" i="15"/>
  <c r="DT13" i="15"/>
  <c r="DQ13" i="15"/>
  <c r="DP12" i="15" s="1"/>
  <c r="DN13" i="15"/>
  <c r="DM12" i="15" s="1"/>
  <c r="DK13" i="15"/>
  <c r="DJ12" i="15" s="1"/>
  <c r="DH13" i="15"/>
  <c r="DG12" i="15" s="1"/>
  <c r="DE13" i="15"/>
  <c r="DB13" i="15"/>
  <c r="CY13" i="15"/>
  <c r="CP13" i="15"/>
  <c r="CM13" i="15"/>
  <c r="CJ13" i="15"/>
  <c r="CG13" i="15"/>
  <c r="CF12" i="15" s="1"/>
  <c r="CD13" i="15"/>
  <c r="CC12" i="15" s="1"/>
  <c r="CA13" i="15"/>
  <c r="BZ12" i="15" s="1"/>
  <c r="BX13" i="15"/>
  <c r="BW12" i="15" s="1"/>
  <c r="BU13" i="15"/>
  <c r="BR13" i="15"/>
  <c r="BO13" i="15"/>
  <c r="BL13" i="15"/>
  <c r="BI13" i="15"/>
  <c r="BH12" i="15" s="1"/>
  <c r="AZ13" i="15"/>
  <c r="AW13" i="15"/>
  <c r="AV12" i="15" s="1"/>
  <c r="AT13" i="15"/>
  <c r="AS12" i="15" s="1"/>
  <c r="AQ13" i="15"/>
  <c r="AP12" i="15" s="1"/>
  <c r="AN13" i="15"/>
  <c r="AM12" i="15" s="1"/>
  <c r="AK13" i="15"/>
  <c r="AH13" i="15"/>
  <c r="AE13" i="15"/>
  <c r="AB13" i="15"/>
  <c r="Y13" i="15"/>
  <c r="X12" i="15" s="1"/>
  <c r="V13" i="15"/>
  <c r="S13" i="15"/>
  <c r="R12" i="15" s="1"/>
  <c r="P13" i="15"/>
  <c r="O12" i="15" s="1"/>
  <c r="EH12" i="15"/>
  <c r="EE12" i="15"/>
  <c r="DD12" i="15"/>
  <c r="DA12" i="15"/>
  <c r="BT12" i="15"/>
  <c r="BQ12" i="15"/>
  <c r="AJ12" i="15"/>
  <c r="AG12" i="15"/>
  <c r="EI11" i="15"/>
  <c r="EH8" i="15" s="1"/>
  <c r="EF11" i="15"/>
  <c r="EE8" i="15" s="1"/>
  <c r="ED7" i="15" s="1"/>
  <c r="ED27" i="15" s="1"/>
  <c r="EC11" i="15"/>
  <c r="DZ11" i="15"/>
  <c r="DW11" i="15"/>
  <c r="DT11" i="15"/>
  <c r="DQ11" i="15"/>
  <c r="DN11" i="15"/>
  <c r="DK11" i="15"/>
  <c r="DH11" i="15"/>
  <c r="DE11" i="15"/>
  <c r="DD8" i="15" s="1"/>
  <c r="DB11" i="15"/>
  <c r="DA8" i="15" s="1"/>
  <c r="CY11" i="15"/>
  <c r="CP11" i="15"/>
  <c r="CM11" i="15"/>
  <c r="CJ11" i="15"/>
  <c r="CG11" i="15"/>
  <c r="CD11" i="15"/>
  <c r="CA11" i="15"/>
  <c r="BX11" i="15"/>
  <c r="BU11" i="15"/>
  <c r="BT8" i="15" s="1"/>
  <c r="BR11" i="15"/>
  <c r="BQ8" i="15" s="1"/>
  <c r="BP7" i="15" s="1"/>
  <c r="BP27" i="15" s="1"/>
  <c r="BO11" i="15"/>
  <c r="BL11" i="15"/>
  <c r="BI11" i="15"/>
  <c r="AZ11" i="15"/>
  <c r="AW11" i="15"/>
  <c r="AT11" i="15"/>
  <c r="AQ11" i="15"/>
  <c r="AN11" i="15"/>
  <c r="AK11" i="15"/>
  <c r="AJ8" i="15" s="1"/>
  <c r="AH11" i="15"/>
  <c r="AE11" i="15"/>
  <c r="AB11" i="15"/>
  <c r="Y11" i="15"/>
  <c r="V11" i="15"/>
  <c r="S11" i="15"/>
  <c r="P11" i="15"/>
  <c r="EI10" i="15"/>
  <c r="EF10" i="15"/>
  <c r="EC10" i="15"/>
  <c r="EB8" i="15" s="1"/>
  <c r="DZ10" i="15"/>
  <c r="DW10" i="15"/>
  <c r="DT10" i="15"/>
  <c r="DQ10" i="15"/>
  <c r="DN10" i="15"/>
  <c r="DK10" i="15"/>
  <c r="DH10" i="15"/>
  <c r="DE10" i="15"/>
  <c r="DB10" i="15"/>
  <c r="CY10" i="15"/>
  <c r="CX8" i="15" s="1"/>
  <c r="CP10" i="15"/>
  <c r="CM10" i="15"/>
  <c r="CJ10" i="15"/>
  <c r="CG10" i="15"/>
  <c r="CD10" i="15"/>
  <c r="CA10" i="15"/>
  <c r="BX10" i="15"/>
  <c r="BU10" i="15"/>
  <c r="BR10" i="15"/>
  <c r="BO10" i="15"/>
  <c r="BL10" i="15"/>
  <c r="BI10" i="15"/>
  <c r="AZ10" i="15"/>
  <c r="AW10" i="15"/>
  <c r="AT10" i="15"/>
  <c r="AQ10" i="15"/>
  <c r="AN10" i="15"/>
  <c r="AK10" i="15"/>
  <c r="AH10" i="15"/>
  <c r="AG8" i="15" s="1"/>
  <c r="AE10" i="15"/>
  <c r="AB10" i="15"/>
  <c r="Y10" i="15"/>
  <c r="V10" i="15"/>
  <c r="S10" i="15"/>
  <c r="P10" i="15"/>
  <c r="EI9" i="15"/>
  <c r="EF9" i="15"/>
  <c r="EC9" i="15"/>
  <c r="DZ9" i="15"/>
  <c r="DW9" i="15"/>
  <c r="DV8" i="15" s="1"/>
  <c r="DU7" i="15" s="1"/>
  <c r="DU27" i="15" s="1"/>
  <c r="DT9" i="15"/>
  <c r="DS8" i="15" s="1"/>
  <c r="DQ9" i="15"/>
  <c r="DP8" i="15" s="1"/>
  <c r="DO7" i="15" s="1"/>
  <c r="DO27" i="15" s="1"/>
  <c r="DN9" i="15"/>
  <c r="DM8" i="15" s="1"/>
  <c r="DK9" i="15"/>
  <c r="DH9" i="15"/>
  <c r="DE9" i="15"/>
  <c r="DB9" i="15"/>
  <c r="CY9" i="15"/>
  <c r="CP9" i="15"/>
  <c r="CM9" i="15"/>
  <c r="CL8" i="15" s="1"/>
  <c r="CK7" i="15" s="1"/>
  <c r="CK27" i="15" s="1"/>
  <c r="CJ9" i="15"/>
  <c r="CI8" i="15" s="1"/>
  <c r="CG9" i="15"/>
  <c r="CF8" i="15" s="1"/>
  <c r="CE7" i="15" s="1"/>
  <c r="CE27" i="15" s="1"/>
  <c r="CD9" i="15"/>
  <c r="CC8" i="15" s="1"/>
  <c r="CA9" i="15"/>
  <c r="BX9" i="15"/>
  <c r="BU9" i="15"/>
  <c r="BR9" i="15"/>
  <c r="BO9" i="15"/>
  <c r="BN8" i="15" s="1"/>
  <c r="BL9" i="15"/>
  <c r="BI9" i="15"/>
  <c r="BH8" i="15" s="1"/>
  <c r="BG7" i="15" s="1"/>
  <c r="BG27" i="15" s="1"/>
  <c r="AZ9" i="15"/>
  <c r="AY8" i="15" s="1"/>
  <c r="AW9" i="15"/>
  <c r="AV8" i="15" s="1"/>
  <c r="AU7" i="15" s="1"/>
  <c r="AU27" i="15" s="1"/>
  <c r="AT9" i="15"/>
  <c r="AS8" i="15" s="1"/>
  <c r="AQ9" i="15"/>
  <c r="AN9" i="15"/>
  <c r="AK9" i="15"/>
  <c r="AH9" i="15"/>
  <c r="AE9" i="15"/>
  <c r="AD8" i="15" s="1"/>
  <c r="AB9" i="15"/>
  <c r="Y9" i="15"/>
  <c r="X8" i="15" s="1"/>
  <c r="W7" i="15" s="1"/>
  <c r="V9" i="15"/>
  <c r="U8" i="15" s="1"/>
  <c r="S9" i="15"/>
  <c r="R8" i="15" s="1"/>
  <c r="Q7" i="15" s="1"/>
  <c r="Q27" i="15" s="1"/>
  <c r="P9" i="15"/>
  <c r="O8" i="15" s="1"/>
  <c r="DJ8" i="15"/>
  <c r="DG8" i="15"/>
  <c r="BZ8" i="15"/>
  <c r="BW8" i="15"/>
  <c r="AP8" i="15"/>
  <c r="AM8" i="15"/>
  <c r="CZ7" i="15"/>
  <c r="CZ27" i="15" s="1"/>
  <c r="AF7" i="15"/>
  <c r="AF27" i="15" s="1"/>
  <c r="K41" i="13"/>
  <c r="K25" i="13"/>
  <c r="K11" i="13"/>
  <c r="K6" i="13"/>
  <c r="K186" i="12"/>
  <c r="K184" i="12"/>
  <c r="K142" i="12"/>
  <c r="K139" i="12"/>
  <c r="K128" i="12"/>
  <c r="K112" i="12"/>
  <c r="K95" i="12"/>
  <c r="K56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T22" i="7" s="1"/>
  <c r="P25" i="7"/>
  <c r="N22" i="7" s="1"/>
  <c r="M25" i="7"/>
  <c r="AH24" i="7"/>
  <c r="AE24" i="7"/>
  <c r="Y24" i="7"/>
  <c r="V24" i="7"/>
  <c r="P24" i="7"/>
  <c r="M24" i="7"/>
  <c r="AH23" i="7"/>
  <c r="AF22" i="7" s="1"/>
  <c r="AE23" i="7"/>
  <c r="AC22" i="7" s="1"/>
  <c r="Y23" i="7"/>
  <c r="W22" i="7" s="1"/>
  <c r="V23" i="7"/>
  <c r="P23" i="7"/>
  <c r="M23" i="7"/>
  <c r="K22" i="7"/>
  <c r="AH21" i="7"/>
  <c r="AG20" i="7" s="1"/>
  <c r="AE21" i="7"/>
  <c r="Y21" i="7"/>
  <c r="V21" i="7"/>
  <c r="P21" i="7"/>
  <c r="M21" i="7"/>
  <c r="L20" i="7" s="1"/>
  <c r="AD20" i="7"/>
  <c r="X20" i="7"/>
  <c r="U20" i="7"/>
  <c r="O20" i="7"/>
  <c r="AH19" i="7"/>
  <c r="AE19" i="7"/>
  <c r="Y19" i="7"/>
  <c r="V19" i="7"/>
  <c r="U16" i="7" s="1"/>
  <c r="P19" i="7"/>
  <c r="M19" i="7"/>
  <c r="AH18" i="7"/>
  <c r="AE18" i="7"/>
  <c r="Y18" i="7"/>
  <c r="X16" i="7" s="1"/>
  <c r="V18" i="7"/>
  <c r="P18" i="7"/>
  <c r="M18" i="7"/>
  <c r="AH17" i="7"/>
  <c r="AE17" i="7"/>
  <c r="AD16" i="7" s="1"/>
  <c r="Y17" i="7"/>
  <c r="V17" i="7"/>
  <c r="P17" i="7"/>
  <c r="M17" i="7"/>
  <c r="L16" i="7" s="1"/>
  <c r="AG16" i="7"/>
  <c r="O16" i="7"/>
  <c r="AH15" i="7"/>
  <c r="AE15" i="7"/>
  <c r="Y15" i="7"/>
  <c r="V15" i="7"/>
  <c r="P15" i="7"/>
  <c r="O12" i="7" s="1"/>
  <c r="M15" i="7"/>
  <c r="AH14" i="7"/>
  <c r="AE14" i="7"/>
  <c r="Y14" i="7"/>
  <c r="V14" i="7"/>
  <c r="U12" i="7" s="1"/>
  <c r="P14" i="7"/>
  <c r="M14" i="7"/>
  <c r="AH13" i="7"/>
  <c r="AE13" i="7"/>
  <c r="AD12" i="7" s="1"/>
  <c r="Y13" i="7"/>
  <c r="V13" i="7"/>
  <c r="P13" i="7"/>
  <c r="M13" i="7"/>
  <c r="AG12" i="7"/>
  <c r="L12" i="7"/>
  <c r="AH11" i="7"/>
  <c r="AG8" i="7" s="1"/>
  <c r="AE11" i="7"/>
  <c r="Y11" i="7"/>
  <c r="V11" i="7"/>
  <c r="P11" i="7"/>
  <c r="M11" i="7"/>
  <c r="AH10" i="7"/>
  <c r="AE10" i="7"/>
  <c r="Y10" i="7"/>
  <c r="V10" i="7"/>
  <c r="P10" i="7"/>
  <c r="O8" i="7" s="1"/>
  <c r="M10" i="7"/>
  <c r="AH9" i="7"/>
  <c r="AE9" i="7"/>
  <c r="Y9" i="7"/>
  <c r="V9" i="7"/>
  <c r="U8" i="7" s="1"/>
  <c r="P9" i="7"/>
  <c r="M9" i="7"/>
  <c r="AD8" i="7"/>
  <c r="AC7" i="7" s="1"/>
  <c r="AC27" i="7" s="1"/>
  <c r="X8" i="7"/>
  <c r="L8" i="7"/>
  <c r="AF7" i="7"/>
  <c r="AF27" i="7" s="1"/>
  <c r="BM47" i="5"/>
  <c r="BI47" i="5"/>
  <c r="BE47" i="5"/>
  <c r="BA47" i="5"/>
  <c r="AW47" i="5"/>
  <c r="AS47" i="5"/>
  <c r="AR44" i="5" s="1"/>
  <c r="AO47" i="5"/>
  <c r="AK47" i="5"/>
  <c r="AG47" i="5"/>
  <c r="AC47" i="5"/>
  <c r="Y47" i="5"/>
  <c r="U47" i="5"/>
  <c r="Q47" i="5"/>
  <c r="M47" i="5"/>
  <c r="BM46" i="5"/>
  <c r="BL44" i="5" s="1"/>
  <c r="BI46" i="5"/>
  <c r="BE46" i="5"/>
  <c r="BA46" i="5"/>
  <c r="AW46" i="5"/>
  <c r="AS46" i="5"/>
  <c r="AO46" i="5"/>
  <c r="AK46" i="5"/>
  <c r="AG46" i="5"/>
  <c r="AC46" i="5"/>
  <c r="Y46" i="5"/>
  <c r="U46" i="5"/>
  <c r="Q46" i="5"/>
  <c r="M46" i="5"/>
  <c r="BM45" i="5"/>
  <c r="BI45" i="5"/>
  <c r="BE45" i="5"/>
  <c r="BD44" i="5" s="1"/>
  <c r="BA45" i="5"/>
  <c r="AZ44" i="5" s="1"/>
  <c r="AW45" i="5"/>
  <c r="AS45" i="5"/>
  <c r="AO45" i="5"/>
  <c r="AN44" i="5" s="1"/>
  <c r="AK45" i="5"/>
  <c r="AG45" i="5"/>
  <c r="AC45" i="5"/>
  <c r="Y45" i="5"/>
  <c r="X44" i="5" s="1"/>
  <c r="U45" i="5"/>
  <c r="Q45" i="5"/>
  <c r="P44" i="5" s="1"/>
  <c r="M45" i="5"/>
  <c r="L44" i="5" s="1"/>
  <c r="AV44" i="5"/>
  <c r="AF44" i="5"/>
  <c r="AB44" i="5"/>
  <c r="H44" i="5"/>
  <c r="BM43" i="5"/>
  <c r="BI43" i="5"/>
  <c r="BH42" i="5" s="1"/>
  <c r="BE43" i="5"/>
  <c r="BD42" i="5" s="1"/>
  <c r="BC41" i="5" s="1"/>
  <c r="BA43" i="5"/>
  <c r="AZ42" i="5" s="1"/>
  <c r="AW43" i="5"/>
  <c r="AS43" i="5"/>
  <c r="AO43" i="5"/>
  <c r="AK43" i="5"/>
  <c r="AJ42" i="5" s="1"/>
  <c r="AG43" i="5"/>
  <c r="AF42" i="5" s="1"/>
  <c r="AE41" i="5" s="1"/>
  <c r="AC43" i="5"/>
  <c r="Y43" i="5"/>
  <c r="U43" i="5"/>
  <c r="T42" i="5" s="1"/>
  <c r="Q43" i="5"/>
  <c r="P42" i="5" s="1"/>
  <c r="O41" i="5" s="1"/>
  <c r="M43" i="5"/>
  <c r="L42" i="5" s="1"/>
  <c r="BL42" i="5"/>
  <c r="BK41" i="5" s="1"/>
  <c r="AV42" i="5"/>
  <c r="AU41" i="5" s="1"/>
  <c r="AR42" i="5"/>
  <c r="AN42" i="5"/>
  <c r="AM41" i="5" s="1"/>
  <c r="AB42" i="5"/>
  <c r="X42" i="5"/>
  <c r="H42" i="5"/>
  <c r="G41" i="5" s="1"/>
  <c r="AQ41" i="5"/>
  <c r="AA41" i="5"/>
  <c r="BM40" i="5"/>
  <c r="BI40" i="5"/>
  <c r="BE40" i="5"/>
  <c r="BA40" i="5"/>
  <c r="AW40" i="5"/>
  <c r="AS40" i="5"/>
  <c r="AO40" i="5"/>
  <c r="AK40" i="5"/>
  <c r="AG40" i="5"/>
  <c r="AC40" i="5"/>
  <c r="AB37" i="5" s="1"/>
  <c r="Y40" i="5"/>
  <c r="U40" i="5"/>
  <c r="Q40" i="5"/>
  <c r="M40" i="5"/>
  <c r="BM39" i="5"/>
  <c r="BI39" i="5"/>
  <c r="BE39" i="5"/>
  <c r="BA39" i="5"/>
  <c r="AW39" i="5"/>
  <c r="AV37" i="5" s="1"/>
  <c r="AU34" i="5" s="1"/>
  <c r="AS39" i="5"/>
  <c r="AO39" i="5"/>
  <c r="AK39" i="5"/>
  <c r="AG39" i="5"/>
  <c r="AC39" i="5"/>
  <c r="Y39" i="5"/>
  <c r="U39" i="5"/>
  <c r="Q39" i="5"/>
  <c r="M39" i="5"/>
  <c r="BM38" i="5"/>
  <c r="BL37" i="5" s="1"/>
  <c r="BI38" i="5"/>
  <c r="BH37" i="5" s="1"/>
  <c r="BE38" i="5"/>
  <c r="BA38" i="5"/>
  <c r="AZ37" i="5" s="1"/>
  <c r="AW38" i="5"/>
  <c r="AS38" i="5"/>
  <c r="AO38" i="5"/>
  <c r="AK38" i="5"/>
  <c r="AG38" i="5"/>
  <c r="AC38" i="5"/>
  <c r="Y38" i="5"/>
  <c r="X37" i="5" s="1"/>
  <c r="U38" i="5"/>
  <c r="T37" i="5" s="1"/>
  <c r="Q38" i="5"/>
  <c r="M38" i="5"/>
  <c r="L37" i="5" s="1"/>
  <c r="BD37" i="5"/>
  <c r="AJ37" i="5"/>
  <c r="AF37" i="5"/>
  <c r="P37" i="5"/>
  <c r="H37" i="5"/>
  <c r="BM36" i="5"/>
  <c r="BI36" i="5"/>
  <c r="BH35" i="5" s="1"/>
  <c r="BG34" i="5" s="1"/>
  <c r="BE36" i="5"/>
  <c r="BD35" i="5" s="1"/>
  <c r="BA36" i="5"/>
  <c r="AW36" i="5"/>
  <c r="AV35" i="5" s="1"/>
  <c r="AS36" i="5"/>
  <c r="AO36" i="5"/>
  <c r="AN35" i="5" s="1"/>
  <c r="AK36" i="5"/>
  <c r="AJ35" i="5" s="1"/>
  <c r="AI34" i="5" s="1"/>
  <c r="AG36" i="5"/>
  <c r="AC36" i="5"/>
  <c r="Y36" i="5"/>
  <c r="U36" i="5"/>
  <c r="T35" i="5" s="1"/>
  <c r="S34" i="5" s="1"/>
  <c r="Q36" i="5"/>
  <c r="P35" i="5" s="1"/>
  <c r="M36" i="5"/>
  <c r="L35" i="5" s="1"/>
  <c r="K34" i="5" s="1"/>
  <c r="BL35" i="5"/>
  <c r="AZ35" i="5"/>
  <c r="AY34" i="5" s="1"/>
  <c r="AR35" i="5"/>
  <c r="AF35" i="5"/>
  <c r="AE34" i="5" s="1"/>
  <c r="AD33" i="5" s="1"/>
  <c r="AB35" i="5"/>
  <c r="AA34" i="5" s="1"/>
  <c r="Z33" i="5" s="1"/>
  <c r="X35" i="5"/>
  <c r="H35" i="5"/>
  <c r="G34" i="5"/>
  <c r="BM32" i="5"/>
  <c r="BI32" i="5"/>
  <c r="BE32" i="5"/>
  <c r="BA32" i="5"/>
  <c r="AW32" i="5"/>
  <c r="AU27" i="5" s="1"/>
  <c r="AS32" i="5"/>
  <c r="AO32" i="5"/>
  <c r="AK32" i="5"/>
  <c r="AG32" i="5"/>
  <c r="AC32" i="5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E30" i="5"/>
  <c r="BA30" i="5"/>
  <c r="AW30" i="5"/>
  <c r="AS30" i="5"/>
  <c r="AO30" i="5"/>
  <c r="AK30" i="5"/>
  <c r="AG30" i="5"/>
  <c r="AC30" i="5"/>
  <c r="Y30" i="5"/>
  <c r="U30" i="5"/>
  <c r="Q30" i="5"/>
  <c r="M30" i="5"/>
  <c r="BM29" i="5"/>
  <c r="BI29" i="5"/>
  <c r="BE29" i="5"/>
  <c r="BA29" i="5"/>
  <c r="AW29" i="5"/>
  <c r="AS29" i="5"/>
  <c r="AO29" i="5"/>
  <c r="AK29" i="5"/>
  <c r="AG29" i="5"/>
  <c r="AC29" i="5"/>
  <c r="Y29" i="5"/>
  <c r="U29" i="5"/>
  <c r="Q29" i="5"/>
  <c r="M29" i="5"/>
  <c r="BM28" i="5"/>
  <c r="BI28" i="5"/>
  <c r="BG27" i="5" s="1"/>
  <c r="BE28" i="5"/>
  <c r="BA28" i="5"/>
  <c r="AW28" i="5"/>
  <c r="AS28" i="5"/>
  <c r="AO28" i="5"/>
  <c r="AK28" i="5"/>
  <c r="AI27" i="5" s="1"/>
  <c r="AG28" i="5"/>
  <c r="AE27" i="5" s="1"/>
  <c r="AC28" i="5"/>
  <c r="AA27" i="5" s="1"/>
  <c r="Y28" i="5"/>
  <c r="U28" i="5"/>
  <c r="S27" i="5" s="1"/>
  <c r="Q28" i="5"/>
  <c r="M28" i="5"/>
  <c r="AY27" i="5"/>
  <c r="AQ27" i="5"/>
  <c r="K27" i="5"/>
  <c r="BM26" i="5"/>
  <c r="BI26" i="5"/>
  <c r="BH24" i="5" s="1"/>
  <c r="BE26" i="5"/>
  <c r="BA26" i="5"/>
  <c r="AW26" i="5"/>
  <c r="AS26" i="5"/>
  <c r="AO26" i="5"/>
  <c r="AK26" i="5"/>
  <c r="AG26" i="5"/>
  <c r="AC26" i="5"/>
  <c r="Y26" i="5"/>
  <c r="U26" i="5"/>
  <c r="T24" i="5" s="1"/>
  <c r="Q26" i="5"/>
  <c r="M26" i="5"/>
  <c r="BM25" i="5"/>
  <c r="BL24" i="5" s="1"/>
  <c r="BI25" i="5"/>
  <c r="BE25" i="5"/>
  <c r="BA25" i="5"/>
  <c r="AW25" i="5"/>
  <c r="AS25" i="5"/>
  <c r="AR24" i="5" s="1"/>
  <c r="AO25" i="5"/>
  <c r="AK25" i="5"/>
  <c r="AJ24" i="5" s="1"/>
  <c r="AG25" i="5"/>
  <c r="AC25" i="5"/>
  <c r="Y25" i="5"/>
  <c r="X24" i="5" s="1"/>
  <c r="U25" i="5"/>
  <c r="Q25" i="5"/>
  <c r="M25" i="5"/>
  <c r="BD24" i="5"/>
  <c r="AZ24" i="5"/>
  <c r="AN24" i="5"/>
  <c r="AF24" i="5"/>
  <c r="P24" i="5"/>
  <c r="L24" i="5"/>
  <c r="BM23" i="5"/>
  <c r="BI23" i="5"/>
  <c r="BE23" i="5"/>
  <c r="BA23" i="5"/>
  <c r="AW23" i="5"/>
  <c r="AS23" i="5"/>
  <c r="AO23" i="5"/>
  <c r="AK23" i="5"/>
  <c r="AG23" i="5"/>
  <c r="AC23" i="5"/>
  <c r="AB20" i="5" s="1"/>
  <c r="Y23" i="5"/>
  <c r="U23" i="5"/>
  <c r="Q23" i="5"/>
  <c r="M23" i="5"/>
  <c r="BM22" i="5"/>
  <c r="BI22" i="5"/>
  <c r="BE22" i="5"/>
  <c r="BD20" i="5" s="1"/>
  <c r="BA22" i="5"/>
  <c r="AW22" i="5"/>
  <c r="AS22" i="5"/>
  <c r="AR20" i="5" s="1"/>
  <c r="AO22" i="5"/>
  <c r="AK22" i="5"/>
  <c r="AG22" i="5"/>
  <c r="AC22" i="5"/>
  <c r="Y22" i="5"/>
  <c r="U22" i="5"/>
  <c r="Q22" i="5"/>
  <c r="P20" i="5" s="1"/>
  <c r="M22" i="5"/>
  <c r="BM21" i="5"/>
  <c r="BL20" i="5" s="1"/>
  <c r="BI21" i="5"/>
  <c r="BH20" i="5" s="1"/>
  <c r="BE21" i="5"/>
  <c r="BA21" i="5"/>
  <c r="AZ20" i="5" s="1"/>
  <c r="AW21" i="5"/>
  <c r="AS21" i="5"/>
  <c r="AO21" i="5"/>
  <c r="AK21" i="5"/>
  <c r="AG21" i="5"/>
  <c r="AF20" i="5" s="1"/>
  <c r="AC21" i="5"/>
  <c r="Y21" i="5"/>
  <c r="U21" i="5"/>
  <c r="T20" i="5" s="1"/>
  <c r="Q21" i="5"/>
  <c r="M21" i="5"/>
  <c r="L20" i="5" s="1"/>
  <c r="AV20" i="5"/>
  <c r="AN20" i="5"/>
  <c r="AJ20" i="5"/>
  <c r="X20" i="5"/>
  <c r="BM19" i="5"/>
  <c r="BL17" i="5" s="1"/>
  <c r="BK16" i="5" s="1"/>
  <c r="BI19" i="5"/>
  <c r="BE19" i="5"/>
  <c r="BA19" i="5"/>
  <c r="AW19" i="5"/>
  <c r="AS19" i="5"/>
  <c r="AO19" i="5"/>
  <c r="AK19" i="5"/>
  <c r="AG19" i="5"/>
  <c r="AC19" i="5"/>
  <c r="Y19" i="5"/>
  <c r="X17" i="5" s="1"/>
  <c r="W16" i="5" s="1"/>
  <c r="U19" i="5"/>
  <c r="Q19" i="5"/>
  <c r="M19" i="5"/>
  <c r="L17" i="5" s="1"/>
  <c r="K16" i="5" s="1"/>
  <c r="J15" i="5" s="1"/>
  <c r="BM18" i="5"/>
  <c r="BI18" i="5"/>
  <c r="BH17" i="5" s="1"/>
  <c r="BG16" i="5" s="1"/>
  <c r="BF15" i="5" s="1"/>
  <c r="BE18" i="5"/>
  <c r="BA18" i="5"/>
  <c r="AW18" i="5"/>
  <c r="AS18" i="5"/>
  <c r="AO18" i="5"/>
  <c r="AN17" i="5" s="1"/>
  <c r="AM16" i="5" s="1"/>
  <c r="AK18" i="5"/>
  <c r="AJ17" i="5" s="1"/>
  <c r="AI16" i="5" s="1"/>
  <c r="AH15" i="5" s="1"/>
  <c r="AG18" i="5"/>
  <c r="AC18" i="5"/>
  <c r="Y18" i="5"/>
  <c r="U18" i="5"/>
  <c r="Q18" i="5"/>
  <c r="M18" i="5"/>
  <c r="BD17" i="5"/>
  <c r="AZ17" i="5"/>
  <c r="AY16" i="5" s="1"/>
  <c r="AX15" i="5" s="1"/>
  <c r="AV17" i="5"/>
  <c r="AR17" i="5"/>
  <c r="AF17" i="5"/>
  <c r="AE16" i="5" s="1"/>
  <c r="AD15" i="5" s="1"/>
  <c r="AB17" i="5"/>
  <c r="T17" i="5"/>
  <c r="P17" i="5"/>
  <c r="O16" i="5" s="1"/>
  <c r="F15" i="5"/>
  <c r="BM14" i="5"/>
  <c r="BI14" i="5"/>
  <c r="BE14" i="5"/>
  <c r="BC12" i="5" s="1"/>
  <c r="BA14" i="5"/>
  <c r="AW14" i="5"/>
  <c r="AS14" i="5"/>
  <c r="AO14" i="5"/>
  <c r="AK14" i="5"/>
  <c r="AG14" i="5"/>
  <c r="AE12" i="5" s="1"/>
  <c r="AC14" i="5"/>
  <c r="AA12" i="5" s="1"/>
  <c r="Y14" i="5"/>
  <c r="U14" i="5"/>
  <c r="Q14" i="5"/>
  <c r="M14" i="5"/>
  <c r="BM13" i="5"/>
  <c r="BI13" i="5"/>
  <c r="BG12" i="5" s="1"/>
  <c r="BF7" i="5" s="1"/>
  <c r="BE13" i="5"/>
  <c r="BA13" i="5"/>
  <c r="AW13" i="5"/>
  <c r="AU12" i="5" s="1"/>
  <c r="AS13" i="5"/>
  <c r="AO13" i="5"/>
  <c r="AK13" i="5"/>
  <c r="AG13" i="5"/>
  <c r="AC13" i="5"/>
  <c r="Y13" i="5"/>
  <c r="W12" i="5" s="1"/>
  <c r="U13" i="5"/>
  <c r="S12" i="5" s="1"/>
  <c r="Q13" i="5"/>
  <c r="M13" i="5"/>
  <c r="BK12" i="5"/>
  <c r="AY12" i="5"/>
  <c r="AM12" i="5"/>
  <c r="AI12" i="5"/>
  <c r="O12" i="5"/>
  <c r="K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I10" i="5"/>
  <c r="BE10" i="5"/>
  <c r="BA10" i="5"/>
  <c r="AW10" i="5"/>
  <c r="AS10" i="5"/>
  <c r="AO10" i="5"/>
  <c r="AK10" i="5"/>
  <c r="AI8" i="5" s="1"/>
  <c r="AH7" i="5" s="1"/>
  <c r="AG10" i="5"/>
  <c r="AC10" i="5"/>
  <c r="Y10" i="5"/>
  <c r="U10" i="5"/>
  <c r="Q10" i="5"/>
  <c r="M10" i="5"/>
  <c r="K8" i="5" s="1"/>
  <c r="J7" i="5" s="1"/>
  <c r="BM9" i="5"/>
  <c r="BI9" i="5"/>
  <c r="BE9" i="5"/>
  <c r="BA9" i="5"/>
  <c r="AY8" i="5" s="1"/>
  <c r="AX7" i="5" s="1"/>
  <c r="AW9" i="5"/>
  <c r="AU8" i="5" s="1"/>
  <c r="AS9" i="5"/>
  <c r="AO9" i="5"/>
  <c r="AK9" i="5"/>
  <c r="AG9" i="5"/>
  <c r="AC9" i="5"/>
  <c r="AA8" i="5" s="1"/>
  <c r="Z7" i="5" s="1"/>
  <c r="Y9" i="5"/>
  <c r="U9" i="5"/>
  <c r="Q9" i="5"/>
  <c r="M9" i="5"/>
  <c r="BK8" i="5"/>
  <c r="BJ7" i="5" s="1"/>
  <c r="BG8" i="5"/>
  <c r="BC8" i="5"/>
  <c r="AQ8" i="5"/>
  <c r="AM8" i="5"/>
  <c r="W8" i="5"/>
  <c r="V7" i="5" s="1"/>
  <c r="S8" i="5"/>
  <c r="R7" i="5" s="1"/>
  <c r="O8" i="5"/>
  <c r="G8" i="5"/>
  <c r="AL7" i="5"/>
  <c r="N7" i="5"/>
  <c r="F7" i="5"/>
  <c r="AR799" i="4"/>
  <c r="AQ799" i="4"/>
  <c r="AP799" i="4"/>
  <c r="AO799" i="4"/>
  <c r="AN799" i="4"/>
  <c r="AM799" i="4"/>
  <c r="AL799" i="4"/>
  <c r="AK799" i="4"/>
  <c r="AI799" i="4"/>
  <c r="AH799" i="4"/>
  <c r="AG799" i="4"/>
  <c r="AE799" i="4"/>
  <c r="AD799" i="4"/>
  <c r="AC799" i="4"/>
  <c r="AB799" i="4"/>
  <c r="Z799" i="4"/>
  <c r="Y799" i="4"/>
  <c r="X799" i="4"/>
  <c r="V799" i="4"/>
  <c r="U799" i="4"/>
  <c r="AR794" i="4"/>
  <c r="AQ794" i="4"/>
  <c r="AP794" i="4"/>
  <c r="AO794" i="4"/>
  <c r="AN794" i="4"/>
  <c r="AM794" i="4"/>
  <c r="AL794" i="4"/>
  <c r="AK794" i="4"/>
  <c r="AI794" i="4"/>
  <c r="AH794" i="4"/>
  <c r="AG794" i="4"/>
  <c r="AE794" i="4"/>
  <c r="AD794" i="4"/>
  <c r="AC794" i="4"/>
  <c r="AB794" i="4"/>
  <c r="Z794" i="4"/>
  <c r="Y794" i="4"/>
  <c r="X794" i="4"/>
  <c r="V794" i="4"/>
  <c r="U794" i="4"/>
  <c r="AR753" i="4"/>
  <c r="AQ753" i="4"/>
  <c r="AP753" i="4"/>
  <c r="AO753" i="4"/>
  <c r="AN753" i="4"/>
  <c r="AM753" i="4"/>
  <c r="AL753" i="4"/>
  <c r="AK753" i="4"/>
  <c r="AI753" i="4"/>
  <c r="AH753" i="4"/>
  <c r="AG753" i="4"/>
  <c r="AE753" i="4"/>
  <c r="AD753" i="4"/>
  <c r="AC753" i="4"/>
  <c r="AB753" i="4"/>
  <c r="Z753" i="4"/>
  <c r="Y753" i="4"/>
  <c r="X753" i="4"/>
  <c r="V753" i="4"/>
  <c r="U753" i="4"/>
  <c r="AR731" i="4"/>
  <c r="AQ731" i="4"/>
  <c r="AP731" i="4"/>
  <c r="AO731" i="4"/>
  <c r="AN731" i="4"/>
  <c r="AM731" i="4"/>
  <c r="AL731" i="4"/>
  <c r="AK731" i="4"/>
  <c r="AI731" i="4"/>
  <c r="AH731" i="4"/>
  <c r="AG731" i="4"/>
  <c r="AE731" i="4"/>
  <c r="AD731" i="4"/>
  <c r="AC731" i="4"/>
  <c r="AB731" i="4"/>
  <c r="Z731" i="4"/>
  <c r="Y731" i="4"/>
  <c r="X731" i="4"/>
  <c r="V731" i="4"/>
  <c r="U731" i="4"/>
  <c r="AR710" i="4"/>
  <c r="AQ710" i="4"/>
  <c r="AP710" i="4"/>
  <c r="AO710" i="4"/>
  <c r="AN710" i="4"/>
  <c r="AM710" i="4"/>
  <c r="AL710" i="4"/>
  <c r="AK710" i="4"/>
  <c r="AI710" i="4"/>
  <c r="AH710" i="4"/>
  <c r="AG710" i="4"/>
  <c r="AE710" i="4"/>
  <c r="AD710" i="4"/>
  <c r="AC710" i="4"/>
  <c r="AB710" i="4"/>
  <c r="Z710" i="4"/>
  <c r="Y710" i="4"/>
  <c r="X710" i="4"/>
  <c r="V710" i="4"/>
  <c r="U710" i="4"/>
  <c r="AR691" i="4"/>
  <c r="AQ691" i="4"/>
  <c r="AP691" i="4"/>
  <c r="AO691" i="4"/>
  <c r="AN691" i="4"/>
  <c r="AM691" i="4"/>
  <c r="AL691" i="4"/>
  <c r="AK691" i="4"/>
  <c r="AI691" i="4"/>
  <c r="AH691" i="4"/>
  <c r="AG691" i="4"/>
  <c r="AE691" i="4"/>
  <c r="AD691" i="4"/>
  <c r="AC691" i="4"/>
  <c r="AB691" i="4"/>
  <c r="Z691" i="4"/>
  <c r="Y691" i="4"/>
  <c r="X691" i="4"/>
  <c r="V691" i="4"/>
  <c r="U691" i="4"/>
  <c r="AR672" i="4"/>
  <c r="AQ672" i="4"/>
  <c r="AP672" i="4"/>
  <c r="AO672" i="4"/>
  <c r="AN672" i="4"/>
  <c r="AM672" i="4"/>
  <c r="AL672" i="4"/>
  <c r="AK672" i="4"/>
  <c r="AI672" i="4"/>
  <c r="AH672" i="4"/>
  <c r="AG672" i="4"/>
  <c r="AE672" i="4"/>
  <c r="AD672" i="4"/>
  <c r="AC672" i="4"/>
  <c r="AB672" i="4"/>
  <c r="Z672" i="4"/>
  <c r="Y672" i="4"/>
  <c r="X672" i="4"/>
  <c r="V672" i="4"/>
  <c r="U672" i="4"/>
  <c r="AR650" i="4"/>
  <c r="AQ650" i="4"/>
  <c r="AP650" i="4"/>
  <c r="AO650" i="4"/>
  <c r="AN650" i="4"/>
  <c r="AM650" i="4"/>
  <c r="AL650" i="4"/>
  <c r="AK650" i="4"/>
  <c r="AI650" i="4"/>
  <c r="AH650" i="4"/>
  <c r="AG650" i="4"/>
  <c r="AE650" i="4"/>
  <c r="AD650" i="4"/>
  <c r="AC650" i="4"/>
  <c r="AB650" i="4"/>
  <c r="Z650" i="4"/>
  <c r="Y650" i="4"/>
  <c r="X650" i="4"/>
  <c r="V650" i="4"/>
  <c r="U650" i="4"/>
  <c r="AR631" i="4"/>
  <c r="AQ631" i="4"/>
  <c r="AP631" i="4"/>
  <c r="AO631" i="4"/>
  <c r="AN631" i="4"/>
  <c r="AM631" i="4"/>
  <c r="AL631" i="4"/>
  <c r="AK631" i="4"/>
  <c r="AI631" i="4"/>
  <c r="AH631" i="4"/>
  <c r="AG631" i="4"/>
  <c r="AE631" i="4"/>
  <c r="AD631" i="4"/>
  <c r="AC631" i="4"/>
  <c r="AB631" i="4"/>
  <c r="Z631" i="4"/>
  <c r="Y631" i="4"/>
  <c r="X631" i="4"/>
  <c r="V631" i="4"/>
  <c r="U631" i="4"/>
  <c r="AR597" i="4"/>
  <c r="AQ597" i="4"/>
  <c r="AP597" i="4"/>
  <c r="AO597" i="4"/>
  <c r="AN597" i="4"/>
  <c r="AM597" i="4"/>
  <c r="AL597" i="4"/>
  <c r="AK597" i="4"/>
  <c r="AI597" i="4"/>
  <c r="AH597" i="4"/>
  <c r="AG597" i="4"/>
  <c r="AE597" i="4"/>
  <c r="AD597" i="4"/>
  <c r="AC597" i="4"/>
  <c r="AB597" i="4"/>
  <c r="Z597" i="4"/>
  <c r="Y597" i="4"/>
  <c r="X597" i="4"/>
  <c r="V597" i="4"/>
  <c r="U597" i="4"/>
  <c r="AR575" i="4"/>
  <c r="AQ575" i="4"/>
  <c r="AP575" i="4"/>
  <c r="AO575" i="4"/>
  <c r="AN575" i="4"/>
  <c r="AM575" i="4"/>
  <c r="AL575" i="4"/>
  <c r="AK575" i="4"/>
  <c r="AI575" i="4"/>
  <c r="AH575" i="4"/>
  <c r="AG575" i="4"/>
  <c r="AE575" i="4"/>
  <c r="AD575" i="4"/>
  <c r="AC575" i="4"/>
  <c r="AB575" i="4"/>
  <c r="Z575" i="4"/>
  <c r="Y575" i="4"/>
  <c r="X575" i="4"/>
  <c r="V575" i="4"/>
  <c r="U575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3" i="4"/>
  <c r="AQ513" i="4"/>
  <c r="AP513" i="4"/>
  <c r="AO513" i="4"/>
  <c r="AN513" i="4"/>
  <c r="AM513" i="4"/>
  <c r="AL513" i="4"/>
  <c r="AK513" i="4"/>
  <c r="AI513" i="4"/>
  <c r="AH513" i="4"/>
  <c r="AG513" i="4"/>
  <c r="AE513" i="4"/>
  <c r="AD513" i="4"/>
  <c r="AC513" i="4"/>
  <c r="AB513" i="4"/>
  <c r="Z513" i="4"/>
  <c r="Y513" i="4"/>
  <c r="X513" i="4"/>
  <c r="V513" i="4"/>
  <c r="U513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X22" i="4" s="1"/>
  <c r="V21" i="4"/>
  <c r="U21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X9" i="4" s="1"/>
  <c r="V8" i="4"/>
  <c r="V9" i="4" s="1"/>
  <c r="U8" i="4"/>
  <c r="U9" i="4" s="1"/>
  <c r="J49" i="5" l="1"/>
  <c r="J51" i="5" s="1"/>
  <c r="J33" i="5"/>
  <c r="X33" i="4"/>
  <c r="BB7" i="5"/>
  <c r="AT33" i="5"/>
  <c r="X51" i="4"/>
  <c r="X71" i="4" s="1"/>
  <c r="X90" i="4" s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4" i="4" s="1"/>
  <c r="X534" i="4" s="1"/>
  <c r="X555" i="4" s="1"/>
  <c r="X576" i="4" s="1"/>
  <c r="X598" i="4" s="1"/>
  <c r="X632" i="4" s="1"/>
  <c r="X651" i="4" s="1"/>
  <c r="X673" i="4" s="1"/>
  <c r="X692" i="4" s="1"/>
  <c r="X711" i="4" s="1"/>
  <c r="X732" i="4" s="1"/>
  <c r="X754" i="4" s="1"/>
  <c r="X795" i="4" s="1"/>
  <c r="X800" i="4" s="1"/>
  <c r="U22" i="4"/>
  <c r="U33" i="4"/>
  <c r="U51" i="4" s="1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4" i="4" s="1"/>
  <c r="U534" i="4" s="1"/>
  <c r="U555" i="4" s="1"/>
  <c r="U576" i="4" s="1"/>
  <c r="U598" i="4" s="1"/>
  <c r="U632" i="4" s="1"/>
  <c r="U651" i="4" s="1"/>
  <c r="U673" i="4" s="1"/>
  <c r="U692" i="4" s="1"/>
  <c r="U711" i="4" s="1"/>
  <c r="U732" i="4" s="1"/>
  <c r="U754" i="4" s="1"/>
  <c r="U795" i="4" s="1"/>
  <c r="U800" i="4" s="1"/>
  <c r="V22" i="4"/>
  <c r="V33" i="4" s="1"/>
  <c r="V51" i="4" s="1"/>
  <c r="V71" i="4" s="1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4" i="4" s="1"/>
  <c r="V534" i="4" s="1"/>
  <c r="V555" i="4" s="1"/>
  <c r="V576" i="4" s="1"/>
  <c r="V598" i="4" s="1"/>
  <c r="V632" i="4" s="1"/>
  <c r="V651" i="4" s="1"/>
  <c r="V673" i="4" s="1"/>
  <c r="V692" i="4" s="1"/>
  <c r="V711" i="4" s="1"/>
  <c r="V732" i="4" s="1"/>
  <c r="V754" i="4" s="1"/>
  <c r="V795" i="4" s="1"/>
  <c r="V800" i="4" s="1"/>
  <c r="AT7" i="5"/>
  <c r="S16" i="5"/>
  <c r="R15" i="5" s="1"/>
  <c r="Y22" i="4"/>
  <c r="Y33" i="4" s="1"/>
  <c r="Y51" i="4" s="1"/>
  <c r="Y71" i="4" s="1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4" i="4" s="1"/>
  <c r="Y534" i="4" s="1"/>
  <c r="Y555" i="4" s="1"/>
  <c r="Y576" i="4" s="1"/>
  <c r="Y598" i="4" s="1"/>
  <c r="Y632" i="4" s="1"/>
  <c r="Y651" i="4" s="1"/>
  <c r="Y673" i="4" s="1"/>
  <c r="Y692" i="4" s="1"/>
  <c r="Y711" i="4" s="1"/>
  <c r="Y732" i="4" s="1"/>
  <c r="Y754" i="4" s="1"/>
  <c r="Y795" i="4" s="1"/>
  <c r="Y800" i="4" s="1"/>
  <c r="Z22" i="4"/>
  <c r="Z33" i="4" s="1"/>
  <c r="Z51" i="4" s="1"/>
  <c r="Z71" i="4" s="1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4" i="4" s="1"/>
  <c r="Z534" i="4" s="1"/>
  <c r="Z555" i="4" s="1"/>
  <c r="Z576" i="4" s="1"/>
  <c r="Z598" i="4" s="1"/>
  <c r="Z632" i="4" s="1"/>
  <c r="Z651" i="4" s="1"/>
  <c r="Z673" i="4" s="1"/>
  <c r="Z692" i="4" s="1"/>
  <c r="Z711" i="4" s="1"/>
  <c r="Z732" i="4" s="1"/>
  <c r="Z754" i="4" s="1"/>
  <c r="Z795" i="4" s="1"/>
  <c r="Z800" i="4" s="1"/>
  <c r="AQ16" i="5"/>
  <c r="AP15" i="5" s="1"/>
  <c r="F49" i="5"/>
  <c r="AQ12" i="5"/>
  <c r="AP7" i="5" s="1"/>
  <c r="AP49" i="5" s="1"/>
  <c r="O34" i="5"/>
  <c r="N33" i="5" s="1"/>
  <c r="BC34" i="5"/>
  <c r="BB33" i="5" s="1"/>
  <c r="N7" i="7"/>
  <c r="N27" i="7" s="1"/>
  <c r="W27" i="15"/>
  <c r="CW7" i="15"/>
  <c r="CW27" i="15" s="1"/>
  <c r="EA7" i="15"/>
  <c r="EA27" i="15" s="1"/>
  <c r="AI7" i="15"/>
  <c r="AI27" i="15" s="1"/>
  <c r="BS7" i="15"/>
  <c r="BS27" i="15" s="1"/>
  <c r="DC7" i="15"/>
  <c r="DC27" i="15" s="1"/>
  <c r="EG7" i="15"/>
  <c r="EG27" i="15" s="1"/>
  <c r="T7" i="15"/>
  <c r="T27" i="15" s="1"/>
  <c r="AE8" i="5"/>
  <c r="AD7" i="5" s="1"/>
  <c r="AD49" i="5" s="1"/>
  <c r="BC16" i="5"/>
  <c r="AB24" i="5"/>
  <c r="AA16" i="5" s="1"/>
  <c r="Z15" i="5" s="1"/>
  <c r="Z49" i="5" s="1"/>
  <c r="O27" i="5"/>
  <c r="BC27" i="5"/>
  <c r="W34" i="5"/>
  <c r="V33" i="5" s="1"/>
  <c r="BG41" i="5"/>
  <c r="BF33" i="5" s="1"/>
  <c r="BF49" i="5" s="1"/>
  <c r="T44" i="5"/>
  <c r="S41" i="5" s="1"/>
  <c r="R33" i="5" s="1"/>
  <c r="R49" i="5" s="1"/>
  <c r="BH44" i="5"/>
  <c r="K7" i="7"/>
  <c r="K27" i="7" s="1"/>
  <c r="K29" i="7" s="1"/>
  <c r="AL7" i="15"/>
  <c r="AL27" i="15" s="1"/>
  <c r="AA8" i="15"/>
  <c r="Z7" i="15" s="1"/>
  <c r="Z27" i="15" s="1"/>
  <c r="BK8" i="15"/>
  <c r="BJ7" i="15" s="1"/>
  <c r="BJ27" i="15" s="1"/>
  <c r="CO8" i="15"/>
  <c r="CN7" i="15" s="1"/>
  <c r="CN27" i="15" s="1"/>
  <c r="DY8" i="15"/>
  <c r="DX7" i="15" s="1"/>
  <c r="DX27" i="15" s="1"/>
  <c r="U12" i="15"/>
  <c r="AY12" i="15"/>
  <c r="AX7" i="15" s="1"/>
  <c r="AX27" i="15" s="1"/>
  <c r="CI12" i="15"/>
  <c r="CH7" i="15" s="1"/>
  <c r="CH27" i="15" s="1"/>
  <c r="DS12" i="15"/>
  <c r="DR7" i="15" s="1"/>
  <c r="DR27" i="15" s="1"/>
  <c r="O16" i="15"/>
  <c r="AS16" i="15"/>
  <c r="AR7" i="15" s="1"/>
  <c r="AR27" i="15" s="1"/>
  <c r="CC16" i="15"/>
  <c r="DM16" i="15"/>
  <c r="N22" i="15"/>
  <c r="AR22" i="15"/>
  <c r="CB22" i="15"/>
  <c r="DL22" i="15"/>
  <c r="EH7" i="25"/>
  <c r="EH31" i="25" s="1"/>
  <c r="AL7" i="25"/>
  <c r="AL31" i="25" s="1"/>
  <c r="AO7" i="15"/>
  <c r="AO27" i="15" s="1"/>
  <c r="AC7" i="15"/>
  <c r="AC27" i="15" s="1"/>
  <c r="BM7" i="15"/>
  <c r="BM27" i="15" s="1"/>
  <c r="BB7" i="25"/>
  <c r="BB31" i="25" s="1"/>
  <c r="FF7" i="25"/>
  <c r="FF31" i="25" s="1"/>
  <c r="AT7" i="25"/>
  <c r="AT31" i="25" s="1"/>
  <c r="EL7" i="25"/>
  <c r="FZ7" i="25"/>
  <c r="AN37" i="5"/>
  <c r="W41" i="5"/>
  <c r="T7" i="7"/>
  <c r="T27" i="7" s="1"/>
  <c r="BV7" i="15"/>
  <c r="BV27" i="15" s="1"/>
  <c r="AP7" i="17"/>
  <c r="AP31" i="17" s="1"/>
  <c r="FN7" i="25"/>
  <c r="BN7" i="25"/>
  <c r="BN31" i="25" s="1"/>
  <c r="F33" i="5"/>
  <c r="AM34" i="5"/>
  <c r="AL33" i="5" s="1"/>
  <c r="AR37" i="5"/>
  <c r="AQ34" i="5" s="1"/>
  <c r="AP33" i="5" s="1"/>
  <c r="X12" i="7"/>
  <c r="W7" i="7" s="1"/>
  <c r="W27" i="7" s="1"/>
  <c r="BY7" i="15"/>
  <c r="BY27" i="15" s="1"/>
  <c r="K41" i="5"/>
  <c r="AI41" i="5"/>
  <c r="AH33" i="5" s="1"/>
  <c r="AH49" i="5" s="1"/>
  <c r="AJ44" i="5"/>
  <c r="DF7" i="15"/>
  <c r="DF27" i="15" s="1"/>
  <c r="AY41" i="5"/>
  <c r="AX33" i="5" s="1"/>
  <c r="AX49" i="5" s="1"/>
  <c r="AV24" i="5"/>
  <c r="AU16" i="5" s="1"/>
  <c r="AT15" i="5" s="1"/>
  <c r="BK34" i="5"/>
  <c r="BJ33" i="5" s="1"/>
  <c r="DI7" i="15"/>
  <c r="DI27" i="15" s="1"/>
  <c r="CH7" i="25"/>
  <c r="CH31" i="25" s="1"/>
  <c r="N15" i="5"/>
  <c r="N49" i="5" s="1"/>
  <c r="AM27" i="5"/>
  <c r="AL15" i="5" s="1"/>
  <c r="AL49" i="5" s="1"/>
  <c r="W27" i="5"/>
  <c r="V15" i="5" s="1"/>
  <c r="V49" i="5" s="1"/>
  <c r="BK27" i="5"/>
  <c r="BJ15" i="5" s="1"/>
  <c r="BJ49" i="5" s="1"/>
  <c r="N7" i="15"/>
  <c r="N27" i="15" s="1"/>
  <c r="N29" i="15" s="1"/>
  <c r="Q29" i="15" s="1"/>
  <c r="CB7" i="15"/>
  <c r="CB27" i="15" s="1"/>
  <c r="DL7" i="15"/>
  <c r="R7" i="17"/>
  <c r="DJ7" i="25"/>
  <c r="DJ31" i="25" s="1"/>
  <c r="P9" i="27"/>
  <c r="O8" i="27" s="1"/>
  <c r="N7" i="27" s="1"/>
  <c r="N49" i="27" s="1"/>
  <c r="N51" i="27" s="1"/>
  <c r="R51" i="27" s="1"/>
  <c r="AB18" i="27"/>
  <c r="AA17" i="27" s="1"/>
  <c r="Z7" i="25"/>
  <c r="Z31" i="25" s="1"/>
  <c r="CB18" i="29"/>
  <c r="CA17" i="29" s="1"/>
  <c r="AZ9" i="25"/>
  <c r="AY8" i="25" s="1"/>
  <c r="AX7" i="25" s="1"/>
  <c r="AX31" i="25" s="1"/>
  <c r="CV9" i="25"/>
  <c r="CU8" i="25" s="1"/>
  <c r="CT7" i="25" s="1"/>
  <c r="CT31" i="25" s="1"/>
  <c r="ER9" i="25"/>
  <c r="EQ8" i="25" s="1"/>
  <c r="EP7" i="25" s="1"/>
  <c r="EP31" i="25" s="1"/>
  <c r="DD9" i="25"/>
  <c r="DC8" i="25" s="1"/>
  <c r="DB7" i="25" s="1"/>
  <c r="DB31" i="25" s="1"/>
  <c r="EZ9" i="25"/>
  <c r="EY8" i="25" s="1"/>
  <c r="EX7" i="25" s="1"/>
  <c r="EX31" i="25" s="1"/>
  <c r="T9" i="25"/>
  <c r="S8" i="25" s="1"/>
  <c r="R7" i="25" s="1"/>
  <c r="R31" i="25" s="1"/>
  <c r="R33" i="25" s="1"/>
  <c r="BH9" i="25"/>
  <c r="BG8" i="25" s="1"/>
  <c r="BF7" i="25" s="1"/>
  <c r="BF31" i="25" s="1"/>
  <c r="AJ19" i="25"/>
  <c r="AI18" i="25" s="1"/>
  <c r="AH7" i="25" s="1"/>
  <c r="AH31" i="25" s="1"/>
  <c r="CF19" i="25"/>
  <c r="CE18" i="25" s="1"/>
  <c r="CD7" i="25" s="1"/>
  <c r="CD31" i="25" s="1"/>
  <c r="DT19" i="25"/>
  <c r="DS18" i="25" s="1"/>
  <c r="DR7" i="25" s="1"/>
  <c r="DR31" i="25" s="1"/>
  <c r="FP19" i="25"/>
  <c r="FO18" i="25" s="1"/>
  <c r="CN19" i="25"/>
  <c r="CM18" i="25" s="1"/>
  <c r="CL7" i="25" s="1"/>
  <c r="CL31" i="25" s="1"/>
  <c r="EJ19" i="25"/>
  <c r="EI18" i="25" s="1"/>
  <c r="FX19" i="25"/>
  <c r="FW18" i="25" s="1"/>
  <c r="FV7" i="25" s="1"/>
  <c r="FV31" i="25" s="1"/>
  <c r="CE27" i="25"/>
  <c r="CD26" i="25" s="1"/>
  <c r="DS27" i="25"/>
  <c r="DR26" i="25" s="1"/>
  <c r="FO27" i="25"/>
  <c r="FN26" i="25" s="1"/>
  <c r="S26" i="27"/>
  <c r="BZ7" i="29"/>
  <c r="FF7" i="29"/>
  <c r="FF49" i="29" s="1"/>
  <c r="ED7" i="29"/>
  <c r="ED49" i="29" s="1"/>
  <c r="AB9" i="17"/>
  <c r="AA8" i="17" s="1"/>
  <c r="Z7" i="17" s="1"/>
  <c r="Z31" i="17" s="1"/>
  <c r="P19" i="17"/>
  <c r="O18" i="17" s="1"/>
  <c r="N7" i="17" s="1"/>
  <c r="N31" i="17" s="1"/>
  <c r="N33" i="17" s="1"/>
  <c r="AN19" i="17"/>
  <c r="AM18" i="17" s="1"/>
  <c r="AL7" i="17" s="1"/>
  <c r="AL31" i="17" s="1"/>
  <c r="X14" i="25"/>
  <c r="W13" i="25" s="1"/>
  <c r="V7" i="25" s="1"/>
  <c r="V31" i="25" s="1"/>
  <c r="BL14" i="25"/>
  <c r="BK13" i="25" s="1"/>
  <c r="DH14" i="25"/>
  <c r="DG13" i="25" s="1"/>
  <c r="DF7" i="25" s="1"/>
  <c r="DF31" i="25" s="1"/>
  <c r="FD14" i="25"/>
  <c r="FC13" i="25" s="1"/>
  <c r="FB7" i="25" s="1"/>
  <c r="FB31" i="25" s="1"/>
  <c r="T19" i="17"/>
  <c r="S18" i="17" s="1"/>
  <c r="BJ7" i="25"/>
  <c r="BJ31" i="25" s="1"/>
  <c r="FZ7" i="29"/>
  <c r="FZ49" i="29" s="1"/>
  <c r="EI26" i="29"/>
  <c r="CI35" i="29"/>
  <c r="S27" i="17"/>
  <c r="R26" i="17" s="1"/>
  <c r="AF9" i="25"/>
  <c r="AE8" i="25" s="1"/>
  <c r="AD7" i="25" s="1"/>
  <c r="AD31" i="25" s="1"/>
  <c r="CB9" i="25"/>
  <c r="CA8" i="25" s="1"/>
  <c r="DP9" i="25"/>
  <c r="DO8" i="25" s="1"/>
  <c r="DN7" i="25" s="1"/>
  <c r="DN31" i="25" s="1"/>
  <c r="FL9" i="25"/>
  <c r="FK8" i="25" s="1"/>
  <c r="FJ7" i="25" s="1"/>
  <c r="FJ31" i="25" s="1"/>
  <c r="AF14" i="25"/>
  <c r="AE13" i="25" s="1"/>
  <c r="CB14" i="25"/>
  <c r="CA13" i="25" s="1"/>
  <c r="Z40" i="27"/>
  <c r="AF14" i="17"/>
  <c r="AE13" i="17" s="1"/>
  <c r="AD7" i="17" s="1"/>
  <c r="AD31" i="17" s="1"/>
  <c r="AL40" i="27"/>
  <c r="AD7" i="29"/>
  <c r="AD49" i="29" s="1"/>
  <c r="AX40" i="29"/>
  <c r="EP40" i="29"/>
  <c r="P22" i="27"/>
  <c r="O17" i="27" s="1"/>
  <c r="DS8" i="29"/>
  <c r="AI17" i="29"/>
  <c r="AH7" i="29" s="1"/>
  <c r="AH49" i="29" s="1"/>
  <c r="FO17" i="29"/>
  <c r="CE26" i="29"/>
  <c r="AI26" i="29"/>
  <c r="AN9" i="27"/>
  <c r="AM8" i="27" s="1"/>
  <c r="AL7" i="27" s="1"/>
  <c r="AL49" i="27" s="1"/>
  <c r="AR27" i="27"/>
  <c r="AQ26" i="27" s="1"/>
  <c r="O41" i="27"/>
  <c r="N40" i="27" s="1"/>
  <c r="AY8" i="29"/>
  <c r="AX7" i="29" s="1"/>
  <c r="AX49" i="29" s="1"/>
  <c r="BD9" i="29"/>
  <c r="BC8" i="29" s="1"/>
  <c r="BB7" i="29" s="1"/>
  <c r="BB49" i="29" s="1"/>
  <c r="CZ9" i="29"/>
  <c r="CY8" i="29" s="1"/>
  <c r="CX7" i="29" s="1"/>
  <c r="CX49" i="29" s="1"/>
  <c r="EV9" i="29"/>
  <c r="EU8" i="29" s="1"/>
  <c r="ET7" i="29" s="1"/>
  <c r="ET49" i="29" s="1"/>
  <c r="AF27" i="29"/>
  <c r="AE26" i="29" s="1"/>
  <c r="CB27" i="29"/>
  <c r="CA26" i="29" s="1"/>
  <c r="DP27" i="29"/>
  <c r="DO26" i="29" s="1"/>
  <c r="DN7" i="29" s="1"/>
  <c r="DN49" i="29" s="1"/>
  <c r="FL27" i="29"/>
  <c r="FK26" i="29" s="1"/>
  <c r="AT40" i="29"/>
  <c r="CP40" i="29"/>
  <c r="AB13" i="27"/>
  <c r="AA8" i="27" s="1"/>
  <c r="Z7" i="27" s="1"/>
  <c r="Z49" i="27" s="1"/>
  <c r="AR18" i="27"/>
  <c r="AQ17" i="27" s="1"/>
  <c r="AP7" i="27" s="1"/>
  <c r="AP49" i="27" s="1"/>
  <c r="AF22" i="27"/>
  <c r="AE17" i="27" s="1"/>
  <c r="AD7" i="27" s="1"/>
  <c r="AD49" i="27" s="1"/>
  <c r="AR31" i="27"/>
  <c r="CE8" i="29"/>
  <c r="CD7" i="29" s="1"/>
  <c r="CD49" i="29" s="1"/>
  <c r="X9" i="29"/>
  <c r="W8" i="29" s="1"/>
  <c r="V7" i="29" s="1"/>
  <c r="V49" i="29" s="1"/>
  <c r="BL9" i="29"/>
  <c r="BK8" i="29" s="1"/>
  <c r="DH9" i="29"/>
  <c r="DG8" i="29" s="1"/>
  <c r="DF7" i="29" s="1"/>
  <c r="DF49" i="29" s="1"/>
  <c r="FD9" i="29"/>
  <c r="FC8" i="29" s="1"/>
  <c r="FB7" i="29" s="1"/>
  <c r="FB49" i="29" s="1"/>
  <c r="DS17" i="29"/>
  <c r="AA17" i="29"/>
  <c r="AZ31" i="29"/>
  <c r="CV31" i="29"/>
  <c r="CU26" i="29" s="1"/>
  <c r="ER31" i="29"/>
  <c r="EQ26" i="29" s="1"/>
  <c r="FR40" i="29"/>
  <c r="EM27" i="25"/>
  <c r="EL26" i="25" s="1"/>
  <c r="GA27" i="25"/>
  <c r="FZ26" i="25" s="1"/>
  <c r="AE41" i="27"/>
  <c r="AD40" i="27" s="1"/>
  <c r="EQ8" i="29"/>
  <c r="AA8" i="29"/>
  <c r="BO8" i="29"/>
  <c r="BN7" i="29" s="1"/>
  <c r="BN49" i="29" s="1"/>
  <c r="FO26" i="29"/>
  <c r="AQ26" i="29"/>
  <c r="EY8" i="29"/>
  <c r="T31" i="29"/>
  <c r="S26" i="29" s="1"/>
  <c r="R7" i="29" s="1"/>
  <c r="R49" i="29" s="1"/>
  <c r="R51" i="29" s="1"/>
  <c r="V51" i="29" s="1"/>
  <c r="BH31" i="29"/>
  <c r="BG26" i="29" s="1"/>
  <c r="BF7" i="29" s="1"/>
  <c r="BF49" i="29" s="1"/>
  <c r="DD31" i="29"/>
  <c r="EZ31" i="29"/>
  <c r="EY26" i="29" s="1"/>
  <c r="FK35" i="29"/>
  <c r="FJ7" i="29" s="1"/>
  <c r="FJ49" i="29" s="1"/>
  <c r="AL40" i="29"/>
  <c r="CE17" i="29"/>
  <c r="EY17" i="29"/>
  <c r="AN18" i="29"/>
  <c r="AM17" i="29" s="1"/>
  <c r="AL7" i="29" s="1"/>
  <c r="AL49" i="29" s="1"/>
  <c r="CJ18" i="29"/>
  <c r="CI17" i="29" s="1"/>
  <c r="CH7" i="29" s="1"/>
  <c r="CH49" i="29" s="1"/>
  <c r="EF18" i="29"/>
  <c r="EE17" i="29" s="1"/>
  <c r="FT18" i="29"/>
  <c r="FS17" i="29" s="1"/>
  <c r="FR7" i="29" s="1"/>
  <c r="FR49" i="29" s="1"/>
  <c r="DC26" i="29"/>
  <c r="DB7" i="29" s="1"/>
  <c r="DB49" i="29" s="1"/>
  <c r="FW26" i="29"/>
  <c r="AY26" i="29"/>
  <c r="CU8" i="29"/>
  <c r="FV7" i="29"/>
  <c r="FV49" i="29" s="1"/>
  <c r="S17" i="29"/>
  <c r="AQ17" i="29"/>
  <c r="CM17" i="29"/>
  <c r="CL7" i="29" s="1"/>
  <c r="CL49" i="29" s="1"/>
  <c r="EI17" i="29"/>
  <c r="EH7" i="29" s="1"/>
  <c r="EH49" i="29" s="1"/>
  <c r="FW17" i="29"/>
  <c r="AY17" i="29"/>
  <c r="DS26" i="29"/>
  <c r="AE35" i="29"/>
  <c r="ED40" i="29"/>
  <c r="BZ40" i="29"/>
  <c r="DN40" i="29"/>
  <c r="FJ40" i="29"/>
  <c r="T9" i="27"/>
  <c r="S8" i="27" s="1"/>
  <c r="R7" i="27" s="1"/>
  <c r="R49" i="27" s="1"/>
  <c r="P31" i="27"/>
  <c r="O26" i="27" s="1"/>
  <c r="DK8" i="29"/>
  <c r="DJ7" i="29" s="1"/>
  <c r="DJ49" i="29" s="1"/>
  <c r="FO8" i="29"/>
  <c r="FN7" i="29" s="1"/>
  <c r="FN49" i="29" s="1"/>
  <c r="AQ8" i="29"/>
  <c r="AV18" i="29"/>
  <c r="AU17" i="29" s="1"/>
  <c r="AT7" i="29" s="1"/>
  <c r="AT49" i="29" s="1"/>
  <c r="CR18" i="29"/>
  <c r="CQ17" i="29" s="1"/>
  <c r="CP7" i="29" s="1"/>
  <c r="CP49" i="29" s="1"/>
  <c r="EN18" i="29"/>
  <c r="EM17" i="29" s="1"/>
  <c r="EL7" i="29" s="1"/>
  <c r="EL49" i="29" s="1"/>
  <c r="GB18" i="29"/>
  <c r="GA17" i="29" s="1"/>
  <c r="AU35" i="29"/>
  <c r="BK35" i="29"/>
  <c r="FN31" i="25" l="1"/>
  <c r="N51" i="5"/>
  <c r="R51" i="5" s="1"/>
  <c r="V51" i="5" s="1"/>
  <c r="Z51" i="5" s="1"/>
  <c r="AD51" i="5" s="1"/>
  <c r="AH51" i="5" s="1"/>
  <c r="AL51" i="5" s="1"/>
  <c r="AP51" i="5" s="1"/>
  <c r="BJ7" i="29"/>
  <c r="BJ49" i="29" s="1"/>
  <c r="BZ49" i="29"/>
  <c r="EX7" i="29"/>
  <c r="EX49" i="29" s="1"/>
  <c r="V33" i="25"/>
  <c r="Z33" i="25" s="1"/>
  <c r="AD33" i="25" s="1"/>
  <c r="AH33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D33" i="25" s="1"/>
  <c r="EH33" i="25" s="1"/>
  <c r="R31" i="17"/>
  <c r="R33" i="17" s="1"/>
  <c r="Z33" i="17" s="1"/>
  <c r="AD33" i="17" s="1"/>
  <c r="AL33" i="17" s="1"/>
  <c r="Z7" i="29"/>
  <c r="Z49" i="29" s="1"/>
  <c r="Z51" i="29" s="1"/>
  <c r="AD51" i="29" s="1"/>
  <c r="AH51" i="29" s="1"/>
  <c r="AL51" i="29" s="1"/>
  <c r="AP51" i="29" s="1"/>
  <c r="AT51" i="29" s="1"/>
  <c r="AX51" i="29" s="1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  <c r="ED51" i="29" s="1"/>
  <c r="EH51" i="29" s="1"/>
  <c r="DR7" i="29"/>
  <c r="DR49" i="29" s="1"/>
  <c r="AP7" i="29"/>
  <c r="AP49" i="29" s="1"/>
  <c r="CT7" i="29"/>
  <c r="CT49" i="29" s="1"/>
  <c r="DL27" i="15"/>
  <c r="AT49" i="5"/>
  <c r="Z51" i="27"/>
  <c r="AD51" i="27" s="1"/>
  <c r="AL51" i="27" s="1"/>
  <c r="EP7" i="29"/>
  <c r="EP49" i="29" s="1"/>
  <c r="BZ7" i="25"/>
  <c r="BZ31" i="25" s="1"/>
  <c r="FZ31" i="25"/>
  <c r="N29" i="7"/>
  <c r="T29" i="7" s="1"/>
  <c r="W29" i="7" s="1"/>
  <c r="AC29" i="7" s="1"/>
  <c r="BB15" i="5"/>
  <c r="BB49" i="5"/>
  <c r="T29" i="15"/>
  <c r="W29" i="15" s="1"/>
  <c r="Z29" i="15" s="1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W29" i="15" s="1"/>
  <c r="CZ29" i="15" s="1"/>
  <c r="EL31" i="25"/>
  <c r="AT51" i="5" l="1"/>
  <c r="AX51" i="5" s="1"/>
  <c r="BB51" i="5" s="1"/>
  <c r="BF51" i="5" s="1"/>
  <c r="BJ51" i="5" s="1"/>
</calcChain>
</file>

<file path=xl/sharedStrings.xml><?xml version="1.0" encoding="utf-8"?>
<sst xmlns="http://schemas.openxmlformats.org/spreadsheetml/2006/main" count="130529" uniqueCount="5361">
  <si>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</si>
  <si>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</si>
  <si>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</si>
  <si>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</si>
  <si>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</si>
  <si>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</si>
  <si>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</si>
  <si>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</si>
  <si>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</si>
  <si>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</si>
  <si>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</si>
  <si>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</si>
  <si>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</si>
  <si>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</si>
  <si>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</si>
  <si>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</si>
  <si>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</si>
  <si>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</si>
  <si>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</si>
  <si>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</si>
  <si>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</si>
  <si>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</si>
  <si>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</si>
  <si>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</si>
  <si>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</si>
  <si>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</si>
  <si>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</si>
  <si>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</si>
  <si>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</si>
  <si>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</si>
  <si>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</si>
  <si>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</si>
  <si>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</si>
  <si>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</si>
  <si>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</si>
  <si>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</si>
  <si>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</si>
  <si>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</si>
  <si>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</si>
  <si>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</si>
  <si>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</si>
  <si>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</si>
  <si>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</si>
  <si>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</si>
  <si>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</si>
  <si>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</si>
  <si>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</si>
  <si>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</si>
  <si>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</si>
  <si>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</si>
  <si>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</si>
  <si>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</si>
  <si>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</si>
  <si>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</si>
  <si>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</si>
  <si>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</si>
  <si>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</si>
  <si>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</si>
  <si>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</si>
  <si>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</si>
  <si>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</si>
  <si>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</si>
  <si>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</si>
  <si>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</si>
  <si>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</si>
  <si>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</si>
  <si>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</si>
  <si>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</si>
  <si>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</si>
  <si>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</si>
  <si>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</si>
  <si>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</si>
  <si>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</si>
  <si>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</si>
  <si>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</si>
  <si>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</si>
  <si>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</si>
  <si>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</si>
  <si>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</si>
  <si>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</si>
  <si>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</si>
  <si>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</si>
  <si>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</si>
  <si>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</si>
  <si>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</si>
  <si>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</si>
  <si>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</si>
  <si>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</si>
  <si>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</si>
  <si>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</si>
  <si>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</si>
  <si>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</si>
  <si>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</si>
  <si>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</si>
  <si>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</si>
  <si>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</si>
  <si>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</si>
  <si>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</si>
  <si>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</si>
  <si>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</si>
  <si>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</si>
  <si>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</si>
  <si>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</si>
  <si>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</si>
  <si>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</si>
  <si>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</si>
  <si>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</si>
  <si>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</si>
  <si>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</si>
  <si>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</si>
  <si>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</si>
  <si>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</si>
  <si>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</si>
  <si>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</si>
  <si>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</si>
  <si>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</si>
  <si>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</si>
  <si>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</si>
  <si>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</si>
  <si>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</si>
  <si>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</si>
  <si>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</si>
  <si>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</si>
  <si>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</si>
  <si>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</si>
  <si>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</si>
  <si>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</si>
  <si>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</si>
  <si>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</si>
  <si>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</si>
  <si>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</si>
  <si>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</si>
  <si>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</si>
  <si>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</si>
  <si>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</si>
  <si>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</si>
  <si>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</si>
  <si>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</si>
  <si>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</si>
  <si>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</si>
  <si>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</si>
  <si>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</si>
  <si>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</si>
  <si>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</si>
  <si>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</si>
  <si>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</si>
  <si>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</si>
  <si>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</si>
  <si>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</si>
  <si>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</si>
  <si>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</si>
  <si>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</si>
  <si>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</si>
  <si>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</si>
  <si>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</si>
  <si>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</si>
  <si>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</si>
  <si>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</si>
  <si>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</si>
  <si>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</si>
  <si>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</si>
  <si>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</si>
  <si>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</si>
  <si>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</si>
  <si>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</si>
  <si>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</si>
  <si>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</si>
  <si>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</si>
  <si>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</si>
  <si>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</si>
  <si>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</si>
  <si>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</si>
  <si>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</si>
  <si>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</si>
  <si>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</si>
  <si>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</si>
  <si>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</si>
  <si>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</si>
  <si>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</si>
  <si>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</si>
  <si>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</si>
  <si>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</si>
  <si>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</si>
  <si>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</si>
  <si>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</si>
  <si>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</si>
  <si>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</si>
  <si>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</si>
  <si>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</si>
  <si>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</si>
  <si>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</si>
  <si>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</si>
  <si>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</si>
  <si>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</si>
  <si>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</si>
  <si>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</si>
  <si>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</si>
  <si>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</si>
  <si>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</si>
  <si>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</si>
  <si>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</si>
  <si>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</si>
  <si>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</si>
  <si>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</si>
  <si>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</si>
  <si>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</si>
  <si>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</si>
  <si>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</si>
  <si>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</si>
  <si>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</si>
  <si>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</si>
  <si>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</si>
  <si>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</si>
  <si>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</si>
  <si>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</si>
  <si>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</si>
  <si>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</si>
  <si>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</si>
  <si>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</si>
  <si>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</si>
  <si>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</si>
  <si>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</si>
  <si>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</si>
  <si>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</si>
  <si>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</si>
  <si>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</si>
  <si>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</si>
  <si>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</si>
  <si>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</si>
  <si>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</si>
  <si>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</si>
  <si>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</si>
  <si>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</si>
  <si>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</si>
  <si>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</si>
  <si>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</si>
  <si>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</si>
  <si>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</si>
  <si>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</si>
  <si>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</si>
  <si>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</si>
  <si>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</si>
  <si>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</si>
  <si>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</si>
  <si>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</si>
  <si>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</si>
  <si>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</si>
  <si>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</si>
  <si>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</si>
  <si>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</si>
  <si>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</si>
  <si>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</si>
  <si>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</si>
  <si>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</si>
  <si>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</si>
  <si>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</si>
  <si>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</si>
  <si>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</si>
  <si>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</si>
  <si>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</si>
  <si>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</si>
  <si>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</si>
  <si>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</si>
  <si>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</si>
  <si>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</si>
  <si>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</si>
  <si>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</si>
  <si>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</si>
  <si>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</si>
  <si>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</si>
  <si>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</si>
  <si>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</si>
  <si>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</si>
  <si>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</si>
  <si>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</si>
  <si>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</si>
  <si>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</si>
  <si>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</si>
  <si>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</si>
  <si>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</si>
  <si>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</si>
  <si>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</si>
  <si>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</si>
  <si>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</si>
  <si>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</si>
  <si>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</si>
  <si>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</si>
  <si>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</si>
  <si>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</si>
  <si>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</si>
  <si>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</si>
  <si>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</si>
  <si>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</si>
  <si>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</si>
  <si>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</si>
  <si>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</si>
  <si>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</si>
  <si>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</si>
  <si>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</si>
  <si>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</si>
  <si>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</si>
  <si>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</si>
  <si>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</si>
  <si>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</si>
  <si>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</si>
  <si>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</si>
  <si>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</si>
  <si>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</si>
  <si>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</si>
  <si>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</si>
  <si>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</si>
  <si>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</si>
  <si>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</si>
  <si>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</si>
  <si>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</si>
  <si>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</si>
  <si>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</si>
  <si>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</si>
  <si>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</si>
  <si>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</si>
  <si>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</si>
  <si>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</si>
  <si>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</si>
  <si>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</si>
  <si>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</si>
  <si>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</si>
  <si>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</si>
  <si>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</si>
  <si>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</si>
  <si>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</si>
  <si>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</si>
  <si>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</si>
  <si>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</si>
  <si>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</si>
  <si>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</si>
  <si>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</si>
  <si>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</si>
  <si>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</si>
  <si>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</si>
  <si>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</si>
  <si>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</si>
  <si>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</si>
  <si>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</si>
  <si>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</si>
  <si>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</si>
  <si>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</si>
  <si>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</si>
  <si>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</si>
  <si>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</si>
  <si>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</si>
  <si>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</si>
  <si>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</si>
  <si>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</si>
  <si>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</si>
  <si>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</si>
  <si>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</si>
  <si>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</si>
  <si>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</si>
  <si>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</si>
  <si>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</si>
  <si>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</si>
  <si>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</si>
  <si>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</si>
  <si>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</si>
  <si>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</si>
  <si>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</si>
  <si>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</si>
  <si>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</si>
  <si>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</si>
  <si>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</si>
  <si>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</si>
  <si>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</si>
  <si>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</si>
  <si>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</si>
  <si>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</si>
  <si>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</si>
  <si>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</si>
  <si>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</si>
  <si>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</si>
  <si>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</si>
  <si>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</si>
  <si>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</si>
  <si>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</si>
  <si>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</si>
  <si>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</si>
  <si>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</si>
  <si>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</si>
  <si>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</si>
  <si>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</si>
  <si>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</si>
  <si>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</si>
  <si>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</si>
  <si>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</si>
  <si>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</si>
  <si>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</si>
  <si>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</si>
  <si>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</si>
  <si>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</si>
  <si>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</si>
  <si>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</si>
  <si>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</si>
  <si>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</si>
  <si>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</si>
  <si>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</si>
  <si>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</si>
  <si>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</si>
  <si>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</si>
  <si>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</si>
  <si>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</si>
  <si>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</si>
  <si>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</si>
  <si>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</si>
  <si>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</si>
  <si>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</si>
  <si>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</si>
  <si>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</si>
  <si>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</si>
  <si>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</si>
  <si>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</si>
  <si>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</si>
  <si>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</si>
  <si>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</si>
  <si>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</si>
  <si>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</si>
  <si>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</si>
  <si>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</si>
  <si>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</si>
  <si>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</si>
  <si>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</si>
  <si>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</si>
  <si>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</si>
  <si>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</si>
  <si>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</si>
  <si>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</si>
  <si>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</si>
  <si>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</si>
  <si>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</si>
  <si>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</si>
  <si>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</si>
  <si>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</si>
  <si>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</si>
  <si>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</si>
  <si>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</si>
  <si>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</si>
  <si>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</si>
  <si>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</si>
  <si>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</si>
  <si>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</si>
  <si>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</si>
  <si>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</si>
  <si>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</si>
  <si>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</si>
  <si>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</si>
  <si>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</si>
  <si>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</si>
  <si>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</si>
  <si>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</si>
  <si>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</si>
  <si>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</si>
  <si>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</si>
  <si>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</si>
  <si>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</si>
  <si>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</si>
  <si>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</si>
  <si>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</si>
  <si>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</si>
  <si>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</si>
  <si>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</si>
  <si>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</si>
  <si>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</si>
  <si>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</si>
  <si>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</si>
  <si>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</si>
  <si>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</si>
  <si>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</si>
  <si>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</si>
  <si>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</si>
  <si>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</si>
  <si>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</si>
  <si>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</si>
  <si>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</si>
  <si>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</si>
  <si>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</si>
  <si>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</si>
  <si>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</si>
  <si>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</si>
  <si>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</si>
  <si>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</si>
  <si>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</si>
  <si>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</si>
  <si>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</si>
  <si>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</si>
  <si>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</si>
  <si>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</si>
  <si>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</si>
  <si>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</si>
  <si>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</si>
  <si>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</si>
  <si>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</si>
  <si>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</si>
  <si>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</si>
  <si>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</si>
  <si>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</si>
  <si>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</si>
  <si>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</si>
  <si>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</si>
  <si>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</si>
  <si>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</si>
  <si>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</si>
  <si>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</si>
  <si>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</si>
  <si>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</si>
  <si>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</si>
  <si>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</si>
  <si>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</si>
  <si>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</si>
  <si>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</si>
  <si>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</si>
  <si>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</si>
  <si>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</si>
  <si>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</si>
  <si>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</si>
  <si>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</si>
  <si>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</si>
  <si>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</si>
  <si>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</si>
  <si>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</si>
  <si>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</si>
  <si>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</si>
  <si>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</si>
  <si>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</si>
  <si>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</si>
  <si>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</si>
  <si>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</si>
  <si>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</si>
  <si>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</si>
  <si>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</si>
  <si>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</si>
  <si>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</si>
  <si>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</si>
  <si>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</si>
  <si>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</si>
  <si>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</si>
  <si>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</si>
  <si>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</si>
  <si>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</si>
  <si>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</si>
  <si>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</si>
  <si>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</si>
  <si>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</si>
  <si>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</si>
  <si>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</si>
  <si>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</si>
  <si>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</si>
  <si>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</si>
  <si>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</si>
  <si>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</si>
  <si>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</si>
  <si>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</si>
  <si>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</si>
  <si>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</si>
  <si>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</si>
  <si>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</si>
  <si>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</si>
  <si>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</si>
  <si>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</si>
  <si>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</si>
  <si>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</si>
  <si>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</si>
  <si>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</si>
  <si>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</si>
  <si>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</si>
  <si>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</si>
  <si>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</si>
  <si>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</si>
  <si>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</si>
  <si>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</si>
  <si>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</si>
  <si>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</si>
  <si>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</si>
  <si>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</si>
  <si>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</si>
  <si>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</si>
  <si>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</si>
  <si>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</si>
  <si>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</si>
  <si>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</si>
  <si>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</si>
  <si>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</si>
  <si>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</si>
  <si>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</si>
  <si>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</si>
  <si>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</si>
  <si>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</si>
  <si>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</si>
  <si>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</si>
  <si>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</si>
  <si>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</si>
  <si>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</si>
  <si>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</si>
  <si>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</si>
  <si>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</si>
  <si>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</si>
  <si>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</si>
  <si>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</si>
  <si>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</si>
  <si>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</si>
  <si>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</si>
  <si>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</si>
  <si>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</si>
  <si>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</si>
  <si>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</si>
  <si>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</si>
  <si>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</si>
  <si>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</si>
  <si>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</si>
  <si>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</si>
  <si>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</si>
  <si>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</si>
  <si>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</si>
  <si>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</si>
  <si>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</si>
  <si>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</si>
  <si>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</si>
  <si>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</si>
  <si>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</si>
  <si>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</si>
  <si>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</si>
  <si>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</si>
  <si>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</si>
  <si>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</si>
  <si>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</si>
  <si>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</si>
  <si>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</si>
  <si>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</si>
  <si>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</si>
  <si>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</si>
  <si>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</si>
  <si>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</si>
  <si>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</si>
  <si>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</si>
  <si>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</si>
  <si>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</si>
  <si>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</si>
  <si>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</si>
  <si>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</si>
  <si>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</si>
  <si>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</si>
  <si>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</si>
  <si>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</si>
  <si>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</si>
  <si>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</si>
  <si>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</si>
  <si>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</si>
  <si>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</si>
  <si>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</si>
  <si>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</si>
  <si>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</si>
  <si>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</si>
  <si>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</si>
  <si>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</si>
  <si>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</si>
  <si>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</si>
  <si>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</si>
  <si>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</si>
  <si>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</si>
  <si>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</si>
  <si>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</si>
  <si>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</si>
  <si>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</si>
  <si>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</si>
  <si>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</si>
  <si>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</si>
  <si>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</si>
  <si>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</si>
  <si>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</si>
  <si>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</si>
  <si>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</si>
  <si>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</si>
  <si>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</si>
  <si>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</si>
  <si>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</si>
  <si>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</si>
  <si>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</si>
  <si>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</si>
  <si>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</si>
  <si>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</si>
  <si>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</si>
  <si>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</si>
  <si>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</si>
  <si>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</si>
  <si>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</si>
  <si>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</si>
  <si>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</si>
  <si>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</si>
  <si>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</si>
  <si>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</si>
  <si>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</si>
  <si>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</si>
  <si>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</si>
  <si>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</si>
  <si>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</si>
  <si>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</si>
  <si>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</si>
  <si>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</si>
  <si>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</si>
  <si>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</si>
  <si>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</si>
  <si>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</si>
  <si>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</si>
  <si>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</si>
  <si>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</si>
  <si>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</si>
  <si>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</si>
  <si>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</si>
  <si>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</si>
  <si>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</si>
  <si>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</si>
  <si>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</si>
  <si>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</si>
  <si>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</si>
  <si>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</si>
  <si>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</si>
  <si>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</si>
  <si>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</si>
  <si>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</si>
  <si>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</si>
  <si>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</si>
  <si>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</si>
  <si>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</si>
  <si>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</si>
  <si>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</si>
  <si>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</si>
  <si>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</si>
  <si>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</si>
  <si>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</si>
  <si>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</si>
  <si>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</si>
  <si>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</si>
  <si>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</si>
  <si>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</si>
  <si>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</si>
  <si>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</si>
  <si>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</si>
  <si>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</si>
  <si>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</si>
  <si>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</si>
  <si>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</si>
  <si>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</si>
  <si>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</si>
  <si>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</si>
  <si>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</si>
  <si>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</si>
  <si>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</si>
  <si>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</si>
  <si>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</si>
  <si>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</si>
  <si>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</si>
  <si>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</si>
  <si>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</si>
  <si>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</si>
  <si>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</si>
  <si>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</si>
  <si>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</si>
  <si>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</si>
  <si>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</si>
  <si>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</si>
  <si>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</si>
  <si>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</si>
  <si>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</si>
  <si>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</si>
  <si>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</si>
  <si>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</si>
  <si>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</si>
  <si>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</si>
  <si>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</si>
  <si>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</si>
  <si>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</si>
  <si>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</si>
  <si>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</si>
  <si>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</si>
  <si>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</si>
  <si>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</si>
  <si>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</si>
  <si>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</si>
  <si>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</si>
  <si>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</si>
  <si>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</si>
  <si>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</si>
  <si>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</si>
  <si>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</si>
  <si>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</si>
  <si>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</si>
  <si>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</si>
  <si>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</si>
  <si>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</si>
  <si>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</si>
  <si>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</si>
  <si>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</si>
  <si>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</si>
  <si>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</si>
  <si>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</si>
  <si>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</si>
  <si>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</si>
  <si>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</si>
  <si>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</si>
  <si>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</si>
  <si>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</si>
  <si>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</si>
  <si>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</si>
  <si>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</si>
  <si>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</si>
  <si>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</si>
  <si>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</si>
  <si>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</si>
  <si>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</si>
  <si>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</si>
  <si>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</si>
  <si>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</si>
  <si>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</si>
  <si>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</si>
  <si>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</si>
  <si>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</si>
  <si>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</si>
  <si>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</si>
  <si>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</si>
  <si>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</si>
  <si>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</si>
  <si>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</si>
  <si>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</si>
  <si>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</si>
  <si>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</si>
  <si>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</si>
  <si>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</si>
  <si>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</si>
  <si>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</si>
  <si>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</si>
  <si>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</si>
  <si>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</si>
  <si>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</si>
  <si>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</si>
  <si>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</si>
  <si>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</si>
  <si>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</si>
  <si>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</si>
  <si>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</si>
  <si>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</si>
  <si>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</si>
  <si>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</si>
  <si>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</si>
  <si>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</si>
  <si>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</si>
  <si>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</si>
  <si>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</si>
  <si>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</si>
  <si>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</si>
  <si>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</si>
  <si>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</si>
  <si>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</si>
  <si>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</si>
  <si>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</si>
  <si>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</si>
  <si>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</si>
  <si>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</si>
  <si>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</si>
  <si>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</si>
  <si>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</si>
  <si>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</si>
  <si>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</si>
  <si>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</si>
  <si>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</si>
  <si>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</si>
  <si>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</si>
  <si>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</si>
  <si>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</si>
  <si>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</si>
  <si>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</si>
  <si>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</si>
  <si>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</si>
  <si>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</si>
  <si>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</si>
  <si>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</si>
  <si>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</si>
  <si>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</si>
  <si>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</si>
  <si>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</si>
  <si>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</si>
  <si>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</si>
  <si>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</si>
  <si>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</si>
  <si>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</si>
  <si>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</si>
  <si>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</si>
  <si>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</si>
  <si>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</si>
  <si>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</si>
  <si>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</si>
  <si>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</si>
  <si>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</si>
  <si>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</si>
  <si>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</si>
  <si>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</si>
  <si>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</si>
  <si>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</si>
  <si>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</si>
  <si>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</si>
  <si>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</si>
  <si>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</si>
  <si>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</si>
  <si>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</si>
  <si>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</si>
  <si>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</si>
  <si>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</si>
  <si>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</si>
  <si>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</si>
  <si>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</si>
  <si>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</si>
  <si>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</si>
  <si>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</si>
  <si>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</si>
  <si>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</si>
  <si>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</si>
  <si>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</si>
  <si>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</si>
  <si>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</si>
  <si>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</si>
  <si>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</si>
  <si>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</si>
  <si>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</si>
  <si>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</si>
  <si>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</si>
  <si>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</si>
  <si>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</si>
  <si>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</si>
  <si>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</si>
  <si>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</si>
  <si>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</si>
  <si>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</si>
  <si>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</si>
  <si>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</si>
  <si>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</si>
  <si>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</si>
  <si>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</si>
  <si>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</si>
  <si>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</si>
  <si>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</si>
  <si>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</si>
  <si>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</si>
  <si>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</si>
  <si>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</si>
  <si>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</si>
  <si>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</si>
  <si>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</si>
  <si>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</si>
  <si>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</si>
  <si>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</si>
  <si>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</si>
  <si>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</si>
  <si>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</si>
  <si>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</si>
  <si>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</si>
  <si>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</si>
  <si>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</si>
  <si>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</si>
  <si>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</si>
  <si>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</si>
  <si>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</si>
  <si>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</si>
  <si>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</si>
  <si>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</si>
  <si>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</si>
  <si>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</si>
  <si>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</si>
  <si>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</si>
  <si>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</si>
  <si>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</si>
  <si>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</si>
  <si>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</si>
  <si>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</si>
  <si>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</si>
  <si>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</si>
  <si>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</si>
  <si>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</si>
  <si>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</si>
  <si>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</si>
  <si>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</si>
  <si>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</si>
  <si>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</si>
  <si>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</si>
  <si>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</si>
  <si>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</si>
  <si>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</si>
  <si>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</si>
  <si>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</si>
  <si>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</si>
  <si>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</si>
  <si>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</si>
  <si>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</si>
  <si>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</si>
  <si>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</si>
  <si>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</si>
  <si>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</si>
  <si>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</si>
  <si>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</si>
  <si>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</si>
  <si>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</si>
  <si>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</si>
  <si>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</si>
  <si>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</si>
  <si>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</si>
  <si>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</si>
  <si>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</si>
  <si>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</si>
  <si>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</si>
  <si>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</si>
  <si>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</si>
  <si>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</si>
  <si>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</si>
  <si>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</si>
  <si>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</si>
  <si>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</si>
  <si>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</si>
  <si>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</si>
  <si>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</si>
  <si>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</si>
  <si>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</si>
  <si>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</si>
  <si>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</si>
  <si>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</si>
  <si>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</si>
  <si>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</si>
  <si>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</si>
  <si>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</si>
  <si>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</si>
  <si>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</si>
  <si>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</si>
  <si>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</si>
  <si>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</si>
  <si>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</si>
  <si>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</si>
  <si>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</si>
  <si>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</si>
  <si>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</si>
  <si>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</si>
  <si>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</si>
  <si>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</si>
  <si>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</si>
  <si>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</si>
  <si>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</si>
  <si>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</si>
  <si>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</si>
  <si>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</si>
  <si>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</si>
  <si>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</si>
  <si>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</si>
  <si>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</si>
  <si>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</si>
  <si>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</si>
  <si>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</si>
  <si>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</si>
  <si>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</si>
  <si>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</si>
  <si>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</si>
  <si>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</si>
  <si>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</si>
  <si>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</si>
  <si>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</si>
  <si>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</si>
  <si>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</si>
  <si>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</si>
  <si>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</si>
  <si>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</si>
  <si>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</si>
  <si>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</si>
  <si>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</si>
  <si>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</si>
  <si>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</si>
  <si>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</si>
  <si>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</si>
  <si>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</si>
  <si>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</si>
  <si>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</si>
  <si>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</si>
  <si>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</si>
  <si>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</si>
  <si>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</si>
  <si>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</si>
  <si>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</si>
  <si>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</si>
  <si>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</si>
  <si>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</si>
  <si>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</si>
  <si>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</si>
  <si>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</si>
  <si>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</si>
  <si>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</si>
  <si>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</si>
  <si>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</si>
  <si>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</si>
  <si>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</si>
  <si>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</si>
  <si>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</si>
  <si>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</si>
  <si>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</si>
  <si>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</si>
  <si>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</si>
  <si>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</si>
  <si>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</si>
  <si>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</si>
  <si>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</si>
  <si>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</si>
  <si>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</si>
  <si>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</si>
  <si>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</si>
  <si>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</si>
  <si>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</si>
  <si>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</si>
  <si>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</si>
  <si>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</si>
  <si>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</si>
  <si>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</si>
  <si>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</si>
  <si>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</si>
  <si>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</si>
  <si>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</si>
  <si>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</si>
  <si>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</si>
  <si>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</si>
  <si>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</si>
  <si>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</si>
  <si>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</si>
  <si>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</si>
  <si>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</si>
  <si>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</si>
  <si>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</si>
  <si>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</si>
  <si>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</si>
  <si>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</si>
  <si>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</si>
  <si>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</si>
  <si>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</si>
  <si>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</si>
  <si>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</si>
  <si>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</si>
  <si>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</si>
  <si>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</si>
  <si>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</si>
  <si>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</si>
  <si>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</si>
  <si>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</si>
  <si>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</si>
  <si>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</si>
  <si>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</si>
  <si>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</si>
  <si>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</si>
  <si>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</si>
  <si>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</si>
  <si>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</si>
  <si>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</si>
  <si>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</si>
  <si>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</si>
  <si>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</si>
  <si>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</si>
  <si>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</si>
  <si>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</si>
  <si>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</si>
  <si>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</si>
  <si>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</si>
  <si>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</si>
  <si>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</si>
  <si>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</si>
  <si>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</si>
  <si>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</si>
  <si>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</si>
  <si>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</si>
  <si>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</si>
  <si>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</si>
  <si>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</si>
  <si>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</si>
  <si>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</si>
  <si>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</si>
  <si>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</si>
  <si>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</si>
  <si>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</si>
  <si>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</si>
  <si>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</si>
  <si>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</si>
  <si>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</si>
  <si>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</si>
  <si>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</si>
  <si>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</si>
  <si>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</si>
  <si>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</si>
  <si>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</si>
  <si>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</si>
  <si>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</si>
  <si>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</si>
  <si>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</si>
  <si>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</si>
  <si>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</si>
  <si>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</si>
  <si>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</si>
  <si>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</si>
  <si>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</si>
  <si>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</si>
  <si>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</si>
  <si>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</si>
  <si>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</si>
  <si>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</si>
  <si>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</si>
  <si>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</si>
  <si>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</si>
  <si>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</si>
  <si>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</si>
  <si>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</si>
  <si>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</si>
  <si>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</si>
  <si>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</si>
  <si>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</si>
  <si>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</si>
  <si>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</si>
  <si>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</si>
  <si>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</si>
  <si>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</si>
  <si>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</si>
  <si>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</si>
  <si>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</si>
  <si>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</si>
  <si>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</si>
  <si>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</si>
  <si>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</si>
  <si>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</si>
  <si>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</si>
  <si>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</si>
  <si>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</si>
  <si>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</si>
  <si>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</si>
  <si>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</si>
  <si>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</si>
  <si>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</si>
  <si>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</si>
  <si>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</si>
  <si>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</si>
  <si>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</si>
  <si>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</si>
  <si>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</si>
  <si>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</si>
  <si>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</si>
  <si>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</si>
  <si>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</si>
  <si>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</si>
  <si>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</si>
  <si>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</si>
  <si>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</si>
  <si>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</si>
  <si>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</si>
  <si>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</si>
  <si>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</si>
  <si>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</si>
  <si>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</si>
  <si>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</si>
  <si>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</si>
  <si>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</si>
  <si>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</si>
  <si>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</si>
  <si>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</si>
  <si>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</si>
  <si>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</si>
  <si>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</si>
  <si>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</si>
  <si>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</si>
  <si>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</si>
  <si>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</si>
  <si>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</si>
  <si>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</si>
  <si>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</si>
  <si>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</si>
  <si>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</si>
  <si>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</si>
  <si>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</si>
  <si>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</si>
  <si>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</si>
  <si>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</si>
  <si>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</si>
  <si>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</si>
  <si>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</si>
  <si>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</si>
  <si>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</si>
  <si>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</si>
  <si>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</si>
  <si>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</si>
  <si>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</si>
  <si>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</si>
  <si>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</si>
  <si>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</si>
  <si>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</si>
  <si>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</si>
  <si>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</si>
  <si>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</si>
  <si>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</si>
  <si>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</si>
  <si>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</si>
  <si>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</si>
  <si>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</si>
  <si>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</si>
  <si>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</si>
  <si>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</si>
  <si>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</si>
  <si>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</si>
  <si>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</si>
  <si>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</si>
  <si>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</si>
  <si>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</si>
  <si>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</si>
  <si>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</si>
  <si>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</si>
  <si>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</si>
  <si>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</si>
  <si>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</si>
  <si>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</si>
  <si>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</si>
  <si>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</si>
  <si>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</si>
  <si>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</si>
  <si>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</si>
  <si>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</si>
  <si>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</si>
  <si>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</si>
  <si>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</si>
  <si>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</si>
  <si>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</si>
  <si>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</si>
  <si>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</si>
  <si>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</si>
  <si>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</si>
  <si>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</si>
  <si>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</si>
  <si>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</si>
  <si>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</si>
  <si>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</si>
  <si>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</si>
  <si>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</si>
  <si>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</si>
  <si>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</si>
  <si>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</si>
  <si>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</si>
  <si>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</si>
  <si>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</si>
  <si>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</si>
  <si>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</si>
  <si>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</si>
  <si>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</si>
  <si>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</si>
  <si>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</si>
  <si>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</si>
  <si>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</si>
  <si>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</si>
  <si>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</si>
  <si>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</si>
  <si>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</si>
  <si>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</si>
  <si>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</si>
  <si>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</si>
  <si>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</si>
  <si>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</si>
  <si>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</si>
  <si>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</si>
  <si>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</si>
  <si>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</si>
  <si>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</si>
  <si>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</si>
  <si>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</si>
  <si>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</si>
  <si>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</si>
  <si>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</si>
  <si>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</si>
  <si>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</si>
  <si>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</si>
  <si>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</si>
  <si>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</si>
  <si>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</si>
  <si>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</si>
  <si>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</si>
  <si>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</si>
  <si>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</si>
  <si>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</si>
  <si>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</si>
  <si>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</si>
  <si>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</si>
  <si>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</si>
  <si>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</si>
  <si>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</si>
  <si>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</si>
  <si>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</si>
  <si>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</si>
  <si>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</si>
  <si>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</si>
  <si>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</si>
  <si>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</si>
  <si>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</si>
  <si>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</si>
  <si>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</si>
  <si>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</si>
  <si>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</si>
  <si>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</si>
  <si>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</si>
  <si>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</si>
  <si>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</si>
  <si>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</si>
  <si>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</si>
  <si>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</si>
  <si>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</si>
  <si>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</si>
  <si>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</si>
  <si>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</si>
  <si>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</si>
  <si>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</si>
  <si>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</si>
  <si>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</si>
  <si>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</si>
  <si>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</si>
  <si>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</si>
  <si>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</si>
  <si>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</si>
  <si>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</si>
  <si>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</si>
  <si>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</si>
  <si>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</si>
  <si>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</si>
  <si>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</si>
  <si>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</si>
  <si>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</si>
  <si>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</si>
  <si>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</si>
  <si>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</si>
  <si>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</si>
  <si>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</si>
  <si>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</si>
  <si>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</si>
  <si>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</si>
  <si>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</si>
  <si>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</si>
  <si>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</si>
  <si>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</si>
  <si>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</si>
  <si>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</si>
  <si>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</si>
  <si>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</si>
  <si>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</si>
  <si>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</si>
  <si>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</si>
  <si>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</si>
  <si>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</si>
  <si>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</si>
  <si>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</si>
  <si>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</si>
  <si>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</si>
  <si>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</si>
  <si>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</si>
  <si>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</si>
  <si>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</si>
  <si>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</si>
  <si>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</si>
  <si>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</si>
  <si>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</si>
  <si>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</si>
  <si>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</si>
  <si>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</si>
  <si>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</si>
  <si>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</si>
  <si>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</si>
  <si>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</si>
  <si>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</si>
  <si>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</si>
  <si>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</si>
  <si>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</si>
  <si>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</si>
  <si>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</si>
  <si>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</si>
  <si>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</si>
  <si>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</si>
  <si>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</si>
  <si>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</si>
  <si>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</si>
  <si>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</si>
  <si>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</si>
  <si>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</si>
  <si>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</si>
  <si>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</si>
  <si>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</si>
  <si>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</si>
  <si>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</si>
  <si>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</si>
  <si>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</si>
  <si>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</si>
  <si>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</si>
  <si>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</si>
  <si>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</si>
  <si>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</si>
  <si>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</si>
  <si>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</si>
  <si>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</si>
  <si>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</si>
  <si>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</si>
  <si>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</si>
  <si>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</si>
  <si>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</si>
  <si>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</si>
  <si>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</si>
  <si>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</si>
  <si>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</si>
  <si>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</si>
  <si>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</si>
  <si>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</si>
  <si>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</si>
  <si>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</si>
  <si>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</si>
  <si>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</si>
  <si>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</si>
  <si>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</si>
  <si>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</si>
  <si>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</si>
  <si>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</si>
  <si>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</si>
  <si>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</si>
  <si>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</si>
  <si>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</si>
  <si>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</si>
  <si>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</si>
  <si>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</si>
  <si>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</si>
  <si>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</si>
  <si>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</si>
  <si>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</si>
  <si>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</si>
  <si>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</si>
  <si>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</si>
  <si>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</si>
  <si>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</si>
  <si>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</si>
  <si>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</si>
  <si>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</si>
  <si>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</si>
  <si>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</si>
  <si>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</si>
  <si>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</si>
  <si>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</si>
  <si>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</si>
  <si>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</si>
  <si>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</si>
  <si>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</si>
  <si>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</si>
  <si>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</si>
  <si>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</si>
  <si>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</si>
  <si>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</si>
  <si>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</si>
  <si>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</si>
  <si>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</si>
  <si>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</si>
  <si>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</si>
  <si>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</si>
  <si>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</si>
  <si>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</si>
  <si>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</si>
  <si>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</si>
  <si>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</si>
  <si>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</si>
  <si>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</si>
  <si>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</si>
  <si>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</si>
  <si>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</si>
  <si>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</si>
  <si>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</si>
  <si>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</si>
  <si>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</si>
  <si>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</si>
  <si>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</si>
  <si>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</si>
  <si>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</si>
  <si>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</si>
  <si>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</si>
  <si>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</si>
  <si>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</si>
  <si>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</si>
  <si>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</si>
  <si>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</si>
  <si>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</si>
  <si>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</si>
  <si>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</si>
  <si>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</si>
  <si>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</si>
  <si>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</si>
  <si>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</si>
  <si>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</si>
  <si>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</si>
  <si>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</si>
  <si>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</si>
  <si>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</si>
  <si>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</si>
  <si>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</si>
  <si>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</si>
  <si>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</si>
  <si>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</si>
  <si>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</si>
  <si>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</si>
  <si>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</si>
  <si>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</si>
  <si>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</si>
  <si>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</si>
  <si>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</si>
  <si>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</si>
  <si>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</si>
  <si>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</si>
  <si>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</si>
  <si>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</si>
  <si>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</si>
  <si>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</si>
  <si>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</si>
  <si>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</si>
  <si>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</si>
  <si>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</si>
  <si>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</si>
  <si>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</si>
  <si>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</si>
  <si>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</si>
  <si>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</si>
  <si>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</si>
  <si>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</si>
  <si>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</si>
  <si>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</si>
  <si>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</si>
  <si>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</si>
  <si>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</si>
  <si>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</si>
  <si>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</si>
  <si>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</si>
  <si>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</si>
  <si>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</si>
  <si>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</si>
  <si>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</si>
  <si>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</si>
  <si>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</si>
  <si>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</si>
  <si>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</si>
  <si>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</si>
  <si>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</si>
  <si>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</si>
  <si>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</si>
  <si>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</si>
  <si>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</si>
  <si>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</si>
  <si>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</si>
  <si>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</si>
  <si>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</si>
  <si>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</si>
  <si>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</si>
  <si>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</si>
  <si>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</si>
  <si>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</si>
  <si>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</si>
  <si>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</si>
  <si>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</si>
  <si>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</si>
  <si>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</si>
  <si>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</si>
  <si>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</si>
  <si>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</si>
  <si>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</si>
  <si>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</si>
  <si>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</si>
  <si>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</si>
  <si>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</si>
  <si>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</si>
  <si>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</si>
  <si>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</si>
  <si>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</si>
  <si>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</si>
  <si>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</si>
  <si>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</si>
  <si>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</si>
  <si>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</si>
  <si>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</si>
  <si>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</si>
  <si>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</si>
  <si>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</si>
  <si>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</si>
  <si>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</si>
  <si>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</si>
  <si>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</si>
  <si>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</si>
  <si>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</si>
  <si>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</si>
  <si>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</si>
  <si>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</si>
  <si>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</si>
  <si>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</si>
  <si>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</si>
  <si>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</si>
  <si>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</si>
  <si>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</si>
  <si>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</si>
  <si>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</si>
  <si>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</si>
  <si>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</si>
  <si>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</si>
  <si>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</si>
  <si>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</si>
  <si>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</si>
  <si>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</si>
  <si>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</si>
  <si>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</si>
  <si>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</si>
  <si>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</si>
  <si>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</si>
  <si>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</si>
  <si>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</si>
  <si>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</si>
  <si>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</si>
  <si>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</si>
  <si>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</si>
  <si>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</si>
  <si>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</si>
  <si>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</si>
  <si>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</si>
  <si>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</si>
  <si>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</si>
  <si>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</si>
  <si>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</si>
  <si>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</si>
  <si>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</si>
  <si>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</si>
  <si>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</si>
  <si>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</si>
  <si>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</si>
  <si>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</si>
  <si>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</si>
  <si>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</si>
  <si>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</si>
  <si>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</si>
  <si>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</si>
  <si>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</si>
  <si>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</si>
  <si>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</si>
  <si>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</si>
  <si>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</si>
  <si>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</si>
  <si>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</si>
  <si>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</si>
  <si>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</si>
  <si>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</si>
  <si>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</si>
  <si>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</si>
  <si>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</si>
  <si>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</si>
  <si>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</si>
  <si>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</si>
  <si>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</si>
  <si>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</si>
  <si>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</si>
  <si>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</si>
  <si>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</si>
  <si>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</si>
  <si>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</si>
  <si>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</si>
  <si>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</si>
  <si>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</si>
  <si>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</si>
  <si>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</si>
  <si>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</si>
  <si>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</si>
  <si>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</si>
  <si>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</si>
  <si>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</si>
  <si>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</si>
  <si>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</si>
  <si>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</si>
  <si>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</si>
  <si>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</si>
  <si>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</si>
  <si>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</si>
  <si>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</si>
  <si>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</si>
  <si>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</si>
  <si>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</si>
  <si>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</si>
  <si>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</si>
  <si>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</si>
  <si>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</si>
  <si>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</si>
  <si>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</si>
  <si>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</si>
  <si>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</si>
  <si>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</si>
  <si>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</si>
  <si>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</si>
  <si>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</si>
  <si>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</si>
  <si>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</si>
  <si>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</si>
  <si>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</si>
  <si>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</si>
  <si>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</si>
  <si>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</si>
  <si>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</si>
  <si>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</si>
  <si>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</si>
  <si>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</si>
  <si>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</si>
  <si>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</si>
  <si>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</si>
  <si>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</si>
  <si>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</si>
  <si>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</si>
  <si>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</si>
  <si>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</si>
  <si>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</si>
  <si>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</si>
  <si>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</si>
  <si>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</si>
  <si>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</si>
  <si>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</si>
  <si>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</si>
  <si>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</si>
  <si>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</si>
  <si>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</si>
  <si>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</si>
  <si>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</si>
  <si>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</si>
  <si>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</si>
  <si>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</si>
  <si>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</si>
  <si>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</si>
  <si>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</si>
  <si>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</si>
  <si>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</si>
  <si>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</si>
  <si>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</si>
  <si>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</si>
  <si>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</si>
  <si>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</si>
  <si>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</si>
  <si>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</si>
  <si>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</si>
  <si>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</si>
  <si>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</si>
  <si>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</si>
  <si>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</si>
  <si>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</si>
  <si>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</si>
  <si>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</si>
  <si>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</si>
  <si>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</si>
  <si>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</si>
  <si>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</si>
  <si>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</si>
  <si>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</si>
  <si>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</si>
  <si>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</si>
  <si>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</si>
  <si>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</si>
  <si>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</si>
  <si>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</si>
  <si>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</si>
  <si>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</si>
  <si>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</si>
  <si>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</si>
  <si>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</si>
  <si>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</si>
  <si>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</si>
  <si>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</si>
  <si>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</si>
  <si>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</si>
  <si>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</si>
  <si>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</si>
  <si>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</si>
  <si>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</si>
  <si>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</si>
  <si>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</si>
  <si>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</si>
  <si>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</si>
  <si>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</si>
  <si>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</si>
  <si>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</si>
  <si>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</si>
  <si>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</si>
  <si>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</si>
  <si>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</si>
  <si>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</si>
  <si>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</si>
  <si>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</si>
  <si>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</si>
  <si>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</si>
  <si>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</si>
  <si>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</si>
  <si>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</si>
  <si>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</si>
  <si>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</si>
  <si>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</si>
  <si>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</si>
  <si>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</si>
  <si>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</si>
  <si>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</si>
  <si>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</si>
  <si>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</si>
  <si>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</si>
  <si>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</si>
  <si>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</si>
  <si>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</si>
  <si>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</si>
  <si>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</si>
  <si>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</si>
  <si>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</si>
  <si>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</si>
  <si>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</si>
  <si>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</si>
  <si>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</si>
  <si>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</si>
  <si>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</si>
  <si>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</si>
  <si>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</si>
  <si>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</si>
  <si>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</si>
  <si>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</si>
  <si>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</si>
  <si>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</si>
  <si>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</si>
  <si>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</si>
  <si>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</si>
  <si>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</si>
  <si>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</si>
  <si>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</si>
  <si>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</si>
  <si>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</si>
  <si>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</si>
  <si>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</si>
  <si>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</si>
  <si>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</si>
  <si>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</si>
  <si>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</si>
  <si>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</si>
  <si>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</si>
  <si>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</si>
  <si>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</si>
  <si>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</si>
  <si>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</si>
  <si>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</si>
  <si>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</si>
  <si>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</si>
  <si>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</si>
  <si>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</si>
  <si>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</si>
  <si>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</si>
  <si>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</si>
  <si>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</si>
  <si>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</si>
  <si>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</si>
  <si>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</si>
  <si>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</si>
  <si>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</si>
  <si>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</si>
  <si>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</si>
  <si>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</si>
  <si>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</si>
  <si>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</si>
  <si>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</si>
  <si>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</si>
  <si>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</si>
  <si>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</si>
  <si>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</si>
  <si>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</si>
  <si>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</si>
  <si>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</si>
  <si>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</si>
  <si>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</si>
  <si>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</si>
  <si>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</si>
  <si>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</si>
  <si>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</si>
  <si>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</si>
  <si>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</si>
  <si>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</si>
  <si>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</si>
  <si>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</si>
  <si>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</si>
  <si>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</si>
  <si>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</si>
  <si>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</si>
  <si>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</si>
  <si>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</si>
  <si>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</si>
  <si>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</si>
  <si>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</si>
  <si>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</si>
  <si>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</si>
  <si>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</si>
  <si>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</si>
  <si>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</si>
  <si>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</si>
  <si>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</si>
  <si>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</si>
  <si>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</si>
  <si>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</si>
  <si>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</si>
  <si>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</si>
  <si>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</si>
  <si>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</si>
  <si>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</si>
  <si>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</si>
  <si>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</si>
  <si>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</si>
  <si>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</si>
  <si>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</si>
  <si>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</si>
  <si>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</si>
  <si>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</si>
  <si>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</si>
  <si>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</si>
  <si>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</si>
  <si>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</si>
  <si>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</si>
  <si>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</si>
  <si>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</si>
  <si>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</si>
  <si>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</si>
  <si>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</si>
  <si>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</si>
  <si>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</si>
  <si>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</si>
  <si>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</si>
  <si>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</si>
  <si>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</si>
  <si>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</si>
  <si>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</si>
  <si>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</si>
  <si>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</si>
  <si>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</si>
  <si>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</si>
  <si>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</si>
  <si>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</si>
  <si>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</si>
  <si>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</si>
  <si>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</si>
  <si>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</si>
  <si>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</si>
  <si>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</si>
  <si>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</si>
  <si>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</si>
  <si>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</si>
  <si>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</si>
  <si>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</si>
  <si>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</si>
  <si>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</si>
  <si>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</si>
  <si>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</si>
  <si>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</si>
  <si>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</si>
  <si>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</si>
  <si>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</si>
  <si>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</si>
  <si>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</si>
  <si>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</si>
  <si>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</si>
  <si>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</si>
  <si>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</si>
  <si>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</si>
  <si>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</si>
  <si>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</si>
  <si>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</si>
  <si>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</si>
  <si>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</si>
  <si>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</si>
  <si>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</si>
  <si>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</si>
  <si>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</si>
  <si>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</si>
  <si>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</si>
  <si>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</si>
  <si>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</si>
  <si>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</si>
  <si>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</si>
  <si>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</si>
  <si>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</si>
  <si>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</si>
  <si>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</si>
  <si>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</si>
  <si>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</si>
  <si>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</si>
  <si>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</si>
  <si>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</si>
  <si>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</si>
  <si>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</si>
  <si>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</si>
  <si>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</si>
  <si>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</si>
  <si>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</si>
  <si>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</si>
  <si>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</si>
  <si>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</si>
  <si>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</si>
  <si>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</si>
  <si>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</si>
  <si>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</si>
  <si>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</si>
  <si>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</si>
  <si>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</si>
  <si>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</si>
  <si>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</si>
  <si>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</si>
  <si>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</si>
  <si>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</si>
  <si>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</si>
  <si>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</si>
  <si>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</si>
  <si>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</si>
  <si>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</si>
  <si>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</si>
  <si>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</si>
  <si>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</si>
  <si>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</si>
  <si>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</si>
  <si>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</si>
  <si>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</si>
  <si>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</si>
  <si>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</si>
  <si>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</si>
  <si>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</si>
  <si>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</si>
  <si>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</si>
  <si>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</si>
  <si>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</si>
  <si>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</si>
  <si>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</si>
  <si>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</si>
  <si>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</si>
  <si>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</si>
  <si>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</si>
  <si>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</si>
  <si>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</si>
  <si>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</si>
  <si>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</si>
  <si>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</si>
  <si>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</si>
  <si>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</si>
  <si>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</si>
  <si>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</si>
  <si>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</si>
  <si>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</si>
  <si>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</si>
  <si>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</si>
  <si>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</si>
  <si>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</si>
  <si>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</si>
  <si>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</si>
  <si>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</si>
  <si>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</si>
  <si>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</si>
  <si>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</si>
  <si>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</si>
  <si>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</si>
  <si>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</si>
  <si>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</si>
  <si>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</si>
  <si>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</si>
  <si>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</si>
  <si>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</si>
  <si>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</si>
  <si>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</si>
  <si>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</si>
  <si>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</si>
  <si>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</si>
  <si>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</si>
  <si>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</si>
  <si>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</si>
  <si>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</si>
  <si>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</si>
  <si>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</si>
  <si>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</si>
  <si>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</si>
  <si>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</si>
  <si>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</si>
  <si>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</si>
  <si>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</si>
  <si>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</si>
  <si>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</si>
  <si>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</si>
  <si>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</si>
  <si>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</si>
  <si>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</si>
  <si>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</si>
  <si>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</si>
  <si>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</si>
  <si>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</si>
  <si>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</si>
  <si>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</si>
  <si>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</si>
  <si>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</si>
  <si>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</si>
  <si>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</si>
  <si>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</si>
  <si>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</si>
  <si>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</si>
  <si>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</si>
  <si>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</si>
  <si>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</si>
  <si>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</si>
  <si>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</si>
  <si>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</si>
  <si>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</si>
  <si>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</si>
  <si>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</si>
  <si>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</si>
  <si>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</si>
  <si>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</si>
  <si>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</si>
  <si>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</si>
  <si>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</si>
  <si>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</si>
  <si>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</si>
  <si>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</si>
  <si>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</si>
  <si>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</si>
  <si>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</si>
  <si>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</si>
  <si>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</si>
  <si>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</si>
  <si>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</si>
  <si>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</si>
  <si>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</si>
  <si>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</si>
  <si>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</si>
  <si>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</si>
  <si>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</si>
  <si>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</si>
  <si>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</si>
  <si>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</si>
  <si>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</si>
  <si>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</si>
  <si>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</si>
  <si>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</si>
  <si>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</si>
  <si>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</si>
  <si>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</si>
  <si>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</si>
  <si>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</si>
  <si>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</si>
  <si>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</si>
  <si>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</si>
  <si>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</si>
  <si>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</si>
  <si>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</si>
  <si>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</si>
  <si>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</si>
  <si>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</si>
  <si>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</si>
  <si>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</si>
  <si>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</si>
  <si>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</si>
  <si>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</si>
  <si>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</si>
  <si>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</si>
  <si>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</si>
  <si>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</si>
  <si>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</si>
  <si>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</si>
  <si>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</si>
  <si>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</si>
  <si>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</si>
  <si>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</si>
  <si>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</si>
  <si>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</si>
  <si>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</si>
  <si>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</si>
  <si>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</si>
  <si>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</si>
  <si>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</si>
  <si>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</si>
  <si>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</si>
  <si>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</si>
  <si>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</si>
  <si>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</si>
  <si>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</si>
  <si>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</si>
  <si>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</si>
  <si>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</si>
  <si>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</si>
  <si>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</si>
  <si>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</si>
  <si>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</si>
  <si>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</si>
  <si>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</si>
  <si>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</si>
  <si>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</si>
  <si>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</si>
  <si>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</si>
  <si>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</si>
  <si>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</si>
  <si>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</si>
  <si>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</si>
  <si>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</si>
  <si>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</si>
  <si>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</si>
  <si>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</si>
  <si>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</si>
  <si>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</si>
  <si>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</si>
  <si>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</si>
  <si>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</si>
  <si>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</si>
  <si>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</si>
  <si>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</si>
  <si>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</si>
  <si>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</si>
  <si>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</si>
  <si>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</si>
  <si>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</si>
  <si>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</si>
  <si>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</si>
  <si>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</si>
  <si>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</si>
  <si>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</si>
  <si>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</si>
  <si>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</si>
  <si>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</si>
  <si>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</si>
  <si>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</si>
  <si>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</si>
  <si>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</si>
  <si>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</si>
  <si>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</si>
  <si>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</si>
  <si>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</si>
  <si>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</si>
  <si>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</si>
  <si>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</si>
  <si>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</si>
  <si>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</si>
  <si>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</si>
  <si>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</si>
  <si>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</si>
  <si>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</si>
  <si>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</si>
  <si>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</si>
  <si>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</si>
  <si>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</si>
  <si>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</si>
  <si>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</si>
  <si>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</si>
  <si>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</si>
  <si>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</si>
  <si>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</si>
  <si>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</si>
  <si>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</si>
  <si>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</si>
  <si>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</si>
  <si>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</si>
  <si>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</si>
  <si>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</si>
  <si>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</si>
  <si>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</si>
  <si>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</si>
  <si>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</si>
  <si>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</si>
  <si>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</si>
  <si>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</si>
  <si>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</si>
  <si>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</si>
  <si>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</si>
  <si>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</si>
  <si>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</si>
  <si>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</si>
  <si>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</si>
  <si>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</si>
  <si>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</si>
  <si>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</si>
  <si>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</si>
  <si>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</si>
  <si>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</si>
  <si>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</si>
  <si>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</si>
  <si>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</si>
  <si>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</si>
  <si>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</si>
  <si>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</si>
  <si>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</si>
  <si>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</si>
  <si>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</si>
  <si>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</si>
  <si>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</si>
  <si>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</si>
  <si>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</si>
  <si>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</si>
  <si>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</si>
  <si>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</si>
  <si>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</si>
  <si>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</si>
  <si>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</si>
  <si>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</si>
  <si>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</si>
  <si>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</si>
  <si>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</si>
  <si>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</si>
  <si>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</si>
  <si>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</si>
  <si>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</si>
  <si>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</si>
  <si>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</si>
  <si>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</si>
  <si>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</si>
  <si>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</si>
  <si>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</si>
  <si>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</si>
  <si>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</si>
  <si>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</si>
  <si>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</si>
  <si>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</si>
  <si>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</si>
  <si>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</si>
  <si>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</si>
  <si>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</si>
  <si>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</si>
  <si>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</si>
  <si>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</si>
  <si>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</si>
  <si>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</si>
  <si>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</si>
  <si>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</si>
  <si>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</si>
  <si>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</si>
  <si>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</si>
  <si>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</si>
  <si>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</si>
  <si>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</si>
  <si>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</si>
  <si>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</si>
  <si>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</si>
  <si>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</si>
  <si>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</si>
  <si>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</si>
  <si>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</si>
  <si>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</si>
  <si>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</si>
  <si>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</si>
  <si>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</si>
  <si>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</si>
  <si>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</si>
  <si>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</si>
  <si>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</si>
  <si>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</si>
  <si>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</si>
  <si>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</si>
  <si>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</si>
  <si>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</si>
  <si>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</si>
  <si>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</si>
  <si>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</si>
  <si>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</si>
  <si>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</si>
  <si>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</si>
  <si>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</si>
  <si>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</si>
  <si>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</si>
  <si>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</si>
  <si>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</si>
  <si>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</si>
  <si>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</si>
  <si>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</si>
  <si>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</si>
  <si>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</si>
  <si>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</si>
  <si>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</si>
  <si>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</si>
  <si>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</si>
  <si>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</si>
  <si>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</si>
  <si>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</si>
  <si>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</si>
  <si>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</si>
  <si>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</si>
  <si>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</si>
  <si>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</si>
  <si>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</si>
  <si>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</si>
  <si>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</si>
  <si>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</si>
  <si>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</si>
  <si>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</si>
  <si>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</si>
  <si>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</si>
  <si>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</si>
  <si>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</si>
  <si>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</si>
  <si>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</si>
  <si>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</si>
  <si>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</si>
  <si>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</si>
  <si>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</si>
  <si>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</si>
  <si>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</si>
  <si>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</si>
  <si>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</si>
  <si>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</si>
  <si>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</si>
  <si>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</si>
  <si>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</si>
  <si>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</si>
  <si>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</si>
  <si>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</si>
  <si>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</si>
  <si>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</si>
  <si>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</si>
  <si>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</si>
  <si>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</si>
  <si>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</si>
  <si>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</si>
  <si>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</si>
  <si>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</si>
  <si>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</si>
  <si>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</si>
  <si>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</si>
  <si>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</si>
  <si>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</si>
  <si>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</si>
  <si>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</si>
  <si>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</si>
  <si>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</si>
  <si>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</si>
  <si>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</si>
  <si>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</si>
  <si>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</si>
  <si>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</si>
  <si>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</si>
  <si>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</si>
  <si>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</si>
  <si>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</si>
  <si>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</si>
  <si>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</si>
  <si>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</si>
  <si>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</si>
  <si>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</si>
  <si>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</si>
  <si>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</si>
  <si>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</si>
  <si>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</si>
  <si>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</si>
  <si>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</si>
  <si>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</si>
  <si>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</si>
  <si>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</si>
  <si>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</si>
  <si>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</si>
  <si>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</si>
  <si>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</si>
  <si>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</si>
  <si>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</si>
  <si>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</si>
  <si>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</si>
  <si>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</si>
  <si>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</si>
  <si>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</si>
  <si>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</si>
  <si>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</si>
  <si>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</si>
  <si>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</si>
  <si>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</si>
  <si>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</si>
  <si>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</si>
  <si>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</si>
  <si>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</si>
  <si>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</si>
  <si>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</si>
  <si>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</si>
  <si>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</si>
  <si>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</si>
  <si>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</si>
  <si>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</si>
  <si>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</si>
  <si>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</si>
  <si>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</si>
  <si>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</si>
  <si>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</si>
  <si>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</si>
  <si>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</si>
  <si>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</si>
  <si>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</si>
  <si>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</si>
  <si>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</si>
  <si>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</si>
  <si>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</si>
  <si>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</si>
  <si>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</si>
  <si>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</si>
  <si>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</si>
  <si>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</si>
  <si>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</si>
  <si>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</si>
  <si>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</si>
  <si>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</si>
  <si>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</si>
  <si>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</si>
  <si>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</si>
  <si>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</si>
  <si>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</si>
  <si>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</si>
  <si>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</si>
  <si>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</si>
  <si>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</si>
  <si>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</si>
  <si>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</si>
  <si>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</si>
  <si>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</si>
  <si>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</si>
  <si>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</si>
  <si>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</si>
  <si>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</si>
  <si>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</si>
  <si>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</si>
  <si>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</si>
  <si>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</si>
  <si>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</si>
  <si>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</si>
  <si>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</si>
  <si>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</si>
  <si>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</si>
  <si>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</si>
  <si>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</si>
  <si>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</si>
  <si>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</si>
  <si>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</si>
  <si>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</si>
  <si>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</si>
  <si>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</si>
  <si>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</si>
  <si>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</si>
  <si>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</si>
  <si>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</si>
  <si>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</si>
  <si>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</si>
  <si>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</si>
  <si>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</si>
  <si>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</si>
  <si>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</si>
  <si>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</si>
  <si>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</si>
  <si>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</si>
  <si>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</si>
  <si>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</si>
  <si>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</si>
  <si>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</si>
  <si>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</si>
  <si>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</si>
  <si>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</si>
  <si>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</si>
  <si>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</si>
  <si>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</si>
  <si>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</si>
  <si>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</si>
  <si>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</si>
  <si>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</si>
  <si>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</si>
  <si>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</si>
  <si>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</si>
  <si>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</si>
  <si>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</si>
  <si>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</si>
  <si>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</si>
  <si>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</si>
  <si>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</si>
  <si>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</si>
  <si>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</si>
  <si>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</si>
  <si>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</si>
  <si>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</si>
  <si>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</si>
  <si>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</si>
  <si>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</si>
  <si>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</si>
  <si>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</si>
  <si>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</si>
  <si>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</si>
  <si>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</si>
  <si>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</si>
  <si>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</si>
  <si>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</si>
  <si>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</si>
  <si>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</si>
  <si>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</si>
  <si>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</si>
  <si>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</si>
  <si>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</si>
  <si>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</si>
  <si>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</si>
  <si>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</si>
  <si>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</si>
  <si>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</si>
  <si>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</si>
  <si>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</si>
  <si>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</si>
  <si>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</si>
  <si>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</si>
  <si>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</si>
  <si>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</si>
  <si>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</si>
  <si>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</si>
  <si>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</si>
  <si>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</si>
  <si>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</si>
  <si>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</si>
  <si>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</si>
  <si>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</si>
  <si>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</si>
  <si>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</si>
  <si>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</si>
  <si>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</si>
  <si>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</si>
  <si>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</si>
  <si>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</si>
  <si>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</si>
  <si>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</si>
  <si>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</si>
  <si>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</si>
  <si>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</si>
  <si>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</si>
  <si>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</si>
  <si>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</si>
  <si>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</si>
  <si>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</si>
  <si>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</si>
  <si>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</si>
  <si>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</si>
  <si>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</si>
  <si>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</si>
  <si>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</si>
  <si>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</si>
  <si>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</si>
  <si>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</si>
  <si>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</si>
  <si>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</si>
  <si>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</si>
  <si>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</si>
  <si>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</si>
  <si>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</si>
  <si>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</si>
  <si>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</si>
  <si>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</si>
  <si>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</si>
  <si>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</si>
  <si>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</si>
  <si>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</si>
  <si>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</si>
  <si>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</si>
  <si>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</si>
  <si>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</si>
  <si>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</si>
  <si>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</si>
  <si>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</si>
  <si>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</si>
  <si>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</si>
  <si>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</si>
  <si>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</si>
  <si>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</si>
  <si>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</si>
  <si>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</si>
  <si>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</si>
  <si>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</si>
  <si>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</si>
  <si>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</si>
  <si>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</si>
  <si>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</si>
  <si>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</si>
  <si>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</si>
  <si>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</si>
  <si>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</si>
  <si>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</si>
  <si>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</si>
  <si>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</si>
  <si>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</si>
  <si>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</si>
  <si>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</si>
  <si>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</si>
  <si>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</si>
  <si>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</si>
  <si>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</si>
  <si>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</si>
  <si>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</si>
  <si>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</si>
  <si>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</si>
  <si>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</si>
  <si>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</si>
  <si>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</si>
  <si>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</si>
  <si>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</si>
  <si>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</si>
  <si>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</si>
  <si>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</si>
  <si>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</si>
  <si>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</si>
  <si>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</si>
  <si>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</si>
  <si>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</si>
  <si>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</si>
  <si>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</si>
  <si>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</si>
  <si>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</si>
  <si>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</si>
  <si>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</si>
  <si>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</si>
  <si>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</si>
  <si>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</si>
  <si>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</si>
  <si>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</si>
  <si>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</si>
  <si>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</si>
  <si>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</si>
  <si>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</si>
  <si>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</si>
  <si>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</si>
  <si>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</si>
  <si>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</si>
  <si>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</si>
  <si>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</si>
  <si>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</si>
  <si>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</si>
  <si>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</si>
  <si>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</si>
  <si>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</si>
  <si>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</si>
  <si>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</si>
  <si>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</si>
  <si>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</si>
  <si>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</si>
  <si>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</si>
  <si>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</si>
  <si>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</si>
  <si>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</si>
  <si>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</si>
  <si>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</si>
  <si>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</si>
  <si>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</si>
  <si>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</si>
  <si>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</si>
  <si>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</si>
  <si>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</si>
  <si>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</si>
  <si>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</si>
  <si>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</si>
  <si>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</si>
  <si>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</si>
  <si>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</si>
  <si>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</si>
  <si>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</si>
  <si>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</si>
  <si>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</si>
  <si>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</si>
  <si>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</si>
  <si>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</si>
  <si>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</si>
  <si>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</si>
  <si>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</si>
  <si>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</si>
  <si>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</si>
  <si>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</si>
  <si>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</si>
  <si>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</si>
  <si>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</si>
  <si>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</si>
  <si>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</si>
  <si>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</si>
  <si>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</si>
  <si>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</si>
  <si>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</si>
  <si>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</si>
  <si>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</si>
  <si>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</si>
  <si>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</si>
  <si>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</si>
  <si>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</si>
  <si>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</si>
  <si>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</si>
  <si>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</si>
  <si>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</si>
  <si>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</si>
  <si>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</si>
  <si>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</si>
  <si>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</si>
  <si>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</si>
  <si>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</si>
  <si>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</si>
  <si>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</si>
  <si>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</si>
  <si>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</si>
  <si>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</si>
  <si>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</si>
  <si>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</si>
  <si>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</si>
  <si>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</si>
  <si>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</si>
  <si>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</si>
  <si>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</si>
  <si>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</si>
  <si>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</si>
  <si>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</si>
  <si>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</si>
  <si>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</si>
  <si>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</si>
  <si>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</si>
  <si>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</si>
  <si>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</si>
  <si>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</si>
  <si>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</si>
  <si>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</si>
  <si>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</si>
  <si>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</si>
  <si>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</si>
  <si>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</si>
  <si>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</si>
  <si>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</si>
  <si>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</si>
  <si>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</si>
  <si>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</si>
  <si>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</si>
  <si>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</si>
  <si>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</si>
  <si>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</si>
  <si>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</si>
  <si>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</si>
  <si>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</si>
  <si>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</si>
  <si>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</si>
  <si>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</si>
  <si>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</si>
  <si>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</si>
  <si>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</si>
  <si>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</si>
  <si>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</si>
  <si>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</si>
  <si>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</si>
  <si>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</si>
  <si>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</si>
  <si>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</si>
  <si>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</si>
  <si>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</si>
  <si>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</si>
  <si>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</si>
  <si>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</si>
  <si>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</si>
  <si>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</si>
  <si>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</si>
  <si>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</si>
  <si>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</si>
  <si>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</si>
  <si>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</si>
  <si>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</si>
  <si>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</si>
  <si>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</si>
  <si>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</si>
  <si>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</si>
  <si>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</si>
  <si>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</si>
  <si>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</si>
  <si>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</si>
  <si>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</si>
  <si>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</si>
  <si>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</si>
  <si>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</si>
  <si>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</si>
  <si>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</si>
  <si>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</si>
  <si>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</si>
  <si>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</si>
  <si>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</si>
  <si>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</si>
  <si>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</si>
  <si>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</si>
  <si>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</si>
  <si>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</si>
  <si>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</si>
  <si>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</si>
  <si>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</si>
  <si>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</si>
  <si>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</si>
  <si>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</si>
  <si>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</si>
  <si>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</si>
  <si>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</si>
  <si>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</si>
  <si>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</si>
  <si>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</si>
  <si>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</si>
  <si>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</si>
  <si>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</si>
  <si>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</si>
  <si>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</si>
  <si>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</si>
  <si>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</si>
  <si>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</si>
  <si>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</si>
  <si>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</si>
  <si>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</si>
  <si>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</si>
  <si>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</si>
  <si>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</si>
  <si>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</si>
  <si>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</si>
  <si>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</si>
  <si>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</si>
  <si>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</si>
  <si>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</si>
  <si>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</si>
  <si>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</si>
  <si>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</si>
  <si>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</si>
  <si>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</si>
  <si>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</si>
  <si>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</si>
  <si>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</si>
  <si>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</si>
  <si>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</si>
  <si>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</si>
  <si>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</si>
  <si>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</si>
  <si>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</si>
  <si>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</si>
  <si>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</si>
  <si>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</si>
  <si>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</si>
  <si>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</si>
  <si>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</si>
  <si>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</si>
  <si>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</si>
  <si>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</si>
  <si>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</si>
  <si>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</si>
  <si>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</si>
  <si>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</si>
  <si>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</si>
  <si>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</si>
  <si>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</si>
  <si>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</si>
  <si>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</si>
  <si>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</si>
  <si>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</si>
  <si>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</si>
  <si>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</si>
  <si>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</si>
  <si>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</si>
  <si>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</si>
  <si>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</si>
  <si>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</si>
  <si>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</si>
  <si>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</si>
  <si>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</si>
  <si>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</si>
  <si>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</si>
  <si>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</si>
  <si>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</si>
  <si>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</si>
  <si>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</si>
  <si>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</si>
  <si>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</si>
  <si>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</si>
  <si>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</si>
  <si>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</si>
  <si>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</si>
  <si>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</si>
  <si>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</si>
  <si>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</si>
  <si>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</si>
  <si>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</si>
  <si>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</si>
  <si>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</si>
  <si>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</si>
  <si>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</si>
  <si>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</si>
  <si>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</si>
  <si>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</si>
  <si>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</si>
  <si>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</si>
  <si>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</si>
  <si>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</si>
  <si>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</si>
  <si>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</si>
  <si>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</si>
  <si>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</si>
  <si>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</si>
  <si>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</si>
  <si>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</si>
  <si>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</si>
  <si>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</si>
  <si>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</si>
  <si>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</si>
  <si>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</si>
  <si>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</si>
  <si>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</si>
  <si>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</si>
  <si>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</si>
  <si>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</si>
  <si>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</si>
  <si>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</si>
  <si>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</si>
  <si>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</si>
  <si>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</si>
  <si>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</si>
  <si>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</si>
  <si>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</si>
  <si>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</si>
  <si>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</si>
  <si>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</si>
  <si>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</si>
  <si>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</si>
  <si>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</si>
  <si>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</si>
  <si>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</si>
  <si>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</si>
  <si>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</si>
  <si>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</si>
  <si>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</si>
  <si>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</si>
  <si>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</si>
  <si>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</si>
  <si>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</si>
  <si>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</si>
  <si>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</si>
  <si>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</si>
  <si>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</si>
  <si>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</si>
  <si>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</si>
  <si>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</si>
  <si>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</si>
  <si>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</si>
  <si>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</si>
  <si>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</si>
  <si>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</si>
  <si>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</si>
  <si>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</si>
  <si>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</si>
  <si>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</si>
  <si>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</si>
  <si>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</si>
  <si>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</si>
  <si>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</si>
  <si>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</si>
  <si>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</si>
  <si>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</si>
  <si>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</si>
  <si>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</si>
  <si>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</si>
  <si>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</si>
  <si>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</si>
  <si>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</si>
  <si>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</si>
  <si>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</si>
  <si>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</si>
  <si>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</si>
  <si>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</si>
  <si>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</si>
  <si>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</si>
  <si>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</si>
  <si>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</si>
  <si>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</si>
  <si>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</si>
  <si>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</si>
  <si>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</si>
  <si>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</si>
  <si>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</si>
  <si>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</si>
  <si>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</si>
  <si>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</si>
  <si>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</si>
  <si>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</si>
  <si>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</si>
  <si>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</si>
  <si>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</si>
  <si>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</si>
  <si>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</si>
  <si>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</si>
  <si>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</si>
  <si>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</si>
  <si>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</si>
  <si>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</si>
  <si>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</si>
  <si>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</si>
  <si>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</si>
  <si>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</si>
  <si>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</si>
  <si>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</si>
  <si>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</si>
  <si>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</si>
  <si>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</si>
  <si>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</si>
  <si>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</si>
  <si>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</si>
  <si>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</si>
  <si>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</si>
  <si>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</si>
  <si>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</si>
  <si>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</si>
  <si>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</si>
  <si>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</si>
  <si>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</si>
  <si>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</si>
  <si>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</si>
  <si>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</si>
  <si>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</si>
  <si>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</si>
  <si>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</si>
  <si>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</si>
  <si>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</si>
  <si>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</si>
  <si>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</si>
  <si>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</si>
  <si>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</si>
  <si>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</si>
  <si>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</si>
  <si>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</si>
  <si>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</si>
  <si>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</si>
  <si>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</si>
  <si>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</si>
  <si>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</si>
  <si>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</si>
  <si>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</si>
  <si>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</si>
  <si>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</si>
  <si>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</si>
  <si>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</si>
  <si>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</si>
  <si>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</si>
  <si>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</si>
  <si>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</si>
  <si>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</si>
  <si>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</si>
  <si>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</si>
  <si>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</si>
  <si>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</si>
  <si>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</si>
  <si>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</si>
  <si>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</si>
  <si>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</si>
  <si>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</si>
  <si>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</si>
  <si>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</si>
  <si>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</si>
  <si>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</si>
  <si>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</si>
  <si>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</si>
  <si>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</si>
  <si>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</si>
  <si>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</si>
  <si>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</si>
  <si>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</si>
  <si>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</si>
  <si>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</si>
  <si>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</si>
  <si>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</si>
  <si>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</si>
  <si>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</si>
  <si>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</si>
  <si>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</si>
  <si>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</si>
  <si>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</si>
  <si>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</si>
  <si>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</si>
  <si>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</si>
  <si>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</si>
  <si>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</si>
  <si>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</si>
  <si>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</si>
  <si>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</si>
  <si>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</si>
  <si>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</si>
  <si>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</si>
  <si>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</si>
  <si>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</si>
  <si>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</si>
  <si>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</si>
  <si>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</si>
  <si>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</si>
  <si>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</si>
  <si>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</si>
  <si>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</si>
  <si>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</si>
  <si>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</si>
  <si>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</si>
  <si>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</si>
  <si>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</si>
  <si>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</si>
  <si>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</si>
  <si>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</si>
  <si>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</si>
  <si>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</si>
  <si>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</si>
  <si>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</si>
  <si>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</si>
  <si>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</si>
  <si>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</si>
  <si>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</si>
  <si>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</si>
  <si>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</si>
  <si>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</si>
  <si>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</si>
  <si>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</si>
  <si>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</si>
  <si>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</si>
  <si>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</si>
  <si>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</si>
  <si>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</si>
  <si>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</si>
  <si>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</si>
  <si>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</si>
  <si>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</si>
  <si>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</si>
  <si>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</si>
  <si>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</si>
  <si>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</si>
  <si>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</si>
  <si>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</si>
  <si>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</si>
  <si>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</si>
  <si>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</si>
  <si>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</si>
  <si>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</si>
  <si>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</si>
  <si>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</si>
  <si>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</si>
  <si>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</si>
  <si>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</si>
  <si>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</si>
  <si>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</si>
  <si>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</si>
  <si>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</si>
  <si>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</si>
  <si>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</si>
  <si>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</si>
  <si>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</si>
  <si>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</si>
  <si>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</si>
  <si>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</si>
  <si>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</si>
  <si>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</si>
  <si>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</si>
  <si>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</si>
  <si>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</si>
  <si>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</si>
  <si>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</si>
  <si>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</si>
  <si>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</si>
  <si>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</si>
  <si>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</si>
  <si>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</si>
  <si>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</si>
  <si>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</si>
  <si>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</si>
  <si>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</si>
  <si>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</si>
  <si>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</si>
  <si>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</si>
  <si>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</si>
  <si>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</si>
  <si>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</si>
  <si>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</si>
  <si>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</si>
  <si>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</si>
  <si>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</si>
  <si>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</si>
  <si>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</si>
  <si>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</si>
  <si>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</si>
  <si>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</si>
  <si>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</si>
  <si>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</si>
  <si>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</si>
  <si>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</si>
  <si>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</si>
  <si>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</si>
  <si>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</si>
  <si>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</si>
  <si>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</si>
  <si>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</si>
  <si>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</si>
  <si>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</si>
  <si>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</si>
  <si>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</si>
  <si>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</si>
  <si>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</si>
  <si>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</si>
  <si>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</si>
  <si>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</si>
  <si>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</si>
  <si>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</si>
  <si>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</si>
  <si>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</si>
  <si>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</si>
  <si>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</si>
  <si>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</si>
  <si>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</si>
  <si>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</si>
  <si>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</si>
  <si>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</si>
  <si>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</si>
  <si>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</si>
  <si>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</si>
  <si>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</si>
  <si>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</si>
  <si>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</si>
  <si>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</si>
  <si>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</si>
  <si>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</si>
  <si>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</si>
  <si>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</si>
  <si>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</si>
  <si>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</si>
  <si>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</si>
  <si>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</si>
  <si>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-2948.48</t>
  </si>
  <si>
    <t>BNR: 81835189 B561001Q3H4 Beitraege 12/23 EREF: 1107102540 MREF: MD3202219J4 CRED: DE51TK100000031158 IBAN: DE59200505501280376854 BIC: HASP DEHHXXX</t>
  </si>
  <si>
    <t>1153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</si>
  <si>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</si>
  <si>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</si>
  <si>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</si>
  <si>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</si>
  <si>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</si>
  <si>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</si>
  <si>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</si>
  <si>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</si>
  <si>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</si>
  <si>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</si>
  <si>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</si>
  <si>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</si>
  <si>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</si>
  <si>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</si>
  <si>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</si>
  <si>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</si>
  <si>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</si>
  <si>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</si>
  <si>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</si>
  <si>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</si>
  <si>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</si>
  <si>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</si>
  <si>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</si>
  <si>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</si>
  <si>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</si>
  <si>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</si>
  <si>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</si>
  <si>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</si>
  <si>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</si>
  <si>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</si>
  <si>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</si>
  <si>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</si>
  <si>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</si>
  <si>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</si>
  <si>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</si>
  <si>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</si>
  <si>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</si>
  <si>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</si>
  <si>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</si>
  <si>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</si>
  <si>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</si>
  <si>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</si>
  <si>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</si>
  <si>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</si>
  <si>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</si>
  <si>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</si>
  <si>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</si>
  <si>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</si>
  <si>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</si>
  <si>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</si>
  <si>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</si>
  <si>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</si>
  <si>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</si>
  <si>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</si>
  <si>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</si>
  <si>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</si>
  <si>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</si>
  <si>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</si>
  <si>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</si>
  <si>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</si>
  <si>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</si>
  <si>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</si>
  <si>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</si>
  <si>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</si>
  <si>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</si>
  <si>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</si>
  <si>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</si>
  <si>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</si>
  <si>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</si>
  <si>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</si>
  <si>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</si>
  <si>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</si>
  <si>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</si>
  <si>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</si>
  <si>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</si>
  <si>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</si>
  <si>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</si>
  <si>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</si>
  <si>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</si>
  <si>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</si>
  <si>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</si>
  <si>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</si>
  <si>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</si>
  <si>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</si>
  <si>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</si>
  <si>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</si>
  <si>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</si>
  <si>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</si>
  <si>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</si>
  <si>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</si>
  <si>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</si>
  <si>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</si>
  <si>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</si>
  <si>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</si>
  <si>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</si>
  <si>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</si>
  <si>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</si>
  <si>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</si>
  <si>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</si>
  <si>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</si>
  <si>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</si>
  <si>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</si>
  <si>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</si>
  <si>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</si>
  <si>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</si>
  <si>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</si>
  <si>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</si>
  <si>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</si>
  <si>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</si>
  <si>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</si>
  <si>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</si>
  <si>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</si>
  <si>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</si>
  <si>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</si>
  <si>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</si>
  <si>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</si>
  <si>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</si>
  <si>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</si>
  <si>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</si>
  <si>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</si>
  <si>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</si>
  <si>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</si>
  <si>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</si>
  <si>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</si>
  <si>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</si>
  <si>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</si>
  <si>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</si>
  <si>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</si>
  <si>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</si>
  <si>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</si>
  <si>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</si>
  <si>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</si>
  <si>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</si>
  <si>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</si>
  <si>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</si>
  <si>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-2922.63</t>
  </si>
  <si>
    <t>BNR: 81835189 B561001Q3H4 Beitraege 01/24 EREF: 3407308182 MREF: MD140724128 CRED: DE51TK100000031158 IBAN: DE59200505501280376854 BIC: HASP DEHHXXX</t>
  </si>
  <si>
    <t>1175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</si>
  <si>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</si>
  <si>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</si>
  <si>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</si>
  <si>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-5578.40</t>
  </si>
  <si>
    <t>BNR: 81835189 B561001Q3H4 Beitraege 12/23 EREF: 3407308183 MREF: MD140724128 CRED: DE51TK100000031158 IBAN: DE59200505501280376854 BIC: HASP DEHHXXX</t>
  </si>
  <si>
    <t>1174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</si>
  <si>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</si>
  <si>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</si>
  <si>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</si>
  <si>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</si>
  <si>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</si>
  <si>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</si>
  <si>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</si>
  <si>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</si>
  <si>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</si>
  <si>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</si>
  <si>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</si>
  <si>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</si>
  <si>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</si>
  <si>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</si>
  <si>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</si>
  <si>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</si>
  <si>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</si>
  <si>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</si>
  <si>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</si>
  <si>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</si>
  <si>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</si>
  <si>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</si>
  <si>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</si>
  <si>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</si>
  <si>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</si>
  <si>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</si>
  <si>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</si>
  <si>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</si>
  <si>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</si>
  <si>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</si>
  <si>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</si>
  <si>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</si>
  <si>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</si>
  <si>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</si>
  <si>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</si>
  <si>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</si>
  <si>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</si>
  <si>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</si>
  <si>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</si>
  <si>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</si>
  <si>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</si>
  <si>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</si>
  <si>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</si>
  <si>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</si>
  <si>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</si>
  <si>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</si>
  <si>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</si>
  <si>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</si>
  <si>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</si>
  <si>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</si>
  <si>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</si>
  <si>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</si>
  <si>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</si>
  <si>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</si>
  <si>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</si>
  <si>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</si>
  <si>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</si>
  <si>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</si>
  <si>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</si>
  <si>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</si>
  <si>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</si>
  <si>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</si>
  <si>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</si>
  <si>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</si>
  <si>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</si>
  <si>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</si>
  <si>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</si>
  <si>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</si>
  <si>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</si>
  <si>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</si>
  <si>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</si>
  <si>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</si>
  <si>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</si>
  <si>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</si>
  <si>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</si>
  <si>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</si>
  <si>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</si>
  <si>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</si>
  <si>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</si>
  <si>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</si>
  <si>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</si>
  <si>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</si>
  <si>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</si>
  <si>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</si>
  <si>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</si>
  <si>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</si>
  <si>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</si>
  <si>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</si>
  <si>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</si>
  <si>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</si>
  <si>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</si>
  <si>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</si>
  <si>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</si>
  <si>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</si>
  <si>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</si>
  <si>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</si>
  <si>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</si>
  <si>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</si>
  <si>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</si>
  <si>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</si>
  <si>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</si>
  <si>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</si>
  <si>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</si>
  <si>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</si>
  <si>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</si>
  <si>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</si>
  <si>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</si>
  <si>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</si>
  <si>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</si>
  <si>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</si>
  <si>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</si>
  <si>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</si>
  <si>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</si>
  <si>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</si>
  <si>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</si>
  <si>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</si>
  <si>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</si>
  <si>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</si>
  <si>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</si>
  <si>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</si>
  <si>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</si>
  <si>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</si>
  <si>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</si>
  <si>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</si>
  <si>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</si>
  <si>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</si>
  <si>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</si>
  <si>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</si>
  <si>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</si>
  <si>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</si>
  <si>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</si>
  <si>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</si>
  <si>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</si>
  <si>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</si>
  <si>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</si>
  <si>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</si>
  <si>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</si>
  <si>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</si>
  <si>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</si>
  <si>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</si>
  <si>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</si>
  <si>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</si>
  <si>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</si>
  <si>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</si>
  <si>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</si>
  <si>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</si>
  <si>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</si>
  <si>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</si>
  <si>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</si>
  <si>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</si>
  <si>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</si>
  <si>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</si>
  <si>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</si>
  <si>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</si>
  <si>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</si>
  <si>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</si>
  <si>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</si>
  <si>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</si>
  <si>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</si>
  <si>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</si>
  <si>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</si>
  <si>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</si>
  <si>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</si>
  <si>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</si>
  <si>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</si>
  <si>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</si>
  <si>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</si>
  <si>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</si>
  <si>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</si>
  <si>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</si>
  <si>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</si>
  <si>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</si>
  <si>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</si>
  <si>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</si>
  <si>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</si>
  <si>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</si>
  <si>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</si>
  <si>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</si>
  <si>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</si>
  <si>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</si>
  <si>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</si>
  <si>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</si>
  <si>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</si>
  <si>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</si>
  <si>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</si>
  <si>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</si>
  <si>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</si>
  <si>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</si>
  <si>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</si>
  <si>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</si>
  <si>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</si>
  <si>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</si>
  <si>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</si>
  <si>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</si>
  <si>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</si>
  <si>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</si>
  <si>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</si>
  <si>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</si>
  <si>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</si>
  <si>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</si>
  <si>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</si>
  <si>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</si>
  <si>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</si>
  <si>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</si>
  <si>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</si>
  <si>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</si>
  <si>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</si>
  <si>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</si>
  <si>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</si>
  <si>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</si>
  <si>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</si>
  <si>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</si>
  <si>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</si>
  <si>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</si>
  <si>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</si>
  <si>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</si>
  <si>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</si>
  <si>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</si>
  <si>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</si>
  <si>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</si>
  <si>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</si>
  <si>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</si>
  <si>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</si>
  <si>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</si>
  <si>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</si>
  <si>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</si>
  <si>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</si>
  <si>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</si>
  <si>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</si>
  <si>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</si>
  <si>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</si>
  <si>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</si>
  <si>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</si>
  <si>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</si>
  <si>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</si>
  <si>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</si>
  <si>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</si>
  <si>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</si>
  <si>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</si>
  <si>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</si>
  <si>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</si>
  <si>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</si>
  <si>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</si>
  <si>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</si>
  <si>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</si>
  <si>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</si>
  <si>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</si>
  <si>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</si>
  <si>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</si>
  <si>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</si>
  <si>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</si>
  <si>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</si>
  <si>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</si>
  <si>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</si>
  <si>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</si>
  <si>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</si>
  <si>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</si>
  <si>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</si>
  <si>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</si>
  <si>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</si>
  <si>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</si>
  <si>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</si>
  <si>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</si>
  <si>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</si>
  <si>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</si>
  <si>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</si>
  <si>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</si>
  <si>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</si>
  <si>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</si>
  <si>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</si>
  <si>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</si>
  <si>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</si>
  <si>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</si>
  <si>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</si>
  <si>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</si>
  <si>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</si>
  <si>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</si>
  <si>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</si>
  <si>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</si>
  <si>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</si>
  <si>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</si>
  <si>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</si>
  <si>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</si>
  <si>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</si>
  <si>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</si>
  <si>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</si>
  <si>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</si>
  <si>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</si>
  <si>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</si>
  <si>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</si>
  <si>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</si>
  <si>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</si>
  <si>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</si>
  <si>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</si>
  <si>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</si>
  <si>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</si>
  <si>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</si>
  <si>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</si>
  <si>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</si>
  <si>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</si>
  <si>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</si>
  <si>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</si>
  <si>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</si>
  <si>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</si>
  <si>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</si>
  <si>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</si>
  <si>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</si>
  <si>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</si>
  <si>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</si>
  <si>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</si>
  <si>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</si>
  <si>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</si>
  <si>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</si>
  <si>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</si>
  <si>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</si>
  <si>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</si>
  <si>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</si>
  <si>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</si>
  <si>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</si>
  <si>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</si>
  <si>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</si>
  <si>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</si>
  <si>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</si>
  <si>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</si>
  <si>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</si>
  <si>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</si>
  <si>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</si>
  <si>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</si>
  <si>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</si>
  <si>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</si>
  <si>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</si>
  <si>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</si>
  <si>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</si>
  <si>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</si>
  <si>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</si>
  <si>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</si>
  <si>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</si>
  <si>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</si>
  <si>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</si>
  <si>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</si>
  <si>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</si>
  <si>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</si>
  <si>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</si>
  <si>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</si>
  <si>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</si>
  <si>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</si>
  <si>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</si>
  <si>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</si>
  <si>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</si>
  <si>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</si>
  <si>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</si>
  <si>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</si>
  <si>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</si>
  <si>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</si>
  <si>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</si>
  <si>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</si>
  <si>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</si>
  <si>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</si>
  <si>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</si>
  <si>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</si>
  <si>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</si>
  <si>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</si>
  <si>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</si>
  <si>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</si>
  <si>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</si>
  <si>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</si>
  <si>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</si>
  <si>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</si>
  <si>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</si>
  <si>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</si>
  <si>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</si>
  <si>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</si>
  <si>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</si>
  <si>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</si>
  <si>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</si>
  <si>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</si>
  <si>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</si>
  <si>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</si>
  <si>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</si>
  <si>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</si>
  <si>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</si>
  <si>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</si>
  <si>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</si>
  <si>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</si>
  <si>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</si>
  <si>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</si>
  <si>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</si>
  <si>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</si>
  <si>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</si>
  <si>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</si>
  <si>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</si>
  <si>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</si>
  <si>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</si>
  <si>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</si>
  <si>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</si>
  <si>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</si>
  <si>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</si>
  <si>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</si>
  <si>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</si>
  <si>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</si>
  <si>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</si>
  <si>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</si>
  <si>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</si>
  <si>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</si>
  <si>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</si>
  <si>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</si>
  <si>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</si>
  <si>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</si>
  <si>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</si>
  <si>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</si>
  <si>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</si>
  <si>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</si>
  <si>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</si>
  <si>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</si>
  <si>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</si>
  <si>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</si>
  <si>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</si>
  <si>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</si>
  <si>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</si>
  <si>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</si>
  <si>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</si>
  <si>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</si>
  <si>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</si>
  <si>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</si>
  <si>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</si>
  <si>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</si>
  <si>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</si>
  <si>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</si>
  <si>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</si>
  <si>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</si>
  <si>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</si>
  <si>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</si>
  <si>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</si>
  <si>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</si>
  <si>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</si>
  <si>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</si>
  <si>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</si>
  <si>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</si>
  <si>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</si>
  <si>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</si>
  <si>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</si>
  <si>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</si>
  <si>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</si>
  <si>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</si>
  <si>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</si>
  <si>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</si>
  <si>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</si>
  <si>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</si>
  <si>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</si>
  <si>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</si>
  <si>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</si>
  <si>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</si>
  <si>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</si>
  <si>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</si>
  <si>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</si>
  <si>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</si>
  <si>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</si>
  <si>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</si>
  <si>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</si>
  <si>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</si>
  <si>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</si>
  <si>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</si>
  <si>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</si>
  <si>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</si>
  <si>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</si>
  <si>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</si>
  <si>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</si>
  <si>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</si>
  <si>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</si>
  <si>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</si>
  <si>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</si>
  <si>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</si>
  <si>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</si>
  <si>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</si>
  <si>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</si>
  <si>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</si>
  <si>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</si>
  <si>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</si>
  <si>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</si>
  <si>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</si>
  <si>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</si>
  <si>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</si>
  <si>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</si>
  <si>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</si>
  <si>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</si>
  <si>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</si>
  <si>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</si>
  <si>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</si>
  <si>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</si>
  <si>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</si>
  <si>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</si>
  <si>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</si>
  <si>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</si>
  <si>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</si>
  <si>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</si>
  <si>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</si>
  <si>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</si>
  <si>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</si>
  <si>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</si>
  <si>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</si>
  <si>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</si>
  <si>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</si>
  <si>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</si>
  <si>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</si>
  <si>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</si>
  <si>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</si>
  <si>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</si>
  <si>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</si>
  <si>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</si>
  <si>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</si>
  <si>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</si>
  <si>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</si>
  <si>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</si>
  <si>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</si>
  <si>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</si>
  <si>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</si>
  <si>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</si>
  <si>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</si>
  <si>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</si>
  <si>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</si>
  <si>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</si>
  <si>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</si>
  <si>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</si>
  <si>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</si>
  <si>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</si>
  <si>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</si>
  <si>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</si>
  <si>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</si>
  <si>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</si>
  <si>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</si>
  <si>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</si>
  <si>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</si>
  <si>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</si>
  <si>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</si>
  <si>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</si>
  <si>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</si>
  <si>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</si>
  <si>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</si>
  <si>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</si>
  <si>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</si>
  <si>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</si>
  <si>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</si>
  <si>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</si>
  <si>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</si>
  <si>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</si>
  <si>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</si>
  <si>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</si>
  <si>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</si>
  <si>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</si>
  <si>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</si>
  <si>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</si>
  <si>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</si>
  <si>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</si>
  <si>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</si>
  <si>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</si>
  <si>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</si>
  <si>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</si>
  <si>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</si>
  <si>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</si>
  <si>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</si>
  <si>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</si>
  <si>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</si>
  <si>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</si>
  <si>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</si>
  <si>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</si>
  <si>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</si>
  <si>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</si>
  <si>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</si>
  <si>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</si>
  <si>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</si>
  <si>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</si>
  <si>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</si>
  <si>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</si>
  <si>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</si>
  <si>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</si>
  <si>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</si>
  <si>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</si>
  <si>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</si>
  <si>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</si>
  <si>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</si>
  <si>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</si>
  <si>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</si>
  <si>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</si>
  <si>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</si>
  <si>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</si>
  <si>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</si>
  <si>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</si>
  <si>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</si>
  <si>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</si>
  <si>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</si>
  <si>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</si>
  <si>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</si>
  <si>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</si>
  <si>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</si>
  <si>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</si>
  <si>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</si>
  <si>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</si>
  <si>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</si>
  <si>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</si>
  <si>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</si>
  <si>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</si>
  <si>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</si>
  <si>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</si>
  <si>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</si>
  <si>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</si>
  <si>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</si>
  <si>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</si>
  <si>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</si>
  <si>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</si>
  <si>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</si>
  <si>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</si>
  <si>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</si>
  <si>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</si>
  <si>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</si>
  <si>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</si>
  <si>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</si>
  <si>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</si>
  <si>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</si>
  <si>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</si>
  <si>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</si>
  <si>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</si>
  <si>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</si>
  <si>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</si>
  <si>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</si>
  <si>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</si>
  <si>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</si>
  <si>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</si>
  <si>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</si>
  <si>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</si>
  <si>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</si>
  <si>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</si>
  <si>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</si>
  <si>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</si>
  <si>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</si>
  <si>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</si>
  <si>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</si>
  <si>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</si>
  <si>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</si>
  <si>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</si>
  <si>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</si>
  <si>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</si>
  <si>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</si>
  <si>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</si>
  <si>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</si>
  <si>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</si>
  <si>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</si>
  <si>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</si>
  <si>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</si>
  <si>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</si>
  <si>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</si>
  <si>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</si>
  <si>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</si>
  <si>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</si>
  <si>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</si>
  <si>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</si>
  <si>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</si>
  <si>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</si>
  <si>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</si>
  <si>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</si>
  <si>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</si>
  <si>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</si>
  <si>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</si>
  <si>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</si>
  <si>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</si>
  <si>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</si>
  <si>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</si>
  <si>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</si>
  <si>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</si>
  <si>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</si>
  <si>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</si>
  <si>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</si>
  <si>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</si>
  <si>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</si>
  <si>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</si>
  <si>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</si>
  <si>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</si>
  <si>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</si>
  <si>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</si>
  <si>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</si>
  <si>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</si>
  <si>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</si>
  <si>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</si>
  <si>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</si>
  <si>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</si>
  <si>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</si>
  <si>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</si>
  <si>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</si>
  <si>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</si>
  <si>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</si>
  <si>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</si>
  <si>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</si>
  <si>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</si>
  <si>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</si>
  <si>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</si>
  <si>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</si>
  <si>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</si>
  <si>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</si>
  <si>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</si>
  <si>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</si>
  <si>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</si>
  <si>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</si>
  <si>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</si>
  <si>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</si>
  <si>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</si>
  <si>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</si>
  <si>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</si>
  <si>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</si>
  <si>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</si>
  <si>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</si>
  <si>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</si>
  <si>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</si>
  <si>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</si>
  <si>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</si>
  <si>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</si>
  <si>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</si>
  <si>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</si>
  <si>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</si>
  <si>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</si>
  <si>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</si>
  <si>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</si>
  <si>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</si>
  <si>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</si>
  <si>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</si>
  <si>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</si>
  <si>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</si>
  <si>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</si>
  <si>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</si>
  <si>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</si>
  <si>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</si>
  <si>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</si>
  <si>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</si>
  <si>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</si>
  <si>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</si>
  <si>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</si>
  <si>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</si>
  <si>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</si>
  <si>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</si>
  <si>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</si>
  <si>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</si>
  <si>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</si>
  <si>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</si>
  <si>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</si>
  <si>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</si>
  <si>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</si>
  <si>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</si>
  <si>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</si>
  <si>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</si>
  <si>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</si>
  <si>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</si>
  <si>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</si>
  <si>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</si>
  <si>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</si>
  <si>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</si>
  <si>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</si>
  <si>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</si>
  <si>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</si>
  <si>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</si>
  <si>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</si>
  <si>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</si>
  <si>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</si>
  <si>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</si>
  <si>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</si>
  <si>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</si>
  <si>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</si>
  <si>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</si>
  <si>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</si>
  <si>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</si>
  <si>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</si>
  <si>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</si>
  <si>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</si>
  <si>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</si>
  <si>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</si>
  <si>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</si>
  <si>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</si>
  <si>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</si>
  <si>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Deepl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</si>
  <si>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</si>
  <si>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</si>
  <si>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</si>
  <si>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</si>
  <si>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</si>
  <si>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</si>
  <si>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</si>
  <si>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</si>
  <si>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</si>
  <si>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</si>
  <si>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</si>
  <si>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</si>
  <si>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</si>
  <si>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</si>
  <si>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</si>
  <si>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</si>
  <si>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</si>
  <si>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</si>
  <si>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</si>
  <si>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</si>
  <si>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</si>
  <si>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</si>
  <si>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</si>
  <si>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</si>
  <si>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</si>
  <si>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</si>
  <si>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</si>
  <si>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</si>
  <si>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</si>
  <si>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</si>
  <si>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</si>
  <si>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</si>
  <si>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</si>
  <si>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</si>
  <si>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</si>
  <si>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</si>
  <si>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</si>
  <si>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</si>
  <si>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</si>
  <si>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</si>
  <si>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</si>
  <si>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</si>
  <si>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</si>
  <si>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</si>
  <si>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</si>
  <si>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</si>
  <si>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</si>
  <si>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</si>
  <si>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</si>
  <si>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</si>
  <si>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</si>
  <si>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</si>
  <si>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</si>
  <si>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</si>
  <si>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</si>
  <si>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</si>
  <si>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</si>
  <si>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</si>
  <si>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</si>
  <si>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</si>
  <si>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</si>
  <si>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</si>
  <si>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</si>
  <si>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</si>
  <si>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</si>
  <si>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</si>
  <si>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</si>
  <si>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</si>
  <si>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</si>
  <si>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</si>
  <si>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</si>
  <si>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</si>
  <si>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</si>
  <si>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</si>
  <si>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</si>
  <si>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</si>
  <si>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</si>
  <si>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</si>
  <si>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</si>
  <si>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</si>
  <si>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</si>
  <si>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</si>
  <si>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</si>
  <si>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</si>
  <si>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</si>
  <si>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</si>
  <si>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</si>
  <si>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</si>
  <si>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</si>
  <si>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</si>
  <si>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</si>
  <si>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</si>
  <si>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</si>
  <si>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</si>
  <si>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</si>
  <si>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</si>
  <si>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</si>
  <si>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</si>
  <si>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</si>
  <si>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</si>
  <si>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</si>
  <si>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</si>
  <si>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</si>
  <si>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</si>
  <si>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</si>
  <si>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</si>
  <si>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</si>
  <si>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</si>
  <si>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</si>
  <si>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</si>
  <si>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</si>
  <si>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</si>
  <si>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</si>
  <si>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</si>
  <si>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</si>
  <si>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</si>
  <si>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</si>
  <si>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</si>
  <si>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</si>
  <si>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</si>
  <si>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</si>
  <si>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</si>
  <si>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</si>
  <si>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</si>
  <si>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</si>
  <si>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</si>
  <si>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</si>
  <si>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</si>
  <si>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</si>
  <si>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</si>
  <si>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</si>
  <si>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</si>
  <si>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</si>
  <si>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</si>
  <si>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</si>
  <si>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</si>
  <si>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</si>
  <si>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</si>
  <si>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</si>
  <si>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</si>
  <si>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</si>
  <si>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</si>
  <si>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</si>
  <si>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</si>
  <si>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</si>
  <si>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</si>
  <si>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</si>
  <si>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</si>
  <si>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</si>
  <si>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</si>
  <si>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</si>
  <si>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</si>
  <si>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</si>
  <si>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</si>
  <si>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</si>
  <si>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</si>
  <si>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</si>
  <si>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</si>
  <si>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</si>
  <si>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</si>
  <si>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</si>
  <si>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</si>
  <si>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</si>
  <si>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</si>
  <si>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</si>
  <si>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</si>
  <si>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</si>
  <si>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</si>
  <si>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</si>
  <si>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</si>
  <si>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</si>
  <si>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</si>
  <si>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</si>
  <si>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</si>
  <si>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</si>
  <si>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</si>
  <si>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</si>
  <si>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</si>
  <si>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</si>
  <si>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</si>
  <si>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</si>
  <si>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</si>
  <si>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</si>
  <si>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</si>
  <si>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</si>
  <si>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</si>
  <si>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</si>
  <si>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</si>
  <si>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</si>
  <si>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</si>
  <si>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</si>
  <si>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</si>
  <si>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</si>
  <si>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</si>
  <si>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</si>
  <si>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</si>
  <si>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</si>
  <si>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</si>
  <si>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</si>
  <si>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</si>
  <si>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</si>
  <si>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</si>
  <si>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</si>
  <si>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</si>
  <si>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</si>
  <si>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</si>
  <si>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</si>
  <si>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</si>
  <si>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</si>
  <si>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</si>
  <si>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</si>
  <si>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</si>
  <si>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</si>
  <si>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</si>
  <si>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</si>
  <si>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</si>
  <si>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</si>
  <si>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</si>
  <si>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</si>
  <si>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</si>
  <si>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</si>
  <si>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</si>
  <si>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</si>
  <si>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</si>
  <si>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</si>
  <si>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</si>
  <si>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</si>
  <si>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</si>
  <si>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</si>
  <si>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</si>
  <si>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</si>
  <si>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</si>
  <si>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</si>
  <si>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</si>
  <si>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</si>
  <si>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</si>
  <si>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</si>
  <si>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</si>
  <si>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</si>
  <si>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</si>
  <si>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</si>
  <si>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</si>
  <si>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</si>
  <si>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</si>
  <si>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</si>
  <si>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</si>
  <si>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</si>
  <si>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</si>
  <si>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</si>
  <si>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</si>
  <si>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</si>
  <si>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</si>
  <si>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</si>
  <si>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</si>
  <si>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</si>
  <si>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</si>
  <si>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</si>
  <si>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</si>
  <si>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</si>
  <si>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</si>
  <si>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</si>
  <si>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</si>
  <si>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</si>
  <si>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</si>
  <si>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</si>
  <si>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</si>
  <si>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</si>
  <si>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</si>
  <si>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</si>
  <si>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</si>
  <si>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</si>
  <si>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</si>
  <si>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</si>
  <si>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</si>
  <si>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</si>
  <si>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</si>
  <si>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</si>
  <si>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</si>
  <si>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</si>
  <si>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</si>
  <si>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</si>
  <si>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</si>
  <si>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</si>
  <si>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</si>
  <si>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</si>
  <si>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</si>
  <si>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</si>
  <si>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</si>
  <si>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</si>
  <si>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</si>
  <si>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</si>
  <si>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</si>
  <si>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</si>
  <si>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</si>
  <si>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</si>
  <si>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</si>
  <si>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</si>
  <si>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</si>
  <si>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</si>
  <si>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</si>
  <si>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</si>
  <si>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</si>
  <si>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</si>
  <si>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</si>
  <si>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</si>
  <si>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</si>
  <si>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</si>
  <si>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</si>
  <si>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</si>
  <si>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</si>
  <si>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</si>
  <si>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</si>
  <si>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</si>
  <si>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</si>
  <si>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</si>
  <si>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</si>
  <si>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</si>
  <si>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</si>
  <si>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</si>
  <si>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</si>
  <si>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</si>
  <si>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</si>
  <si>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</si>
  <si>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</si>
  <si>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</si>
  <si>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</si>
  <si>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</si>
  <si>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</si>
  <si>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</si>
  <si>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</si>
  <si>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</si>
  <si>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</si>
  <si>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</si>
  <si>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</si>
  <si>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</si>
  <si>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</si>
  <si>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</si>
  <si>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</si>
  <si>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</si>
  <si>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</si>
  <si>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</si>
  <si>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</si>
  <si>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</si>
  <si>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</si>
  <si>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</si>
  <si>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</si>
  <si>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</si>
  <si>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</si>
  <si>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</si>
  <si>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</si>
  <si>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</si>
  <si>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</si>
  <si>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</si>
  <si>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</si>
  <si>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</si>
  <si>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</si>
  <si>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</si>
  <si>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</si>
  <si>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</si>
  <si>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</si>
  <si>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</si>
  <si>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</si>
  <si>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</si>
  <si>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</si>
  <si>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</si>
  <si>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</si>
  <si>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</si>
  <si>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</si>
  <si>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</si>
  <si>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</si>
  <si>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</si>
  <si>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</si>
  <si>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</si>
  <si>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</si>
  <si>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</si>
  <si>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</si>
  <si>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</si>
  <si>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</si>
  <si>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</si>
  <si>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</si>
  <si>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</si>
  <si>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</si>
  <si>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</si>
  <si>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</si>
  <si>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</si>
  <si>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</si>
  <si>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</si>
  <si>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</si>
  <si>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</si>
  <si>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</si>
  <si>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</si>
  <si>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</si>
  <si>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</si>
  <si>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</si>
  <si>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</si>
  <si>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</si>
  <si>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</si>
  <si>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</si>
  <si>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</si>
  <si>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</si>
  <si>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</si>
  <si>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</si>
  <si>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</si>
  <si>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</si>
  <si>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</si>
  <si>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</si>
  <si>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</si>
  <si>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</si>
  <si>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</si>
  <si>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</si>
  <si>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</si>
  <si>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</si>
  <si>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</si>
  <si>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</si>
  <si>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</si>
  <si>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</si>
  <si>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</si>
  <si>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</si>
  <si>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BB-Int-1077</t>
  </si>
  <si>
    <t>DevInt e. V .</t>
  </si>
  <si>
    <t>2024-12-11 00:00:00</t>
  </si>
  <si>
    <t>https://webapp.buchhaltungsbutler.de/receipts/view-pdf/AuszahlungsmitteilungDok-ID-1693505_2.pdf</t>
  </si>
  <si>
    <t>1430</t>
  </si>
  <si>
    <t>4L309495JC719842L</t>
  </si>
  <si>
    <t>4124763242</t>
  </si>
  <si>
    <t>2024-12-19 00:00:00</t>
  </si>
  <si>
    <t>https://webapp.buchhaltungsbutler.de/receipts/view-pdf/Rechnung_4124763242.pdf</t>
  </si>
  <si>
    <t>1436</t>
  </si>
  <si>
    <t>1.60</t>
  </si>
  <si>
    <t>2KF38864AF949513L</t>
  </si>
  <si>
    <t>1435</t>
  </si>
  <si>
    <t>Kreditkartenabrechnung - Abrechnung vom 29.11.2024MC</t>
  </si>
  <si>
    <t>28.03</t>
  </si>
  <si>
    <t>Abrechnung vom 29.11.2024MC NORMAN VOSS</t>
  </si>
  <si>
    <t>1439</t>
  </si>
  <si>
    <t>-23.12</t>
  </si>
  <si>
    <t>OPENAI *CHATGPT SUBSCRUSA SAN FRANCISCOUSD 23,80KURS: 1,0475351,75% AUSLANDSUMS. 0,40Umsatz vom 18.12.2024MC NORMAN VOSS</t>
  </si>
  <si>
    <t>23.12</t>
  </si>
  <si>
    <t>2024-12-18 00:00:00</t>
  </si>
  <si>
    <t>https://webapp.buchhaltungsbutler.de/receipts/view-pdf/Invoice-D475975F-0023.pdf</t>
  </si>
  <si>
    <t>Beleg?</t>
  </si>
  <si>
    <t>1438</t>
  </si>
  <si>
    <t>-28.03</t>
  </si>
  <si>
    <t>1437</t>
  </si>
  <si>
    <t>Videobearbeitung, Timeline setzen - Otis Lantipo</t>
  </si>
  <si>
    <t>-918.74</t>
  </si>
  <si>
    <t>Auslandsüberweisung Produktbezeichnung: Kundenzahlung Imp. Währung Auftrag vom: 20.12.2024 Unsere Referenz: YG4967-ZAI375189 Begünstigter: 1 377965859 Otis Lantipo Bank des Begünstigten: BNINIDJAJPA Verwendungszweck: Invoice INV-1-2024 Auftragsbetrag: IDR 15.000.000,00 Ku rs: 16579,325000 Gegenwert: EUR 904,74</t>
  </si>
  <si>
    <t>INV-1-2024</t>
  </si>
  <si>
    <t>Otis Lanny Papua ITShare</t>
  </si>
  <si>
    <t>904.74</t>
  </si>
  <si>
    <t>https://webapp.buchhaltungsbutler.de/receipts/view-pdf/INVOICEHRMVIDEO_OTIS_final2.pdf</t>
  </si>
  <si>
    <t>1440</t>
  </si>
  <si>
    <t>Auslandsüberweisungsgebühr - Otis Lantipo</t>
  </si>
  <si>
    <t>-4255.41</t>
  </si>
  <si>
    <t>BNR: 81835189 B561001Q3H4 Beitraege 12/24 EREF: 5207612555 MREF: MD140724128 CRED: DE51TK100000031158 IBAN: DE59200505501280376854 BIC: HASP DEHHXXX</t>
  </si>
  <si>
    <t>1444</t>
  </si>
  <si>
    <t>-1057.03</t>
  </si>
  <si>
    <t>Beitraege 01.12.2024 - 31.12.2024 81835189 1057.03 EREF: 2610010761555946 MREF: 011203311201-2 CRED: DE84BKK00000085660 IBAN: DE457002027006 67562546 BIC: HYVEDEMMXXX</t>
  </si>
  <si>
    <t>1443</t>
  </si>
  <si>
    <t>Home-Office Ausstattung HRM Project Coordinator - Payone i.A. von IKEA</t>
  </si>
  <si>
    <t>-329.00</t>
  </si>
  <si>
    <t>191219320197551251200004920 ELV65449361 19.12 19.32 ME0 EREF: 19121932019755125120000492065449361 MREF: G544936115462412191932 CRED: DE16E01 00000020245 IBAN: DE15302201900029610193 BIC: HYVEDEMM414 ABWA: IKEA 492 WUPPERTAL DANKT</t>
  </si>
  <si>
    <t>1487440077</t>
  </si>
  <si>
    <t>IKEA Deutschland GmbH &amp; Co. KG</t>
  </si>
  <si>
    <t>329</t>
  </si>
  <si>
    <t>https://webapp.buchhaltungsbutler.de/receipts/view-pdf/PDF-Dokument-4C95-994D-AF-0.pdf</t>
  </si>
  <si>
    <t>1442</t>
  </si>
  <si>
    <t>1039068152137/PP.5830.PP/. Shop der Deutschen Post (DPDHL Group), Ihr Einkauf bei Shop der Deutschen Post (DPDHL Group) EREF: 1039068152137 MREF: 5YA22253Q9ZKS CRED: LU96ZZZ0000000000000000058 IBAN: LU89751000135104200E BIC: PPLXLUL2</t>
  </si>
  <si>
    <t>1441</t>
  </si>
  <si>
    <t>DEEPL* SUB:1946118 CUSDEU KOLNEUR 4,99Umsatz vom 20.12.2024MC NORMAN VOSS</t>
  </si>
  <si>
    <t>DI-20241221-3222</t>
  </si>
  <si>
    <t>2024-12-21 00:00:00</t>
  </si>
  <si>
    <t>https://webapp.buchhaltungsbutler.de/receipts/view-pdf/DI-20241221-3222.pdf</t>
  </si>
  <si>
    <t>1471</t>
  </si>
  <si>
    <t>-23.13</t>
  </si>
  <si>
    <t>Mailchimp LLC 179664882-21494893-us13 EREF: LS638LHT9F9DT5F6 MREF: GXXW2J2V5JT4Q4C2 CRED: NL48ZZZ342764500000 IBAN: DE52100190001000027873 B IC: ADYBDEB2XXX</t>
  </si>
  <si>
    <t>21494893</t>
  </si>
  <si>
    <t>23.13</t>
  </si>
  <si>
    <t>https://webapp.buchhaltungsbutler.de/receipts/view-pdf/ReceiptforOrderMC21494893Mailchimp.pdf</t>
  </si>
  <si>
    <t>1445</t>
  </si>
  <si>
    <t>Kundennummer: K0900254219 Rechnungsnummer: 080000117268 EREF: 20400037090 MREF: M-K0900254219-0001 CRED: DE63ZZZ00000015422 IBAN: DE44701600 000000142108 BIC: GENODEFF701</t>
  </si>
  <si>
    <t>080000117268</t>
  </si>
  <si>
    <t>2024-12-20 00:00:00</t>
  </si>
  <si>
    <t>https://webapp.buchhaltungsbutler.de/receipts/view-pdf/Hetzner_2024-12-20_080000117268.pdf</t>
  </si>
  <si>
    <t>1446</t>
  </si>
  <si>
    <t>Bankgebühren - ABSCHLUSS PER 31.12.2024</t>
  </si>
  <si>
    <t>-8.24</t>
  </si>
  <si>
    <t>ABSCHLUSS PER 31.12.2024</t>
  </si>
  <si>
    <t>1447</t>
  </si>
  <si>
    <t>Verbindlichk. soziale Sicherheit</t>
  </si>
  <si>
    <t>AAG Forderungen</t>
  </si>
  <si>
    <t>2421</t>
  </si>
  <si>
    <t>worqs Coworking Wuppertal invoice WQWUP20251299 Virtual Office 365 1. Jan. 2025 bis 31. Jan. 2025 EREF: D-00297D812FXJ MREF: WORQSCOWORK-QXT 88D CRED: GB27ZZZSDDBARC0000007495895 IBAN: FR7617118820080000000001760 BIC: GOAAFRP1</t>
  </si>
  <si>
    <t>WQWUP20251299</t>
  </si>
  <si>
    <t>2025-01-01 00:00:00</t>
  </si>
  <si>
    <t>https://webapp.buchhaltungsbutler.de/receipts/view-pdf/worqscoworkingwuppertal_invoice_WQWUP20251299_01012025.pdf</t>
  </si>
  <si>
    <t>1448</t>
  </si>
  <si>
    <t>0000117815920 0019998466496 Rechnungsnr: 121114301520 KdNr. 117815920 Vodafone sagt Danke EREF: 0000117815920 0019998466496 MREF: DE04KMMC0 00117815920T026148527 CRED: DE26ZZZ00000006194 IBAN: DE35700202700655472355 BIC: HYVEDEMMXXX</t>
  </si>
  <si>
    <t>121114301520</t>
  </si>
  <si>
    <t>2024-12-27 00:00:00</t>
  </si>
  <si>
    <t>https://webapp.buchhaltungsbutler.de/receipts/view-pdf/2024-12-27_Rechnung_Kundennr_117815920.pdf</t>
  </si>
  <si>
    <t>1450</t>
  </si>
  <si>
    <t>Launch Intan Jaya Docu and Report, Jayapura - Eneko Bahabol</t>
  </si>
  <si>
    <t>-662.62</t>
  </si>
  <si>
    <t>Auslandsüberweisung Produktbezeichnung: Kundenzahlung Imp. Währung Auftrag vom: 07.01.2025 Unsere Referenz: YG4967-ZAI376748 Begünstigter: 7 955162986 Eneko Bahabol Bank des Begünstigten: CENAIDJAXXX Verwendungszweck: advancement launching eventAuftragsbetrag: IDR 10.800. 000,00 Kurs: 16548,590000 Gegenwert: EUR 652,62</t>
  </si>
  <si>
    <t>BB-Int-1081</t>
  </si>
  <si>
    <t>652.62</t>
  </si>
  <si>
    <t>2024-12-31 00:00:00</t>
  </si>
  <si>
    <t>https://webapp.buchhaltungsbutler.de/receipts/view-pdf/AdvancedPaymentRequest_Eneko_HRMLaunch_Jubi.pdf</t>
  </si>
  <si>
    <t>1449</t>
  </si>
  <si>
    <t>www.grover.com EREF: 2lY0cojWI8RwfiBQ MREF: 1437a8edf321034f048d166f1ffff9c3 CRED: DE36ZZZ00001690322 IBAN: DK6089000000022730 BIC: SXPYDKKK</t>
  </si>
  <si>
    <t>160125</t>
  </si>
  <si>
    <t>2025-01-16 00:00:00</t>
  </si>
  <si>
    <t>https://webapp.buchhaltungsbutler.de/receipts/view-pdf/GroverJan25pdf.pdf</t>
  </si>
  <si>
    <t>1451</t>
  </si>
  <si>
    <t>-1988.63</t>
  </si>
  <si>
    <t>Stnr 131/5951/0787 Lohnsteuer Dez. 24 1.988,63 EREF: 13100059510787L250113-7227-90374171 MREF: NW005897133746 CRED: DE14NRW00000098851 IBAN: DE84300500000004061214 BIC: WELADEDDXXX ABWA: Landeshauptkasse des Landes</t>
  </si>
  <si>
    <t>1453</t>
  </si>
  <si>
    <t>GLS Beitrag 2025, weitere Infos unter www.gls.de/beitrag KDNR: 12663442</t>
  </si>
  <si>
    <t>1452</t>
  </si>
  <si>
    <t>322.91</t>
  </si>
  <si>
    <t>37C184765D627292F</t>
  </si>
  <si>
    <t>1454</t>
  </si>
  <si>
    <t>Webdevelopment Wordpress Plugin - fiverr.com</t>
  </si>
  <si>
    <t>-322.91</t>
  </si>
  <si>
    <t>1RM74537M4546535F develop custom wordpress plugin, theme, woocommerce solution</t>
  </si>
  <si>
    <t>Invoice?</t>
  </si>
  <si>
    <t>1455</t>
  </si>
  <si>
    <t>1039665872614/PP.5830.PP/. FIVERR INTERNATIONAL LTD., Ihr Einkauf bei FIVERR INTERNATIONAL LTD. EREF: 1039665872614 MREF: 5YA22253Q9ZKS CRED : LU96ZZZ0000000000000000058 IBAN: LU89751000135104200E BIC: PPLXLUL2</t>
  </si>
  <si>
    <t>1456</t>
  </si>
  <si>
    <t>KI Tool Textanalyse via DevInt Coordination - OPENAI *CHATGPT SUBSCRUSA SAN</t>
  </si>
  <si>
    <t>-23.60</t>
  </si>
  <si>
    <t>OPENAI *CHATGPT SUBSCRUSA SAN FRANCISCOUSD 23,80KURS: 1,0263041,75% AUSLANDSUMS. 0,41Umsatz vom 18.01.2025MC NORMAN VOSS</t>
  </si>
  <si>
    <t>23.6</t>
  </si>
  <si>
    <t>2025-01-18 00:00:00</t>
  </si>
  <si>
    <t>https://webapp.buchhaltungsbutler.de/receipts/view-pdf/Invoice-D475975F-0024.pdf</t>
  </si>
  <si>
    <t>1472</t>
  </si>
  <si>
    <t>Kreditkartenabrechnung - Abrechnung vom 30.12.2024MC</t>
  </si>
  <si>
    <t>28.11</t>
  </si>
  <si>
    <t>Abrechnung vom 30.12.2024MC NORMAN VOSS</t>
  </si>
  <si>
    <t>1473</t>
  </si>
  <si>
    <t>-28.11</t>
  </si>
  <si>
    <t>1457</t>
  </si>
  <si>
    <t>-23.30</t>
  </si>
  <si>
    <t>Mailchimp LLC 179664882-21759845-us13 EREF: CN2HPX45RJ74P3F6 MREF: GXXW2J2V5JT4Q4C2 CRED: NL48ZZZ342764500000 IBAN: DE52100190001000027873 B IC: ADYBDEB2XXX</t>
  </si>
  <si>
    <t>21759845</t>
  </si>
  <si>
    <t>23.3</t>
  </si>
  <si>
    <t>2025-01-21 00:00:00</t>
  </si>
  <si>
    <t>https://webapp.buchhaltungsbutler.de/receipts/view-pdf/ReceiptforOrderMC21759845Mailchimp.pdf</t>
  </si>
  <si>
    <t>1458</t>
  </si>
  <si>
    <t>-5.07</t>
  </si>
  <si>
    <t>DEEPL* SUB:1946118 CUSDEU KOLNEUR 5,07Umsatz vom 21.01.2025MC NORMAN VOSS</t>
  </si>
  <si>
    <t>DI-20250121-5690</t>
  </si>
  <si>
    <t>5.07</t>
  </si>
  <si>
    <t>https://webapp.buchhaltungsbutler.de/receipts/view-pdf/DI-20250121-5690.pdf</t>
  </si>
  <si>
    <t>1474</t>
  </si>
  <si>
    <t>Kundennummer: K0900254219 Rechnungsnummer: 089000165053 EREF: 20700053748 MREF: M-K0900254219-0001 CRED: DE63ZZZ00000015422 IBAN: DE80765200 710012360320 BIC: HYVEDEMM406</t>
  </si>
  <si>
    <t>089000165053</t>
  </si>
  <si>
    <t>2025-01-20 00:00:00</t>
  </si>
  <si>
    <t>https://webapp.buchhaltungsbutler.de/receipts/view-pdf/Hetzner_2025-01-20_089000165053.pdf</t>
  </si>
  <si>
    <t>1459</t>
  </si>
  <si>
    <t>KI Tool Textanalyse via HRM Account - OPENAI *CHATGPT SUBSCRUSA SAN</t>
  </si>
  <si>
    <t>OPENAI *CHATGPT SUBSCRUSA SAN FRANCISCOUSD 23,80KURS: 1,0393011,75% AUSLANDSUMS. 0,40Umsatz vom 23.01.2025MC NORMAN VOSS</t>
  </si>
  <si>
    <t>B2B2136A</t>
  </si>
  <si>
    <t>2025-01-23 00:00:00</t>
  </si>
  <si>
    <t>https://webapp.buchhaltungsbutler.de/receipts/view-pdf/Invoice-B2B2136A-0001.pdf</t>
  </si>
  <si>
    <t>1475</t>
  </si>
  <si>
    <t>Advocacy Consultancy Brussels - Andrew Teixeira de Sousa</t>
  </si>
  <si>
    <t>-733.00</t>
  </si>
  <si>
    <t>Invoice No. 2025.0104.1 SecureGo plus IBAN: BE70950233779025 BIC: CTBKBEBXXXX</t>
  </si>
  <si>
    <t>2025.0104.1</t>
  </si>
  <si>
    <t>Andrew Sousa</t>
  </si>
  <si>
    <t>2025-01-04 00:00:00</t>
  </si>
  <si>
    <t>https://webapp.buchhaltungsbutler.de/receipts/view-pdf/2024DecInvoiceASousa.pdf</t>
  </si>
  <si>
    <t>1460</t>
  </si>
  <si>
    <t>-545.01</t>
  </si>
  <si>
    <t>Auslandsüberweisung Produktbezeichnung: Kundenzahlung Imp. Währung Auftrag vom: 27.01.2025 Unsere Referenz: YG4967-ZAI378708 Begünstigter: 7 955162986 Eneko Bahabol Bank des Begünstigten: CENAIDJAXXX Verwendungszweck: Invoice 2025-01 Auftragsbetrag: IDR 8.962.000,00 Kurs : 16750,937500 Gegenwert: EUR 535,01</t>
  </si>
  <si>
    <t>2025-01</t>
  </si>
  <si>
    <t>535.01</t>
  </si>
  <si>
    <t>2025-01-14 00:00:00</t>
  </si>
  <si>
    <t>https://webapp.buchhaltungsbutler.de/receipts/view-pdf/Invoice_Eneko_14Jan25.pdf</t>
  </si>
  <si>
    <t>1461</t>
  </si>
  <si>
    <t>Verwaltungsgebühr Stifter Helfen Rabatt Zoom - Haus des Stiftens gGmbH fur Unternehmen und Non-Profits gGmbH</t>
  </si>
  <si>
    <t>-115.43</t>
  </si>
  <si>
    <t>www.stifter-helfen.de EREF: STR16NARF9VQTMXZUOVJCRAN9DRJYRNM22 MREF: 8NFOZWBARMBN3UUD CRED: BE39ZZZCITD000000037 IBAN: IE30CITI9900513295654 8 BIC: STTOIE22 ANAM: Haus des Stiftens gGmbH fur Unternehmen und Non-Profits gGmbH</t>
  </si>
  <si>
    <t>1462</t>
  </si>
  <si>
    <t>Beitraege 01.01.2025 - 31.01.2025 81835189 1057.03 EREF: 2610010807655459 MREF: 011203311201-2 CRED: DE84BKK00000085660 IBAN: DE457002027006 67562546 BIC: HYVEDEMMXXX</t>
  </si>
  <si>
    <t>1463</t>
  </si>
  <si>
    <t>BNR: 81835189 B561001Q3H4 Beitraege 01/25 EREF: 5007525745 MREF: MD140724128 CRED: DE51TK100000031158 IBAN: DE59200505501280376854 BIC: HASP DEHHXXX</t>
  </si>
  <si>
    <t>1464</t>
  </si>
  <si>
    <t>4255.41</t>
  </si>
  <si>
    <t>RETURN/REFUND, Retoure SEPA Lastschrift vom 29.01.2025, Rueckgabegrund: AM04 Deckung ungenügend EREF: 5007525745 CRED: DE51TK100000031158 IB AN: DE59200505501280376854 BIC: HASPDEHHXXX</t>
  </si>
  <si>
    <t>1465</t>
  </si>
  <si>
    <t>Nettolohnzahlungen Januar 2025 - SEPA Sammel-Ueberweisung mit 3 Ueberweisungen und folgenden zusaetzlichen Informationen: TAN1: SecureGo plus MSG-ID: 2501281604</t>
  </si>
  <si>
    <t>-5985.10</t>
  </si>
  <si>
    <t>SEPA Sammel-Ueberweisung mit 3 Ueberweisungen und folgenden zusaetzlichen Informationen: TAN1: SecureGo plus MSG-ID: 2501281604</t>
  </si>
  <si>
    <t>1468</t>
  </si>
  <si>
    <t>Bankgebühren - ABSCHLUSS PER 31.01.2025</t>
  </si>
  <si>
    <t>-6.68</t>
  </si>
  <si>
    <t>ABSCHLUSS PER 31.01.2025</t>
  </si>
  <si>
    <t>1469</t>
  </si>
  <si>
    <t>0000117815920 0020055984436 Rechnungsnr: 121185315888 KdNr. 117815920 Vodafone sagt Danke EREF: 0000117815920 0020055984436 MREF: DE04KMMC0 00117815920T026148527 CRED: DE26ZZZ00000006194 IBAN: DE35700202700655472355 BIC: HYVEDEMMXXX</t>
  </si>
  <si>
    <t>121185315888</t>
  </si>
  <si>
    <t>https://webapp.buchhaltungsbutler.de/receipts/view-pdf/2025-01-23_Rechnung_Kundennr_117815920.pdf</t>
  </si>
  <si>
    <t>1467</t>
  </si>
  <si>
    <t>Contr-2025-100001/275 EREF: 588-12011439-1</t>
  </si>
  <si>
    <t>Contr-2024-100001/275 payment 2025</t>
  </si>
  <si>
    <t>2025-01-31 00:00:00</t>
  </si>
  <si>
    <t>https://webapp.buchhaltungsbutler.de/receipts/view-pdf/Paymentnotice100001275-DevInteVPapuaInternationalAdvocacy2023-2025.pdf</t>
  </si>
  <si>
    <t>1466</t>
  </si>
  <si>
    <t>worqs Coworking Wuppertal invoice WQWUP20251323 Virtual Office 365 1. Feb. 2025 bis 28. Feb. 2025 EREF: D-002EQTZE7VN8 MREF: WORQSCOWORK-QXT 88D CRED: GB27ZZZSDDBARC0000007495895 IBAN: FR7617118820080000000001760 BIC: GOAAFRP1</t>
  </si>
  <si>
    <t>WQWUP20251323</t>
  </si>
  <si>
    <t>2025-02-01 00:00:00</t>
  </si>
  <si>
    <t>https://webapp.buchhaltungsbutler.de/receipts/view-pdf/worqs-coworking-wuppertal_invoice_wqwup20251323_01-02-2025_talia-la-rosa.pdf</t>
  </si>
  <si>
    <t>1470</t>
  </si>
  <si>
    <t>-4259.41</t>
  </si>
  <si>
    <t>BNR: 81835189 B561001Q3H4 Beitraege 01/25 EREF: 9940788699 MREF: MD140724128 CRED: DE51TK100000031158 IBAN: DE59200505501280376854 BIC: HASP DEHHXXX</t>
  </si>
  <si>
    <t>1476</t>
  </si>
  <si>
    <t>Lastrückzugsgebühren wegen Kontodeckung - Techniker Krankenkasse</t>
  </si>
  <si>
    <t>-559.94</t>
  </si>
  <si>
    <t>Invoice No. 2025.0204.1 SecureGo plus IBAN: BE70950233779025 BIC: CTBKBEBXXXX</t>
  </si>
  <si>
    <t>2025.0204 .1</t>
  </si>
  <si>
    <t>559.94</t>
  </si>
  <si>
    <t>2025-02-04 00:00:00</t>
  </si>
  <si>
    <t>https://webapp.buchhaltungsbutler.de/receipts/view-pdf/2025JanInvoiceASousa_2.pdf</t>
  </si>
  <si>
    <t>1477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</si>
  <si>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</si>
  <si>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</si>
  <si>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</si>
  <si>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</si>
  <si>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</si>
  <si>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</si>
  <si>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</si>
  <si>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</si>
  <si>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</si>
  <si>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</si>
  <si>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</si>
  <si>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</si>
  <si>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</si>
  <si>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</si>
  <si>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</si>
  <si>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</si>
  <si>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</si>
  <si>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</si>
  <si>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</si>
  <si>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</si>
  <si>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</si>
  <si>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Consultancy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</si>
  <si>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</si>
  <si>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</si>
  <si>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</si>
  <si>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</si>
  <si>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</si>
  <si>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</si>
  <si>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</si>
  <si>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</si>
  <si>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</si>
  <si>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</si>
  <si>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</si>
  <si>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</si>
  <si>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</si>
  <si>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</si>
  <si>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</si>
  <si>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</si>
  <si>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</si>
  <si>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</si>
  <si>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</si>
  <si>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</si>
  <si>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</si>
  <si>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</si>
  <si>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</si>
  <si>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</si>
  <si>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</si>
  <si>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</si>
  <si>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</si>
  <si>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</si>
  <si>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</si>
  <si>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</si>
  <si>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</si>
  <si>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</si>
  <si>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</si>
  <si>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</si>
  <si>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</si>
  <si>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</si>
  <si>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</si>
  <si>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</si>
  <si>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</si>
  <si>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</si>
  <si>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</si>
  <si>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</si>
  <si>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</si>
  <si>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</si>
  <si>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</si>
  <si>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</si>
  <si>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</si>
  <si>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</si>
  <si>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</si>
  <si>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</si>
  <si>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</si>
  <si>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</si>
  <si>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</si>
  <si>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</si>
  <si>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</si>
  <si>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</si>
  <si>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</si>
  <si>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</si>
  <si>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</si>
  <si>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</si>
  <si>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</si>
  <si>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</si>
  <si>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</si>
  <si>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</si>
  <si>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</si>
  <si>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</si>
  <si>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</si>
  <si>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</si>
  <si>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</si>
  <si>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</si>
  <si>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</si>
  <si>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</si>
  <si>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</si>
  <si>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</si>
  <si>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</si>
  <si>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</si>
  <si>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</si>
  <si>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</si>
  <si>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</si>
  <si>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</si>
  <si>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</si>
  <si>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</si>
  <si>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</si>
  <si>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</si>
  <si>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</si>
  <si>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</si>
  <si>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</si>
  <si>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</si>
  <si>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</si>
  <si>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</si>
  <si>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</si>
  <si>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</si>
  <si>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</si>
  <si>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</si>
  <si>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</si>
  <si>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</si>
  <si>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</si>
  <si>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</si>
  <si>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</si>
  <si>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</si>
  <si>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</si>
  <si>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</si>
  <si>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</si>
  <si>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2025-02</t>
  </si>
  <si>
    <t>DevInt Gesamthaushalt 2022</t>
  </si>
  <si>
    <t>compiled: 10.02.2025 with last booking from 27.11.2024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</si>
  <si>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</si>
  <si>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</si>
  <si>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</si>
  <si>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</si>
  <si>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</si>
  <si>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</si>
  <si>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</si>
  <si>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</si>
  <si>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</si>
  <si>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</si>
  <si>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</si>
  <si>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</si>
  <si>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</si>
  <si>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</si>
  <si>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</si>
  <si>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</si>
  <si>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</si>
  <si>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</si>
  <si>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</si>
  <si>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</si>
  <si>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</si>
  <si>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</si>
  <si>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</si>
  <si>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</si>
  <si>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</si>
  <si>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</si>
  <si>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</si>
  <si>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</si>
  <si>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</si>
  <si>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</si>
  <si>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</si>
  <si>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</si>
  <si>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</si>
  <si>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</si>
  <si>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</si>
  <si>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</si>
  <si>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</si>
  <si>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</si>
  <si>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</si>
  <si>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</si>
  <si>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</si>
  <si>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</si>
  <si>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</si>
  <si>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</si>
  <si>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</si>
  <si>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</si>
  <si>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</si>
  <si>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</si>
  <si>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</si>
  <si>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</si>
  <si>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</si>
  <si>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</si>
  <si>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</si>
  <si>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</si>
  <si>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</si>
  <si>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</si>
  <si>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</si>
  <si>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</si>
  <si>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</si>
  <si>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</si>
  <si>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</si>
  <si>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</si>
  <si>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</si>
  <si>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</si>
  <si>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</si>
  <si>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</si>
  <si>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</si>
  <si>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</si>
  <si>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</si>
  <si>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</si>
  <si>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</si>
  <si>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</si>
  <si>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</si>
  <si>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</si>
  <si>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</si>
  <si>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</si>
  <si>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</si>
  <si>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</si>
  <si>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</si>
  <si>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</si>
  <si>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</si>
  <si>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</si>
  <si>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</si>
  <si>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</si>
  <si>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</si>
  <si>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</si>
  <si>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</si>
  <si>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</si>
  <si>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</si>
  <si>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10.02.2025 with last booking from 10.02.2025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</si>
  <si>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</si>
  <si>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</si>
  <si>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</si>
  <si>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</si>
  <si>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</si>
  <si>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</si>
  <si>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</si>
  <si>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</si>
  <si>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</si>
  <si>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</si>
  <si>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</si>
  <si>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</si>
  <si>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</si>
  <si>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</si>
  <si>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</si>
  <si>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</si>
  <si>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</si>
  <si>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</si>
  <si>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</si>
  <si>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</si>
  <si>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</si>
  <si>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</si>
  <si>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</si>
  <si>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</si>
  <si>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</si>
  <si>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</si>
  <si>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</si>
  <si>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</si>
  <si>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</si>
  <si>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</si>
  <si>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</si>
  <si>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</si>
  <si>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</si>
  <si>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</si>
  <si>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</si>
  <si>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</si>
  <si>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</si>
  <si>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</si>
  <si>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</si>
  <si>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</si>
  <si>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</si>
  <si>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</si>
  <si>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</si>
  <si>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</si>
  <si>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</si>
  <si>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</si>
  <si>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</si>
  <si>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</si>
  <si>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</si>
  <si>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</si>
  <si>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</si>
  <si>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</si>
  <si>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</si>
  <si>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</si>
  <si>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</si>
  <si>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</si>
  <si>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</si>
  <si>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</si>
  <si>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</si>
  <si>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</si>
  <si>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</si>
  <si>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</si>
  <si>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</si>
  <si>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</si>
  <si>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</si>
  <si>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</si>
  <si>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</si>
  <si>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</si>
  <si>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</si>
  <si>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</si>
  <si>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</si>
  <si>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</si>
  <si>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</si>
  <si>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</si>
  <si>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</si>
  <si>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</si>
  <si>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</si>
  <si>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</si>
  <si>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</si>
  <si>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</si>
  <si>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</si>
  <si>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</si>
  <si>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</si>
  <si>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</si>
  <si>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</si>
  <si>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</si>
  <si>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</si>
  <si>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</si>
  <si>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</si>
  <si>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</si>
  <si>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</si>
  <si>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</si>
  <si>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</si>
  <si>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</si>
  <si>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</si>
  <si>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</si>
  <si>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</si>
  <si>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</si>
  <si>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</si>
  <si>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</si>
  <si>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</si>
  <si>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</si>
  <si>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</si>
  <si>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</si>
  <si>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</si>
  <si>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</si>
  <si>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</si>
  <si>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</si>
  <si>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</si>
  <si>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</si>
  <si>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</si>
  <si>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</si>
  <si>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</si>
  <si>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</si>
  <si>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</si>
  <si>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</si>
  <si>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</si>
  <si>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</si>
  <si>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</si>
  <si>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</si>
  <si>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</si>
  <si>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</si>
  <si>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</si>
  <si>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</si>
  <si>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</si>
  <si>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</si>
  <si>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</si>
  <si>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</si>
  <si>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</si>
  <si>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</si>
  <si>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</si>
  <si>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</si>
  <si>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</si>
  <si>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</si>
  <si>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</si>
  <si>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</si>
  <si>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</si>
  <si>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</si>
  <si>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</si>
  <si>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</si>
  <si>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</si>
  <si>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</si>
  <si>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</si>
  <si>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</si>
  <si>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</si>
  <si>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</si>
  <si>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</si>
  <si>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</si>
  <si>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</si>
  <si>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</si>
  <si>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10.02.2025 with last booking from 31.12.2024</t>
  </si>
  <si>
    <t>Project Activities P24 (Support P24)</t>
  </si>
  <si>
    <t>2413</t>
  </si>
  <si>
    <t>Personnel  (Support P24)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</si>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</sst>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"/>
    <numFmt numFmtId="165" formatCode="_-* #,##0.00\ _$_-;\-* #,##0.00\ _$_-;_-* &quot;-&quot;??\ _$_-;_-@_-"/>
    <numFmt numFmtId="166" formatCode="#,##0.00\ \€"/>
    <numFmt numFmtId="167" formatCode="#0\ \€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167" fontId="8" fillId="5" borderId="12" xfId="0" applyNumberFormat="1" applyFont="1" applyFill="1" applyBorder="1"/>
    <xf numFmtId="0" fontId="0" fillId="0" borderId="12" xfId="0" applyBorder="1"/>
    <xf numFmtId="0" fontId="5" fillId="0" borderId="13" xfId="0" applyFont="1" applyBorder="1"/>
    <xf numFmtId="0" fontId="0" fillId="0" borderId="0" xfId="0"/>
    <xf numFmtId="167" fontId="7" fillId="4" borderId="12" xfId="0" applyNumberFormat="1" applyFont="1" applyFill="1" applyBorder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6" fillId="3" borderId="17" xfId="0" applyNumberFormat="1" applyFont="1" applyFill="1" applyBorder="1"/>
    <xf numFmtId="0" fontId="3" fillId="0" borderId="0" xfId="0" applyFont="1"/>
    <xf numFmtId="167" fontId="9" fillId="6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0" fontId="9" fillId="6" borderId="18" xfId="0" applyFont="1" applyFill="1" applyBorder="1"/>
    <xf numFmtId="0" fontId="6" fillId="6" borderId="18" xfId="0" applyFont="1" applyFill="1" applyBorder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167" fontId="6" fillId="6" borderId="17" xfId="0" applyNumberFormat="1" applyFont="1" applyFill="1" applyBorder="1"/>
    <xf numFmtId="167" fontId="6" fillId="6" borderId="18" xfId="0" applyNumberFormat="1" applyFont="1" applyFill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60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x14ac:dyDescent="0.2">
      <c r="A1014">
        <v>2824</v>
      </c>
      <c r="B1014">
        <v>2824</v>
      </c>
      <c r="C1014" s="2">
        <v>45289.041666666657</v>
      </c>
      <c r="E1014" t="s">
        <v>256</v>
      </c>
      <c r="F1014" s="3">
        <v>2948.48</v>
      </c>
      <c r="G1014" t="s">
        <v>47</v>
      </c>
      <c r="H1014" s="3">
        <v>0</v>
      </c>
      <c r="I1014" t="s">
        <v>48</v>
      </c>
      <c r="J1014">
        <v>1705</v>
      </c>
      <c r="K1014" t="s">
        <v>52</v>
      </c>
      <c r="L1014" t="s">
        <v>203</v>
      </c>
      <c r="N1014">
        <v>940</v>
      </c>
      <c r="O1014" t="s">
        <v>52</v>
      </c>
      <c r="P1014" t="s">
        <v>53</v>
      </c>
      <c r="T1014" t="s">
        <v>3414</v>
      </c>
      <c r="U1014" t="s">
        <v>3415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3416</v>
      </c>
      <c r="AM1014" t="s">
        <v>3415</v>
      </c>
      <c r="AN1014" s="3"/>
      <c r="AP1014" t="s">
        <v>64</v>
      </c>
      <c r="AR1014">
        <v>1153</v>
      </c>
      <c r="AS1014" t="s">
        <v>66</v>
      </c>
    </row>
    <row r="1015" spans="1:45" ht="16" x14ac:dyDescent="0.2">
      <c r="A1015">
        <v>2855</v>
      </c>
      <c r="B1015">
        <v>2855</v>
      </c>
      <c r="C1015" s="2">
        <v>45289.041666666657</v>
      </c>
      <c r="E1015" t="s">
        <v>3417</v>
      </c>
      <c r="F1015" s="3">
        <v>2948.48</v>
      </c>
      <c r="G1015" t="s">
        <v>47</v>
      </c>
      <c r="H1015" s="3">
        <v>0</v>
      </c>
      <c r="I1015" t="s">
        <v>104</v>
      </c>
      <c r="J1015">
        <v>940</v>
      </c>
      <c r="K1015" t="s">
        <v>52</v>
      </c>
      <c r="L1015" t="s">
        <v>53</v>
      </c>
      <c r="N1015">
        <v>705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1154</v>
      </c>
      <c r="AS1015" t="s">
        <v>66</v>
      </c>
    </row>
    <row r="1016" spans="1:45" ht="16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x14ac:dyDescent="0.2">
      <c r="A1055">
        <v>2903</v>
      </c>
      <c r="B1055">
        <v>2903</v>
      </c>
      <c r="C1055" s="2">
        <v>45316.041666666657</v>
      </c>
      <c r="D1055" t="s">
        <v>1761</v>
      </c>
      <c r="E1055" t="s">
        <v>3527</v>
      </c>
      <c r="F1055" s="3">
        <v>508.08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2386</v>
      </c>
      <c r="W1055" t="s">
        <v>56</v>
      </c>
      <c r="X1055" t="s">
        <v>3530</v>
      </c>
      <c r="Y1055" t="s">
        <v>2668</v>
      </c>
      <c r="Z1055" s="3">
        <v>19</v>
      </c>
      <c r="AA1055" t="s">
        <v>3531</v>
      </c>
      <c r="AB1055" t="s">
        <v>3361</v>
      </c>
      <c r="AC1055" t="s">
        <v>61</v>
      </c>
      <c r="AD1055" t="s">
        <v>61</v>
      </c>
      <c r="AE1055" t="s">
        <v>3532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3533</v>
      </c>
      <c r="AM1055" t="s">
        <v>3529</v>
      </c>
      <c r="AN1055" s="3">
        <v>51.15</v>
      </c>
      <c r="AO1055" t="s">
        <v>3361</v>
      </c>
      <c r="AP1055" t="s">
        <v>64</v>
      </c>
      <c r="AQ1055" t="s">
        <v>3532</v>
      </c>
      <c r="AR1055">
        <v>1168</v>
      </c>
      <c r="AS1055" t="s">
        <v>66</v>
      </c>
    </row>
    <row r="1056" spans="1:45" ht="16" x14ac:dyDescent="0.2">
      <c r="A1056">
        <v>2904</v>
      </c>
      <c r="B1056">
        <v>2904</v>
      </c>
      <c r="C1056" s="2">
        <v>45316.041666666657</v>
      </c>
      <c r="D1056" t="s">
        <v>1748</v>
      </c>
      <c r="E1056" t="s">
        <v>3534</v>
      </c>
      <c r="F1056" s="3">
        <v>42.5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2386</v>
      </c>
      <c r="W1056" t="s">
        <v>56</v>
      </c>
      <c r="X1056" t="s">
        <v>3530</v>
      </c>
      <c r="Y1056" t="s">
        <v>2668</v>
      </c>
      <c r="Z1056" s="3">
        <v>19</v>
      </c>
      <c r="AA1056" t="s">
        <v>3531</v>
      </c>
      <c r="AB1056" t="s">
        <v>3361</v>
      </c>
      <c r="AC1056" t="s">
        <v>61</v>
      </c>
      <c r="AD1056" t="s">
        <v>61</v>
      </c>
      <c r="AE1056" t="s">
        <v>3532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3533</v>
      </c>
      <c r="AM1056" t="s">
        <v>3529</v>
      </c>
      <c r="AN1056" s="3">
        <v>51.15</v>
      </c>
      <c r="AO1056" t="s">
        <v>3361</v>
      </c>
      <c r="AP1056" t="s">
        <v>64</v>
      </c>
      <c r="AQ1056" t="s">
        <v>3532</v>
      </c>
      <c r="AR1056">
        <v>1168</v>
      </c>
      <c r="AS1056" t="s">
        <v>66</v>
      </c>
    </row>
    <row r="1057" spans="1:45" ht="16" x14ac:dyDescent="0.2">
      <c r="A1057">
        <v>3040</v>
      </c>
      <c r="B1057">
        <v>3040</v>
      </c>
      <c r="C1057" s="2">
        <v>45316.041666666657</v>
      </c>
      <c r="D1057" t="s">
        <v>3050</v>
      </c>
      <c r="E1057" t="s">
        <v>3535</v>
      </c>
      <c r="F1057" s="3">
        <v>609.02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3536</v>
      </c>
      <c r="U1057" t="s">
        <v>3537</v>
      </c>
      <c r="V1057" t="s">
        <v>2391</v>
      </c>
      <c r="W1057" t="s">
        <v>56</v>
      </c>
      <c r="X1057" t="s">
        <v>3137</v>
      </c>
      <c r="Y1057" t="s">
        <v>3055</v>
      </c>
      <c r="Z1057" s="3">
        <v>0</v>
      </c>
      <c r="AA1057" t="s">
        <v>3538</v>
      </c>
      <c r="AB1057" t="s">
        <v>3370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3537</v>
      </c>
      <c r="AN1057" s="3">
        <v>609.02</v>
      </c>
      <c r="AO1057" t="s">
        <v>3370</v>
      </c>
      <c r="AP1057" t="s">
        <v>64</v>
      </c>
      <c r="AQ1057" t="s">
        <v>3539</v>
      </c>
      <c r="AR1057">
        <v>1169</v>
      </c>
      <c r="AS1057" t="s">
        <v>66</v>
      </c>
    </row>
    <row r="1058" spans="1:45" ht="16" x14ac:dyDescent="0.2">
      <c r="A1058">
        <v>3041</v>
      </c>
      <c r="B1058">
        <v>3041</v>
      </c>
      <c r="C1058" s="2">
        <v>45316.041666666657</v>
      </c>
      <c r="D1058" t="s">
        <v>2220</v>
      </c>
      <c r="E1058" t="s">
        <v>3541</v>
      </c>
      <c r="F1058" s="3">
        <v>34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3536</v>
      </c>
      <c r="U1058" t="s">
        <v>3537</v>
      </c>
      <c r="V1058" t="s">
        <v>2391</v>
      </c>
      <c r="W1058" t="s">
        <v>56</v>
      </c>
      <c r="X1058" t="s">
        <v>3137</v>
      </c>
      <c r="Y1058" t="s">
        <v>3055</v>
      </c>
      <c r="Z1058" s="3">
        <v>0</v>
      </c>
      <c r="AA1058" t="s">
        <v>3538</v>
      </c>
      <c r="AB1058" t="s">
        <v>3370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3537</v>
      </c>
      <c r="AN1058" s="3">
        <v>609.02</v>
      </c>
      <c r="AO1058" t="s">
        <v>3370</v>
      </c>
      <c r="AP1058" t="s">
        <v>64</v>
      </c>
      <c r="AQ1058" t="s">
        <v>3539</v>
      </c>
      <c r="AR1058">
        <v>1169</v>
      </c>
      <c r="AS1058" t="s">
        <v>66</v>
      </c>
    </row>
    <row r="1059" spans="1:45" ht="16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x14ac:dyDescent="0.2">
      <c r="A1063">
        <v>2927</v>
      </c>
      <c r="B1063">
        <v>2927</v>
      </c>
      <c r="C1063" s="2">
        <v>45320.041666666657</v>
      </c>
      <c r="E1063" t="s">
        <v>3399</v>
      </c>
      <c r="F1063" s="3">
        <v>2922.63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3552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1175</v>
      </c>
      <c r="AS1063" t="s">
        <v>66</v>
      </c>
    </row>
    <row r="1064" spans="1:45" ht="16" x14ac:dyDescent="0.2">
      <c r="A1064">
        <v>2928</v>
      </c>
      <c r="B1064">
        <v>2928</v>
      </c>
      <c r="C1064" s="2">
        <v>45320.041666666657</v>
      </c>
      <c r="E1064" t="s">
        <v>3555</v>
      </c>
      <c r="F1064" s="3">
        <v>1722.04</v>
      </c>
      <c r="G1064" t="s">
        <v>47</v>
      </c>
      <c r="H1064" s="3">
        <v>0</v>
      </c>
      <c r="I1064" t="s">
        <v>48</v>
      </c>
      <c r="J1064">
        <v>705</v>
      </c>
      <c r="K1064" t="s">
        <v>52</v>
      </c>
      <c r="L1064" t="s">
        <v>53</v>
      </c>
      <c r="N1064">
        <v>940</v>
      </c>
      <c r="O1064" t="s">
        <v>52</v>
      </c>
      <c r="P1064" t="s">
        <v>53</v>
      </c>
      <c r="T1064" t="s">
        <v>3387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1172</v>
      </c>
      <c r="AS1064" t="s">
        <v>66</v>
      </c>
    </row>
    <row r="1065" spans="1:45" ht="16" x14ac:dyDescent="0.2">
      <c r="A1065">
        <v>2864</v>
      </c>
      <c r="B1065">
        <v>2864</v>
      </c>
      <c r="C1065" s="2">
        <v>45320.041666666657</v>
      </c>
      <c r="E1065" t="s">
        <v>256</v>
      </c>
      <c r="F1065" s="3">
        <v>5578.4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Z1065" s="3"/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3560</v>
      </c>
      <c r="AM1065" t="s">
        <v>3559</v>
      </c>
      <c r="AN1065" s="3"/>
      <c r="AP1065" t="s">
        <v>64</v>
      </c>
      <c r="AR1065">
        <v>1174</v>
      </c>
      <c r="AS1065" t="s">
        <v>66</v>
      </c>
    </row>
    <row r="1066" spans="1:45" ht="16" x14ac:dyDescent="0.2">
      <c r="A1066">
        <v>3311</v>
      </c>
      <c r="B1066">
        <v>3311</v>
      </c>
      <c r="C1066" s="2">
        <v>45322</v>
      </c>
      <c r="E1066" t="s">
        <v>205</v>
      </c>
      <c r="F1066" s="3">
        <v>679.01</v>
      </c>
      <c r="G1066" t="s">
        <v>47</v>
      </c>
      <c r="H1066" s="3">
        <v>0</v>
      </c>
      <c r="I1066" t="s">
        <v>104</v>
      </c>
      <c r="J1066">
        <v>1730</v>
      </c>
      <c r="K1066" t="s">
        <v>52</v>
      </c>
      <c r="L1066" t="s">
        <v>203</v>
      </c>
      <c r="N1066">
        <v>1700</v>
      </c>
      <c r="O1066" t="s">
        <v>52</v>
      </c>
      <c r="P1066" t="s">
        <v>203</v>
      </c>
      <c r="T1066" t="s">
        <v>64</v>
      </c>
      <c r="Z1066" s="3"/>
      <c r="AF1066" t="s">
        <v>63</v>
      </c>
      <c r="AH1066">
        <v>0</v>
      </c>
      <c r="AI1066" s="2">
        <v>45322</v>
      </c>
      <c r="AJ1066" t="s">
        <v>64</v>
      </c>
      <c r="AK1066" t="s">
        <v>64</v>
      </c>
      <c r="AL1066" t="s">
        <v>64</v>
      </c>
      <c r="AN1066" s="3"/>
      <c r="AP1066" t="s">
        <v>64</v>
      </c>
      <c r="AR1066" t="s">
        <v>64</v>
      </c>
      <c r="AS1066" t="s">
        <v>66</v>
      </c>
    </row>
    <row r="1067" spans="1:45" ht="16" x14ac:dyDescent="0.2">
      <c r="A1067">
        <v>3312</v>
      </c>
      <c r="B1067">
        <v>3312</v>
      </c>
      <c r="C1067" s="2">
        <v>45322</v>
      </c>
      <c r="E1067" t="s">
        <v>370</v>
      </c>
      <c r="F1067" s="3">
        <v>2172.04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1705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x14ac:dyDescent="0.2">
      <c r="A1068">
        <v>3313</v>
      </c>
      <c r="B1068">
        <v>3313</v>
      </c>
      <c r="C1068" s="2">
        <v>45322</v>
      </c>
      <c r="E1068" t="s">
        <v>202</v>
      </c>
      <c r="F1068" s="3">
        <v>3529.67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1712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x14ac:dyDescent="0.2">
      <c r="A1069">
        <v>3314</v>
      </c>
      <c r="B1069">
        <v>3314</v>
      </c>
      <c r="C1069" s="2">
        <v>45322</v>
      </c>
      <c r="D1069" t="s">
        <v>1934</v>
      </c>
      <c r="E1069" t="s">
        <v>206</v>
      </c>
      <c r="F1069" s="3">
        <v>2957.87</v>
      </c>
      <c r="G1069" t="s">
        <v>47</v>
      </c>
      <c r="H1069" s="3">
        <v>0</v>
      </c>
      <c r="I1069" t="s">
        <v>104</v>
      </c>
      <c r="J1069">
        <v>2551</v>
      </c>
      <c r="K1069" t="s">
        <v>49</v>
      </c>
      <c r="L1069" t="s">
        <v>50</v>
      </c>
      <c r="M1069" t="s">
        <v>51</v>
      </c>
      <c r="N1069">
        <v>1730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x14ac:dyDescent="0.2">
      <c r="A1070">
        <v>3315</v>
      </c>
      <c r="B1070">
        <v>3315</v>
      </c>
      <c r="C1070" s="2">
        <v>45322</v>
      </c>
      <c r="D1070" t="s">
        <v>1935</v>
      </c>
      <c r="E1070" t="s">
        <v>206</v>
      </c>
      <c r="F1070" s="3">
        <v>2268.59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x14ac:dyDescent="0.2">
      <c r="A1071">
        <v>3541</v>
      </c>
      <c r="B1071">
        <v>3541</v>
      </c>
      <c r="C1071" s="2">
        <v>45322</v>
      </c>
      <c r="E1071" t="s">
        <v>202</v>
      </c>
      <c r="F1071" s="3">
        <v>2164.87</v>
      </c>
      <c r="G1071" t="s">
        <v>47</v>
      </c>
      <c r="H1071" s="3">
        <v>0</v>
      </c>
      <c r="I1071" t="s">
        <v>104</v>
      </c>
      <c r="J1071">
        <v>1730</v>
      </c>
      <c r="K1071" t="s">
        <v>52</v>
      </c>
      <c r="L1071" t="s">
        <v>203</v>
      </c>
      <c r="N1071">
        <v>1712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x14ac:dyDescent="0.2">
      <c r="A1072">
        <v>3542</v>
      </c>
      <c r="B1072">
        <v>3542</v>
      </c>
      <c r="C1072" s="2">
        <v>45322</v>
      </c>
      <c r="E1072" t="s">
        <v>205</v>
      </c>
      <c r="F1072" s="3">
        <v>345.07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1700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x14ac:dyDescent="0.2">
      <c r="A1073">
        <v>3543</v>
      </c>
      <c r="B1073">
        <v>3543</v>
      </c>
      <c r="C1073" s="2">
        <v>45322</v>
      </c>
      <c r="E1073" t="s">
        <v>370</v>
      </c>
      <c r="F1073" s="3">
        <v>1306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1705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x14ac:dyDescent="0.2">
      <c r="A1074">
        <v>3612</v>
      </c>
      <c r="B1074">
        <v>3612</v>
      </c>
      <c r="C1074" s="2">
        <v>45322</v>
      </c>
      <c r="D1074" t="s">
        <v>1936</v>
      </c>
      <c r="E1074" t="s">
        <v>2635</v>
      </c>
      <c r="F1074" s="3">
        <v>143</v>
      </c>
      <c r="G1074" t="s">
        <v>47</v>
      </c>
      <c r="H1074" s="3">
        <v>0</v>
      </c>
      <c r="I1074" t="s">
        <v>104</v>
      </c>
      <c r="J1074">
        <v>2551</v>
      </c>
      <c r="K1074" t="s">
        <v>49</v>
      </c>
      <c r="L1074" t="s">
        <v>50</v>
      </c>
      <c r="M1074" t="s">
        <v>51</v>
      </c>
      <c r="N1074">
        <v>1730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x14ac:dyDescent="0.2">
      <c r="A1075">
        <v>3618</v>
      </c>
      <c r="B1075">
        <v>3618</v>
      </c>
      <c r="C1075" s="2">
        <v>45322</v>
      </c>
      <c r="D1075" t="s">
        <v>1936</v>
      </c>
      <c r="E1075" t="s">
        <v>206</v>
      </c>
      <c r="F1075" s="3">
        <v>2988.56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x14ac:dyDescent="0.2">
      <c r="A1076">
        <v>3619</v>
      </c>
      <c r="B1076">
        <v>3619</v>
      </c>
      <c r="C1076" s="2">
        <v>45322</v>
      </c>
      <c r="D1076" t="s">
        <v>1936</v>
      </c>
      <c r="E1076" t="s">
        <v>204</v>
      </c>
      <c r="F1076" s="3">
        <v>684.38</v>
      </c>
      <c r="G1076" t="s">
        <v>47</v>
      </c>
      <c r="H1076" s="3">
        <v>0</v>
      </c>
      <c r="I1076" t="s">
        <v>104</v>
      </c>
      <c r="J1076">
        <v>2555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x14ac:dyDescent="0.2">
      <c r="A1077">
        <v>3620</v>
      </c>
      <c r="B1077">
        <v>3620</v>
      </c>
      <c r="C1077" s="2">
        <v>45322</v>
      </c>
      <c r="D1077" t="s">
        <v>1935</v>
      </c>
      <c r="E1077" t="s">
        <v>204</v>
      </c>
      <c r="F1077" s="3">
        <v>502.11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x14ac:dyDescent="0.2">
      <c r="A1078">
        <v>3621</v>
      </c>
      <c r="B1078">
        <v>3621</v>
      </c>
      <c r="C1078" s="2">
        <v>45322</v>
      </c>
      <c r="D1078" t="s">
        <v>1934</v>
      </c>
      <c r="E1078" t="s">
        <v>204</v>
      </c>
      <c r="F1078" s="3">
        <v>652.15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x14ac:dyDescent="0.2">
      <c r="A1079">
        <v>2894</v>
      </c>
      <c r="B1079">
        <v>2894</v>
      </c>
      <c r="C1079" s="2">
        <v>45322.041666666657</v>
      </c>
      <c r="D1079" t="s">
        <v>1748</v>
      </c>
      <c r="E1079" t="s">
        <v>3561</v>
      </c>
      <c r="F1079" s="3">
        <v>5.68</v>
      </c>
      <c r="G1079" t="s">
        <v>47</v>
      </c>
      <c r="H1079" s="3">
        <v>0</v>
      </c>
      <c r="I1079" t="s">
        <v>48</v>
      </c>
      <c r="J1079">
        <v>2705</v>
      </c>
      <c r="K1079" t="s">
        <v>49</v>
      </c>
      <c r="L1079" t="s">
        <v>50</v>
      </c>
      <c r="M1079" t="s">
        <v>51</v>
      </c>
      <c r="N1079">
        <v>940</v>
      </c>
      <c r="O1079" t="s">
        <v>52</v>
      </c>
      <c r="P1079" t="s">
        <v>53</v>
      </c>
      <c r="T1079" t="s">
        <v>3355</v>
      </c>
      <c r="U1079" t="s">
        <v>3562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3563</v>
      </c>
      <c r="AM1079" t="s">
        <v>3562</v>
      </c>
      <c r="AN1079" s="3"/>
      <c r="AP1079" t="s">
        <v>64</v>
      </c>
      <c r="AR1079">
        <v>1177</v>
      </c>
      <c r="AS1079" t="s">
        <v>66</v>
      </c>
    </row>
    <row r="1080" spans="1:45" ht="16" x14ac:dyDescent="0.2">
      <c r="A1080">
        <v>2866</v>
      </c>
      <c r="B1080">
        <v>2866</v>
      </c>
      <c r="C1080" s="2">
        <v>45323.041666666657</v>
      </c>
      <c r="D1080" t="s">
        <v>1748</v>
      </c>
      <c r="E1080" t="s">
        <v>2507</v>
      </c>
      <c r="F1080" s="3">
        <v>200.15</v>
      </c>
      <c r="G1080" t="s">
        <v>47</v>
      </c>
      <c r="H1080" s="3">
        <v>0</v>
      </c>
      <c r="I1080" t="s">
        <v>48</v>
      </c>
      <c r="J1080">
        <v>2702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3564</v>
      </c>
      <c r="U1080" t="s">
        <v>3565</v>
      </c>
      <c r="V1080" t="s">
        <v>2381</v>
      </c>
      <c r="W1080" t="s">
        <v>56</v>
      </c>
      <c r="X1080" t="s">
        <v>3566</v>
      </c>
      <c r="Y1080" t="s">
        <v>2726</v>
      </c>
      <c r="Z1080" s="3">
        <v>19</v>
      </c>
      <c r="AA1080" t="s">
        <v>3567</v>
      </c>
      <c r="AB1080" t="s">
        <v>3497</v>
      </c>
      <c r="AC1080" t="s">
        <v>61</v>
      </c>
      <c r="AD1080" t="s">
        <v>61</v>
      </c>
      <c r="AE1080" t="s">
        <v>3568</v>
      </c>
      <c r="AF1080" t="s">
        <v>63</v>
      </c>
      <c r="AH1080">
        <v>0</v>
      </c>
      <c r="AI1080" s="2">
        <v>45323</v>
      </c>
      <c r="AJ1080" t="s">
        <v>64</v>
      </c>
      <c r="AK1080" t="s">
        <v>64</v>
      </c>
      <c r="AL1080" t="s">
        <v>3569</v>
      </c>
      <c r="AM1080" t="s">
        <v>3565</v>
      </c>
      <c r="AN1080" s="3">
        <v>200.15</v>
      </c>
      <c r="AO1080" t="s">
        <v>3497</v>
      </c>
      <c r="AP1080" t="s">
        <v>64</v>
      </c>
      <c r="AQ1080" t="s">
        <v>3568</v>
      </c>
      <c r="AR1080">
        <v>1176</v>
      </c>
      <c r="AS1080" t="s">
        <v>66</v>
      </c>
    </row>
    <row r="1081" spans="1:45" ht="16" x14ac:dyDescent="0.2">
      <c r="A1081">
        <v>2872</v>
      </c>
      <c r="B1081">
        <v>2872</v>
      </c>
      <c r="C1081" s="2">
        <v>45328.041666666657</v>
      </c>
      <c r="D1081" t="s">
        <v>1748</v>
      </c>
      <c r="E1081" t="s">
        <v>2371</v>
      </c>
      <c r="F1081" s="3">
        <v>46.41</v>
      </c>
      <c r="G1081" t="s">
        <v>47</v>
      </c>
      <c r="H1081" s="3">
        <v>0</v>
      </c>
      <c r="I1081" t="s">
        <v>48</v>
      </c>
      <c r="J1081">
        <v>2663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2516</v>
      </c>
      <c r="U1081" t="s">
        <v>3570</v>
      </c>
      <c r="V1081" t="s">
        <v>2379</v>
      </c>
      <c r="W1081" t="s">
        <v>56</v>
      </c>
      <c r="X1081" t="s">
        <v>3571</v>
      </c>
      <c r="Y1081" t="s">
        <v>2375</v>
      </c>
      <c r="Z1081" s="3">
        <v>19</v>
      </c>
      <c r="AA1081" t="s">
        <v>2519</v>
      </c>
      <c r="AB1081" t="s">
        <v>3572</v>
      </c>
      <c r="AC1081" t="s">
        <v>61</v>
      </c>
      <c r="AD1081" t="s">
        <v>61</v>
      </c>
      <c r="AE1081" t="s">
        <v>3573</v>
      </c>
      <c r="AF1081" t="s">
        <v>63</v>
      </c>
      <c r="AH1081">
        <v>0</v>
      </c>
      <c r="AI1081" s="2">
        <v>45328</v>
      </c>
      <c r="AJ1081" t="s">
        <v>64</v>
      </c>
      <c r="AK1081" t="s">
        <v>64</v>
      </c>
      <c r="AL1081" t="s">
        <v>3574</v>
      </c>
      <c r="AM1081" t="s">
        <v>3570</v>
      </c>
      <c r="AN1081" s="3">
        <v>46.41</v>
      </c>
      <c r="AO1081" t="s">
        <v>3572</v>
      </c>
      <c r="AP1081" t="s">
        <v>64</v>
      </c>
      <c r="AQ1081" t="s">
        <v>3573</v>
      </c>
      <c r="AR1081">
        <v>1178</v>
      </c>
      <c r="AS1081" t="s">
        <v>66</v>
      </c>
    </row>
    <row r="1082" spans="1:45" ht="16" x14ac:dyDescent="0.2">
      <c r="A1082">
        <v>2873</v>
      </c>
      <c r="B1082">
        <v>2873</v>
      </c>
      <c r="C1082" s="2">
        <v>45329.041666666657</v>
      </c>
      <c r="D1082" t="s">
        <v>2303</v>
      </c>
      <c r="E1082" t="s">
        <v>137</v>
      </c>
      <c r="F1082" s="3">
        <v>20000</v>
      </c>
      <c r="G1082" t="s">
        <v>47</v>
      </c>
      <c r="H1082" s="3">
        <v>0</v>
      </c>
      <c r="I1082" t="s">
        <v>104</v>
      </c>
      <c r="J1082">
        <v>940</v>
      </c>
      <c r="K1082" t="s">
        <v>52</v>
      </c>
      <c r="L1082" t="s">
        <v>53</v>
      </c>
      <c r="N1082">
        <v>3200</v>
      </c>
      <c r="O1082" t="s">
        <v>49</v>
      </c>
      <c r="P1082" t="s">
        <v>105</v>
      </c>
      <c r="Q1082" t="s">
        <v>106</v>
      </c>
      <c r="T1082" t="s">
        <v>298</v>
      </c>
      <c r="U1082" t="s">
        <v>3575</v>
      </c>
      <c r="V1082" t="s">
        <v>2388</v>
      </c>
      <c r="W1082" t="s">
        <v>56</v>
      </c>
      <c r="X1082" t="s">
        <v>3576</v>
      </c>
      <c r="Y1082" t="s">
        <v>142</v>
      </c>
      <c r="Z1082" s="3">
        <v>0</v>
      </c>
      <c r="AA1082" t="s">
        <v>302</v>
      </c>
      <c r="AB1082" t="s">
        <v>3577</v>
      </c>
      <c r="AC1082" t="s">
        <v>61</v>
      </c>
      <c r="AD1082" t="s">
        <v>61</v>
      </c>
      <c r="AE1082" t="s">
        <v>3578</v>
      </c>
      <c r="AF1082" t="s">
        <v>63</v>
      </c>
      <c r="AH1082">
        <v>0</v>
      </c>
      <c r="AI1082" s="2">
        <v>45329</v>
      </c>
      <c r="AJ1082" t="s">
        <v>64</v>
      </c>
      <c r="AK1082" t="s">
        <v>64</v>
      </c>
      <c r="AL1082" t="s">
        <v>3579</v>
      </c>
      <c r="AM1082" t="s">
        <v>3575</v>
      </c>
      <c r="AN1082" s="3">
        <v>20000</v>
      </c>
      <c r="AO1082" t="s">
        <v>3577</v>
      </c>
      <c r="AP1082" t="s">
        <v>64</v>
      </c>
      <c r="AQ1082" t="s">
        <v>3578</v>
      </c>
      <c r="AR1082">
        <v>1179</v>
      </c>
      <c r="AS1082" t="s">
        <v>66</v>
      </c>
    </row>
    <row r="1083" spans="1:45" ht="16" x14ac:dyDescent="0.2">
      <c r="A1083">
        <v>2880</v>
      </c>
      <c r="B1083">
        <v>2880</v>
      </c>
      <c r="C1083" s="2">
        <v>45330.041666666657</v>
      </c>
      <c r="E1083" t="s">
        <v>3580</v>
      </c>
      <c r="F1083" s="3">
        <v>389.22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1705</v>
      </c>
      <c r="O1083" t="s">
        <v>52</v>
      </c>
      <c r="P1083" t="s">
        <v>203</v>
      </c>
      <c r="T1083" t="s">
        <v>3581</v>
      </c>
      <c r="U1083" t="s">
        <v>3582</v>
      </c>
      <c r="Z1083" s="3"/>
      <c r="AF1083" t="s">
        <v>63</v>
      </c>
      <c r="AG1083" t="s">
        <v>3583</v>
      </c>
      <c r="AH1083">
        <v>0</v>
      </c>
      <c r="AI1083" s="2">
        <v>45330</v>
      </c>
      <c r="AJ1083" t="s">
        <v>64</v>
      </c>
      <c r="AK1083" t="s">
        <v>64</v>
      </c>
      <c r="AL1083" t="s">
        <v>3584</v>
      </c>
      <c r="AM1083" t="s">
        <v>3582</v>
      </c>
      <c r="AN1083" s="3"/>
      <c r="AP1083" t="s">
        <v>64</v>
      </c>
      <c r="AR1083">
        <v>1180</v>
      </c>
      <c r="AS1083" t="s">
        <v>66</v>
      </c>
    </row>
    <row r="1084" spans="1:45" ht="16" x14ac:dyDescent="0.2">
      <c r="A1084">
        <v>2879</v>
      </c>
      <c r="B1084">
        <v>2879</v>
      </c>
      <c r="C1084" s="2">
        <v>45331.041666666657</v>
      </c>
      <c r="E1084" t="s">
        <v>3585</v>
      </c>
      <c r="F1084" s="3">
        <v>777.41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3586</v>
      </c>
      <c r="U1084" t="s">
        <v>3587</v>
      </c>
      <c r="Z1084" s="3"/>
      <c r="AF1084" t="s">
        <v>63</v>
      </c>
      <c r="AG1084" t="s">
        <v>3588</v>
      </c>
      <c r="AH1084">
        <v>0</v>
      </c>
      <c r="AI1084" s="2">
        <v>45331</v>
      </c>
      <c r="AJ1084" t="s">
        <v>64</v>
      </c>
      <c r="AK1084" t="s">
        <v>64</v>
      </c>
      <c r="AL1084" t="s">
        <v>3589</v>
      </c>
      <c r="AM1084" t="s">
        <v>3587</v>
      </c>
      <c r="AN1084" s="3"/>
      <c r="AP1084" t="s">
        <v>64</v>
      </c>
      <c r="AR1084">
        <v>1181</v>
      </c>
      <c r="AS1084" t="s">
        <v>66</v>
      </c>
    </row>
    <row r="1085" spans="1:45" ht="16" x14ac:dyDescent="0.2">
      <c r="A1085">
        <v>2881</v>
      </c>
      <c r="B1085">
        <v>2881</v>
      </c>
      <c r="C1085" s="2">
        <v>45335.041666666657</v>
      </c>
      <c r="D1085" t="s">
        <v>1748</v>
      </c>
      <c r="E1085" t="s">
        <v>2165</v>
      </c>
      <c r="F1085" s="3">
        <v>52.9</v>
      </c>
      <c r="G1085" t="s">
        <v>47</v>
      </c>
      <c r="H1085" s="3">
        <v>0</v>
      </c>
      <c r="I1085" t="s">
        <v>48</v>
      </c>
      <c r="J1085">
        <v>2900</v>
      </c>
      <c r="K1085" t="s">
        <v>49</v>
      </c>
      <c r="L1085" t="s">
        <v>50</v>
      </c>
      <c r="M1085" t="s">
        <v>51</v>
      </c>
      <c r="N1085">
        <v>940</v>
      </c>
      <c r="O1085" t="s">
        <v>52</v>
      </c>
      <c r="P1085" t="s">
        <v>53</v>
      </c>
      <c r="T1085" t="s">
        <v>2313</v>
      </c>
      <c r="U1085" t="s">
        <v>3590</v>
      </c>
      <c r="V1085" t="s">
        <v>2400</v>
      </c>
      <c r="W1085" t="s">
        <v>56</v>
      </c>
      <c r="X1085" t="s">
        <v>3591</v>
      </c>
      <c r="Y1085" t="s">
        <v>323</v>
      </c>
      <c r="Z1085" s="3">
        <v>19</v>
      </c>
      <c r="AA1085" t="s">
        <v>2316</v>
      </c>
      <c r="AB1085" t="s">
        <v>3445</v>
      </c>
      <c r="AC1085" t="s">
        <v>61</v>
      </c>
      <c r="AD1085" t="s">
        <v>61</v>
      </c>
      <c r="AE1085" t="s">
        <v>3592</v>
      </c>
      <c r="AF1085" t="s">
        <v>63</v>
      </c>
      <c r="AH1085">
        <v>0</v>
      </c>
      <c r="AI1085" s="2">
        <v>45335</v>
      </c>
      <c r="AJ1085" t="s">
        <v>64</v>
      </c>
      <c r="AK1085" t="s">
        <v>64</v>
      </c>
      <c r="AL1085" t="s">
        <v>3593</v>
      </c>
      <c r="AM1085" t="s">
        <v>3590</v>
      </c>
      <c r="AN1085" s="3">
        <v>52.9</v>
      </c>
      <c r="AO1085" t="s">
        <v>3445</v>
      </c>
      <c r="AP1085" t="s">
        <v>64</v>
      </c>
      <c r="AQ1085" t="s">
        <v>3592</v>
      </c>
      <c r="AR1085">
        <v>1185</v>
      </c>
      <c r="AS1085" t="s">
        <v>66</v>
      </c>
    </row>
    <row r="1086" spans="1:45" ht="16" x14ac:dyDescent="0.2">
      <c r="A1086">
        <v>2930</v>
      </c>
      <c r="B1086">
        <v>2930</v>
      </c>
      <c r="C1086" s="2">
        <v>45342</v>
      </c>
      <c r="D1086" t="s">
        <v>1761</v>
      </c>
      <c r="E1086" t="s">
        <v>2032</v>
      </c>
      <c r="F1086" s="3">
        <v>22.4</v>
      </c>
      <c r="G1086" t="s">
        <v>47</v>
      </c>
      <c r="H1086" s="3">
        <v>0</v>
      </c>
      <c r="I1086" t="s">
        <v>48</v>
      </c>
      <c r="J1086">
        <v>2720</v>
      </c>
      <c r="K1086" t="s">
        <v>49</v>
      </c>
      <c r="L1086" t="s">
        <v>50</v>
      </c>
      <c r="M1086" t="s">
        <v>51</v>
      </c>
      <c r="N1086">
        <v>942</v>
      </c>
      <c r="O1086" t="s">
        <v>52</v>
      </c>
      <c r="P1086" t="s">
        <v>53</v>
      </c>
      <c r="T1086" t="s">
        <v>3594</v>
      </c>
      <c r="U1086" t="s">
        <v>3595</v>
      </c>
      <c r="V1086" t="s">
        <v>2450</v>
      </c>
      <c r="W1086" t="s">
        <v>56</v>
      </c>
      <c r="X1086" t="s">
        <v>3596</v>
      </c>
      <c r="Y1086" t="s">
        <v>2036</v>
      </c>
      <c r="Z1086" s="3">
        <v>19</v>
      </c>
      <c r="AA1086" t="s">
        <v>3597</v>
      </c>
      <c r="AB1086" t="s">
        <v>3598</v>
      </c>
      <c r="AC1086" t="s">
        <v>61</v>
      </c>
      <c r="AD1086" t="s">
        <v>61</v>
      </c>
      <c r="AE1086" t="s">
        <v>3599</v>
      </c>
      <c r="AF1086" t="s">
        <v>63</v>
      </c>
      <c r="AH1086">
        <v>0</v>
      </c>
      <c r="AI1086" s="2">
        <v>45342</v>
      </c>
      <c r="AJ1086" t="s">
        <v>64</v>
      </c>
      <c r="AK1086" t="s">
        <v>64</v>
      </c>
      <c r="AL1086" t="s">
        <v>3600</v>
      </c>
      <c r="AM1086" t="s">
        <v>3595</v>
      </c>
      <c r="AN1086" s="3">
        <v>22.4</v>
      </c>
      <c r="AO1086" t="s">
        <v>3598</v>
      </c>
      <c r="AP1086" t="s">
        <v>64</v>
      </c>
      <c r="AQ1086" t="s">
        <v>3599</v>
      </c>
      <c r="AR1086">
        <v>1198</v>
      </c>
      <c r="AS1086" t="s">
        <v>66</v>
      </c>
    </row>
    <row r="1087" spans="1:45" ht="16" x14ac:dyDescent="0.2">
      <c r="A1087">
        <v>2935</v>
      </c>
      <c r="B1087">
        <v>2935</v>
      </c>
      <c r="C1087" s="2">
        <v>45343</v>
      </c>
      <c r="E1087" t="s">
        <v>3601</v>
      </c>
      <c r="F1087" s="3">
        <v>27.16</v>
      </c>
      <c r="G1087" t="s">
        <v>47</v>
      </c>
      <c r="H1087" s="3">
        <v>0</v>
      </c>
      <c r="I1087" t="s">
        <v>104</v>
      </c>
      <c r="J1087">
        <v>942</v>
      </c>
      <c r="K1087" t="s">
        <v>52</v>
      </c>
      <c r="L1087" t="s">
        <v>53</v>
      </c>
      <c r="N1087">
        <v>705</v>
      </c>
      <c r="O1087" t="s">
        <v>52</v>
      </c>
      <c r="P1087" t="s">
        <v>53</v>
      </c>
      <c r="T1087" t="s">
        <v>3602</v>
      </c>
      <c r="U1087" t="s">
        <v>3603</v>
      </c>
      <c r="Z1087" s="3"/>
      <c r="AF1087" t="s">
        <v>63</v>
      </c>
      <c r="AH1087">
        <v>0</v>
      </c>
      <c r="AI1087" s="2">
        <v>45343</v>
      </c>
      <c r="AJ1087" t="s">
        <v>64</v>
      </c>
      <c r="AK1087" t="s">
        <v>64</v>
      </c>
      <c r="AL1087" t="s">
        <v>3604</v>
      </c>
      <c r="AM1087" t="s">
        <v>3603</v>
      </c>
      <c r="AN1087" s="3"/>
      <c r="AP1087" t="s">
        <v>64</v>
      </c>
      <c r="AR1087">
        <v>1199</v>
      </c>
      <c r="AS1087" t="s">
        <v>66</v>
      </c>
    </row>
    <row r="1088" spans="1:45" ht="16" x14ac:dyDescent="0.2">
      <c r="A1088">
        <v>2907</v>
      </c>
      <c r="B1088">
        <v>2907</v>
      </c>
      <c r="C1088" s="2">
        <v>45343.041666666657</v>
      </c>
      <c r="E1088" t="s">
        <v>744</v>
      </c>
      <c r="F1088" s="3">
        <v>27.16</v>
      </c>
      <c r="G1088" t="s">
        <v>47</v>
      </c>
      <c r="H1088" s="3">
        <v>0</v>
      </c>
      <c r="I1088" t="s">
        <v>48</v>
      </c>
      <c r="J1088">
        <v>705</v>
      </c>
      <c r="K1088" t="s">
        <v>52</v>
      </c>
      <c r="L1088" t="s">
        <v>53</v>
      </c>
      <c r="N1088">
        <v>940</v>
      </c>
      <c r="O1088" t="s">
        <v>52</v>
      </c>
      <c r="P1088" t="s">
        <v>53</v>
      </c>
      <c r="T1088" t="s">
        <v>3605</v>
      </c>
      <c r="U1088" t="s">
        <v>3501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3606</v>
      </c>
      <c r="AM1088" t="s">
        <v>3501</v>
      </c>
      <c r="AN1088" s="3"/>
      <c r="AP1088" t="s">
        <v>64</v>
      </c>
      <c r="AR1088">
        <v>1186</v>
      </c>
      <c r="AS1088" t="s">
        <v>66</v>
      </c>
    </row>
    <row r="1089" spans="1:45" ht="16" x14ac:dyDescent="0.2">
      <c r="A1089">
        <v>2936</v>
      </c>
      <c r="B1089">
        <v>2936</v>
      </c>
      <c r="C1089" s="2">
        <v>45344</v>
      </c>
      <c r="D1089" t="s">
        <v>1761</v>
      </c>
      <c r="E1089" t="s">
        <v>3607</v>
      </c>
      <c r="F1089" s="3">
        <v>4.99</v>
      </c>
      <c r="G1089" t="s">
        <v>47</v>
      </c>
      <c r="H1089" s="3">
        <v>0</v>
      </c>
      <c r="I1089" t="s">
        <v>48</v>
      </c>
      <c r="J1089">
        <v>2720</v>
      </c>
      <c r="K1089" t="s">
        <v>49</v>
      </c>
      <c r="L1089" t="s">
        <v>50</v>
      </c>
      <c r="M1089" t="s">
        <v>51</v>
      </c>
      <c r="N1089">
        <v>942</v>
      </c>
      <c r="O1089" t="s">
        <v>52</v>
      </c>
      <c r="P1089" t="s">
        <v>53</v>
      </c>
      <c r="T1089" t="s">
        <v>1043</v>
      </c>
      <c r="U1089" t="s">
        <v>3608</v>
      </c>
      <c r="V1089" t="s">
        <v>2444</v>
      </c>
      <c r="W1089" t="s">
        <v>56</v>
      </c>
      <c r="X1089" t="s">
        <v>3609</v>
      </c>
      <c r="Y1089" t="s">
        <v>953</v>
      </c>
      <c r="Z1089" s="3">
        <v>19</v>
      </c>
      <c r="AA1089" t="s">
        <v>1046</v>
      </c>
      <c r="AB1089" t="s">
        <v>3610</v>
      </c>
      <c r="AC1089" t="s">
        <v>61</v>
      </c>
      <c r="AD1089" t="s">
        <v>61</v>
      </c>
      <c r="AE1089" t="s">
        <v>3611</v>
      </c>
      <c r="AF1089" t="s">
        <v>63</v>
      </c>
      <c r="AH1089">
        <v>0</v>
      </c>
      <c r="AI1089" s="2">
        <v>45344</v>
      </c>
      <c r="AJ1089" t="s">
        <v>64</v>
      </c>
      <c r="AK1089" t="s">
        <v>64</v>
      </c>
      <c r="AL1089" t="s">
        <v>747</v>
      </c>
      <c r="AM1089" t="s">
        <v>3608</v>
      </c>
      <c r="AN1089" s="3">
        <v>4.99</v>
      </c>
      <c r="AO1089" t="s">
        <v>3610</v>
      </c>
      <c r="AP1089" t="s">
        <v>64</v>
      </c>
      <c r="AQ1089" t="s">
        <v>3611</v>
      </c>
      <c r="AR1089">
        <v>1200</v>
      </c>
      <c r="AS1089" t="s">
        <v>66</v>
      </c>
    </row>
    <row r="1090" spans="1:45" ht="16" x14ac:dyDescent="0.2">
      <c r="A1090">
        <v>2908</v>
      </c>
      <c r="B1090">
        <v>2908</v>
      </c>
      <c r="C1090" s="2">
        <v>45344.041666666657</v>
      </c>
      <c r="E1090" t="s">
        <v>215</v>
      </c>
      <c r="F1090" s="3">
        <v>1024.08</v>
      </c>
      <c r="G1090" t="s">
        <v>47</v>
      </c>
      <c r="H1090" s="3">
        <v>0</v>
      </c>
      <c r="I1090" t="s">
        <v>48</v>
      </c>
      <c r="J1090">
        <v>1700</v>
      </c>
      <c r="K1090" t="s">
        <v>52</v>
      </c>
      <c r="L1090" t="s">
        <v>203</v>
      </c>
      <c r="N1090">
        <v>940</v>
      </c>
      <c r="O1090" t="s">
        <v>52</v>
      </c>
      <c r="P1090" t="s">
        <v>53</v>
      </c>
      <c r="T1090" t="s">
        <v>3612</v>
      </c>
      <c r="U1090" t="s">
        <v>3613</v>
      </c>
      <c r="Z1090" s="3"/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3614</v>
      </c>
      <c r="AM1090" t="s">
        <v>3613</v>
      </c>
      <c r="AN1090" s="3"/>
      <c r="AP1090" t="s">
        <v>64</v>
      </c>
      <c r="AR1090">
        <v>1187</v>
      </c>
      <c r="AS1090" t="s">
        <v>66</v>
      </c>
    </row>
    <row r="1091" spans="1:45" ht="16" x14ac:dyDescent="0.2">
      <c r="A1091">
        <v>2909</v>
      </c>
      <c r="B1091">
        <v>2909</v>
      </c>
      <c r="C1091" s="2">
        <v>45345.041666666657</v>
      </c>
      <c r="D1091" t="s">
        <v>1814</v>
      </c>
      <c r="E1091" t="s">
        <v>2057</v>
      </c>
      <c r="F1091" s="3">
        <v>22.23</v>
      </c>
      <c r="G1091" t="s">
        <v>47</v>
      </c>
      <c r="H1091" s="3">
        <v>0</v>
      </c>
      <c r="I1091" t="s">
        <v>48</v>
      </c>
      <c r="J1091">
        <v>2710</v>
      </c>
      <c r="K1091" t="s">
        <v>49</v>
      </c>
      <c r="L1091" t="s">
        <v>50</v>
      </c>
      <c r="M1091" t="s">
        <v>51</v>
      </c>
      <c r="N1091">
        <v>940</v>
      </c>
      <c r="O1091" t="s">
        <v>52</v>
      </c>
      <c r="P1091" t="s">
        <v>53</v>
      </c>
      <c r="T1091" t="s">
        <v>2469</v>
      </c>
      <c r="U1091" t="s">
        <v>3615</v>
      </c>
      <c r="V1091" t="s">
        <v>2440</v>
      </c>
      <c r="W1091" t="s">
        <v>56</v>
      </c>
      <c r="X1091" t="s">
        <v>3616</v>
      </c>
      <c r="Y1091" t="s">
        <v>2061</v>
      </c>
      <c r="Z1091" s="3">
        <v>19</v>
      </c>
      <c r="AA1091" t="s">
        <v>2472</v>
      </c>
      <c r="AB1091" t="s">
        <v>3610</v>
      </c>
      <c r="AC1091" t="s">
        <v>61</v>
      </c>
      <c r="AD1091" t="s">
        <v>61</v>
      </c>
      <c r="AE1091" t="s">
        <v>3617</v>
      </c>
      <c r="AF1091" t="s">
        <v>63</v>
      </c>
      <c r="AH1091">
        <v>0</v>
      </c>
      <c r="AI1091" s="2">
        <v>45345</v>
      </c>
      <c r="AJ1091" t="s">
        <v>64</v>
      </c>
      <c r="AK1091" t="s">
        <v>64</v>
      </c>
      <c r="AL1091" t="s">
        <v>3618</v>
      </c>
      <c r="AM1091" t="s">
        <v>3615</v>
      </c>
      <c r="AN1091" s="3">
        <v>22.23</v>
      </c>
      <c r="AO1091" t="s">
        <v>3610</v>
      </c>
      <c r="AP1091" t="s">
        <v>64</v>
      </c>
      <c r="AQ1091" t="s">
        <v>3617</v>
      </c>
      <c r="AR1091">
        <v>1188</v>
      </c>
      <c r="AS1091" t="s">
        <v>66</v>
      </c>
    </row>
    <row r="1092" spans="1:45" ht="16" x14ac:dyDescent="0.2">
      <c r="A1092">
        <v>2916</v>
      </c>
      <c r="B1092">
        <v>2916</v>
      </c>
      <c r="C1092" s="2">
        <v>45348.041666666657</v>
      </c>
      <c r="D1092" t="s">
        <v>1782</v>
      </c>
      <c r="E1092" t="s">
        <v>3619</v>
      </c>
      <c r="F1092" s="3">
        <v>469.39</v>
      </c>
      <c r="G1092" t="s">
        <v>47</v>
      </c>
      <c r="H1092" s="3">
        <v>0</v>
      </c>
      <c r="I1092" t="s">
        <v>48</v>
      </c>
      <c r="J1092">
        <v>2704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3620</v>
      </c>
      <c r="U1092" t="s">
        <v>3621</v>
      </c>
      <c r="V1092" t="s">
        <v>2452</v>
      </c>
      <c r="W1092" t="s">
        <v>56</v>
      </c>
      <c r="X1092" t="s">
        <v>3622</v>
      </c>
      <c r="Y1092" t="s">
        <v>231</v>
      </c>
      <c r="Z1092" s="3">
        <v>19</v>
      </c>
      <c r="AA1092" t="s">
        <v>3623</v>
      </c>
      <c r="AB1092" t="s">
        <v>3624</v>
      </c>
      <c r="AC1092" t="s">
        <v>61</v>
      </c>
      <c r="AD1092" t="s">
        <v>61</v>
      </c>
      <c r="AE1092" t="s">
        <v>3625</v>
      </c>
      <c r="AF1092" t="s">
        <v>63</v>
      </c>
      <c r="AH1092">
        <v>0</v>
      </c>
      <c r="AI1092" s="2">
        <v>45348</v>
      </c>
      <c r="AJ1092" t="s">
        <v>64</v>
      </c>
      <c r="AK1092" t="s">
        <v>64</v>
      </c>
      <c r="AL1092" t="s">
        <v>3626</v>
      </c>
      <c r="AM1092" t="s">
        <v>3621</v>
      </c>
      <c r="AN1092" s="3">
        <v>469.39</v>
      </c>
      <c r="AO1092" t="s">
        <v>3624</v>
      </c>
      <c r="AP1092" t="s">
        <v>64</v>
      </c>
      <c r="AQ1092" t="s">
        <v>3625</v>
      </c>
      <c r="AR1092">
        <v>1189</v>
      </c>
      <c r="AS1092" t="s">
        <v>66</v>
      </c>
    </row>
    <row r="1093" spans="1:45" ht="16" x14ac:dyDescent="0.2">
      <c r="A1093">
        <v>2917</v>
      </c>
      <c r="B1093">
        <v>2917</v>
      </c>
      <c r="C1093" s="2">
        <v>45348.041666666657</v>
      </c>
      <c r="D1093" t="s">
        <v>1814</v>
      </c>
      <c r="E1093" t="s">
        <v>3509</v>
      </c>
      <c r="F1093" s="3">
        <v>730.07</v>
      </c>
      <c r="G1093" t="s">
        <v>47</v>
      </c>
      <c r="H1093" s="3">
        <v>0</v>
      </c>
      <c r="I1093" t="s">
        <v>48</v>
      </c>
      <c r="J1093">
        <v>2722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3627</v>
      </c>
      <c r="U1093" t="s">
        <v>3628</v>
      </c>
      <c r="V1093" t="s">
        <v>2468</v>
      </c>
      <c r="W1093" t="s">
        <v>56</v>
      </c>
      <c r="X1093" t="s">
        <v>3629</v>
      </c>
      <c r="Y1093" t="s">
        <v>3368</v>
      </c>
      <c r="Z1093" s="3">
        <v>0</v>
      </c>
      <c r="AA1093" t="s">
        <v>3630</v>
      </c>
      <c r="AB1093" t="s">
        <v>3631</v>
      </c>
      <c r="AC1093" t="s">
        <v>61</v>
      </c>
      <c r="AD1093" t="s">
        <v>61</v>
      </c>
      <c r="AE1093" t="s">
        <v>3632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3633</v>
      </c>
      <c r="AM1093" t="s">
        <v>3628</v>
      </c>
      <c r="AN1093" s="3">
        <v>730.07</v>
      </c>
      <c r="AO1093" t="s">
        <v>3631</v>
      </c>
      <c r="AP1093" t="s">
        <v>64</v>
      </c>
      <c r="AQ1093" t="s">
        <v>3632</v>
      </c>
      <c r="AR1093">
        <v>1190</v>
      </c>
      <c r="AS1093" t="s">
        <v>66</v>
      </c>
    </row>
    <row r="1094" spans="1:45" ht="16" x14ac:dyDescent="0.2">
      <c r="A1094">
        <v>2918</v>
      </c>
      <c r="B1094">
        <v>2918</v>
      </c>
      <c r="C1094" s="2">
        <v>45348.041666666657</v>
      </c>
      <c r="D1094" t="s">
        <v>1748</v>
      </c>
      <c r="E1094" t="s">
        <v>3514</v>
      </c>
      <c r="F1094" s="3">
        <v>9.5</v>
      </c>
      <c r="G1094" t="s">
        <v>47</v>
      </c>
      <c r="H1094" s="3">
        <v>0</v>
      </c>
      <c r="I1094" t="s">
        <v>48</v>
      </c>
      <c r="J1094">
        <v>2705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3627</v>
      </c>
      <c r="U1094" t="s">
        <v>3628</v>
      </c>
      <c r="V1094" t="s">
        <v>2468</v>
      </c>
      <c r="W1094" t="s">
        <v>56</v>
      </c>
      <c r="X1094" t="s">
        <v>3629</v>
      </c>
      <c r="Y1094" t="s">
        <v>3368</v>
      </c>
      <c r="Z1094" s="3">
        <v>0</v>
      </c>
      <c r="AA1094" t="s">
        <v>3630</v>
      </c>
      <c r="AB1094" t="s">
        <v>3631</v>
      </c>
      <c r="AC1094" t="s">
        <v>61</v>
      </c>
      <c r="AD1094" t="s">
        <v>61</v>
      </c>
      <c r="AE1094" t="s">
        <v>3632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3633</v>
      </c>
      <c r="AM1094" t="s">
        <v>3628</v>
      </c>
      <c r="AN1094" s="3">
        <v>730.07</v>
      </c>
      <c r="AO1094" t="s">
        <v>3631</v>
      </c>
      <c r="AP1094" t="s">
        <v>64</v>
      </c>
      <c r="AQ1094" t="s">
        <v>3632</v>
      </c>
      <c r="AR1094">
        <v>1190</v>
      </c>
      <c r="AS1094" t="s">
        <v>66</v>
      </c>
    </row>
    <row r="1095" spans="1:45" ht="16" x14ac:dyDescent="0.2">
      <c r="A1095">
        <v>2912</v>
      </c>
      <c r="B1095">
        <v>2912</v>
      </c>
      <c r="C1095" s="2">
        <v>45349.041666666657</v>
      </c>
      <c r="E1095" t="s">
        <v>256</v>
      </c>
      <c r="F1095" s="3">
        <v>2922.63</v>
      </c>
      <c r="G1095" t="s">
        <v>47</v>
      </c>
      <c r="H1095" s="3">
        <v>0</v>
      </c>
      <c r="I1095" t="s">
        <v>48</v>
      </c>
      <c r="J1095">
        <v>1705</v>
      </c>
      <c r="K1095" t="s">
        <v>52</v>
      </c>
      <c r="L1095" t="s">
        <v>203</v>
      </c>
      <c r="N1095">
        <v>940</v>
      </c>
      <c r="O1095" t="s">
        <v>52</v>
      </c>
      <c r="P1095" t="s">
        <v>53</v>
      </c>
      <c r="T1095" t="s">
        <v>3552</v>
      </c>
      <c r="U1095" t="s">
        <v>3634</v>
      </c>
      <c r="Z1095" s="3"/>
      <c r="AF1095" t="s">
        <v>63</v>
      </c>
      <c r="AH1095">
        <v>0</v>
      </c>
      <c r="AI1095" s="2">
        <v>45349</v>
      </c>
      <c r="AJ1095" t="s">
        <v>64</v>
      </c>
      <c r="AK1095" t="s">
        <v>64</v>
      </c>
      <c r="AL1095" t="s">
        <v>3635</v>
      </c>
      <c r="AM1095" t="s">
        <v>3634</v>
      </c>
      <c r="AN1095" s="3"/>
      <c r="AP1095" t="s">
        <v>64</v>
      </c>
      <c r="AR1095">
        <v>1192</v>
      </c>
      <c r="AS1095" t="s">
        <v>66</v>
      </c>
    </row>
    <row r="1096" spans="1:45" ht="16" x14ac:dyDescent="0.2">
      <c r="A1096">
        <v>2911</v>
      </c>
      <c r="B1096">
        <v>2911</v>
      </c>
      <c r="C1096" s="2">
        <v>45349.041666666657</v>
      </c>
      <c r="E1096" t="s">
        <v>582</v>
      </c>
      <c r="F1096" s="3">
        <v>944.63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3636</v>
      </c>
      <c r="U1096" t="s">
        <v>3637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3638</v>
      </c>
      <c r="AM1096" t="s">
        <v>3637</v>
      </c>
      <c r="AN1096" s="3"/>
      <c r="AP1096" t="s">
        <v>64</v>
      </c>
      <c r="AR1096">
        <v>1191</v>
      </c>
      <c r="AS1096" t="s">
        <v>66</v>
      </c>
    </row>
    <row r="1097" spans="1:45" ht="16" x14ac:dyDescent="0.2">
      <c r="A1097">
        <v>3448</v>
      </c>
      <c r="B1097">
        <v>3448</v>
      </c>
      <c r="C1097" s="2">
        <v>45351</v>
      </c>
      <c r="D1097" t="s">
        <v>1934</v>
      </c>
      <c r="E1097" t="s">
        <v>206</v>
      </c>
      <c r="F1097" s="3">
        <v>2957.87</v>
      </c>
      <c r="G1097" t="s">
        <v>47</v>
      </c>
      <c r="H1097" s="3">
        <v>0</v>
      </c>
      <c r="I1097" t="s">
        <v>104</v>
      </c>
      <c r="J1097">
        <v>2551</v>
      </c>
      <c r="K1097" t="s">
        <v>49</v>
      </c>
      <c r="L1097" t="s">
        <v>50</v>
      </c>
      <c r="M1097" t="s">
        <v>51</v>
      </c>
      <c r="N1097">
        <v>1730</v>
      </c>
      <c r="O1097" t="s">
        <v>52</v>
      </c>
      <c r="P1097" t="s">
        <v>203</v>
      </c>
      <c r="T1097" t="s">
        <v>64</v>
      </c>
      <c r="Z1097" s="3"/>
      <c r="AF1097" t="s">
        <v>63</v>
      </c>
      <c r="AH1097">
        <v>0</v>
      </c>
      <c r="AI1097" s="2">
        <v>45351</v>
      </c>
      <c r="AJ1097" t="s">
        <v>64</v>
      </c>
      <c r="AK1097" t="s">
        <v>64</v>
      </c>
      <c r="AL1097" t="s">
        <v>64</v>
      </c>
      <c r="AN1097" s="3"/>
      <c r="AP1097" t="s">
        <v>64</v>
      </c>
      <c r="AR1097" t="s">
        <v>64</v>
      </c>
      <c r="AS1097" t="s">
        <v>66</v>
      </c>
    </row>
    <row r="1098" spans="1:45" ht="16" x14ac:dyDescent="0.2">
      <c r="A1098">
        <v>3449</v>
      </c>
      <c r="B1098">
        <v>3449</v>
      </c>
      <c r="C1098" s="2">
        <v>45351</v>
      </c>
      <c r="D1098" t="s">
        <v>1935</v>
      </c>
      <c r="E1098" t="s">
        <v>206</v>
      </c>
      <c r="F1098" s="3">
        <v>2268.59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x14ac:dyDescent="0.2">
      <c r="A1099">
        <v>3451</v>
      </c>
      <c r="B1099">
        <v>3451</v>
      </c>
      <c r="C1099" s="2">
        <v>45351</v>
      </c>
      <c r="E1099" t="s">
        <v>1943</v>
      </c>
      <c r="F1099" s="3">
        <v>679.01</v>
      </c>
      <c r="G1099" t="s">
        <v>47</v>
      </c>
      <c r="H1099" s="3">
        <v>0</v>
      </c>
      <c r="I1099" t="s">
        <v>104</v>
      </c>
      <c r="J1099">
        <v>1730</v>
      </c>
      <c r="K1099" t="s">
        <v>52</v>
      </c>
      <c r="L1099" t="s">
        <v>203</v>
      </c>
      <c r="N1099">
        <v>1700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x14ac:dyDescent="0.2">
      <c r="A1100">
        <v>3452</v>
      </c>
      <c r="B1100">
        <v>3452</v>
      </c>
      <c r="C1100" s="2">
        <v>45351</v>
      </c>
      <c r="E1100" t="s">
        <v>370</v>
      </c>
      <c r="F1100" s="3">
        <v>2172.04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1705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x14ac:dyDescent="0.2">
      <c r="A1101">
        <v>3453</v>
      </c>
      <c r="B1101">
        <v>3453</v>
      </c>
      <c r="C1101" s="2">
        <v>45351</v>
      </c>
      <c r="E1101" t="s">
        <v>370</v>
      </c>
      <c r="F1101" s="3">
        <v>1306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x14ac:dyDescent="0.2">
      <c r="A1102">
        <v>3455</v>
      </c>
      <c r="B1102">
        <v>3455</v>
      </c>
      <c r="C1102" s="2">
        <v>45351</v>
      </c>
      <c r="E1102" t="s">
        <v>202</v>
      </c>
      <c r="F1102" s="3">
        <v>3529.67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1712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x14ac:dyDescent="0.2">
      <c r="A1103">
        <v>3456</v>
      </c>
      <c r="B1103">
        <v>3456</v>
      </c>
      <c r="C1103" s="2">
        <v>45351</v>
      </c>
      <c r="E1103" t="s">
        <v>202</v>
      </c>
      <c r="F1103" s="3">
        <v>2164.87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x14ac:dyDescent="0.2">
      <c r="A1104">
        <v>3561</v>
      </c>
      <c r="B1104">
        <v>3561</v>
      </c>
      <c r="C1104" s="2">
        <v>45351</v>
      </c>
      <c r="E1104" t="s">
        <v>205</v>
      </c>
      <c r="F1104" s="3">
        <v>345.07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1700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x14ac:dyDescent="0.2">
      <c r="A1105">
        <v>3622</v>
      </c>
      <c r="B1105">
        <v>3622</v>
      </c>
      <c r="C1105" s="2">
        <v>45351</v>
      </c>
      <c r="D1105" t="s">
        <v>1936</v>
      </c>
      <c r="E1105" t="s">
        <v>3639</v>
      </c>
      <c r="F1105" s="3">
        <v>684.38</v>
      </c>
      <c r="G1105" t="s">
        <v>47</v>
      </c>
      <c r="H1105" s="3">
        <v>0</v>
      </c>
      <c r="I1105" t="s">
        <v>104</v>
      </c>
      <c r="J1105">
        <v>2555</v>
      </c>
      <c r="K1105" t="s">
        <v>49</v>
      </c>
      <c r="L1105" t="s">
        <v>50</v>
      </c>
      <c r="M1105" t="s">
        <v>51</v>
      </c>
      <c r="N1105">
        <v>1730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x14ac:dyDescent="0.2">
      <c r="A1106">
        <v>3623</v>
      </c>
      <c r="B1106">
        <v>3623</v>
      </c>
      <c r="C1106" s="2">
        <v>45351</v>
      </c>
      <c r="D1106" t="s">
        <v>1934</v>
      </c>
      <c r="E1106" t="s">
        <v>204</v>
      </c>
      <c r="F1106" s="3">
        <v>652.15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x14ac:dyDescent="0.2">
      <c r="A1107">
        <v>3624</v>
      </c>
      <c r="B1107">
        <v>3624</v>
      </c>
      <c r="C1107" s="2">
        <v>45351</v>
      </c>
      <c r="D1107" t="s">
        <v>1935</v>
      </c>
      <c r="E1107" t="s">
        <v>3639</v>
      </c>
      <c r="F1107" s="3">
        <v>502.11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x14ac:dyDescent="0.2">
      <c r="A1108">
        <v>3625</v>
      </c>
      <c r="B1108">
        <v>3625</v>
      </c>
      <c r="C1108" s="2">
        <v>45351</v>
      </c>
      <c r="D1108" t="s">
        <v>1936</v>
      </c>
      <c r="E1108" t="s">
        <v>206</v>
      </c>
      <c r="F1108" s="3">
        <v>2988.56</v>
      </c>
      <c r="G1108" t="s">
        <v>47</v>
      </c>
      <c r="H1108" s="3">
        <v>0</v>
      </c>
      <c r="I1108" t="s">
        <v>104</v>
      </c>
      <c r="J1108">
        <v>2551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x14ac:dyDescent="0.2">
      <c r="A1109">
        <v>3626</v>
      </c>
      <c r="B1109">
        <v>3626</v>
      </c>
      <c r="C1109" s="2">
        <v>45351</v>
      </c>
      <c r="D1109" t="s">
        <v>1936</v>
      </c>
      <c r="E1109" t="s">
        <v>3640</v>
      </c>
      <c r="F1109" s="3">
        <v>143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x14ac:dyDescent="0.2">
      <c r="A1110">
        <v>2921</v>
      </c>
      <c r="B1110">
        <v>2921</v>
      </c>
      <c r="C1110" s="2">
        <v>45351.041666666657</v>
      </c>
      <c r="D1110" t="s">
        <v>1748</v>
      </c>
      <c r="E1110" t="s">
        <v>3641</v>
      </c>
      <c r="F1110" s="3">
        <v>4.5999999999999996</v>
      </c>
      <c r="G1110" t="s">
        <v>47</v>
      </c>
      <c r="H1110" s="3">
        <v>0</v>
      </c>
      <c r="I1110" t="s">
        <v>48</v>
      </c>
      <c r="J1110">
        <v>2705</v>
      </c>
      <c r="K1110" t="s">
        <v>49</v>
      </c>
      <c r="L1110" t="s">
        <v>50</v>
      </c>
      <c r="M1110" t="s">
        <v>51</v>
      </c>
      <c r="N1110">
        <v>940</v>
      </c>
      <c r="O1110" t="s">
        <v>52</v>
      </c>
      <c r="P1110" t="s">
        <v>53</v>
      </c>
      <c r="T1110" t="s">
        <v>3642</v>
      </c>
      <c r="U1110" t="s">
        <v>3643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3644</v>
      </c>
      <c r="AM1110" t="s">
        <v>3643</v>
      </c>
      <c r="AN1110" s="3"/>
      <c r="AP1110" t="s">
        <v>64</v>
      </c>
      <c r="AR1110">
        <v>1194</v>
      </c>
      <c r="AS1110" t="s">
        <v>66</v>
      </c>
    </row>
    <row r="1111" spans="1:45" ht="16" x14ac:dyDescent="0.2">
      <c r="A1111">
        <v>2919</v>
      </c>
      <c r="B1111">
        <v>2919</v>
      </c>
      <c r="C1111" s="2">
        <v>45352.041666666657</v>
      </c>
      <c r="D1111" t="s">
        <v>1748</v>
      </c>
      <c r="E1111" t="s">
        <v>2507</v>
      </c>
      <c r="F1111" s="3">
        <v>65.209999999999994</v>
      </c>
      <c r="G1111" t="s">
        <v>47</v>
      </c>
      <c r="H1111" s="3">
        <v>0</v>
      </c>
      <c r="I1111" t="s">
        <v>48</v>
      </c>
      <c r="J1111">
        <v>2702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3645</v>
      </c>
      <c r="U1111" t="s">
        <v>3646</v>
      </c>
      <c r="V1111" t="s">
        <v>2430</v>
      </c>
      <c r="W1111" t="s">
        <v>56</v>
      </c>
      <c r="X1111" t="s">
        <v>3647</v>
      </c>
      <c r="Y1111" t="s">
        <v>2726</v>
      </c>
      <c r="Z1111" s="3">
        <v>19</v>
      </c>
      <c r="AA1111" t="s">
        <v>3648</v>
      </c>
      <c r="AB1111" t="s">
        <v>3649</v>
      </c>
      <c r="AC1111" t="s">
        <v>61</v>
      </c>
      <c r="AD1111" t="s">
        <v>61</v>
      </c>
      <c r="AE1111" t="s">
        <v>3650</v>
      </c>
      <c r="AF1111" t="s">
        <v>63</v>
      </c>
      <c r="AH1111">
        <v>0</v>
      </c>
      <c r="AI1111" s="2">
        <v>45352</v>
      </c>
      <c r="AJ1111" t="s">
        <v>64</v>
      </c>
      <c r="AK1111" t="s">
        <v>64</v>
      </c>
      <c r="AL1111" t="s">
        <v>3651</v>
      </c>
      <c r="AM1111" t="s">
        <v>3646</v>
      </c>
      <c r="AN1111" s="3">
        <v>65.209999999999994</v>
      </c>
      <c r="AO1111" t="s">
        <v>3649</v>
      </c>
      <c r="AP1111" t="s">
        <v>64</v>
      </c>
      <c r="AQ1111" t="s">
        <v>3650</v>
      </c>
      <c r="AR1111">
        <v>1193</v>
      </c>
      <c r="AS1111" t="s">
        <v>66</v>
      </c>
    </row>
    <row r="1112" spans="1:45" ht="16" x14ac:dyDescent="0.2">
      <c r="A1112">
        <v>2924</v>
      </c>
      <c r="B1112">
        <v>2924</v>
      </c>
      <c r="C1112" s="2">
        <v>45355.041666666657</v>
      </c>
      <c r="E1112" t="s">
        <v>3652</v>
      </c>
      <c r="F1112" s="3">
        <v>5694.54</v>
      </c>
      <c r="G1112" t="s">
        <v>47</v>
      </c>
      <c r="H1112" s="3">
        <v>0</v>
      </c>
      <c r="I1112" t="s">
        <v>48</v>
      </c>
      <c r="J1112">
        <v>1712</v>
      </c>
      <c r="K1112" t="s">
        <v>52</v>
      </c>
      <c r="L1112" t="s">
        <v>203</v>
      </c>
      <c r="N1112">
        <v>940</v>
      </c>
      <c r="O1112" t="s">
        <v>52</v>
      </c>
      <c r="P1112" t="s">
        <v>53</v>
      </c>
      <c r="T1112" t="s">
        <v>3545</v>
      </c>
      <c r="U1112" t="s">
        <v>3653</v>
      </c>
      <c r="Z1112" s="3"/>
      <c r="AF1112" t="s">
        <v>63</v>
      </c>
      <c r="AH1112">
        <v>0</v>
      </c>
      <c r="AI1112" s="2">
        <v>45355</v>
      </c>
      <c r="AJ1112" t="s">
        <v>64</v>
      </c>
      <c r="AK1112" t="s">
        <v>64</v>
      </c>
      <c r="AL1112" t="s">
        <v>3654</v>
      </c>
      <c r="AM1112" t="s">
        <v>3653</v>
      </c>
      <c r="AN1112" s="3"/>
      <c r="AP1112" t="s">
        <v>64</v>
      </c>
      <c r="AR1112">
        <v>1195</v>
      </c>
      <c r="AS1112" t="s">
        <v>66</v>
      </c>
    </row>
    <row r="1113" spans="1:45" ht="16" x14ac:dyDescent="0.2">
      <c r="A1113">
        <v>2925</v>
      </c>
      <c r="B1113">
        <v>2925</v>
      </c>
      <c r="C1113" s="2">
        <v>45357.041666666657</v>
      </c>
      <c r="D1113" t="s">
        <v>1748</v>
      </c>
      <c r="E1113" t="s">
        <v>3655</v>
      </c>
      <c r="F1113" s="3">
        <v>46.41</v>
      </c>
      <c r="G1113" t="s">
        <v>47</v>
      </c>
      <c r="H1113" s="3">
        <v>0</v>
      </c>
      <c r="I1113" t="s">
        <v>48</v>
      </c>
      <c r="J1113">
        <v>2663</v>
      </c>
      <c r="K1113" t="s">
        <v>49</v>
      </c>
      <c r="L1113" t="s">
        <v>50</v>
      </c>
      <c r="M1113" t="s">
        <v>51</v>
      </c>
      <c r="N1113">
        <v>940</v>
      </c>
      <c r="O1113" t="s">
        <v>52</v>
      </c>
      <c r="P1113" t="s">
        <v>53</v>
      </c>
      <c r="T1113" t="s">
        <v>2516</v>
      </c>
      <c r="U1113" t="s">
        <v>3656</v>
      </c>
      <c r="V1113" t="s">
        <v>2482</v>
      </c>
      <c r="W1113" t="s">
        <v>56</v>
      </c>
      <c r="X1113" t="s">
        <v>3657</v>
      </c>
      <c r="Y1113" t="s">
        <v>2375</v>
      </c>
      <c r="Z1113" s="3">
        <v>19</v>
      </c>
      <c r="AA1113" t="s">
        <v>2519</v>
      </c>
      <c r="AB1113" t="s">
        <v>3658</v>
      </c>
      <c r="AC1113" t="s">
        <v>61</v>
      </c>
      <c r="AD1113" t="s">
        <v>61</v>
      </c>
      <c r="AE1113" t="s">
        <v>3659</v>
      </c>
      <c r="AF1113" t="s">
        <v>63</v>
      </c>
      <c r="AH1113">
        <v>0</v>
      </c>
      <c r="AI1113" s="2">
        <v>45357</v>
      </c>
      <c r="AJ1113" t="s">
        <v>64</v>
      </c>
      <c r="AK1113" t="s">
        <v>64</v>
      </c>
      <c r="AL1113" t="s">
        <v>3660</v>
      </c>
      <c r="AM1113" t="s">
        <v>3656</v>
      </c>
      <c r="AN1113" s="3">
        <v>46.41</v>
      </c>
      <c r="AO1113" t="s">
        <v>3658</v>
      </c>
      <c r="AP1113" t="s">
        <v>64</v>
      </c>
      <c r="AQ1113" t="s">
        <v>3659</v>
      </c>
      <c r="AR1113">
        <v>1196</v>
      </c>
      <c r="AS1113" t="s">
        <v>66</v>
      </c>
    </row>
    <row r="1114" spans="1:45" ht="16" x14ac:dyDescent="0.2">
      <c r="A1114">
        <v>2926</v>
      </c>
      <c r="B1114">
        <v>2926</v>
      </c>
      <c r="C1114" s="2">
        <v>45358.041666666657</v>
      </c>
      <c r="E1114" t="s">
        <v>2144</v>
      </c>
      <c r="F1114" s="3">
        <v>389.22</v>
      </c>
      <c r="G1114" t="s">
        <v>47</v>
      </c>
      <c r="H1114" s="3">
        <v>0</v>
      </c>
      <c r="I1114" t="s">
        <v>104</v>
      </c>
      <c r="J1114">
        <v>940</v>
      </c>
      <c r="K1114" t="s">
        <v>52</v>
      </c>
      <c r="L1114" t="s">
        <v>53</v>
      </c>
      <c r="N1114">
        <v>703</v>
      </c>
      <c r="O1114" t="s">
        <v>52</v>
      </c>
      <c r="P1114" t="s">
        <v>53</v>
      </c>
      <c r="T1114" t="s">
        <v>3581</v>
      </c>
      <c r="U1114" t="s">
        <v>3661</v>
      </c>
      <c r="Z1114" s="3"/>
      <c r="AF1114" t="s">
        <v>63</v>
      </c>
      <c r="AH1114">
        <v>0</v>
      </c>
      <c r="AI1114" s="2">
        <v>45358</v>
      </c>
      <c r="AJ1114" t="s">
        <v>64</v>
      </c>
      <c r="AK1114" t="s">
        <v>64</v>
      </c>
      <c r="AL1114" t="s">
        <v>3662</v>
      </c>
      <c r="AM1114" t="s">
        <v>3661</v>
      </c>
      <c r="AN1114" s="3"/>
      <c r="AP1114" t="s">
        <v>64</v>
      </c>
      <c r="AR1114">
        <v>1197</v>
      </c>
      <c r="AS1114" t="s">
        <v>66</v>
      </c>
    </row>
    <row r="1115" spans="1:45" ht="16" x14ac:dyDescent="0.2">
      <c r="A1115">
        <v>2951</v>
      </c>
      <c r="B1115">
        <v>2951</v>
      </c>
      <c r="C1115" s="2">
        <v>45363.041666666657</v>
      </c>
      <c r="D1115" t="s">
        <v>1761</v>
      </c>
      <c r="E1115" t="s">
        <v>3663</v>
      </c>
      <c r="F1115" s="3">
        <v>726</v>
      </c>
      <c r="G1115" t="s">
        <v>47</v>
      </c>
      <c r="H1115" s="3">
        <v>0</v>
      </c>
      <c r="I1115" t="s">
        <v>48</v>
      </c>
      <c r="J1115">
        <v>2722</v>
      </c>
      <c r="K1115" t="s">
        <v>49</v>
      </c>
      <c r="L1115" t="s">
        <v>50</v>
      </c>
      <c r="M1115" t="s">
        <v>51</v>
      </c>
      <c r="N1115">
        <v>940</v>
      </c>
      <c r="O1115" t="s">
        <v>52</v>
      </c>
      <c r="P1115" t="s">
        <v>53</v>
      </c>
      <c r="T1115" t="s">
        <v>3664</v>
      </c>
      <c r="U1115" t="s">
        <v>3665</v>
      </c>
      <c r="V1115" t="s">
        <v>2359</v>
      </c>
      <c r="W1115" t="s">
        <v>56</v>
      </c>
      <c r="X1115" t="s">
        <v>3666</v>
      </c>
      <c r="Y1115" t="s">
        <v>3455</v>
      </c>
      <c r="Z1115" s="3">
        <v>0</v>
      </c>
      <c r="AA1115" t="s">
        <v>3667</v>
      </c>
      <c r="AB1115" t="s">
        <v>3649</v>
      </c>
      <c r="AC1115" t="s">
        <v>61</v>
      </c>
      <c r="AD1115" t="s">
        <v>61</v>
      </c>
      <c r="AE1115" t="s">
        <v>3668</v>
      </c>
      <c r="AF1115" t="s">
        <v>63</v>
      </c>
      <c r="AH1115">
        <v>0</v>
      </c>
      <c r="AI1115" s="2">
        <v>45363</v>
      </c>
      <c r="AJ1115" t="s">
        <v>64</v>
      </c>
      <c r="AK1115" t="s">
        <v>64</v>
      </c>
      <c r="AL1115" t="s">
        <v>3669</v>
      </c>
      <c r="AM1115" t="s">
        <v>3665</v>
      </c>
      <c r="AN1115" s="3">
        <v>729.39</v>
      </c>
      <c r="AO1115" t="s">
        <v>3649</v>
      </c>
      <c r="AP1115" t="s">
        <v>64</v>
      </c>
      <c r="AQ1115" t="s">
        <v>3668</v>
      </c>
      <c r="AR1115">
        <v>1201</v>
      </c>
      <c r="AS1115" t="s">
        <v>66</v>
      </c>
    </row>
    <row r="1116" spans="1:45" ht="16" x14ac:dyDescent="0.2">
      <c r="A1116">
        <v>2952</v>
      </c>
      <c r="B1116">
        <v>2952</v>
      </c>
      <c r="C1116" s="2">
        <v>45363.041666666657</v>
      </c>
      <c r="D1116" t="s">
        <v>1748</v>
      </c>
      <c r="E1116" t="s">
        <v>3335</v>
      </c>
      <c r="F1116" s="3">
        <v>22.5</v>
      </c>
      <c r="G1116" t="s">
        <v>47</v>
      </c>
      <c r="H1116" s="3">
        <v>0</v>
      </c>
      <c r="I1116" t="s">
        <v>48</v>
      </c>
      <c r="J1116">
        <v>2705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3664</v>
      </c>
      <c r="U1116" t="s">
        <v>3665</v>
      </c>
      <c r="V1116" t="s">
        <v>2359</v>
      </c>
      <c r="W1116" t="s">
        <v>56</v>
      </c>
      <c r="X1116" t="s">
        <v>3666</v>
      </c>
      <c r="Y1116" t="s">
        <v>3455</v>
      </c>
      <c r="Z1116" s="3">
        <v>0</v>
      </c>
      <c r="AA1116" t="s">
        <v>3667</v>
      </c>
      <c r="AB1116" t="s">
        <v>3649</v>
      </c>
      <c r="AC1116" t="s">
        <v>61</v>
      </c>
      <c r="AD1116" t="s">
        <v>61</v>
      </c>
      <c r="AE1116" t="s">
        <v>3668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3669</v>
      </c>
      <c r="AM1116" t="s">
        <v>3665</v>
      </c>
      <c r="AN1116" s="3">
        <v>729.39</v>
      </c>
      <c r="AO1116" t="s">
        <v>3649</v>
      </c>
      <c r="AP1116" t="s">
        <v>64</v>
      </c>
      <c r="AQ1116" t="s">
        <v>3668</v>
      </c>
      <c r="AR1116">
        <v>1201</v>
      </c>
      <c r="AS1116" t="s">
        <v>66</v>
      </c>
    </row>
    <row r="1117" spans="1:45" ht="16" x14ac:dyDescent="0.2">
      <c r="A1117">
        <v>2950</v>
      </c>
      <c r="B1117">
        <v>2950</v>
      </c>
      <c r="C1117" s="2">
        <v>45363.041666666657</v>
      </c>
      <c r="D1117" t="s">
        <v>1748</v>
      </c>
      <c r="E1117" t="s">
        <v>2165</v>
      </c>
      <c r="F1117" s="3">
        <v>52.9</v>
      </c>
      <c r="G1117" t="s">
        <v>47</v>
      </c>
      <c r="H1117" s="3">
        <v>0</v>
      </c>
      <c r="I1117" t="s">
        <v>48</v>
      </c>
      <c r="J1117">
        <v>2900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2313</v>
      </c>
      <c r="U1117" t="s">
        <v>3670</v>
      </c>
      <c r="V1117" t="s">
        <v>2486</v>
      </c>
      <c r="W1117" t="s">
        <v>56</v>
      </c>
      <c r="X1117" t="s">
        <v>3671</v>
      </c>
      <c r="Y1117" t="s">
        <v>323</v>
      </c>
      <c r="Z1117" s="3">
        <v>19</v>
      </c>
      <c r="AA1117" t="s">
        <v>2316</v>
      </c>
      <c r="AB1117" t="s">
        <v>3672</v>
      </c>
      <c r="AC1117" t="s">
        <v>61</v>
      </c>
      <c r="AD1117" t="s">
        <v>61</v>
      </c>
      <c r="AE1117" t="s">
        <v>3673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3674</v>
      </c>
      <c r="AM1117" t="s">
        <v>3670</v>
      </c>
      <c r="AN1117" s="3">
        <v>52.9</v>
      </c>
      <c r="AO1117" t="s">
        <v>3672</v>
      </c>
      <c r="AP1117" t="s">
        <v>64</v>
      </c>
      <c r="AQ1117" t="s">
        <v>3673</v>
      </c>
      <c r="AR1117">
        <v>1202</v>
      </c>
      <c r="AS1117" t="s">
        <v>66</v>
      </c>
    </row>
    <row r="1118" spans="1:45" ht="16" x14ac:dyDescent="0.2">
      <c r="A1118">
        <v>2955</v>
      </c>
      <c r="B1118">
        <v>2955</v>
      </c>
      <c r="C1118" s="2">
        <v>45365.041666666657</v>
      </c>
      <c r="E1118" t="s">
        <v>215</v>
      </c>
      <c r="F1118" s="3">
        <v>1024.08</v>
      </c>
      <c r="G1118" t="s">
        <v>47</v>
      </c>
      <c r="H1118" s="3">
        <v>0</v>
      </c>
      <c r="I1118" t="s">
        <v>48</v>
      </c>
      <c r="J1118">
        <v>1700</v>
      </c>
      <c r="K1118" t="s">
        <v>52</v>
      </c>
      <c r="L1118" t="s">
        <v>203</v>
      </c>
      <c r="N1118">
        <v>940</v>
      </c>
      <c r="O1118" t="s">
        <v>52</v>
      </c>
      <c r="P1118" t="s">
        <v>53</v>
      </c>
      <c r="T1118" t="s">
        <v>3612</v>
      </c>
      <c r="U1118" t="s">
        <v>3675</v>
      </c>
      <c r="Z1118" s="3"/>
      <c r="AF1118" t="s">
        <v>63</v>
      </c>
      <c r="AH1118">
        <v>0</v>
      </c>
      <c r="AI1118" s="2">
        <v>45365</v>
      </c>
      <c r="AJ1118" t="s">
        <v>64</v>
      </c>
      <c r="AK1118" t="s">
        <v>64</v>
      </c>
      <c r="AL1118" t="s">
        <v>3676</v>
      </c>
      <c r="AM1118" t="s">
        <v>3675</v>
      </c>
      <c r="AN1118" s="3"/>
      <c r="AP1118" t="s">
        <v>64</v>
      </c>
      <c r="AR1118">
        <v>1203</v>
      </c>
      <c r="AS1118" t="s">
        <v>66</v>
      </c>
    </row>
    <row r="1119" spans="1:45" ht="16" x14ac:dyDescent="0.2">
      <c r="A1119">
        <v>2956</v>
      </c>
      <c r="B1119">
        <v>2956</v>
      </c>
      <c r="C1119" s="2">
        <v>45366.543564814812</v>
      </c>
      <c r="E1119" t="s">
        <v>1231</v>
      </c>
      <c r="F1119" s="3">
        <v>356.76</v>
      </c>
      <c r="G1119" t="s">
        <v>47</v>
      </c>
      <c r="H1119" s="3">
        <v>0</v>
      </c>
      <c r="I1119" t="s">
        <v>104</v>
      </c>
      <c r="J1119">
        <v>941</v>
      </c>
      <c r="K1119" t="s">
        <v>52</v>
      </c>
      <c r="L1119" t="s">
        <v>53</v>
      </c>
      <c r="N1119">
        <v>705</v>
      </c>
      <c r="O1119" t="s">
        <v>52</v>
      </c>
      <c r="P1119" t="s">
        <v>53</v>
      </c>
      <c r="T1119" t="s">
        <v>3677</v>
      </c>
      <c r="U1119" t="s">
        <v>3678</v>
      </c>
      <c r="Z1119" s="3"/>
      <c r="AF1119" t="s">
        <v>63</v>
      </c>
      <c r="AH1119">
        <v>0</v>
      </c>
      <c r="AI1119" s="2">
        <v>45366</v>
      </c>
      <c r="AJ1119" t="s">
        <v>64</v>
      </c>
      <c r="AK1119" t="s">
        <v>64</v>
      </c>
      <c r="AL1119" t="s">
        <v>3679</v>
      </c>
      <c r="AM1119" t="s">
        <v>3678</v>
      </c>
      <c r="AN1119" s="3"/>
      <c r="AP1119" t="s">
        <v>64</v>
      </c>
      <c r="AR1119">
        <v>1204</v>
      </c>
      <c r="AS1119" t="s">
        <v>66</v>
      </c>
    </row>
    <row r="1120" spans="1:45" ht="16" x14ac:dyDescent="0.2">
      <c r="A1120">
        <v>2957</v>
      </c>
      <c r="B1120">
        <v>2957</v>
      </c>
      <c r="C1120" s="2">
        <v>45366.543564814812</v>
      </c>
      <c r="D1120" t="s">
        <v>1748</v>
      </c>
      <c r="E1120" t="s">
        <v>179</v>
      </c>
      <c r="F1120" s="3">
        <v>356.76</v>
      </c>
      <c r="G1120" t="s">
        <v>47</v>
      </c>
      <c r="H1120" s="3">
        <v>0</v>
      </c>
      <c r="I1120" t="s">
        <v>48</v>
      </c>
      <c r="J1120">
        <v>2702</v>
      </c>
      <c r="K1120" t="s">
        <v>49</v>
      </c>
      <c r="L1120" t="s">
        <v>50</v>
      </c>
      <c r="M1120" t="s">
        <v>51</v>
      </c>
      <c r="N1120">
        <v>941</v>
      </c>
      <c r="O1120" t="s">
        <v>52</v>
      </c>
      <c r="P1120" t="s">
        <v>53</v>
      </c>
      <c r="T1120" t="s">
        <v>3680</v>
      </c>
      <c r="U1120" t="s">
        <v>3681</v>
      </c>
      <c r="V1120" t="s">
        <v>2497</v>
      </c>
      <c r="W1120" t="s">
        <v>56</v>
      </c>
      <c r="X1120" t="s">
        <v>3682</v>
      </c>
      <c r="Y1120" t="s">
        <v>3683</v>
      </c>
      <c r="Z1120" s="3">
        <v>19</v>
      </c>
      <c r="AA1120" t="s">
        <v>3677</v>
      </c>
      <c r="AB1120" t="s">
        <v>3684</v>
      </c>
      <c r="AC1120" t="s">
        <v>61</v>
      </c>
      <c r="AD1120" t="s">
        <v>61</v>
      </c>
      <c r="AE1120" t="s">
        <v>3685</v>
      </c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3686</v>
      </c>
      <c r="AM1120" t="s">
        <v>3681</v>
      </c>
      <c r="AN1120" s="3">
        <v>356.76</v>
      </c>
      <c r="AO1120" t="s">
        <v>3684</v>
      </c>
      <c r="AP1120" t="s">
        <v>64</v>
      </c>
      <c r="AQ1120" t="s">
        <v>3685</v>
      </c>
      <c r="AR1120">
        <v>1205</v>
      </c>
      <c r="AS1120" t="s">
        <v>66</v>
      </c>
    </row>
    <row r="1121" spans="1:45" ht="16" x14ac:dyDescent="0.2">
      <c r="A1121">
        <v>3002</v>
      </c>
      <c r="B1121">
        <v>3002</v>
      </c>
      <c r="C1121" s="2">
        <v>45369.041666666657</v>
      </c>
      <c r="D1121" t="s">
        <v>1782</v>
      </c>
      <c r="E1121" t="s">
        <v>3687</v>
      </c>
      <c r="F1121" s="3">
        <v>285.60000000000002</v>
      </c>
      <c r="G1121" t="s">
        <v>47</v>
      </c>
      <c r="H1121" s="3">
        <v>0</v>
      </c>
      <c r="I1121" t="s">
        <v>48</v>
      </c>
      <c r="J1121">
        <v>2894</v>
      </c>
      <c r="K1121" t="s">
        <v>49</v>
      </c>
      <c r="L1121" t="s">
        <v>50</v>
      </c>
      <c r="M1121" t="s">
        <v>51</v>
      </c>
      <c r="N1121">
        <v>940</v>
      </c>
      <c r="O1121" t="s">
        <v>52</v>
      </c>
      <c r="P1121" t="s">
        <v>53</v>
      </c>
      <c r="T1121" t="s">
        <v>3688</v>
      </c>
      <c r="U1121" t="s">
        <v>3689</v>
      </c>
      <c r="V1121" t="s">
        <v>2491</v>
      </c>
      <c r="W1121" t="s">
        <v>56</v>
      </c>
      <c r="X1121" t="s">
        <v>3690</v>
      </c>
      <c r="Y1121" t="s">
        <v>291</v>
      </c>
      <c r="Z1121" s="3">
        <v>19</v>
      </c>
      <c r="AA1121" t="s">
        <v>3691</v>
      </c>
      <c r="AB1121" t="s">
        <v>3692</v>
      </c>
      <c r="AC1121" t="s">
        <v>61</v>
      </c>
      <c r="AD1121" t="s">
        <v>61</v>
      </c>
      <c r="AE1121" t="s">
        <v>3693</v>
      </c>
      <c r="AF1121" t="s">
        <v>63</v>
      </c>
      <c r="AH1121">
        <v>0</v>
      </c>
      <c r="AI1121" s="2">
        <v>45369</v>
      </c>
      <c r="AJ1121" t="s">
        <v>64</v>
      </c>
      <c r="AK1121" t="s">
        <v>64</v>
      </c>
      <c r="AL1121" t="s">
        <v>3694</v>
      </c>
      <c r="AM1121" t="s">
        <v>3689</v>
      </c>
      <c r="AN1121" s="3">
        <v>285.60000000000002</v>
      </c>
      <c r="AO1121" t="s">
        <v>3692</v>
      </c>
      <c r="AP1121" t="s">
        <v>64</v>
      </c>
      <c r="AQ1121" t="s">
        <v>3693</v>
      </c>
      <c r="AR1121">
        <v>1206</v>
      </c>
      <c r="AS1121" t="s">
        <v>66</v>
      </c>
    </row>
    <row r="1122" spans="1:45" ht="16" x14ac:dyDescent="0.2">
      <c r="A1122">
        <v>3001</v>
      </c>
      <c r="B1122">
        <v>3001</v>
      </c>
      <c r="C1122" s="2">
        <v>45370.041666666657</v>
      </c>
      <c r="E1122" t="s">
        <v>1265</v>
      </c>
      <c r="F1122" s="3">
        <v>356.76</v>
      </c>
      <c r="G1122" t="s">
        <v>47</v>
      </c>
      <c r="H1122" s="3">
        <v>0</v>
      </c>
      <c r="I1122" t="s">
        <v>48</v>
      </c>
      <c r="J1122">
        <v>705</v>
      </c>
      <c r="K1122" t="s">
        <v>52</v>
      </c>
      <c r="L1122" t="s">
        <v>53</v>
      </c>
      <c r="N1122">
        <v>940</v>
      </c>
      <c r="O1122" t="s">
        <v>52</v>
      </c>
      <c r="P1122" t="s">
        <v>53</v>
      </c>
      <c r="T1122" t="s">
        <v>3680</v>
      </c>
      <c r="U1122" t="s">
        <v>3695</v>
      </c>
      <c r="Z1122" s="3"/>
      <c r="AF1122" t="s">
        <v>63</v>
      </c>
      <c r="AH1122">
        <v>0</v>
      </c>
      <c r="AI1122" s="2">
        <v>45370</v>
      </c>
      <c r="AJ1122" t="s">
        <v>64</v>
      </c>
      <c r="AK1122" t="s">
        <v>64</v>
      </c>
      <c r="AL1122" t="s">
        <v>3696</v>
      </c>
      <c r="AM1122" t="s">
        <v>3695</v>
      </c>
      <c r="AN1122" s="3"/>
      <c r="AP1122" t="s">
        <v>64</v>
      </c>
      <c r="AR1122">
        <v>1207</v>
      </c>
      <c r="AS1122" t="s">
        <v>66</v>
      </c>
    </row>
    <row r="1123" spans="1:45" ht="16" x14ac:dyDescent="0.2">
      <c r="A1123">
        <v>3092</v>
      </c>
      <c r="B1123">
        <v>3092</v>
      </c>
      <c r="C1123" s="2">
        <v>45371</v>
      </c>
      <c r="D1123" t="s">
        <v>1761</v>
      </c>
      <c r="E1123" t="s">
        <v>2032</v>
      </c>
      <c r="F1123" s="3">
        <v>22.11</v>
      </c>
      <c r="G1123" t="s">
        <v>47</v>
      </c>
      <c r="H1123" s="3">
        <v>0</v>
      </c>
      <c r="I1123" t="s">
        <v>48</v>
      </c>
      <c r="J1123">
        <v>2720</v>
      </c>
      <c r="K1123" t="s">
        <v>49</v>
      </c>
      <c r="L1123" t="s">
        <v>50</v>
      </c>
      <c r="M1123" t="s">
        <v>51</v>
      </c>
      <c r="N1123">
        <v>942</v>
      </c>
      <c r="O1123" t="s">
        <v>52</v>
      </c>
      <c r="P1123" t="s">
        <v>53</v>
      </c>
      <c r="T1123" t="s">
        <v>3697</v>
      </c>
      <c r="U1123" t="s">
        <v>3698</v>
      </c>
      <c r="V1123" t="s">
        <v>2589</v>
      </c>
      <c r="W1123" t="s">
        <v>56</v>
      </c>
      <c r="X1123" t="s">
        <v>3699</v>
      </c>
      <c r="Y1123" t="s">
        <v>2036</v>
      </c>
      <c r="Z1123" s="3">
        <v>19</v>
      </c>
      <c r="AA1123" t="s">
        <v>3700</v>
      </c>
      <c r="AB1123" t="s">
        <v>3701</v>
      </c>
      <c r="AC1123" t="s">
        <v>61</v>
      </c>
      <c r="AD1123" t="s">
        <v>61</v>
      </c>
      <c r="AE1123" t="s">
        <v>3702</v>
      </c>
      <c r="AF1123" t="s">
        <v>63</v>
      </c>
      <c r="AH1123">
        <v>0</v>
      </c>
      <c r="AI1123" s="2">
        <v>45371</v>
      </c>
      <c r="AJ1123" t="s">
        <v>64</v>
      </c>
      <c r="AK1123" t="s">
        <v>64</v>
      </c>
      <c r="AL1123" t="s">
        <v>3703</v>
      </c>
      <c r="AM1123" t="s">
        <v>3698</v>
      </c>
      <c r="AN1123" s="3">
        <v>21.86</v>
      </c>
      <c r="AO1123" t="s">
        <v>3701</v>
      </c>
      <c r="AP1123" t="s">
        <v>64</v>
      </c>
      <c r="AQ1123" t="s">
        <v>3702</v>
      </c>
      <c r="AR1123">
        <v>1241</v>
      </c>
      <c r="AS1123" t="s">
        <v>66</v>
      </c>
    </row>
    <row r="1124" spans="1:45" ht="16" x14ac:dyDescent="0.2">
      <c r="A1124">
        <v>3101</v>
      </c>
      <c r="B1124">
        <v>3101</v>
      </c>
      <c r="C1124" s="2">
        <v>45372</v>
      </c>
      <c r="E1124" t="s">
        <v>3704</v>
      </c>
      <c r="F1124" s="3">
        <v>27.39</v>
      </c>
      <c r="G1124" t="s">
        <v>47</v>
      </c>
      <c r="H1124" s="3">
        <v>0</v>
      </c>
      <c r="I1124" t="s">
        <v>104</v>
      </c>
      <c r="J1124">
        <v>942</v>
      </c>
      <c r="K1124" t="s">
        <v>52</v>
      </c>
      <c r="L1124" t="s">
        <v>53</v>
      </c>
      <c r="N1124">
        <v>705</v>
      </c>
      <c r="O1124" t="s">
        <v>52</v>
      </c>
      <c r="P1124" t="s">
        <v>53</v>
      </c>
      <c r="T1124" t="s">
        <v>3705</v>
      </c>
      <c r="U1124" t="s">
        <v>3706</v>
      </c>
      <c r="Z1124" s="3"/>
      <c r="AF1124" t="s">
        <v>63</v>
      </c>
      <c r="AH1124">
        <v>0</v>
      </c>
      <c r="AI1124" s="2">
        <v>45372</v>
      </c>
      <c r="AJ1124" t="s">
        <v>64</v>
      </c>
      <c r="AK1124" t="s">
        <v>64</v>
      </c>
      <c r="AL1124" t="s">
        <v>3707</v>
      </c>
      <c r="AM1124" t="s">
        <v>3706</v>
      </c>
      <c r="AN1124" s="3"/>
      <c r="AP1124" t="s">
        <v>64</v>
      </c>
      <c r="AR1124">
        <v>1242</v>
      </c>
      <c r="AS1124" t="s">
        <v>66</v>
      </c>
    </row>
    <row r="1125" spans="1:45" ht="16" x14ac:dyDescent="0.2">
      <c r="A1125">
        <v>3003</v>
      </c>
      <c r="B1125">
        <v>3003</v>
      </c>
      <c r="C1125" s="2">
        <v>45372.041666666657</v>
      </c>
      <c r="E1125" t="s">
        <v>744</v>
      </c>
      <c r="F1125" s="3">
        <v>27.39</v>
      </c>
      <c r="G1125" t="s">
        <v>47</v>
      </c>
      <c r="H1125" s="3">
        <v>0</v>
      </c>
      <c r="I1125" t="s">
        <v>48</v>
      </c>
      <c r="J1125">
        <v>705</v>
      </c>
      <c r="K1125" t="s">
        <v>52</v>
      </c>
      <c r="L1125" t="s">
        <v>53</v>
      </c>
      <c r="N1125">
        <v>940</v>
      </c>
      <c r="O1125" t="s">
        <v>52</v>
      </c>
      <c r="P1125" t="s">
        <v>53</v>
      </c>
      <c r="T1125" t="s">
        <v>3708</v>
      </c>
      <c r="U1125" t="s">
        <v>3501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3709</v>
      </c>
      <c r="AM1125" t="s">
        <v>3501</v>
      </c>
      <c r="AN1125" s="3"/>
      <c r="AP1125" t="s">
        <v>64</v>
      </c>
      <c r="AR1125">
        <v>1208</v>
      </c>
      <c r="AS1125" t="s">
        <v>66</v>
      </c>
    </row>
    <row r="1126" spans="1:45" ht="16" x14ac:dyDescent="0.2">
      <c r="A1126">
        <v>3106</v>
      </c>
      <c r="B1126">
        <v>3106</v>
      </c>
      <c r="C1126" s="2">
        <v>45373</v>
      </c>
      <c r="D1126" t="s">
        <v>1761</v>
      </c>
      <c r="E1126" t="s">
        <v>3710</v>
      </c>
      <c r="F1126" s="3">
        <v>9.98</v>
      </c>
      <c r="G1126" t="s">
        <v>47</v>
      </c>
      <c r="H1126" s="3">
        <v>0</v>
      </c>
      <c r="I1126" t="s">
        <v>48</v>
      </c>
      <c r="J1126">
        <v>2720</v>
      </c>
      <c r="K1126" t="s">
        <v>49</v>
      </c>
      <c r="L1126" t="s">
        <v>50</v>
      </c>
      <c r="M1126" t="s">
        <v>51</v>
      </c>
      <c r="N1126">
        <v>942</v>
      </c>
      <c r="O1126" t="s">
        <v>52</v>
      </c>
      <c r="P1126" t="s">
        <v>53</v>
      </c>
      <c r="T1126" t="s">
        <v>3711</v>
      </c>
      <c r="U1126" t="s">
        <v>3712</v>
      </c>
      <c r="V1126" t="s">
        <v>2586</v>
      </c>
      <c r="W1126" t="s">
        <v>56</v>
      </c>
      <c r="X1126" t="s">
        <v>3713</v>
      </c>
      <c r="Y1126" t="s">
        <v>953</v>
      </c>
      <c r="Z1126" s="3">
        <v>19</v>
      </c>
      <c r="AA1126" t="s">
        <v>3714</v>
      </c>
      <c r="AB1126" t="s">
        <v>3715</v>
      </c>
      <c r="AC1126" t="s">
        <v>61</v>
      </c>
      <c r="AD1126" t="s">
        <v>61</v>
      </c>
      <c r="AE1126" t="s">
        <v>3716</v>
      </c>
      <c r="AF1126" t="s">
        <v>63</v>
      </c>
      <c r="AH1126">
        <v>0</v>
      </c>
      <c r="AI1126" s="2">
        <v>45373</v>
      </c>
      <c r="AJ1126" t="s">
        <v>64</v>
      </c>
      <c r="AK1126" t="s">
        <v>64</v>
      </c>
      <c r="AL1126" t="s">
        <v>3717</v>
      </c>
      <c r="AM1126" t="s">
        <v>3712</v>
      </c>
      <c r="AN1126" s="3">
        <v>9.98</v>
      </c>
      <c r="AO1126" t="s">
        <v>3715</v>
      </c>
      <c r="AP1126" t="s">
        <v>64</v>
      </c>
      <c r="AQ1126" t="s">
        <v>3716</v>
      </c>
      <c r="AR1126">
        <v>1243</v>
      </c>
      <c r="AS1126" t="s">
        <v>66</v>
      </c>
    </row>
    <row r="1127" spans="1:45" ht="16" x14ac:dyDescent="0.2">
      <c r="A1127">
        <v>3035</v>
      </c>
      <c r="B1127">
        <v>3035</v>
      </c>
      <c r="C1127" s="2">
        <v>45376.041666666657</v>
      </c>
      <c r="D1127" t="s">
        <v>1814</v>
      </c>
      <c r="E1127" t="s">
        <v>2248</v>
      </c>
      <c r="F1127" s="3">
        <v>22.08</v>
      </c>
      <c r="G1127" t="s">
        <v>47</v>
      </c>
      <c r="H1127" s="3">
        <v>0</v>
      </c>
      <c r="I1127" t="s">
        <v>48</v>
      </c>
      <c r="J1127">
        <v>2710</v>
      </c>
      <c r="K1127" t="s">
        <v>49</v>
      </c>
      <c r="L1127" t="s">
        <v>50</v>
      </c>
      <c r="M1127" t="s">
        <v>51</v>
      </c>
      <c r="N1127">
        <v>940</v>
      </c>
      <c r="O1127" t="s">
        <v>52</v>
      </c>
      <c r="P1127" t="s">
        <v>53</v>
      </c>
      <c r="T1127" t="s">
        <v>3718</v>
      </c>
      <c r="U1127" t="s">
        <v>3719</v>
      </c>
      <c r="V1127" t="s">
        <v>2489</v>
      </c>
      <c r="W1127" t="s">
        <v>56</v>
      </c>
      <c r="X1127" t="s">
        <v>3720</v>
      </c>
      <c r="Y1127" t="s">
        <v>2061</v>
      </c>
      <c r="Z1127" s="3">
        <v>19</v>
      </c>
      <c r="AA1127" t="s">
        <v>3721</v>
      </c>
      <c r="AB1127" t="s">
        <v>3715</v>
      </c>
      <c r="AC1127" t="s">
        <v>61</v>
      </c>
      <c r="AD1127" t="s">
        <v>61</v>
      </c>
      <c r="AE1127" t="s">
        <v>3722</v>
      </c>
      <c r="AF1127" t="s">
        <v>63</v>
      </c>
      <c r="AH1127">
        <v>0</v>
      </c>
      <c r="AI1127" s="2">
        <v>45376</v>
      </c>
      <c r="AJ1127" t="s">
        <v>64</v>
      </c>
      <c r="AK1127" t="s">
        <v>64</v>
      </c>
      <c r="AL1127" t="s">
        <v>3723</v>
      </c>
      <c r="AM1127" t="s">
        <v>3719</v>
      </c>
      <c r="AN1127" s="3">
        <v>22.08</v>
      </c>
      <c r="AO1127" t="s">
        <v>3715</v>
      </c>
      <c r="AP1127" t="s">
        <v>64</v>
      </c>
      <c r="AQ1127" t="s">
        <v>3722</v>
      </c>
      <c r="AR1127">
        <v>1209</v>
      </c>
      <c r="AS1127" t="s">
        <v>66</v>
      </c>
    </row>
    <row r="1128" spans="1:45" ht="16" x14ac:dyDescent="0.2">
      <c r="A1128">
        <v>3036</v>
      </c>
      <c r="B1128">
        <v>3036</v>
      </c>
      <c r="C1128" s="2">
        <v>45377.041666666657</v>
      </c>
      <c r="E1128" t="s">
        <v>582</v>
      </c>
      <c r="F1128" s="3">
        <v>944.63</v>
      </c>
      <c r="G1128" t="s">
        <v>47</v>
      </c>
      <c r="H1128" s="3">
        <v>0</v>
      </c>
      <c r="I1128" t="s">
        <v>48</v>
      </c>
      <c r="J1128">
        <v>1705</v>
      </c>
      <c r="K1128" t="s">
        <v>52</v>
      </c>
      <c r="L1128" t="s">
        <v>203</v>
      </c>
      <c r="N1128">
        <v>940</v>
      </c>
      <c r="O1128" t="s">
        <v>52</v>
      </c>
      <c r="P1128" t="s">
        <v>53</v>
      </c>
      <c r="T1128" t="s">
        <v>3636</v>
      </c>
      <c r="U1128" t="s">
        <v>3724</v>
      </c>
      <c r="Z1128" s="3"/>
      <c r="AF1128" t="s">
        <v>63</v>
      </c>
      <c r="AH1128">
        <v>0</v>
      </c>
      <c r="AI1128" s="2">
        <v>45377</v>
      </c>
      <c r="AJ1128" t="s">
        <v>64</v>
      </c>
      <c r="AK1128" t="s">
        <v>64</v>
      </c>
      <c r="AL1128" t="s">
        <v>3725</v>
      </c>
      <c r="AM1128" t="s">
        <v>3724</v>
      </c>
      <c r="AN1128" s="3"/>
      <c r="AP1128" t="s">
        <v>64</v>
      </c>
      <c r="AR1128">
        <v>1210</v>
      </c>
      <c r="AS1128" t="s">
        <v>66</v>
      </c>
    </row>
    <row r="1129" spans="1:45" ht="16" x14ac:dyDescent="0.2">
      <c r="A1129">
        <v>3037</v>
      </c>
      <c r="B1129">
        <v>3037</v>
      </c>
      <c r="C1129" s="2">
        <v>45377.041666666657</v>
      </c>
      <c r="E1129" t="s">
        <v>256</v>
      </c>
      <c r="F1129" s="3">
        <v>2533.41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3726</v>
      </c>
      <c r="U1129" t="s">
        <v>3727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3728</v>
      </c>
      <c r="AM1129" t="s">
        <v>3727</v>
      </c>
      <c r="AN1129" s="3"/>
      <c r="AP1129" t="s">
        <v>64</v>
      </c>
      <c r="AR1129">
        <v>1211</v>
      </c>
      <c r="AS1129" t="s">
        <v>66</v>
      </c>
    </row>
    <row r="1130" spans="1:45" ht="16" x14ac:dyDescent="0.2">
      <c r="A1130">
        <v>3054</v>
      </c>
      <c r="B1130">
        <v>3054</v>
      </c>
      <c r="C1130" s="2">
        <v>45379.041666666657</v>
      </c>
      <c r="D1130" t="s">
        <v>1748</v>
      </c>
      <c r="E1130" t="s">
        <v>2507</v>
      </c>
      <c r="F1130" s="3">
        <v>20.23</v>
      </c>
      <c r="G1130" t="s">
        <v>47</v>
      </c>
      <c r="H1130" s="3">
        <v>0</v>
      </c>
      <c r="I1130" t="s">
        <v>48</v>
      </c>
      <c r="J1130">
        <v>2702</v>
      </c>
      <c r="K1130" t="s">
        <v>49</v>
      </c>
      <c r="L1130" t="s">
        <v>50</v>
      </c>
      <c r="M1130" t="s">
        <v>51</v>
      </c>
      <c r="N1130">
        <v>940</v>
      </c>
      <c r="O1130" t="s">
        <v>52</v>
      </c>
      <c r="P1130" t="s">
        <v>53</v>
      </c>
      <c r="T1130" t="s">
        <v>2826</v>
      </c>
      <c r="U1130" t="s">
        <v>3729</v>
      </c>
      <c r="V1130" t="s">
        <v>2495</v>
      </c>
      <c r="W1130" t="s">
        <v>56</v>
      </c>
      <c r="X1130" t="s">
        <v>3730</v>
      </c>
      <c r="Y1130" t="s">
        <v>2726</v>
      </c>
      <c r="Z1130" s="3">
        <v>19</v>
      </c>
      <c r="AA1130" t="s">
        <v>2829</v>
      </c>
      <c r="AB1130" t="s">
        <v>3715</v>
      </c>
      <c r="AC1130" t="s">
        <v>61</v>
      </c>
      <c r="AD1130" t="s">
        <v>61</v>
      </c>
      <c r="AE1130" t="s">
        <v>3731</v>
      </c>
      <c r="AF1130" t="s">
        <v>63</v>
      </c>
      <c r="AH1130">
        <v>0</v>
      </c>
      <c r="AI1130" s="2">
        <v>45379</v>
      </c>
      <c r="AJ1130" t="s">
        <v>64</v>
      </c>
      <c r="AK1130" t="s">
        <v>64</v>
      </c>
      <c r="AL1130" t="s">
        <v>3732</v>
      </c>
      <c r="AM1130" t="s">
        <v>3729</v>
      </c>
      <c r="AN1130" s="3">
        <v>20.23</v>
      </c>
      <c r="AO1130" t="s">
        <v>3715</v>
      </c>
      <c r="AP1130" t="s">
        <v>64</v>
      </c>
      <c r="AQ1130" t="s">
        <v>3731</v>
      </c>
      <c r="AR1130">
        <v>1212</v>
      </c>
      <c r="AS1130" t="s">
        <v>66</v>
      </c>
    </row>
    <row r="1131" spans="1:45" ht="16" x14ac:dyDescent="0.2">
      <c r="A1131">
        <v>3058</v>
      </c>
      <c r="B1131">
        <v>3058</v>
      </c>
      <c r="C1131" s="2">
        <v>45379.041666666657</v>
      </c>
      <c r="D1131" t="s">
        <v>1748</v>
      </c>
      <c r="E1131" t="s">
        <v>3733</v>
      </c>
      <c r="F1131" s="3">
        <v>4.2300000000000004</v>
      </c>
      <c r="G1131" t="s">
        <v>47</v>
      </c>
      <c r="H1131" s="3">
        <v>0</v>
      </c>
      <c r="I1131" t="s">
        <v>48</v>
      </c>
      <c r="J1131">
        <v>2705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3734</v>
      </c>
      <c r="U1131" t="s">
        <v>3735</v>
      </c>
      <c r="Z1131" s="3"/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797</v>
      </c>
      <c r="AM1131" t="s">
        <v>3735</v>
      </c>
      <c r="AN1131" s="3"/>
      <c r="AP1131" t="s">
        <v>64</v>
      </c>
      <c r="AR1131">
        <v>1213</v>
      </c>
      <c r="AS1131" t="s">
        <v>66</v>
      </c>
    </row>
    <row r="1132" spans="1:45" ht="16" x14ac:dyDescent="0.2">
      <c r="A1132">
        <v>3457</v>
      </c>
      <c r="B1132">
        <v>3457</v>
      </c>
      <c r="C1132" s="2">
        <v>45382</v>
      </c>
      <c r="E1132" t="s">
        <v>205</v>
      </c>
      <c r="F1132" s="3">
        <v>819.63</v>
      </c>
      <c r="G1132" t="s">
        <v>47</v>
      </c>
      <c r="H1132" s="3">
        <v>0</v>
      </c>
      <c r="I1132" t="s">
        <v>104</v>
      </c>
      <c r="J1132">
        <v>1730</v>
      </c>
      <c r="K1132" t="s">
        <v>52</v>
      </c>
      <c r="L1132" t="s">
        <v>203</v>
      </c>
      <c r="N1132">
        <v>1700</v>
      </c>
      <c r="O1132" t="s">
        <v>52</v>
      </c>
      <c r="P1132" t="s">
        <v>203</v>
      </c>
      <c r="T1132" t="s">
        <v>64</v>
      </c>
      <c r="Z1132" s="3"/>
      <c r="AF1132" t="s">
        <v>63</v>
      </c>
      <c r="AH1132">
        <v>0</v>
      </c>
      <c r="AI1132" s="2">
        <v>45382</v>
      </c>
      <c r="AJ1132" t="s">
        <v>64</v>
      </c>
      <c r="AK1132" t="s">
        <v>64</v>
      </c>
      <c r="AL1132" t="s">
        <v>64</v>
      </c>
      <c r="AN1132" s="3"/>
      <c r="AP1132" t="s">
        <v>64</v>
      </c>
      <c r="AR1132" t="s">
        <v>64</v>
      </c>
      <c r="AS1132" t="s">
        <v>66</v>
      </c>
    </row>
    <row r="1133" spans="1:45" ht="16" x14ac:dyDescent="0.2">
      <c r="A1133">
        <v>3458</v>
      </c>
      <c r="B1133">
        <v>3458</v>
      </c>
      <c r="C1133" s="2">
        <v>45382</v>
      </c>
      <c r="E1133" t="s">
        <v>205</v>
      </c>
      <c r="F1133" s="3">
        <v>420.36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x14ac:dyDescent="0.2">
      <c r="A1134">
        <v>3460</v>
      </c>
      <c r="B1134">
        <v>3460</v>
      </c>
      <c r="C1134" s="2">
        <v>45382</v>
      </c>
      <c r="E1134" t="s">
        <v>205</v>
      </c>
      <c r="F1134" s="3">
        <v>2383.16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1705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x14ac:dyDescent="0.2">
      <c r="A1135">
        <v>3461</v>
      </c>
      <c r="B1135">
        <v>3461</v>
      </c>
      <c r="C1135" s="2">
        <v>45382</v>
      </c>
      <c r="E1135" t="s">
        <v>205</v>
      </c>
      <c r="F1135" s="3">
        <v>1437.77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x14ac:dyDescent="0.2">
      <c r="A1136">
        <v>3462</v>
      </c>
      <c r="B1136">
        <v>3462</v>
      </c>
      <c r="C1136" s="2">
        <v>45382</v>
      </c>
      <c r="E1136" t="s">
        <v>202</v>
      </c>
      <c r="F1136" s="3">
        <v>3556.48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1712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x14ac:dyDescent="0.2">
      <c r="A1137">
        <v>3463</v>
      </c>
      <c r="B1137">
        <v>3463</v>
      </c>
      <c r="C1137" s="2">
        <v>45382</v>
      </c>
      <c r="E1137" t="s">
        <v>202</v>
      </c>
      <c r="F1137" s="3">
        <v>2185.39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x14ac:dyDescent="0.2">
      <c r="A1138">
        <v>3465</v>
      </c>
      <c r="B1138">
        <v>3465</v>
      </c>
      <c r="C1138" s="2">
        <v>45382</v>
      </c>
      <c r="D1138" t="s">
        <v>1934</v>
      </c>
      <c r="E1138" t="s">
        <v>206</v>
      </c>
      <c r="F1138" s="3">
        <v>3110.01</v>
      </c>
      <c r="G1138" t="s">
        <v>47</v>
      </c>
      <c r="H1138" s="3">
        <v>0</v>
      </c>
      <c r="I1138" t="s">
        <v>104</v>
      </c>
      <c r="J1138">
        <v>2551</v>
      </c>
      <c r="K1138" t="s">
        <v>49</v>
      </c>
      <c r="L1138" t="s">
        <v>50</v>
      </c>
      <c r="M1138" t="s">
        <v>51</v>
      </c>
      <c r="N1138">
        <v>1730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x14ac:dyDescent="0.2">
      <c r="A1139">
        <v>3466</v>
      </c>
      <c r="B1139">
        <v>3466</v>
      </c>
      <c r="C1139" s="2">
        <v>45382</v>
      </c>
      <c r="D1139" t="s">
        <v>1935</v>
      </c>
      <c r="E1139" t="s">
        <v>206</v>
      </c>
      <c r="F1139" s="3">
        <v>2382.81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x14ac:dyDescent="0.2">
      <c r="A1140">
        <v>3627</v>
      </c>
      <c r="B1140">
        <v>3627</v>
      </c>
      <c r="C1140" s="2">
        <v>45382</v>
      </c>
      <c r="D1140" t="s">
        <v>1935</v>
      </c>
      <c r="E1140" t="s">
        <v>3639</v>
      </c>
      <c r="F1140" s="3">
        <v>554.26</v>
      </c>
      <c r="G1140" t="s">
        <v>47</v>
      </c>
      <c r="H1140" s="3">
        <v>0</v>
      </c>
      <c r="I1140" t="s">
        <v>104</v>
      </c>
      <c r="J1140">
        <v>2555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x14ac:dyDescent="0.2">
      <c r="A1141">
        <v>3628</v>
      </c>
      <c r="B1141">
        <v>3628</v>
      </c>
      <c r="C1141" s="2">
        <v>45382</v>
      </c>
      <c r="D1141" t="s">
        <v>1934</v>
      </c>
      <c r="E1141" t="s">
        <v>3639</v>
      </c>
      <c r="F1141" s="3">
        <v>712.19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x14ac:dyDescent="0.2">
      <c r="A1142">
        <v>3629</v>
      </c>
      <c r="B1142">
        <v>3629</v>
      </c>
      <c r="C1142" s="2">
        <v>45382</v>
      </c>
      <c r="D1142" t="s">
        <v>1936</v>
      </c>
      <c r="E1142" t="s">
        <v>3639</v>
      </c>
      <c r="F1142" s="3">
        <v>753.43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x14ac:dyDescent="0.2">
      <c r="A1143">
        <v>3630</v>
      </c>
      <c r="B1143">
        <v>3630</v>
      </c>
      <c r="C1143" s="2">
        <v>45382</v>
      </c>
      <c r="D1143" t="s">
        <v>1936</v>
      </c>
      <c r="E1143" t="s">
        <v>206</v>
      </c>
      <c r="F1143" s="3">
        <v>3290.09</v>
      </c>
      <c r="G1143" t="s">
        <v>47</v>
      </c>
      <c r="H1143" s="3">
        <v>0</v>
      </c>
      <c r="I1143" t="s">
        <v>104</v>
      </c>
      <c r="J1143">
        <v>2551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x14ac:dyDescent="0.2">
      <c r="A1144">
        <v>3754</v>
      </c>
      <c r="B1144">
        <v>3754</v>
      </c>
      <c r="C1144" s="2">
        <v>45382</v>
      </c>
      <c r="E1144" t="s">
        <v>2310</v>
      </c>
      <c r="F1144" s="3">
        <v>389.22</v>
      </c>
      <c r="G1144" t="s">
        <v>47</v>
      </c>
      <c r="H1144" s="3">
        <v>0</v>
      </c>
      <c r="I1144" t="s">
        <v>104</v>
      </c>
      <c r="J1144">
        <v>703</v>
      </c>
      <c r="K1144" t="s">
        <v>52</v>
      </c>
      <c r="L1144" t="s">
        <v>53</v>
      </c>
      <c r="N1144">
        <v>1705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x14ac:dyDescent="0.2">
      <c r="A1145">
        <v>3056</v>
      </c>
      <c r="B1145">
        <v>3056</v>
      </c>
      <c r="C1145" s="2">
        <v>45384.083333333343</v>
      </c>
      <c r="E1145" t="s">
        <v>3736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3737</v>
      </c>
      <c r="U1145" t="s">
        <v>3738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3739</v>
      </c>
      <c r="AM1145" t="s">
        <v>3738</v>
      </c>
      <c r="AN1145" s="3"/>
      <c r="AP1145" t="s">
        <v>64</v>
      </c>
      <c r="AR1145">
        <v>1214</v>
      </c>
      <c r="AS1145" t="s">
        <v>66</v>
      </c>
    </row>
    <row r="1146" spans="1:45" ht="16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3740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3741</v>
      </c>
      <c r="U1146" t="s">
        <v>3742</v>
      </c>
      <c r="V1146" t="s">
        <v>2501</v>
      </c>
      <c r="W1146" t="s">
        <v>56</v>
      </c>
      <c r="X1146" t="s">
        <v>3743</v>
      </c>
      <c r="Y1146" t="s">
        <v>3368</v>
      </c>
      <c r="Z1146" s="3">
        <v>0</v>
      </c>
      <c r="AA1146" t="s">
        <v>3744</v>
      </c>
      <c r="AB1146" t="s">
        <v>3745</v>
      </c>
      <c r="AC1146" t="s">
        <v>61</v>
      </c>
      <c r="AD1146" t="s">
        <v>61</v>
      </c>
      <c r="AE1146" t="s">
        <v>3746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3747</v>
      </c>
      <c r="AM1146" t="s">
        <v>3742</v>
      </c>
      <c r="AN1146" s="3">
        <v>405</v>
      </c>
      <c r="AO1146" t="s">
        <v>3745</v>
      </c>
      <c r="AP1146" t="s">
        <v>64</v>
      </c>
      <c r="AQ1146" t="s">
        <v>3746</v>
      </c>
      <c r="AR1146">
        <v>1215</v>
      </c>
      <c r="AS1146" t="s">
        <v>66</v>
      </c>
    </row>
    <row r="1147" spans="1:45" ht="16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3741</v>
      </c>
      <c r="U1147" t="s">
        <v>3742</v>
      </c>
      <c r="V1147" t="s">
        <v>2501</v>
      </c>
      <c r="W1147" t="s">
        <v>56</v>
      </c>
      <c r="X1147" t="s">
        <v>3743</v>
      </c>
      <c r="Y1147" t="s">
        <v>3368</v>
      </c>
      <c r="Z1147" s="3">
        <v>0</v>
      </c>
      <c r="AA1147" t="s">
        <v>3744</v>
      </c>
      <c r="AB1147" t="s">
        <v>3745</v>
      </c>
      <c r="AC1147" t="s">
        <v>61</v>
      </c>
      <c r="AD1147" t="s">
        <v>61</v>
      </c>
      <c r="AE1147" t="s">
        <v>3746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3747</v>
      </c>
      <c r="AM1147" t="s">
        <v>3742</v>
      </c>
      <c r="AN1147" s="3">
        <v>405</v>
      </c>
      <c r="AO1147" t="s">
        <v>3745</v>
      </c>
      <c r="AP1147" t="s">
        <v>64</v>
      </c>
      <c r="AQ1147" t="s">
        <v>3746</v>
      </c>
      <c r="AR1147">
        <v>1215</v>
      </c>
      <c r="AS1147" t="s">
        <v>66</v>
      </c>
    </row>
    <row r="1148" spans="1:45" ht="16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3748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3749</v>
      </c>
      <c r="AC1148" t="s">
        <v>61</v>
      </c>
      <c r="AD1148" t="s">
        <v>61</v>
      </c>
      <c r="AE1148" t="s">
        <v>3750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3751</v>
      </c>
      <c r="AM1148" t="s">
        <v>3748</v>
      </c>
      <c r="AN1148" s="3">
        <v>900</v>
      </c>
      <c r="AO1148" t="s">
        <v>3749</v>
      </c>
      <c r="AP1148" t="s">
        <v>64</v>
      </c>
      <c r="AQ1148" t="s">
        <v>3750</v>
      </c>
      <c r="AR1148">
        <v>1216</v>
      </c>
      <c r="AS1148" t="s">
        <v>66</v>
      </c>
    </row>
    <row r="1149" spans="1:45" ht="16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3752</v>
      </c>
      <c r="U1149" t="s">
        <v>3753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3754</v>
      </c>
      <c r="AM1149" t="s">
        <v>3753</v>
      </c>
      <c r="AN1149" s="3"/>
      <c r="AP1149" t="s">
        <v>64</v>
      </c>
      <c r="AR1149">
        <v>1217</v>
      </c>
      <c r="AS1149" t="s">
        <v>66</v>
      </c>
    </row>
    <row r="1150" spans="1:45" ht="16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3655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3755</v>
      </c>
      <c r="V1150" t="s">
        <v>2527</v>
      </c>
      <c r="W1150" t="s">
        <v>56</v>
      </c>
      <c r="X1150" t="s">
        <v>3756</v>
      </c>
      <c r="Y1150" t="s">
        <v>2375</v>
      </c>
      <c r="Z1150" s="3">
        <v>19</v>
      </c>
      <c r="AA1150" t="s">
        <v>2519</v>
      </c>
      <c r="AB1150" t="s">
        <v>3757</v>
      </c>
      <c r="AC1150" t="s">
        <v>61</v>
      </c>
      <c r="AD1150" t="s">
        <v>61</v>
      </c>
      <c r="AE1150" t="s">
        <v>3758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3759</v>
      </c>
      <c r="AM1150" t="s">
        <v>3755</v>
      </c>
      <c r="AN1150" s="3">
        <v>46.41</v>
      </c>
      <c r="AO1150" t="s">
        <v>3757</v>
      </c>
      <c r="AP1150" t="s">
        <v>64</v>
      </c>
      <c r="AQ1150" t="s">
        <v>3758</v>
      </c>
      <c r="AR1150">
        <v>1219</v>
      </c>
      <c r="AS1150" t="s">
        <v>66</v>
      </c>
    </row>
    <row r="1151" spans="1:45" ht="16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3760</v>
      </c>
      <c r="U1151" t="s">
        <v>3761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3762</v>
      </c>
      <c r="AM1151" t="s">
        <v>3761</v>
      </c>
      <c r="AN1151" s="3"/>
      <c r="AP1151" t="s">
        <v>64</v>
      </c>
      <c r="AR1151">
        <v>1218</v>
      </c>
      <c r="AS1151" t="s">
        <v>66</v>
      </c>
    </row>
    <row r="1152" spans="1:45" ht="16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3763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3764</v>
      </c>
      <c r="U1152" t="s">
        <v>3765</v>
      </c>
      <c r="V1152" t="s">
        <v>2599</v>
      </c>
      <c r="W1152" t="s">
        <v>56</v>
      </c>
      <c r="X1152" t="s">
        <v>3766</v>
      </c>
      <c r="Y1152" t="s">
        <v>3767</v>
      </c>
      <c r="Z1152" s="3">
        <v>19</v>
      </c>
      <c r="AA1152" t="s">
        <v>3768</v>
      </c>
      <c r="AB1152" t="s">
        <v>3769</v>
      </c>
      <c r="AC1152" t="s">
        <v>61</v>
      </c>
      <c r="AD1152" t="s">
        <v>61</v>
      </c>
      <c r="AE1152" t="s">
        <v>3770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3771</v>
      </c>
      <c r="AM1152" t="s">
        <v>3765</v>
      </c>
      <c r="AN1152" s="3">
        <v>38.08</v>
      </c>
      <c r="AO1152" t="s">
        <v>3769</v>
      </c>
      <c r="AP1152" t="s">
        <v>64</v>
      </c>
      <c r="AQ1152" t="s">
        <v>3770</v>
      </c>
      <c r="AR1152">
        <v>1244</v>
      </c>
      <c r="AS1152" t="s">
        <v>66</v>
      </c>
    </row>
    <row r="1153" spans="1:45" ht="16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3772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3764</v>
      </c>
      <c r="U1153" t="s">
        <v>3765</v>
      </c>
      <c r="V1153" t="s">
        <v>2599</v>
      </c>
      <c r="W1153" t="s">
        <v>56</v>
      </c>
      <c r="X1153" t="s">
        <v>3766</v>
      </c>
      <c r="Y1153" t="s">
        <v>3767</v>
      </c>
      <c r="Z1153" s="3">
        <v>19</v>
      </c>
      <c r="AA1153" t="s">
        <v>3768</v>
      </c>
      <c r="AB1153" t="s">
        <v>3769</v>
      </c>
      <c r="AC1153" t="s">
        <v>61</v>
      </c>
      <c r="AD1153" t="s">
        <v>61</v>
      </c>
      <c r="AE1153" t="s">
        <v>3770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3771</v>
      </c>
      <c r="AM1153" t="s">
        <v>3765</v>
      </c>
      <c r="AN1153" s="3">
        <v>38.08</v>
      </c>
      <c r="AO1153" t="s">
        <v>3769</v>
      </c>
      <c r="AP1153" t="s">
        <v>64</v>
      </c>
      <c r="AQ1153" t="s">
        <v>3770</v>
      </c>
      <c r="AR1153">
        <v>1244</v>
      </c>
      <c r="AS1153" t="s">
        <v>66</v>
      </c>
    </row>
    <row r="1154" spans="1:45" ht="16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3773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3774</v>
      </c>
      <c r="U1154" t="s">
        <v>3775</v>
      </c>
      <c r="V1154" t="s">
        <v>2529</v>
      </c>
      <c r="W1154" t="s">
        <v>56</v>
      </c>
      <c r="X1154" t="s">
        <v>3776</v>
      </c>
      <c r="Y1154" t="s">
        <v>3455</v>
      </c>
      <c r="Z1154" s="3">
        <v>0</v>
      </c>
      <c r="AA1154" t="s">
        <v>3777</v>
      </c>
      <c r="AB1154" t="s">
        <v>3778</v>
      </c>
      <c r="AC1154" t="s">
        <v>61</v>
      </c>
      <c r="AD1154" t="s">
        <v>61</v>
      </c>
      <c r="AE1154" t="s">
        <v>3779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3780</v>
      </c>
      <c r="AM1154" t="s">
        <v>3775</v>
      </c>
      <c r="AN1154" s="3">
        <v>523.87</v>
      </c>
      <c r="AO1154" t="s">
        <v>3778</v>
      </c>
      <c r="AP1154" t="s">
        <v>64</v>
      </c>
      <c r="AQ1154" t="s">
        <v>3779</v>
      </c>
      <c r="AR1154">
        <v>1220</v>
      </c>
      <c r="AS1154" t="s">
        <v>66</v>
      </c>
    </row>
    <row r="1155" spans="1:45" ht="16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3774</v>
      </c>
      <c r="U1155" t="s">
        <v>3775</v>
      </c>
      <c r="V1155" t="s">
        <v>2529</v>
      </c>
      <c r="W1155" t="s">
        <v>56</v>
      </c>
      <c r="X1155" t="s">
        <v>3776</v>
      </c>
      <c r="Y1155" t="s">
        <v>3455</v>
      </c>
      <c r="Z1155" s="3">
        <v>0</v>
      </c>
      <c r="AA1155" t="s">
        <v>3777</v>
      </c>
      <c r="AB1155" t="s">
        <v>3778</v>
      </c>
      <c r="AC1155" t="s">
        <v>61</v>
      </c>
      <c r="AD1155" t="s">
        <v>61</v>
      </c>
      <c r="AE1155" t="s">
        <v>3779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3780</v>
      </c>
      <c r="AM1155" t="s">
        <v>3775</v>
      </c>
      <c r="AN1155" s="3">
        <v>523.87</v>
      </c>
      <c r="AO1155" t="s">
        <v>3778</v>
      </c>
      <c r="AP1155" t="s">
        <v>64</v>
      </c>
      <c r="AQ1155" t="s">
        <v>3779</v>
      </c>
      <c r="AR1155">
        <v>1220</v>
      </c>
      <c r="AS1155" t="s">
        <v>66</v>
      </c>
    </row>
    <row r="1156" spans="1:45" ht="16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3781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3782</v>
      </c>
      <c r="U1156" t="s">
        <v>3783</v>
      </c>
      <c r="V1156" t="s">
        <v>2534</v>
      </c>
      <c r="W1156" t="s">
        <v>56</v>
      </c>
      <c r="X1156" t="s">
        <v>3784</v>
      </c>
      <c r="Y1156" t="s">
        <v>301</v>
      </c>
      <c r="Z1156" s="3">
        <v>0</v>
      </c>
      <c r="AA1156" t="s">
        <v>3785</v>
      </c>
      <c r="AB1156" t="s">
        <v>3786</v>
      </c>
      <c r="AC1156" t="s">
        <v>61</v>
      </c>
      <c r="AD1156" t="s">
        <v>61</v>
      </c>
      <c r="AE1156" t="s">
        <v>3787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3783</v>
      </c>
      <c r="AN1156" s="3">
        <v>15000</v>
      </c>
      <c r="AO1156" t="s">
        <v>3786</v>
      </c>
      <c r="AP1156" t="s">
        <v>64</v>
      </c>
      <c r="AQ1156" t="s">
        <v>3787</v>
      </c>
      <c r="AR1156">
        <v>1222</v>
      </c>
      <c r="AS1156" t="s">
        <v>66</v>
      </c>
    </row>
    <row r="1157" spans="1:45" ht="16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3788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3788</v>
      </c>
      <c r="AN1157" s="3"/>
      <c r="AP1157" t="s">
        <v>64</v>
      </c>
      <c r="AR1157">
        <v>1221</v>
      </c>
      <c r="AS1157" t="s">
        <v>66</v>
      </c>
    </row>
    <row r="1158" spans="1:45" ht="16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3789</v>
      </c>
      <c r="U1158" t="s">
        <v>3790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3791</v>
      </c>
      <c r="AM1158" t="s">
        <v>3790</v>
      </c>
      <c r="AN1158" s="3"/>
      <c r="AP1158" t="s">
        <v>64</v>
      </c>
      <c r="AR1158">
        <v>1228</v>
      </c>
      <c r="AS1158" t="s">
        <v>66</v>
      </c>
    </row>
    <row r="1159" spans="1:45" ht="16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3792</v>
      </c>
      <c r="V1159" t="s">
        <v>2702</v>
      </c>
      <c r="W1159" t="s">
        <v>56</v>
      </c>
      <c r="X1159" t="s">
        <v>3793</v>
      </c>
      <c r="Y1159" t="s">
        <v>323</v>
      </c>
      <c r="Z1159" s="3">
        <v>19</v>
      </c>
      <c r="AA1159" t="s">
        <v>2316</v>
      </c>
      <c r="AB1159" t="s">
        <v>3794</v>
      </c>
      <c r="AC1159" t="s">
        <v>61</v>
      </c>
      <c r="AD1159" t="s">
        <v>61</v>
      </c>
      <c r="AE1159" t="s">
        <v>3795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3796</v>
      </c>
      <c r="AM1159" t="s">
        <v>3792</v>
      </c>
      <c r="AN1159" s="3">
        <v>52.9</v>
      </c>
      <c r="AO1159" t="s">
        <v>3794</v>
      </c>
      <c r="AP1159" t="s">
        <v>64</v>
      </c>
      <c r="AQ1159" t="s">
        <v>3795</v>
      </c>
      <c r="AR1159">
        <v>1227</v>
      </c>
      <c r="AS1159" t="s">
        <v>66</v>
      </c>
    </row>
    <row r="1160" spans="1:45" ht="16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3797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3798</v>
      </c>
      <c r="AC1160" t="s">
        <v>61</v>
      </c>
      <c r="AD1160" t="s">
        <v>61</v>
      </c>
      <c r="AE1160" t="s">
        <v>3799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3800</v>
      </c>
      <c r="AM1160" t="s">
        <v>3797</v>
      </c>
      <c r="AN1160" s="3">
        <v>900</v>
      </c>
      <c r="AO1160" t="s">
        <v>3798</v>
      </c>
      <c r="AP1160" t="s">
        <v>64</v>
      </c>
      <c r="AQ1160" t="s">
        <v>3799</v>
      </c>
      <c r="AR1160">
        <v>1225</v>
      </c>
      <c r="AS1160" t="s">
        <v>66</v>
      </c>
    </row>
    <row r="1161" spans="1:45" ht="16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3801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3802</v>
      </c>
      <c r="AM1161" t="s">
        <v>3801</v>
      </c>
      <c r="AN1161" s="3"/>
      <c r="AP1161" t="s">
        <v>64</v>
      </c>
      <c r="AR1161">
        <v>1226</v>
      </c>
      <c r="AS1161" t="s">
        <v>66</v>
      </c>
    </row>
    <row r="1162" spans="1:45" ht="16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3803</v>
      </c>
      <c r="U1162" t="s">
        <v>3804</v>
      </c>
      <c r="V1162" t="s">
        <v>2591</v>
      </c>
      <c r="W1162" t="s">
        <v>56</v>
      </c>
      <c r="X1162" t="s">
        <v>3805</v>
      </c>
      <c r="Y1162" t="s">
        <v>2036</v>
      </c>
      <c r="Z1162" s="3">
        <v>19</v>
      </c>
      <c r="AA1162" t="s">
        <v>3806</v>
      </c>
      <c r="AB1162" t="s">
        <v>3807</v>
      </c>
      <c r="AC1162" t="s">
        <v>61</v>
      </c>
      <c r="AD1162" t="s">
        <v>61</v>
      </c>
      <c r="AE1162" t="s">
        <v>3808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3809</v>
      </c>
      <c r="AM1162" t="s">
        <v>3804</v>
      </c>
      <c r="AN1162" s="3">
        <v>22.84</v>
      </c>
      <c r="AO1162" t="s">
        <v>3807</v>
      </c>
      <c r="AP1162" t="s">
        <v>64</v>
      </c>
      <c r="AQ1162" t="s">
        <v>3808</v>
      </c>
      <c r="AR1162">
        <v>1245</v>
      </c>
      <c r="AS1162" t="s">
        <v>66</v>
      </c>
    </row>
    <row r="1163" spans="1:45" ht="16" x14ac:dyDescent="0.2">
      <c r="A1163">
        <v>3102</v>
      </c>
      <c r="B1163">
        <v>3102</v>
      </c>
      <c r="C1163" s="2">
        <v>45404</v>
      </c>
      <c r="E1163" t="s">
        <v>3810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3811</v>
      </c>
      <c r="U1163" t="s">
        <v>3812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3813</v>
      </c>
      <c r="AM1163" t="s">
        <v>3812</v>
      </c>
      <c r="AN1163" s="3"/>
      <c r="AP1163" t="s">
        <v>64</v>
      </c>
      <c r="AR1163">
        <v>1246</v>
      </c>
      <c r="AS1163" t="s">
        <v>66</v>
      </c>
    </row>
    <row r="1164" spans="1:45" ht="16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3814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3815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3816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3817</v>
      </c>
      <c r="U1165" t="s">
        <v>3818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3819</v>
      </c>
      <c r="AM1165" t="s">
        <v>3818</v>
      </c>
      <c r="AN1165" s="3"/>
      <c r="AP1165" t="s">
        <v>64</v>
      </c>
      <c r="AR1165">
        <v>1247</v>
      </c>
      <c r="AS1165" t="s">
        <v>66</v>
      </c>
    </row>
    <row r="1166" spans="1:45" ht="16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3820</v>
      </c>
      <c r="U1166" t="s">
        <v>3821</v>
      </c>
      <c r="V1166" t="s">
        <v>2536</v>
      </c>
      <c r="W1166" t="s">
        <v>56</v>
      </c>
      <c r="X1166" t="s">
        <v>3822</v>
      </c>
      <c r="Y1166" t="s">
        <v>2061</v>
      </c>
      <c r="Z1166" s="3">
        <v>19</v>
      </c>
      <c r="AA1166" t="s">
        <v>3823</v>
      </c>
      <c r="AB1166" t="s">
        <v>3824</v>
      </c>
      <c r="AC1166" t="s">
        <v>61</v>
      </c>
      <c r="AD1166" t="s">
        <v>61</v>
      </c>
      <c r="AE1166" t="s">
        <v>3825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3821</v>
      </c>
      <c r="AN1166" s="3">
        <v>22.55</v>
      </c>
      <c r="AO1166" t="s">
        <v>3824</v>
      </c>
      <c r="AP1166" t="s">
        <v>64</v>
      </c>
      <c r="AQ1166" t="s">
        <v>3825</v>
      </c>
      <c r="AR1166">
        <v>1223</v>
      </c>
      <c r="AS1166" t="s">
        <v>66</v>
      </c>
    </row>
    <row r="1167" spans="1:45" ht="16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3826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3827</v>
      </c>
      <c r="AM1167" t="s">
        <v>3826</v>
      </c>
      <c r="AN1167" s="3"/>
      <c r="AP1167" t="s">
        <v>64</v>
      </c>
      <c r="AR1167">
        <v>1229</v>
      </c>
      <c r="AS1167" t="s">
        <v>66</v>
      </c>
    </row>
    <row r="1168" spans="1:45" ht="16" x14ac:dyDescent="0.2">
      <c r="A1168">
        <v>3263</v>
      </c>
      <c r="B1168">
        <v>3263</v>
      </c>
      <c r="C1168" s="2">
        <v>45408</v>
      </c>
      <c r="E1168" t="s">
        <v>3828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3829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3830</v>
      </c>
      <c r="AM1168" t="s">
        <v>3829</v>
      </c>
      <c r="AN1168" s="3"/>
      <c r="AP1168" t="s">
        <v>64</v>
      </c>
      <c r="AR1168">
        <v>1248</v>
      </c>
      <c r="AS1168" t="s">
        <v>66</v>
      </c>
    </row>
    <row r="1169" spans="1:45" ht="16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3831</v>
      </c>
      <c r="U1169" t="s">
        <v>3832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3833</v>
      </c>
      <c r="AM1169" t="s">
        <v>3832</v>
      </c>
      <c r="AN1169" s="3"/>
      <c r="AP1169" t="s">
        <v>64</v>
      </c>
      <c r="AR1169">
        <v>1232</v>
      </c>
      <c r="AS1169" t="s">
        <v>66</v>
      </c>
    </row>
    <row r="1170" spans="1:45" ht="16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3726</v>
      </c>
      <c r="U1170" t="s">
        <v>3834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3835</v>
      </c>
      <c r="AM1170" t="s">
        <v>3834</v>
      </c>
      <c r="AN1170" s="3"/>
      <c r="AP1170" t="s">
        <v>64</v>
      </c>
      <c r="AR1170">
        <v>1231</v>
      </c>
      <c r="AS1170" t="s">
        <v>66</v>
      </c>
    </row>
    <row r="1171" spans="1:45" ht="16" x14ac:dyDescent="0.2">
      <c r="A1171">
        <v>3091</v>
      </c>
      <c r="B1171">
        <v>3091</v>
      </c>
      <c r="C1171" s="2">
        <v>45408.083333333343</v>
      </c>
      <c r="E1171" t="s">
        <v>3836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3737</v>
      </c>
      <c r="U1171" t="s">
        <v>3837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3837</v>
      </c>
      <c r="AN1171" s="3"/>
      <c r="AP1171" t="s">
        <v>64</v>
      </c>
      <c r="AR1171">
        <v>1230</v>
      </c>
      <c r="AS1171" t="s">
        <v>66</v>
      </c>
    </row>
    <row r="1172" spans="1:45" ht="16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3838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3798</v>
      </c>
      <c r="AC1172" t="s">
        <v>61</v>
      </c>
      <c r="AD1172" t="s">
        <v>61</v>
      </c>
      <c r="AE1172" t="s">
        <v>3839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3840</v>
      </c>
      <c r="AM1172" t="s">
        <v>3838</v>
      </c>
      <c r="AN1172" s="3">
        <v>900</v>
      </c>
      <c r="AO1172" t="s">
        <v>3798</v>
      </c>
      <c r="AP1172" t="s">
        <v>64</v>
      </c>
      <c r="AQ1172" t="s">
        <v>3839</v>
      </c>
      <c r="AR1172">
        <v>1233</v>
      </c>
      <c r="AS1172" t="s">
        <v>66</v>
      </c>
    </row>
    <row r="1173" spans="1:45" ht="16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3841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3842</v>
      </c>
      <c r="U1185" t="s">
        <v>3843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3844</v>
      </c>
      <c r="AM1185" t="s">
        <v>3843</v>
      </c>
      <c r="AN1185" s="3"/>
      <c r="AP1185" t="s">
        <v>64</v>
      </c>
      <c r="AR1185">
        <v>1235</v>
      </c>
      <c r="AS1185" t="s">
        <v>66</v>
      </c>
    </row>
    <row r="1186" spans="1:45" ht="16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3760</v>
      </c>
      <c r="U1186" t="s">
        <v>3845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3846</v>
      </c>
      <c r="AM1186" t="s">
        <v>3845</v>
      </c>
      <c r="AN1186" s="3"/>
      <c r="AP1186" t="s">
        <v>64</v>
      </c>
      <c r="AR1186">
        <v>1234</v>
      </c>
      <c r="AS1186" t="s">
        <v>66</v>
      </c>
    </row>
    <row r="1187" spans="1:45" ht="16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3847</v>
      </c>
      <c r="V1187" t="s">
        <v>2564</v>
      </c>
      <c r="W1187" t="s">
        <v>56</v>
      </c>
      <c r="X1187" t="s">
        <v>3848</v>
      </c>
      <c r="Y1187" t="s">
        <v>2726</v>
      </c>
      <c r="Z1187" s="3">
        <v>19</v>
      </c>
      <c r="AA1187" t="s">
        <v>2829</v>
      </c>
      <c r="AB1187" t="s">
        <v>3849</v>
      </c>
      <c r="AC1187" t="s">
        <v>61</v>
      </c>
      <c r="AD1187" t="s">
        <v>61</v>
      </c>
      <c r="AE1187" t="s">
        <v>3850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3851</v>
      </c>
      <c r="AM1187" t="s">
        <v>3847</v>
      </c>
      <c r="AN1187" s="3">
        <v>20.23</v>
      </c>
      <c r="AO1187" t="s">
        <v>3849</v>
      </c>
      <c r="AP1187" t="s">
        <v>64</v>
      </c>
      <c r="AQ1187" t="s">
        <v>3850</v>
      </c>
      <c r="AR1187">
        <v>1236</v>
      </c>
      <c r="AS1187" t="s">
        <v>66</v>
      </c>
    </row>
    <row r="1188" spans="1:45" ht="16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3852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3798</v>
      </c>
      <c r="AC1188" t="s">
        <v>61</v>
      </c>
      <c r="AD1188" t="s">
        <v>61</v>
      </c>
      <c r="AE1188" t="s">
        <v>3853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3854</v>
      </c>
      <c r="AM1188" t="s">
        <v>3852</v>
      </c>
      <c r="AN1188" s="3">
        <v>900</v>
      </c>
      <c r="AO1188" t="s">
        <v>3798</v>
      </c>
      <c r="AP1188" t="s">
        <v>64</v>
      </c>
      <c r="AQ1188" t="s">
        <v>3853</v>
      </c>
      <c r="AR1188">
        <v>1237</v>
      </c>
      <c r="AS1188" t="s">
        <v>66</v>
      </c>
    </row>
    <row r="1189" spans="1:45" ht="16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3655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3855</v>
      </c>
      <c r="V1189" t="s">
        <v>2546</v>
      </c>
      <c r="W1189" t="s">
        <v>56</v>
      </c>
      <c r="X1189" t="s">
        <v>3856</v>
      </c>
      <c r="Y1189" t="s">
        <v>2375</v>
      </c>
      <c r="Z1189" s="3">
        <v>19</v>
      </c>
      <c r="AA1189" t="s">
        <v>2519</v>
      </c>
      <c r="AB1189" t="s">
        <v>3857</v>
      </c>
      <c r="AC1189" t="s">
        <v>61</v>
      </c>
      <c r="AD1189" t="s">
        <v>61</v>
      </c>
      <c r="AE1189" t="s">
        <v>3858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3859</v>
      </c>
      <c r="AM1189" t="s">
        <v>3855</v>
      </c>
      <c r="AN1189" s="3">
        <v>46.41</v>
      </c>
      <c r="AO1189" t="s">
        <v>3857</v>
      </c>
      <c r="AP1189" t="s">
        <v>64</v>
      </c>
      <c r="AQ1189" t="s">
        <v>3858</v>
      </c>
      <c r="AR1189">
        <v>1238</v>
      </c>
      <c r="AS1189" t="s">
        <v>66</v>
      </c>
    </row>
    <row r="1190" spans="1:45" ht="16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3860</v>
      </c>
      <c r="V1190" t="s">
        <v>2711</v>
      </c>
      <c r="W1190" t="s">
        <v>56</v>
      </c>
      <c r="X1190" t="s">
        <v>3861</v>
      </c>
      <c r="Y1190" t="s">
        <v>323</v>
      </c>
      <c r="Z1190" s="3">
        <v>19</v>
      </c>
      <c r="AA1190" t="s">
        <v>2316</v>
      </c>
      <c r="AB1190" t="s">
        <v>3794</v>
      </c>
      <c r="AC1190" t="s">
        <v>61</v>
      </c>
      <c r="AD1190" t="s">
        <v>61</v>
      </c>
      <c r="AE1190" t="s">
        <v>3862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3863</v>
      </c>
      <c r="AM1190" t="s">
        <v>3860</v>
      </c>
      <c r="AN1190" s="3">
        <v>52.9</v>
      </c>
      <c r="AO1190" t="s">
        <v>3794</v>
      </c>
      <c r="AP1190" t="s">
        <v>64</v>
      </c>
      <c r="AQ1190" t="s">
        <v>3862</v>
      </c>
      <c r="AR1190">
        <v>1239</v>
      </c>
      <c r="AS1190" t="s">
        <v>66</v>
      </c>
    </row>
    <row r="1191" spans="1:45" ht="16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3864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3865</v>
      </c>
      <c r="U1191" t="s">
        <v>3866</v>
      </c>
      <c r="V1191" t="s">
        <v>2575</v>
      </c>
      <c r="W1191" t="s">
        <v>56</v>
      </c>
      <c r="X1191" t="s">
        <v>3867</v>
      </c>
      <c r="Y1191" t="s">
        <v>3368</v>
      </c>
      <c r="Z1191" s="3">
        <v>0</v>
      </c>
      <c r="AA1191" t="s">
        <v>3868</v>
      </c>
      <c r="AB1191" t="s">
        <v>3869</v>
      </c>
      <c r="AC1191" t="s">
        <v>61</v>
      </c>
      <c r="AD1191" t="s">
        <v>61</v>
      </c>
      <c r="AE1191" t="s">
        <v>3870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3871</v>
      </c>
      <c r="AM1191" t="s">
        <v>3866</v>
      </c>
      <c r="AN1191" s="3">
        <v>159.11000000000001</v>
      </c>
      <c r="AO1191" t="s">
        <v>3869</v>
      </c>
      <c r="AP1191" t="s">
        <v>64</v>
      </c>
      <c r="AQ1191" t="s">
        <v>3870</v>
      </c>
      <c r="AR1191">
        <v>1240</v>
      </c>
      <c r="AS1191" t="s">
        <v>66</v>
      </c>
    </row>
    <row r="1192" spans="1:45" ht="16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3865</v>
      </c>
      <c r="U1192" t="s">
        <v>3866</v>
      </c>
      <c r="V1192" t="s">
        <v>2575</v>
      </c>
      <c r="W1192" t="s">
        <v>56</v>
      </c>
      <c r="X1192" t="s">
        <v>3867</v>
      </c>
      <c r="Y1192" t="s">
        <v>3368</v>
      </c>
      <c r="Z1192" s="3">
        <v>0</v>
      </c>
      <c r="AA1192" t="s">
        <v>3868</v>
      </c>
      <c r="AB1192" t="s">
        <v>3869</v>
      </c>
      <c r="AC1192" t="s">
        <v>61</v>
      </c>
      <c r="AD1192" t="s">
        <v>61</v>
      </c>
      <c r="AE1192" t="s">
        <v>3870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3871</v>
      </c>
      <c r="AM1192" t="s">
        <v>3866</v>
      </c>
      <c r="AN1192" s="3">
        <v>159.11000000000001</v>
      </c>
      <c r="AO1192" t="s">
        <v>3869</v>
      </c>
      <c r="AP1192" t="s">
        <v>64</v>
      </c>
      <c r="AQ1192" t="s">
        <v>3870</v>
      </c>
      <c r="AR1192">
        <v>1240</v>
      </c>
      <c r="AS1192" t="s">
        <v>66</v>
      </c>
    </row>
    <row r="1193" spans="1:45" ht="16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3789</v>
      </c>
      <c r="U1193" t="s">
        <v>3872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3873</v>
      </c>
      <c r="AM1193" t="s">
        <v>3872</v>
      </c>
      <c r="AN1193" s="3"/>
      <c r="AP1193" t="s">
        <v>64</v>
      </c>
      <c r="AR1193">
        <v>1249</v>
      </c>
      <c r="AS1193" t="s">
        <v>66</v>
      </c>
    </row>
    <row r="1194" spans="1:45" ht="16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3874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3875</v>
      </c>
      <c r="V1194" t="s">
        <v>2607</v>
      </c>
      <c r="W1194" t="s">
        <v>56</v>
      </c>
      <c r="X1194" t="s">
        <v>3876</v>
      </c>
      <c r="Y1194" t="s">
        <v>2436</v>
      </c>
      <c r="Z1194" s="3">
        <v>19</v>
      </c>
      <c r="AA1194" t="s">
        <v>3279</v>
      </c>
      <c r="AB1194" t="s">
        <v>3877</v>
      </c>
      <c r="AC1194" t="s">
        <v>61</v>
      </c>
      <c r="AD1194" t="s">
        <v>61</v>
      </c>
      <c r="AE1194" t="s">
        <v>3878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3879</v>
      </c>
      <c r="AM1194" t="s">
        <v>3875</v>
      </c>
      <c r="AN1194" s="3">
        <v>1963.5</v>
      </c>
      <c r="AO1194" t="s">
        <v>3877</v>
      </c>
      <c r="AP1194" t="s">
        <v>64</v>
      </c>
      <c r="AQ1194" t="s">
        <v>3878</v>
      </c>
      <c r="AR1194">
        <v>1251</v>
      </c>
      <c r="AS1194" t="s">
        <v>66</v>
      </c>
    </row>
    <row r="1195" spans="1:45" ht="16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3880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3881</v>
      </c>
      <c r="U1195" t="s">
        <v>3882</v>
      </c>
      <c r="V1195" t="s">
        <v>3883</v>
      </c>
      <c r="W1195" t="s">
        <v>56</v>
      </c>
      <c r="X1195" t="s">
        <v>3884</v>
      </c>
      <c r="Y1195" t="s">
        <v>2396</v>
      </c>
      <c r="Z1195" s="3">
        <v>0</v>
      </c>
      <c r="AA1195" t="s">
        <v>3885</v>
      </c>
      <c r="AB1195" t="s">
        <v>3886</v>
      </c>
      <c r="AC1195" t="s">
        <v>61</v>
      </c>
      <c r="AD1195" t="s">
        <v>61</v>
      </c>
      <c r="AE1195" t="s">
        <v>3887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3888</v>
      </c>
      <c r="AM1195" t="s">
        <v>3882</v>
      </c>
      <c r="AN1195" s="3">
        <v>457.53</v>
      </c>
      <c r="AO1195" t="s">
        <v>3886</v>
      </c>
      <c r="AP1195" t="s">
        <v>64</v>
      </c>
      <c r="AQ1195" t="s">
        <v>3887</v>
      </c>
      <c r="AR1195">
        <v>1250</v>
      </c>
      <c r="AS1195" t="s">
        <v>66</v>
      </c>
    </row>
    <row r="1196" spans="1:45" ht="16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3889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3881</v>
      </c>
      <c r="U1196" t="s">
        <v>3882</v>
      </c>
      <c r="V1196" t="s">
        <v>3883</v>
      </c>
      <c r="W1196" t="s">
        <v>56</v>
      </c>
      <c r="X1196" t="s">
        <v>3884</v>
      </c>
      <c r="Y1196" t="s">
        <v>2396</v>
      </c>
      <c r="Z1196" s="3">
        <v>0</v>
      </c>
      <c r="AA1196" t="s">
        <v>3885</v>
      </c>
      <c r="AB1196" t="s">
        <v>3886</v>
      </c>
      <c r="AC1196" t="s">
        <v>61</v>
      </c>
      <c r="AD1196" t="s">
        <v>61</v>
      </c>
      <c r="AE1196" t="s">
        <v>3887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3888</v>
      </c>
      <c r="AM1196" t="s">
        <v>3882</v>
      </c>
      <c r="AN1196" s="3">
        <v>457.53</v>
      </c>
      <c r="AO1196" t="s">
        <v>3886</v>
      </c>
      <c r="AP1196" t="s">
        <v>64</v>
      </c>
      <c r="AQ1196" t="s">
        <v>3887</v>
      </c>
      <c r="AR1196">
        <v>1250</v>
      </c>
      <c r="AS1196" t="s">
        <v>66</v>
      </c>
    </row>
    <row r="1197" spans="1:45" ht="16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3889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3881</v>
      </c>
      <c r="U1197" t="s">
        <v>3882</v>
      </c>
      <c r="V1197" t="s">
        <v>3883</v>
      </c>
      <c r="W1197" t="s">
        <v>56</v>
      </c>
      <c r="X1197" t="s">
        <v>3884</v>
      </c>
      <c r="Y1197" t="s">
        <v>2396</v>
      </c>
      <c r="Z1197" s="3">
        <v>0</v>
      </c>
      <c r="AA1197" t="s">
        <v>3885</v>
      </c>
      <c r="AB1197" t="s">
        <v>3886</v>
      </c>
      <c r="AC1197" t="s">
        <v>61</v>
      </c>
      <c r="AD1197" t="s">
        <v>61</v>
      </c>
      <c r="AE1197" t="s">
        <v>3887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3888</v>
      </c>
      <c r="AM1197" t="s">
        <v>3882</v>
      </c>
      <c r="AN1197" s="3">
        <v>457.53</v>
      </c>
      <c r="AO1197" t="s">
        <v>3886</v>
      </c>
      <c r="AP1197" t="s">
        <v>64</v>
      </c>
      <c r="AQ1197" t="s">
        <v>3887</v>
      </c>
      <c r="AR1197">
        <v>1250</v>
      </c>
      <c r="AS1197" t="s">
        <v>66</v>
      </c>
    </row>
    <row r="1198" spans="1:45" ht="16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3889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3881</v>
      </c>
      <c r="U1198" t="s">
        <v>3882</v>
      </c>
      <c r="V1198" t="s">
        <v>3883</v>
      </c>
      <c r="W1198" t="s">
        <v>56</v>
      </c>
      <c r="X1198" t="s">
        <v>3884</v>
      </c>
      <c r="Y1198" t="s">
        <v>2396</v>
      </c>
      <c r="Z1198" s="3">
        <v>0</v>
      </c>
      <c r="AA1198" t="s">
        <v>3885</v>
      </c>
      <c r="AB1198" t="s">
        <v>3886</v>
      </c>
      <c r="AC1198" t="s">
        <v>61</v>
      </c>
      <c r="AD1198" t="s">
        <v>61</v>
      </c>
      <c r="AE1198" t="s">
        <v>3887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3888</v>
      </c>
      <c r="AM1198" t="s">
        <v>3882</v>
      </c>
      <c r="AN1198" s="3">
        <v>457.53</v>
      </c>
      <c r="AO1198" t="s">
        <v>3886</v>
      </c>
      <c r="AP1198" t="s">
        <v>64</v>
      </c>
      <c r="AQ1198" t="s">
        <v>3887</v>
      </c>
      <c r="AR1198">
        <v>1250</v>
      </c>
      <c r="AS1198" t="s">
        <v>66</v>
      </c>
    </row>
    <row r="1199" spans="1:45" ht="16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3889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3881</v>
      </c>
      <c r="U1199" t="s">
        <v>3882</v>
      </c>
      <c r="V1199" t="s">
        <v>3883</v>
      </c>
      <c r="W1199" t="s">
        <v>56</v>
      </c>
      <c r="X1199" t="s">
        <v>3884</v>
      </c>
      <c r="Y1199" t="s">
        <v>2396</v>
      </c>
      <c r="Z1199" s="3">
        <v>0</v>
      </c>
      <c r="AA1199" t="s">
        <v>3885</v>
      </c>
      <c r="AB1199" t="s">
        <v>3886</v>
      </c>
      <c r="AC1199" t="s">
        <v>61</v>
      </c>
      <c r="AD1199" t="s">
        <v>61</v>
      </c>
      <c r="AE1199" t="s">
        <v>3887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3888</v>
      </c>
      <c r="AM1199" t="s">
        <v>3882</v>
      </c>
      <c r="AN1199" s="3">
        <v>457.53</v>
      </c>
      <c r="AO1199" t="s">
        <v>3886</v>
      </c>
      <c r="AP1199" t="s">
        <v>64</v>
      </c>
      <c r="AQ1199" t="s">
        <v>3887</v>
      </c>
      <c r="AR1199">
        <v>1250</v>
      </c>
      <c r="AS1199" t="s">
        <v>66</v>
      </c>
    </row>
    <row r="1200" spans="1:45" ht="16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3889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3881</v>
      </c>
      <c r="U1200" t="s">
        <v>3882</v>
      </c>
      <c r="V1200" t="s">
        <v>3883</v>
      </c>
      <c r="W1200" t="s">
        <v>56</v>
      </c>
      <c r="X1200" t="s">
        <v>3884</v>
      </c>
      <c r="Y1200" t="s">
        <v>2396</v>
      </c>
      <c r="Z1200" s="3">
        <v>0</v>
      </c>
      <c r="AA1200" t="s">
        <v>3885</v>
      </c>
      <c r="AB1200" t="s">
        <v>3886</v>
      </c>
      <c r="AC1200" t="s">
        <v>61</v>
      </c>
      <c r="AD1200" t="s">
        <v>61</v>
      </c>
      <c r="AE1200" t="s">
        <v>3887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3888</v>
      </c>
      <c r="AM1200" t="s">
        <v>3882</v>
      </c>
      <c r="AN1200" s="3">
        <v>457.53</v>
      </c>
      <c r="AO1200" t="s">
        <v>3886</v>
      </c>
      <c r="AP1200" t="s">
        <v>64</v>
      </c>
      <c r="AQ1200" t="s">
        <v>3887</v>
      </c>
      <c r="AR1200">
        <v>1250</v>
      </c>
      <c r="AS1200" t="s">
        <v>66</v>
      </c>
    </row>
    <row r="1201" spans="1:45" ht="16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3889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3881</v>
      </c>
      <c r="U1201" t="s">
        <v>3882</v>
      </c>
      <c r="V1201" t="s">
        <v>3883</v>
      </c>
      <c r="W1201" t="s">
        <v>56</v>
      </c>
      <c r="X1201" t="s">
        <v>3884</v>
      </c>
      <c r="Y1201" t="s">
        <v>2396</v>
      </c>
      <c r="Z1201" s="3">
        <v>0</v>
      </c>
      <c r="AA1201" t="s">
        <v>3885</v>
      </c>
      <c r="AB1201" t="s">
        <v>3886</v>
      </c>
      <c r="AC1201" t="s">
        <v>61</v>
      </c>
      <c r="AD1201" t="s">
        <v>61</v>
      </c>
      <c r="AE1201" t="s">
        <v>3887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3888</v>
      </c>
      <c r="AM1201" t="s">
        <v>3882</v>
      </c>
      <c r="AN1201" s="3">
        <v>457.53</v>
      </c>
      <c r="AO1201" t="s">
        <v>3886</v>
      </c>
      <c r="AP1201" t="s">
        <v>64</v>
      </c>
      <c r="AQ1201" t="s">
        <v>3887</v>
      </c>
      <c r="AR1201">
        <v>1250</v>
      </c>
      <c r="AS1201" t="s">
        <v>66</v>
      </c>
    </row>
    <row r="1202" spans="1:45" ht="16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3889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3881</v>
      </c>
      <c r="U1202" t="s">
        <v>3882</v>
      </c>
      <c r="V1202" t="s">
        <v>3883</v>
      </c>
      <c r="W1202" t="s">
        <v>56</v>
      </c>
      <c r="X1202" t="s">
        <v>3884</v>
      </c>
      <c r="Y1202" t="s">
        <v>2396</v>
      </c>
      <c r="Z1202" s="3">
        <v>0</v>
      </c>
      <c r="AA1202" t="s">
        <v>3885</v>
      </c>
      <c r="AB1202" t="s">
        <v>3886</v>
      </c>
      <c r="AC1202" t="s">
        <v>61</v>
      </c>
      <c r="AD1202" t="s">
        <v>61</v>
      </c>
      <c r="AE1202" t="s">
        <v>3887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3888</v>
      </c>
      <c r="AM1202" t="s">
        <v>3882</v>
      </c>
      <c r="AN1202" s="3">
        <v>457.53</v>
      </c>
      <c r="AO1202" t="s">
        <v>3886</v>
      </c>
      <c r="AP1202" t="s">
        <v>64</v>
      </c>
      <c r="AQ1202" t="s">
        <v>3887</v>
      </c>
      <c r="AR1202">
        <v>1250</v>
      </c>
      <c r="AS1202" t="s">
        <v>66</v>
      </c>
    </row>
    <row r="1203" spans="1:45" ht="16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3889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3881</v>
      </c>
      <c r="U1203" t="s">
        <v>3882</v>
      </c>
      <c r="V1203" t="s">
        <v>3883</v>
      </c>
      <c r="W1203" t="s">
        <v>56</v>
      </c>
      <c r="X1203" t="s">
        <v>3884</v>
      </c>
      <c r="Y1203" t="s">
        <v>2396</v>
      </c>
      <c r="Z1203" s="3">
        <v>0</v>
      </c>
      <c r="AA1203" t="s">
        <v>3885</v>
      </c>
      <c r="AB1203" t="s">
        <v>3886</v>
      </c>
      <c r="AC1203" t="s">
        <v>61</v>
      </c>
      <c r="AD1203" t="s">
        <v>61</v>
      </c>
      <c r="AE1203" t="s">
        <v>3887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3888</v>
      </c>
      <c r="AM1203" t="s">
        <v>3882</v>
      </c>
      <c r="AN1203" s="3">
        <v>457.53</v>
      </c>
      <c r="AO1203" t="s">
        <v>3886</v>
      </c>
      <c r="AP1203" t="s">
        <v>64</v>
      </c>
      <c r="AQ1203" t="s">
        <v>3887</v>
      </c>
      <c r="AR1203">
        <v>1250</v>
      </c>
      <c r="AS1203" t="s">
        <v>66</v>
      </c>
    </row>
    <row r="1204" spans="1:45" ht="16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3880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3881</v>
      </c>
      <c r="U1204" t="s">
        <v>3882</v>
      </c>
      <c r="V1204" t="s">
        <v>3883</v>
      </c>
      <c r="W1204" t="s">
        <v>56</v>
      </c>
      <c r="X1204" t="s">
        <v>3884</v>
      </c>
      <c r="Y1204" t="s">
        <v>2396</v>
      </c>
      <c r="Z1204" s="3">
        <v>0</v>
      </c>
      <c r="AA1204" t="s">
        <v>3885</v>
      </c>
      <c r="AB1204" t="s">
        <v>3886</v>
      </c>
      <c r="AC1204" t="s">
        <v>61</v>
      </c>
      <c r="AD1204" t="s">
        <v>61</v>
      </c>
      <c r="AE1204" t="s">
        <v>3887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3888</v>
      </c>
      <c r="AM1204" t="s">
        <v>3882</v>
      </c>
      <c r="AN1204" s="3">
        <v>457.53</v>
      </c>
      <c r="AO1204" t="s">
        <v>3886</v>
      </c>
      <c r="AP1204" t="s">
        <v>64</v>
      </c>
      <c r="AQ1204" t="s">
        <v>3887</v>
      </c>
      <c r="AR1204">
        <v>1250</v>
      </c>
      <c r="AS1204" t="s">
        <v>66</v>
      </c>
    </row>
    <row r="1205" spans="1:45" ht="16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3880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3881</v>
      </c>
      <c r="U1205" t="s">
        <v>3882</v>
      </c>
      <c r="V1205" t="s">
        <v>3883</v>
      </c>
      <c r="W1205" t="s">
        <v>56</v>
      </c>
      <c r="X1205" t="s">
        <v>3884</v>
      </c>
      <c r="Y1205" t="s">
        <v>2396</v>
      </c>
      <c r="Z1205" s="3">
        <v>0</v>
      </c>
      <c r="AA1205" t="s">
        <v>3885</v>
      </c>
      <c r="AB1205" t="s">
        <v>3886</v>
      </c>
      <c r="AC1205" t="s">
        <v>61</v>
      </c>
      <c r="AD1205" t="s">
        <v>61</v>
      </c>
      <c r="AE1205" t="s">
        <v>3887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3888</v>
      </c>
      <c r="AM1205" t="s">
        <v>3882</v>
      </c>
      <c r="AN1205" s="3">
        <v>457.53</v>
      </c>
      <c r="AO1205" t="s">
        <v>3886</v>
      </c>
      <c r="AP1205" t="s">
        <v>64</v>
      </c>
      <c r="AQ1205" t="s">
        <v>3887</v>
      </c>
      <c r="AR1205">
        <v>1250</v>
      </c>
      <c r="AS1205" t="s">
        <v>66</v>
      </c>
    </row>
    <row r="1206" spans="1:45" ht="16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3880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3881</v>
      </c>
      <c r="U1206" t="s">
        <v>3882</v>
      </c>
      <c r="V1206" t="s">
        <v>3883</v>
      </c>
      <c r="W1206" t="s">
        <v>56</v>
      </c>
      <c r="X1206" t="s">
        <v>3884</v>
      </c>
      <c r="Y1206" t="s">
        <v>2396</v>
      </c>
      <c r="Z1206" s="3">
        <v>0</v>
      </c>
      <c r="AA1206" t="s">
        <v>3885</v>
      </c>
      <c r="AB1206" t="s">
        <v>3886</v>
      </c>
      <c r="AC1206" t="s">
        <v>61</v>
      </c>
      <c r="AD1206" t="s">
        <v>61</v>
      </c>
      <c r="AE1206" t="s">
        <v>3887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3888</v>
      </c>
      <c r="AM1206" t="s">
        <v>3882</v>
      </c>
      <c r="AN1206" s="3">
        <v>457.53</v>
      </c>
      <c r="AO1206" t="s">
        <v>3886</v>
      </c>
      <c r="AP1206" t="s">
        <v>64</v>
      </c>
      <c r="AQ1206" t="s">
        <v>3887</v>
      </c>
      <c r="AR1206">
        <v>1250</v>
      </c>
      <c r="AS1206" t="s">
        <v>66</v>
      </c>
    </row>
    <row r="1207" spans="1:45" ht="16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3880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3881</v>
      </c>
      <c r="U1207" t="s">
        <v>3882</v>
      </c>
      <c r="V1207" t="s">
        <v>3883</v>
      </c>
      <c r="W1207" t="s">
        <v>56</v>
      </c>
      <c r="X1207" t="s">
        <v>3884</v>
      </c>
      <c r="Y1207" t="s">
        <v>2396</v>
      </c>
      <c r="Z1207" s="3">
        <v>0</v>
      </c>
      <c r="AA1207" t="s">
        <v>3885</v>
      </c>
      <c r="AB1207" t="s">
        <v>3886</v>
      </c>
      <c r="AC1207" t="s">
        <v>61</v>
      </c>
      <c r="AD1207" t="s">
        <v>61</v>
      </c>
      <c r="AE1207" t="s">
        <v>3887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3888</v>
      </c>
      <c r="AM1207" t="s">
        <v>3882</v>
      </c>
      <c r="AN1207" s="3">
        <v>457.53</v>
      </c>
      <c r="AO1207" t="s">
        <v>3886</v>
      </c>
      <c r="AP1207" t="s">
        <v>64</v>
      </c>
      <c r="AQ1207" t="s">
        <v>3887</v>
      </c>
      <c r="AR1207">
        <v>1250</v>
      </c>
      <c r="AS1207" t="s">
        <v>66</v>
      </c>
    </row>
    <row r="1208" spans="1:45" ht="16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3880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3881</v>
      </c>
      <c r="U1208" t="s">
        <v>3882</v>
      </c>
      <c r="V1208" t="s">
        <v>3883</v>
      </c>
      <c r="W1208" t="s">
        <v>56</v>
      </c>
      <c r="X1208" t="s">
        <v>3884</v>
      </c>
      <c r="Y1208" t="s">
        <v>2396</v>
      </c>
      <c r="Z1208" s="3">
        <v>0</v>
      </c>
      <c r="AA1208" t="s">
        <v>3885</v>
      </c>
      <c r="AB1208" t="s">
        <v>3886</v>
      </c>
      <c r="AC1208" t="s">
        <v>61</v>
      </c>
      <c r="AD1208" t="s">
        <v>61</v>
      </c>
      <c r="AE1208" t="s">
        <v>3887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3888</v>
      </c>
      <c r="AM1208" t="s">
        <v>3882</v>
      </c>
      <c r="AN1208" s="3">
        <v>457.53</v>
      </c>
      <c r="AO1208" t="s">
        <v>3886</v>
      </c>
      <c r="AP1208" t="s">
        <v>64</v>
      </c>
      <c r="AQ1208" t="s">
        <v>3887</v>
      </c>
      <c r="AR1208">
        <v>1250</v>
      </c>
      <c r="AS1208" t="s">
        <v>66</v>
      </c>
    </row>
    <row r="1209" spans="1:45" ht="16" x14ac:dyDescent="0.2">
      <c r="A1209">
        <v>3124</v>
      </c>
      <c r="B1209">
        <v>3124</v>
      </c>
      <c r="C1209" s="2">
        <v>45433.083333333343</v>
      </c>
      <c r="E1209" t="s">
        <v>3890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3891</v>
      </c>
      <c r="U1209" t="s">
        <v>3892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3893</v>
      </c>
      <c r="AM1209" t="s">
        <v>3892</v>
      </c>
      <c r="AN1209" s="3"/>
      <c r="AP1209" t="s">
        <v>64</v>
      </c>
      <c r="AR1209">
        <v>1252</v>
      </c>
      <c r="AS1209" t="s">
        <v>66</v>
      </c>
    </row>
    <row r="1210" spans="1:45" ht="16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3894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3895</v>
      </c>
      <c r="V1210" t="s">
        <v>2568</v>
      </c>
      <c r="W1210" t="s">
        <v>56</v>
      </c>
      <c r="X1210" t="s">
        <v>3896</v>
      </c>
      <c r="Y1210" t="s">
        <v>953</v>
      </c>
      <c r="Z1210" s="3">
        <v>19</v>
      </c>
      <c r="AA1210" t="s">
        <v>1046</v>
      </c>
      <c r="AB1210" t="s">
        <v>3897</v>
      </c>
      <c r="AC1210" t="s">
        <v>61</v>
      </c>
      <c r="AD1210" t="s">
        <v>61</v>
      </c>
      <c r="AE1210" t="s">
        <v>3898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3899</v>
      </c>
      <c r="AM1210" t="s">
        <v>3895</v>
      </c>
      <c r="AN1210" s="3">
        <v>4.99</v>
      </c>
      <c r="AO1210" t="s">
        <v>3897</v>
      </c>
      <c r="AP1210" t="s">
        <v>64</v>
      </c>
      <c r="AQ1210" t="s">
        <v>3898</v>
      </c>
      <c r="AR1210">
        <v>1273</v>
      </c>
      <c r="AS1210" t="s">
        <v>66</v>
      </c>
    </row>
    <row r="1211" spans="1:45" ht="16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3900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3901</v>
      </c>
      <c r="U1211" t="s">
        <v>3902</v>
      </c>
      <c r="V1211" t="s">
        <v>2691</v>
      </c>
      <c r="W1211" t="s">
        <v>56</v>
      </c>
      <c r="X1211" t="s">
        <v>3699</v>
      </c>
      <c r="Y1211" t="s">
        <v>2036</v>
      </c>
      <c r="Z1211" s="3">
        <v>19</v>
      </c>
      <c r="AA1211" t="s">
        <v>3903</v>
      </c>
      <c r="AB1211" t="s">
        <v>3904</v>
      </c>
      <c r="AC1211" t="s">
        <v>61</v>
      </c>
      <c r="AD1211" t="s">
        <v>61</v>
      </c>
      <c r="AE1211" t="s">
        <v>3905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3906</v>
      </c>
      <c r="AM1211" t="s">
        <v>3902</v>
      </c>
      <c r="AN1211" s="3">
        <v>21.97</v>
      </c>
      <c r="AO1211" t="s">
        <v>3904</v>
      </c>
      <c r="AP1211" t="s">
        <v>64</v>
      </c>
      <c r="AQ1211" t="s">
        <v>3905</v>
      </c>
      <c r="AR1211">
        <v>1272</v>
      </c>
      <c r="AS1211" t="s">
        <v>66</v>
      </c>
    </row>
    <row r="1212" spans="1:45" ht="16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3907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3901</v>
      </c>
      <c r="U1212" t="s">
        <v>3902</v>
      </c>
      <c r="V1212" t="s">
        <v>2691</v>
      </c>
      <c r="W1212" t="s">
        <v>56</v>
      </c>
      <c r="X1212" t="s">
        <v>3699</v>
      </c>
      <c r="Y1212" t="s">
        <v>2036</v>
      </c>
      <c r="Z1212" s="3">
        <v>19</v>
      </c>
      <c r="AA1212" t="s">
        <v>3903</v>
      </c>
      <c r="AB1212" t="s">
        <v>3904</v>
      </c>
      <c r="AC1212" t="s">
        <v>61</v>
      </c>
      <c r="AD1212" t="s">
        <v>61</v>
      </c>
      <c r="AE1212" t="s">
        <v>3905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3906</v>
      </c>
      <c r="AM1212" t="s">
        <v>3902</v>
      </c>
      <c r="AN1212" s="3">
        <v>21.97</v>
      </c>
      <c r="AO1212" t="s">
        <v>3904</v>
      </c>
      <c r="AP1212" t="s">
        <v>64</v>
      </c>
      <c r="AQ1212" t="s">
        <v>3905</v>
      </c>
      <c r="AR1212">
        <v>1272</v>
      </c>
      <c r="AS1212" t="s">
        <v>66</v>
      </c>
    </row>
    <row r="1213" spans="1:45" ht="16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3908</v>
      </c>
      <c r="V1213" t="s">
        <v>2611</v>
      </c>
      <c r="W1213" t="s">
        <v>56</v>
      </c>
      <c r="X1213" t="s">
        <v>3909</v>
      </c>
      <c r="Y1213" t="s">
        <v>2061</v>
      </c>
      <c r="Z1213" s="3">
        <v>19</v>
      </c>
      <c r="AA1213" t="s">
        <v>2335</v>
      </c>
      <c r="AB1213" t="s">
        <v>3897</v>
      </c>
      <c r="AC1213" t="s">
        <v>61</v>
      </c>
      <c r="AD1213" t="s">
        <v>61</v>
      </c>
      <c r="AE1213" t="s">
        <v>3910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3911</v>
      </c>
      <c r="AM1213" t="s">
        <v>3908</v>
      </c>
      <c r="AN1213" s="3">
        <v>22.04</v>
      </c>
      <c r="AO1213" t="s">
        <v>3897</v>
      </c>
      <c r="AP1213" t="s">
        <v>64</v>
      </c>
      <c r="AQ1213" t="s">
        <v>3910</v>
      </c>
      <c r="AR1213">
        <v>1253</v>
      </c>
      <c r="AS1213" t="s">
        <v>66</v>
      </c>
    </row>
    <row r="1214" spans="1:45" ht="16" x14ac:dyDescent="0.2">
      <c r="A1214">
        <v>3132</v>
      </c>
      <c r="B1214">
        <v>3132</v>
      </c>
      <c r="C1214" s="2">
        <v>45436</v>
      </c>
      <c r="E1214" t="s">
        <v>3912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3913</v>
      </c>
      <c r="U1214" t="s">
        <v>3914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3915</v>
      </c>
      <c r="AM1214" t="s">
        <v>3914</v>
      </c>
      <c r="AN1214" s="3"/>
      <c r="AP1214" t="s">
        <v>64</v>
      </c>
      <c r="AR1214">
        <v>1274</v>
      </c>
      <c r="AS1214" t="s">
        <v>66</v>
      </c>
    </row>
    <row r="1215" spans="1:45" ht="16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3916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3917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3918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3919</v>
      </c>
      <c r="U1216" t="s">
        <v>3920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3921</v>
      </c>
      <c r="AB1216" t="s">
        <v>3922</v>
      </c>
      <c r="AC1216" t="s">
        <v>61</v>
      </c>
      <c r="AD1216" t="s">
        <v>61</v>
      </c>
      <c r="AE1216" t="s">
        <v>3923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3924</v>
      </c>
      <c r="AM1216" t="s">
        <v>3920</v>
      </c>
      <c r="AN1216" s="3">
        <v>290.67</v>
      </c>
      <c r="AO1216" t="s">
        <v>3922</v>
      </c>
      <c r="AP1216" t="s">
        <v>64</v>
      </c>
      <c r="AQ1216" t="s">
        <v>3923</v>
      </c>
      <c r="AR1216">
        <v>1255</v>
      </c>
      <c r="AS1216" t="s">
        <v>66</v>
      </c>
    </row>
    <row r="1217" spans="1:45" ht="16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3925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3919</v>
      </c>
      <c r="U1217" t="s">
        <v>3920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3921</v>
      </c>
      <c r="AB1217" t="s">
        <v>3922</v>
      </c>
      <c r="AC1217" t="s">
        <v>61</v>
      </c>
      <c r="AD1217" t="s">
        <v>61</v>
      </c>
      <c r="AE1217" t="s">
        <v>3923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3924</v>
      </c>
      <c r="AM1217" t="s">
        <v>3920</v>
      </c>
      <c r="AN1217" s="3">
        <v>290.67</v>
      </c>
      <c r="AO1217" t="s">
        <v>3922</v>
      </c>
      <c r="AP1217" t="s">
        <v>64</v>
      </c>
      <c r="AQ1217" t="s">
        <v>3923</v>
      </c>
      <c r="AR1217">
        <v>1255</v>
      </c>
      <c r="AS1217" t="s">
        <v>66</v>
      </c>
    </row>
    <row r="1218" spans="1:45" ht="16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3926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3927</v>
      </c>
      <c r="U1218" t="s">
        <v>3928</v>
      </c>
      <c r="V1218" t="s">
        <v>2624</v>
      </c>
      <c r="W1218" t="s">
        <v>56</v>
      </c>
      <c r="X1218" t="s">
        <v>3929</v>
      </c>
      <c r="Y1218" t="s">
        <v>3455</v>
      </c>
      <c r="Z1218" s="3">
        <v>0</v>
      </c>
      <c r="AA1218" t="s">
        <v>3930</v>
      </c>
      <c r="AB1218" t="s">
        <v>3931</v>
      </c>
      <c r="AC1218" t="s">
        <v>61</v>
      </c>
      <c r="AD1218" t="s">
        <v>61</v>
      </c>
      <c r="AE1218" t="s">
        <v>3932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3933</v>
      </c>
      <c r="AM1218" t="s">
        <v>3928</v>
      </c>
      <c r="AN1218" s="3">
        <v>791.22</v>
      </c>
      <c r="AO1218" t="s">
        <v>3931</v>
      </c>
      <c r="AP1218" t="s">
        <v>64</v>
      </c>
      <c r="AQ1218" t="s">
        <v>3932</v>
      </c>
      <c r="AR1218">
        <v>1256</v>
      </c>
      <c r="AS1218" t="s">
        <v>66</v>
      </c>
    </row>
    <row r="1219" spans="1:45" ht="16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3927</v>
      </c>
      <c r="U1219" t="s">
        <v>3928</v>
      </c>
      <c r="V1219" t="s">
        <v>2624</v>
      </c>
      <c r="W1219" t="s">
        <v>56</v>
      </c>
      <c r="X1219" t="s">
        <v>3929</v>
      </c>
      <c r="Y1219" t="s">
        <v>3455</v>
      </c>
      <c r="Z1219" s="3">
        <v>0</v>
      </c>
      <c r="AA1219" t="s">
        <v>3930</v>
      </c>
      <c r="AB1219" t="s">
        <v>3931</v>
      </c>
      <c r="AC1219" t="s">
        <v>61</v>
      </c>
      <c r="AD1219" t="s">
        <v>61</v>
      </c>
      <c r="AE1219" t="s">
        <v>3932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3933</v>
      </c>
      <c r="AM1219" t="s">
        <v>3928</v>
      </c>
      <c r="AN1219" s="3">
        <v>791.22</v>
      </c>
      <c r="AO1219" t="s">
        <v>3931</v>
      </c>
      <c r="AP1219" t="s">
        <v>64</v>
      </c>
      <c r="AQ1219" t="s">
        <v>3932</v>
      </c>
      <c r="AR1219">
        <v>1256</v>
      </c>
      <c r="AS1219" t="s">
        <v>66</v>
      </c>
    </row>
    <row r="1220" spans="1:45" ht="16" x14ac:dyDescent="0.2">
      <c r="A1220">
        <v>3117</v>
      </c>
      <c r="B1220">
        <v>3117</v>
      </c>
      <c r="C1220" s="2">
        <v>45441.083333333343</v>
      </c>
      <c r="E1220" t="s">
        <v>3934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3737</v>
      </c>
      <c r="U1220" t="s">
        <v>3935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3936</v>
      </c>
      <c r="AM1220" t="s">
        <v>3935</v>
      </c>
      <c r="AN1220" s="3"/>
      <c r="AP1220" t="s">
        <v>64</v>
      </c>
      <c r="AR1220">
        <v>1257</v>
      </c>
      <c r="AS1220" t="s">
        <v>66</v>
      </c>
    </row>
    <row r="1221" spans="1:45" ht="16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3937</v>
      </c>
      <c r="U1221" t="s">
        <v>3938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3939</v>
      </c>
      <c r="AM1221" t="s">
        <v>3938</v>
      </c>
      <c r="AN1221" s="3"/>
      <c r="AP1221" t="s">
        <v>64</v>
      </c>
      <c r="AR1221">
        <v>1258</v>
      </c>
      <c r="AS1221" t="s">
        <v>66</v>
      </c>
    </row>
    <row r="1222" spans="1:45" ht="16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3831</v>
      </c>
      <c r="U1222" t="s">
        <v>3940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3941</v>
      </c>
      <c r="AM1222" t="s">
        <v>3940</v>
      </c>
      <c r="AN1222" s="3"/>
      <c r="AP1222" t="s">
        <v>64</v>
      </c>
      <c r="AR1222">
        <v>1259</v>
      </c>
      <c r="AS1222" t="s">
        <v>66</v>
      </c>
    </row>
    <row r="1223" spans="1:45" ht="16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3942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3943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3944</v>
      </c>
      <c r="AM1235" t="s">
        <v>3943</v>
      </c>
      <c r="AN1235" s="3"/>
      <c r="AP1235" t="s">
        <v>64</v>
      </c>
      <c r="AR1235">
        <v>1260</v>
      </c>
      <c r="AS1235" t="s">
        <v>66</v>
      </c>
    </row>
    <row r="1236" spans="1:45" ht="16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3945</v>
      </c>
      <c r="V1236" t="s">
        <v>2609</v>
      </c>
      <c r="W1236" t="s">
        <v>56</v>
      </c>
      <c r="X1236" t="s">
        <v>3946</v>
      </c>
      <c r="Y1236" t="s">
        <v>2726</v>
      </c>
      <c r="Z1236" s="3">
        <v>19</v>
      </c>
      <c r="AA1236" t="s">
        <v>2829</v>
      </c>
      <c r="AB1236" t="s">
        <v>3947</v>
      </c>
      <c r="AC1236" t="s">
        <v>61</v>
      </c>
      <c r="AD1236" t="s">
        <v>61</v>
      </c>
      <c r="AE1236" t="s">
        <v>3948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3949</v>
      </c>
      <c r="AM1236" t="s">
        <v>3945</v>
      </c>
      <c r="AN1236" s="3">
        <v>20.23</v>
      </c>
      <c r="AO1236" t="s">
        <v>3947</v>
      </c>
      <c r="AP1236" t="s">
        <v>64</v>
      </c>
      <c r="AQ1236" t="s">
        <v>3948</v>
      </c>
      <c r="AR1236">
        <v>1261</v>
      </c>
      <c r="AS1236" t="s">
        <v>66</v>
      </c>
    </row>
    <row r="1237" spans="1:45" ht="16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3950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3951</v>
      </c>
      <c r="U1237" t="s">
        <v>3952</v>
      </c>
      <c r="V1237" t="s">
        <v>2664</v>
      </c>
      <c r="W1237" t="s">
        <v>752</v>
      </c>
      <c r="X1237" t="s">
        <v>3953</v>
      </c>
      <c r="Y1237" t="s">
        <v>3954</v>
      </c>
      <c r="Z1237" s="3">
        <v>0</v>
      </c>
      <c r="AA1237" t="s">
        <v>3955</v>
      </c>
      <c r="AB1237" t="s">
        <v>3956</v>
      </c>
      <c r="AC1237" t="s">
        <v>61</v>
      </c>
      <c r="AD1237" t="s">
        <v>61</v>
      </c>
      <c r="AE1237" t="s">
        <v>3957</v>
      </c>
      <c r="AF1237" t="s">
        <v>63</v>
      </c>
      <c r="AG1237" t="s">
        <v>3958</v>
      </c>
      <c r="AH1237">
        <v>0</v>
      </c>
      <c r="AI1237" s="2">
        <v>45446</v>
      </c>
      <c r="AJ1237" t="s">
        <v>64</v>
      </c>
      <c r="AK1237" t="s">
        <v>64</v>
      </c>
      <c r="AL1237" t="s">
        <v>3959</v>
      </c>
      <c r="AM1237" t="s">
        <v>3952</v>
      </c>
      <c r="AN1237" s="3">
        <v>30960</v>
      </c>
      <c r="AO1237" t="s">
        <v>3956</v>
      </c>
      <c r="AP1237" t="s">
        <v>64</v>
      </c>
      <c r="AQ1237" t="s">
        <v>3957</v>
      </c>
      <c r="AR1237">
        <v>1262</v>
      </c>
      <c r="AS1237" t="s">
        <v>66</v>
      </c>
    </row>
    <row r="1238" spans="1:45" ht="16" x14ac:dyDescent="0.2">
      <c r="A1238">
        <v>3123</v>
      </c>
      <c r="B1238">
        <v>3123</v>
      </c>
      <c r="C1238" s="2">
        <v>45447.083333333343</v>
      </c>
      <c r="E1238" t="s">
        <v>3960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3961</v>
      </c>
      <c r="U1238" t="s">
        <v>3962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3963</v>
      </c>
      <c r="AM1238" t="s">
        <v>3962</v>
      </c>
      <c r="AN1238" s="3"/>
      <c r="AP1238" t="s">
        <v>64</v>
      </c>
      <c r="AR1238">
        <v>1263</v>
      </c>
      <c r="AS1238" t="s">
        <v>66</v>
      </c>
    </row>
    <row r="1239" spans="1:45" ht="16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3655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3964</v>
      </c>
      <c r="V1239" t="s">
        <v>2621</v>
      </c>
      <c r="W1239" t="s">
        <v>56</v>
      </c>
      <c r="X1239" t="s">
        <v>3965</v>
      </c>
      <c r="Y1239" t="s">
        <v>2375</v>
      </c>
      <c r="Z1239" s="3">
        <v>19</v>
      </c>
      <c r="AA1239" t="s">
        <v>2519</v>
      </c>
      <c r="AB1239" t="s">
        <v>3966</v>
      </c>
      <c r="AC1239" t="s">
        <v>61</v>
      </c>
      <c r="AD1239" t="s">
        <v>61</v>
      </c>
      <c r="AE1239" t="s">
        <v>3967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3968</v>
      </c>
      <c r="AM1239" t="s">
        <v>3964</v>
      </c>
      <c r="AN1239" s="3">
        <v>46.41</v>
      </c>
      <c r="AO1239" t="s">
        <v>3966</v>
      </c>
      <c r="AP1239" t="s">
        <v>64</v>
      </c>
      <c r="AQ1239" t="s">
        <v>3967</v>
      </c>
      <c r="AR1239">
        <v>1264</v>
      </c>
      <c r="AS1239" t="s">
        <v>66</v>
      </c>
    </row>
    <row r="1240" spans="1:45" ht="16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3969</v>
      </c>
      <c r="V1240" t="s">
        <v>3970</v>
      </c>
      <c r="W1240" t="s">
        <v>56</v>
      </c>
      <c r="X1240" t="s">
        <v>3971</v>
      </c>
      <c r="Y1240" t="s">
        <v>3972</v>
      </c>
      <c r="Z1240" s="3">
        <v>19</v>
      </c>
      <c r="AA1240" t="s">
        <v>2316</v>
      </c>
      <c r="AB1240" t="s">
        <v>3973</v>
      </c>
      <c r="AC1240" t="s">
        <v>61</v>
      </c>
      <c r="AD1240" t="s">
        <v>61</v>
      </c>
      <c r="AE1240" t="s">
        <v>3974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3975</v>
      </c>
      <c r="AM1240" t="s">
        <v>3969</v>
      </c>
      <c r="AN1240" s="3">
        <v>52.9</v>
      </c>
      <c r="AO1240" t="s">
        <v>3973</v>
      </c>
      <c r="AP1240" t="s">
        <v>64</v>
      </c>
      <c r="AQ1240" t="s">
        <v>3974</v>
      </c>
      <c r="AR1240">
        <v>1265</v>
      </c>
      <c r="AS1240" t="s">
        <v>66</v>
      </c>
    </row>
    <row r="1241" spans="1:45" ht="16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3789</v>
      </c>
      <c r="U1241" t="s">
        <v>3976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3977</v>
      </c>
      <c r="AM1241" t="s">
        <v>3976</v>
      </c>
      <c r="AN1241" s="3"/>
      <c r="AP1241" t="s">
        <v>64</v>
      </c>
      <c r="AR1241">
        <v>1266</v>
      </c>
      <c r="AS1241" t="s">
        <v>66</v>
      </c>
    </row>
    <row r="1242" spans="1:45" ht="16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3864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  <v>3368</v>
      </c>
      <c r="Z1242" s="3">
        <v>0</v>
      </c>
      <c r="AA1242" t="s">
        <v>3981</v>
      </c>
      <c r="AB1242" t="s">
        <v>3982</v>
      </c>
      <c r="AC1242" t="s">
        <v>61</v>
      </c>
      <c r="AD1242" t="s">
        <v>61</v>
      </c>
      <c r="AE1242" t="s">
        <v>3983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3984</v>
      </c>
      <c r="AM1242" t="s">
        <v>3979</v>
      </c>
      <c r="AN1242" s="3">
        <v>306</v>
      </c>
      <c r="AO1242" t="s">
        <v>3982</v>
      </c>
      <c r="AP1242" t="s">
        <v>64</v>
      </c>
      <c r="AQ1242" t="s">
        <v>3983</v>
      </c>
      <c r="AR1242">
        <v>1267</v>
      </c>
      <c r="AS1242" t="s">
        <v>66</v>
      </c>
    </row>
    <row r="1243" spans="1:45" ht="16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3978</v>
      </c>
      <c r="U1243" t="s">
        <v>3979</v>
      </c>
      <c r="V1243" t="s">
        <v>2631</v>
      </c>
      <c r="W1243" t="s">
        <v>56</v>
      </c>
      <c r="X1243" t="s">
        <v>3980</v>
      </c>
      <c r="Y1243" t="s">
        <v>3368</v>
      </c>
      <c r="Z1243" s="3">
        <v>0</v>
      </c>
      <c r="AA1243" t="s">
        <v>3981</v>
      </c>
      <c r="AB1243" t="s">
        <v>3982</v>
      </c>
      <c r="AC1243" t="s">
        <v>61</v>
      </c>
      <c r="AD1243" t="s">
        <v>61</v>
      </c>
      <c r="AE1243" t="s">
        <v>3983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3984</v>
      </c>
      <c r="AM1243" t="s">
        <v>3979</v>
      </c>
      <c r="AN1243" s="3">
        <v>306</v>
      </c>
      <c r="AO1243" t="s">
        <v>3982</v>
      </c>
      <c r="AP1243" t="s">
        <v>64</v>
      </c>
      <c r="AQ1243" t="s">
        <v>3983</v>
      </c>
      <c r="AR1243">
        <v>1267</v>
      </c>
      <c r="AS1243" t="s">
        <v>66</v>
      </c>
    </row>
    <row r="1244" spans="1:45" ht="16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3985</v>
      </c>
      <c r="U1244" t="s">
        <v>3986</v>
      </c>
      <c r="V1244" t="s">
        <v>2662</v>
      </c>
      <c r="W1244" t="s">
        <v>56</v>
      </c>
      <c r="X1244" t="s">
        <v>3987</v>
      </c>
      <c r="Y1244" t="s">
        <v>2551</v>
      </c>
      <c r="Z1244" s="3">
        <v>0</v>
      </c>
      <c r="AA1244" t="s">
        <v>3988</v>
      </c>
      <c r="AB1244" t="s">
        <v>3989</v>
      </c>
      <c r="AC1244" t="s">
        <v>61</v>
      </c>
      <c r="AD1244" t="s">
        <v>61</v>
      </c>
      <c r="AE1244" t="s">
        <v>3990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3991</v>
      </c>
      <c r="AM1244" t="s">
        <v>3986</v>
      </c>
      <c r="AN1244" s="3">
        <v>213.76</v>
      </c>
      <c r="AO1244" t="s">
        <v>3989</v>
      </c>
      <c r="AP1244" t="s">
        <v>64</v>
      </c>
      <c r="AQ1244" t="s">
        <v>3990</v>
      </c>
      <c r="AR1244">
        <v>1275</v>
      </c>
      <c r="AS1244" t="s">
        <v>66</v>
      </c>
    </row>
    <row r="1245" spans="1:45" ht="16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3992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3985</v>
      </c>
      <c r="U1245" t="s">
        <v>3986</v>
      </c>
      <c r="V1245" t="s">
        <v>2662</v>
      </c>
      <c r="W1245" t="s">
        <v>56</v>
      </c>
      <c r="X1245" t="s">
        <v>3987</v>
      </c>
      <c r="Y1245" t="s">
        <v>2551</v>
      </c>
      <c r="Z1245" s="3">
        <v>0</v>
      </c>
      <c r="AA1245" t="s">
        <v>3988</v>
      </c>
      <c r="AB1245" t="s">
        <v>3989</v>
      </c>
      <c r="AC1245" t="s">
        <v>61</v>
      </c>
      <c r="AD1245" t="s">
        <v>61</v>
      </c>
      <c r="AE1245" t="s">
        <v>3990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3991</v>
      </c>
      <c r="AM1245" t="s">
        <v>3986</v>
      </c>
      <c r="AN1245" s="3">
        <v>213.76</v>
      </c>
      <c r="AO1245" t="s">
        <v>3989</v>
      </c>
      <c r="AP1245" t="s">
        <v>64</v>
      </c>
      <c r="AQ1245" t="s">
        <v>3990</v>
      </c>
      <c r="AR1245">
        <v>1275</v>
      </c>
      <c r="AS1245" t="s">
        <v>66</v>
      </c>
    </row>
    <row r="1246" spans="1:45" ht="16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3993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3994</v>
      </c>
      <c r="U1246" t="s">
        <v>3995</v>
      </c>
      <c r="V1246" t="s">
        <v>2673</v>
      </c>
      <c r="W1246" t="s">
        <v>56</v>
      </c>
      <c r="X1246" t="s">
        <v>3996</v>
      </c>
      <c r="Y1246" t="s">
        <v>3997</v>
      </c>
      <c r="Z1246" s="3">
        <v>19</v>
      </c>
      <c r="AA1246" t="s">
        <v>3998</v>
      </c>
      <c r="AB1246" t="s">
        <v>3999</v>
      </c>
      <c r="AC1246" t="s">
        <v>61</v>
      </c>
      <c r="AD1246" t="s">
        <v>61</v>
      </c>
      <c r="AE1246" t="s">
        <v>4000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4001</v>
      </c>
      <c r="AM1246" t="s">
        <v>3995</v>
      </c>
      <c r="AN1246" s="3">
        <v>17.010000000000002</v>
      </c>
      <c r="AO1246" t="s">
        <v>3999</v>
      </c>
      <c r="AP1246" t="s">
        <v>64</v>
      </c>
      <c r="AQ1246" t="s">
        <v>4000</v>
      </c>
      <c r="AR1246">
        <v>1276</v>
      </c>
      <c r="AS1246" t="s">
        <v>66</v>
      </c>
    </row>
    <row r="1247" spans="1:45" ht="16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3900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4002</v>
      </c>
      <c r="U1247" t="s">
        <v>4003</v>
      </c>
      <c r="V1247" t="s">
        <v>2689</v>
      </c>
      <c r="W1247" t="s">
        <v>56</v>
      </c>
      <c r="X1247" t="s">
        <v>4004</v>
      </c>
      <c r="Y1247" t="s">
        <v>2036</v>
      </c>
      <c r="Z1247" s="3">
        <v>19</v>
      </c>
      <c r="AA1247" t="s">
        <v>4005</v>
      </c>
      <c r="AB1247" t="s">
        <v>4006</v>
      </c>
      <c r="AC1247" t="s">
        <v>61</v>
      </c>
      <c r="AD1247" t="s">
        <v>61</v>
      </c>
      <c r="AE1247" t="s">
        <v>4007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4008</v>
      </c>
      <c r="AM1247" t="s">
        <v>4003</v>
      </c>
      <c r="AN1247" s="3">
        <v>22.27</v>
      </c>
      <c r="AO1247" t="s">
        <v>4006</v>
      </c>
      <c r="AP1247" t="s">
        <v>64</v>
      </c>
      <c r="AQ1247" t="s">
        <v>4007</v>
      </c>
      <c r="AR1247">
        <v>1277</v>
      </c>
      <c r="AS1247" t="s">
        <v>66</v>
      </c>
    </row>
    <row r="1248" spans="1:45" ht="16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3907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4002</v>
      </c>
      <c r="U1248" t="s">
        <v>4003</v>
      </c>
      <c r="V1248" t="s">
        <v>2689</v>
      </c>
      <c r="W1248" t="s">
        <v>56</v>
      </c>
      <c r="X1248" t="s">
        <v>4004</v>
      </c>
      <c r="Y1248" t="s">
        <v>2036</v>
      </c>
      <c r="Z1248" s="3">
        <v>19</v>
      </c>
      <c r="AA1248" t="s">
        <v>4005</v>
      </c>
      <c r="AB1248" t="s">
        <v>4006</v>
      </c>
      <c r="AC1248" t="s">
        <v>61</v>
      </c>
      <c r="AD1248" t="s">
        <v>61</v>
      </c>
      <c r="AE1248" t="s">
        <v>4007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4008</v>
      </c>
      <c r="AM1248" t="s">
        <v>4003</v>
      </c>
      <c r="AN1248" s="3">
        <v>22.27</v>
      </c>
      <c r="AO1248" t="s">
        <v>4006</v>
      </c>
      <c r="AP1248" t="s">
        <v>64</v>
      </c>
      <c r="AQ1248" t="s">
        <v>4007</v>
      </c>
      <c r="AR1248">
        <v>1277</v>
      </c>
      <c r="AS1248" t="s">
        <v>66</v>
      </c>
    </row>
    <row r="1249" spans="1:45" ht="16" x14ac:dyDescent="0.2">
      <c r="A1249">
        <v>3134</v>
      </c>
      <c r="B1249">
        <v>3134</v>
      </c>
      <c r="C1249" s="2">
        <v>45464</v>
      </c>
      <c r="E1249" t="s">
        <v>4009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4010</v>
      </c>
      <c r="U1249" t="s">
        <v>4011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4012</v>
      </c>
      <c r="AM1249" t="s">
        <v>4011</v>
      </c>
      <c r="AN1249" s="3"/>
      <c r="AP1249" t="s">
        <v>64</v>
      </c>
      <c r="AR1249">
        <v>1278</v>
      </c>
      <c r="AS1249" t="s">
        <v>66</v>
      </c>
    </row>
    <row r="1250" spans="1:45" ht="16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4013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4014</v>
      </c>
      <c r="U1250" t="s">
        <v>4015</v>
      </c>
      <c r="V1250" t="s">
        <v>2671</v>
      </c>
      <c r="W1250" t="s">
        <v>56</v>
      </c>
      <c r="X1250" t="s">
        <v>4016</v>
      </c>
      <c r="Y1250" t="s">
        <v>2216</v>
      </c>
      <c r="Z1250" s="3">
        <v>0</v>
      </c>
      <c r="AA1250" t="s">
        <v>4017</v>
      </c>
      <c r="AB1250" t="s">
        <v>4018</v>
      </c>
      <c r="AC1250" t="s">
        <v>61</v>
      </c>
      <c r="AD1250" t="s">
        <v>61</v>
      </c>
      <c r="AE1250" t="s">
        <v>4019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4020</v>
      </c>
      <c r="AM1250" t="s">
        <v>4015</v>
      </c>
      <c r="AN1250" s="3">
        <v>657.31</v>
      </c>
      <c r="AO1250" t="s">
        <v>4018</v>
      </c>
      <c r="AP1250" t="s">
        <v>64</v>
      </c>
      <c r="AQ1250" t="s">
        <v>4019</v>
      </c>
      <c r="AR1250">
        <v>1268</v>
      </c>
      <c r="AS1250" t="s">
        <v>66</v>
      </c>
    </row>
    <row r="1251" spans="1:45" ht="16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4021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4014</v>
      </c>
      <c r="U1251" t="s">
        <v>4015</v>
      </c>
      <c r="V1251" t="s">
        <v>2671</v>
      </c>
      <c r="W1251" t="s">
        <v>56</v>
      </c>
      <c r="X1251" t="s">
        <v>4016</v>
      </c>
      <c r="Y1251" t="s">
        <v>2216</v>
      </c>
      <c r="Z1251" s="3">
        <v>0</v>
      </c>
      <c r="AA1251" t="s">
        <v>4017</v>
      </c>
      <c r="AB1251" t="s">
        <v>4018</v>
      </c>
      <c r="AC1251" t="s">
        <v>61</v>
      </c>
      <c r="AD1251" t="s">
        <v>61</v>
      </c>
      <c r="AE1251" t="s">
        <v>4019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4020</v>
      </c>
      <c r="AM1251" t="s">
        <v>4015</v>
      </c>
      <c r="AN1251" s="3">
        <v>657.31</v>
      </c>
      <c r="AO1251" t="s">
        <v>4018</v>
      </c>
      <c r="AP1251" t="s">
        <v>64</v>
      </c>
      <c r="AQ1251" t="s">
        <v>4019</v>
      </c>
      <c r="AR1251">
        <v>1268</v>
      </c>
      <c r="AS1251" t="s">
        <v>66</v>
      </c>
    </row>
    <row r="1252" spans="1:45" ht="16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4022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4023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3894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4024</v>
      </c>
      <c r="V1253" t="s">
        <v>2562</v>
      </c>
      <c r="W1253" t="s">
        <v>56</v>
      </c>
      <c r="X1253" t="s">
        <v>4025</v>
      </c>
      <c r="Y1253" t="s">
        <v>953</v>
      </c>
      <c r="Z1253" s="3">
        <v>19</v>
      </c>
      <c r="AA1253" t="s">
        <v>1046</v>
      </c>
      <c r="AB1253" t="s">
        <v>4026</v>
      </c>
      <c r="AC1253" t="s">
        <v>61</v>
      </c>
      <c r="AD1253" t="s">
        <v>61</v>
      </c>
      <c r="AE1253" t="s">
        <v>4027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4028</v>
      </c>
      <c r="AM1253" t="s">
        <v>4024</v>
      </c>
      <c r="AN1253" s="3">
        <v>4.99</v>
      </c>
      <c r="AO1253" t="s">
        <v>4026</v>
      </c>
      <c r="AP1253" t="s">
        <v>64</v>
      </c>
      <c r="AQ1253" t="s">
        <v>4027</v>
      </c>
      <c r="AR1253">
        <v>1279</v>
      </c>
      <c r="AS1253" t="s">
        <v>66</v>
      </c>
    </row>
    <row r="1254" spans="1:45" ht="16" x14ac:dyDescent="0.2">
      <c r="A1254">
        <v>3141</v>
      </c>
      <c r="B1254">
        <v>3141</v>
      </c>
      <c r="C1254" s="2">
        <v>45468.083333333343</v>
      </c>
      <c r="E1254" t="s">
        <v>4029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3737</v>
      </c>
      <c r="U1254" t="s">
        <v>4030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4031</v>
      </c>
      <c r="AM1254" t="s">
        <v>4030</v>
      </c>
      <c r="AN1254" s="3"/>
      <c r="AP1254" t="s">
        <v>64</v>
      </c>
      <c r="AR1254">
        <v>1271</v>
      </c>
      <c r="AS1254" t="s">
        <v>66</v>
      </c>
    </row>
    <row r="1255" spans="1:45" ht="16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3901</v>
      </c>
      <c r="U1255" t="s">
        <v>4032</v>
      </c>
      <c r="V1255" t="s">
        <v>2555</v>
      </c>
      <c r="W1255" t="s">
        <v>56</v>
      </c>
      <c r="X1255" t="s">
        <v>4033</v>
      </c>
      <c r="Y1255" t="s">
        <v>2061</v>
      </c>
      <c r="Z1255" s="3">
        <v>19</v>
      </c>
      <c r="AA1255" t="s">
        <v>4034</v>
      </c>
      <c r="AB1255" t="s">
        <v>4026</v>
      </c>
      <c r="AC1255" t="s">
        <v>61</v>
      </c>
      <c r="AD1255" t="s">
        <v>61</v>
      </c>
      <c r="AE1255" t="s">
        <v>4035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4036</v>
      </c>
      <c r="AM1255" t="s">
        <v>4032</v>
      </c>
      <c r="AN1255" s="3">
        <v>22.35</v>
      </c>
      <c r="AO1255" t="s">
        <v>4026</v>
      </c>
      <c r="AP1255" t="s">
        <v>64</v>
      </c>
      <c r="AQ1255" t="s">
        <v>4035</v>
      </c>
      <c r="AR1255">
        <v>1270</v>
      </c>
      <c r="AS1255" t="s">
        <v>66</v>
      </c>
    </row>
    <row r="1256" spans="1:45" ht="16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4037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4038</v>
      </c>
      <c r="U1256" t="s">
        <v>4039</v>
      </c>
      <c r="V1256" t="s">
        <v>2647</v>
      </c>
      <c r="W1256" t="s">
        <v>56</v>
      </c>
      <c r="X1256" t="s">
        <v>4040</v>
      </c>
      <c r="Y1256" t="s">
        <v>3455</v>
      </c>
      <c r="Z1256" s="3">
        <v>0</v>
      </c>
      <c r="AA1256" t="s">
        <v>4041</v>
      </c>
      <c r="AB1256" t="s">
        <v>4042</v>
      </c>
      <c r="AC1256" t="s">
        <v>61</v>
      </c>
      <c r="AD1256" t="s">
        <v>61</v>
      </c>
      <c r="AE1256" t="s">
        <v>4043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4044</v>
      </c>
      <c r="AM1256" t="s">
        <v>4039</v>
      </c>
      <c r="AN1256" s="3">
        <v>1246.21</v>
      </c>
      <c r="AO1256" t="s">
        <v>4042</v>
      </c>
      <c r="AP1256" t="s">
        <v>64</v>
      </c>
      <c r="AQ1256" t="s">
        <v>4043</v>
      </c>
      <c r="AR1256">
        <v>1280</v>
      </c>
      <c r="AS1256" t="s">
        <v>66</v>
      </c>
    </row>
    <row r="1257" spans="1:45" ht="16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4045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4038</v>
      </c>
      <c r="U1257" t="s">
        <v>4039</v>
      </c>
      <c r="V1257" t="s">
        <v>2647</v>
      </c>
      <c r="W1257" t="s">
        <v>56</v>
      </c>
      <c r="X1257" t="s">
        <v>4040</v>
      </c>
      <c r="Y1257" t="s">
        <v>3455</v>
      </c>
      <c r="Z1257" s="3">
        <v>0</v>
      </c>
      <c r="AA1257" t="s">
        <v>4041</v>
      </c>
      <c r="AB1257" t="s">
        <v>4042</v>
      </c>
      <c r="AC1257" t="s">
        <v>61</v>
      </c>
      <c r="AD1257" t="s">
        <v>61</v>
      </c>
      <c r="AE1257" t="s">
        <v>4043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4044</v>
      </c>
      <c r="AM1257" t="s">
        <v>4039</v>
      </c>
      <c r="AN1257" s="3">
        <v>1246.21</v>
      </c>
      <c r="AO1257" t="s">
        <v>4042</v>
      </c>
      <c r="AP1257" t="s">
        <v>64</v>
      </c>
      <c r="AQ1257" t="s">
        <v>4043</v>
      </c>
      <c r="AR1257">
        <v>1280</v>
      </c>
      <c r="AS1257" t="s">
        <v>66</v>
      </c>
    </row>
    <row r="1258" spans="1:45" ht="16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4046</v>
      </c>
      <c r="V1258" t="s">
        <v>2582</v>
      </c>
      <c r="W1258" t="s">
        <v>56</v>
      </c>
      <c r="X1258" t="s">
        <v>4047</v>
      </c>
      <c r="Y1258" t="s">
        <v>576</v>
      </c>
      <c r="Z1258" s="3">
        <v>19</v>
      </c>
      <c r="AA1258" t="s">
        <v>577</v>
      </c>
      <c r="AB1258" t="s">
        <v>4048</v>
      </c>
      <c r="AC1258" t="s">
        <v>61</v>
      </c>
      <c r="AD1258" t="s">
        <v>61</v>
      </c>
      <c r="AE1258" t="s">
        <v>4049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4050</v>
      </c>
      <c r="AM1258" t="s">
        <v>4046</v>
      </c>
      <c r="AN1258" s="3">
        <v>107.1</v>
      </c>
      <c r="AO1258" t="s">
        <v>4048</v>
      </c>
      <c r="AP1258" t="s">
        <v>64</v>
      </c>
      <c r="AQ1258" t="s">
        <v>4049</v>
      </c>
      <c r="AR1258">
        <v>1281</v>
      </c>
      <c r="AS1258" t="s">
        <v>66</v>
      </c>
    </row>
    <row r="1259" spans="1:45" ht="16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3937</v>
      </c>
      <c r="U1259" t="s">
        <v>4051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4052</v>
      </c>
      <c r="AM1259" t="s">
        <v>4051</v>
      </c>
      <c r="AN1259" s="3"/>
      <c r="AP1259" t="s">
        <v>64</v>
      </c>
      <c r="AR1259">
        <v>1283</v>
      </c>
      <c r="AS1259" t="s">
        <v>66</v>
      </c>
    </row>
    <row r="1260" spans="1:45" ht="16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3831</v>
      </c>
      <c r="U1260" t="s">
        <v>4053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4054</v>
      </c>
      <c r="AM1260" t="s">
        <v>4053</v>
      </c>
      <c r="AN1260" s="3"/>
      <c r="AP1260" t="s">
        <v>64</v>
      </c>
      <c r="AR1260">
        <v>1282</v>
      </c>
      <c r="AS1260" t="s">
        <v>66</v>
      </c>
    </row>
    <row r="1261" spans="1:45" ht="16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3942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4055</v>
      </c>
      <c r="U1261" t="s">
        <v>4056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4057</v>
      </c>
      <c r="AM1261" t="s">
        <v>4056</v>
      </c>
      <c r="AN1261" s="3"/>
      <c r="AP1261" t="s">
        <v>64</v>
      </c>
      <c r="AR1261">
        <v>1284</v>
      </c>
      <c r="AS1261" t="s">
        <v>66</v>
      </c>
    </row>
    <row r="1262" spans="1:45" ht="16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4058</v>
      </c>
      <c r="V1274" t="s">
        <v>2713</v>
      </c>
      <c r="W1274" t="s">
        <v>56</v>
      </c>
      <c r="X1274" t="s">
        <v>4059</v>
      </c>
      <c r="Y1274" t="s">
        <v>2726</v>
      </c>
      <c r="Z1274" s="3">
        <v>19</v>
      </c>
      <c r="AA1274" t="s">
        <v>2829</v>
      </c>
      <c r="AB1274" t="s">
        <v>4060</v>
      </c>
      <c r="AC1274" t="s">
        <v>61</v>
      </c>
      <c r="AD1274" t="s">
        <v>61</v>
      </c>
      <c r="AE1274" t="s">
        <v>4061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4062</v>
      </c>
      <c r="AM1274" t="s">
        <v>4058</v>
      </c>
      <c r="AN1274" s="3">
        <v>20.23</v>
      </c>
      <c r="AO1274" t="s">
        <v>4060</v>
      </c>
      <c r="AP1274" t="s">
        <v>64</v>
      </c>
      <c r="AQ1274" t="s">
        <v>4061</v>
      </c>
      <c r="AR1274">
        <v>1285</v>
      </c>
      <c r="AS1274" t="s">
        <v>66</v>
      </c>
    </row>
    <row r="1275" spans="1:45" ht="16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3655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4063</v>
      </c>
      <c r="V1275" t="s">
        <v>2658</v>
      </c>
      <c r="W1275" t="s">
        <v>56</v>
      </c>
      <c r="X1275" t="s">
        <v>4064</v>
      </c>
      <c r="Y1275" t="s">
        <v>2375</v>
      </c>
      <c r="Z1275" s="3">
        <v>19</v>
      </c>
      <c r="AA1275" t="s">
        <v>2519</v>
      </c>
      <c r="AB1275" t="s">
        <v>4065</v>
      </c>
      <c r="AC1275" t="s">
        <v>61</v>
      </c>
      <c r="AD1275" t="s">
        <v>61</v>
      </c>
      <c r="AE1275" t="s">
        <v>4066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4067</v>
      </c>
      <c r="AM1275" t="s">
        <v>4063</v>
      </c>
      <c r="AN1275" s="3">
        <v>46.41</v>
      </c>
      <c r="AO1275" t="s">
        <v>4065</v>
      </c>
      <c r="AP1275" t="s">
        <v>64</v>
      </c>
      <c r="AQ1275" t="s">
        <v>4066</v>
      </c>
      <c r="AR1275">
        <v>1286</v>
      </c>
      <c r="AS1275" t="s">
        <v>66</v>
      </c>
    </row>
    <row r="1276" spans="1:45" ht="16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4068</v>
      </c>
      <c r="U1276" t="s">
        <v>4069</v>
      </c>
      <c r="V1276" t="s">
        <v>2655</v>
      </c>
      <c r="W1276" t="s">
        <v>56</v>
      </c>
      <c r="X1276" t="s">
        <v>4070</v>
      </c>
      <c r="Y1276" t="s">
        <v>2295</v>
      </c>
      <c r="Z1276" s="3">
        <v>0</v>
      </c>
      <c r="AA1276" t="s">
        <v>55</v>
      </c>
      <c r="AB1276" t="s">
        <v>4071</v>
      </c>
      <c r="AC1276" t="s">
        <v>61</v>
      </c>
      <c r="AD1276" t="s">
        <v>61</v>
      </c>
      <c r="AE1276" t="s">
        <v>4072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4073</v>
      </c>
      <c r="AM1276" t="s">
        <v>4069</v>
      </c>
      <c r="AN1276" s="3">
        <v>15</v>
      </c>
      <c r="AO1276" t="s">
        <v>4071</v>
      </c>
      <c r="AP1276" t="s">
        <v>64</v>
      </c>
      <c r="AQ1276" t="s">
        <v>4072</v>
      </c>
      <c r="AR1276">
        <v>1287</v>
      </c>
      <c r="AS1276" t="s">
        <v>66</v>
      </c>
    </row>
    <row r="1277" spans="1:45" ht="16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4074</v>
      </c>
      <c r="V1277" t="s">
        <v>2747</v>
      </c>
      <c r="W1277" t="s">
        <v>56</v>
      </c>
      <c r="X1277" t="s">
        <v>4075</v>
      </c>
      <c r="Y1277" t="s">
        <v>3972</v>
      </c>
      <c r="Z1277" s="3">
        <v>19</v>
      </c>
      <c r="AA1277" t="s">
        <v>2316</v>
      </c>
      <c r="AB1277" t="s">
        <v>4076</v>
      </c>
      <c r="AC1277" t="s">
        <v>61</v>
      </c>
      <c r="AD1277" t="s">
        <v>61</v>
      </c>
      <c r="AE1277" t="s">
        <v>4077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4078</v>
      </c>
      <c r="AM1277" t="s">
        <v>4074</v>
      </c>
      <c r="AN1277" s="3">
        <v>52.9</v>
      </c>
      <c r="AO1277" t="s">
        <v>4076</v>
      </c>
      <c r="AP1277" t="s">
        <v>64</v>
      </c>
      <c r="AQ1277" t="s">
        <v>4077</v>
      </c>
      <c r="AR1277">
        <v>1288</v>
      </c>
      <c r="AS1277" t="s">
        <v>66</v>
      </c>
    </row>
    <row r="1278" spans="1:45" ht="16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3789</v>
      </c>
      <c r="U1278" t="s">
        <v>4079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4080</v>
      </c>
      <c r="AM1278" t="s">
        <v>4079</v>
      </c>
      <c r="AN1278" s="3"/>
      <c r="AP1278" t="s">
        <v>64</v>
      </c>
      <c r="AR1278">
        <v>1289</v>
      </c>
      <c r="AS1278" t="s">
        <v>66</v>
      </c>
    </row>
    <row r="1279" spans="1:45" ht="16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4081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3998</v>
      </c>
      <c r="U1279" t="s">
        <v>4082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4083</v>
      </c>
      <c r="AM1279" t="s">
        <v>4082</v>
      </c>
      <c r="AN1279" s="3"/>
      <c r="AP1279" t="s">
        <v>64</v>
      </c>
      <c r="AR1279">
        <v>1304</v>
      </c>
      <c r="AS1279" t="s">
        <v>66</v>
      </c>
    </row>
    <row r="1280" spans="1:45" ht="16" x14ac:dyDescent="0.2">
      <c r="A1280">
        <v>3332</v>
      </c>
      <c r="B1280">
        <v>3332</v>
      </c>
      <c r="C1280" s="2">
        <v>45492</v>
      </c>
      <c r="E1280" t="s">
        <v>4084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4085</v>
      </c>
      <c r="U1280" t="s">
        <v>4086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4087</v>
      </c>
      <c r="AM1280" t="s">
        <v>4086</v>
      </c>
      <c r="AN1280" s="3"/>
      <c r="AP1280" t="s">
        <v>64</v>
      </c>
      <c r="AR1280">
        <v>1305</v>
      </c>
      <c r="AS1280" t="s">
        <v>66</v>
      </c>
    </row>
    <row r="1281" spans="1:45" ht="16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4088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4089</v>
      </c>
      <c r="AM1281" t="s">
        <v>4088</v>
      </c>
      <c r="AN1281" s="3"/>
      <c r="AP1281" t="s">
        <v>64</v>
      </c>
      <c r="AR1281">
        <v>1291</v>
      </c>
      <c r="AS1281" t="s">
        <v>66</v>
      </c>
    </row>
    <row r="1282" spans="1:45" ht="16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4090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4091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3900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4092</v>
      </c>
      <c r="U1283" t="s">
        <v>4093</v>
      </c>
      <c r="V1283" t="s">
        <v>2786</v>
      </c>
      <c r="W1283" t="s">
        <v>56</v>
      </c>
      <c r="X1283" t="s">
        <v>4094</v>
      </c>
      <c r="Y1283" t="s">
        <v>2036</v>
      </c>
      <c r="Z1283" s="3">
        <v>19</v>
      </c>
      <c r="AA1283" t="s">
        <v>2344</v>
      </c>
      <c r="AB1283" t="s">
        <v>4095</v>
      </c>
      <c r="AC1283" t="s">
        <v>61</v>
      </c>
      <c r="AD1283" t="s">
        <v>61</v>
      </c>
      <c r="AE1283" t="s">
        <v>4096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4097</v>
      </c>
      <c r="AM1283" t="s">
        <v>4093</v>
      </c>
      <c r="AN1283" s="3">
        <v>21.88</v>
      </c>
      <c r="AO1283" t="s">
        <v>4095</v>
      </c>
      <c r="AP1283" t="s">
        <v>64</v>
      </c>
      <c r="AQ1283" t="s">
        <v>4096</v>
      </c>
      <c r="AR1283">
        <v>1306</v>
      </c>
      <c r="AS1283" t="s">
        <v>66</v>
      </c>
    </row>
    <row r="1284" spans="1:45" ht="16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3907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4092</v>
      </c>
      <c r="U1284" t="s">
        <v>4093</v>
      </c>
      <c r="V1284" t="s">
        <v>2786</v>
      </c>
      <c r="W1284" t="s">
        <v>56</v>
      </c>
      <c r="X1284" t="s">
        <v>4094</v>
      </c>
      <c r="Y1284" t="s">
        <v>2036</v>
      </c>
      <c r="Z1284" s="3">
        <v>19</v>
      </c>
      <c r="AA1284" t="s">
        <v>2344</v>
      </c>
      <c r="AB1284" t="s">
        <v>4095</v>
      </c>
      <c r="AC1284" t="s">
        <v>61</v>
      </c>
      <c r="AD1284" t="s">
        <v>61</v>
      </c>
      <c r="AE1284" t="s">
        <v>4096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4097</v>
      </c>
      <c r="AM1284" t="s">
        <v>4093</v>
      </c>
      <c r="AN1284" s="3">
        <v>21.88</v>
      </c>
      <c r="AO1284" t="s">
        <v>4095</v>
      </c>
      <c r="AP1284" t="s">
        <v>64</v>
      </c>
      <c r="AQ1284" t="s">
        <v>4096</v>
      </c>
      <c r="AR1284">
        <v>1306</v>
      </c>
      <c r="AS1284" t="s">
        <v>66</v>
      </c>
    </row>
    <row r="1285" spans="1:45" ht="16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4098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4099</v>
      </c>
      <c r="U1285" t="s">
        <v>4100</v>
      </c>
      <c r="V1285" t="s">
        <v>3041</v>
      </c>
      <c r="W1285" t="s">
        <v>56</v>
      </c>
      <c r="X1285" t="s">
        <v>4101</v>
      </c>
      <c r="Y1285" t="s">
        <v>4102</v>
      </c>
      <c r="Z1285" s="3">
        <v>0</v>
      </c>
      <c r="AA1285" t="s">
        <v>4103</v>
      </c>
      <c r="AB1285" t="s">
        <v>4104</v>
      </c>
      <c r="AC1285" t="s">
        <v>61</v>
      </c>
      <c r="AD1285" t="s">
        <v>61</v>
      </c>
      <c r="AE1285" t="s">
        <v>4105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4106</v>
      </c>
      <c r="AM1285" t="s">
        <v>4100</v>
      </c>
      <c r="AN1285" s="3">
        <v>181.75</v>
      </c>
      <c r="AO1285" t="s">
        <v>4104</v>
      </c>
      <c r="AP1285" t="s">
        <v>64</v>
      </c>
      <c r="AQ1285" t="s">
        <v>4105</v>
      </c>
      <c r="AR1285">
        <v>1292</v>
      </c>
      <c r="AS1285" t="s">
        <v>66</v>
      </c>
    </row>
    <row r="1286" spans="1:45" ht="16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4098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4099</v>
      </c>
      <c r="U1286" t="s">
        <v>4100</v>
      </c>
      <c r="V1286" t="s">
        <v>3041</v>
      </c>
      <c r="W1286" t="s">
        <v>56</v>
      </c>
      <c r="X1286" t="s">
        <v>4101</v>
      </c>
      <c r="Y1286" t="s">
        <v>4102</v>
      </c>
      <c r="Z1286" s="3">
        <v>0</v>
      </c>
      <c r="AA1286" t="s">
        <v>4103</v>
      </c>
      <c r="AB1286" t="s">
        <v>4104</v>
      </c>
      <c r="AC1286" t="s">
        <v>61</v>
      </c>
      <c r="AD1286" t="s">
        <v>61</v>
      </c>
      <c r="AE1286" t="s">
        <v>4105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4106</v>
      </c>
      <c r="AM1286" t="s">
        <v>4100</v>
      </c>
      <c r="AN1286" s="3">
        <v>181.75</v>
      </c>
      <c r="AO1286" t="s">
        <v>4104</v>
      </c>
      <c r="AP1286" t="s">
        <v>64</v>
      </c>
      <c r="AQ1286" t="s">
        <v>4105</v>
      </c>
      <c r="AR1286">
        <v>1292</v>
      </c>
      <c r="AS1286" t="s">
        <v>66</v>
      </c>
    </row>
    <row r="1287" spans="1:45" ht="16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4098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4099</v>
      </c>
      <c r="U1287" t="s">
        <v>4100</v>
      </c>
      <c r="V1287" t="s">
        <v>3041</v>
      </c>
      <c r="W1287" t="s">
        <v>56</v>
      </c>
      <c r="X1287" t="s">
        <v>4101</v>
      </c>
      <c r="Y1287" t="s">
        <v>4102</v>
      </c>
      <c r="Z1287" s="3">
        <v>0</v>
      </c>
      <c r="AA1287" t="s">
        <v>4103</v>
      </c>
      <c r="AB1287" t="s">
        <v>4104</v>
      </c>
      <c r="AC1287" t="s">
        <v>61</v>
      </c>
      <c r="AD1287" t="s">
        <v>61</v>
      </c>
      <c r="AE1287" t="s">
        <v>4105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4106</v>
      </c>
      <c r="AM1287" t="s">
        <v>4100</v>
      </c>
      <c r="AN1287" s="3">
        <v>181.75</v>
      </c>
      <c r="AO1287" t="s">
        <v>4104</v>
      </c>
      <c r="AP1287" t="s">
        <v>64</v>
      </c>
      <c r="AQ1287" t="s">
        <v>4105</v>
      </c>
      <c r="AR1287">
        <v>1292</v>
      </c>
      <c r="AS1287" t="s">
        <v>66</v>
      </c>
    </row>
    <row r="1288" spans="1:45" ht="16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4107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4108</v>
      </c>
      <c r="V1288" t="s">
        <v>2755</v>
      </c>
      <c r="W1288" t="s">
        <v>56</v>
      </c>
      <c r="X1288" t="s">
        <v>4109</v>
      </c>
      <c r="Y1288" t="s">
        <v>953</v>
      </c>
      <c r="Z1288" s="3">
        <v>19</v>
      </c>
      <c r="AA1288" t="s">
        <v>1046</v>
      </c>
      <c r="AB1288" t="s">
        <v>4110</v>
      </c>
      <c r="AC1288" t="s">
        <v>61</v>
      </c>
      <c r="AD1288" t="s">
        <v>61</v>
      </c>
      <c r="AE1288" t="s">
        <v>4111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4112</v>
      </c>
      <c r="AM1288" t="s">
        <v>4108</v>
      </c>
      <c r="AN1288" s="3">
        <v>4.99</v>
      </c>
      <c r="AO1288" t="s">
        <v>4110</v>
      </c>
      <c r="AP1288" t="s">
        <v>64</v>
      </c>
      <c r="AQ1288" t="s">
        <v>4111</v>
      </c>
      <c r="AR1288">
        <v>1307</v>
      </c>
      <c r="AS1288" t="s">
        <v>66</v>
      </c>
    </row>
    <row r="1289" spans="1:45" ht="16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4113</v>
      </c>
      <c r="U1289" t="s">
        <v>4114</v>
      </c>
      <c r="V1289" t="s">
        <v>2752</v>
      </c>
      <c r="W1289" t="s">
        <v>56</v>
      </c>
      <c r="X1289" t="s">
        <v>4115</v>
      </c>
      <c r="Y1289" t="s">
        <v>2061</v>
      </c>
      <c r="Z1289" s="3">
        <v>19</v>
      </c>
      <c r="AA1289" t="s">
        <v>182</v>
      </c>
      <c r="AB1289" t="s">
        <v>4110</v>
      </c>
      <c r="AC1289" t="s">
        <v>61</v>
      </c>
      <c r="AD1289" t="s">
        <v>61</v>
      </c>
      <c r="AE1289" t="s">
        <v>4116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4117</v>
      </c>
      <c r="AM1289" t="s">
        <v>4114</v>
      </c>
      <c r="AN1289" s="3">
        <v>22</v>
      </c>
      <c r="AO1289" t="s">
        <v>4110</v>
      </c>
      <c r="AP1289" t="s">
        <v>64</v>
      </c>
      <c r="AQ1289" t="s">
        <v>4116</v>
      </c>
      <c r="AR1289">
        <v>1293</v>
      </c>
      <c r="AS1289" t="s">
        <v>66</v>
      </c>
    </row>
    <row r="1290" spans="1:45" ht="16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4118</v>
      </c>
      <c r="U1290" t="s">
        <v>4119</v>
      </c>
      <c r="V1290" t="s">
        <v>2721</v>
      </c>
      <c r="W1290" t="s">
        <v>56</v>
      </c>
      <c r="X1290" t="s">
        <v>4120</v>
      </c>
      <c r="Y1290" t="s">
        <v>3368</v>
      </c>
      <c r="Z1290" s="3">
        <v>0</v>
      </c>
      <c r="AA1290" t="s">
        <v>4121</v>
      </c>
      <c r="AB1290" t="s">
        <v>4110</v>
      </c>
      <c r="AC1290" t="s">
        <v>61</v>
      </c>
      <c r="AD1290" t="s">
        <v>61</v>
      </c>
      <c r="AE1290" t="s">
        <v>4122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4123</v>
      </c>
      <c r="AM1290" t="s">
        <v>4119</v>
      </c>
      <c r="AN1290" s="3">
        <v>427.5</v>
      </c>
      <c r="AO1290" t="s">
        <v>4110</v>
      </c>
      <c r="AP1290" t="s">
        <v>64</v>
      </c>
      <c r="AQ1290" t="s">
        <v>4122</v>
      </c>
      <c r="AR1290">
        <v>1294</v>
      </c>
      <c r="AS1290" t="s">
        <v>66</v>
      </c>
    </row>
    <row r="1291" spans="1:45" ht="16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3864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4118</v>
      </c>
      <c r="U1291" t="s">
        <v>4119</v>
      </c>
      <c r="V1291" t="s">
        <v>2721</v>
      </c>
      <c r="W1291" t="s">
        <v>56</v>
      </c>
      <c r="X1291" t="s">
        <v>4120</v>
      </c>
      <c r="Y1291" t="s">
        <v>3368</v>
      </c>
      <c r="Z1291" s="3">
        <v>0</v>
      </c>
      <c r="AA1291" t="s">
        <v>4121</v>
      </c>
      <c r="AB1291" t="s">
        <v>4110</v>
      </c>
      <c r="AC1291" t="s">
        <v>61</v>
      </c>
      <c r="AD1291" t="s">
        <v>61</v>
      </c>
      <c r="AE1291" t="s">
        <v>4122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4123</v>
      </c>
      <c r="AM1291" t="s">
        <v>4119</v>
      </c>
      <c r="AN1291" s="3">
        <v>427.5</v>
      </c>
      <c r="AO1291" t="s">
        <v>4110</v>
      </c>
      <c r="AP1291" t="s">
        <v>64</v>
      </c>
      <c r="AQ1291" t="s">
        <v>4122</v>
      </c>
      <c r="AR1291">
        <v>1294</v>
      </c>
      <c r="AS1291" t="s">
        <v>66</v>
      </c>
    </row>
    <row r="1292" spans="1:45" ht="16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4124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4125</v>
      </c>
      <c r="U1292" t="s">
        <v>4126</v>
      </c>
      <c r="V1292" t="s">
        <v>2805</v>
      </c>
      <c r="W1292" t="s">
        <v>56</v>
      </c>
      <c r="X1292" t="s">
        <v>4127</v>
      </c>
      <c r="Y1292" t="s">
        <v>72</v>
      </c>
      <c r="Z1292" s="3">
        <v>19</v>
      </c>
      <c r="AA1292" t="s">
        <v>4128</v>
      </c>
      <c r="AB1292" t="s">
        <v>4129</v>
      </c>
      <c r="AC1292" t="s">
        <v>61</v>
      </c>
      <c r="AD1292" t="s">
        <v>61</v>
      </c>
      <c r="AE1292" t="s">
        <v>4130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4131</v>
      </c>
      <c r="AM1292" t="s">
        <v>4126</v>
      </c>
      <c r="AN1292" s="3">
        <v>38.619999999999997</v>
      </c>
      <c r="AO1292" t="s">
        <v>4129</v>
      </c>
      <c r="AP1292" t="s">
        <v>64</v>
      </c>
      <c r="AQ1292" t="s">
        <v>4130</v>
      </c>
      <c r="AR1292">
        <v>1295</v>
      </c>
      <c r="AS1292" t="s">
        <v>66</v>
      </c>
    </row>
    <row r="1293" spans="1:45" ht="16" x14ac:dyDescent="0.2">
      <c r="A1293">
        <v>3258</v>
      </c>
      <c r="B1293">
        <v>3258</v>
      </c>
      <c r="C1293" s="2">
        <v>45502.083333333343</v>
      </c>
      <c r="E1293" t="s">
        <v>4132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3737</v>
      </c>
      <c r="U1293" t="s">
        <v>4133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4134</v>
      </c>
      <c r="AM1293" t="s">
        <v>4133</v>
      </c>
      <c r="AN1293" s="3"/>
      <c r="AP1293" t="s">
        <v>64</v>
      </c>
      <c r="AR1293">
        <v>1296</v>
      </c>
      <c r="AS1293" t="s">
        <v>66</v>
      </c>
    </row>
    <row r="1294" spans="1:45" ht="16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3937</v>
      </c>
      <c r="U1294" t="s">
        <v>4135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4136</v>
      </c>
      <c r="AM1294" t="s">
        <v>4135</v>
      </c>
      <c r="AN1294" s="3"/>
      <c r="AP1294" t="s">
        <v>64</v>
      </c>
      <c r="AR1294">
        <v>1297</v>
      </c>
      <c r="AS1294" t="s">
        <v>66</v>
      </c>
    </row>
    <row r="1295" spans="1:45" ht="16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3831</v>
      </c>
      <c r="U1295" t="s">
        <v>4137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4138</v>
      </c>
      <c r="AM1295" t="s">
        <v>4137</v>
      </c>
      <c r="AN1295" s="3"/>
      <c r="AP1295" t="s">
        <v>64</v>
      </c>
      <c r="AR1295">
        <v>1298</v>
      </c>
      <c r="AS1295" t="s">
        <v>66</v>
      </c>
    </row>
    <row r="1296" spans="1:45" ht="16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x14ac:dyDescent="0.2">
      <c r="A1307">
        <v>3652</v>
      </c>
      <c r="B1307">
        <v>3652</v>
      </c>
      <c r="C1307" s="2">
        <v>45504</v>
      </c>
      <c r="D1307" t="s">
        <v>1934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4139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4140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4141</v>
      </c>
      <c r="AM1308" t="s">
        <v>4140</v>
      </c>
      <c r="AN1308" s="3"/>
      <c r="AP1308" t="s">
        <v>64</v>
      </c>
      <c r="AR1308">
        <v>1301</v>
      </c>
      <c r="AS1308" t="s">
        <v>66</v>
      </c>
    </row>
    <row r="1309" spans="1:45" ht="16" x14ac:dyDescent="0.2">
      <c r="A1309">
        <v>3264</v>
      </c>
      <c r="B1309">
        <v>3264</v>
      </c>
      <c r="C1309" s="2">
        <v>45505</v>
      </c>
      <c r="E1309" t="s">
        <v>4142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4143</v>
      </c>
      <c r="U1309" t="s">
        <v>4144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4145</v>
      </c>
      <c r="AM1309" t="s">
        <v>4144</v>
      </c>
      <c r="AN1309" s="3"/>
      <c r="AP1309" t="s">
        <v>64</v>
      </c>
      <c r="AR1309">
        <v>1308</v>
      </c>
      <c r="AS1309" t="s">
        <v>66</v>
      </c>
    </row>
    <row r="1310" spans="1:45" ht="16" x14ac:dyDescent="0.2">
      <c r="A1310">
        <v>3330</v>
      </c>
      <c r="B1310">
        <v>3330</v>
      </c>
      <c r="C1310" s="2">
        <v>45505</v>
      </c>
      <c r="E1310" t="s">
        <v>4146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4147</v>
      </c>
      <c r="U1310" t="s">
        <v>4148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4149</v>
      </c>
      <c r="AM1310" t="s">
        <v>4148</v>
      </c>
      <c r="AN1310" s="3"/>
      <c r="AP1310" t="s">
        <v>64</v>
      </c>
      <c r="AR1310">
        <v>1309</v>
      </c>
      <c r="AS1310" t="s">
        <v>66</v>
      </c>
    </row>
    <row r="1311" spans="1:45" ht="16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4150</v>
      </c>
      <c r="V1311" t="s">
        <v>2761</v>
      </c>
      <c r="W1311" t="s">
        <v>56</v>
      </c>
      <c r="X1311" t="s">
        <v>4151</v>
      </c>
      <c r="Y1311" t="s">
        <v>2726</v>
      </c>
      <c r="Z1311" s="3">
        <v>19</v>
      </c>
      <c r="AA1311" t="s">
        <v>2829</v>
      </c>
      <c r="AB1311" t="s">
        <v>4152</v>
      </c>
      <c r="AC1311" t="s">
        <v>61</v>
      </c>
      <c r="AD1311" t="s">
        <v>61</v>
      </c>
      <c r="AE1311" t="s">
        <v>4153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4154</v>
      </c>
      <c r="AM1311" t="s">
        <v>4150</v>
      </c>
      <c r="AN1311" s="3">
        <v>20.23</v>
      </c>
      <c r="AO1311" t="s">
        <v>4152</v>
      </c>
      <c r="AP1311" t="s">
        <v>64</v>
      </c>
      <c r="AQ1311" t="s">
        <v>4153</v>
      </c>
      <c r="AR1311">
        <v>1300</v>
      </c>
      <c r="AS1311" t="s">
        <v>66</v>
      </c>
    </row>
    <row r="1312" spans="1:45" ht="16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4155</v>
      </c>
      <c r="U1312" t="s">
        <v>4156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4157</v>
      </c>
      <c r="AM1312" t="s">
        <v>4156</v>
      </c>
      <c r="AN1312" s="3"/>
      <c r="AP1312" t="s">
        <v>64</v>
      </c>
      <c r="AR1312">
        <v>1299</v>
      </c>
      <c r="AS1312" t="s">
        <v>66</v>
      </c>
    </row>
    <row r="1313" spans="1:45" ht="16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3655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4158</v>
      </c>
      <c r="V1313" t="s">
        <v>2770</v>
      </c>
      <c r="W1313" t="s">
        <v>56</v>
      </c>
      <c r="X1313" t="s">
        <v>4159</v>
      </c>
      <c r="Y1313" t="s">
        <v>2375</v>
      </c>
      <c r="Z1313" s="3">
        <v>19</v>
      </c>
      <c r="AA1313" t="s">
        <v>2519</v>
      </c>
      <c r="AB1313" t="s">
        <v>4160</v>
      </c>
      <c r="AC1313" t="s">
        <v>61</v>
      </c>
      <c r="AD1313" t="s">
        <v>61</v>
      </c>
      <c r="AE1313" t="s">
        <v>4161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4162</v>
      </c>
      <c r="AM1313" t="s">
        <v>4158</v>
      </c>
      <c r="AN1313" s="3">
        <v>46.41</v>
      </c>
      <c r="AO1313" t="s">
        <v>4160</v>
      </c>
      <c r="AP1313" t="s">
        <v>64</v>
      </c>
      <c r="AQ1313" t="s">
        <v>4161</v>
      </c>
      <c r="AR1313">
        <v>1302</v>
      </c>
      <c r="AS1313" t="s">
        <v>66</v>
      </c>
    </row>
    <row r="1314" spans="1:45" ht="16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4045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4163</v>
      </c>
      <c r="U1314" t="s">
        <v>4164</v>
      </c>
      <c r="V1314" t="s">
        <v>2718</v>
      </c>
      <c r="W1314" t="s">
        <v>56</v>
      </c>
      <c r="X1314" t="s">
        <v>4165</v>
      </c>
      <c r="Y1314" t="s">
        <v>3455</v>
      </c>
      <c r="Z1314" s="3">
        <v>0</v>
      </c>
      <c r="AA1314" t="s">
        <v>4166</v>
      </c>
      <c r="AB1314" t="s">
        <v>4167</v>
      </c>
      <c r="AC1314" t="s">
        <v>61</v>
      </c>
      <c r="AD1314" t="s">
        <v>61</v>
      </c>
      <c r="AE1314" t="s">
        <v>4168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4169</v>
      </c>
      <c r="AM1314" t="s">
        <v>4164</v>
      </c>
      <c r="AN1314" s="3">
        <v>1368.35</v>
      </c>
      <c r="AO1314" t="s">
        <v>4167</v>
      </c>
      <c r="AP1314" t="s">
        <v>64</v>
      </c>
      <c r="AQ1314" t="s">
        <v>4168</v>
      </c>
      <c r="AR1314">
        <v>1303</v>
      </c>
      <c r="AS1314" t="s">
        <v>66</v>
      </c>
    </row>
    <row r="1315" spans="1:45" ht="16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4170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4163</v>
      </c>
      <c r="U1315" t="s">
        <v>4164</v>
      </c>
      <c r="V1315" t="s">
        <v>2718</v>
      </c>
      <c r="W1315" t="s">
        <v>56</v>
      </c>
      <c r="X1315" t="s">
        <v>4165</v>
      </c>
      <c r="Y1315" t="s">
        <v>3455</v>
      </c>
      <c r="Z1315" s="3">
        <v>0</v>
      </c>
      <c r="AA1315" t="s">
        <v>4166</v>
      </c>
      <c r="AB1315" t="s">
        <v>4167</v>
      </c>
      <c r="AC1315" t="s">
        <v>61</v>
      </c>
      <c r="AD1315" t="s">
        <v>61</v>
      </c>
      <c r="AE1315" t="s">
        <v>4168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4169</v>
      </c>
      <c r="AM1315" t="s">
        <v>4164</v>
      </c>
      <c r="AN1315" s="3">
        <v>1368.35</v>
      </c>
      <c r="AO1315" t="s">
        <v>4167</v>
      </c>
      <c r="AP1315" t="s">
        <v>64</v>
      </c>
      <c r="AQ1315" t="s">
        <v>4168</v>
      </c>
      <c r="AR1315">
        <v>1303</v>
      </c>
      <c r="AS1315" t="s">
        <v>66</v>
      </c>
    </row>
    <row r="1316" spans="1:45" ht="16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4171</v>
      </c>
      <c r="V1316" t="s">
        <v>2735</v>
      </c>
      <c r="W1316" t="s">
        <v>56</v>
      </c>
      <c r="X1316" t="s">
        <v>4172</v>
      </c>
      <c r="Y1316" t="s">
        <v>3972</v>
      </c>
      <c r="Z1316" s="3">
        <v>19</v>
      </c>
      <c r="AA1316" t="s">
        <v>2316</v>
      </c>
      <c r="AB1316" t="s">
        <v>4173</v>
      </c>
      <c r="AC1316" t="s">
        <v>61</v>
      </c>
      <c r="AD1316" t="s">
        <v>61</v>
      </c>
      <c r="AE1316" t="s">
        <v>4174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4175</v>
      </c>
      <c r="AM1316" t="s">
        <v>4171</v>
      </c>
      <c r="AN1316" s="3">
        <v>52.9</v>
      </c>
      <c r="AO1316" t="s">
        <v>4173</v>
      </c>
      <c r="AP1316" t="s">
        <v>64</v>
      </c>
      <c r="AQ1316" t="s">
        <v>4174</v>
      </c>
      <c r="AR1316">
        <v>1310</v>
      </c>
      <c r="AS1316" t="s">
        <v>66</v>
      </c>
    </row>
    <row r="1317" spans="1:45" ht="16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3687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3688</v>
      </c>
      <c r="U1317" t="s">
        <v>4176</v>
      </c>
      <c r="V1317" t="s">
        <v>2808</v>
      </c>
      <c r="W1317" t="s">
        <v>56</v>
      </c>
      <c r="X1317" t="s">
        <v>4177</v>
      </c>
      <c r="Y1317" t="s">
        <v>291</v>
      </c>
      <c r="Z1317" s="3">
        <v>19</v>
      </c>
      <c r="AA1317" t="s">
        <v>3691</v>
      </c>
      <c r="AB1317" t="s">
        <v>4178</v>
      </c>
      <c r="AC1317" t="s">
        <v>61</v>
      </c>
      <c r="AD1317" t="s">
        <v>61</v>
      </c>
      <c r="AE1317" t="s">
        <v>4179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4180</v>
      </c>
      <c r="AM1317" t="s">
        <v>4176</v>
      </c>
      <c r="AN1317" s="3">
        <v>285.60000000000002</v>
      </c>
      <c r="AO1317" t="s">
        <v>4178</v>
      </c>
      <c r="AP1317" t="s">
        <v>64</v>
      </c>
      <c r="AQ1317" t="s">
        <v>4179</v>
      </c>
      <c r="AR1317">
        <v>1311</v>
      </c>
      <c r="AS1317" t="s">
        <v>66</v>
      </c>
    </row>
    <row r="1318" spans="1:45" ht="16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3789</v>
      </c>
      <c r="U1318" t="s">
        <v>4181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4182</v>
      </c>
      <c r="AM1318" t="s">
        <v>4181</v>
      </c>
      <c r="AN1318" s="3"/>
      <c r="AP1318" t="s">
        <v>64</v>
      </c>
      <c r="AR1318">
        <v>1312</v>
      </c>
      <c r="AS1318" t="s">
        <v>66</v>
      </c>
    </row>
    <row r="1319" spans="1:45" ht="16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3900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3718</v>
      </c>
      <c r="U1319" t="s">
        <v>4183</v>
      </c>
      <c r="V1319" t="s">
        <v>2815</v>
      </c>
      <c r="W1319" t="s">
        <v>56</v>
      </c>
      <c r="X1319" t="s">
        <v>4184</v>
      </c>
      <c r="Y1319" t="s">
        <v>2036</v>
      </c>
      <c r="Z1319" s="3">
        <v>19</v>
      </c>
      <c r="AA1319" t="s">
        <v>4185</v>
      </c>
      <c r="AB1319" t="s">
        <v>4186</v>
      </c>
      <c r="AC1319" t="s">
        <v>61</v>
      </c>
      <c r="AD1319" t="s">
        <v>61</v>
      </c>
      <c r="AE1319" t="s">
        <v>4187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4188</v>
      </c>
      <c r="AM1319" t="s">
        <v>4183</v>
      </c>
      <c r="AN1319" s="3">
        <v>21.7</v>
      </c>
      <c r="AO1319" t="s">
        <v>4186</v>
      </c>
      <c r="AP1319" t="s">
        <v>64</v>
      </c>
      <c r="AQ1319" t="s">
        <v>4187</v>
      </c>
      <c r="AR1319">
        <v>1320</v>
      </c>
      <c r="AS1319" t="s">
        <v>66</v>
      </c>
    </row>
    <row r="1320" spans="1:45" ht="16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3907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3718</v>
      </c>
      <c r="U1320" t="s">
        <v>4183</v>
      </c>
      <c r="V1320" t="s">
        <v>2815</v>
      </c>
      <c r="W1320" t="s">
        <v>56</v>
      </c>
      <c r="X1320" t="s">
        <v>4184</v>
      </c>
      <c r="Y1320" t="s">
        <v>2036</v>
      </c>
      <c r="Z1320" s="3">
        <v>19</v>
      </c>
      <c r="AA1320" t="s">
        <v>4185</v>
      </c>
      <c r="AB1320" t="s">
        <v>4186</v>
      </c>
      <c r="AC1320" t="s">
        <v>61</v>
      </c>
      <c r="AD1320" t="s">
        <v>61</v>
      </c>
      <c r="AE1320" t="s">
        <v>4187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4188</v>
      </c>
      <c r="AM1320" t="s">
        <v>4183</v>
      </c>
      <c r="AN1320" s="3">
        <v>21.7</v>
      </c>
      <c r="AO1320" t="s">
        <v>4186</v>
      </c>
      <c r="AP1320" t="s">
        <v>64</v>
      </c>
      <c r="AQ1320" t="s">
        <v>4187</v>
      </c>
      <c r="AR1320">
        <v>1320</v>
      </c>
      <c r="AS1320" t="s">
        <v>66</v>
      </c>
    </row>
    <row r="1321" spans="1:45" ht="16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4107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4189</v>
      </c>
      <c r="V1321" t="s">
        <v>3017</v>
      </c>
      <c r="W1321" t="s">
        <v>56</v>
      </c>
      <c r="X1321" t="s">
        <v>4190</v>
      </c>
      <c r="Y1321" t="s">
        <v>953</v>
      </c>
      <c r="Z1321" s="3">
        <v>19</v>
      </c>
      <c r="AA1321" t="s">
        <v>1046</v>
      </c>
      <c r="AB1321" t="s">
        <v>4191</v>
      </c>
      <c r="AC1321" t="s">
        <v>61</v>
      </c>
      <c r="AD1321" t="s">
        <v>61</v>
      </c>
      <c r="AE1321" t="s">
        <v>4192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4193</v>
      </c>
      <c r="AM1321" t="s">
        <v>4189</v>
      </c>
      <c r="AN1321" s="3">
        <v>4.99</v>
      </c>
      <c r="AO1321" t="s">
        <v>4191</v>
      </c>
      <c r="AP1321" t="s">
        <v>64</v>
      </c>
      <c r="AQ1321" t="s">
        <v>4192</v>
      </c>
      <c r="AR1321">
        <v>1321</v>
      </c>
      <c r="AS1321" t="s">
        <v>66</v>
      </c>
    </row>
    <row r="1322" spans="1:45" ht="16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4194</v>
      </c>
      <c r="U1322" t="s">
        <v>4195</v>
      </c>
      <c r="V1322" t="s">
        <v>2800</v>
      </c>
      <c r="W1322" t="s">
        <v>56</v>
      </c>
      <c r="X1322" t="s">
        <v>4196</v>
      </c>
      <c r="Y1322" t="s">
        <v>2061</v>
      </c>
      <c r="Z1322" s="3">
        <v>19</v>
      </c>
      <c r="AA1322" t="s">
        <v>4197</v>
      </c>
      <c r="AB1322" t="s">
        <v>4198</v>
      </c>
      <c r="AC1322" t="s">
        <v>61</v>
      </c>
      <c r="AD1322" t="s">
        <v>61</v>
      </c>
      <c r="AE1322" t="s">
        <v>4199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4200</v>
      </c>
      <c r="AM1322" t="s">
        <v>4195</v>
      </c>
      <c r="AN1322" s="3">
        <v>21.61</v>
      </c>
      <c r="AO1322" t="s">
        <v>4198</v>
      </c>
      <c r="AP1322" t="s">
        <v>64</v>
      </c>
      <c r="AQ1322" t="s">
        <v>4199</v>
      </c>
      <c r="AR1322">
        <v>1313</v>
      </c>
      <c r="AS1322" t="s">
        <v>66</v>
      </c>
    </row>
    <row r="1323" spans="1:45" ht="16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4201</v>
      </c>
      <c r="U1323" t="s">
        <v>4202</v>
      </c>
      <c r="V1323" t="s">
        <v>2802</v>
      </c>
      <c r="W1323" t="s">
        <v>56</v>
      </c>
      <c r="X1323" t="s">
        <v>4203</v>
      </c>
      <c r="Y1323" t="s">
        <v>72</v>
      </c>
      <c r="Z1323" s="3">
        <v>19</v>
      </c>
      <c r="AA1323" t="s">
        <v>4204</v>
      </c>
      <c r="AB1323" t="s">
        <v>4205</v>
      </c>
      <c r="AC1323" t="s">
        <v>61</v>
      </c>
      <c r="AD1323" t="s">
        <v>61</v>
      </c>
      <c r="AE1323" t="s">
        <v>4206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4207</v>
      </c>
      <c r="AM1323" t="s">
        <v>4202</v>
      </c>
      <c r="AN1323" s="3">
        <v>5.39</v>
      </c>
      <c r="AO1323" t="s">
        <v>4205</v>
      </c>
      <c r="AP1323" t="s">
        <v>64</v>
      </c>
      <c r="AQ1323" t="s">
        <v>4206</v>
      </c>
      <c r="AR1323">
        <v>1314</v>
      </c>
      <c r="AS1323" t="s">
        <v>66</v>
      </c>
    </row>
    <row r="1324" spans="1:45" ht="16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4208</v>
      </c>
      <c r="U1324" t="s">
        <v>4209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4210</v>
      </c>
      <c r="AM1324" t="s">
        <v>4209</v>
      </c>
      <c r="AN1324" s="3"/>
      <c r="AP1324" t="s">
        <v>64</v>
      </c>
      <c r="AR1324">
        <v>1317</v>
      </c>
      <c r="AS1324" t="s">
        <v>66</v>
      </c>
    </row>
    <row r="1325" spans="1:45" ht="16" x14ac:dyDescent="0.2">
      <c r="A1325">
        <v>3328</v>
      </c>
      <c r="B1325">
        <v>3328</v>
      </c>
      <c r="C1325" s="2">
        <v>45530.718344907407</v>
      </c>
      <c r="E1325" t="s">
        <v>4211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4212</v>
      </c>
      <c r="U1325" t="s">
        <v>4213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4214</v>
      </c>
      <c r="AM1325" t="s">
        <v>4213</v>
      </c>
      <c r="AN1325" s="3"/>
      <c r="AP1325" t="s">
        <v>64</v>
      </c>
      <c r="AR1325">
        <v>1316</v>
      </c>
      <c r="AS1325" t="s">
        <v>66</v>
      </c>
    </row>
    <row r="1326" spans="1:45" ht="16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4215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4216</v>
      </c>
      <c r="AM1326" t="s">
        <v>4215</v>
      </c>
      <c r="AN1326" s="3"/>
      <c r="AP1326" t="s">
        <v>64</v>
      </c>
      <c r="AR1326">
        <v>1315</v>
      </c>
      <c r="AS1326" t="s">
        <v>66</v>
      </c>
    </row>
    <row r="1327" spans="1:45" ht="16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4217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4218</v>
      </c>
      <c r="V1327" t="s">
        <v>2812</v>
      </c>
      <c r="W1327" t="s">
        <v>56</v>
      </c>
      <c r="X1327" t="s">
        <v>4219</v>
      </c>
      <c r="Y1327" t="s">
        <v>1103</v>
      </c>
      <c r="Z1327" s="3">
        <v>0</v>
      </c>
      <c r="AA1327" t="s">
        <v>4208</v>
      </c>
      <c r="AB1327" t="s">
        <v>4220</v>
      </c>
      <c r="AC1327" t="s">
        <v>61</v>
      </c>
      <c r="AD1327" t="s">
        <v>61</v>
      </c>
      <c r="AE1327" t="s">
        <v>4221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4222</v>
      </c>
      <c r="AM1327" t="s">
        <v>4218</v>
      </c>
      <c r="AN1327" s="3">
        <v>93.81</v>
      </c>
      <c r="AO1327" t="s">
        <v>4220</v>
      </c>
      <c r="AP1327" t="s">
        <v>64</v>
      </c>
      <c r="AQ1327" t="s">
        <v>4221</v>
      </c>
      <c r="AR1327">
        <v>1318</v>
      </c>
      <c r="AS1327" t="s">
        <v>66</v>
      </c>
    </row>
    <row r="1328" spans="1:45" ht="16" x14ac:dyDescent="0.2">
      <c r="A1328">
        <v>3337</v>
      </c>
      <c r="B1328">
        <v>3337</v>
      </c>
      <c r="C1328" s="2">
        <v>45531.083333333343</v>
      </c>
      <c r="E1328" t="s">
        <v>4223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3737</v>
      </c>
      <c r="U1328" t="s">
        <v>4224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4225</v>
      </c>
      <c r="AM1328" t="s">
        <v>4224</v>
      </c>
      <c r="AN1328" s="3"/>
      <c r="AP1328" t="s">
        <v>64</v>
      </c>
      <c r="AR1328">
        <v>1319</v>
      </c>
      <c r="AS1328" t="s">
        <v>66</v>
      </c>
    </row>
    <row r="1329" spans="1:45" ht="16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4226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4227</v>
      </c>
      <c r="U1329" t="s">
        <v>4228</v>
      </c>
      <c r="V1329" t="s">
        <v>2810</v>
      </c>
      <c r="W1329" t="s">
        <v>56</v>
      </c>
      <c r="X1329" t="s">
        <v>3666</v>
      </c>
      <c r="Y1329" t="s">
        <v>4229</v>
      </c>
      <c r="Z1329" s="3">
        <v>0</v>
      </c>
      <c r="AA1329" t="s">
        <v>4230</v>
      </c>
      <c r="AB1329" t="s">
        <v>4173</v>
      </c>
      <c r="AC1329" t="s">
        <v>61</v>
      </c>
      <c r="AD1329" t="s">
        <v>61</v>
      </c>
      <c r="AE1329" t="s">
        <v>4231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4232</v>
      </c>
      <c r="AM1329" t="s">
        <v>4228</v>
      </c>
      <c r="AN1329" s="3">
        <v>232.89</v>
      </c>
      <c r="AO1329" t="s">
        <v>4173</v>
      </c>
      <c r="AP1329" t="s">
        <v>64</v>
      </c>
      <c r="AQ1329" t="s">
        <v>4231</v>
      </c>
      <c r="AR1329">
        <v>1322</v>
      </c>
      <c r="AS1329" t="s">
        <v>66</v>
      </c>
    </row>
    <row r="1330" spans="1:45" ht="16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4233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4227</v>
      </c>
      <c r="U1330" t="s">
        <v>4228</v>
      </c>
      <c r="V1330" t="s">
        <v>2810</v>
      </c>
      <c r="W1330" t="s">
        <v>56</v>
      </c>
      <c r="X1330" t="s">
        <v>3666</v>
      </c>
      <c r="Y1330" t="s">
        <v>4229</v>
      </c>
      <c r="Z1330" s="3">
        <v>0</v>
      </c>
      <c r="AA1330" t="s">
        <v>4230</v>
      </c>
      <c r="AB1330" t="s">
        <v>4173</v>
      </c>
      <c r="AC1330" t="s">
        <v>61</v>
      </c>
      <c r="AD1330" t="s">
        <v>61</v>
      </c>
      <c r="AE1330" t="s">
        <v>4231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4232</v>
      </c>
      <c r="AM1330" t="s">
        <v>4228</v>
      </c>
      <c r="AN1330" s="3">
        <v>232.89</v>
      </c>
      <c r="AO1330" t="s">
        <v>4173</v>
      </c>
      <c r="AP1330" t="s">
        <v>64</v>
      </c>
      <c r="AQ1330" t="s">
        <v>4231</v>
      </c>
      <c r="AR1330">
        <v>1322</v>
      </c>
      <c r="AS1330" t="s">
        <v>66</v>
      </c>
    </row>
    <row r="1331" spans="1:45" ht="16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3937</v>
      </c>
      <c r="U1331" t="s">
        <v>4234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4235</v>
      </c>
      <c r="AM1331" t="s">
        <v>4234</v>
      </c>
      <c r="AN1331" s="3"/>
      <c r="AP1331" t="s">
        <v>64</v>
      </c>
      <c r="AR1331">
        <v>1325</v>
      </c>
      <c r="AS1331" t="s">
        <v>66</v>
      </c>
    </row>
    <row r="1332" spans="1:45" ht="16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3831</v>
      </c>
      <c r="U1332" t="s">
        <v>4236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4237</v>
      </c>
      <c r="AM1332" t="s">
        <v>4236</v>
      </c>
      <c r="AN1332" s="3"/>
      <c r="AP1332" t="s">
        <v>64</v>
      </c>
      <c r="AR1332">
        <v>1324</v>
      </c>
      <c r="AS1332" t="s">
        <v>66</v>
      </c>
    </row>
    <row r="1333" spans="1:45" ht="16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4212</v>
      </c>
      <c r="U1333" t="s">
        <v>4238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4239</v>
      </c>
      <c r="AM1333" t="s">
        <v>4238</v>
      </c>
      <c r="AN1333" s="3"/>
      <c r="AP1333" t="s">
        <v>64</v>
      </c>
      <c r="AR1333">
        <v>1323</v>
      </c>
      <c r="AS1333" t="s">
        <v>66</v>
      </c>
    </row>
    <row r="1334" spans="1:45" ht="16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4240</v>
      </c>
      <c r="V1334" t="s">
        <v>2842</v>
      </c>
      <c r="W1334" t="s">
        <v>56</v>
      </c>
      <c r="X1334" t="s">
        <v>4241</v>
      </c>
      <c r="Y1334" t="s">
        <v>2726</v>
      </c>
      <c r="Z1334" s="3">
        <v>19</v>
      </c>
      <c r="AA1334" t="s">
        <v>3488</v>
      </c>
      <c r="AB1334" t="s">
        <v>4242</v>
      </c>
      <c r="AC1334" t="s">
        <v>61</v>
      </c>
      <c r="AD1334" t="s">
        <v>61</v>
      </c>
      <c r="AE1334" t="s">
        <v>4243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4244</v>
      </c>
      <c r="AM1334" t="s">
        <v>4240</v>
      </c>
      <c r="AN1334" s="3">
        <v>22.17</v>
      </c>
      <c r="AO1334" t="s">
        <v>4242</v>
      </c>
      <c r="AP1334" t="s">
        <v>64</v>
      </c>
      <c r="AQ1334" t="s">
        <v>4243</v>
      </c>
      <c r="AR1334">
        <v>1326</v>
      </c>
      <c r="AS1334" t="s">
        <v>66</v>
      </c>
    </row>
    <row r="1335" spans="1:45" ht="16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4245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4246</v>
      </c>
      <c r="U1335" t="s">
        <v>4247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4248</v>
      </c>
      <c r="AM1335" t="s">
        <v>4247</v>
      </c>
      <c r="AN1335" s="3"/>
      <c r="AP1335" t="s">
        <v>64</v>
      </c>
      <c r="AR1335">
        <v>1327</v>
      </c>
      <c r="AS1335" t="s">
        <v>66</v>
      </c>
    </row>
    <row r="1336" spans="1:45" ht="16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x14ac:dyDescent="0.2">
      <c r="A1347">
        <v>3653</v>
      </c>
      <c r="B1347">
        <v>3653</v>
      </c>
      <c r="C1347" s="2">
        <v>45535</v>
      </c>
      <c r="D1347" t="s">
        <v>1934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3655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4249</v>
      </c>
      <c r="V1348" t="s">
        <v>2818</v>
      </c>
      <c r="W1348" t="s">
        <v>56</v>
      </c>
      <c r="X1348" t="s">
        <v>4250</v>
      </c>
      <c r="Y1348" t="s">
        <v>2375</v>
      </c>
      <c r="Z1348" s="3">
        <v>19</v>
      </c>
      <c r="AA1348" t="s">
        <v>2519</v>
      </c>
      <c r="AB1348" t="s">
        <v>4251</v>
      </c>
      <c r="AC1348" t="s">
        <v>61</v>
      </c>
      <c r="AD1348" t="s">
        <v>61</v>
      </c>
      <c r="AE1348" t="s">
        <v>4252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4253</v>
      </c>
      <c r="AM1348" t="s">
        <v>4249</v>
      </c>
      <c r="AN1348" s="3">
        <v>46.41</v>
      </c>
      <c r="AO1348" t="s">
        <v>4251</v>
      </c>
      <c r="AP1348" t="s">
        <v>64</v>
      </c>
      <c r="AQ1348" t="s">
        <v>4252</v>
      </c>
      <c r="AR1348">
        <v>1328</v>
      </c>
      <c r="AS1348" t="s">
        <v>66</v>
      </c>
    </row>
    <row r="1349" spans="1:45" ht="16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4170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4254</v>
      </c>
      <c r="U1349" t="s">
        <v>4255</v>
      </c>
      <c r="V1349" t="s">
        <v>2840</v>
      </c>
      <c r="W1349" t="s">
        <v>56</v>
      </c>
      <c r="X1349" t="s">
        <v>4256</v>
      </c>
      <c r="Y1349" t="s">
        <v>3455</v>
      </c>
      <c r="Z1349" s="3">
        <v>0</v>
      </c>
      <c r="AA1349" t="s">
        <v>4257</v>
      </c>
      <c r="AB1349" t="s">
        <v>4258</v>
      </c>
      <c r="AC1349" t="s">
        <v>61</v>
      </c>
      <c r="AD1349" t="s">
        <v>61</v>
      </c>
      <c r="AE1349" t="s">
        <v>4259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4260</v>
      </c>
      <c r="AM1349" t="s">
        <v>4255</v>
      </c>
      <c r="AN1349" s="3">
        <v>914.03</v>
      </c>
      <c r="AO1349" t="s">
        <v>4258</v>
      </c>
      <c r="AP1349" t="s">
        <v>64</v>
      </c>
      <c r="AQ1349" t="s">
        <v>4259</v>
      </c>
      <c r="AR1349">
        <v>1329</v>
      </c>
      <c r="AS1349" t="s">
        <v>66</v>
      </c>
    </row>
    <row r="1350" spans="1:45" ht="16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4045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4254</v>
      </c>
      <c r="U1350" t="s">
        <v>4255</v>
      </c>
      <c r="V1350" t="s">
        <v>2840</v>
      </c>
      <c r="W1350" t="s">
        <v>56</v>
      </c>
      <c r="X1350" t="s">
        <v>4256</v>
      </c>
      <c r="Y1350" t="s">
        <v>3455</v>
      </c>
      <c r="Z1350" s="3">
        <v>0</v>
      </c>
      <c r="AA1350" t="s">
        <v>4257</v>
      </c>
      <c r="AB1350" t="s">
        <v>4258</v>
      </c>
      <c r="AC1350" t="s">
        <v>61</v>
      </c>
      <c r="AD1350" t="s">
        <v>61</v>
      </c>
      <c r="AE1350" t="s">
        <v>4259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4260</v>
      </c>
      <c r="AM1350" t="s">
        <v>4255</v>
      </c>
      <c r="AN1350" s="3">
        <v>914.03</v>
      </c>
      <c r="AO1350" t="s">
        <v>4258</v>
      </c>
      <c r="AP1350" t="s">
        <v>64</v>
      </c>
      <c r="AQ1350" t="s">
        <v>4259</v>
      </c>
      <c r="AR1350">
        <v>1329</v>
      </c>
      <c r="AS1350" t="s">
        <v>66</v>
      </c>
    </row>
    <row r="1351" spans="1:45" ht="16" x14ac:dyDescent="0.2">
      <c r="A1351">
        <v>3354</v>
      </c>
      <c r="B1351">
        <v>3354</v>
      </c>
      <c r="C1351" s="2">
        <v>45545</v>
      </c>
      <c r="E1351" t="s">
        <v>4261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4262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4263</v>
      </c>
      <c r="AM1351" t="s">
        <v>4262</v>
      </c>
      <c r="AN1351" s="3"/>
      <c r="AP1351" t="s">
        <v>64</v>
      </c>
      <c r="AR1351">
        <v>1333</v>
      </c>
      <c r="AS1351" t="s">
        <v>66</v>
      </c>
    </row>
    <row r="1352" spans="1:45" ht="16" x14ac:dyDescent="0.2">
      <c r="A1352">
        <v>3382</v>
      </c>
      <c r="B1352">
        <v>3382</v>
      </c>
      <c r="C1352" s="2">
        <v>45545</v>
      </c>
      <c r="E1352" t="s">
        <v>4264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4265</v>
      </c>
      <c r="U1352" t="s">
        <v>4262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4266</v>
      </c>
      <c r="AM1352" t="s">
        <v>4262</v>
      </c>
      <c r="AN1352" s="3"/>
      <c r="AP1352" t="s">
        <v>64</v>
      </c>
      <c r="AR1352">
        <v>1330</v>
      </c>
      <c r="AS1352" t="s">
        <v>66</v>
      </c>
    </row>
    <row r="1353" spans="1:45" ht="16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4267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4268</v>
      </c>
      <c r="U1353" t="s">
        <v>4269</v>
      </c>
      <c r="V1353" t="s">
        <v>3004</v>
      </c>
      <c r="W1353" t="s">
        <v>56</v>
      </c>
      <c r="X1353" t="s">
        <v>4270</v>
      </c>
      <c r="Y1353" t="s">
        <v>4271</v>
      </c>
      <c r="Z1353" s="3">
        <v>7</v>
      </c>
      <c r="AA1353" t="s">
        <v>581</v>
      </c>
      <c r="AB1353" t="s">
        <v>4272</v>
      </c>
      <c r="AC1353" t="s">
        <v>61</v>
      </c>
      <c r="AD1353" t="s">
        <v>61</v>
      </c>
      <c r="AE1353" t="s">
        <v>4273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4274</v>
      </c>
      <c r="AM1353" t="s">
        <v>4269</v>
      </c>
      <c r="AN1353" s="3">
        <v>92</v>
      </c>
      <c r="AO1353" t="s">
        <v>4272</v>
      </c>
      <c r="AP1353" t="s">
        <v>64</v>
      </c>
      <c r="AQ1353" t="s">
        <v>4273</v>
      </c>
      <c r="AR1353">
        <v>1332</v>
      </c>
      <c r="AS1353" t="s">
        <v>66</v>
      </c>
    </row>
    <row r="1354" spans="1:45" ht="16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4275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4276</v>
      </c>
      <c r="U1354" t="s">
        <v>4277</v>
      </c>
      <c r="V1354" t="s">
        <v>3012</v>
      </c>
      <c r="W1354" t="s">
        <v>56</v>
      </c>
      <c r="X1354" t="s">
        <v>4278</v>
      </c>
      <c r="Y1354" t="s">
        <v>4271</v>
      </c>
      <c r="Z1354" s="3">
        <v>7</v>
      </c>
      <c r="AA1354" t="s">
        <v>4279</v>
      </c>
      <c r="AB1354" t="s">
        <v>4272</v>
      </c>
      <c r="AC1354" t="s">
        <v>61</v>
      </c>
      <c r="AD1354" t="s">
        <v>61</v>
      </c>
      <c r="AE1354" t="s">
        <v>4280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4281</v>
      </c>
      <c r="AM1354" t="s">
        <v>4277</v>
      </c>
      <c r="AN1354" s="3">
        <v>44.99</v>
      </c>
      <c r="AO1354" t="s">
        <v>4272</v>
      </c>
      <c r="AP1354" t="s">
        <v>64</v>
      </c>
      <c r="AQ1354" t="s">
        <v>4280</v>
      </c>
      <c r="AR1354">
        <v>1331</v>
      </c>
      <c r="AS1354" t="s">
        <v>66</v>
      </c>
    </row>
    <row r="1355" spans="1:45" ht="16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4282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4283</v>
      </c>
      <c r="U1355" t="s">
        <v>4284</v>
      </c>
      <c r="V1355" t="s">
        <v>2825</v>
      </c>
      <c r="W1355" t="s">
        <v>56</v>
      </c>
      <c r="X1355" t="s">
        <v>4285</v>
      </c>
      <c r="Y1355" t="s">
        <v>4286</v>
      </c>
      <c r="Z1355" s="3">
        <v>0</v>
      </c>
      <c r="AA1355" t="s">
        <v>4287</v>
      </c>
      <c r="AB1355" t="s">
        <v>4288</v>
      </c>
      <c r="AC1355" t="s">
        <v>61</v>
      </c>
      <c r="AD1355" t="s">
        <v>61</v>
      </c>
      <c r="AE1355" t="s">
        <v>4289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4290</v>
      </c>
      <c r="AM1355" t="s">
        <v>4284</v>
      </c>
      <c r="AN1355" s="3">
        <v>10653.03</v>
      </c>
      <c r="AO1355" t="s">
        <v>4288</v>
      </c>
      <c r="AP1355" t="s">
        <v>64</v>
      </c>
      <c r="AQ1355" t="s">
        <v>4289</v>
      </c>
      <c r="AR1355">
        <v>1334</v>
      </c>
      <c r="AS1355" t="s">
        <v>66</v>
      </c>
    </row>
    <row r="1356" spans="1:45" ht="16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4291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4292</v>
      </c>
      <c r="U1356" t="s">
        <v>4293</v>
      </c>
      <c r="V1356" t="s">
        <v>2695</v>
      </c>
      <c r="W1356" t="s">
        <v>56</v>
      </c>
      <c r="X1356" t="s">
        <v>4294</v>
      </c>
      <c r="Y1356" t="s">
        <v>4295</v>
      </c>
      <c r="Z1356" s="3">
        <v>0</v>
      </c>
      <c r="AA1356" t="s">
        <v>4296</v>
      </c>
      <c r="AB1356" t="s">
        <v>4297</v>
      </c>
      <c r="AC1356" t="s">
        <v>61</v>
      </c>
      <c r="AD1356" t="s">
        <v>61</v>
      </c>
      <c r="AE1356" t="s">
        <v>4298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4299</v>
      </c>
      <c r="AM1356" t="s">
        <v>4293</v>
      </c>
      <c r="AN1356" s="3">
        <v>242.4</v>
      </c>
      <c r="AO1356" t="s">
        <v>4297</v>
      </c>
      <c r="AP1356" t="s">
        <v>64</v>
      </c>
      <c r="AQ1356" t="s">
        <v>4298</v>
      </c>
      <c r="AR1356">
        <v>1357</v>
      </c>
      <c r="AS1356" t="s">
        <v>66</v>
      </c>
    </row>
    <row r="1357" spans="1:45" ht="16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4300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4292</v>
      </c>
      <c r="U1357" t="s">
        <v>4293</v>
      </c>
      <c r="V1357" t="s">
        <v>2695</v>
      </c>
      <c r="W1357" t="s">
        <v>56</v>
      </c>
      <c r="X1357" t="s">
        <v>4294</v>
      </c>
      <c r="Y1357" t="s">
        <v>4295</v>
      </c>
      <c r="Z1357" s="3">
        <v>0</v>
      </c>
      <c r="AA1357" t="s">
        <v>4296</v>
      </c>
      <c r="AB1357" t="s">
        <v>4297</v>
      </c>
      <c r="AC1357" t="s">
        <v>61</v>
      </c>
      <c r="AD1357" t="s">
        <v>61</v>
      </c>
      <c r="AE1357" t="s">
        <v>4298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4299</v>
      </c>
      <c r="AM1357" t="s">
        <v>4293</v>
      </c>
      <c r="AN1357" s="3">
        <v>242.4</v>
      </c>
      <c r="AO1357" t="s">
        <v>4297</v>
      </c>
      <c r="AP1357" t="s">
        <v>64</v>
      </c>
      <c r="AQ1357" t="s">
        <v>4298</v>
      </c>
      <c r="AR1357">
        <v>1357</v>
      </c>
      <c r="AS1357" t="s">
        <v>66</v>
      </c>
    </row>
    <row r="1358" spans="1:45" ht="16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4301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4292</v>
      </c>
      <c r="U1358" t="s">
        <v>4293</v>
      </c>
      <c r="V1358" t="s">
        <v>2695</v>
      </c>
      <c r="W1358" t="s">
        <v>56</v>
      </c>
      <c r="X1358" t="s">
        <v>4294</v>
      </c>
      <c r="Y1358" t="s">
        <v>4295</v>
      </c>
      <c r="Z1358" s="3">
        <v>0</v>
      </c>
      <c r="AA1358" t="s">
        <v>4296</v>
      </c>
      <c r="AB1358" t="s">
        <v>4297</v>
      </c>
      <c r="AC1358" t="s">
        <v>61</v>
      </c>
      <c r="AD1358" t="s">
        <v>61</v>
      </c>
      <c r="AE1358" t="s">
        <v>4298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4299</v>
      </c>
      <c r="AM1358" t="s">
        <v>4293</v>
      </c>
      <c r="AN1358" s="3">
        <v>242.4</v>
      </c>
      <c r="AO1358" t="s">
        <v>4297</v>
      </c>
      <c r="AP1358" t="s">
        <v>64</v>
      </c>
      <c r="AQ1358" t="s">
        <v>4298</v>
      </c>
      <c r="AR1358">
        <v>1357</v>
      </c>
      <c r="AS1358" t="s">
        <v>66</v>
      </c>
    </row>
    <row r="1359" spans="1:45" ht="16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4301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4292</v>
      </c>
      <c r="U1359" t="s">
        <v>4293</v>
      </c>
      <c r="V1359" t="s">
        <v>2695</v>
      </c>
      <c r="W1359" t="s">
        <v>56</v>
      </c>
      <c r="X1359" t="s">
        <v>4294</v>
      </c>
      <c r="Y1359" t="s">
        <v>4295</v>
      </c>
      <c r="Z1359" s="3">
        <v>0</v>
      </c>
      <c r="AA1359" t="s">
        <v>4296</v>
      </c>
      <c r="AB1359" t="s">
        <v>4297</v>
      </c>
      <c r="AC1359" t="s">
        <v>61</v>
      </c>
      <c r="AD1359" t="s">
        <v>61</v>
      </c>
      <c r="AE1359" t="s">
        <v>4298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4299</v>
      </c>
      <c r="AM1359" t="s">
        <v>4293</v>
      </c>
      <c r="AN1359" s="3">
        <v>242.4</v>
      </c>
      <c r="AO1359" t="s">
        <v>4297</v>
      </c>
      <c r="AP1359" t="s">
        <v>64</v>
      </c>
      <c r="AQ1359" t="s">
        <v>4298</v>
      </c>
      <c r="AR1359">
        <v>1357</v>
      </c>
      <c r="AS1359" t="s">
        <v>66</v>
      </c>
    </row>
    <row r="1360" spans="1:45" ht="16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4302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4292</v>
      </c>
      <c r="U1360" t="s">
        <v>4293</v>
      </c>
      <c r="V1360" t="s">
        <v>2695</v>
      </c>
      <c r="W1360" t="s">
        <v>56</v>
      </c>
      <c r="X1360" t="s">
        <v>4294</v>
      </c>
      <c r="Y1360" t="s">
        <v>4295</v>
      </c>
      <c r="Z1360" s="3">
        <v>0</v>
      </c>
      <c r="AA1360" t="s">
        <v>4296</v>
      </c>
      <c r="AB1360" t="s">
        <v>4297</v>
      </c>
      <c r="AC1360" t="s">
        <v>61</v>
      </c>
      <c r="AD1360" t="s">
        <v>61</v>
      </c>
      <c r="AE1360" t="s">
        <v>4298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4299</v>
      </c>
      <c r="AM1360" t="s">
        <v>4293</v>
      </c>
      <c r="AN1360" s="3">
        <v>242.4</v>
      </c>
      <c r="AO1360" t="s">
        <v>4297</v>
      </c>
      <c r="AP1360" t="s">
        <v>64</v>
      </c>
      <c r="AQ1360" t="s">
        <v>4298</v>
      </c>
      <c r="AR1360">
        <v>1357</v>
      </c>
      <c r="AS1360" t="s">
        <v>66</v>
      </c>
    </row>
    <row r="1361" spans="1:45" ht="16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4302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4292</v>
      </c>
      <c r="U1361" t="s">
        <v>4293</v>
      </c>
      <c r="V1361" t="s">
        <v>2695</v>
      </c>
      <c r="W1361" t="s">
        <v>56</v>
      </c>
      <c r="X1361" t="s">
        <v>4294</v>
      </c>
      <c r="Y1361" t="s">
        <v>4295</v>
      </c>
      <c r="Z1361" s="3">
        <v>0</v>
      </c>
      <c r="AA1361" t="s">
        <v>4296</v>
      </c>
      <c r="AB1361" t="s">
        <v>4297</v>
      </c>
      <c r="AC1361" t="s">
        <v>61</v>
      </c>
      <c r="AD1361" t="s">
        <v>61</v>
      </c>
      <c r="AE1361" t="s">
        <v>4298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4299</v>
      </c>
      <c r="AM1361" t="s">
        <v>4293</v>
      </c>
      <c r="AN1361" s="3">
        <v>242.4</v>
      </c>
      <c r="AO1361" t="s">
        <v>4297</v>
      </c>
      <c r="AP1361" t="s">
        <v>64</v>
      </c>
      <c r="AQ1361" t="s">
        <v>4298</v>
      </c>
      <c r="AR1361">
        <v>1357</v>
      </c>
      <c r="AS1361" t="s">
        <v>66</v>
      </c>
    </row>
    <row r="1362" spans="1:45" ht="16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4303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4293</v>
      </c>
      <c r="V1362" t="s">
        <v>2709</v>
      </c>
      <c r="W1362" t="s">
        <v>56</v>
      </c>
      <c r="X1362" t="s">
        <v>4304</v>
      </c>
      <c r="Y1362" t="s">
        <v>4295</v>
      </c>
      <c r="Z1362" s="3">
        <v>0</v>
      </c>
      <c r="AA1362" t="s">
        <v>165</v>
      </c>
      <c r="AB1362" t="s">
        <v>4297</v>
      </c>
      <c r="AC1362" t="s">
        <v>61</v>
      </c>
      <c r="AD1362" t="s">
        <v>61</v>
      </c>
      <c r="AE1362" t="s">
        <v>4305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4306</v>
      </c>
      <c r="AM1362" t="s">
        <v>4293</v>
      </c>
      <c r="AN1362" s="3">
        <v>17</v>
      </c>
      <c r="AO1362" t="s">
        <v>4297</v>
      </c>
      <c r="AP1362" t="s">
        <v>64</v>
      </c>
      <c r="AQ1362" t="s">
        <v>4305</v>
      </c>
      <c r="AR1362">
        <v>1358</v>
      </c>
      <c r="AS1362" t="s">
        <v>66</v>
      </c>
    </row>
    <row r="1363" spans="1:45" ht="16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4307</v>
      </c>
      <c r="V1363" t="s">
        <v>2822</v>
      </c>
      <c r="W1363" t="s">
        <v>56</v>
      </c>
      <c r="X1363" t="s">
        <v>4308</v>
      </c>
      <c r="Y1363" t="s">
        <v>3972</v>
      </c>
      <c r="Z1363" s="3">
        <v>19</v>
      </c>
      <c r="AA1363" t="s">
        <v>2316</v>
      </c>
      <c r="AB1363" t="s">
        <v>4309</v>
      </c>
      <c r="AC1363" t="s">
        <v>61</v>
      </c>
      <c r="AD1363" t="s">
        <v>61</v>
      </c>
      <c r="AE1363" t="s">
        <v>4310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4311</v>
      </c>
      <c r="AM1363" t="s">
        <v>4307</v>
      </c>
      <c r="AN1363" s="3">
        <v>52.9</v>
      </c>
      <c r="AO1363" t="s">
        <v>4309</v>
      </c>
      <c r="AP1363" t="s">
        <v>64</v>
      </c>
      <c r="AQ1363" t="s">
        <v>4310</v>
      </c>
      <c r="AR1363">
        <v>1335</v>
      </c>
      <c r="AS1363" t="s">
        <v>66</v>
      </c>
    </row>
    <row r="1364" spans="1:45" ht="16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4312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4313</v>
      </c>
      <c r="U1364" t="s">
        <v>4314</v>
      </c>
      <c r="V1364" t="s">
        <v>2832</v>
      </c>
      <c r="W1364" t="s">
        <v>56</v>
      </c>
      <c r="X1364" t="s">
        <v>4315</v>
      </c>
      <c r="Y1364" t="s">
        <v>2668</v>
      </c>
      <c r="Z1364" s="3">
        <v>0</v>
      </c>
      <c r="AA1364" t="s">
        <v>4316</v>
      </c>
      <c r="AB1364" t="s">
        <v>4309</v>
      </c>
      <c r="AC1364" t="s">
        <v>61</v>
      </c>
      <c r="AD1364" t="s">
        <v>61</v>
      </c>
      <c r="AE1364" t="s">
        <v>4317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4318</v>
      </c>
      <c r="AM1364" t="s">
        <v>4314</v>
      </c>
      <c r="AN1364" s="3">
        <v>237.72</v>
      </c>
      <c r="AO1364" t="s">
        <v>4309</v>
      </c>
      <c r="AP1364" t="s">
        <v>64</v>
      </c>
      <c r="AQ1364" t="s">
        <v>4317</v>
      </c>
      <c r="AR1364">
        <v>1336</v>
      </c>
      <c r="AS1364" t="s">
        <v>66</v>
      </c>
    </row>
    <row r="1365" spans="1:45" ht="16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4319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4313</v>
      </c>
      <c r="U1365" t="s">
        <v>4314</v>
      </c>
      <c r="V1365" t="s">
        <v>2832</v>
      </c>
      <c r="W1365" t="s">
        <v>56</v>
      </c>
      <c r="X1365" t="s">
        <v>4315</v>
      </c>
      <c r="Y1365" t="s">
        <v>2668</v>
      </c>
      <c r="Z1365" s="3">
        <v>0</v>
      </c>
      <c r="AA1365" t="s">
        <v>4316</v>
      </c>
      <c r="AB1365" t="s">
        <v>4309</v>
      </c>
      <c r="AC1365" t="s">
        <v>61</v>
      </c>
      <c r="AD1365" t="s">
        <v>61</v>
      </c>
      <c r="AE1365" t="s">
        <v>4317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4318</v>
      </c>
      <c r="AM1365" t="s">
        <v>4314</v>
      </c>
      <c r="AN1365" s="3">
        <v>237.72</v>
      </c>
      <c r="AO1365" t="s">
        <v>4309</v>
      </c>
      <c r="AP1365" t="s">
        <v>64</v>
      </c>
      <c r="AQ1365" t="s">
        <v>4317</v>
      </c>
      <c r="AR1365">
        <v>1336</v>
      </c>
      <c r="AS1365" t="s">
        <v>66</v>
      </c>
    </row>
    <row r="1366" spans="1:45" ht="16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3789</v>
      </c>
      <c r="U1366" t="s">
        <v>4320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4321</v>
      </c>
      <c r="AM1366" t="s">
        <v>4320</v>
      </c>
      <c r="AN1366" s="3"/>
      <c r="AP1366" t="s">
        <v>64</v>
      </c>
      <c r="AR1366">
        <v>1337</v>
      </c>
      <c r="AS1366" t="s">
        <v>66</v>
      </c>
    </row>
    <row r="1367" spans="1:45" ht="16" x14ac:dyDescent="0.2">
      <c r="A1367">
        <v>3385</v>
      </c>
      <c r="B1367">
        <v>3385</v>
      </c>
      <c r="C1367" s="2">
        <v>45555</v>
      </c>
      <c r="E1367" t="s">
        <v>4322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4323</v>
      </c>
      <c r="U1367" t="s">
        <v>4324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4325</v>
      </c>
      <c r="AM1367" t="s">
        <v>4324</v>
      </c>
      <c r="AN1367" s="3"/>
      <c r="AP1367" t="s">
        <v>64</v>
      </c>
      <c r="AR1367">
        <v>1352</v>
      </c>
      <c r="AS1367" t="s">
        <v>66</v>
      </c>
    </row>
    <row r="1368" spans="1:45" ht="16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4326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4327</v>
      </c>
      <c r="U1368" t="s">
        <v>4328</v>
      </c>
      <c r="V1368" t="s">
        <v>3031</v>
      </c>
      <c r="W1368" t="s">
        <v>56</v>
      </c>
      <c r="X1368" t="s">
        <v>4329</v>
      </c>
      <c r="Y1368" t="s">
        <v>2036</v>
      </c>
      <c r="Z1368" s="3">
        <v>19</v>
      </c>
      <c r="AA1368" t="s">
        <v>4330</v>
      </c>
      <c r="AB1368" t="s">
        <v>4331</v>
      </c>
      <c r="AC1368" t="s">
        <v>61</v>
      </c>
      <c r="AD1368" t="s">
        <v>61</v>
      </c>
      <c r="AE1368" t="s">
        <v>4332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4333</v>
      </c>
      <c r="AM1368" t="s">
        <v>4328</v>
      </c>
      <c r="AN1368" s="3">
        <v>21.79</v>
      </c>
      <c r="AO1368" t="s">
        <v>4331</v>
      </c>
      <c r="AP1368" t="s">
        <v>64</v>
      </c>
      <c r="AQ1368" t="s">
        <v>4332</v>
      </c>
      <c r="AR1368">
        <v>1351</v>
      </c>
      <c r="AS1368" t="s">
        <v>66</v>
      </c>
    </row>
    <row r="1369" spans="1:45" ht="16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4334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4335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x14ac:dyDescent="0.2">
      <c r="A1370">
        <v>3903</v>
      </c>
      <c r="B1370">
        <v>3903</v>
      </c>
      <c r="C1370" s="2">
        <v>45559</v>
      </c>
      <c r="D1370" t="s">
        <v>1761</v>
      </c>
      <c r="E1370" t="s">
        <v>4336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4337</v>
      </c>
      <c r="V1370" t="s">
        <v>2858</v>
      </c>
      <c r="W1370" t="s">
        <v>56</v>
      </c>
      <c r="X1370" t="s">
        <v>4338</v>
      </c>
      <c r="Y1370" t="s">
        <v>953</v>
      </c>
      <c r="Z1370" s="3">
        <v>19</v>
      </c>
      <c r="AA1370" t="s">
        <v>1046</v>
      </c>
      <c r="AB1370" t="s">
        <v>4191</v>
      </c>
      <c r="AC1370" t="s">
        <v>61</v>
      </c>
      <c r="AD1370" t="s">
        <v>61</v>
      </c>
      <c r="AE1370" t="s">
        <v>4339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4340</v>
      </c>
      <c r="AM1370" t="s">
        <v>4337</v>
      </c>
      <c r="AN1370" s="3">
        <v>4.99</v>
      </c>
      <c r="AO1370" t="s">
        <v>4191</v>
      </c>
      <c r="AP1370" t="s">
        <v>64</v>
      </c>
      <c r="AQ1370" t="s">
        <v>4339</v>
      </c>
      <c r="AR1370">
        <v>1353</v>
      </c>
      <c r="AS1370" t="s">
        <v>66</v>
      </c>
    </row>
    <row r="1371" spans="1:45" ht="16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4341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4342</v>
      </c>
      <c r="V1371" t="s">
        <v>2835</v>
      </c>
      <c r="W1371" t="s">
        <v>56</v>
      </c>
      <c r="X1371" t="s">
        <v>4343</v>
      </c>
      <c r="Y1371" t="s">
        <v>953</v>
      </c>
      <c r="Z1371" s="3">
        <v>19</v>
      </c>
      <c r="AA1371" t="s">
        <v>954</v>
      </c>
      <c r="AB1371" t="s">
        <v>4191</v>
      </c>
      <c r="AC1371" t="s">
        <v>61</v>
      </c>
      <c r="AD1371" t="s">
        <v>61</v>
      </c>
      <c r="AE1371" t="s">
        <v>4344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4345</v>
      </c>
      <c r="AM1371" t="s">
        <v>4342</v>
      </c>
      <c r="AN1371" s="3">
        <v>71.88</v>
      </c>
      <c r="AO1371" t="s">
        <v>4191</v>
      </c>
      <c r="AP1371" t="s">
        <v>64</v>
      </c>
      <c r="AQ1371" t="s">
        <v>4344</v>
      </c>
      <c r="AR1371">
        <v>1340</v>
      </c>
      <c r="AS1371" t="s">
        <v>66</v>
      </c>
    </row>
    <row r="1372" spans="1:45" ht="16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4346</v>
      </c>
      <c r="U1372" t="s">
        <v>4347</v>
      </c>
      <c r="V1372" t="s">
        <v>2872</v>
      </c>
      <c r="W1372" t="s">
        <v>56</v>
      </c>
      <c r="X1372" t="s">
        <v>4348</v>
      </c>
      <c r="Y1372" t="s">
        <v>2061</v>
      </c>
      <c r="Z1372" s="3">
        <v>19</v>
      </c>
      <c r="AA1372" t="s">
        <v>4349</v>
      </c>
      <c r="AB1372" t="s">
        <v>4191</v>
      </c>
      <c r="AC1372" t="s">
        <v>61</v>
      </c>
      <c r="AD1372" t="s">
        <v>61</v>
      </c>
      <c r="AE1372" t="s">
        <v>4350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4351</v>
      </c>
      <c r="AM1372" t="s">
        <v>4347</v>
      </c>
      <c r="AN1372" s="3">
        <v>21.56</v>
      </c>
      <c r="AO1372" t="s">
        <v>4191</v>
      </c>
      <c r="AP1372" t="s">
        <v>64</v>
      </c>
      <c r="AQ1372" t="s">
        <v>4350</v>
      </c>
      <c r="AR1372">
        <v>1339</v>
      </c>
      <c r="AS1372" t="s">
        <v>66</v>
      </c>
    </row>
    <row r="1373" spans="1:45" ht="16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4201</v>
      </c>
      <c r="U1373" t="s">
        <v>4352</v>
      </c>
      <c r="V1373" t="s">
        <v>2793</v>
      </c>
      <c r="W1373" t="s">
        <v>56</v>
      </c>
      <c r="X1373" t="s">
        <v>4353</v>
      </c>
      <c r="Y1373" t="s">
        <v>72</v>
      </c>
      <c r="Z1373" s="3">
        <v>19</v>
      </c>
      <c r="AA1373" t="s">
        <v>4204</v>
      </c>
      <c r="AB1373" t="s">
        <v>4354</v>
      </c>
      <c r="AC1373" t="s">
        <v>61</v>
      </c>
      <c r="AD1373" t="s">
        <v>61</v>
      </c>
      <c r="AE1373" t="s">
        <v>4355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4356</v>
      </c>
      <c r="AM1373" t="s">
        <v>4352</v>
      </c>
      <c r="AN1373" s="3">
        <v>5.39</v>
      </c>
      <c r="AO1373" t="s">
        <v>4354</v>
      </c>
      <c r="AP1373" t="s">
        <v>64</v>
      </c>
      <c r="AQ1373" t="s">
        <v>4355</v>
      </c>
      <c r="AR1373">
        <v>1341</v>
      </c>
      <c r="AS1373" t="s">
        <v>66</v>
      </c>
    </row>
    <row r="1374" spans="1:45" ht="16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4357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4358</v>
      </c>
      <c r="V1374" t="s">
        <v>2844</v>
      </c>
      <c r="W1374" t="s">
        <v>56</v>
      </c>
      <c r="X1374" t="s">
        <v>4359</v>
      </c>
      <c r="Y1374" t="s">
        <v>4271</v>
      </c>
      <c r="Z1374" s="3">
        <v>7</v>
      </c>
      <c r="AA1374" t="s">
        <v>2977</v>
      </c>
      <c r="AB1374" t="s">
        <v>4360</v>
      </c>
      <c r="AC1374" t="s">
        <v>61</v>
      </c>
      <c r="AD1374" t="s">
        <v>61</v>
      </c>
      <c r="AE1374" t="s">
        <v>4361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4362</v>
      </c>
      <c r="AM1374" t="s">
        <v>4358</v>
      </c>
      <c r="AN1374" s="3">
        <v>313</v>
      </c>
      <c r="AO1374" t="s">
        <v>4360</v>
      </c>
      <c r="AP1374" t="s">
        <v>64</v>
      </c>
      <c r="AQ1374" t="s">
        <v>4361</v>
      </c>
      <c r="AR1374">
        <v>1354</v>
      </c>
      <c r="AS1374" t="s">
        <v>66</v>
      </c>
    </row>
    <row r="1375" spans="1:45" ht="16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3937</v>
      </c>
      <c r="U1375" t="s">
        <v>4363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4364</v>
      </c>
      <c r="AM1375" t="s">
        <v>4363</v>
      </c>
      <c r="AN1375" s="3"/>
      <c r="AP1375" t="s">
        <v>64</v>
      </c>
      <c r="AR1375">
        <v>1342</v>
      </c>
      <c r="AS1375" t="s">
        <v>66</v>
      </c>
    </row>
    <row r="1376" spans="1:45" ht="16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3831</v>
      </c>
      <c r="U1376" t="s">
        <v>4365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4366</v>
      </c>
      <c r="AM1376" t="s">
        <v>4365</v>
      </c>
      <c r="AN1376" s="3"/>
      <c r="AP1376" t="s">
        <v>64</v>
      </c>
      <c r="AR1376">
        <v>1343</v>
      </c>
      <c r="AS1376" t="s">
        <v>66</v>
      </c>
    </row>
    <row r="1377" spans="1:45" ht="16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4367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4368</v>
      </c>
      <c r="U1377" t="s">
        <v>4369</v>
      </c>
      <c r="V1377" t="s">
        <v>2852</v>
      </c>
      <c r="W1377" t="s">
        <v>56</v>
      </c>
      <c r="X1377" t="s">
        <v>4370</v>
      </c>
      <c r="Y1377" t="s">
        <v>4271</v>
      </c>
      <c r="Z1377" s="3">
        <v>0</v>
      </c>
      <c r="AA1377" t="s">
        <v>4371</v>
      </c>
      <c r="AB1377" t="s">
        <v>4372</v>
      </c>
      <c r="AC1377" t="s">
        <v>61</v>
      </c>
      <c r="AD1377" t="s">
        <v>61</v>
      </c>
      <c r="AE1377" t="s">
        <v>4373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4374</v>
      </c>
      <c r="AM1377" t="s">
        <v>4369</v>
      </c>
      <c r="AN1377" s="3">
        <v>351.55</v>
      </c>
      <c r="AO1377" t="s">
        <v>4372</v>
      </c>
      <c r="AP1377" t="s">
        <v>64</v>
      </c>
      <c r="AQ1377" t="s">
        <v>4373</v>
      </c>
      <c r="AR1377">
        <v>1355</v>
      </c>
      <c r="AS1377" t="s">
        <v>66</v>
      </c>
    </row>
    <row r="1378" spans="1:45" ht="16" x14ac:dyDescent="0.2">
      <c r="A1378">
        <v>3387</v>
      </c>
      <c r="B1378">
        <v>3387</v>
      </c>
      <c r="C1378" s="2">
        <v>45562.083333333343</v>
      </c>
      <c r="E1378" t="s">
        <v>4375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4376</v>
      </c>
      <c r="U1378" t="s">
        <v>4377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4378</v>
      </c>
      <c r="AM1378" t="s">
        <v>4377</v>
      </c>
      <c r="AN1378" s="3"/>
      <c r="AP1378" t="s">
        <v>64</v>
      </c>
      <c r="AR1378">
        <v>1344</v>
      </c>
      <c r="AS1378" t="s">
        <v>66</v>
      </c>
    </row>
    <row r="1379" spans="1:45" ht="16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4379</v>
      </c>
      <c r="U1379" t="s">
        <v>4380</v>
      </c>
      <c r="V1379" t="s">
        <v>2868</v>
      </c>
      <c r="W1379" t="s">
        <v>56</v>
      </c>
      <c r="X1379" t="s">
        <v>4381</v>
      </c>
      <c r="Y1379" t="s">
        <v>945</v>
      </c>
      <c r="Z1379" s="3">
        <v>19</v>
      </c>
      <c r="AA1379" t="s">
        <v>4382</v>
      </c>
      <c r="AB1379" t="s">
        <v>4383</v>
      </c>
      <c r="AC1379" t="s">
        <v>61</v>
      </c>
      <c r="AD1379" t="s">
        <v>61</v>
      </c>
      <c r="AE1379" t="s">
        <v>4384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4385</v>
      </c>
      <c r="AM1379" t="s">
        <v>4380</v>
      </c>
      <c r="AN1379" s="3">
        <v>274.33999999999997</v>
      </c>
      <c r="AO1379" t="s">
        <v>4383</v>
      </c>
      <c r="AP1379" t="s">
        <v>64</v>
      </c>
      <c r="AQ1379" t="s">
        <v>4384</v>
      </c>
      <c r="AR1379">
        <v>1346</v>
      </c>
      <c r="AS1379" t="s">
        <v>66</v>
      </c>
    </row>
    <row r="1380" spans="1:45" ht="16" x14ac:dyDescent="0.2">
      <c r="A1380">
        <v>3391</v>
      </c>
      <c r="B1380">
        <v>3391</v>
      </c>
      <c r="C1380" s="2">
        <v>45562.083333333343</v>
      </c>
      <c r="E1380" t="s">
        <v>4386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4387</v>
      </c>
      <c r="U1380" t="s">
        <v>4380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4388</v>
      </c>
      <c r="AM1380" t="s">
        <v>4380</v>
      </c>
      <c r="AN1380" s="3"/>
      <c r="AP1380" t="s">
        <v>64</v>
      </c>
      <c r="AR1380">
        <v>1345</v>
      </c>
      <c r="AS1380" t="s">
        <v>66</v>
      </c>
    </row>
    <row r="1381" spans="1:45" ht="16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4389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4390</v>
      </c>
      <c r="U1386" t="s">
        <v>4391</v>
      </c>
      <c r="V1386" t="s">
        <v>2776</v>
      </c>
      <c r="W1386" t="s">
        <v>56</v>
      </c>
      <c r="X1386" t="s">
        <v>4392</v>
      </c>
      <c r="Y1386" t="s">
        <v>4393</v>
      </c>
      <c r="Z1386" s="3">
        <v>0</v>
      </c>
      <c r="AA1386" t="s">
        <v>4394</v>
      </c>
      <c r="AB1386" t="s">
        <v>4395</v>
      </c>
      <c r="AC1386" t="s">
        <v>61</v>
      </c>
      <c r="AD1386" t="s">
        <v>61</v>
      </c>
      <c r="AE1386" t="s">
        <v>4396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4397</v>
      </c>
      <c r="AM1386" t="s">
        <v>4391</v>
      </c>
      <c r="AN1386" s="3">
        <v>257.18</v>
      </c>
      <c r="AO1386" t="s">
        <v>4395</v>
      </c>
      <c r="AP1386" t="s">
        <v>64</v>
      </c>
      <c r="AQ1386" t="s">
        <v>4396</v>
      </c>
      <c r="AR1386">
        <v>1359</v>
      </c>
      <c r="AS1386" t="s">
        <v>66</v>
      </c>
    </row>
    <row r="1387" spans="1:45" ht="16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4398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4390</v>
      </c>
      <c r="U1387" t="s">
        <v>4391</v>
      </c>
      <c r="V1387" t="s">
        <v>2776</v>
      </c>
      <c r="W1387" t="s">
        <v>56</v>
      </c>
      <c r="X1387" t="s">
        <v>4392</v>
      </c>
      <c r="Y1387" t="s">
        <v>4393</v>
      </c>
      <c r="Z1387" s="3">
        <v>0</v>
      </c>
      <c r="AA1387" t="s">
        <v>4394</v>
      </c>
      <c r="AB1387" t="s">
        <v>4395</v>
      </c>
      <c r="AC1387" t="s">
        <v>61</v>
      </c>
      <c r="AD1387" t="s">
        <v>61</v>
      </c>
      <c r="AE1387" t="s">
        <v>4396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4397</v>
      </c>
      <c r="AM1387" t="s">
        <v>4391</v>
      </c>
      <c r="AN1387" s="3">
        <v>257.18</v>
      </c>
      <c r="AO1387" t="s">
        <v>4395</v>
      </c>
      <c r="AP1387" t="s">
        <v>64</v>
      </c>
      <c r="AQ1387" t="s">
        <v>4396</v>
      </c>
      <c r="AR1387">
        <v>1359</v>
      </c>
      <c r="AS1387" t="s">
        <v>66</v>
      </c>
    </row>
    <row r="1388" spans="1:45" ht="16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4399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4390</v>
      </c>
      <c r="U1388" t="s">
        <v>4391</v>
      </c>
      <c r="V1388" t="s">
        <v>2776</v>
      </c>
      <c r="W1388" t="s">
        <v>56</v>
      </c>
      <c r="X1388" t="s">
        <v>4392</v>
      </c>
      <c r="Y1388" t="s">
        <v>4393</v>
      </c>
      <c r="Z1388" s="3">
        <v>0</v>
      </c>
      <c r="AA1388" t="s">
        <v>4394</v>
      </c>
      <c r="AB1388" t="s">
        <v>4395</v>
      </c>
      <c r="AC1388" t="s">
        <v>61</v>
      </c>
      <c r="AD1388" t="s">
        <v>61</v>
      </c>
      <c r="AE1388" t="s">
        <v>4396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4397</v>
      </c>
      <c r="AM1388" t="s">
        <v>4391</v>
      </c>
      <c r="AN1388" s="3">
        <v>257.18</v>
      </c>
      <c r="AO1388" t="s">
        <v>4395</v>
      </c>
      <c r="AP1388" t="s">
        <v>64</v>
      </c>
      <c r="AQ1388" t="s">
        <v>4396</v>
      </c>
      <c r="AR1388">
        <v>1359</v>
      </c>
      <c r="AS1388" t="s">
        <v>66</v>
      </c>
    </row>
    <row r="1389" spans="1:45" ht="16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4400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4390</v>
      </c>
      <c r="U1389" t="s">
        <v>4391</v>
      </c>
      <c r="V1389" t="s">
        <v>2776</v>
      </c>
      <c r="W1389" t="s">
        <v>56</v>
      </c>
      <c r="X1389" t="s">
        <v>4392</v>
      </c>
      <c r="Y1389" t="s">
        <v>4393</v>
      </c>
      <c r="Z1389" s="3">
        <v>0</v>
      </c>
      <c r="AA1389" t="s">
        <v>4394</v>
      </c>
      <c r="AB1389" t="s">
        <v>4395</v>
      </c>
      <c r="AC1389" t="s">
        <v>61</v>
      </c>
      <c r="AD1389" t="s">
        <v>61</v>
      </c>
      <c r="AE1389" t="s">
        <v>4396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4397</v>
      </c>
      <c r="AM1389" t="s">
        <v>4391</v>
      </c>
      <c r="AN1389" s="3">
        <v>257.18</v>
      </c>
      <c r="AO1389" t="s">
        <v>4395</v>
      </c>
      <c r="AP1389" t="s">
        <v>64</v>
      </c>
      <c r="AQ1389" t="s">
        <v>4396</v>
      </c>
      <c r="AR1389">
        <v>1359</v>
      </c>
      <c r="AS1389" t="s">
        <v>66</v>
      </c>
    </row>
    <row r="1390" spans="1:45" ht="16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4401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4402</v>
      </c>
      <c r="U1390" t="s">
        <v>4391</v>
      </c>
      <c r="V1390" t="s">
        <v>2779</v>
      </c>
      <c r="W1390" t="s">
        <v>56</v>
      </c>
      <c r="X1390" t="s">
        <v>4403</v>
      </c>
      <c r="Y1390" t="s">
        <v>4393</v>
      </c>
      <c r="Z1390" s="3">
        <v>0</v>
      </c>
      <c r="AA1390" t="s">
        <v>4404</v>
      </c>
      <c r="AB1390" t="s">
        <v>4395</v>
      </c>
      <c r="AC1390" t="s">
        <v>61</v>
      </c>
      <c r="AD1390" t="s">
        <v>61</v>
      </c>
      <c r="AE1390" t="s">
        <v>4405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4406</v>
      </c>
      <c r="AM1390" t="s">
        <v>4391</v>
      </c>
      <c r="AN1390" s="3">
        <v>295.99</v>
      </c>
      <c r="AO1390" t="s">
        <v>4395</v>
      </c>
      <c r="AP1390" t="s">
        <v>64</v>
      </c>
      <c r="AQ1390" t="s">
        <v>4405</v>
      </c>
      <c r="AR1390">
        <v>1360</v>
      </c>
      <c r="AS1390" t="s">
        <v>66</v>
      </c>
    </row>
    <row r="1391" spans="1:45" ht="16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x14ac:dyDescent="0.2">
      <c r="A1397">
        <v>3654</v>
      </c>
      <c r="B1397">
        <v>3654</v>
      </c>
      <c r="C1397" s="2">
        <v>45565</v>
      </c>
      <c r="D1397" t="s">
        <v>1934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4407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4246</v>
      </c>
      <c r="U1398" t="s">
        <v>4408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4409</v>
      </c>
      <c r="AM1398" t="s">
        <v>4408</v>
      </c>
      <c r="AN1398" s="3"/>
      <c r="AP1398" t="s">
        <v>64</v>
      </c>
      <c r="AR1398">
        <v>1347</v>
      </c>
      <c r="AS1398" t="s">
        <v>66</v>
      </c>
    </row>
    <row r="1399" spans="1:45" ht="16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4410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4411</v>
      </c>
      <c r="U1399" t="s">
        <v>4412</v>
      </c>
      <c r="V1399" t="s">
        <v>3064</v>
      </c>
      <c r="W1399" t="s">
        <v>56</v>
      </c>
      <c r="X1399" t="s">
        <v>4413</v>
      </c>
      <c r="Y1399" t="s">
        <v>4414</v>
      </c>
      <c r="Z1399" s="3">
        <v>0</v>
      </c>
      <c r="AA1399" t="s">
        <v>4415</v>
      </c>
      <c r="AB1399" t="s">
        <v>4416</v>
      </c>
      <c r="AC1399" t="s">
        <v>61</v>
      </c>
      <c r="AD1399" t="s">
        <v>61</v>
      </c>
      <c r="AE1399" t="s">
        <v>4417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4418</v>
      </c>
      <c r="AM1399" t="s">
        <v>4412</v>
      </c>
      <c r="AN1399" s="3">
        <v>2900.03</v>
      </c>
      <c r="AO1399" t="s">
        <v>4416</v>
      </c>
      <c r="AP1399" t="s">
        <v>64</v>
      </c>
      <c r="AQ1399" t="s">
        <v>4417</v>
      </c>
      <c r="AR1399">
        <v>1410</v>
      </c>
      <c r="AS1399" t="s">
        <v>66</v>
      </c>
    </row>
    <row r="1400" spans="1:45" ht="16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4419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4411</v>
      </c>
      <c r="U1400" t="s">
        <v>4412</v>
      </c>
      <c r="V1400" t="s">
        <v>3064</v>
      </c>
      <c r="W1400" t="s">
        <v>56</v>
      </c>
      <c r="X1400" t="s">
        <v>4413</v>
      </c>
      <c r="Y1400" t="s">
        <v>4414</v>
      </c>
      <c r="Z1400" s="3">
        <v>0</v>
      </c>
      <c r="AA1400" t="s">
        <v>4415</v>
      </c>
      <c r="AB1400" t="s">
        <v>4416</v>
      </c>
      <c r="AC1400" t="s">
        <v>61</v>
      </c>
      <c r="AD1400" t="s">
        <v>61</v>
      </c>
      <c r="AE1400" t="s">
        <v>4417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4418</v>
      </c>
      <c r="AM1400" t="s">
        <v>4412</v>
      </c>
      <c r="AN1400" s="3">
        <v>2900.03</v>
      </c>
      <c r="AO1400" t="s">
        <v>4416</v>
      </c>
      <c r="AP1400" t="s">
        <v>64</v>
      </c>
      <c r="AQ1400" t="s">
        <v>4417</v>
      </c>
      <c r="AR1400">
        <v>1410</v>
      </c>
      <c r="AS1400" t="s">
        <v>66</v>
      </c>
    </row>
    <row r="1401" spans="1:45" ht="16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4420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4411</v>
      </c>
      <c r="U1401" t="s">
        <v>4412</v>
      </c>
      <c r="V1401" t="s">
        <v>3064</v>
      </c>
      <c r="W1401" t="s">
        <v>56</v>
      </c>
      <c r="X1401" t="s">
        <v>4413</v>
      </c>
      <c r="Y1401" t="s">
        <v>4414</v>
      </c>
      <c r="Z1401" s="3">
        <v>0</v>
      </c>
      <c r="AA1401" t="s">
        <v>4415</v>
      </c>
      <c r="AB1401" t="s">
        <v>4416</v>
      </c>
      <c r="AC1401" t="s">
        <v>61</v>
      </c>
      <c r="AD1401" t="s">
        <v>61</v>
      </c>
      <c r="AE1401" t="s">
        <v>4417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4418</v>
      </c>
      <c r="AM1401" t="s">
        <v>4412</v>
      </c>
      <c r="AN1401" s="3">
        <v>2900.03</v>
      </c>
      <c r="AO1401" t="s">
        <v>4416</v>
      </c>
      <c r="AP1401" t="s">
        <v>64</v>
      </c>
      <c r="AQ1401" t="s">
        <v>4417</v>
      </c>
      <c r="AR1401">
        <v>1410</v>
      </c>
      <c r="AS1401" t="s">
        <v>66</v>
      </c>
    </row>
    <row r="1402" spans="1:45" ht="16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4421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4411</v>
      </c>
      <c r="U1402" t="s">
        <v>4412</v>
      </c>
      <c r="V1402" t="s">
        <v>3064</v>
      </c>
      <c r="W1402" t="s">
        <v>56</v>
      </c>
      <c r="X1402" t="s">
        <v>4413</v>
      </c>
      <c r="Y1402" t="s">
        <v>4414</v>
      </c>
      <c r="Z1402" s="3">
        <v>0</v>
      </c>
      <c r="AA1402" t="s">
        <v>4415</v>
      </c>
      <c r="AB1402" t="s">
        <v>4416</v>
      </c>
      <c r="AC1402" t="s">
        <v>61</v>
      </c>
      <c r="AD1402" t="s">
        <v>61</v>
      </c>
      <c r="AE1402" t="s">
        <v>4417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4418</v>
      </c>
      <c r="AM1402" t="s">
        <v>4412</v>
      </c>
      <c r="AN1402" s="3">
        <v>2900.03</v>
      </c>
      <c r="AO1402" t="s">
        <v>4416</v>
      </c>
      <c r="AP1402" t="s">
        <v>64</v>
      </c>
      <c r="AQ1402" t="s">
        <v>4417</v>
      </c>
      <c r="AR1402">
        <v>1410</v>
      </c>
      <c r="AS1402" t="s">
        <v>66</v>
      </c>
    </row>
    <row r="1403" spans="1:45" ht="16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4421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4411</v>
      </c>
      <c r="U1403" t="s">
        <v>4412</v>
      </c>
      <c r="V1403" t="s">
        <v>3064</v>
      </c>
      <c r="W1403" t="s">
        <v>56</v>
      </c>
      <c r="X1403" t="s">
        <v>4413</v>
      </c>
      <c r="Y1403" t="s">
        <v>4414</v>
      </c>
      <c r="Z1403" s="3">
        <v>0</v>
      </c>
      <c r="AA1403" t="s">
        <v>4415</v>
      </c>
      <c r="AB1403" t="s">
        <v>4416</v>
      </c>
      <c r="AC1403" t="s">
        <v>61</v>
      </c>
      <c r="AD1403" t="s">
        <v>61</v>
      </c>
      <c r="AE1403" t="s">
        <v>4417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4418</v>
      </c>
      <c r="AM1403" t="s">
        <v>4412</v>
      </c>
      <c r="AN1403" s="3">
        <v>2900.03</v>
      </c>
      <c r="AO1403" t="s">
        <v>4416</v>
      </c>
      <c r="AP1403" t="s">
        <v>64</v>
      </c>
      <c r="AQ1403" t="s">
        <v>4417</v>
      </c>
      <c r="AR1403">
        <v>1410</v>
      </c>
      <c r="AS1403" t="s">
        <v>66</v>
      </c>
    </row>
    <row r="1404" spans="1:45" ht="16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4422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4411</v>
      </c>
      <c r="U1404" t="s">
        <v>4412</v>
      </c>
      <c r="V1404" t="s">
        <v>3064</v>
      </c>
      <c r="W1404" t="s">
        <v>56</v>
      </c>
      <c r="X1404" t="s">
        <v>4413</v>
      </c>
      <c r="Y1404" t="s">
        <v>4414</v>
      </c>
      <c r="Z1404" s="3">
        <v>0</v>
      </c>
      <c r="AA1404" t="s">
        <v>4415</v>
      </c>
      <c r="AB1404" t="s">
        <v>4416</v>
      </c>
      <c r="AC1404" t="s">
        <v>61</v>
      </c>
      <c r="AD1404" t="s">
        <v>61</v>
      </c>
      <c r="AE1404" t="s">
        <v>4417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4418</v>
      </c>
      <c r="AM1404" t="s">
        <v>4412</v>
      </c>
      <c r="AN1404" s="3">
        <v>2900.03</v>
      </c>
      <c r="AO1404" t="s">
        <v>4416</v>
      </c>
      <c r="AP1404" t="s">
        <v>64</v>
      </c>
      <c r="AQ1404" t="s">
        <v>4417</v>
      </c>
      <c r="AR1404">
        <v>1410</v>
      </c>
      <c r="AS1404" t="s">
        <v>66</v>
      </c>
    </row>
    <row r="1405" spans="1:45" ht="16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4421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4411</v>
      </c>
      <c r="U1405" t="s">
        <v>4412</v>
      </c>
      <c r="V1405" t="s">
        <v>3064</v>
      </c>
      <c r="W1405" t="s">
        <v>56</v>
      </c>
      <c r="X1405" t="s">
        <v>4413</v>
      </c>
      <c r="Y1405" t="s">
        <v>4414</v>
      </c>
      <c r="Z1405" s="3">
        <v>0</v>
      </c>
      <c r="AA1405" t="s">
        <v>4415</v>
      </c>
      <c r="AB1405" t="s">
        <v>4416</v>
      </c>
      <c r="AC1405" t="s">
        <v>61</v>
      </c>
      <c r="AD1405" t="s">
        <v>61</v>
      </c>
      <c r="AE1405" t="s">
        <v>4417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4418</v>
      </c>
      <c r="AM1405" t="s">
        <v>4412</v>
      </c>
      <c r="AN1405" s="3">
        <v>2900.03</v>
      </c>
      <c r="AO1405" t="s">
        <v>4416</v>
      </c>
      <c r="AP1405" t="s">
        <v>64</v>
      </c>
      <c r="AQ1405" t="s">
        <v>4417</v>
      </c>
      <c r="AR1405">
        <v>1410</v>
      </c>
      <c r="AS1405" t="s">
        <v>66</v>
      </c>
    </row>
    <row r="1406" spans="1:45" ht="16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4423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4411</v>
      </c>
      <c r="U1406" t="s">
        <v>4412</v>
      </c>
      <c r="V1406" t="s">
        <v>3064</v>
      </c>
      <c r="W1406" t="s">
        <v>56</v>
      </c>
      <c r="X1406" t="s">
        <v>4413</v>
      </c>
      <c r="Y1406" t="s">
        <v>4414</v>
      </c>
      <c r="Z1406" s="3">
        <v>0</v>
      </c>
      <c r="AA1406" t="s">
        <v>4415</v>
      </c>
      <c r="AB1406" t="s">
        <v>4416</v>
      </c>
      <c r="AC1406" t="s">
        <v>61</v>
      </c>
      <c r="AD1406" t="s">
        <v>61</v>
      </c>
      <c r="AE1406" t="s">
        <v>4417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4418</v>
      </c>
      <c r="AM1406" t="s">
        <v>4412</v>
      </c>
      <c r="AN1406" s="3">
        <v>2900.03</v>
      </c>
      <c r="AO1406" t="s">
        <v>4416</v>
      </c>
      <c r="AP1406" t="s">
        <v>64</v>
      </c>
      <c r="AQ1406" t="s">
        <v>4417</v>
      </c>
      <c r="AR1406">
        <v>1410</v>
      </c>
      <c r="AS1406" t="s">
        <v>66</v>
      </c>
    </row>
    <row r="1407" spans="1:45" ht="16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4424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4411</v>
      </c>
      <c r="U1407" t="s">
        <v>4412</v>
      </c>
      <c r="V1407" t="s">
        <v>3064</v>
      </c>
      <c r="W1407" t="s">
        <v>56</v>
      </c>
      <c r="X1407" t="s">
        <v>4413</v>
      </c>
      <c r="Y1407" t="s">
        <v>4414</v>
      </c>
      <c r="Z1407" s="3">
        <v>0</v>
      </c>
      <c r="AA1407" t="s">
        <v>4415</v>
      </c>
      <c r="AB1407" t="s">
        <v>4416</v>
      </c>
      <c r="AC1407" t="s">
        <v>61</v>
      </c>
      <c r="AD1407" t="s">
        <v>61</v>
      </c>
      <c r="AE1407" t="s">
        <v>4417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4418</v>
      </c>
      <c r="AM1407" t="s">
        <v>4412</v>
      </c>
      <c r="AN1407" s="3">
        <v>2900.03</v>
      </c>
      <c r="AO1407" t="s">
        <v>4416</v>
      </c>
      <c r="AP1407" t="s">
        <v>64</v>
      </c>
      <c r="AQ1407" t="s">
        <v>4417</v>
      </c>
      <c r="AR1407">
        <v>1410</v>
      </c>
      <c r="AS1407" t="s">
        <v>66</v>
      </c>
    </row>
    <row r="1408" spans="1:45" ht="16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4421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4411</v>
      </c>
      <c r="U1408" t="s">
        <v>4412</v>
      </c>
      <c r="V1408" t="s">
        <v>3064</v>
      </c>
      <c r="W1408" t="s">
        <v>56</v>
      </c>
      <c r="X1408" t="s">
        <v>4413</v>
      </c>
      <c r="Y1408" t="s">
        <v>4414</v>
      </c>
      <c r="Z1408" s="3">
        <v>0</v>
      </c>
      <c r="AA1408" t="s">
        <v>4415</v>
      </c>
      <c r="AB1408" t="s">
        <v>4416</v>
      </c>
      <c r="AC1408" t="s">
        <v>61</v>
      </c>
      <c r="AD1408" t="s">
        <v>61</v>
      </c>
      <c r="AE1408" t="s">
        <v>4417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4418</v>
      </c>
      <c r="AM1408" t="s">
        <v>4412</v>
      </c>
      <c r="AN1408" s="3">
        <v>2900.03</v>
      </c>
      <c r="AO1408" t="s">
        <v>4416</v>
      </c>
      <c r="AP1408" t="s">
        <v>64</v>
      </c>
      <c r="AQ1408" t="s">
        <v>4417</v>
      </c>
      <c r="AR1408">
        <v>1410</v>
      </c>
      <c r="AS1408" t="s">
        <v>66</v>
      </c>
    </row>
    <row r="1409" spans="1:45" ht="16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4425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4411</v>
      </c>
      <c r="U1409" t="s">
        <v>4412</v>
      </c>
      <c r="V1409" t="s">
        <v>3064</v>
      </c>
      <c r="W1409" t="s">
        <v>56</v>
      </c>
      <c r="X1409" t="s">
        <v>4413</v>
      </c>
      <c r="Y1409" t="s">
        <v>4414</v>
      </c>
      <c r="Z1409" s="3">
        <v>0</v>
      </c>
      <c r="AA1409" t="s">
        <v>4415</v>
      </c>
      <c r="AB1409" t="s">
        <v>4416</v>
      </c>
      <c r="AC1409" t="s">
        <v>61</v>
      </c>
      <c r="AD1409" t="s">
        <v>61</v>
      </c>
      <c r="AE1409" t="s">
        <v>4417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4418</v>
      </c>
      <c r="AM1409" t="s">
        <v>4412</v>
      </c>
      <c r="AN1409" s="3">
        <v>2900.03</v>
      </c>
      <c r="AO1409" t="s">
        <v>4416</v>
      </c>
      <c r="AP1409" t="s">
        <v>64</v>
      </c>
      <c r="AQ1409" t="s">
        <v>4417</v>
      </c>
      <c r="AR1409">
        <v>1410</v>
      </c>
      <c r="AS1409" t="s">
        <v>66</v>
      </c>
    </row>
    <row r="1410" spans="1:45" ht="16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4426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4411</v>
      </c>
      <c r="U1410" t="s">
        <v>4412</v>
      </c>
      <c r="V1410" t="s">
        <v>3064</v>
      </c>
      <c r="W1410" t="s">
        <v>56</v>
      </c>
      <c r="X1410" t="s">
        <v>4413</v>
      </c>
      <c r="Y1410" t="s">
        <v>4414</v>
      </c>
      <c r="Z1410" s="3">
        <v>0</v>
      </c>
      <c r="AA1410" t="s">
        <v>4415</v>
      </c>
      <c r="AB1410" t="s">
        <v>4416</v>
      </c>
      <c r="AC1410" t="s">
        <v>61</v>
      </c>
      <c r="AD1410" t="s">
        <v>61</v>
      </c>
      <c r="AE1410" t="s">
        <v>4417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4418</v>
      </c>
      <c r="AM1410" t="s">
        <v>4412</v>
      </c>
      <c r="AN1410" s="3">
        <v>2900.03</v>
      </c>
      <c r="AO1410" t="s">
        <v>4416</v>
      </c>
      <c r="AP1410" t="s">
        <v>64</v>
      </c>
      <c r="AQ1410" t="s">
        <v>4417</v>
      </c>
      <c r="AR1410">
        <v>1410</v>
      </c>
      <c r="AS1410" t="s">
        <v>66</v>
      </c>
    </row>
    <row r="1411" spans="1:45" ht="16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4427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4411</v>
      </c>
      <c r="U1411" t="s">
        <v>4412</v>
      </c>
      <c r="V1411" t="s">
        <v>3064</v>
      </c>
      <c r="W1411" t="s">
        <v>56</v>
      </c>
      <c r="X1411" t="s">
        <v>4413</v>
      </c>
      <c r="Y1411" t="s">
        <v>4414</v>
      </c>
      <c r="Z1411" s="3">
        <v>0</v>
      </c>
      <c r="AA1411" t="s">
        <v>4415</v>
      </c>
      <c r="AB1411" t="s">
        <v>4416</v>
      </c>
      <c r="AC1411" t="s">
        <v>61</v>
      </c>
      <c r="AD1411" t="s">
        <v>61</v>
      </c>
      <c r="AE1411" t="s">
        <v>4417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4418</v>
      </c>
      <c r="AM1411" t="s">
        <v>4412</v>
      </c>
      <c r="AN1411" s="3">
        <v>2900.03</v>
      </c>
      <c r="AO1411" t="s">
        <v>4416</v>
      </c>
      <c r="AP1411" t="s">
        <v>64</v>
      </c>
      <c r="AQ1411" t="s">
        <v>4417</v>
      </c>
      <c r="AR1411">
        <v>1410</v>
      </c>
      <c r="AS1411" t="s">
        <v>66</v>
      </c>
    </row>
    <row r="1412" spans="1:45" ht="16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4428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4411</v>
      </c>
      <c r="U1412" t="s">
        <v>4412</v>
      </c>
      <c r="V1412" t="s">
        <v>3064</v>
      </c>
      <c r="W1412" t="s">
        <v>56</v>
      </c>
      <c r="X1412" t="s">
        <v>4413</v>
      </c>
      <c r="Y1412" t="s">
        <v>4414</v>
      </c>
      <c r="Z1412" s="3">
        <v>0</v>
      </c>
      <c r="AA1412" t="s">
        <v>4415</v>
      </c>
      <c r="AB1412" t="s">
        <v>4416</v>
      </c>
      <c r="AC1412" t="s">
        <v>61</v>
      </c>
      <c r="AD1412" t="s">
        <v>61</v>
      </c>
      <c r="AE1412" t="s">
        <v>4417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4418</v>
      </c>
      <c r="AM1412" t="s">
        <v>4412</v>
      </c>
      <c r="AN1412" s="3">
        <v>2900.03</v>
      </c>
      <c r="AO1412" t="s">
        <v>4416</v>
      </c>
      <c r="AP1412" t="s">
        <v>64</v>
      </c>
      <c r="AQ1412" t="s">
        <v>4417</v>
      </c>
      <c r="AR1412">
        <v>1410</v>
      </c>
      <c r="AS1412" t="s">
        <v>66</v>
      </c>
    </row>
    <row r="1413" spans="1:45" ht="16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4429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4411</v>
      </c>
      <c r="U1413" t="s">
        <v>4412</v>
      </c>
      <c r="V1413" t="s">
        <v>3064</v>
      </c>
      <c r="W1413" t="s">
        <v>56</v>
      </c>
      <c r="X1413" t="s">
        <v>4413</v>
      </c>
      <c r="Y1413" t="s">
        <v>4414</v>
      </c>
      <c r="Z1413" s="3">
        <v>0</v>
      </c>
      <c r="AA1413" t="s">
        <v>4415</v>
      </c>
      <c r="AB1413" t="s">
        <v>4416</v>
      </c>
      <c r="AC1413" t="s">
        <v>61</v>
      </c>
      <c r="AD1413" t="s">
        <v>61</v>
      </c>
      <c r="AE1413" t="s">
        <v>4417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4418</v>
      </c>
      <c r="AM1413" t="s">
        <v>4412</v>
      </c>
      <c r="AN1413" s="3">
        <v>2900.03</v>
      </c>
      <c r="AO1413" t="s">
        <v>4416</v>
      </c>
      <c r="AP1413" t="s">
        <v>64</v>
      </c>
      <c r="AQ1413" t="s">
        <v>4417</v>
      </c>
      <c r="AR1413">
        <v>1410</v>
      </c>
      <c r="AS1413" t="s">
        <v>66</v>
      </c>
    </row>
    <row r="1414" spans="1:45" ht="16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4430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4411</v>
      </c>
      <c r="U1414" t="s">
        <v>4412</v>
      </c>
      <c r="V1414" t="s">
        <v>3064</v>
      </c>
      <c r="W1414" t="s">
        <v>56</v>
      </c>
      <c r="X1414" t="s">
        <v>4413</v>
      </c>
      <c r="Y1414" t="s">
        <v>4414</v>
      </c>
      <c r="Z1414" s="3">
        <v>0</v>
      </c>
      <c r="AA1414" t="s">
        <v>4415</v>
      </c>
      <c r="AB1414" t="s">
        <v>4416</v>
      </c>
      <c r="AC1414" t="s">
        <v>61</v>
      </c>
      <c r="AD1414" t="s">
        <v>61</v>
      </c>
      <c r="AE1414" t="s">
        <v>4417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4418</v>
      </c>
      <c r="AM1414" t="s">
        <v>4412</v>
      </c>
      <c r="AN1414" s="3">
        <v>2900.03</v>
      </c>
      <c r="AO1414" t="s">
        <v>4416</v>
      </c>
      <c r="AP1414" t="s">
        <v>64</v>
      </c>
      <c r="AQ1414" t="s">
        <v>4417</v>
      </c>
      <c r="AR1414">
        <v>1410</v>
      </c>
      <c r="AS1414" t="s">
        <v>66</v>
      </c>
    </row>
    <row r="1415" spans="1:45" ht="16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4431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4411</v>
      </c>
      <c r="U1415" t="s">
        <v>4412</v>
      </c>
      <c r="V1415" t="s">
        <v>3064</v>
      </c>
      <c r="W1415" t="s">
        <v>56</v>
      </c>
      <c r="X1415" t="s">
        <v>4413</v>
      </c>
      <c r="Y1415" t="s">
        <v>4414</v>
      </c>
      <c r="Z1415" s="3">
        <v>0</v>
      </c>
      <c r="AA1415" t="s">
        <v>4415</v>
      </c>
      <c r="AB1415" t="s">
        <v>4416</v>
      </c>
      <c r="AC1415" t="s">
        <v>61</v>
      </c>
      <c r="AD1415" t="s">
        <v>61</v>
      </c>
      <c r="AE1415" t="s">
        <v>4417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4418</v>
      </c>
      <c r="AM1415" t="s">
        <v>4412</v>
      </c>
      <c r="AN1415" s="3">
        <v>2900.03</v>
      </c>
      <c r="AO1415" t="s">
        <v>4416</v>
      </c>
      <c r="AP1415" t="s">
        <v>64</v>
      </c>
      <c r="AQ1415" t="s">
        <v>4417</v>
      </c>
      <c r="AR1415">
        <v>1410</v>
      </c>
      <c r="AS1415" t="s">
        <v>66</v>
      </c>
    </row>
    <row r="1416" spans="1:45" ht="16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4432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4411</v>
      </c>
      <c r="U1416" t="s">
        <v>4412</v>
      </c>
      <c r="V1416" t="s">
        <v>3064</v>
      </c>
      <c r="W1416" t="s">
        <v>56</v>
      </c>
      <c r="X1416" t="s">
        <v>4413</v>
      </c>
      <c r="Y1416" t="s">
        <v>4414</v>
      </c>
      <c r="Z1416" s="3">
        <v>0</v>
      </c>
      <c r="AA1416" t="s">
        <v>4415</v>
      </c>
      <c r="AB1416" t="s">
        <v>4416</v>
      </c>
      <c r="AC1416" t="s">
        <v>61</v>
      </c>
      <c r="AD1416" t="s">
        <v>61</v>
      </c>
      <c r="AE1416" t="s">
        <v>4417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4418</v>
      </c>
      <c r="AM1416" t="s">
        <v>4412</v>
      </c>
      <c r="AN1416" s="3">
        <v>2900.03</v>
      </c>
      <c r="AO1416" t="s">
        <v>4416</v>
      </c>
      <c r="AP1416" t="s">
        <v>64</v>
      </c>
      <c r="AQ1416" t="s">
        <v>4417</v>
      </c>
      <c r="AR1416">
        <v>1410</v>
      </c>
      <c r="AS1416" t="s">
        <v>66</v>
      </c>
    </row>
    <row r="1417" spans="1:45" ht="16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4433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4411</v>
      </c>
      <c r="U1417" t="s">
        <v>4412</v>
      </c>
      <c r="V1417" t="s">
        <v>3064</v>
      </c>
      <c r="W1417" t="s">
        <v>56</v>
      </c>
      <c r="X1417" t="s">
        <v>4413</v>
      </c>
      <c r="Y1417" t="s">
        <v>4414</v>
      </c>
      <c r="Z1417" s="3">
        <v>0</v>
      </c>
      <c r="AA1417" t="s">
        <v>4415</v>
      </c>
      <c r="AB1417" t="s">
        <v>4416</v>
      </c>
      <c r="AC1417" t="s">
        <v>61</v>
      </c>
      <c r="AD1417" t="s">
        <v>61</v>
      </c>
      <c r="AE1417" t="s">
        <v>4417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4418</v>
      </c>
      <c r="AM1417" t="s">
        <v>4412</v>
      </c>
      <c r="AN1417" s="3">
        <v>2900.03</v>
      </c>
      <c r="AO1417" t="s">
        <v>4416</v>
      </c>
      <c r="AP1417" t="s">
        <v>64</v>
      </c>
      <c r="AQ1417" t="s">
        <v>4417</v>
      </c>
      <c r="AR1417">
        <v>1410</v>
      </c>
      <c r="AS1417" t="s">
        <v>66</v>
      </c>
    </row>
    <row r="1418" spans="1:45" ht="16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4434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4411</v>
      </c>
      <c r="U1418" t="s">
        <v>4412</v>
      </c>
      <c r="V1418" t="s">
        <v>3064</v>
      </c>
      <c r="W1418" t="s">
        <v>56</v>
      </c>
      <c r="X1418" t="s">
        <v>4413</v>
      </c>
      <c r="Y1418" t="s">
        <v>4414</v>
      </c>
      <c r="Z1418" s="3">
        <v>0</v>
      </c>
      <c r="AA1418" t="s">
        <v>4415</v>
      </c>
      <c r="AB1418" t="s">
        <v>4416</v>
      </c>
      <c r="AC1418" t="s">
        <v>61</v>
      </c>
      <c r="AD1418" t="s">
        <v>61</v>
      </c>
      <c r="AE1418" t="s">
        <v>4417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4418</v>
      </c>
      <c r="AM1418" t="s">
        <v>4412</v>
      </c>
      <c r="AN1418" s="3">
        <v>2900.03</v>
      </c>
      <c r="AO1418" t="s">
        <v>4416</v>
      </c>
      <c r="AP1418" t="s">
        <v>64</v>
      </c>
      <c r="AQ1418" t="s">
        <v>4417</v>
      </c>
      <c r="AR1418">
        <v>1410</v>
      </c>
      <c r="AS1418" t="s">
        <v>66</v>
      </c>
    </row>
    <row r="1419" spans="1:45" ht="16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4435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4411</v>
      </c>
      <c r="U1419" t="s">
        <v>4412</v>
      </c>
      <c r="V1419" t="s">
        <v>3064</v>
      </c>
      <c r="W1419" t="s">
        <v>56</v>
      </c>
      <c r="X1419" t="s">
        <v>4413</v>
      </c>
      <c r="Y1419" t="s">
        <v>4414</v>
      </c>
      <c r="Z1419" s="3">
        <v>0</v>
      </c>
      <c r="AA1419" t="s">
        <v>4415</v>
      </c>
      <c r="AB1419" t="s">
        <v>4416</v>
      </c>
      <c r="AC1419" t="s">
        <v>61</v>
      </c>
      <c r="AD1419" t="s">
        <v>61</v>
      </c>
      <c r="AE1419" t="s">
        <v>4417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4418</v>
      </c>
      <c r="AM1419" t="s">
        <v>4412</v>
      </c>
      <c r="AN1419" s="3">
        <v>2900.03</v>
      </c>
      <c r="AO1419" t="s">
        <v>4416</v>
      </c>
      <c r="AP1419" t="s">
        <v>64</v>
      </c>
      <c r="AQ1419" t="s">
        <v>4417</v>
      </c>
      <c r="AR1419">
        <v>1410</v>
      </c>
      <c r="AS1419" t="s">
        <v>66</v>
      </c>
    </row>
    <row r="1420" spans="1:45" ht="16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4436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4411</v>
      </c>
      <c r="U1420" t="s">
        <v>4412</v>
      </c>
      <c r="V1420" t="s">
        <v>3064</v>
      </c>
      <c r="W1420" t="s">
        <v>56</v>
      </c>
      <c r="X1420" t="s">
        <v>4413</v>
      </c>
      <c r="Y1420" t="s">
        <v>4414</v>
      </c>
      <c r="Z1420" s="3">
        <v>0</v>
      </c>
      <c r="AA1420" t="s">
        <v>4415</v>
      </c>
      <c r="AB1420" t="s">
        <v>4416</v>
      </c>
      <c r="AC1420" t="s">
        <v>61</v>
      </c>
      <c r="AD1420" t="s">
        <v>61</v>
      </c>
      <c r="AE1420" t="s">
        <v>4417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4418</v>
      </c>
      <c r="AM1420" t="s">
        <v>4412</v>
      </c>
      <c r="AN1420" s="3">
        <v>2900.03</v>
      </c>
      <c r="AO1420" t="s">
        <v>4416</v>
      </c>
      <c r="AP1420" t="s">
        <v>64</v>
      </c>
      <c r="AQ1420" t="s">
        <v>4417</v>
      </c>
      <c r="AR1420">
        <v>1410</v>
      </c>
      <c r="AS1420" t="s">
        <v>66</v>
      </c>
    </row>
    <row r="1421" spans="1:45" ht="16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4437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4411</v>
      </c>
      <c r="U1421" t="s">
        <v>4412</v>
      </c>
      <c r="V1421" t="s">
        <v>3064</v>
      </c>
      <c r="W1421" t="s">
        <v>56</v>
      </c>
      <c r="X1421" t="s">
        <v>4413</v>
      </c>
      <c r="Y1421" t="s">
        <v>4414</v>
      </c>
      <c r="Z1421" s="3">
        <v>0</v>
      </c>
      <c r="AA1421" t="s">
        <v>4415</v>
      </c>
      <c r="AB1421" t="s">
        <v>4416</v>
      </c>
      <c r="AC1421" t="s">
        <v>61</v>
      </c>
      <c r="AD1421" t="s">
        <v>61</v>
      </c>
      <c r="AE1421" t="s">
        <v>4417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4418</v>
      </c>
      <c r="AM1421" t="s">
        <v>4412</v>
      </c>
      <c r="AN1421" s="3">
        <v>2900.03</v>
      </c>
      <c r="AO1421" t="s">
        <v>4416</v>
      </c>
      <c r="AP1421" t="s">
        <v>64</v>
      </c>
      <c r="AQ1421" t="s">
        <v>4417</v>
      </c>
      <c r="AR1421">
        <v>1410</v>
      </c>
      <c r="AS1421" t="s">
        <v>66</v>
      </c>
    </row>
    <row r="1422" spans="1:45" ht="16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4438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4411</v>
      </c>
      <c r="U1422" t="s">
        <v>4412</v>
      </c>
      <c r="V1422" t="s">
        <v>3064</v>
      </c>
      <c r="W1422" t="s">
        <v>56</v>
      </c>
      <c r="X1422" t="s">
        <v>4413</v>
      </c>
      <c r="Y1422" t="s">
        <v>4414</v>
      </c>
      <c r="Z1422" s="3">
        <v>0</v>
      </c>
      <c r="AA1422" t="s">
        <v>4415</v>
      </c>
      <c r="AB1422" t="s">
        <v>4416</v>
      </c>
      <c r="AC1422" t="s">
        <v>61</v>
      </c>
      <c r="AD1422" t="s">
        <v>61</v>
      </c>
      <c r="AE1422" t="s">
        <v>4417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4418</v>
      </c>
      <c r="AM1422" t="s">
        <v>4412</v>
      </c>
      <c r="AN1422" s="3">
        <v>2900.03</v>
      </c>
      <c r="AO1422" t="s">
        <v>4416</v>
      </c>
      <c r="AP1422" t="s">
        <v>64</v>
      </c>
      <c r="AQ1422" t="s">
        <v>4417</v>
      </c>
      <c r="AR1422">
        <v>1410</v>
      </c>
      <c r="AS1422" t="s">
        <v>66</v>
      </c>
    </row>
    <row r="1423" spans="1:45" ht="16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4439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4411</v>
      </c>
      <c r="U1423" t="s">
        <v>4412</v>
      </c>
      <c r="V1423" t="s">
        <v>3064</v>
      </c>
      <c r="W1423" t="s">
        <v>56</v>
      </c>
      <c r="X1423" t="s">
        <v>4413</v>
      </c>
      <c r="Y1423" t="s">
        <v>4414</v>
      </c>
      <c r="Z1423" s="3">
        <v>0</v>
      </c>
      <c r="AA1423" t="s">
        <v>4415</v>
      </c>
      <c r="AB1423" t="s">
        <v>4416</v>
      </c>
      <c r="AC1423" t="s">
        <v>61</v>
      </c>
      <c r="AD1423" t="s">
        <v>61</v>
      </c>
      <c r="AE1423" t="s">
        <v>4417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4418</v>
      </c>
      <c r="AM1423" t="s">
        <v>4412</v>
      </c>
      <c r="AN1423" s="3">
        <v>2900.03</v>
      </c>
      <c r="AO1423" t="s">
        <v>4416</v>
      </c>
      <c r="AP1423" t="s">
        <v>64</v>
      </c>
      <c r="AQ1423" t="s">
        <v>4417</v>
      </c>
      <c r="AR1423">
        <v>1410</v>
      </c>
      <c r="AS1423" t="s">
        <v>66</v>
      </c>
    </row>
    <row r="1424" spans="1:45" ht="16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4440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4411</v>
      </c>
      <c r="U1424" t="s">
        <v>4412</v>
      </c>
      <c r="V1424" t="s">
        <v>3064</v>
      </c>
      <c r="W1424" t="s">
        <v>56</v>
      </c>
      <c r="X1424" t="s">
        <v>4413</v>
      </c>
      <c r="Y1424" t="s">
        <v>4414</v>
      </c>
      <c r="Z1424" s="3">
        <v>0</v>
      </c>
      <c r="AA1424" t="s">
        <v>4415</v>
      </c>
      <c r="AB1424" t="s">
        <v>4416</v>
      </c>
      <c r="AC1424" t="s">
        <v>61</v>
      </c>
      <c r="AD1424" t="s">
        <v>61</v>
      </c>
      <c r="AE1424" t="s">
        <v>4417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4418</v>
      </c>
      <c r="AM1424" t="s">
        <v>4412</v>
      </c>
      <c r="AN1424" s="3">
        <v>2900.03</v>
      </c>
      <c r="AO1424" t="s">
        <v>4416</v>
      </c>
      <c r="AP1424" t="s">
        <v>64</v>
      </c>
      <c r="AQ1424" t="s">
        <v>4417</v>
      </c>
      <c r="AR1424">
        <v>1410</v>
      </c>
      <c r="AS1424" t="s">
        <v>66</v>
      </c>
    </row>
    <row r="1425" spans="1:45" ht="16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4441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4411</v>
      </c>
      <c r="U1425" t="s">
        <v>4412</v>
      </c>
      <c r="V1425" t="s">
        <v>3064</v>
      </c>
      <c r="W1425" t="s">
        <v>56</v>
      </c>
      <c r="X1425" t="s">
        <v>4413</v>
      </c>
      <c r="Y1425" t="s">
        <v>4414</v>
      </c>
      <c r="Z1425" s="3">
        <v>0</v>
      </c>
      <c r="AA1425" t="s">
        <v>4415</v>
      </c>
      <c r="AB1425" t="s">
        <v>4416</v>
      </c>
      <c r="AC1425" t="s">
        <v>61</v>
      </c>
      <c r="AD1425" t="s">
        <v>61</v>
      </c>
      <c r="AE1425" t="s">
        <v>4417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4418</v>
      </c>
      <c r="AM1425" t="s">
        <v>4412</v>
      </c>
      <c r="AN1425" s="3">
        <v>2900.03</v>
      </c>
      <c r="AO1425" t="s">
        <v>4416</v>
      </c>
      <c r="AP1425" t="s">
        <v>64</v>
      </c>
      <c r="AQ1425" t="s">
        <v>4417</v>
      </c>
      <c r="AR1425">
        <v>1410</v>
      </c>
      <c r="AS1425" t="s">
        <v>66</v>
      </c>
    </row>
    <row r="1426" spans="1:45" ht="16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4442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4443</v>
      </c>
      <c r="U1426" t="s">
        <v>4444</v>
      </c>
      <c r="V1426" t="s">
        <v>2688</v>
      </c>
      <c r="W1426" t="s">
        <v>56</v>
      </c>
      <c r="X1426" t="s">
        <v>4445</v>
      </c>
      <c r="Y1426" t="s">
        <v>4446</v>
      </c>
      <c r="Z1426" s="3">
        <v>0</v>
      </c>
      <c r="AA1426" t="s">
        <v>4447</v>
      </c>
      <c r="AB1426" t="s">
        <v>4395</v>
      </c>
      <c r="AC1426" t="s">
        <v>61</v>
      </c>
      <c r="AD1426" t="s">
        <v>61</v>
      </c>
      <c r="AE1426" t="s">
        <v>4448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4449</v>
      </c>
      <c r="AM1426" t="s">
        <v>4444</v>
      </c>
      <c r="AN1426" s="3">
        <v>295.81</v>
      </c>
      <c r="AO1426" t="s">
        <v>4395</v>
      </c>
      <c r="AP1426" t="s">
        <v>64</v>
      </c>
      <c r="AQ1426" t="s">
        <v>4448</v>
      </c>
      <c r="AR1426">
        <v>1356</v>
      </c>
      <c r="AS1426" t="s">
        <v>66</v>
      </c>
    </row>
    <row r="1427" spans="1:45" ht="16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4450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4443</v>
      </c>
      <c r="U1427" t="s">
        <v>4444</v>
      </c>
      <c r="V1427" t="s">
        <v>2688</v>
      </c>
      <c r="W1427" t="s">
        <v>56</v>
      </c>
      <c r="X1427" t="s">
        <v>4445</v>
      </c>
      <c r="Y1427" t="s">
        <v>4446</v>
      </c>
      <c r="Z1427" s="3">
        <v>0</v>
      </c>
      <c r="AA1427" t="s">
        <v>4447</v>
      </c>
      <c r="AB1427" t="s">
        <v>4395</v>
      </c>
      <c r="AC1427" t="s">
        <v>61</v>
      </c>
      <c r="AD1427" t="s">
        <v>61</v>
      </c>
      <c r="AE1427" t="s">
        <v>4448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4449</v>
      </c>
      <c r="AM1427" t="s">
        <v>4444</v>
      </c>
      <c r="AN1427" s="3">
        <v>295.81</v>
      </c>
      <c r="AO1427" t="s">
        <v>4395</v>
      </c>
      <c r="AP1427" t="s">
        <v>64</v>
      </c>
      <c r="AQ1427" t="s">
        <v>4448</v>
      </c>
      <c r="AR1427">
        <v>1356</v>
      </c>
      <c r="AS1427" t="s">
        <v>66</v>
      </c>
    </row>
    <row r="1428" spans="1:45" ht="16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3655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4451</v>
      </c>
      <c r="V1428" t="s">
        <v>2866</v>
      </c>
      <c r="W1428" t="s">
        <v>56</v>
      </c>
      <c r="X1428" t="s">
        <v>4452</v>
      </c>
      <c r="Y1428" t="s">
        <v>2375</v>
      </c>
      <c r="Z1428" s="3">
        <v>19</v>
      </c>
      <c r="AA1428" t="s">
        <v>2519</v>
      </c>
      <c r="AB1428" t="s">
        <v>4416</v>
      </c>
      <c r="AC1428" t="s">
        <v>61</v>
      </c>
      <c r="AD1428" t="s">
        <v>61</v>
      </c>
      <c r="AE1428" t="s">
        <v>4453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4454</v>
      </c>
      <c r="AM1428" t="s">
        <v>4451</v>
      </c>
      <c r="AN1428" s="3">
        <v>46.41</v>
      </c>
      <c r="AO1428" t="s">
        <v>4416</v>
      </c>
      <c r="AP1428" t="s">
        <v>64</v>
      </c>
      <c r="AQ1428" t="s">
        <v>4453</v>
      </c>
      <c r="AR1428">
        <v>1349</v>
      </c>
      <c r="AS1428" t="s">
        <v>66</v>
      </c>
    </row>
    <row r="1429" spans="1:45" ht="16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4455</v>
      </c>
      <c r="V1429" t="s">
        <v>2681</v>
      </c>
      <c r="W1429" t="s">
        <v>56</v>
      </c>
      <c r="X1429" t="s">
        <v>4456</v>
      </c>
      <c r="Y1429" t="s">
        <v>2726</v>
      </c>
      <c r="Z1429" s="3">
        <v>19</v>
      </c>
      <c r="AA1429" t="s">
        <v>2829</v>
      </c>
      <c r="AB1429" t="s">
        <v>4360</v>
      </c>
      <c r="AC1429" t="s">
        <v>61</v>
      </c>
      <c r="AD1429" t="s">
        <v>61</v>
      </c>
      <c r="AE1429" t="s">
        <v>4457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4458</v>
      </c>
      <c r="AM1429" t="s">
        <v>4455</v>
      </c>
      <c r="AN1429" s="3">
        <v>20.23</v>
      </c>
      <c r="AO1429" t="s">
        <v>4360</v>
      </c>
      <c r="AP1429" t="s">
        <v>64</v>
      </c>
      <c r="AQ1429" t="s">
        <v>4457</v>
      </c>
      <c r="AR1429">
        <v>1348</v>
      </c>
      <c r="AS1429" t="s">
        <v>66</v>
      </c>
    </row>
    <row r="1430" spans="1:45" ht="16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4459</v>
      </c>
      <c r="U1430" t="s">
        <v>4460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4461</v>
      </c>
      <c r="AM1430" t="s">
        <v>4460</v>
      </c>
      <c r="AN1430" s="3"/>
      <c r="AP1430" t="s">
        <v>64</v>
      </c>
      <c r="AR1430">
        <v>1350</v>
      </c>
      <c r="AS1430" t="s">
        <v>66</v>
      </c>
    </row>
    <row r="1431" spans="1:45" ht="16" x14ac:dyDescent="0.2">
      <c r="A1431">
        <v>3527</v>
      </c>
      <c r="B1431">
        <v>3527</v>
      </c>
      <c r="C1431" s="2">
        <v>45572</v>
      </c>
      <c r="E1431" t="s">
        <v>4462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4463</v>
      </c>
      <c r="U1431" t="s">
        <v>4464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4465</v>
      </c>
      <c r="AM1431" t="s">
        <v>4464</v>
      </c>
      <c r="AN1431" s="3"/>
      <c r="AP1431" t="s">
        <v>64</v>
      </c>
      <c r="AR1431">
        <v>1386</v>
      </c>
      <c r="AS1431" t="s">
        <v>66</v>
      </c>
    </row>
    <row r="1432" spans="1:45" ht="16" x14ac:dyDescent="0.2">
      <c r="A1432">
        <v>3529</v>
      </c>
      <c r="B1432">
        <v>3529</v>
      </c>
      <c r="C1432" s="2">
        <v>45572</v>
      </c>
      <c r="E1432" t="s">
        <v>4466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4467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4468</v>
      </c>
      <c r="AN1432" s="3"/>
      <c r="AP1432" t="s">
        <v>64</v>
      </c>
      <c r="AR1432">
        <v>1399</v>
      </c>
      <c r="AS1432" t="s">
        <v>66</v>
      </c>
    </row>
    <row r="1433" spans="1:45" ht="16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4469</v>
      </c>
      <c r="V1433" t="s">
        <v>2870</v>
      </c>
      <c r="W1433" t="s">
        <v>56</v>
      </c>
      <c r="X1433" t="s">
        <v>4470</v>
      </c>
      <c r="Y1433" t="s">
        <v>291</v>
      </c>
      <c r="Z1433" s="3">
        <v>19</v>
      </c>
      <c r="AA1433" t="s">
        <v>2744</v>
      </c>
      <c r="AB1433" t="s">
        <v>4395</v>
      </c>
      <c r="AC1433" t="s">
        <v>61</v>
      </c>
      <c r="AD1433" t="s">
        <v>61</v>
      </c>
      <c r="AE1433" t="s">
        <v>4471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4472</v>
      </c>
      <c r="AM1433" t="s">
        <v>4469</v>
      </c>
      <c r="AN1433" s="3">
        <v>190.4</v>
      </c>
      <c r="AO1433" t="s">
        <v>4395</v>
      </c>
      <c r="AP1433" t="s">
        <v>64</v>
      </c>
      <c r="AQ1433" t="s">
        <v>4471</v>
      </c>
      <c r="AR1433">
        <v>1361</v>
      </c>
      <c r="AS1433" t="s">
        <v>66</v>
      </c>
    </row>
    <row r="1434" spans="1:45" ht="16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4473</v>
      </c>
      <c r="V1434" t="s">
        <v>2902</v>
      </c>
      <c r="W1434" t="s">
        <v>56</v>
      </c>
      <c r="X1434" t="s">
        <v>4474</v>
      </c>
      <c r="Y1434" t="s">
        <v>3972</v>
      </c>
      <c r="Z1434" s="3">
        <v>19</v>
      </c>
      <c r="AA1434" t="s">
        <v>2316</v>
      </c>
      <c r="AB1434" t="s">
        <v>4475</v>
      </c>
      <c r="AC1434" t="s">
        <v>61</v>
      </c>
      <c r="AD1434" t="s">
        <v>61</v>
      </c>
      <c r="AE1434" t="s">
        <v>4476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4477</v>
      </c>
      <c r="AM1434" t="s">
        <v>4473</v>
      </c>
      <c r="AN1434" s="3">
        <v>52.9</v>
      </c>
      <c r="AO1434" t="s">
        <v>4475</v>
      </c>
      <c r="AP1434" t="s">
        <v>64</v>
      </c>
      <c r="AQ1434" t="s">
        <v>4476</v>
      </c>
      <c r="AR1434">
        <v>1362</v>
      </c>
      <c r="AS1434" t="s">
        <v>66</v>
      </c>
    </row>
    <row r="1435" spans="1:45" ht="16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4478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4479</v>
      </c>
      <c r="U1435" t="s">
        <v>4480</v>
      </c>
      <c r="V1435" t="s">
        <v>2910</v>
      </c>
      <c r="W1435" t="s">
        <v>752</v>
      </c>
      <c r="X1435" t="s">
        <v>4481</v>
      </c>
      <c r="Y1435" t="s">
        <v>4482</v>
      </c>
      <c r="Z1435" s="3">
        <v>0</v>
      </c>
      <c r="AA1435" t="s">
        <v>4483</v>
      </c>
      <c r="AB1435" t="s">
        <v>4484</v>
      </c>
      <c r="AC1435" t="s">
        <v>61</v>
      </c>
      <c r="AD1435" t="s">
        <v>61</v>
      </c>
      <c r="AE1435" t="s">
        <v>4485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4486</v>
      </c>
      <c r="AM1435" t="s">
        <v>4480</v>
      </c>
      <c r="AN1435" s="3">
        <v>35000</v>
      </c>
      <c r="AO1435" t="s">
        <v>4484</v>
      </c>
      <c r="AP1435" t="s">
        <v>64</v>
      </c>
      <c r="AQ1435" t="s">
        <v>4485</v>
      </c>
      <c r="AR1435">
        <v>1363</v>
      </c>
      <c r="AS1435" t="s">
        <v>66</v>
      </c>
    </row>
    <row r="1436" spans="1:45" ht="16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4487</v>
      </c>
      <c r="U1436" t="s">
        <v>4488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4489</v>
      </c>
      <c r="AM1436" t="s">
        <v>4488</v>
      </c>
      <c r="AN1436" s="3"/>
      <c r="AP1436" t="s">
        <v>64</v>
      </c>
      <c r="AR1436">
        <v>1364</v>
      </c>
      <c r="AS1436" t="s">
        <v>66</v>
      </c>
    </row>
    <row r="1437" spans="1:45" ht="16" x14ac:dyDescent="0.2">
      <c r="A1437">
        <v>3508</v>
      </c>
      <c r="B1437">
        <v>3508</v>
      </c>
      <c r="C1437" s="2">
        <v>45587</v>
      </c>
      <c r="E1437" t="s">
        <v>4490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4491</v>
      </c>
      <c r="U1437" t="s">
        <v>4492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4493</v>
      </c>
      <c r="AM1437" t="s">
        <v>4492</v>
      </c>
      <c r="AN1437" s="3"/>
      <c r="AP1437" t="s">
        <v>64</v>
      </c>
      <c r="AR1437">
        <v>1389</v>
      </c>
      <c r="AS1437" t="s">
        <v>66</v>
      </c>
    </row>
    <row r="1438" spans="1:45" ht="16" x14ac:dyDescent="0.2">
      <c r="A1438">
        <v>3526</v>
      </c>
      <c r="B1438">
        <v>3526</v>
      </c>
      <c r="C1438" s="2">
        <v>45587</v>
      </c>
      <c r="D1438" t="s">
        <v>1761</v>
      </c>
      <c r="E1438" t="s">
        <v>4326</v>
      </c>
      <c r="F1438" s="3">
        <v>22.41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4494</v>
      </c>
      <c r="U1438" t="s">
        <v>4495</v>
      </c>
      <c r="V1438" t="s">
        <v>3045</v>
      </c>
      <c r="W1438" t="s">
        <v>56</v>
      </c>
      <c r="X1438" t="s">
        <v>4496</v>
      </c>
      <c r="Y1438" t="s">
        <v>2036</v>
      </c>
      <c r="Z1438" s="3">
        <v>19</v>
      </c>
      <c r="AA1438" t="s">
        <v>4497</v>
      </c>
      <c r="AB1438" t="s">
        <v>4498</v>
      </c>
      <c r="AC1438" t="s">
        <v>61</v>
      </c>
      <c r="AD1438" t="s">
        <v>61</v>
      </c>
      <c r="AE1438" t="s">
        <v>4499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4500</v>
      </c>
      <c r="AM1438" t="s">
        <v>4495</v>
      </c>
      <c r="AN1438" s="3">
        <v>22.41</v>
      </c>
      <c r="AO1438" t="s">
        <v>4498</v>
      </c>
      <c r="AP1438" t="s">
        <v>64</v>
      </c>
      <c r="AQ1438" t="s">
        <v>4499</v>
      </c>
      <c r="AR1438">
        <v>1387</v>
      </c>
      <c r="AS1438" t="s">
        <v>66</v>
      </c>
    </row>
    <row r="1439" spans="1:45" ht="16" x14ac:dyDescent="0.2">
      <c r="A1439">
        <v>3904</v>
      </c>
      <c r="B1439">
        <v>3904</v>
      </c>
      <c r="C1439" s="2">
        <v>45587</v>
      </c>
      <c r="D1439" t="s">
        <v>1761</v>
      </c>
      <c r="E1439" t="s">
        <v>4336</v>
      </c>
      <c r="F1439" s="3">
        <v>4.99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1043</v>
      </c>
      <c r="U1439" t="s">
        <v>4501</v>
      </c>
      <c r="V1439" t="s">
        <v>3026</v>
      </c>
      <c r="W1439" t="s">
        <v>56</v>
      </c>
      <c r="X1439" t="s">
        <v>4502</v>
      </c>
      <c r="Y1439" t="s">
        <v>953</v>
      </c>
      <c r="Z1439" s="3">
        <v>19</v>
      </c>
      <c r="AA1439" t="s">
        <v>1046</v>
      </c>
      <c r="AB1439" t="s">
        <v>4503</v>
      </c>
      <c r="AC1439" t="s">
        <v>61</v>
      </c>
      <c r="AD1439" t="s">
        <v>61</v>
      </c>
      <c r="AE1439" t="s">
        <v>4504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4505</v>
      </c>
      <c r="AM1439" t="s">
        <v>4501</v>
      </c>
      <c r="AN1439" s="3">
        <v>4.99</v>
      </c>
      <c r="AO1439" t="s">
        <v>4503</v>
      </c>
      <c r="AP1439" t="s">
        <v>64</v>
      </c>
      <c r="AQ1439" t="s">
        <v>4504</v>
      </c>
      <c r="AR1439">
        <v>1388</v>
      </c>
      <c r="AS1439" t="s">
        <v>66</v>
      </c>
    </row>
    <row r="1440" spans="1:45" ht="16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4506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4507</v>
      </c>
      <c r="V1440" t="s">
        <v>2892</v>
      </c>
      <c r="W1440" t="s">
        <v>56</v>
      </c>
      <c r="X1440" t="s">
        <v>4508</v>
      </c>
      <c r="Y1440" t="s">
        <v>2061</v>
      </c>
      <c r="Z1440" s="3">
        <v>19</v>
      </c>
      <c r="AA1440" t="s">
        <v>2335</v>
      </c>
      <c r="AB1440" t="s">
        <v>4509</v>
      </c>
      <c r="AC1440" t="s">
        <v>61</v>
      </c>
      <c r="AD1440" t="s">
        <v>61</v>
      </c>
      <c r="AE1440" t="s">
        <v>4510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4511</v>
      </c>
      <c r="AM1440" t="s">
        <v>4507</v>
      </c>
      <c r="AN1440" s="3">
        <v>22.04</v>
      </c>
      <c r="AO1440" t="s">
        <v>4509</v>
      </c>
      <c r="AP1440" t="s">
        <v>64</v>
      </c>
      <c r="AQ1440" t="s">
        <v>4510</v>
      </c>
      <c r="AR1440">
        <v>1374</v>
      </c>
      <c r="AS1440" t="s">
        <v>66</v>
      </c>
    </row>
    <row r="1441" spans="1:45" ht="16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4512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4513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4201</v>
      </c>
      <c r="U1442" t="s">
        <v>4514</v>
      </c>
      <c r="V1442" t="s">
        <v>2914</v>
      </c>
      <c r="W1442" t="s">
        <v>56</v>
      </c>
      <c r="X1442" t="s">
        <v>4515</v>
      </c>
      <c r="Y1442" t="s">
        <v>72</v>
      </c>
      <c r="Z1442" s="3">
        <v>19</v>
      </c>
      <c r="AA1442" t="s">
        <v>4204</v>
      </c>
      <c r="AB1442" t="s">
        <v>4516</v>
      </c>
      <c r="AC1442" t="s">
        <v>61</v>
      </c>
      <c r="AD1442" t="s">
        <v>61</v>
      </c>
      <c r="AE1442" t="s">
        <v>4517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4518</v>
      </c>
      <c r="AM1442" t="s">
        <v>4514</v>
      </c>
      <c r="AN1442" s="3">
        <v>5.39</v>
      </c>
      <c r="AO1442" t="s">
        <v>4516</v>
      </c>
      <c r="AP1442" t="s">
        <v>64</v>
      </c>
      <c r="AQ1442" t="s">
        <v>4517</v>
      </c>
      <c r="AR1442">
        <v>1373</v>
      </c>
      <c r="AS1442" t="s">
        <v>66</v>
      </c>
    </row>
    <row r="1443" spans="1:45" ht="16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3937</v>
      </c>
      <c r="U1443" t="s">
        <v>4519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4520</v>
      </c>
      <c r="AM1443" t="s">
        <v>4519</v>
      </c>
      <c r="AN1443" s="3"/>
      <c r="AP1443" t="s">
        <v>64</v>
      </c>
      <c r="AR1443">
        <v>1372</v>
      </c>
      <c r="AS1443" t="s">
        <v>66</v>
      </c>
    </row>
    <row r="1444" spans="1:45" ht="16" x14ac:dyDescent="0.2">
      <c r="A1444">
        <v>3438</v>
      </c>
      <c r="B1444">
        <v>3438</v>
      </c>
      <c r="C1444" s="2">
        <v>45594.041666666657</v>
      </c>
      <c r="E1444" t="s">
        <v>4521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4522</v>
      </c>
      <c r="U1444" t="s">
        <v>4523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4524</v>
      </c>
      <c r="AM1444" t="s">
        <v>4523</v>
      </c>
      <c r="AN1444" s="3"/>
      <c r="AP1444" t="s">
        <v>64</v>
      </c>
      <c r="AR1444">
        <v>1371</v>
      </c>
      <c r="AS1444" t="s">
        <v>66</v>
      </c>
    </row>
    <row r="1445" spans="1:45" ht="16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4525</v>
      </c>
      <c r="U1445" t="s">
        <v>4526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4527</v>
      </c>
      <c r="AM1445" t="s">
        <v>4526</v>
      </c>
      <c r="AN1445" s="3"/>
      <c r="AP1445" t="s">
        <v>64</v>
      </c>
      <c r="AR1445">
        <v>1370</v>
      </c>
      <c r="AS1445" t="s">
        <v>66</v>
      </c>
    </row>
    <row r="1446" spans="1:45" ht="16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4170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4528</v>
      </c>
      <c r="U1446" t="s">
        <v>4529</v>
      </c>
      <c r="V1446" t="s">
        <v>2932</v>
      </c>
      <c r="W1446" t="s">
        <v>56</v>
      </c>
      <c r="X1446" t="s">
        <v>4530</v>
      </c>
      <c r="Y1446" t="s">
        <v>3455</v>
      </c>
      <c r="Z1446" s="3">
        <v>0</v>
      </c>
      <c r="AA1446" t="s">
        <v>4531</v>
      </c>
      <c r="AB1446" t="s">
        <v>4532</v>
      </c>
      <c r="AC1446" t="s">
        <v>61</v>
      </c>
      <c r="AD1446" t="s">
        <v>61</v>
      </c>
      <c r="AE1446" t="s">
        <v>4533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4534</v>
      </c>
      <c r="AM1446" t="s">
        <v>4529</v>
      </c>
      <c r="AN1446" s="3">
        <v>966.47</v>
      </c>
      <c r="AO1446" t="s">
        <v>4532</v>
      </c>
      <c r="AP1446" t="s">
        <v>64</v>
      </c>
      <c r="AQ1446" t="s">
        <v>4533</v>
      </c>
      <c r="AR1446">
        <v>1369</v>
      </c>
      <c r="AS1446" t="s">
        <v>66</v>
      </c>
    </row>
    <row r="1447" spans="1:45" ht="16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4535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4528</v>
      </c>
      <c r="U1447" t="s">
        <v>4529</v>
      </c>
      <c r="V1447" t="s">
        <v>2932</v>
      </c>
      <c r="W1447" t="s">
        <v>56</v>
      </c>
      <c r="X1447" t="s">
        <v>4530</v>
      </c>
      <c r="Y1447" t="s">
        <v>3455</v>
      </c>
      <c r="Z1447" s="3">
        <v>0</v>
      </c>
      <c r="AA1447" t="s">
        <v>4531</v>
      </c>
      <c r="AB1447" t="s">
        <v>4532</v>
      </c>
      <c r="AC1447" t="s">
        <v>61</v>
      </c>
      <c r="AD1447" t="s">
        <v>61</v>
      </c>
      <c r="AE1447" t="s">
        <v>4533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4534</v>
      </c>
      <c r="AM1447" t="s">
        <v>4529</v>
      </c>
      <c r="AN1447" s="3">
        <v>966.47</v>
      </c>
      <c r="AO1447" t="s">
        <v>4532</v>
      </c>
      <c r="AP1447" t="s">
        <v>64</v>
      </c>
      <c r="AQ1447" t="s">
        <v>4533</v>
      </c>
      <c r="AR1447">
        <v>1369</v>
      </c>
      <c r="AS1447" t="s">
        <v>66</v>
      </c>
    </row>
    <row r="1448" spans="1:45" ht="16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x14ac:dyDescent="0.2">
      <c r="A1461">
        <v>3436</v>
      </c>
      <c r="B1461">
        <v>3436</v>
      </c>
      <c r="C1461" s="2">
        <v>45596.041666666657</v>
      </c>
      <c r="E1461" t="s">
        <v>4536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4537</v>
      </c>
      <c r="U1461" t="s">
        <v>4538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4539</v>
      </c>
      <c r="AM1461" t="s">
        <v>4538</v>
      </c>
      <c r="AN1461" s="3"/>
      <c r="AP1461" t="s">
        <v>64</v>
      </c>
      <c r="AR1461">
        <v>1367</v>
      </c>
      <c r="AS1461" t="s">
        <v>66</v>
      </c>
    </row>
    <row r="1462" spans="1:45" ht="16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4540</v>
      </c>
      <c r="U1462" t="s">
        <v>4541</v>
      </c>
      <c r="V1462" t="s">
        <v>2919</v>
      </c>
      <c r="W1462" t="s">
        <v>56</v>
      </c>
      <c r="X1462" t="s">
        <v>4542</v>
      </c>
      <c r="Y1462" t="s">
        <v>2726</v>
      </c>
      <c r="Z1462" s="3">
        <v>19</v>
      </c>
      <c r="AA1462" t="s">
        <v>4543</v>
      </c>
      <c r="AB1462" t="s">
        <v>4544</v>
      </c>
      <c r="AC1462" t="s">
        <v>61</v>
      </c>
      <c r="AD1462" t="s">
        <v>61</v>
      </c>
      <c r="AE1462" t="s">
        <v>4545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4546</v>
      </c>
      <c r="AM1462" t="s">
        <v>4541</v>
      </c>
      <c r="AN1462" s="3">
        <v>135.13999999999999</v>
      </c>
      <c r="AO1462" t="s">
        <v>4544</v>
      </c>
      <c r="AP1462" t="s">
        <v>64</v>
      </c>
      <c r="AQ1462" t="s">
        <v>4545</v>
      </c>
      <c r="AR1462">
        <v>1366</v>
      </c>
      <c r="AS1462" t="s">
        <v>66</v>
      </c>
    </row>
    <row r="1463" spans="1:45" ht="16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4547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4548</v>
      </c>
      <c r="U1463" t="s">
        <v>4549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4550</v>
      </c>
      <c r="AM1463" t="s">
        <v>4549</v>
      </c>
      <c r="AN1463" s="3"/>
      <c r="AP1463" t="s">
        <v>64</v>
      </c>
      <c r="AR1463">
        <v>1368</v>
      </c>
      <c r="AS1463" t="s">
        <v>66</v>
      </c>
    </row>
    <row r="1464" spans="1:45" ht="16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3655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4551</v>
      </c>
      <c r="V1464" t="s">
        <v>2923</v>
      </c>
      <c r="W1464" t="s">
        <v>56</v>
      </c>
      <c r="X1464" t="s">
        <v>4552</v>
      </c>
      <c r="Y1464" t="s">
        <v>2375</v>
      </c>
      <c r="Z1464" s="3">
        <v>19</v>
      </c>
      <c r="AA1464" t="s">
        <v>2519</v>
      </c>
      <c r="AB1464" t="s">
        <v>4553</v>
      </c>
      <c r="AC1464" t="s">
        <v>61</v>
      </c>
      <c r="AD1464" t="s">
        <v>61</v>
      </c>
      <c r="AE1464" t="s">
        <v>4554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4555</v>
      </c>
      <c r="AM1464" t="s">
        <v>4551</v>
      </c>
      <c r="AN1464" s="3">
        <v>46.41</v>
      </c>
      <c r="AO1464" t="s">
        <v>4553</v>
      </c>
      <c r="AP1464" t="s">
        <v>64</v>
      </c>
      <c r="AQ1464" t="s">
        <v>4554</v>
      </c>
      <c r="AR1464">
        <v>1365</v>
      </c>
      <c r="AS1464" t="s">
        <v>66</v>
      </c>
    </row>
    <row r="1465" spans="1:45" ht="16" x14ac:dyDescent="0.2">
      <c r="A1465">
        <v>3711</v>
      </c>
      <c r="B1465">
        <v>3711</v>
      </c>
      <c r="C1465" s="2">
        <v>45601.041666666657</v>
      </c>
      <c r="D1465" t="s">
        <v>1814</v>
      </c>
      <c r="E1465" t="s">
        <v>4556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4557</v>
      </c>
      <c r="U1465" t="s">
        <v>4558</v>
      </c>
      <c r="V1465" t="s">
        <v>2889</v>
      </c>
      <c r="W1465" t="s">
        <v>56</v>
      </c>
      <c r="X1465" t="s">
        <v>4559</v>
      </c>
      <c r="Y1465" t="s">
        <v>3076</v>
      </c>
      <c r="Z1465" s="3">
        <v>0</v>
      </c>
      <c r="AA1465" t="s">
        <v>1678</v>
      </c>
      <c r="AB1465" t="s">
        <v>4560</v>
      </c>
      <c r="AC1465" t="s">
        <v>61</v>
      </c>
      <c r="AD1465" t="s">
        <v>61</v>
      </c>
      <c r="AE1465" t="s">
        <v>4561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4562</v>
      </c>
      <c r="AM1465" t="s">
        <v>4558</v>
      </c>
      <c r="AN1465" s="3">
        <v>800</v>
      </c>
      <c r="AO1465" t="s">
        <v>4560</v>
      </c>
      <c r="AP1465" t="s">
        <v>64</v>
      </c>
      <c r="AQ1465" t="s">
        <v>4561</v>
      </c>
      <c r="AR1465">
        <v>1376</v>
      </c>
      <c r="AS1465" t="s">
        <v>66</v>
      </c>
    </row>
    <row r="1466" spans="1:45" ht="16" x14ac:dyDescent="0.2">
      <c r="A1466">
        <v>3712</v>
      </c>
      <c r="B1466">
        <v>3712</v>
      </c>
      <c r="C1466" s="2">
        <v>45601.041666666657</v>
      </c>
      <c r="D1466" t="s">
        <v>1748</v>
      </c>
      <c r="E1466" t="s">
        <v>4563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4557</v>
      </c>
      <c r="U1466" t="s">
        <v>4558</v>
      </c>
      <c r="V1466" t="s">
        <v>2889</v>
      </c>
      <c r="W1466" t="s">
        <v>56</v>
      </c>
      <c r="X1466" t="s">
        <v>4559</v>
      </c>
      <c r="Y1466" t="s">
        <v>3076</v>
      </c>
      <c r="Z1466" s="3">
        <v>0</v>
      </c>
      <c r="AA1466" t="s">
        <v>1678</v>
      </c>
      <c r="AB1466" t="s">
        <v>4560</v>
      </c>
      <c r="AC1466" t="s">
        <v>61</v>
      </c>
      <c r="AD1466" t="s">
        <v>61</v>
      </c>
      <c r="AE1466" t="s">
        <v>4561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4562</v>
      </c>
      <c r="AM1466" t="s">
        <v>4558</v>
      </c>
      <c r="AN1466" s="3">
        <v>800</v>
      </c>
      <c r="AO1466" t="s">
        <v>4560</v>
      </c>
      <c r="AP1466" t="s">
        <v>64</v>
      </c>
      <c r="AQ1466" t="s">
        <v>4561</v>
      </c>
      <c r="AR1466">
        <v>1376</v>
      </c>
      <c r="AS1466" t="s">
        <v>66</v>
      </c>
    </row>
    <row r="1467" spans="1:45" ht="16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4564</v>
      </c>
      <c r="U1467" t="s">
        <v>4565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4566</v>
      </c>
      <c r="AM1467" t="s">
        <v>4565</v>
      </c>
      <c r="AN1467" s="3"/>
      <c r="AP1467" t="s">
        <v>64</v>
      </c>
      <c r="AR1467">
        <v>1377</v>
      </c>
      <c r="AS1467" t="s">
        <v>66</v>
      </c>
    </row>
    <row r="1468" spans="1:45" ht="16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4567</v>
      </c>
      <c r="V1468" t="s">
        <v>2946</v>
      </c>
      <c r="W1468" t="s">
        <v>56</v>
      </c>
      <c r="X1468" t="s">
        <v>4568</v>
      </c>
      <c r="Y1468" t="s">
        <v>3972</v>
      </c>
      <c r="Z1468" s="3">
        <v>19</v>
      </c>
      <c r="AA1468" t="s">
        <v>2316</v>
      </c>
      <c r="AB1468" t="s">
        <v>4569</v>
      </c>
      <c r="AC1468" t="s">
        <v>61</v>
      </c>
      <c r="AD1468" t="s">
        <v>61</v>
      </c>
      <c r="AE1468" t="s">
        <v>4570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4571</v>
      </c>
      <c r="AM1468" t="s">
        <v>4567</v>
      </c>
      <c r="AN1468" s="3">
        <v>52.9</v>
      </c>
      <c r="AO1468" t="s">
        <v>4569</v>
      </c>
      <c r="AP1468" t="s">
        <v>64</v>
      </c>
      <c r="AQ1468" t="s">
        <v>4570</v>
      </c>
      <c r="AR1468">
        <v>1378</v>
      </c>
      <c r="AS1468" t="s">
        <v>66</v>
      </c>
    </row>
    <row r="1469" spans="1:45" ht="16" x14ac:dyDescent="0.2">
      <c r="A1469">
        <v>3661</v>
      </c>
      <c r="B1469">
        <v>3661</v>
      </c>
      <c r="C1469" s="2">
        <v>45614.041666666657</v>
      </c>
      <c r="E1469" t="s">
        <v>4572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4573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4574</v>
      </c>
      <c r="AM1469" t="s">
        <v>4573</v>
      </c>
      <c r="AN1469" s="3"/>
      <c r="AP1469" t="s">
        <v>64</v>
      </c>
      <c r="AR1469">
        <v>1379</v>
      </c>
      <c r="AS1469" t="s">
        <v>66</v>
      </c>
    </row>
    <row r="1470" spans="1:45" ht="16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4326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4575</v>
      </c>
      <c r="U1470" t="s">
        <v>4576</v>
      </c>
      <c r="V1470" t="s">
        <v>3058</v>
      </c>
      <c r="W1470" t="s">
        <v>56</v>
      </c>
      <c r="X1470" t="s">
        <v>4577</v>
      </c>
      <c r="Y1470" t="s">
        <v>2036</v>
      </c>
      <c r="Z1470" s="3">
        <v>19</v>
      </c>
      <c r="AA1470" t="s">
        <v>4578</v>
      </c>
      <c r="AB1470" t="s">
        <v>4579</v>
      </c>
      <c r="AC1470" t="s">
        <v>61</v>
      </c>
      <c r="AD1470" t="s">
        <v>61</v>
      </c>
      <c r="AE1470" t="s">
        <v>4580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4581</v>
      </c>
      <c r="AM1470" t="s">
        <v>4576</v>
      </c>
      <c r="AN1470" s="3">
        <v>23.04</v>
      </c>
      <c r="AO1470" t="s">
        <v>4579</v>
      </c>
      <c r="AP1470" t="s">
        <v>64</v>
      </c>
      <c r="AQ1470" t="s">
        <v>4580</v>
      </c>
      <c r="AR1470">
        <v>1390</v>
      </c>
      <c r="AS1470" t="s">
        <v>66</v>
      </c>
    </row>
    <row r="1471" spans="1:45" ht="16" x14ac:dyDescent="0.2">
      <c r="A1471">
        <v>3507</v>
      </c>
      <c r="B1471">
        <v>3507</v>
      </c>
      <c r="C1471" s="2">
        <v>45617</v>
      </c>
      <c r="E1471" t="s">
        <v>4582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4583</v>
      </c>
      <c r="U1471" t="s">
        <v>4584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4585</v>
      </c>
      <c r="AM1471" t="s">
        <v>4584</v>
      </c>
      <c r="AN1471" s="3"/>
      <c r="AP1471" t="s">
        <v>64</v>
      </c>
      <c r="AR1471">
        <v>1391</v>
      </c>
      <c r="AS1471" t="s">
        <v>66</v>
      </c>
    </row>
    <row r="1472" spans="1:45" ht="16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4586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4587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x14ac:dyDescent="0.2">
      <c r="A1473">
        <v>3905</v>
      </c>
      <c r="B1473">
        <v>3905</v>
      </c>
      <c r="C1473" s="2">
        <v>45618</v>
      </c>
      <c r="D1473" t="s">
        <v>1761</v>
      </c>
      <c r="E1473" t="s">
        <v>4336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4588</v>
      </c>
      <c r="V1473" t="s">
        <v>2972</v>
      </c>
      <c r="W1473" t="s">
        <v>56</v>
      </c>
      <c r="X1473" t="s">
        <v>4589</v>
      </c>
      <c r="Y1473" t="s">
        <v>953</v>
      </c>
      <c r="Z1473" s="3">
        <v>19</v>
      </c>
      <c r="AA1473" t="s">
        <v>1046</v>
      </c>
      <c r="AB1473" t="s">
        <v>4590</v>
      </c>
      <c r="AC1473" t="s">
        <v>61</v>
      </c>
      <c r="AD1473" t="s">
        <v>61</v>
      </c>
      <c r="AE1473" t="s">
        <v>4591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4592</v>
      </c>
      <c r="AM1473" t="s">
        <v>4588</v>
      </c>
      <c r="AN1473" s="3">
        <v>4.99</v>
      </c>
      <c r="AO1473" t="s">
        <v>4590</v>
      </c>
      <c r="AP1473" t="s">
        <v>64</v>
      </c>
      <c r="AQ1473" t="s">
        <v>4591</v>
      </c>
      <c r="AR1473">
        <v>1392</v>
      </c>
      <c r="AS1473" t="s">
        <v>66</v>
      </c>
    </row>
    <row r="1474" spans="1:45" ht="16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4506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4593</v>
      </c>
      <c r="U1474" t="s">
        <v>4594</v>
      </c>
      <c r="V1474" t="s">
        <v>2969</v>
      </c>
      <c r="W1474" t="s">
        <v>56</v>
      </c>
      <c r="X1474" t="s">
        <v>4595</v>
      </c>
      <c r="Y1474" t="s">
        <v>2061</v>
      </c>
      <c r="Z1474" s="3">
        <v>19</v>
      </c>
      <c r="AA1474" t="s">
        <v>4596</v>
      </c>
      <c r="AB1474" t="s">
        <v>4590</v>
      </c>
      <c r="AC1474" t="s">
        <v>61</v>
      </c>
      <c r="AD1474" t="s">
        <v>61</v>
      </c>
      <c r="AE1474" t="s">
        <v>4597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4598</v>
      </c>
      <c r="AM1474" t="s">
        <v>4594</v>
      </c>
      <c r="AN1474" s="3">
        <v>22.77</v>
      </c>
      <c r="AO1474" t="s">
        <v>4590</v>
      </c>
      <c r="AP1474" t="s">
        <v>64</v>
      </c>
      <c r="AQ1474" t="s">
        <v>4597</v>
      </c>
      <c r="AR1474">
        <v>1381</v>
      </c>
      <c r="AS1474" t="s">
        <v>66</v>
      </c>
    </row>
    <row r="1475" spans="1:45" ht="16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4201</v>
      </c>
      <c r="U1475" t="s">
        <v>4599</v>
      </c>
      <c r="V1475" t="s">
        <v>2997</v>
      </c>
      <c r="W1475" t="s">
        <v>56</v>
      </c>
      <c r="X1475" t="s">
        <v>4600</v>
      </c>
      <c r="Y1475" t="s">
        <v>72</v>
      </c>
      <c r="Z1475" s="3">
        <v>19</v>
      </c>
      <c r="AA1475" t="s">
        <v>4204</v>
      </c>
      <c r="AB1475" t="s">
        <v>4601</v>
      </c>
      <c r="AC1475" t="s">
        <v>61</v>
      </c>
      <c r="AD1475" t="s">
        <v>61</v>
      </c>
      <c r="AE1475" t="s">
        <v>4602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4603</v>
      </c>
      <c r="AM1475" t="s">
        <v>4599</v>
      </c>
      <c r="AN1475" s="3">
        <v>5.39</v>
      </c>
      <c r="AO1475" t="s">
        <v>4601</v>
      </c>
      <c r="AP1475" t="s">
        <v>64</v>
      </c>
      <c r="AQ1475" t="s">
        <v>4602</v>
      </c>
      <c r="AR1475">
        <v>1382</v>
      </c>
      <c r="AS1475" t="s">
        <v>66</v>
      </c>
    </row>
    <row r="1476" spans="1:45" ht="16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4604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4605</v>
      </c>
      <c r="AN1476" s="3"/>
      <c r="AP1476" t="s">
        <v>64</v>
      </c>
      <c r="AR1476">
        <v>1397</v>
      </c>
      <c r="AS1476" t="s">
        <v>66</v>
      </c>
    </row>
    <row r="1477" spans="1:45" ht="16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4606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4607</v>
      </c>
      <c r="AN1477" s="3"/>
      <c r="AP1477" t="s">
        <v>64</v>
      </c>
      <c r="AR1477">
        <v>1398</v>
      </c>
      <c r="AS1477" t="s">
        <v>66</v>
      </c>
    </row>
    <row r="1478" spans="1:45" ht="16" x14ac:dyDescent="0.2">
      <c r="A1478">
        <v>3519</v>
      </c>
      <c r="B1478">
        <v>3519</v>
      </c>
      <c r="C1478" s="2">
        <v>45622.041666666657</v>
      </c>
      <c r="E1478" t="s">
        <v>4608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4609</v>
      </c>
      <c r="U1478" t="s">
        <v>4610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4611</v>
      </c>
      <c r="AM1478" t="s">
        <v>4610</v>
      </c>
      <c r="AN1478" s="3"/>
      <c r="AP1478" t="s">
        <v>64</v>
      </c>
      <c r="AR1478">
        <v>1394</v>
      </c>
      <c r="AS1478" t="s">
        <v>66</v>
      </c>
    </row>
    <row r="1479" spans="1:45" ht="16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4612</v>
      </c>
      <c r="U1479" t="s">
        <v>4613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4614</v>
      </c>
      <c r="AM1479" t="s">
        <v>4613</v>
      </c>
      <c r="AN1479" s="3"/>
      <c r="AP1479" t="s">
        <v>64</v>
      </c>
      <c r="AR1479">
        <v>1393</v>
      </c>
      <c r="AS1479" t="s">
        <v>66</v>
      </c>
    </row>
    <row r="1480" spans="1:45" ht="16" x14ac:dyDescent="0.2">
      <c r="A1480">
        <v>3680</v>
      </c>
      <c r="B1480">
        <v>3680</v>
      </c>
      <c r="C1480" s="2">
        <v>45622.041666666657</v>
      </c>
      <c r="E1480" t="s">
        <v>4615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4616</v>
      </c>
      <c r="U1480" t="s">
        <v>4617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4618</v>
      </c>
      <c r="AM1480" t="s">
        <v>4617</v>
      </c>
      <c r="AN1480" s="3"/>
      <c r="AP1480" t="s">
        <v>64</v>
      </c>
      <c r="AR1480">
        <v>1385</v>
      </c>
      <c r="AS1480" t="s">
        <v>66</v>
      </c>
    </row>
    <row r="1481" spans="1:45" ht="16" x14ac:dyDescent="0.2">
      <c r="A1481">
        <v>3681</v>
      </c>
      <c r="B1481">
        <v>3681</v>
      </c>
      <c r="C1481" s="2">
        <v>45622.041666666657</v>
      </c>
      <c r="E1481" t="s">
        <v>4615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4616</v>
      </c>
      <c r="U1481" t="s">
        <v>4619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4620</v>
      </c>
      <c r="AM1481" t="s">
        <v>4619</v>
      </c>
      <c r="AN1481" s="3"/>
      <c r="AP1481" t="s">
        <v>64</v>
      </c>
      <c r="AR1481">
        <v>1384</v>
      </c>
      <c r="AS1481" t="s">
        <v>66</v>
      </c>
    </row>
    <row r="1482" spans="1:45" ht="16" x14ac:dyDescent="0.2">
      <c r="A1482">
        <v>3682</v>
      </c>
      <c r="B1482">
        <v>3682</v>
      </c>
      <c r="C1482" s="2">
        <v>45622.041666666657</v>
      </c>
      <c r="E1482" t="s">
        <v>4615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4616</v>
      </c>
      <c r="U1482" t="s">
        <v>4621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4622</v>
      </c>
      <c r="AM1482" t="s">
        <v>4621</v>
      </c>
      <c r="AN1482" s="3"/>
      <c r="AP1482" t="s">
        <v>64</v>
      </c>
      <c r="AR1482">
        <v>1383</v>
      </c>
      <c r="AS1482" t="s">
        <v>66</v>
      </c>
    </row>
    <row r="1483" spans="1:45" ht="16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4525</v>
      </c>
      <c r="U1483" t="s">
        <v>4623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4624</v>
      </c>
      <c r="AM1483" t="s">
        <v>4623</v>
      </c>
      <c r="AN1483" s="3"/>
      <c r="AP1483" t="s">
        <v>64</v>
      </c>
      <c r="AR1483">
        <v>1395</v>
      </c>
      <c r="AS1483" t="s">
        <v>66</v>
      </c>
    </row>
    <row r="1484" spans="1:45" ht="16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3937</v>
      </c>
      <c r="U1484" t="s">
        <v>4625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4626</v>
      </c>
      <c r="AM1484" t="s">
        <v>4625</v>
      </c>
      <c r="AN1484" s="3"/>
      <c r="AP1484" t="s">
        <v>64</v>
      </c>
      <c r="AR1484">
        <v>1396</v>
      </c>
      <c r="AS1484" t="s">
        <v>66</v>
      </c>
    </row>
    <row r="1485" spans="1:45" ht="16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4627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4628</v>
      </c>
      <c r="U1485" t="s">
        <v>4629</v>
      </c>
      <c r="V1485" t="s">
        <v>2989</v>
      </c>
      <c r="W1485" t="s">
        <v>56</v>
      </c>
      <c r="X1485" t="s">
        <v>4630</v>
      </c>
      <c r="Y1485" t="s">
        <v>4631</v>
      </c>
      <c r="Z1485" s="3">
        <v>0</v>
      </c>
      <c r="AA1485" t="s">
        <v>4632</v>
      </c>
      <c r="AB1485" t="s">
        <v>4633</v>
      </c>
      <c r="AC1485" t="s">
        <v>61</v>
      </c>
      <c r="AD1485" t="s">
        <v>61</v>
      </c>
      <c r="AE1485" t="s">
        <v>4634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4635</v>
      </c>
      <c r="AM1485" t="s">
        <v>4629</v>
      </c>
      <c r="AN1485" s="3">
        <v>28.68</v>
      </c>
      <c r="AO1485" t="s">
        <v>4633</v>
      </c>
      <c r="AP1485" t="s">
        <v>64</v>
      </c>
      <c r="AQ1485" t="s">
        <v>4634</v>
      </c>
      <c r="AR1485">
        <v>1400</v>
      </c>
      <c r="AS1485" t="s">
        <v>66</v>
      </c>
    </row>
    <row r="1486" spans="1:45" ht="16" x14ac:dyDescent="0.2">
      <c r="A1486">
        <v>3662</v>
      </c>
      <c r="B1486">
        <v>3662</v>
      </c>
      <c r="C1486" s="2">
        <v>45623.041666666657</v>
      </c>
      <c r="E1486" t="s">
        <v>4636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4637</v>
      </c>
      <c r="U1486" t="s">
        <v>4638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4639</v>
      </c>
      <c r="AM1486" t="s">
        <v>4638</v>
      </c>
      <c r="AN1486" s="3"/>
      <c r="AP1486" t="s">
        <v>64</v>
      </c>
      <c r="AR1486">
        <v>1401</v>
      </c>
      <c r="AS1486" t="s">
        <v>66</v>
      </c>
    </row>
    <row r="1487" spans="1:45" ht="16" x14ac:dyDescent="0.2">
      <c r="A1487">
        <v>3663</v>
      </c>
      <c r="B1487">
        <v>3663</v>
      </c>
      <c r="C1487" s="2">
        <v>45623.041666666657</v>
      </c>
      <c r="E1487" t="s">
        <v>4640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4641</v>
      </c>
      <c r="U1487" t="s">
        <v>4642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4643</v>
      </c>
      <c r="AM1487" t="s">
        <v>4642</v>
      </c>
      <c r="AN1487" s="3"/>
      <c r="AP1487" t="s">
        <v>64</v>
      </c>
      <c r="AR1487">
        <v>1402</v>
      </c>
      <c r="AS1487" t="s">
        <v>66</v>
      </c>
    </row>
    <row r="1488" spans="1:45" ht="16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4644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4645</v>
      </c>
      <c r="U1488" t="s">
        <v>4646</v>
      </c>
      <c r="V1488" t="s">
        <v>3033</v>
      </c>
      <c r="W1488" t="s">
        <v>56</v>
      </c>
      <c r="X1488" t="s">
        <v>4647</v>
      </c>
      <c r="Y1488" t="s">
        <v>1311</v>
      </c>
      <c r="Z1488" s="3">
        <v>19</v>
      </c>
      <c r="AA1488" t="s">
        <v>4648</v>
      </c>
      <c r="AB1488" t="s">
        <v>4649</v>
      </c>
      <c r="AC1488" t="s">
        <v>61</v>
      </c>
      <c r="AD1488" t="s">
        <v>61</v>
      </c>
      <c r="AE1488" t="s">
        <v>4650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4651</v>
      </c>
      <c r="AM1488" t="s">
        <v>4646</v>
      </c>
      <c r="AN1488" s="3">
        <v>230.9</v>
      </c>
      <c r="AO1488" t="s">
        <v>4649</v>
      </c>
      <c r="AP1488" t="s">
        <v>64</v>
      </c>
      <c r="AQ1488" t="s">
        <v>4650</v>
      </c>
      <c r="AR1488">
        <v>1405</v>
      </c>
      <c r="AS1488" t="s">
        <v>66</v>
      </c>
    </row>
    <row r="1489" spans="1:45" ht="16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4652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4645</v>
      </c>
      <c r="U1489" t="s">
        <v>4653</v>
      </c>
      <c r="V1489" t="s">
        <v>3049</v>
      </c>
      <c r="W1489" t="s">
        <v>56</v>
      </c>
      <c r="X1489" t="s">
        <v>4654</v>
      </c>
      <c r="Y1489" t="s">
        <v>1311</v>
      </c>
      <c r="Z1489" s="3">
        <v>19</v>
      </c>
      <c r="AA1489" t="s">
        <v>4648</v>
      </c>
      <c r="AB1489" t="s">
        <v>4649</v>
      </c>
      <c r="AC1489" t="s">
        <v>61</v>
      </c>
      <c r="AD1489" t="s">
        <v>61</v>
      </c>
      <c r="AE1489" t="s">
        <v>4655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4656</v>
      </c>
      <c r="AM1489" t="s">
        <v>4653</v>
      </c>
      <c r="AN1489" s="3">
        <v>230.9</v>
      </c>
      <c r="AO1489" t="s">
        <v>4649</v>
      </c>
      <c r="AP1489" t="s">
        <v>64</v>
      </c>
      <c r="AQ1489" t="s">
        <v>4655</v>
      </c>
      <c r="AR1489">
        <v>1404</v>
      </c>
      <c r="AS1489" t="s">
        <v>66</v>
      </c>
    </row>
    <row r="1490" spans="1:45" ht="16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4657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4645</v>
      </c>
      <c r="U1490" t="s">
        <v>4658</v>
      </c>
      <c r="V1490" t="s">
        <v>3024</v>
      </c>
      <c r="W1490" t="s">
        <v>56</v>
      </c>
      <c r="X1490" t="s">
        <v>4659</v>
      </c>
      <c r="Y1490" t="s">
        <v>1311</v>
      </c>
      <c r="Z1490" s="3">
        <v>19</v>
      </c>
      <c r="AA1490" t="s">
        <v>4648</v>
      </c>
      <c r="AB1490" t="s">
        <v>4649</v>
      </c>
      <c r="AC1490" t="s">
        <v>61</v>
      </c>
      <c r="AD1490" t="s">
        <v>61</v>
      </c>
      <c r="AE1490" t="s">
        <v>4660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4661</v>
      </c>
      <c r="AM1490" t="s">
        <v>4658</v>
      </c>
      <c r="AN1490" s="3">
        <v>230.9</v>
      </c>
      <c r="AO1490" t="s">
        <v>4649</v>
      </c>
      <c r="AP1490" t="s">
        <v>64</v>
      </c>
      <c r="AQ1490" t="s">
        <v>4660</v>
      </c>
      <c r="AR1490">
        <v>1403</v>
      </c>
      <c r="AS1490" t="s">
        <v>66</v>
      </c>
    </row>
    <row r="1491" spans="1:45" ht="16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4662</v>
      </c>
      <c r="U1491" t="s">
        <v>4663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4664</v>
      </c>
      <c r="AM1491" t="s">
        <v>4663</v>
      </c>
      <c r="AN1491" s="3"/>
      <c r="AP1491" t="s">
        <v>64</v>
      </c>
      <c r="AR1491">
        <v>1406</v>
      </c>
      <c r="AS1491" t="s">
        <v>66</v>
      </c>
    </row>
    <row r="1492" spans="1:45" ht="16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4665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4666</v>
      </c>
      <c r="U1492" t="s">
        <v>4667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4668</v>
      </c>
      <c r="AM1492" t="s">
        <v>4667</v>
      </c>
      <c r="AN1492" s="3"/>
      <c r="AP1492" t="s">
        <v>64</v>
      </c>
      <c r="AR1492">
        <v>1407</v>
      </c>
      <c r="AS1492" t="s">
        <v>66</v>
      </c>
    </row>
    <row r="1493" spans="1:45" ht="16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x14ac:dyDescent="0.2">
      <c r="A1507">
        <v>3702</v>
      </c>
      <c r="B1507">
        <v>3702</v>
      </c>
      <c r="C1507" s="2">
        <v>45628.041666666657</v>
      </c>
      <c r="E1507" t="s">
        <v>256</v>
      </c>
      <c r="F1507" s="3">
        <v>2087.36</v>
      </c>
      <c r="G1507" t="s">
        <v>47</v>
      </c>
      <c r="H1507" s="3">
        <v>0</v>
      </c>
      <c r="I1507" t="s">
        <v>48</v>
      </c>
      <c r="J1507">
        <v>1705</v>
      </c>
      <c r="K1507" t="s">
        <v>52</v>
      </c>
      <c r="L1507" t="s">
        <v>203</v>
      </c>
      <c r="N1507">
        <v>940</v>
      </c>
      <c r="O1507" t="s">
        <v>52</v>
      </c>
      <c r="P1507" t="s">
        <v>53</v>
      </c>
      <c r="T1507" t="s">
        <v>4669</v>
      </c>
      <c r="U1507" t="s">
        <v>4670</v>
      </c>
      <c r="Z1507" s="3"/>
      <c r="AF1507" t="s">
        <v>63</v>
      </c>
      <c r="AH1507">
        <v>0</v>
      </c>
      <c r="AI1507" s="2">
        <v>45628</v>
      </c>
      <c r="AJ1507" t="s">
        <v>64</v>
      </c>
      <c r="AK1507" t="s">
        <v>64</v>
      </c>
      <c r="AL1507" t="s">
        <v>4671</v>
      </c>
      <c r="AM1507" t="s">
        <v>4670</v>
      </c>
      <c r="AN1507" s="3"/>
      <c r="AP1507" t="s">
        <v>64</v>
      </c>
      <c r="AR1507">
        <v>1409</v>
      </c>
      <c r="AS1507" t="s">
        <v>66</v>
      </c>
    </row>
    <row r="1508" spans="1:45" ht="16" x14ac:dyDescent="0.2">
      <c r="A1508">
        <v>3709</v>
      </c>
      <c r="B1508">
        <v>3709</v>
      </c>
      <c r="C1508" s="2">
        <v>45628.041666666657</v>
      </c>
      <c r="D1508" t="s">
        <v>1748</v>
      </c>
      <c r="E1508" t="s">
        <v>2507</v>
      </c>
      <c r="F1508" s="3">
        <v>68.150000000000006</v>
      </c>
      <c r="G1508" t="s">
        <v>47</v>
      </c>
      <c r="H1508" s="3">
        <v>0</v>
      </c>
      <c r="I1508" t="s">
        <v>48</v>
      </c>
      <c r="J1508">
        <v>2702</v>
      </c>
      <c r="K1508" t="s">
        <v>49</v>
      </c>
      <c r="L1508" t="s">
        <v>50</v>
      </c>
      <c r="M1508" t="s">
        <v>51</v>
      </c>
      <c r="N1508">
        <v>940</v>
      </c>
      <c r="O1508" t="s">
        <v>52</v>
      </c>
      <c r="P1508" t="s">
        <v>53</v>
      </c>
      <c r="T1508" t="s">
        <v>4672</v>
      </c>
      <c r="U1508" t="s">
        <v>4673</v>
      </c>
      <c r="V1508" t="s">
        <v>3062</v>
      </c>
      <c r="W1508" t="s">
        <v>56</v>
      </c>
      <c r="X1508" t="s">
        <v>4674</v>
      </c>
      <c r="Y1508" t="s">
        <v>2726</v>
      </c>
      <c r="Z1508" s="3">
        <v>19</v>
      </c>
      <c r="AA1508" t="s">
        <v>4675</v>
      </c>
      <c r="AB1508" t="s">
        <v>4676</v>
      </c>
      <c r="AC1508" t="s">
        <v>61</v>
      </c>
      <c r="AD1508" t="s">
        <v>61</v>
      </c>
      <c r="AE1508" t="s">
        <v>4677</v>
      </c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4678</v>
      </c>
      <c r="AM1508" t="s">
        <v>4673</v>
      </c>
      <c r="AN1508" s="3">
        <v>148.07</v>
      </c>
      <c r="AO1508" t="s">
        <v>4676</v>
      </c>
      <c r="AP1508" t="s">
        <v>64</v>
      </c>
      <c r="AQ1508" t="s">
        <v>4677</v>
      </c>
      <c r="AR1508">
        <v>1408</v>
      </c>
      <c r="AS1508" t="s">
        <v>66</v>
      </c>
    </row>
    <row r="1509" spans="1:45" ht="16" x14ac:dyDescent="0.2">
      <c r="A1509">
        <v>3710</v>
      </c>
      <c r="B1509">
        <v>3710</v>
      </c>
      <c r="C1509" s="2">
        <v>45628.041666666657</v>
      </c>
      <c r="D1509" t="s">
        <v>1761</v>
      </c>
      <c r="E1509" t="s">
        <v>4679</v>
      </c>
      <c r="F1509" s="3">
        <v>79.92</v>
      </c>
      <c r="G1509" t="s">
        <v>47</v>
      </c>
      <c r="H1509" s="3">
        <v>0</v>
      </c>
      <c r="I1509" t="s">
        <v>48</v>
      </c>
      <c r="J1509">
        <v>2561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4672</v>
      </c>
      <c r="U1509" t="s">
        <v>4673</v>
      </c>
      <c r="V1509" t="s">
        <v>3062</v>
      </c>
      <c r="W1509" t="s">
        <v>56</v>
      </c>
      <c r="X1509" t="s">
        <v>4674</v>
      </c>
      <c r="Y1509" t="s">
        <v>2726</v>
      </c>
      <c r="Z1509" s="3">
        <v>19</v>
      </c>
      <c r="AA1509" t="s">
        <v>4675</v>
      </c>
      <c r="AB1509" t="s">
        <v>4676</v>
      </c>
      <c r="AC1509" t="s">
        <v>61</v>
      </c>
      <c r="AD1509" t="s">
        <v>61</v>
      </c>
      <c r="AE1509" t="s">
        <v>4677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4678</v>
      </c>
      <c r="AM1509" t="s">
        <v>4673</v>
      </c>
      <c r="AN1509" s="3">
        <v>148.07</v>
      </c>
      <c r="AO1509" t="s">
        <v>4676</v>
      </c>
      <c r="AP1509" t="s">
        <v>64</v>
      </c>
      <c r="AQ1509" t="s">
        <v>4677</v>
      </c>
      <c r="AR1509">
        <v>1408</v>
      </c>
      <c r="AS1509" t="s">
        <v>66</v>
      </c>
    </row>
    <row r="1510" spans="1:45" ht="16" x14ac:dyDescent="0.2">
      <c r="A1510">
        <v>3740</v>
      </c>
      <c r="B1510">
        <v>3740</v>
      </c>
      <c r="C1510" s="2">
        <v>45629.041666666657</v>
      </c>
      <c r="D1510" t="s">
        <v>1748</v>
      </c>
      <c r="E1510" t="s">
        <v>3655</v>
      </c>
      <c r="F1510" s="3">
        <v>46.41</v>
      </c>
      <c r="G1510" t="s">
        <v>47</v>
      </c>
      <c r="H1510" s="3">
        <v>0</v>
      </c>
      <c r="I1510" t="s">
        <v>48</v>
      </c>
      <c r="J1510">
        <v>2663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2516</v>
      </c>
      <c r="U1510" t="s">
        <v>4680</v>
      </c>
      <c r="V1510" t="s">
        <v>2930</v>
      </c>
      <c r="W1510" t="s">
        <v>56</v>
      </c>
      <c r="X1510" t="s">
        <v>4681</v>
      </c>
      <c r="Y1510" t="s">
        <v>2375</v>
      </c>
      <c r="Z1510" s="3">
        <v>19</v>
      </c>
      <c r="AA1510" t="s">
        <v>2519</v>
      </c>
      <c r="AB1510" t="s">
        <v>4682</v>
      </c>
      <c r="AC1510" t="s">
        <v>61</v>
      </c>
      <c r="AD1510" t="s">
        <v>61</v>
      </c>
      <c r="AE1510" t="s">
        <v>4683</v>
      </c>
      <c r="AF1510" t="s">
        <v>63</v>
      </c>
      <c r="AH1510">
        <v>0</v>
      </c>
      <c r="AI1510" s="2">
        <v>45629</v>
      </c>
      <c r="AJ1510" t="s">
        <v>64</v>
      </c>
      <c r="AK1510" t="s">
        <v>64</v>
      </c>
      <c r="AL1510" t="s">
        <v>4684</v>
      </c>
      <c r="AM1510" t="s">
        <v>4680</v>
      </c>
      <c r="AN1510" s="3">
        <v>46.41</v>
      </c>
      <c r="AO1510" t="s">
        <v>4682</v>
      </c>
      <c r="AP1510" t="s">
        <v>64</v>
      </c>
      <c r="AQ1510" t="s">
        <v>4683</v>
      </c>
      <c r="AR1510">
        <v>1411</v>
      </c>
      <c r="AS1510" t="s">
        <v>66</v>
      </c>
    </row>
    <row r="1511" spans="1:45" ht="16" x14ac:dyDescent="0.2">
      <c r="A1511">
        <v>3765</v>
      </c>
      <c r="B1511">
        <v>3765</v>
      </c>
      <c r="C1511" s="2">
        <v>45635.041666666657</v>
      </c>
      <c r="D1511" t="s">
        <v>1761</v>
      </c>
      <c r="E1511" t="s">
        <v>4170</v>
      </c>
      <c r="F1511" s="3">
        <v>962.9</v>
      </c>
      <c r="G1511" t="s">
        <v>47</v>
      </c>
      <c r="H1511" s="3">
        <v>0</v>
      </c>
      <c r="I1511" t="s">
        <v>48</v>
      </c>
      <c r="J1511">
        <v>2722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4685</v>
      </c>
      <c r="U1511" t="s">
        <v>4686</v>
      </c>
      <c r="V1511" t="s">
        <v>2936</v>
      </c>
      <c r="W1511" t="s">
        <v>56</v>
      </c>
      <c r="X1511" t="s">
        <v>4687</v>
      </c>
      <c r="Y1511" t="s">
        <v>3455</v>
      </c>
      <c r="Z1511" s="3">
        <v>0</v>
      </c>
      <c r="AA1511" t="s">
        <v>4688</v>
      </c>
      <c r="AB1511" t="s">
        <v>4689</v>
      </c>
      <c r="AC1511" t="s">
        <v>61</v>
      </c>
      <c r="AD1511" t="s">
        <v>61</v>
      </c>
      <c r="AE1511" t="s">
        <v>4690</v>
      </c>
      <c r="AF1511" t="s">
        <v>63</v>
      </c>
      <c r="AH1511">
        <v>0</v>
      </c>
      <c r="AI1511" s="2">
        <v>45635</v>
      </c>
      <c r="AJ1511" t="s">
        <v>64</v>
      </c>
      <c r="AK1511" t="s">
        <v>64</v>
      </c>
      <c r="AL1511" t="s">
        <v>4691</v>
      </c>
      <c r="AM1511" t="s">
        <v>4686</v>
      </c>
      <c r="AN1511" s="3">
        <v>962.9</v>
      </c>
      <c r="AO1511" t="s">
        <v>4689</v>
      </c>
      <c r="AP1511" t="s">
        <v>64</v>
      </c>
      <c r="AQ1511" t="s">
        <v>4690</v>
      </c>
      <c r="AR1511">
        <v>1412</v>
      </c>
      <c r="AS1511" t="s">
        <v>66</v>
      </c>
    </row>
    <row r="1512" spans="1:45" ht="16" x14ac:dyDescent="0.2">
      <c r="A1512">
        <v>3766</v>
      </c>
      <c r="B1512">
        <v>3766</v>
      </c>
      <c r="C1512" s="2">
        <v>45635.041666666657</v>
      </c>
      <c r="D1512" t="s">
        <v>1748</v>
      </c>
      <c r="E1512" t="s">
        <v>4045</v>
      </c>
      <c r="F1512" s="3">
        <v>14</v>
      </c>
      <c r="G1512" t="s">
        <v>47</v>
      </c>
      <c r="H1512" s="3">
        <v>0</v>
      </c>
      <c r="I1512" t="s">
        <v>48</v>
      </c>
      <c r="J1512">
        <v>2705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4685</v>
      </c>
      <c r="U1512" t="s">
        <v>4686</v>
      </c>
      <c r="V1512" t="s">
        <v>2936</v>
      </c>
      <c r="W1512" t="s">
        <v>56</v>
      </c>
      <c r="X1512" t="s">
        <v>4687</v>
      </c>
      <c r="Y1512" t="s">
        <v>3455</v>
      </c>
      <c r="Z1512" s="3">
        <v>0</v>
      </c>
      <c r="AA1512" t="s">
        <v>4688</v>
      </c>
      <c r="AB1512" t="s">
        <v>4689</v>
      </c>
      <c r="AC1512" t="s">
        <v>61</v>
      </c>
      <c r="AD1512" t="s">
        <v>61</v>
      </c>
      <c r="AE1512" t="s">
        <v>4690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4691</v>
      </c>
      <c r="AM1512" t="s">
        <v>4686</v>
      </c>
      <c r="AN1512" s="3">
        <v>962.9</v>
      </c>
      <c r="AO1512" t="s">
        <v>4689</v>
      </c>
      <c r="AP1512" t="s">
        <v>64</v>
      </c>
      <c r="AQ1512" t="s">
        <v>4690</v>
      </c>
      <c r="AR1512">
        <v>1412</v>
      </c>
      <c r="AS1512" t="s">
        <v>66</v>
      </c>
    </row>
    <row r="1513" spans="1:45" ht="16" x14ac:dyDescent="0.2">
      <c r="A1513">
        <v>3780</v>
      </c>
      <c r="B1513">
        <v>3780</v>
      </c>
      <c r="C1513" s="2">
        <v>45637.041666666657</v>
      </c>
      <c r="E1513" t="s">
        <v>2144</v>
      </c>
      <c r="F1513" s="3">
        <v>76.77</v>
      </c>
      <c r="G1513" t="s">
        <v>47</v>
      </c>
      <c r="H1513" s="3">
        <v>0</v>
      </c>
      <c r="I1513" t="s">
        <v>104</v>
      </c>
      <c r="J1513">
        <v>940</v>
      </c>
      <c r="K1513" t="s">
        <v>52</v>
      </c>
      <c r="L1513" t="s">
        <v>53</v>
      </c>
      <c r="N1513">
        <v>703</v>
      </c>
      <c r="O1513" t="s">
        <v>52</v>
      </c>
      <c r="P1513" t="s">
        <v>53</v>
      </c>
      <c r="T1513" t="s">
        <v>4692</v>
      </c>
      <c r="U1513" t="s">
        <v>4693</v>
      </c>
      <c r="Z1513" s="3"/>
      <c r="AF1513" t="s">
        <v>63</v>
      </c>
      <c r="AH1513">
        <v>0</v>
      </c>
      <c r="AI1513" s="2">
        <v>45637</v>
      </c>
      <c r="AJ1513" t="s">
        <v>64</v>
      </c>
      <c r="AK1513" t="s">
        <v>64</v>
      </c>
      <c r="AL1513" t="s">
        <v>4694</v>
      </c>
      <c r="AM1513" t="s">
        <v>4693</v>
      </c>
      <c r="AN1513" s="3"/>
      <c r="AP1513" t="s">
        <v>64</v>
      </c>
      <c r="AR1513">
        <v>1426</v>
      </c>
      <c r="AS1513" t="s">
        <v>66</v>
      </c>
    </row>
    <row r="1514" spans="1:45" ht="16" x14ac:dyDescent="0.2">
      <c r="A1514">
        <v>3779</v>
      </c>
      <c r="B1514">
        <v>3779</v>
      </c>
      <c r="C1514" s="2">
        <v>45637.041666666657</v>
      </c>
      <c r="E1514" t="s">
        <v>2144</v>
      </c>
      <c r="F1514" s="3">
        <v>72.569999999999993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4695</v>
      </c>
      <c r="U1514" t="s">
        <v>4696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4697</v>
      </c>
      <c r="AM1514" t="s">
        <v>4696</v>
      </c>
      <c r="AN1514" s="3"/>
      <c r="AP1514" t="s">
        <v>64</v>
      </c>
      <c r="AR1514">
        <v>1425</v>
      </c>
      <c r="AS1514" t="s">
        <v>66</v>
      </c>
    </row>
    <row r="1515" spans="1:45" ht="16" x14ac:dyDescent="0.2">
      <c r="A1515">
        <v>3778</v>
      </c>
      <c r="B1515">
        <v>3778</v>
      </c>
      <c r="C1515" s="2">
        <v>45637.041666666657</v>
      </c>
      <c r="E1515" t="s">
        <v>2144</v>
      </c>
      <c r="F1515" s="3">
        <v>362.84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4698</v>
      </c>
      <c r="U1515" t="s">
        <v>4699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4700</v>
      </c>
      <c r="AM1515" t="s">
        <v>4699</v>
      </c>
      <c r="AN1515" s="3"/>
      <c r="AP1515" t="s">
        <v>64</v>
      </c>
      <c r="AR1515">
        <v>1424</v>
      </c>
      <c r="AS1515" t="s">
        <v>66</v>
      </c>
    </row>
    <row r="1516" spans="1:45" ht="16" x14ac:dyDescent="0.2">
      <c r="A1516">
        <v>3777</v>
      </c>
      <c r="B1516">
        <v>3777</v>
      </c>
      <c r="C1516" s="2">
        <v>45637.041666666657</v>
      </c>
      <c r="E1516" t="s">
        <v>2144</v>
      </c>
      <c r="F1516" s="3">
        <v>290.27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4701</v>
      </c>
      <c r="U1516" t="s">
        <v>4702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4703</v>
      </c>
      <c r="AM1516" t="s">
        <v>4702</v>
      </c>
      <c r="AN1516" s="3"/>
      <c r="AP1516" t="s">
        <v>64</v>
      </c>
      <c r="AR1516">
        <v>1423</v>
      </c>
      <c r="AS1516" t="s">
        <v>66</v>
      </c>
    </row>
    <row r="1517" spans="1:45" ht="16" x14ac:dyDescent="0.2">
      <c r="A1517">
        <v>3776</v>
      </c>
      <c r="B1517">
        <v>3776</v>
      </c>
      <c r="C1517" s="2">
        <v>45637.041666666657</v>
      </c>
      <c r="E1517" t="s">
        <v>2144</v>
      </c>
      <c r="F1517" s="3">
        <v>664.5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4704</v>
      </c>
      <c r="U1517" t="s">
        <v>4705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4706</v>
      </c>
      <c r="AM1517" t="s">
        <v>4705</v>
      </c>
      <c r="AN1517" s="3"/>
      <c r="AP1517" t="s">
        <v>64</v>
      </c>
      <c r="AR1517">
        <v>1422</v>
      </c>
      <c r="AS1517" t="s">
        <v>66</v>
      </c>
    </row>
    <row r="1518" spans="1:45" ht="16" x14ac:dyDescent="0.2">
      <c r="A1518">
        <v>3775</v>
      </c>
      <c r="B1518">
        <v>3775</v>
      </c>
      <c r="C1518" s="2">
        <v>45637.041666666657</v>
      </c>
      <c r="E1518" t="s">
        <v>2144</v>
      </c>
      <c r="F1518" s="3">
        <v>362.84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4698</v>
      </c>
      <c r="U1518" t="s">
        <v>4707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4708</v>
      </c>
      <c r="AM1518" t="s">
        <v>4707</v>
      </c>
      <c r="AN1518" s="3"/>
      <c r="AP1518" t="s">
        <v>64</v>
      </c>
      <c r="AR1518">
        <v>1421</v>
      </c>
      <c r="AS1518" t="s">
        <v>66</v>
      </c>
    </row>
    <row r="1519" spans="1:45" ht="16" x14ac:dyDescent="0.2">
      <c r="A1519">
        <v>3774</v>
      </c>
      <c r="B1519">
        <v>3774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4698</v>
      </c>
      <c r="U1519" t="s">
        <v>4709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4710</v>
      </c>
      <c r="AM1519" t="s">
        <v>4709</v>
      </c>
      <c r="AN1519" s="3"/>
      <c r="AP1519" t="s">
        <v>64</v>
      </c>
      <c r="AR1519">
        <v>1420</v>
      </c>
      <c r="AS1519" t="s">
        <v>66</v>
      </c>
    </row>
    <row r="1520" spans="1:45" ht="16" x14ac:dyDescent="0.2">
      <c r="A1520">
        <v>3773</v>
      </c>
      <c r="B1520">
        <v>3773</v>
      </c>
      <c r="C1520" s="2">
        <v>45637.041666666657</v>
      </c>
      <c r="E1520" t="s">
        <v>1908</v>
      </c>
      <c r="F1520" s="3">
        <v>47.66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4711</v>
      </c>
      <c r="U1520" t="s">
        <v>4712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4713</v>
      </c>
      <c r="AM1520" t="s">
        <v>4712</v>
      </c>
      <c r="AN1520" s="3"/>
      <c r="AP1520" t="s">
        <v>64</v>
      </c>
      <c r="AR1520">
        <v>1419</v>
      </c>
      <c r="AS1520" t="s">
        <v>66</v>
      </c>
    </row>
    <row r="1521" spans="1:45" ht="16" x14ac:dyDescent="0.2">
      <c r="A1521">
        <v>3772</v>
      </c>
      <c r="B1521">
        <v>3772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4711</v>
      </c>
      <c r="U1521" t="s">
        <v>4714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4715</v>
      </c>
      <c r="AM1521" t="s">
        <v>4714</v>
      </c>
      <c r="AN1521" s="3"/>
      <c r="AP1521" t="s">
        <v>64</v>
      </c>
      <c r="AR1521">
        <v>1418</v>
      </c>
      <c r="AS1521" t="s">
        <v>66</v>
      </c>
    </row>
    <row r="1522" spans="1:45" ht="16" x14ac:dyDescent="0.2">
      <c r="A1522">
        <v>3771</v>
      </c>
      <c r="B1522">
        <v>3771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4711</v>
      </c>
      <c r="U1522" t="s">
        <v>4716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4717</v>
      </c>
      <c r="AM1522" t="s">
        <v>4716</v>
      </c>
      <c r="AN1522" s="3"/>
      <c r="AP1522" t="s">
        <v>64</v>
      </c>
      <c r="AR1522">
        <v>1417</v>
      </c>
      <c r="AS1522" t="s">
        <v>66</v>
      </c>
    </row>
    <row r="1523" spans="1:45" ht="16" x14ac:dyDescent="0.2">
      <c r="A1523">
        <v>3770</v>
      </c>
      <c r="B1523">
        <v>3770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4711</v>
      </c>
      <c r="U1523" t="s">
        <v>4718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4719</v>
      </c>
      <c r="AM1523" t="s">
        <v>4718</v>
      </c>
      <c r="AN1523" s="3"/>
      <c r="AP1523" t="s">
        <v>64</v>
      </c>
      <c r="AR1523">
        <v>1416</v>
      </c>
      <c r="AS1523" t="s">
        <v>66</v>
      </c>
    </row>
    <row r="1524" spans="1:45" ht="16" x14ac:dyDescent="0.2">
      <c r="A1524">
        <v>3769</v>
      </c>
      <c r="B1524">
        <v>3769</v>
      </c>
      <c r="C1524" s="2">
        <v>45637.041666666657</v>
      </c>
      <c r="E1524" t="s">
        <v>1908</v>
      </c>
      <c r="F1524" s="3">
        <v>172.69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4720</v>
      </c>
      <c r="U1524" t="s">
        <v>4721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4722</v>
      </c>
      <c r="AM1524" t="s">
        <v>4721</v>
      </c>
      <c r="AN1524" s="3"/>
      <c r="AP1524" t="s">
        <v>64</v>
      </c>
      <c r="AR1524">
        <v>1415</v>
      </c>
      <c r="AS1524" t="s">
        <v>66</v>
      </c>
    </row>
    <row r="1525" spans="1:45" ht="16" x14ac:dyDescent="0.2">
      <c r="A1525">
        <v>3768</v>
      </c>
      <c r="B1525">
        <v>3768</v>
      </c>
      <c r="C1525" s="2">
        <v>45637.041666666657</v>
      </c>
      <c r="E1525" t="s">
        <v>1908</v>
      </c>
      <c r="F1525" s="3">
        <v>43.17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2138</v>
      </c>
      <c r="U1525" t="s">
        <v>4723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4724</v>
      </c>
      <c r="AM1525" t="s">
        <v>4723</v>
      </c>
      <c r="AN1525" s="3"/>
      <c r="AP1525" t="s">
        <v>64</v>
      </c>
      <c r="AR1525">
        <v>1414</v>
      </c>
      <c r="AS1525" t="s">
        <v>66</v>
      </c>
    </row>
    <row r="1526" spans="1:45" ht="16" x14ac:dyDescent="0.2">
      <c r="A1526">
        <v>3767</v>
      </c>
      <c r="B1526">
        <v>3767</v>
      </c>
      <c r="C1526" s="2">
        <v>45637.041666666657</v>
      </c>
      <c r="D1526" t="s">
        <v>1748</v>
      </c>
      <c r="E1526" t="s">
        <v>2165</v>
      </c>
      <c r="F1526" s="3">
        <v>52.9</v>
      </c>
      <c r="G1526" t="s">
        <v>47</v>
      </c>
      <c r="H1526" s="3">
        <v>0</v>
      </c>
      <c r="I1526" t="s">
        <v>48</v>
      </c>
      <c r="J1526">
        <v>2900</v>
      </c>
      <c r="K1526" t="s">
        <v>49</v>
      </c>
      <c r="L1526" t="s">
        <v>50</v>
      </c>
      <c r="M1526" t="s">
        <v>51</v>
      </c>
      <c r="N1526">
        <v>940</v>
      </c>
      <c r="O1526" t="s">
        <v>52</v>
      </c>
      <c r="P1526" t="s">
        <v>53</v>
      </c>
      <c r="T1526" t="s">
        <v>2313</v>
      </c>
      <c r="U1526" t="s">
        <v>4725</v>
      </c>
      <c r="V1526" t="s">
        <v>2958</v>
      </c>
      <c r="W1526" t="s">
        <v>56</v>
      </c>
      <c r="X1526" t="s">
        <v>4726</v>
      </c>
      <c r="Y1526" t="s">
        <v>3972</v>
      </c>
      <c r="Z1526" s="3">
        <v>19</v>
      </c>
      <c r="AA1526" t="s">
        <v>2316</v>
      </c>
      <c r="AB1526" t="s">
        <v>4727</v>
      </c>
      <c r="AC1526" t="s">
        <v>61</v>
      </c>
      <c r="AD1526" t="s">
        <v>61</v>
      </c>
      <c r="AE1526" t="s">
        <v>4728</v>
      </c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4729</v>
      </c>
      <c r="AM1526" t="s">
        <v>4725</v>
      </c>
      <c r="AN1526" s="3">
        <v>52.9</v>
      </c>
      <c r="AO1526" t="s">
        <v>4727</v>
      </c>
      <c r="AP1526" t="s">
        <v>64</v>
      </c>
      <c r="AQ1526" t="s">
        <v>4728</v>
      </c>
      <c r="AR1526">
        <v>1413</v>
      </c>
      <c r="AS1526" t="s">
        <v>66</v>
      </c>
    </row>
    <row r="1527" spans="1:45" ht="16" x14ac:dyDescent="0.2">
      <c r="A1527">
        <v>3781</v>
      </c>
      <c r="B1527">
        <v>3781</v>
      </c>
      <c r="C1527" s="2">
        <v>45639.041666666657</v>
      </c>
      <c r="E1527" t="s">
        <v>215</v>
      </c>
      <c r="F1527" s="3">
        <v>34.17</v>
      </c>
      <c r="G1527" t="s">
        <v>47</v>
      </c>
      <c r="H1527" s="3">
        <v>0</v>
      </c>
      <c r="I1527" t="s">
        <v>48</v>
      </c>
      <c r="J1527">
        <v>1700</v>
      </c>
      <c r="K1527" t="s">
        <v>52</v>
      </c>
      <c r="L1527" t="s">
        <v>203</v>
      </c>
      <c r="N1527">
        <v>940</v>
      </c>
      <c r="O1527" t="s">
        <v>52</v>
      </c>
      <c r="P1527" t="s">
        <v>53</v>
      </c>
      <c r="T1527" t="s">
        <v>4730</v>
      </c>
      <c r="U1527" t="s">
        <v>4731</v>
      </c>
      <c r="Z1527" s="3"/>
      <c r="AF1527" t="s">
        <v>63</v>
      </c>
      <c r="AH1527">
        <v>0</v>
      </c>
      <c r="AI1527" s="2">
        <v>45639</v>
      </c>
      <c r="AJ1527" t="s">
        <v>64</v>
      </c>
      <c r="AK1527" t="s">
        <v>64</v>
      </c>
      <c r="AL1527" t="s">
        <v>4732</v>
      </c>
      <c r="AM1527" t="s">
        <v>4731</v>
      </c>
      <c r="AN1527" s="3"/>
      <c r="AP1527" t="s">
        <v>64</v>
      </c>
      <c r="AR1527">
        <v>1427</v>
      </c>
      <c r="AS1527" t="s">
        <v>66</v>
      </c>
    </row>
    <row r="1528" spans="1:45" ht="16" x14ac:dyDescent="0.2">
      <c r="A1528">
        <v>3789</v>
      </c>
      <c r="B1528">
        <v>3789</v>
      </c>
      <c r="C1528" s="2">
        <v>45643.650196759263</v>
      </c>
      <c r="D1528" t="s">
        <v>1748</v>
      </c>
      <c r="E1528" t="s">
        <v>4733</v>
      </c>
      <c r="F1528" s="3">
        <v>3.2</v>
      </c>
      <c r="G1528" t="s">
        <v>47</v>
      </c>
      <c r="H1528" s="3">
        <v>0</v>
      </c>
      <c r="I1528" t="s">
        <v>48</v>
      </c>
      <c r="J1528">
        <v>2702</v>
      </c>
      <c r="K1528" t="s">
        <v>49</v>
      </c>
      <c r="L1528" t="s">
        <v>50</v>
      </c>
      <c r="M1528" t="s">
        <v>51</v>
      </c>
      <c r="N1528">
        <v>941</v>
      </c>
      <c r="O1528" t="s">
        <v>52</v>
      </c>
      <c r="P1528" t="s">
        <v>53</v>
      </c>
      <c r="T1528" t="s">
        <v>4734</v>
      </c>
      <c r="U1528" t="s">
        <v>4735</v>
      </c>
      <c r="V1528" t="s">
        <v>2962</v>
      </c>
      <c r="W1528" t="s">
        <v>56</v>
      </c>
      <c r="X1528" t="s">
        <v>4736</v>
      </c>
      <c r="Y1528" t="s">
        <v>58</v>
      </c>
      <c r="Z1528" s="3">
        <v>0</v>
      </c>
      <c r="AA1528" t="s">
        <v>4737</v>
      </c>
      <c r="AB1528" t="s">
        <v>4738</v>
      </c>
      <c r="AC1528" t="s">
        <v>61</v>
      </c>
      <c r="AD1528" t="s">
        <v>61</v>
      </c>
      <c r="AE1528" t="s">
        <v>4739</v>
      </c>
      <c r="AF1528" t="s">
        <v>63</v>
      </c>
      <c r="AH1528">
        <v>0</v>
      </c>
      <c r="AI1528" s="2">
        <v>45643</v>
      </c>
      <c r="AJ1528" t="s">
        <v>64</v>
      </c>
      <c r="AK1528" t="s">
        <v>64</v>
      </c>
      <c r="AL1528" t="s">
        <v>4740</v>
      </c>
      <c r="AM1528" t="s">
        <v>4735</v>
      </c>
      <c r="AN1528" s="3">
        <v>3.2</v>
      </c>
      <c r="AO1528" t="s">
        <v>4738</v>
      </c>
      <c r="AP1528" t="s">
        <v>64</v>
      </c>
      <c r="AQ1528" t="s">
        <v>4739</v>
      </c>
      <c r="AR1528">
        <v>1429</v>
      </c>
      <c r="AS1528" t="s">
        <v>66</v>
      </c>
    </row>
    <row r="1529" spans="1:45" ht="16" x14ac:dyDescent="0.2">
      <c r="A1529">
        <v>3782</v>
      </c>
      <c r="B1529">
        <v>3782</v>
      </c>
      <c r="C1529" s="2">
        <v>45643.650196759263</v>
      </c>
      <c r="E1529" t="s">
        <v>1231</v>
      </c>
      <c r="F1529" s="3">
        <v>3.2</v>
      </c>
      <c r="G1529" t="s">
        <v>47</v>
      </c>
      <c r="H1529" s="3">
        <v>0</v>
      </c>
      <c r="I1529" t="s">
        <v>104</v>
      </c>
      <c r="J1529">
        <v>941</v>
      </c>
      <c r="K1529" t="s">
        <v>52</v>
      </c>
      <c r="L1529" t="s">
        <v>53</v>
      </c>
      <c r="N1529">
        <v>705</v>
      </c>
      <c r="O1529" t="s">
        <v>52</v>
      </c>
      <c r="P1529" t="s">
        <v>53</v>
      </c>
      <c r="T1529" t="s">
        <v>4741</v>
      </c>
      <c r="U1529" t="s">
        <v>4742</v>
      </c>
      <c r="Z1529" s="3"/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4743</v>
      </c>
      <c r="AM1529" t="s">
        <v>4742</v>
      </c>
      <c r="AN1529" s="3"/>
      <c r="AP1529" t="s">
        <v>64</v>
      </c>
      <c r="AR1529">
        <v>1428</v>
      </c>
      <c r="AS1529" t="s">
        <v>66</v>
      </c>
    </row>
    <row r="1530" spans="1:45" ht="16" x14ac:dyDescent="0.2">
      <c r="A1530">
        <v>3788</v>
      </c>
      <c r="B1530">
        <v>3788</v>
      </c>
      <c r="C1530" s="2">
        <v>45645</v>
      </c>
      <c r="E1530" t="s">
        <v>2659</v>
      </c>
      <c r="F1530" s="3">
        <v>2900.03</v>
      </c>
      <c r="G1530" t="s">
        <v>47</v>
      </c>
      <c r="H1530" s="3">
        <v>0</v>
      </c>
      <c r="I1530" t="s">
        <v>104</v>
      </c>
      <c r="J1530">
        <v>562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4415</v>
      </c>
      <c r="Z1530" s="3"/>
      <c r="AF1530" t="s">
        <v>63</v>
      </c>
      <c r="AH1530">
        <v>0</v>
      </c>
      <c r="AI1530" s="2">
        <v>45645</v>
      </c>
      <c r="AJ1530" t="s">
        <v>64</v>
      </c>
      <c r="AK1530" t="s">
        <v>64</v>
      </c>
      <c r="AL1530" t="s">
        <v>4744</v>
      </c>
      <c r="AN1530" s="3"/>
      <c r="AP1530" t="s">
        <v>64</v>
      </c>
      <c r="AR1530">
        <v>1434</v>
      </c>
      <c r="AS1530" t="s">
        <v>66</v>
      </c>
    </row>
    <row r="1531" spans="1:45" ht="16" x14ac:dyDescent="0.2">
      <c r="A1531">
        <v>3787</v>
      </c>
      <c r="B1531">
        <v>3787</v>
      </c>
      <c r="C1531" s="2">
        <v>45645.041666666657</v>
      </c>
      <c r="E1531" t="s">
        <v>4745</v>
      </c>
      <c r="F1531" s="3">
        <v>8107.2</v>
      </c>
      <c r="G1531" t="s">
        <v>47</v>
      </c>
      <c r="H1531" s="3">
        <v>0</v>
      </c>
      <c r="I1531" t="s">
        <v>48</v>
      </c>
      <c r="J1531">
        <v>1712</v>
      </c>
      <c r="K1531" t="s">
        <v>52</v>
      </c>
      <c r="L1531" t="s">
        <v>203</v>
      </c>
      <c r="N1531">
        <v>940</v>
      </c>
      <c r="O1531" t="s">
        <v>52</v>
      </c>
      <c r="P1531" t="s">
        <v>53</v>
      </c>
      <c r="T1531" t="s">
        <v>4746</v>
      </c>
      <c r="U1531" t="s">
        <v>4747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4748</v>
      </c>
      <c r="AM1531" t="s">
        <v>4747</v>
      </c>
      <c r="AN1531" s="3"/>
      <c r="AP1531" t="s">
        <v>64</v>
      </c>
      <c r="AR1531">
        <v>1433</v>
      </c>
      <c r="AS1531" t="s">
        <v>66</v>
      </c>
    </row>
    <row r="1532" spans="1:45" ht="16" x14ac:dyDescent="0.2">
      <c r="A1532">
        <v>3786</v>
      </c>
      <c r="B1532">
        <v>3786</v>
      </c>
      <c r="C1532" s="2">
        <v>45645.041666666657</v>
      </c>
      <c r="E1532" t="s">
        <v>2659</v>
      </c>
      <c r="F1532" s="3">
        <v>2900.03</v>
      </c>
      <c r="G1532" t="s">
        <v>47</v>
      </c>
      <c r="H1532" s="3">
        <v>0</v>
      </c>
      <c r="I1532" t="s">
        <v>48</v>
      </c>
      <c r="J1532">
        <v>705</v>
      </c>
      <c r="K1532" t="s">
        <v>52</v>
      </c>
      <c r="L1532" t="s">
        <v>53</v>
      </c>
      <c r="N1532">
        <v>940</v>
      </c>
      <c r="O1532" t="s">
        <v>52</v>
      </c>
      <c r="P1532" t="s">
        <v>53</v>
      </c>
      <c r="T1532" t="s">
        <v>4411</v>
      </c>
      <c r="U1532" t="s">
        <v>4749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4750</v>
      </c>
      <c r="AM1532" t="s">
        <v>4749</v>
      </c>
      <c r="AN1532" s="3"/>
      <c r="AP1532" t="s">
        <v>64</v>
      </c>
      <c r="AR1532">
        <v>1432</v>
      </c>
      <c r="AS1532" t="s">
        <v>66</v>
      </c>
    </row>
    <row r="1533" spans="1:45" ht="16" x14ac:dyDescent="0.2">
      <c r="A1533">
        <v>3791</v>
      </c>
      <c r="B1533">
        <v>3791</v>
      </c>
      <c r="C1533" s="2">
        <v>45645.041666666657</v>
      </c>
      <c r="E1533" t="s">
        <v>4751</v>
      </c>
      <c r="F1533" s="3">
        <v>3.2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4734</v>
      </c>
      <c r="U1533" t="s">
        <v>4752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4753</v>
      </c>
      <c r="AM1533" t="s">
        <v>4752</v>
      </c>
      <c r="AN1533" s="3"/>
      <c r="AP1533" t="s">
        <v>64</v>
      </c>
      <c r="AR1533">
        <v>1431</v>
      </c>
      <c r="AS1533" t="s">
        <v>66</v>
      </c>
    </row>
    <row r="1534" spans="1:45" ht="16" x14ac:dyDescent="0.2">
      <c r="A1534">
        <v>3792</v>
      </c>
      <c r="B1534">
        <v>3792</v>
      </c>
      <c r="C1534" s="2">
        <v>45645.041666666657</v>
      </c>
      <c r="D1534" t="s">
        <v>2612</v>
      </c>
      <c r="E1534" t="s">
        <v>4754</v>
      </c>
      <c r="F1534" s="3">
        <v>20000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3200</v>
      </c>
      <c r="O1534" t="s">
        <v>49</v>
      </c>
      <c r="P1534" t="s">
        <v>105</v>
      </c>
      <c r="Q1534" t="s">
        <v>106</v>
      </c>
      <c r="T1534" t="s">
        <v>298</v>
      </c>
      <c r="U1534" t="s">
        <v>3783</v>
      </c>
      <c r="V1534" t="s">
        <v>3091</v>
      </c>
      <c r="W1534" t="s">
        <v>752</v>
      </c>
      <c r="X1534" t="s">
        <v>4755</v>
      </c>
      <c r="Y1534" t="s">
        <v>4756</v>
      </c>
      <c r="Z1534" s="3">
        <v>0</v>
      </c>
      <c r="AA1534" t="s">
        <v>302</v>
      </c>
      <c r="AB1534" t="s">
        <v>4757</v>
      </c>
      <c r="AC1534" t="s">
        <v>61</v>
      </c>
      <c r="AD1534" t="s">
        <v>61</v>
      </c>
      <c r="AE1534" t="s">
        <v>4758</v>
      </c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4759</v>
      </c>
      <c r="AM1534" t="s">
        <v>3783</v>
      </c>
      <c r="AN1534" s="3">
        <v>20000</v>
      </c>
      <c r="AO1534" t="s">
        <v>4757</v>
      </c>
      <c r="AP1534" t="s">
        <v>64</v>
      </c>
      <c r="AQ1534" t="s">
        <v>4758</v>
      </c>
      <c r="AR1534">
        <v>1430</v>
      </c>
      <c r="AS1534" t="s">
        <v>66</v>
      </c>
    </row>
    <row r="1535" spans="1:45" ht="16" x14ac:dyDescent="0.2">
      <c r="A1535">
        <v>3821</v>
      </c>
      <c r="B1535">
        <v>3821</v>
      </c>
      <c r="C1535" s="2">
        <v>45645.473368055558</v>
      </c>
      <c r="D1535" t="s">
        <v>1748</v>
      </c>
      <c r="E1535" t="s">
        <v>383</v>
      </c>
      <c r="F1535" s="3">
        <v>1.6</v>
      </c>
      <c r="G1535" t="s">
        <v>47</v>
      </c>
      <c r="H1535" s="3">
        <v>0</v>
      </c>
      <c r="I1535" t="s">
        <v>48</v>
      </c>
      <c r="J1535">
        <v>2702</v>
      </c>
      <c r="K1535" t="s">
        <v>49</v>
      </c>
      <c r="L1535" t="s">
        <v>50</v>
      </c>
      <c r="M1535" t="s">
        <v>51</v>
      </c>
      <c r="N1535">
        <v>941</v>
      </c>
      <c r="O1535" t="s">
        <v>52</v>
      </c>
      <c r="P1535" t="s">
        <v>53</v>
      </c>
      <c r="T1535" t="s">
        <v>1502</v>
      </c>
      <c r="U1535" t="s">
        <v>4760</v>
      </c>
      <c r="V1535" t="s">
        <v>2980</v>
      </c>
      <c r="W1535" t="s">
        <v>56</v>
      </c>
      <c r="X1535" t="s">
        <v>4761</v>
      </c>
      <c r="Y1535" t="s">
        <v>58</v>
      </c>
      <c r="Z1535" s="3">
        <v>0</v>
      </c>
      <c r="AA1535" t="s">
        <v>1507</v>
      </c>
      <c r="AB1535" t="s">
        <v>4762</v>
      </c>
      <c r="AC1535" t="s">
        <v>61</v>
      </c>
      <c r="AD1535" t="s">
        <v>61</v>
      </c>
      <c r="AE1535" t="s">
        <v>4763</v>
      </c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4764</v>
      </c>
      <c r="AM1535" t="s">
        <v>4760</v>
      </c>
      <c r="AN1535" s="3">
        <v>1.6</v>
      </c>
      <c r="AO1535" t="s">
        <v>4762</v>
      </c>
      <c r="AP1535" t="s">
        <v>64</v>
      </c>
      <c r="AQ1535" t="s">
        <v>4763</v>
      </c>
      <c r="AR1535">
        <v>1436</v>
      </c>
      <c r="AS1535" t="s">
        <v>66</v>
      </c>
    </row>
    <row r="1536" spans="1:45" ht="16" x14ac:dyDescent="0.2">
      <c r="A1536">
        <v>3820</v>
      </c>
      <c r="B1536">
        <v>3820</v>
      </c>
      <c r="C1536" s="2">
        <v>45645.473368055558</v>
      </c>
      <c r="E1536" t="s">
        <v>1231</v>
      </c>
      <c r="F1536" s="3">
        <v>1.6</v>
      </c>
      <c r="G1536" t="s">
        <v>47</v>
      </c>
      <c r="H1536" s="3">
        <v>0</v>
      </c>
      <c r="I1536" t="s">
        <v>104</v>
      </c>
      <c r="J1536">
        <v>941</v>
      </c>
      <c r="K1536" t="s">
        <v>52</v>
      </c>
      <c r="L1536" t="s">
        <v>53</v>
      </c>
      <c r="N1536">
        <v>705</v>
      </c>
      <c r="O1536" t="s">
        <v>52</v>
      </c>
      <c r="P1536" t="s">
        <v>53</v>
      </c>
      <c r="T1536" t="s">
        <v>4765</v>
      </c>
      <c r="U1536" t="s">
        <v>4766</v>
      </c>
      <c r="Z1536" s="3"/>
      <c r="AF1536" t="s">
        <v>63</v>
      </c>
      <c r="AH1536">
        <v>0</v>
      </c>
      <c r="AI1536" s="2">
        <v>45645</v>
      </c>
      <c r="AJ1536" t="s">
        <v>64</v>
      </c>
      <c r="AK1536" t="s">
        <v>64</v>
      </c>
      <c r="AL1536" t="s">
        <v>4767</v>
      </c>
      <c r="AM1536" t="s">
        <v>4766</v>
      </c>
      <c r="AN1536" s="3"/>
      <c r="AP1536" t="s">
        <v>64</v>
      </c>
      <c r="AR1536">
        <v>1435</v>
      </c>
      <c r="AS1536" t="s">
        <v>66</v>
      </c>
    </row>
    <row r="1537" spans="1:45" ht="16" x14ac:dyDescent="0.2">
      <c r="A1537">
        <v>3832</v>
      </c>
      <c r="B1537">
        <v>3832</v>
      </c>
      <c r="C1537" s="2">
        <v>45646</v>
      </c>
      <c r="E1537" t="s">
        <v>4768</v>
      </c>
      <c r="F1537" s="3">
        <v>28.03</v>
      </c>
      <c r="G1537" t="s">
        <v>47</v>
      </c>
      <c r="H1537" s="3">
        <v>0</v>
      </c>
      <c r="I1537" t="s">
        <v>104</v>
      </c>
      <c r="J1537">
        <v>942</v>
      </c>
      <c r="K1537" t="s">
        <v>52</v>
      </c>
      <c r="L1537" t="s">
        <v>53</v>
      </c>
      <c r="N1537">
        <v>705</v>
      </c>
      <c r="O1537" t="s">
        <v>52</v>
      </c>
      <c r="P1537" t="s">
        <v>53</v>
      </c>
      <c r="T1537" t="s">
        <v>4769</v>
      </c>
      <c r="U1537" t="s">
        <v>4770</v>
      </c>
      <c r="Z1537" s="3"/>
      <c r="AF1537" t="s">
        <v>63</v>
      </c>
      <c r="AH1537">
        <v>0</v>
      </c>
      <c r="AI1537" s="2">
        <v>45646</v>
      </c>
      <c r="AJ1537" t="s">
        <v>64</v>
      </c>
      <c r="AK1537" t="s">
        <v>64</v>
      </c>
      <c r="AL1537" t="s">
        <v>4771</v>
      </c>
      <c r="AM1537" t="s">
        <v>4770</v>
      </c>
      <c r="AN1537" s="3"/>
      <c r="AP1537" t="s">
        <v>64</v>
      </c>
      <c r="AR1537">
        <v>1439</v>
      </c>
      <c r="AS1537" t="s">
        <v>66</v>
      </c>
    </row>
    <row r="1538" spans="1:45" ht="16" x14ac:dyDescent="0.2">
      <c r="A1538">
        <v>3823</v>
      </c>
      <c r="B1538">
        <v>3823</v>
      </c>
      <c r="C1538" s="2">
        <v>45646</v>
      </c>
      <c r="D1538" t="s">
        <v>1761</v>
      </c>
      <c r="E1538" t="s">
        <v>4326</v>
      </c>
      <c r="F1538" s="3">
        <v>23.12</v>
      </c>
      <c r="G1538" t="s">
        <v>47</v>
      </c>
      <c r="H1538" s="3">
        <v>0</v>
      </c>
      <c r="I1538" t="s">
        <v>48</v>
      </c>
      <c r="J1538">
        <v>2720</v>
      </c>
      <c r="K1538" t="s">
        <v>49</v>
      </c>
      <c r="L1538" t="s">
        <v>50</v>
      </c>
      <c r="M1538" t="s">
        <v>51</v>
      </c>
      <c r="N1538">
        <v>942</v>
      </c>
      <c r="O1538" t="s">
        <v>52</v>
      </c>
      <c r="P1538" t="s">
        <v>53</v>
      </c>
      <c r="T1538" t="s">
        <v>4772</v>
      </c>
      <c r="U1538" t="s">
        <v>4773</v>
      </c>
      <c r="V1538" t="s">
        <v>3160</v>
      </c>
      <c r="W1538" t="s">
        <v>56</v>
      </c>
      <c r="X1538" t="s">
        <v>3699</v>
      </c>
      <c r="Y1538" t="s">
        <v>2036</v>
      </c>
      <c r="Z1538" s="3">
        <v>19</v>
      </c>
      <c r="AA1538" t="s">
        <v>4774</v>
      </c>
      <c r="AB1538" t="s">
        <v>4775</v>
      </c>
      <c r="AC1538" t="s">
        <v>61</v>
      </c>
      <c r="AD1538" t="s">
        <v>61</v>
      </c>
      <c r="AE1538" t="s">
        <v>4776</v>
      </c>
      <c r="AF1538" t="s">
        <v>63</v>
      </c>
      <c r="AG1538" t="s">
        <v>4777</v>
      </c>
      <c r="AH1538">
        <v>0</v>
      </c>
      <c r="AI1538" s="2">
        <v>45646</v>
      </c>
      <c r="AJ1538" t="s">
        <v>64</v>
      </c>
      <c r="AK1538" t="s">
        <v>64</v>
      </c>
      <c r="AL1538" t="s">
        <v>4778</v>
      </c>
      <c r="AM1538" t="s">
        <v>4773</v>
      </c>
      <c r="AN1538" s="3">
        <v>23.12</v>
      </c>
      <c r="AO1538" t="s">
        <v>4775</v>
      </c>
      <c r="AP1538" t="s">
        <v>64</v>
      </c>
      <c r="AQ1538" t="s">
        <v>4776</v>
      </c>
      <c r="AR1538">
        <v>1438</v>
      </c>
      <c r="AS1538" t="s">
        <v>66</v>
      </c>
    </row>
    <row r="1539" spans="1:45" ht="16" x14ac:dyDescent="0.2">
      <c r="A1539">
        <v>3822</v>
      </c>
      <c r="B1539">
        <v>3822</v>
      </c>
      <c r="C1539" s="2">
        <v>45646.041666666657</v>
      </c>
      <c r="E1539" t="s">
        <v>744</v>
      </c>
      <c r="F1539" s="3">
        <v>28.03</v>
      </c>
      <c r="G1539" t="s">
        <v>47</v>
      </c>
      <c r="H1539" s="3">
        <v>0</v>
      </c>
      <c r="I1539" t="s">
        <v>48</v>
      </c>
      <c r="J1539">
        <v>705</v>
      </c>
      <c r="K1539" t="s">
        <v>52</v>
      </c>
      <c r="L1539" t="s">
        <v>53</v>
      </c>
      <c r="N1539">
        <v>940</v>
      </c>
      <c r="O1539" t="s">
        <v>52</v>
      </c>
      <c r="P1539" t="s">
        <v>53</v>
      </c>
      <c r="T1539" t="s">
        <v>4779</v>
      </c>
      <c r="U1539" t="s">
        <v>3501</v>
      </c>
      <c r="Z1539" s="3"/>
      <c r="AF1539" t="s">
        <v>63</v>
      </c>
      <c r="AH1539">
        <v>0</v>
      </c>
      <c r="AI1539" s="2">
        <v>45646</v>
      </c>
      <c r="AJ1539" t="s">
        <v>64</v>
      </c>
      <c r="AK1539" t="s">
        <v>64</v>
      </c>
      <c r="AL1539" t="s">
        <v>4780</v>
      </c>
      <c r="AM1539" t="s">
        <v>3501</v>
      </c>
      <c r="AN1539" s="3"/>
      <c r="AP1539" t="s">
        <v>64</v>
      </c>
      <c r="AR1539">
        <v>1437</v>
      </c>
      <c r="AS1539" t="s">
        <v>66</v>
      </c>
    </row>
    <row r="1540" spans="1:45" ht="16" x14ac:dyDescent="0.2">
      <c r="A1540">
        <v>3833</v>
      </c>
      <c r="B1540">
        <v>3833</v>
      </c>
      <c r="C1540" s="2">
        <v>45646.041666666657</v>
      </c>
      <c r="D1540" t="s">
        <v>3018</v>
      </c>
      <c r="E1540" t="s">
        <v>4781</v>
      </c>
      <c r="F1540" s="3">
        <v>904.74</v>
      </c>
      <c r="G1540" t="s">
        <v>47</v>
      </c>
      <c r="H1540" s="3">
        <v>0</v>
      </c>
      <c r="I1540" t="s">
        <v>48</v>
      </c>
      <c r="J1540">
        <v>2721</v>
      </c>
      <c r="K1540" t="s">
        <v>49</v>
      </c>
      <c r="L1540" t="s">
        <v>50</v>
      </c>
      <c r="M1540" t="s">
        <v>51</v>
      </c>
      <c r="N1540">
        <v>940</v>
      </c>
      <c r="O1540" t="s">
        <v>52</v>
      </c>
      <c r="P1540" t="s">
        <v>53</v>
      </c>
      <c r="T1540" t="s">
        <v>4782</v>
      </c>
      <c r="U1540" t="s">
        <v>4783</v>
      </c>
      <c r="V1540" t="s">
        <v>3071</v>
      </c>
      <c r="W1540" t="s">
        <v>56</v>
      </c>
      <c r="X1540" t="s">
        <v>4784</v>
      </c>
      <c r="Y1540" t="s">
        <v>4785</v>
      </c>
      <c r="Z1540" s="3">
        <v>0</v>
      </c>
      <c r="AA1540" t="s">
        <v>4786</v>
      </c>
      <c r="AB1540" t="s">
        <v>4762</v>
      </c>
      <c r="AC1540" t="s">
        <v>61</v>
      </c>
      <c r="AD1540" t="s">
        <v>61</v>
      </c>
      <c r="AE1540" t="s">
        <v>4787</v>
      </c>
      <c r="AF1540" t="s">
        <v>63</v>
      </c>
      <c r="AH1540">
        <v>0</v>
      </c>
      <c r="AI1540" s="2">
        <v>45646</v>
      </c>
      <c r="AJ1540" t="s">
        <v>64</v>
      </c>
      <c r="AK1540" t="s">
        <v>64</v>
      </c>
      <c r="AL1540" t="s">
        <v>4788</v>
      </c>
      <c r="AM1540" t="s">
        <v>4783</v>
      </c>
      <c r="AN1540" s="3">
        <v>904.74</v>
      </c>
      <c r="AO1540" t="s">
        <v>4762</v>
      </c>
      <c r="AP1540" t="s">
        <v>64</v>
      </c>
      <c r="AQ1540" t="s">
        <v>4787</v>
      </c>
      <c r="AR1540">
        <v>1440</v>
      </c>
      <c r="AS1540" t="s">
        <v>66</v>
      </c>
    </row>
    <row r="1541" spans="1:45" ht="16" x14ac:dyDescent="0.2">
      <c r="A1541">
        <v>3834</v>
      </c>
      <c r="B1541">
        <v>3834</v>
      </c>
      <c r="C1541" s="2">
        <v>45646.041666666657</v>
      </c>
      <c r="D1541" t="s">
        <v>2220</v>
      </c>
      <c r="E1541" t="s">
        <v>4789</v>
      </c>
      <c r="F1541" s="3">
        <v>14</v>
      </c>
      <c r="G1541" t="s">
        <v>47</v>
      </c>
      <c r="H1541" s="3">
        <v>0</v>
      </c>
      <c r="I1541" t="s">
        <v>48</v>
      </c>
      <c r="J1541">
        <v>2705</v>
      </c>
      <c r="K1541" t="s">
        <v>49</v>
      </c>
      <c r="L1541" t="s">
        <v>50</v>
      </c>
      <c r="M1541" t="s">
        <v>51</v>
      </c>
      <c r="N1541">
        <v>940</v>
      </c>
      <c r="O1541" t="s">
        <v>52</v>
      </c>
      <c r="P1541" t="s">
        <v>53</v>
      </c>
      <c r="T1541" t="s">
        <v>4782</v>
      </c>
      <c r="U1541" t="s">
        <v>4783</v>
      </c>
      <c r="V1541" t="s">
        <v>3071</v>
      </c>
      <c r="W1541" t="s">
        <v>56</v>
      </c>
      <c r="X1541" t="s">
        <v>4784</v>
      </c>
      <c r="Y1541" t="s">
        <v>4785</v>
      </c>
      <c r="Z1541" s="3">
        <v>0</v>
      </c>
      <c r="AA1541" t="s">
        <v>4786</v>
      </c>
      <c r="AB1541" t="s">
        <v>4762</v>
      </c>
      <c r="AC1541" t="s">
        <v>61</v>
      </c>
      <c r="AD1541" t="s">
        <v>61</v>
      </c>
      <c r="AE1541" t="s">
        <v>4787</v>
      </c>
      <c r="AF1541" t="s">
        <v>63</v>
      </c>
      <c r="AH1541">
        <v>0</v>
      </c>
      <c r="AI1541" s="2">
        <v>45646</v>
      </c>
      <c r="AJ1541" t="s">
        <v>64</v>
      </c>
      <c r="AK1541" t="s">
        <v>64</v>
      </c>
      <c r="AL1541" t="s">
        <v>4788</v>
      </c>
      <c r="AM1541" t="s">
        <v>4783</v>
      </c>
      <c r="AN1541" s="3">
        <v>904.74</v>
      </c>
      <c r="AO1541" t="s">
        <v>4762</v>
      </c>
      <c r="AP1541" t="s">
        <v>64</v>
      </c>
      <c r="AQ1541" t="s">
        <v>4787</v>
      </c>
      <c r="AR1541">
        <v>1440</v>
      </c>
      <c r="AS1541" t="s">
        <v>66</v>
      </c>
    </row>
    <row r="1542" spans="1:45" ht="16" x14ac:dyDescent="0.2">
      <c r="A1542">
        <v>3828</v>
      </c>
      <c r="B1542">
        <v>3828</v>
      </c>
      <c r="C1542" s="2">
        <v>45649.041666666657</v>
      </c>
      <c r="E1542" t="s">
        <v>256</v>
      </c>
      <c r="F1542" s="3">
        <v>4255.41</v>
      </c>
      <c r="G1542" t="s">
        <v>47</v>
      </c>
      <c r="H1542" s="3">
        <v>0</v>
      </c>
      <c r="I1542" t="s">
        <v>48</v>
      </c>
      <c r="J1542">
        <v>1705</v>
      </c>
      <c r="K1542" t="s">
        <v>52</v>
      </c>
      <c r="L1542" t="s">
        <v>203</v>
      </c>
      <c r="N1542">
        <v>940</v>
      </c>
      <c r="O1542" t="s">
        <v>52</v>
      </c>
      <c r="P1542" t="s">
        <v>53</v>
      </c>
      <c r="T1542" t="s">
        <v>4790</v>
      </c>
      <c r="U1542" t="s">
        <v>4791</v>
      </c>
      <c r="Z1542" s="3"/>
      <c r="AF1542" t="s">
        <v>63</v>
      </c>
      <c r="AH1542">
        <v>0</v>
      </c>
      <c r="AI1542" s="2">
        <v>45649</v>
      </c>
      <c r="AJ1542" t="s">
        <v>64</v>
      </c>
      <c r="AK1542" t="s">
        <v>64</v>
      </c>
      <c r="AL1542" t="s">
        <v>4792</v>
      </c>
      <c r="AM1542" t="s">
        <v>4791</v>
      </c>
      <c r="AN1542" s="3"/>
      <c r="AP1542" t="s">
        <v>64</v>
      </c>
      <c r="AR1542">
        <v>1444</v>
      </c>
      <c r="AS1542" t="s">
        <v>66</v>
      </c>
    </row>
    <row r="1543" spans="1:45" ht="16" x14ac:dyDescent="0.2">
      <c r="A1543">
        <v>3827</v>
      </c>
      <c r="B1543">
        <v>3827</v>
      </c>
      <c r="C1543" s="2">
        <v>45649.041666666657</v>
      </c>
      <c r="E1543" t="s">
        <v>582</v>
      </c>
      <c r="F1543" s="3">
        <v>1057.03</v>
      </c>
      <c r="G1543" t="s">
        <v>47</v>
      </c>
      <c r="H1543" s="3">
        <v>0</v>
      </c>
      <c r="I1543" t="s">
        <v>48</v>
      </c>
      <c r="J1543">
        <v>1705</v>
      </c>
      <c r="K1543" t="s">
        <v>52</v>
      </c>
      <c r="L1543" t="s">
        <v>203</v>
      </c>
      <c r="N1543">
        <v>940</v>
      </c>
      <c r="O1543" t="s">
        <v>52</v>
      </c>
      <c r="P1543" t="s">
        <v>53</v>
      </c>
      <c r="T1543" t="s">
        <v>4793</v>
      </c>
      <c r="U1543" t="s">
        <v>4794</v>
      </c>
      <c r="Z1543" s="3"/>
      <c r="AF1543" t="s">
        <v>63</v>
      </c>
      <c r="AH1543">
        <v>0</v>
      </c>
      <c r="AI1543" s="2">
        <v>45649</v>
      </c>
      <c r="AJ1543" t="s">
        <v>64</v>
      </c>
      <c r="AK1543" t="s">
        <v>64</v>
      </c>
      <c r="AL1543" t="s">
        <v>4795</v>
      </c>
      <c r="AM1543" t="s">
        <v>4794</v>
      </c>
      <c r="AN1543" s="3"/>
      <c r="AP1543" t="s">
        <v>64</v>
      </c>
      <c r="AR1543">
        <v>1443</v>
      </c>
      <c r="AS1543" t="s">
        <v>66</v>
      </c>
    </row>
    <row r="1544" spans="1:45" ht="16" x14ac:dyDescent="0.2">
      <c r="A1544">
        <v>3826</v>
      </c>
      <c r="B1544">
        <v>3826</v>
      </c>
      <c r="C1544" s="2">
        <v>45649.041666666657</v>
      </c>
      <c r="D1544" t="s">
        <v>2220</v>
      </c>
      <c r="E1544" t="s">
        <v>4796</v>
      </c>
      <c r="F1544" s="3">
        <v>329</v>
      </c>
      <c r="G1544" t="s">
        <v>47</v>
      </c>
      <c r="H1544" s="3">
        <v>0</v>
      </c>
      <c r="I1544" t="s">
        <v>48</v>
      </c>
      <c r="J1544">
        <v>2701</v>
      </c>
      <c r="K1544" t="s">
        <v>49</v>
      </c>
      <c r="L1544" t="s">
        <v>50</v>
      </c>
      <c r="M1544" t="s">
        <v>51</v>
      </c>
      <c r="N1544">
        <v>940</v>
      </c>
      <c r="O1544" t="s">
        <v>52</v>
      </c>
      <c r="P1544" t="s">
        <v>53</v>
      </c>
      <c r="T1544" t="s">
        <v>4797</v>
      </c>
      <c r="U1544" t="s">
        <v>4798</v>
      </c>
      <c r="V1544" t="s">
        <v>3038</v>
      </c>
      <c r="W1544" t="s">
        <v>56</v>
      </c>
      <c r="X1544" t="s">
        <v>4799</v>
      </c>
      <c r="Y1544" t="s">
        <v>4800</v>
      </c>
      <c r="Z1544" s="3">
        <v>19</v>
      </c>
      <c r="AA1544" t="s">
        <v>4801</v>
      </c>
      <c r="AB1544" t="s">
        <v>4762</v>
      </c>
      <c r="AC1544" t="s">
        <v>61</v>
      </c>
      <c r="AD1544" t="s">
        <v>61</v>
      </c>
      <c r="AE1544" t="s">
        <v>4802</v>
      </c>
      <c r="AF1544" t="s">
        <v>63</v>
      </c>
      <c r="AH1544">
        <v>0</v>
      </c>
      <c r="AI1544" s="2">
        <v>45649</v>
      </c>
      <c r="AJ1544" t="s">
        <v>64</v>
      </c>
      <c r="AK1544" t="s">
        <v>64</v>
      </c>
      <c r="AL1544" t="s">
        <v>4803</v>
      </c>
      <c r="AM1544" t="s">
        <v>4798</v>
      </c>
      <c r="AN1544" s="3">
        <v>329</v>
      </c>
      <c r="AO1544" t="s">
        <v>4762</v>
      </c>
      <c r="AP1544" t="s">
        <v>64</v>
      </c>
      <c r="AQ1544" t="s">
        <v>4802</v>
      </c>
      <c r="AR1544">
        <v>1442</v>
      </c>
      <c r="AS1544" t="s">
        <v>66</v>
      </c>
    </row>
    <row r="1545" spans="1:45" ht="16" x14ac:dyDescent="0.2">
      <c r="A1545">
        <v>3825</v>
      </c>
      <c r="B1545">
        <v>3825</v>
      </c>
      <c r="C1545" s="2">
        <v>45649.041666666657</v>
      </c>
      <c r="E1545" t="s">
        <v>1262</v>
      </c>
      <c r="F1545" s="3">
        <v>1.6</v>
      </c>
      <c r="G1545" t="s">
        <v>47</v>
      </c>
      <c r="H1545" s="3">
        <v>0</v>
      </c>
      <c r="I1545" t="s">
        <v>48</v>
      </c>
      <c r="J1545">
        <v>705</v>
      </c>
      <c r="K1545" t="s">
        <v>52</v>
      </c>
      <c r="L1545" t="s">
        <v>53</v>
      </c>
      <c r="N1545">
        <v>940</v>
      </c>
      <c r="O1545" t="s">
        <v>52</v>
      </c>
      <c r="P1545" t="s">
        <v>53</v>
      </c>
      <c r="T1545" t="s">
        <v>1502</v>
      </c>
      <c r="U1545" t="s">
        <v>4804</v>
      </c>
      <c r="Z1545" s="3"/>
      <c r="AF1545" t="s">
        <v>63</v>
      </c>
      <c r="AH1545">
        <v>0</v>
      </c>
      <c r="AI1545" s="2">
        <v>45649</v>
      </c>
      <c r="AJ1545" t="s">
        <v>64</v>
      </c>
      <c r="AK1545" t="s">
        <v>64</v>
      </c>
      <c r="AL1545" t="s">
        <v>4805</v>
      </c>
      <c r="AM1545" t="s">
        <v>4804</v>
      </c>
      <c r="AN1545" s="3"/>
      <c r="AP1545" t="s">
        <v>64</v>
      </c>
      <c r="AR1545">
        <v>1441</v>
      </c>
      <c r="AS1545" t="s">
        <v>66</v>
      </c>
    </row>
    <row r="1546" spans="1:45" ht="16" x14ac:dyDescent="0.2">
      <c r="A1546">
        <v>3906</v>
      </c>
      <c r="B1546">
        <v>3906</v>
      </c>
      <c r="C1546" s="2">
        <v>45653</v>
      </c>
      <c r="D1546" t="s">
        <v>1761</v>
      </c>
      <c r="E1546" t="s">
        <v>4336</v>
      </c>
      <c r="F1546" s="3">
        <v>4.99</v>
      </c>
      <c r="G1546" t="s">
        <v>47</v>
      </c>
      <c r="H1546" s="3">
        <v>0</v>
      </c>
      <c r="I1546" t="s">
        <v>48</v>
      </c>
      <c r="J1546">
        <v>2720</v>
      </c>
      <c r="K1546" t="s">
        <v>49</v>
      </c>
      <c r="L1546" t="s">
        <v>50</v>
      </c>
      <c r="M1546" t="s">
        <v>51</v>
      </c>
      <c r="N1546">
        <v>942</v>
      </c>
      <c r="O1546" t="s">
        <v>52</v>
      </c>
      <c r="P1546" t="s">
        <v>53</v>
      </c>
      <c r="T1546" t="s">
        <v>1043</v>
      </c>
      <c r="U1546" t="s">
        <v>4806</v>
      </c>
      <c r="V1546" t="s">
        <v>3173</v>
      </c>
      <c r="W1546" t="s">
        <v>56</v>
      </c>
      <c r="X1546" t="s">
        <v>4807</v>
      </c>
      <c r="Y1546" t="s">
        <v>953</v>
      </c>
      <c r="Z1546" s="3">
        <v>19</v>
      </c>
      <c r="AA1546" t="s">
        <v>1046</v>
      </c>
      <c r="AB1546" t="s">
        <v>4808</v>
      </c>
      <c r="AC1546" t="s">
        <v>61</v>
      </c>
      <c r="AD1546" t="s">
        <v>61</v>
      </c>
      <c r="AE1546" t="s">
        <v>4809</v>
      </c>
      <c r="AF1546" t="s">
        <v>63</v>
      </c>
      <c r="AH1546">
        <v>0</v>
      </c>
      <c r="AI1546" s="2">
        <v>45653</v>
      </c>
      <c r="AJ1546" t="s">
        <v>64</v>
      </c>
      <c r="AK1546" t="s">
        <v>64</v>
      </c>
      <c r="AL1546" t="s">
        <v>4810</v>
      </c>
      <c r="AM1546" t="s">
        <v>4806</v>
      </c>
      <c r="AN1546" s="3">
        <v>4.99</v>
      </c>
      <c r="AO1546" t="s">
        <v>4808</v>
      </c>
      <c r="AP1546" t="s">
        <v>64</v>
      </c>
      <c r="AQ1546" t="s">
        <v>4809</v>
      </c>
      <c r="AR1546">
        <v>1471</v>
      </c>
      <c r="AS1546" t="s">
        <v>66</v>
      </c>
    </row>
    <row r="1547" spans="1:45" ht="16" x14ac:dyDescent="0.2">
      <c r="A1547">
        <v>3829</v>
      </c>
      <c r="B1547">
        <v>3829</v>
      </c>
      <c r="C1547" s="2">
        <v>45653.041666666657</v>
      </c>
      <c r="D1547" t="s">
        <v>1814</v>
      </c>
      <c r="E1547" t="s">
        <v>4506</v>
      </c>
      <c r="F1547" s="3">
        <v>23.13</v>
      </c>
      <c r="G1547" t="s">
        <v>47</v>
      </c>
      <c r="H1547" s="3">
        <v>0</v>
      </c>
      <c r="I1547" t="s">
        <v>48</v>
      </c>
      <c r="J1547">
        <v>2710</v>
      </c>
      <c r="K1547" t="s">
        <v>49</v>
      </c>
      <c r="L1547" t="s">
        <v>50</v>
      </c>
      <c r="M1547" t="s">
        <v>51</v>
      </c>
      <c r="N1547">
        <v>940</v>
      </c>
      <c r="O1547" t="s">
        <v>52</v>
      </c>
      <c r="P1547" t="s">
        <v>53</v>
      </c>
      <c r="T1547" t="s">
        <v>4811</v>
      </c>
      <c r="U1547" t="s">
        <v>4812</v>
      </c>
      <c r="V1547" t="s">
        <v>3093</v>
      </c>
      <c r="W1547" t="s">
        <v>56</v>
      </c>
      <c r="X1547" t="s">
        <v>4813</v>
      </c>
      <c r="Y1547" t="s">
        <v>2061</v>
      </c>
      <c r="Z1547" s="3">
        <v>19</v>
      </c>
      <c r="AA1547" t="s">
        <v>4814</v>
      </c>
      <c r="AB1547" t="s">
        <v>4808</v>
      </c>
      <c r="AC1547" t="s">
        <v>61</v>
      </c>
      <c r="AD1547" t="s">
        <v>61</v>
      </c>
      <c r="AE1547" t="s">
        <v>4815</v>
      </c>
      <c r="AF1547" t="s">
        <v>63</v>
      </c>
      <c r="AH1547">
        <v>0</v>
      </c>
      <c r="AI1547" s="2">
        <v>45653</v>
      </c>
      <c r="AJ1547" t="s">
        <v>64</v>
      </c>
      <c r="AK1547" t="s">
        <v>64</v>
      </c>
      <c r="AL1547" t="s">
        <v>4816</v>
      </c>
      <c r="AM1547" t="s">
        <v>4812</v>
      </c>
      <c r="AN1547" s="3">
        <v>23.13</v>
      </c>
      <c r="AO1547" t="s">
        <v>4808</v>
      </c>
      <c r="AP1547" t="s">
        <v>64</v>
      </c>
      <c r="AQ1547" t="s">
        <v>4815</v>
      </c>
      <c r="AR1547">
        <v>1445</v>
      </c>
      <c r="AS1547" t="s">
        <v>66</v>
      </c>
    </row>
    <row r="1548" spans="1:45" ht="16" x14ac:dyDescent="0.2">
      <c r="A1548">
        <v>3830</v>
      </c>
      <c r="B1548">
        <v>3830</v>
      </c>
      <c r="C1548" s="2">
        <v>45653.041666666657</v>
      </c>
      <c r="D1548" t="s">
        <v>1814</v>
      </c>
      <c r="E1548" t="s">
        <v>68</v>
      </c>
      <c r="F1548" s="3">
        <v>5.39</v>
      </c>
      <c r="G1548" t="s">
        <v>47</v>
      </c>
      <c r="H1548" s="3">
        <v>0</v>
      </c>
      <c r="I1548" t="s">
        <v>48</v>
      </c>
      <c r="J1548">
        <v>2710</v>
      </c>
      <c r="K1548" t="s">
        <v>49</v>
      </c>
      <c r="L1548" t="s">
        <v>50</v>
      </c>
      <c r="M1548" t="s">
        <v>51</v>
      </c>
      <c r="N1548">
        <v>940</v>
      </c>
      <c r="O1548" t="s">
        <v>52</v>
      </c>
      <c r="P1548" t="s">
        <v>53</v>
      </c>
      <c r="T1548" t="s">
        <v>4201</v>
      </c>
      <c r="U1548" t="s">
        <v>4817</v>
      </c>
      <c r="V1548" t="s">
        <v>3079</v>
      </c>
      <c r="W1548" t="s">
        <v>56</v>
      </c>
      <c r="X1548" t="s">
        <v>4818</v>
      </c>
      <c r="Y1548" t="s">
        <v>72</v>
      </c>
      <c r="Z1548" s="3">
        <v>19</v>
      </c>
      <c r="AA1548" t="s">
        <v>4204</v>
      </c>
      <c r="AB1548" t="s">
        <v>4819</v>
      </c>
      <c r="AC1548" t="s">
        <v>61</v>
      </c>
      <c r="AD1548" t="s">
        <v>61</v>
      </c>
      <c r="AE1548" t="s">
        <v>4820</v>
      </c>
      <c r="AF1548" t="s">
        <v>63</v>
      </c>
      <c r="AH1548">
        <v>0</v>
      </c>
      <c r="AI1548" s="2">
        <v>45653</v>
      </c>
      <c r="AJ1548" t="s">
        <v>64</v>
      </c>
      <c r="AK1548" t="s">
        <v>64</v>
      </c>
      <c r="AL1548" t="s">
        <v>4821</v>
      </c>
      <c r="AM1548" t="s">
        <v>4817</v>
      </c>
      <c r="AN1548" s="3">
        <v>5.39</v>
      </c>
      <c r="AO1548" t="s">
        <v>4819</v>
      </c>
      <c r="AP1548" t="s">
        <v>64</v>
      </c>
      <c r="AQ1548" t="s">
        <v>4820</v>
      </c>
      <c r="AR1548">
        <v>1446</v>
      </c>
      <c r="AS1548" t="s">
        <v>66</v>
      </c>
    </row>
    <row r="1549" spans="1:45" ht="16" x14ac:dyDescent="0.2">
      <c r="A1549">
        <v>3835</v>
      </c>
      <c r="B1549">
        <v>3835</v>
      </c>
      <c r="C1549" s="2">
        <v>45656.041666666657</v>
      </c>
      <c r="D1549" t="s">
        <v>1748</v>
      </c>
      <c r="E1549" t="s">
        <v>4822</v>
      </c>
      <c r="F1549" s="3">
        <v>8.24</v>
      </c>
      <c r="G1549" t="s">
        <v>47</v>
      </c>
      <c r="H1549" s="3">
        <v>0</v>
      </c>
      <c r="I1549" t="s">
        <v>48</v>
      </c>
      <c r="J1549">
        <v>2704</v>
      </c>
      <c r="K1549" t="s">
        <v>49</v>
      </c>
      <c r="L1549" t="s">
        <v>50</v>
      </c>
      <c r="M1549" t="s">
        <v>51</v>
      </c>
      <c r="N1549">
        <v>940</v>
      </c>
      <c r="O1549" t="s">
        <v>52</v>
      </c>
      <c r="P1549" t="s">
        <v>53</v>
      </c>
      <c r="T1549" t="s">
        <v>4823</v>
      </c>
      <c r="U1549" t="s">
        <v>4824</v>
      </c>
      <c r="Z1549" s="3"/>
      <c r="AF1549" t="s">
        <v>63</v>
      </c>
      <c r="AH1549">
        <v>0</v>
      </c>
      <c r="AI1549" s="2">
        <v>45656</v>
      </c>
      <c r="AJ1549" t="s">
        <v>64</v>
      </c>
      <c r="AK1549" t="s">
        <v>64</v>
      </c>
      <c r="AL1549" t="s">
        <v>4825</v>
      </c>
      <c r="AM1549" t="s">
        <v>4824</v>
      </c>
      <c r="AN1549" s="3"/>
      <c r="AP1549" t="s">
        <v>64</v>
      </c>
      <c r="AR1549">
        <v>1447</v>
      </c>
      <c r="AS1549" t="s">
        <v>66</v>
      </c>
    </row>
    <row r="1550" spans="1:45" ht="16" x14ac:dyDescent="0.2">
      <c r="A1550">
        <v>3870</v>
      </c>
      <c r="B1550">
        <v>3870</v>
      </c>
      <c r="C1550" s="2">
        <v>45657</v>
      </c>
      <c r="E1550" t="s">
        <v>205</v>
      </c>
      <c r="F1550" s="3">
        <v>1376.43</v>
      </c>
      <c r="G1550" t="s">
        <v>47</v>
      </c>
      <c r="H1550" s="3">
        <v>0</v>
      </c>
      <c r="I1550" t="s">
        <v>104</v>
      </c>
      <c r="J1550">
        <v>1730</v>
      </c>
      <c r="K1550" t="s">
        <v>52</v>
      </c>
      <c r="L1550" t="s">
        <v>203</v>
      </c>
      <c r="N1550">
        <v>1705</v>
      </c>
      <c r="O1550" t="s">
        <v>52</v>
      </c>
      <c r="P1550" t="s">
        <v>203</v>
      </c>
      <c r="T1550" t="s">
        <v>64</v>
      </c>
      <c r="Z1550" s="3"/>
      <c r="AF1550" t="s">
        <v>63</v>
      </c>
      <c r="AH1550">
        <v>0</v>
      </c>
      <c r="AI1550" s="2">
        <v>45657</v>
      </c>
      <c r="AJ1550" t="s">
        <v>64</v>
      </c>
      <c r="AK1550" t="s">
        <v>64</v>
      </c>
      <c r="AL1550" t="s">
        <v>64</v>
      </c>
      <c r="AN1550" s="3"/>
      <c r="AP1550" t="s">
        <v>64</v>
      </c>
      <c r="AR1550" t="s">
        <v>64</v>
      </c>
      <c r="AS1550" t="s">
        <v>66</v>
      </c>
    </row>
    <row r="1551" spans="1:45" ht="16" x14ac:dyDescent="0.2">
      <c r="A1551">
        <v>3871</v>
      </c>
      <c r="B1551">
        <v>3871</v>
      </c>
      <c r="C1551" s="2">
        <v>45657</v>
      </c>
      <c r="E1551" t="s">
        <v>205</v>
      </c>
      <c r="F1551" s="3">
        <v>612.20000000000005</v>
      </c>
      <c r="G1551" t="s">
        <v>47</v>
      </c>
      <c r="H1551" s="3">
        <v>0</v>
      </c>
      <c r="I1551" t="s">
        <v>104</v>
      </c>
      <c r="J1551">
        <v>1730</v>
      </c>
      <c r="K1551" t="s">
        <v>52</v>
      </c>
      <c r="L1551" t="s">
        <v>203</v>
      </c>
      <c r="N1551">
        <v>1705</v>
      </c>
      <c r="O1551" t="s">
        <v>52</v>
      </c>
      <c r="P1551" t="s">
        <v>203</v>
      </c>
      <c r="T1551" t="s">
        <v>64</v>
      </c>
      <c r="Z1551" s="3"/>
      <c r="AF1551" t="s">
        <v>63</v>
      </c>
      <c r="AH1551">
        <v>0</v>
      </c>
      <c r="AI1551" s="2">
        <v>45657</v>
      </c>
      <c r="AJ1551" t="s">
        <v>64</v>
      </c>
      <c r="AK1551" t="s">
        <v>64</v>
      </c>
      <c r="AL1551" t="s">
        <v>64</v>
      </c>
      <c r="AN1551" s="3"/>
      <c r="AP1551" t="s">
        <v>64</v>
      </c>
      <c r="AR1551" t="s">
        <v>64</v>
      </c>
      <c r="AS1551" t="s">
        <v>66</v>
      </c>
    </row>
    <row r="1552" spans="1:45" ht="16" x14ac:dyDescent="0.2">
      <c r="A1552">
        <v>3872</v>
      </c>
      <c r="B1552">
        <v>3872</v>
      </c>
      <c r="C1552" s="2">
        <v>45657</v>
      </c>
      <c r="E1552" t="s">
        <v>4826</v>
      </c>
      <c r="F1552" s="3">
        <v>3499.61</v>
      </c>
      <c r="G1552" t="s">
        <v>47</v>
      </c>
      <c r="H1552" s="3">
        <v>0</v>
      </c>
      <c r="I1552" t="s">
        <v>104</v>
      </c>
      <c r="J1552">
        <v>1730</v>
      </c>
      <c r="K1552" t="s">
        <v>52</v>
      </c>
      <c r="L1552" t="s">
        <v>203</v>
      </c>
      <c r="N1552">
        <v>1705</v>
      </c>
      <c r="O1552" t="s">
        <v>52</v>
      </c>
      <c r="P1552" t="s">
        <v>203</v>
      </c>
      <c r="T1552" t="s">
        <v>64</v>
      </c>
      <c r="Z1552" s="3"/>
      <c r="AF1552" t="s">
        <v>63</v>
      </c>
      <c r="AH1552">
        <v>0</v>
      </c>
      <c r="AI1552" s="2">
        <v>45657</v>
      </c>
      <c r="AJ1552" t="s">
        <v>64</v>
      </c>
      <c r="AK1552" t="s">
        <v>64</v>
      </c>
      <c r="AL1552" t="s">
        <v>64</v>
      </c>
      <c r="AN1552" s="3"/>
      <c r="AP1552" t="s">
        <v>64</v>
      </c>
      <c r="AR1552" t="s">
        <v>64</v>
      </c>
      <c r="AS1552" t="s">
        <v>66</v>
      </c>
    </row>
    <row r="1553" spans="1:45" ht="16" x14ac:dyDescent="0.2">
      <c r="A1553">
        <v>3873</v>
      </c>
      <c r="B1553">
        <v>3873</v>
      </c>
      <c r="C1553" s="2">
        <v>45657</v>
      </c>
      <c r="E1553" t="s">
        <v>4826</v>
      </c>
      <c r="F1553" s="3">
        <v>1812.83</v>
      </c>
      <c r="G1553" t="s">
        <v>47</v>
      </c>
      <c r="H1553" s="3">
        <v>0</v>
      </c>
      <c r="I1553" t="s">
        <v>104</v>
      </c>
      <c r="J1553">
        <v>1730</v>
      </c>
      <c r="K1553" t="s">
        <v>52</v>
      </c>
      <c r="L1553" t="s">
        <v>203</v>
      </c>
      <c r="N1553">
        <v>1705</v>
      </c>
      <c r="O1553" t="s">
        <v>52</v>
      </c>
      <c r="P1553" t="s">
        <v>203</v>
      </c>
      <c r="T1553" t="s">
        <v>64</v>
      </c>
      <c r="Z1553" s="3"/>
      <c r="AF1553" t="s">
        <v>63</v>
      </c>
      <c r="AH1553">
        <v>0</v>
      </c>
      <c r="AI1553" s="2">
        <v>45657</v>
      </c>
      <c r="AJ1553" t="s">
        <v>64</v>
      </c>
      <c r="AK1553" t="s">
        <v>64</v>
      </c>
      <c r="AL1553" t="s">
        <v>64</v>
      </c>
      <c r="AN1553" s="3"/>
      <c r="AP1553" t="s">
        <v>64</v>
      </c>
      <c r="AR1553" t="s">
        <v>64</v>
      </c>
      <c r="AS1553" t="s">
        <v>66</v>
      </c>
    </row>
    <row r="1554" spans="1:45" ht="16" x14ac:dyDescent="0.2">
      <c r="A1554">
        <v>3874</v>
      </c>
      <c r="B1554">
        <v>3874</v>
      </c>
      <c r="C1554" s="2">
        <v>45657</v>
      </c>
      <c r="E1554" t="s">
        <v>202</v>
      </c>
      <c r="F1554" s="3">
        <v>5433.92</v>
      </c>
      <c r="G1554" t="s">
        <v>47</v>
      </c>
      <c r="H1554" s="3">
        <v>0</v>
      </c>
      <c r="I1554" t="s">
        <v>104</v>
      </c>
      <c r="J1554">
        <v>1730</v>
      </c>
      <c r="K1554" t="s">
        <v>52</v>
      </c>
      <c r="L1554" t="s">
        <v>203</v>
      </c>
      <c r="N1554">
        <v>1712</v>
      </c>
      <c r="O1554" t="s">
        <v>52</v>
      </c>
      <c r="P1554" t="s">
        <v>203</v>
      </c>
      <c r="T1554" t="s">
        <v>64</v>
      </c>
      <c r="Z1554" s="3"/>
      <c r="AF1554" t="s">
        <v>63</v>
      </c>
      <c r="AH1554">
        <v>0</v>
      </c>
      <c r="AI1554" s="2">
        <v>45657</v>
      </c>
      <c r="AJ1554" t="s">
        <v>64</v>
      </c>
      <c r="AK1554" t="s">
        <v>64</v>
      </c>
      <c r="AL1554" t="s">
        <v>64</v>
      </c>
      <c r="AN1554" s="3"/>
      <c r="AP1554" t="s">
        <v>64</v>
      </c>
      <c r="AR1554" t="s">
        <v>64</v>
      </c>
      <c r="AS1554" t="s">
        <v>66</v>
      </c>
    </row>
    <row r="1555" spans="1:45" ht="16" x14ac:dyDescent="0.2">
      <c r="A1555">
        <v>3875</v>
      </c>
      <c r="B1555">
        <v>3875</v>
      </c>
      <c r="C1555" s="2">
        <v>45657</v>
      </c>
      <c r="E1555" t="s">
        <v>202</v>
      </c>
      <c r="F1555" s="3">
        <v>2673.28</v>
      </c>
      <c r="G1555" t="s">
        <v>47</v>
      </c>
      <c r="H1555" s="3">
        <v>0</v>
      </c>
      <c r="I1555" t="s">
        <v>104</v>
      </c>
      <c r="J1555">
        <v>1730</v>
      </c>
      <c r="K1555" t="s">
        <v>52</v>
      </c>
      <c r="L1555" t="s">
        <v>203</v>
      </c>
      <c r="N1555">
        <v>1712</v>
      </c>
      <c r="O1555" t="s">
        <v>52</v>
      </c>
      <c r="P1555" t="s">
        <v>203</v>
      </c>
      <c r="T1555" t="s">
        <v>64</v>
      </c>
      <c r="Z1555" s="3"/>
      <c r="AF1555" t="s">
        <v>63</v>
      </c>
      <c r="AH1555">
        <v>0</v>
      </c>
      <c r="AI1555" s="2">
        <v>45657</v>
      </c>
      <c r="AJ1555" t="s">
        <v>64</v>
      </c>
      <c r="AK1555" t="s">
        <v>64</v>
      </c>
      <c r="AL1555" t="s">
        <v>64</v>
      </c>
      <c r="AN1555" s="3"/>
      <c r="AP1555" t="s">
        <v>64</v>
      </c>
      <c r="AR1555" t="s">
        <v>64</v>
      </c>
      <c r="AS1555" t="s">
        <v>66</v>
      </c>
    </row>
    <row r="1556" spans="1:45" ht="16" x14ac:dyDescent="0.2">
      <c r="A1556">
        <v>3877</v>
      </c>
      <c r="B1556">
        <v>3877</v>
      </c>
      <c r="C1556" s="2">
        <v>45657</v>
      </c>
      <c r="E1556" t="s">
        <v>4827</v>
      </c>
      <c r="F1556" s="3">
        <v>2599.13</v>
      </c>
      <c r="G1556" t="s">
        <v>47</v>
      </c>
      <c r="H1556" s="3">
        <v>0</v>
      </c>
      <c r="I1556" t="s">
        <v>104</v>
      </c>
      <c r="J1556">
        <v>703</v>
      </c>
      <c r="K1556" t="s">
        <v>52</v>
      </c>
      <c r="L1556" t="s">
        <v>53</v>
      </c>
      <c r="N1556">
        <v>1730</v>
      </c>
      <c r="O1556" t="s">
        <v>52</v>
      </c>
      <c r="P1556" t="s">
        <v>203</v>
      </c>
      <c r="T1556" t="s">
        <v>64</v>
      </c>
      <c r="Z1556" s="3"/>
      <c r="AF1556" t="s">
        <v>63</v>
      </c>
      <c r="AH1556">
        <v>0</v>
      </c>
      <c r="AI1556" s="2">
        <v>45657</v>
      </c>
      <c r="AJ1556" t="s">
        <v>64</v>
      </c>
      <c r="AK1556" t="s">
        <v>64</v>
      </c>
      <c r="AL1556" t="s">
        <v>64</v>
      </c>
      <c r="AN1556" s="3"/>
      <c r="AP1556" t="s">
        <v>64</v>
      </c>
      <c r="AR1556" t="s">
        <v>64</v>
      </c>
      <c r="AS1556" t="s">
        <v>66</v>
      </c>
    </row>
    <row r="1557" spans="1:45" ht="16" x14ac:dyDescent="0.2">
      <c r="A1557">
        <v>3878</v>
      </c>
      <c r="B1557">
        <v>3878</v>
      </c>
      <c r="C1557" s="2">
        <v>45657</v>
      </c>
      <c r="D1557" t="s">
        <v>1936</v>
      </c>
      <c r="E1557" t="s">
        <v>206</v>
      </c>
      <c r="F1557" s="3">
        <v>3290.09</v>
      </c>
      <c r="G1557" t="s">
        <v>47</v>
      </c>
      <c r="H1557" s="3">
        <v>0</v>
      </c>
      <c r="I1557" t="s">
        <v>104</v>
      </c>
      <c r="J1557">
        <v>2551</v>
      </c>
      <c r="K1557" t="s">
        <v>49</v>
      </c>
      <c r="L1557" t="s">
        <v>50</v>
      </c>
      <c r="M1557" t="s">
        <v>51</v>
      </c>
      <c r="N1557">
        <v>1730</v>
      </c>
      <c r="O1557" t="s">
        <v>52</v>
      </c>
      <c r="P1557" t="s">
        <v>203</v>
      </c>
      <c r="T1557" t="s">
        <v>64</v>
      </c>
      <c r="Z1557" s="3"/>
      <c r="AF1557" t="s">
        <v>63</v>
      </c>
      <c r="AH1557">
        <v>0</v>
      </c>
      <c r="AI1557" s="2">
        <v>45657</v>
      </c>
      <c r="AJ1557" t="s">
        <v>64</v>
      </c>
      <c r="AK1557" t="s">
        <v>64</v>
      </c>
      <c r="AL1557" t="s">
        <v>64</v>
      </c>
      <c r="AN1557" s="3"/>
      <c r="AP1557" t="s">
        <v>64</v>
      </c>
      <c r="AR1557" t="s">
        <v>64</v>
      </c>
      <c r="AS1557" t="s">
        <v>66</v>
      </c>
    </row>
    <row r="1558" spans="1:45" ht="16" x14ac:dyDescent="0.2">
      <c r="A1558">
        <v>3879</v>
      </c>
      <c r="B1558">
        <v>3879</v>
      </c>
      <c r="C1558" s="2">
        <v>45657</v>
      </c>
      <c r="D1558" t="s">
        <v>1936</v>
      </c>
      <c r="E1558" t="s">
        <v>204</v>
      </c>
      <c r="F1558" s="3">
        <v>753.42</v>
      </c>
      <c r="G1558" t="s">
        <v>47</v>
      </c>
      <c r="H1558" s="3">
        <v>0</v>
      </c>
      <c r="I1558" t="s">
        <v>104</v>
      </c>
      <c r="J1558">
        <v>2555</v>
      </c>
      <c r="K1558" t="s">
        <v>49</v>
      </c>
      <c r="L1558" t="s">
        <v>50</v>
      </c>
      <c r="M1558" t="s">
        <v>51</v>
      </c>
      <c r="N1558">
        <v>1730</v>
      </c>
      <c r="O1558" t="s">
        <v>52</v>
      </c>
      <c r="P1558" t="s">
        <v>203</v>
      </c>
      <c r="T1558" t="s">
        <v>64</v>
      </c>
      <c r="Z1558" s="3"/>
      <c r="AF1558" t="s">
        <v>63</v>
      </c>
      <c r="AH1558">
        <v>0</v>
      </c>
      <c r="AI1558" s="2">
        <v>45657</v>
      </c>
      <c r="AJ1558" t="s">
        <v>64</v>
      </c>
      <c r="AK1558" t="s">
        <v>64</v>
      </c>
      <c r="AL1558" t="s">
        <v>64</v>
      </c>
      <c r="AN1558" s="3"/>
      <c r="AP1558" t="s">
        <v>64</v>
      </c>
      <c r="AR1558" t="s">
        <v>64</v>
      </c>
      <c r="AS1558" t="s">
        <v>66</v>
      </c>
    </row>
    <row r="1559" spans="1:45" ht="16" x14ac:dyDescent="0.2">
      <c r="A1559">
        <v>3880</v>
      </c>
      <c r="B1559">
        <v>3880</v>
      </c>
      <c r="C1559" s="2">
        <v>45657</v>
      </c>
      <c r="D1559" t="s">
        <v>1934</v>
      </c>
      <c r="E1559" t="s">
        <v>206</v>
      </c>
      <c r="F1559" s="3">
        <v>3110.01</v>
      </c>
      <c r="G1559" t="s">
        <v>47</v>
      </c>
      <c r="H1559" s="3">
        <v>0</v>
      </c>
      <c r="I1559" t="s">
        <v>104</v>
      </c>
      <c r="J1559">
        <v>2551</v>
      </c>
      <c r="K1559" t="s">
        <v>49</v>
      </c>
      <c r="L1559" t="s">
        <v>50</v>
      </c>
      <c r="M1559" t="s">
        <v>51</v>
      </c>
      <c r="N1559">
        <v>1730</v>
      </c>
      <c r="O1559" t="s">
        <v>52</v>
      </c>
      <c r="P1559" t="s">
        <v>203</v>
      </c>
      <c r="T1559" t="s">
        <v>64</v>
      </c>
      <c r="Z1559" s="3"/>
      <c r="AF1559" t="s">
        <v>63</v>
      </c>
      <c r="AH1559">
        <v>0</v>
      </c>
      <c r="AI1559" s="2">
        <v>45657</v>
      </c>
      <c r="AJ1559" t="s">
        <v>64</v>
      </c>
      <c r="AK1559" t="s">
        <v>64</v>
      </c>
      <c r="AL1559" t="s">
        <v>64</v>
      </c>
      <c r="AN1559" s="3"/>
      <c r="AP1559" t="s">
        <v>64</v>
      </c>
      <c r="AR1559" t="s">
        <v>64</v>
      </c>
      <c r="AS1559" t="s">
        <v>66</v>
      </c>
    </row>
    <row r="1560" spans="1:45" ht="16" x14ac:dyDescent="0.2">
      <c r="A1560">
        <v>3881</v>
      </c>
      <c r="B1560">
        <v>3881</v>
      </c>
      <c r="C1560" s="2">
        <v>45657</v>
      </c>
      <c r="D1560" t="s">
        <v>1934</v>
      </c>
      <c r="E1560" t="s">
        <v>204</v>
      </c>
      <c r="F1560" s="3">
        <v>668.49</v>
      </c>
      <c r="G1560" t="s">
        <v>47</v>
      </c>
      <c r="H1560" s="3">
        <v>0</v>
      </c>
      <c r="I1560" t="s">
        <v>104</v>
      </c>
      <c r="J1560">
        <v>2555</v>
      </c>
      <c r="K1560" t="s">
        <v>49</v>
      </c>
      <c r="L1560" t="s">
        <v>50</v>
      </c>
      <c r="M1560" t="s">
        <v>51</v>
      </c>
      <c r="N1560">
        <v>1730</v>
      </c>
      <c r="O1560" t="s">
        <v>52</v>
      </c>
      <c r="P1560" t="s">
        <v>203</v>
      </c>
      <c r="T1560" t="s">
        <v>64</v>
      </c>
      <c r="Z1560" s="3"/>
      <c r="AF1560" t="s">
        <v>63</v>
      </c>
      <c r="AH1560">
        <v>0</v>
      </c>
      <c r="AI1560" s="2">
        <v>45657</v>
      </c>
      <c r="AJ1560" t="s">
        <v>64</v>
      </c>
      <c r="AK1560" t="s">
        <v>64</v>
      </c>
      <c r="AL1560" t="s">
        <v>64</v>
      </c>
      <c r="AN1560" s="3"/>
      <c r="AP1560" t="s">
        <v>64</v>
      </c>
      <c r="AR1560" t="s">
        <v>64</v>
      </c>
      <c r="AS1560" t="s">
        <v>66</v>
      </c>
    </row>
    <row r="1561" spans="1:45" ht="16" x14ac:dyDescent="0.2">
      <c r="A1561">
        <v>3882</v>
      </c>
      <c r="B1561">
        <v>3882</v>
      </c>
      <c r="C1561" s="2">
        <v>45657</v>
      </c>
      <c r="D1561" t="s">
        <v>1935</v>
      </c>
      <c r="E1561" t="s">
        <v>206</v>
      </c>
      <c r="F1561" s="3">
        <v>2382.81</v>
      </c>
      <c r="G1561" t="s">
        <v>47</v>
      </c>
      <c r="H1561" s="3">
        <v>0</v>
      </c>
      <c r="I1561" t="s">
        <v>104</v>
      </c>
      <c r="J1561">
        <v>2551</v>
      </c>
      <c r="K1561" t="s">
        <v>49</v>
      </c>
      <c r="L1561" t="s">
        <v>50</v>
      </c>
      <c r="M1561" t="s">
        <v>51</v>
      </c>
      <c r="N1561">
        <v>1730</v>
      </c>
      <c r="O1561" t="s">
        <v>52</v>
      </c>
      <c r="P1561" t="s">
        <v>203</v>
      </c>
      <c r="T1561" t="s">
        <v>64</v>
      </c>
      <c r="Z1561" s="3"/>
      <c r="AF1561" t="s">
        <v>63</v>
      </c>
      <c r="AH1561">
        <v>0</v>
      </c>
      <c r="AI1561" s="2">
        <v>45657</v>
      </c>
      <c r="AJ1561" t="s">
        <v>64</v>
      </c>
      <c r="AK1561" t="s">
        <v>64</v>
      </c>
      <c r="AL1561" t="s">
        <v>64</v>
      </c>
      <c r="AN1561" s="3"/>
      <c r="AP1561" t="s">
        <v>64</v>
      </c>
      <c r="AR1561" t="s">
        <v>64</v>
      </c>
      <c r="AS1561" t="s">
        <v>66</v>
      </c>
    </row>
    <row r="1562" spans="1:45" ht="16" x14ac:dyDescent="0.2">
      <c r="A1562">
        <v>3883</v>
      </c>
      <c r="B1562">
        <v>3883</v>
      </c>
      <c r="C1562" s="2">
        <v>45657</v>
      </c>
      <c r="D1562" t="s">
        <v>1935</v>
      </c>
      <c r="E1562" t="s">
        <v>204</v>
      </c>
      <c r="F1562" s="3">
        <v>561.4</v>
      </c>
      <c r="G1562" t="s">
        <v>47</v>
      </c>
      <c r="H1562" s="3">
        <v>0</v>
      </c>
      <c r="I1562" t="s">
        <v>104</v>
      </c>
      <c r="J1562">
        <v>2555</v>
      </c>
      <c r="K1562" t="s">
        <v>49</v>
      </c>
      <c r="L1562" t="s">
        <v>50</v>
      </c>
      <c r="M1562" t="s">
        <v>51</v>
      </c>
      <c r="N1562">
        <v>1730</v>
      </c>
      <c r="O1562" t="s">
        <v>52</v>
      </c>
      <c r="P1562" t="s">
        <v>203</v>
      </c>
      <c r="T1562" t="s">
        <v>64</v>
      </c>
      <c r="Z1562" s="3"/>
      <c r="AF1562" t="s">
        <v>63</v>
      </c>
      <c r="AH1562">
        <v>0</v>
      </c>
      <c r="AI1562" s="2">
        <v>45657</v>
      </c>
      <c r="AJ1562" t="s">
        <v>64</v>
      </c>
      <c r="AK1562" t="s">
        <v>64</v>
      </c>
      <c r="AL1562" t="s">
        <v>64</v>
      </c>
      <c r="AN1562" s="3"/>
      <c r="AP1562" t="s">
        <v>64</v>
      </c>
      <c r="AR1562" t="s">
        <v>64</v>
      </c>
      <c r="AS1562" t="s">
        <v>66</v>
      </c>
    </row>
    <row r="1563" spans="1:45" ht="16" x14ac:dyDescent="0.2">
      <c r="A1563">
        <v>3885</v>
      </c>
      <c r="B1563">
        <v>3885</v>
      </c>
      <c r="C1563" s="2">
        <v>45657</v>
      </c>
      <c r="D1563" t="s">
        <v>3282</v>
      </c>
      <c r="E1563" t="s">
        <v>206</v>
      </c>
      <c r="F1563" s="3">
        <v>2952.6</v>
      </c>
      <c r="G1563" t="s">
        <v>47</v>
      </c>
      <c r="H1563" s="3">
        <v>0</v>
      </c>
      <c r="I1563" t="s">
        <v>104</v>
      </c>
      <c r="J1563">
        <v>2551</v>
      </c>
      <c r="K1563" t="s">
        <v>49</v>
      </c>
      <c r="L1563" t="s">
        <v>50</v>
      </c>
      <c r="M1563" t="s">
        <v>51</v>
      </c>
      <c r="N1563">
        <v>1730</v>
      </c>
      <c r="O1563" t="s">
        <v>52</v>
      </c>
      <c r="P1563" t="s">
        <v>203</v>
      </c>
      <c r="T1563" t="s">
        <v>64</v>
      </c>
      <c r="Z1563" s="3"/>
      <c r="AF1563" t="s">
        <v>63</v>
      </c>
      <c r="AH1563">
        <v>0</v>
      </c>
      <c r="AI1563" s="2">
        <v>45657</v>
      </c>
      <c r="AJ1563" t="s">
        <v>64</v>
      </c>
      <c r="AK1563" t="s">
        <v>64</v>
      </c>
      <c r="AL1563" t="s">
        <v>64</v>
      </c>
      <c r="AN1563" s="3"/>
      <c r="AP1563" t="s">
        <v>64</v>
      </c>
      <c r="AR1563" t="s">
        <v>64</v>
      </c>
      <c r="AS1563" t="s">
        <v>66</v>
      </c>
    </row>
    <row r="1564" spans="1:45" ht="16" x14ac:dyDescent="0.2">
      <c r="A1564">
        <v>3886</v>
      </c>
      <c r="B1564">
        <v>3886</v>
      </c>
      <c r="C1564" s="2">
        <v>45657</v>
      </c>
      <c r="D1564" t="s">
        <v>3282</v>
      </c>
      <c r="E1564" t="s">
        <v>204</v>
      </c>
      <c r="F1564" s="3">
        <v>634.65</v>
      </c>
      <c r="G1564" t="s">
        <v>47</v>
      </c>
      <c r="H1564" s="3">
        <v>0</v>
      </c>
      <c r="I1564" t="s">
        <v>104</v>
      </c>
      <c r="J1564">
        <v>2555</v>
      </c>
      <c r="K1564" t="s">
        <v>49</v>
      </c>
      <c r="L1564" t="s">
        <v>50</v>
      </c>
      <c r="M1564" t="s">
        <v>51</v>
      </c>
      <c r="N1564">
        <v>1730</v>
      </c>
      <c r="O1564" t="s">
        <v>52</v>
      </c>
      <c r="P1564" t="s">
        <v>203</v>
      </c>
      <c r="T1564" t="s">
        <v>64</v>
      </c>
      <c r="Z1564" s="3"/>
      <c r="AF1564" t="s">
        <v>63</v>
      </c>
      <c r="AH1564">
        <v>0</v>
      </c>
      <c r="AI1564" s="2">
        <v>45657</v>
      </c>
      <c r="AJ1564" t="s">
        <v>64</v>
      </c>
      <c r="AK1564" t="s">
        <v>64</v>
      </c>
      <c r="AL1564" t="s">
        <v>64</v>
      </c>
      <c r="AN1564" s="3"/>
      <c r="AP1564" t="s">
        <v>64</v>
      </c>
      <c r="AR1564" t="s">
        <v>64</v>
      </c>
      <c r="AS1564" t="s">
        <v>66</v>
      </c>
    </row>
    <row r="1565" spans="1:45" ht="16" x14ac:dyDescent="0.2">
      <c r="A1565">
        <v>3888</v>
      </c>
      <c r="B1565">
        <v>3888</v>
      </c>
      <c r="C1565" s="2">
        <v>45657</v>
      </c>
      <c r="D1565" t="s">
        <v>3282</v>
      </c>
      <c r="E1565" t="s">
        <v>204</v>
      </c>
      <c r="F1565" s="3">
        <v>196.55</v>
      </c>
      <c r="G1565" t="s">
        <v>47</v>
      </c>
      <c r="H1565" s="3">
        <v>0</v>
      </c>
      <c r="I1565" t="s">
        <v>104</v>
      </c>
      <c r="J1565">
        <v>2555</v>
      </c>
      <c r="K1565" t="s">
        <v>49</v>
      </c>
      <c r="L1565" t="s">
        <v>50</v>
      </c>
      <c r="M1565" t="s">
        <v>51</v>
      </c>
      <c r="N1565">
        <v>1730</v>
      </c>
      <c r="O1565" t="s">
        <v>52</v>
      </c>
      <c r="P1565" t="s">
        <v>203</v>
      </c>
      <c r="T1565" t="s">
        <v>64</v>
      </c>
      <c r="Z1565" s="3"/>
      <c r="AF1565" t="s">
        <v>63</v>
      </c>
      <c r="AH1565">
        <v>0</v>
      </c>
      <c r="AI1565" s="2">
        <v>45657</v>
      </c>
      <c r="AJ1565" t="s">
        <v>64</v>
      </c>
      <c r="AK1565" t="s">
        <v>64</v>
      </c>
      <c r="AL1565" t="s">
        <v>64</v>
      </c>
      <c r="AN1565" s="3"/>
      <c r="AP1565" t="s">
        <v>64</v>
      </c>
      <c r="AR1565" t="s">
        <v>64</v>
      </c>
      <c r="AS1565" t="s">
        <v>66</v>
      </c>
    </row>
    <row r="1566" spans="1:45" ht="16" x14ac:dyDescent="0.2">
      <c r="A1566">
        <v>3889</v>
      </c>
      <c r="B1566">
        <v>3889</v>
      </c>
      <c r="C1566" s="2">
        <v>45657</v>
      </c>
      <c r="D1566" t="s">
        <v>4828</v>
      </c>
      <c r="E1566" t="s">
        <v>206</v>
      </c>
      <c r="F1566" s="3">
        <v>858.25</v>
      </c>
      <c r="G1566" t="s">
        <v>47</v>
      </c>
      <c r="H1566" s="3">
        <v>0</v>
      </c>
      <c r="I1566" t="s">
        <v>104</v>
      </c>
      <c r="J1566">
        <v>2551</v>
      </c>
      <c r="K1566" t="s">
        <v>49</v>
      </c>
      <c r="L1566" t="s">
        <v>50</v>
      </c>
      <c r="M1566" t="s">
        <v>51</v>
      </c>
      <c r="N1566">
        <v>1730</v>
      </c>
      <c r="O1566" t="s">
        <v>52</v>
      </c>
      <c r="P1566" t="s">
        <v>203</v>
      </c>
      <c r="T1566" t="s">
        <v>64</v>
      </c>
      <c r="Z1566" s="3"/>
      <c r="AF1566" t="s">
        <v>63</v>
      </c>
      <c r="AH1566">
        <v>0</v>
      </c>
      <c r="AI1566" s="2">
        <v>45657</v>
      </c>
      <c r="AJ1566" t="s">
        <v>64</v>
      </c>
      <c r="AK1566" t="s">
        <v>64</v>
      </c>
      <c r="AL1566" t="s">
        <v>64</v>
      </c>
      <c r="AN1566" s="3"/>
      <c r="AP1566" t="s">
        <v>64</v>
      </c>
      <c r="AR1566" t="s">
        <v>64</v>
      </c>
      <c r="AS1566" t="s">
        <v>66</v>
      </c>
    </row>
    <row r="1567" spans="1:45" ht="16" x14ac:dyDescent="0.2">
      <c r="A1567">
        <v>3890</v>
      </c>
      <c r="B1567">
        <v>3890</v>
      </c>
      <c r="C1567" s="2">
        <v>45657</v>
      </c>
      <c r="D1567" t="s">
        <v>1936</v>
      </c>
      <c r="E1567" t="s">
        <v>2634</v>
      </c>
      <c r="F1567" s="3">
        <v>76.77</v>
      </c>
      <c r="G1567" t="s">
        <v>47</v>
      </c>
      <c r="H1567" s="3">
        <v>0</v>
      </c>
      <c r="I1567" t="s">
        <v>104</v>
      </c>
      <c r="J1567">
        <v>1730</v>
      </c>
      <c r="K1567" t="s">
        <v>52</v>
      </c>
      <c r="L1567" t="s">
        <v>203</v>
      </c>
      <c r="N1567">
        <v>2551</v>
      </c>
      <c r="O1567" t="s">
        <v>49</v>
      </c>
      <c r="P1567" t="s">
        <v>50</v>
      </c>
      <c r="Q1567" t="s">
        <v>51</v>
      </c>
      <c r="T1567" t="s">
        <v>64</v>
      </c>
      <c r="Z1567" s="3"/>
      <c r="AF1567" t="s">
        <v>63</v>
      </c>
      <c r="AH1567">
        <v>0</v>
      </c>
      <c r="AI1567" s="2">
        <v>45657</v>
      </c>
      <c r="AJ1567" t="s">
        <v>64</v>
      </c>
      <c r="AK1567" t="s">
        <v>64</v>
      </c>
      <c r="AL1567" t="s">
        <v>64</v>
      </c>
      <c r="AN1567" s="3"/>
      <c r="AP1567" t="s">
        <v>64</v>
      </c>
      <c r="AR1567" t="s">
        <v>64</v>
      </c>
      <c r="AS1567" t="s">
        <v>66</v>
      </c>
    </row>
    <row r="1568" spans="1:45" ht="16" x14ac:dyDescent="0.2">
      <c r="A1568">
        <v>3891</v>
      </c>
      <c r="B1568">
        <v>3891</v>
      </c>
      <c r="C1568" s="2">
        <v>45657</v>
      </c>
      <c r="D1568" t="s">
        <v>1936</v>
      </c>
      <c r="E1568" t="s">
        <v>2634</v>
      </c>
      <c r="F1568" s="3">
        <v>2115.86</v>
      </c>
      <c r="G1568" t="s">
        <v>47</v>
      </c>
      <c r="H1568" s="3">
        <v>0</v>
      </c>
      <c r="I1568" t="s">
        <v>104</v>
      </c>
      <c r="J1568">
        <v>1730</v>
      </c>
      <c r="K1568" t="s">
        <v>52</v>
      </c>
      <c r="L1568" t="s">
        <v>203</v>
      </c>
      <c r="N1568">
        <v>2551</v>
      </c>
      <c r="O1568" t="s">
        <v>49</v>
      </c>
      <c r="P1568" t="s">
        <v>50</v>
      </c>
      <c r="Q1568" t="s">
        <v>51</v>
      </c>
      <c r="T1568" t="s">
        <v>64</v>
      </c>
      <c r="Z1568" s="3"/>
      <c r="AF1568" t="s">
        <v>63</v>
      </c>
      <c r="AH1568">
        <v>0</v>
      </c>
      <c r="AI1568" s="2">
        <v>45657</v>
      </c>
      <c r="AJ1568" t="s">
        <v>64</v>
      </c>
      <c r="AK1568" t="s">
        <v>64</v>
      </c>
      <c r="AL1568" t="s">
        <v>64</v>
      </c>
      <c r="AN1568" s="3"/>
      <c r="AP1568" t="s">
        <v>64</v>
      </c>
      <c r="AR1568" t="s">
        <v>64</v>
      </c>
      <c r="AS1568" t="s">
        <v>66</v>
      </c>
    </row>
    <row r="1569" spans="1:45" ht="16" x14ac:dyDescent="0.2">
      <c r="A1569">
        <v>3892</v>
      </c>
      <c r="B1569">
        <v>3892</v>
      </c>
      <c r="C1569" s="2">
        <v>45657</v>
      </c>
      <c r="D1569" t="s">
        <v>1936</v>
      </c>
      <c r="E1569" t="s">
        <v>2634</v>
      </c>
      <c r="F1569" s="3">
        <v>406.5</v>
      </c>
      <c r="G1569" t="s">
        <v>47</v>
      </c>
      <c r="H1569" s="3">
        <v>0</v>
      </c>
      <c r="I1569" t="s">
        <v>104</v>
      </c>
      <c r="J1569">
        <v>1730</v>
      </c>
      <c r="K1569" t="s">
        <v>52</v>
      </c>
      <c r="L1569" t="s">
        <v>203</v>
      </c>
      <c r="N1569">
        <v>2551</v>
      </c>
      <c r="O1569" t="s">
        <v>49</v>
      </c>
      <c r="P1569" t="s">
        <v>50</v>
      </c>
      <c r="Q1569" t="s">
        <v>51</v>
      </c>
      <c r="T1569" t="s">
        <v>64</v>
      </c>
      <c r="Z1569" s="3"/>
      <c r="AF1569" t="s">
        <v>63</v>
      </c>
      <c r="AH1569">
        <v>0</v>
      </c>
      <c r="AI1569" s="2">
        <v>45657</v>
      </c>
      <c r="AJ1569" t="s">
        <v>64</v>
      </c>
      <c r="AK1569" t="s">
        <v>64</v>
      </c>
      <c r="AL1569" t="s">
        <v>64</v>
      </c>
      <c r="AN1569" s="3"/>
      <c r="AP1569" t="s">
        <v>64</v>
      </c>
      <c r="AR1569" t="s">
        <v>64</v>
      </c>
      <c r="AS1569" t="s">
        <v>66</v>
      </c>
    </row>
    <row r="1570" spans="1:45" ht="16" x14ac:dyDescent="0.2">
      <c r="A1570">
        <v>3836</v>
      </c>
      <c r="B1570">
        <v>3836</v>
      </c>
      <c r="C1570" s="2">
        <v>45660.041666666657</v>
      </c>
      <c r="D1570" t="s">
        <v>1748</v>
      </c>
      <c r="E1570" t="s">
        <v>3655</v>
      </c>
      <c r="F1570" s="3">
        <v>46.41</v>
      </c>
      <c r="G1570" t="s">
        <v>47</v>
      </c>
      <c r="H1570" s="3">
        <v>0</v>
      </c>
      <c r="I1570" t="s">
        <v>48</v>
      </c>
      <c r="J1570">
        <v>2663</v>
      </c>
      <c r="K1570" t="s">
        <v>49</v>
      </c>
      <c r="L1570" t="s">
        <v>50</v>
      </c>
      <c r="M1570" t="s">
        <v>51</v>
      </c>
      <c r="N1570">
        <v>940</v>
      </c>
      <c r="O1570" t="s">
        <v>52</v>
      </c>
      <c r="P1570" t="s">
        <v>53</v>
      </c>
      <c r="T1570" t="s">
        <v>2516</v>
      </c>
      <c r="U1570" t="s">
        <v>4829</v>
      </c>
      <c r="V1570" t="s">
        <v>3104</v>
      </c>
      <c r="W1570" t="s">
        <v>56</v>
      </c>
      <c r="X1570" t="s">
        <v>4830</v>
      </c>
      <c r="Y1570" t="s">
        <v>2375</v>
      </c>
      <c r="Z1570" s="3">
        <v>19</v>
      </c>
      <c r="AA1570" t="s">
        <v>2519</v>
      </c>
      <c r="AB1570" t="s">
        <v>4831</v>
      </c>
      <c r="AC1570" t="s">
        <v>61</v>
      </c>
      <c r="AD1570" t="s">
        <v>61</v>
      </c>
      <c r="AE1570" t="s">
        <v>4832</v>
      </c>
      <c r="AF1570" t="s">
        <v>63</v>
      </c>
      <c r="AH1570">
        <v>0</v>
      </c>
      <c r="AI1570" s="2">
        <v>45660</v>
      </c>
      <c r="AJ1570" t="s">
        <v>64</v>
      </c>
      <c r="AK1570" t="s">
        <v>64</v>
      </c>
      <c r="AL1570" t="s">
        <v>4833</v>
      </c>
      <c r="AM1570" t="s">
        <v>4829</v>
      </c>
      <c r="AN1570" s="3">
        <v>46.41</v>
      </c>
      <c r="AO1570" t="s">
        <v>4831</v>
      </c>
      <c r="AP1570" t="s">
        <v>64</v>
      </c>
      <c r="AQ1570" t="s">
        <v>4832</v>
      </c>
      <c r="AR1570">
        <v>1448</v>
      </c>
      <c r="AS1570" t="s">
        <v>66</v>
      </c>
    </row>
    <row r="1571" spans="1:45" ht="16" x14ac:dyDescent="0.2">
      <c r="A1571">
        <v>3837</v>
      </c>
      <c r="B1571">
        <v>3837</v>
      </c>
      <c r="C1571" s="2">
        <v>45664.041666666657</v>
      </c>
      <c r="D1571" t="s">
        <v>1748</v>
      </c>
      <c r="E1571" t="s">
        <v>2507</v>
      </c>
      <c r="F1571" s="3">
        <v>20.23</v>
      </c>
      <c r="G1571" t="s">
        <v>47</v>
      </c>
      <c r="H1571" s="3">
        <v>0</v>
      </c>
      <c r="I1571" t="s">
        <v>48</v>
      </c>
      <c r="J1571">
        <v>2702</v>
      </c>
      <c r="K1571" t="s">
        <v>49</v>
      </c>
      <c r="L1571" t="s">
        <v>50</v>
      </c>
      <c r="M1571" t="s">
        <v>51</v>
      </c>
      <c r="N1571">
        <v>940</v>
      </c>
      <c r="O1571" t="s">
        <v>52</v>
      </c>
      <c r="P1571" t="s">
        <v>53</v>
      </c>
      <c r="T1571" t="s">
        <v>2826</v>
      </c>
      <c r="U1571" t="s">
        <v>4834</v>
      </c>
      <c r="V1571" t="s">
        <v>3107</v>
      </c>
      <c r="W1571" t="s">
        <v>56</v>
      </c>
      <c r="X1571" t="s">
        <v>4835</v>
      </c>
      <c r="Y1571" t="s">
        <v>2726</v>
      </c>
      <c r="Z1571" s="3">
        <v>19</v>
      </c>
      <c r="AA1571" t="s">
        <v>2829</v>
      </c>
      <c r="AB1571" t="s">
        <v>4836</v>
      </c>
      <c r="AC1571" t="s">
        <v>61</v>
      </c>
      <c r="AD1571" t="s">
        <v>61</v>
      </c>
      <c r="AE1571" t="s">
        <v>4837</v>
      </c>
      <c r="AF1571" t="s">
        <v>63</v>
      </c>
      <c r="AH1571">
        <v>0</v>
      </c>
      <c r="AI1571" s="2">
        <v>45664</v>
      </c>
      <c r="AJ1571" t="s">
        <v>64</v>
      </c>
      <c r="AK1571" t="s">
        <v>64</v>
      </c>
      <c r="AL1571" t="s">
        <v>4838</v>
      </c>
      <c r="AM1571" t="s">
        <v>4834</v>
      </c>
      <c r="AN1571" s="3">
        <v>20.23</v>
      </c>
      <c r="AO1571" t="s">
        <v>4836</v>
      </c>
      <c r="AP1571" t="s">
        <v>64</v>
      </c>
      <c r="AQ1571" t="s">
        <v>4837</v>
      </c>
      <c r="AR1571">
        <v>1450</v>
      </c>
      <c r="AS1571" t="s">
        <v>66</v>
      </c>
    </row>
    <row r="1572" spans="1:45" ht="16" x14ac:dyDescent="0.2">
      <c r="A1572">
        <v>3843</v>
      </c>
      <c r="B1572">
        <v>3843</v>
      </c>
      <c r="C1572" s="2">
        <v>45664.041666666657</v>
      </c>
      <c r="D1572" t="s">
        <v>1814</v>
      </c>
      <c r="E1572" t="s">
        <v>4839</v>
      </c>
      <c r="F1572" s="3">
        <v>652.62</v>
      </c>
      <c r="G1572" t="s">
        <v>47</v>
      </c>
      <c r="H1572" s="3">
        <v>0</v>
      </c>
      <c r="I1572" t="s">
        <v>48</v>
      </c>
      <c r="J1572">
        <v>2510</v>
      </c>
      <c r="K1572" t="s">
        <v>49</v>
      </c>
      <c r="L1572" t="s">
        <v>50</v>
      </c>
      <c r="M1572" t="s">
        <v>51</v>
      </c>
      <c r="N1572">
        <v>940</v>
      </c>
      <c r="O1572" t="s">
        <v>52</v>
      </c>
      <c r="P1572" t="s">
        <v>53</v>
      </c>
      <c r="T1572" t="s">
        <v>4840</v>
      </c>
      <c r="U1572" t="s">
        <v>4841</v>
      </c>
      <c r="V1572" t="s">
        <v>3109</v>
      </c>
      <c r="W1572" t="s">
        <v>56</v>
      </c>
      <c r="X1572" t="s">
        <v>4842</v>
      </c>
      <c r="Y1572" t="s">
        <v>3455</v>
      </c>
      <c r="Z1572" s="3">
        <v>0</v>
      </c>
      <c r="AA1572" t="s">
        <v>4843</v>
      </c>
      <c r="AB1572" t="s">
        <v>4844</v>
      </c>
      <c r="AC1572" t="s">
        <v>61</v>
      </c>
      <c r="AD1572" t="s">
        <v>61</v>
      </c>
      <c r="AE1572" t="s">
        <v>4845</v>
      </c>
      <c r="AF1572" t="s">
        <v>63</v>
      </c>
      <c r="AH1572">
        <v>0</v>
      </c>
      <c r="AI1572" s="2">
        <v>45664</v>
      </c>
      <c r="AJ1572" t="s">
        <v>64</v>
      </c>
      <c r="AK1572" t="s">
        <v>64</v>
      </c>
      <c r="AL1572" t="s">
        <v>4846</v>
      </c>
      <c r="AM1572" t="s">
        <v>4841</v>
      </c>
      <c r="AN1572" s="3">
        <v>652.62</v>
      </c>
      <c r="AO1572" t="s">
        <v>4844</v>
      </c>
      <c r="AP1572" t="s">
        <v>64</v>
      </c>
      <c r="AQ1572" t="s">
        <v>4845</v>
      </c>
      <c r="AR1572">
        <v>1449</v>
      </c>
      <c r="AS1572" t="s">
        <v>66</v>
      </c>
    </row>
    <row r="1573" spans="1:45" ht="16" x14ac:dyDescent="0.2">
      <c r="A1573">
        <v>3844</v>
      </c>
      <c r="B1573">
        <v>3844</v>
      </c>
      <c r="C1573" s="2">
        <v>45664.041666666657</v>
      </c>
      <c r="D1573" t="s">
        <v>1748</v>
      </c>
      <c r="E1573" t="s">
        <v>4045</v>
      </c>
      <c r="F1573" s="3">
        <v>10</v>
      </c>
      <c r="G1573" t="s">
        <v>47</v>
      </c>
      <c r="H1573" s="3">
        <v>0</v>
      </c>
      <c r="I1573" t="s">
        <v>48</v>
      </c>
      <c r="J1573">
        <v>2705</v>
      </c>
      <c r="K1573" t="s">
        <v>49</v>
      </c>
      <c r="L1573" t="s">
        <v>50</v>
      </c>
      <c r="M1573" t="s">
        <v>51</v>
      </c>
      <c r="N1573">
        <v>940</v>
      </c>
      <c r="O1573" t="s">
        <v>52</v>
      </c>
      <c r="P1573" t="s">
        <v>53</v>
      </c>
      <c r="T1573" t="s">
        <v>4840</v>
      </c>
      <c r="U1573" t="s">
        <v>4841</v>
      </c>
      <c r="V1573" t="s">
        <v>3109</v>
      </c>
      <c r="W1573" t="s">
        <v>56</v>
      </c>
      <c r="X1573" t="s">
        <v>4842</v>
      </c>
      <c r="Y1573" t="s">
        <v>3455</v>
      </c>
      <c r="Z1573" s="3">
        <v>0</v>
      </c>
      <c r="AA1573" t="s">
        <v>4843</v>
      </c>
      <c r="AB1573" t="s">
        <v>4844</v>
      </c>
      <c r="AC1573" t="s">
        <v>61</v>
      </c>
      <c r="AD1573" t="s">
        <v>61</v>
      </c>
      <c r="AE1573" t="s">
        <v>4845</v>
      </c>
      <c r="AF1573" t="s">
        <v>63</v>
      </c>
      <c r="AH1573">
        <v>0</v>
      </c>
      <c r="AI1573" s="2">
        <v>45664</v>
      </c>
      <c r="AJ1573" t="s">
        <v>64</v>
      </c>
      <c r="AK1573" t="s">
        <v>64</v>
      </c>
      <c r="AL1573" t="s">
        <v>4846</v>
      </c>
      <c r="AM1573" t="s">
        <v>4841</v>
      </c>
      <c r="AN1573" s="3">
        <v>652.62</v>
      </c>
      <c r="AO1573" t="s">
        <v>4844</v>
      </c>
      <c r="AP1573" t="s">
        <v>64</v>
      </c>
      <c r="AQ1573" t="s">
        <v>4845</v>
      </c>
      <c r="AR1573">
        <v>1449</v>
      </c>
      <c r="AS1573" t="s">
        <v>66</v>
      </c>
    </row>
    <row r="1574" spans="1:45" ht="16" x14ac:dyDescent="0.2">
      <c r="A1574">
        <v>3838</v>
      </c>
      <c r="B1574">
        <v>3838</v>
      </c>
      <c r="C1574" s="2">
        <v>45670.041666666657</v>
      </c>
      <c r="D1574" t="s">
        <v>1748</v>
      </c>
      <c r="E1574" t="s">
        <v>2165</v>
      </c>
      <c r="F1574" s="3">
        <v>52.9</v>
      </c>
      <c r="G1574" t="s">
        <v>47</v>
      </c>
      <c r="H1574" s="3">
        <v>0</v>
      </c>
      <c r="I1574" t="s">
        <v>48</v>
      </c>
      <c r="J1574">
        <v>2900</v>
      </c>
      <c r="K1574" t="s">
        <v>49</v>
      </c>
      <c r="L1574" t="s">
        <v>50</v>
      </c>
      <c r="M1574" t="s">
        <v>51</v>
      </c>
      <c r="N1574">
        <v>940</v>
      </c>
      <c r="O1574" t="s">
        <v>52</v>
      </c>
      <c r="P1574" t="s">
        <v>53</v>
      </c>
      <c r="T1574" t="s">
        <v>2313</v>
      </c>
      <c r="U1574" t="s">
        <v>4847</v>
      </c>
      <c r="V1574" t="s">
        <v>3117</v>
      </c>
      <c r="W1574" t="s">
        <v>56</v>
      </c>
      <c r="X1574" t="s">
        <v>4848</v>
      </c>
      <c r="Y1574" t="s">
        <v>3972</v>
      </c>
      <c r="Z1574" s="3">
        <v>19</v>
      </c>
      <c r="AA1574" t="s">
        <v>2316</v>
      </c>
      <c r="AB1574" t="s">
        <v>4849</v>
      </c>
      <c r="AC1574" t="s">
        <v>61</v>
      </c>
      <c r="AD1574" t="s">
        <v>61</v>
      </c>
      <c r="AE1574" t="s">
        <v>4850</v>
      </c>
      <c r="AF1574" t="s">
        <v>63</v>
      </c>
      <c r="AH1574">
        <v>0</v>
      </c>
      <c r="AI1574" s="2">
        <v>45670</v>
      </c>
      <c r="AJ1574" t="s">
        <v>64</v>
      </c>
      <c r="AK1574" t="s">
        <v>64</v>
      </c>
      <c r="AL1574" t="s">
        <v>4851</v>
      </c>
      <c r="AM1574" t="s">
        <v>4847</v>
      </c>
      <c r="AN1574" s="3">
        <v>52.9</v>
      </c>
      <c r="AO1574" t="s">
        <v>4849</v>
      </c>
      <c r="AP1574" t="s">
        <v>64</v>
      </c>
      <c r="AQ1574" t="s">
        <v>4850</v>
      </c>
      <c r="AR1574">
        <v>1451</v>
      </c>
      <c r="AS1574" t="s">
        <v>66</v>
      </c>
    </row>
    <row r="1575" spans="1:45" ht="16" x14ac:dyDescent="0.2">
      <c r="A1575">
        <v>3840</v>
      </c>
      <c r="B1575">
        <v>3840</v>
      </c>
      <c r="C1575" s="2">
        <v>45672.041666666657</v>
      </c>
      <c r="E1575" t="s">
        <v>215</v>
      </c>
      <c r="F1575" s="3">
        <v>1988.63</v>
      </c>
      <c r="G1575" t="s">
        <v>47</v>
      </c>
      <c r="H1575" s="3">
        <v>0</v>
      </c>
      <c r="I1575" t="s">
        <v>48</v>
      </c>
      <c r="J1575">
        <v>1700</v>
      </c>
      <c r="K1575" t="s">
        <v>52</v>
      </c>
      <c r="L1575" t="s">
        <v>203</v>
      </c>
      <c r="N1575">
        <v>940</v>
      </c>
      <c r="O1575" t="s">
        <v>52</v>
      </c>
      <c r="P1575" t="s">
        <v>53</v>
      </c>
      <c r="T1575" t="s">
        <v>4852</v>
      </c>
      <c r="U1575" t="s">
        <v>4853</v>
      </c>
      <c r="Z1575" s="3"/>
      <c r="AF1575" t="s">
        <v>63</v>
      </c>
      <c r="AH1575">
        <v>0</v>
      </c>
      <c r="AI1575" s="2">
        <v>45672</v>
      </c>
      <c r="AJ1575" t="s">
        <v>64</v>
      </c>
      <c r="AK1575" t="s">
        <v>64</v>
      </c>
      <c r="AL1575" t="s">
        <v>4854</v>
      </c>
      <c r="AM1575" t="s">
        <v>4853</v>
      </c>
      <c r="AN1575" s="3"/>
      <c r="AP1575" t="s">
        <v>64</v>
      </c>
      <c r="AR1575">
        <v>1453</v>
      </c>
      <c r="AS1575" t="s">
        <v>66</v>
      </c>
    </row>
    <row r="1576" spans="1:45" ht="16" x14ac:dyDescent="0.2">
      <c r="A1576">
        <v>3839</v>
      </c>
      <c r="B1576">
        <v>3839</v>
      </c>
      <c r="C1576" s="2">
        <v>45672.041666666657</v>
      </c>
      <c r="D1576" t="s">
        <v>1748</v>
      </c>
      <c r="E1576" t="s">
        <v>188</v>
      </c>
      <c r="F1576" s="3">
        <v>60</v>
      </c>
      <c r="G1576" t="s">
        <v>47</v>
      </c>
      <c r="H1576" s="3">
        <v>0</v>
      </c>
      <c r="I1576" t="s">
        <v>48</v>
      </c>
      <c r="J1576">
        <v>2753</v>
      </c>
      <c r="K1576" t="s">
        <v>49</v>
      </c>
      <c r="L1576" t="s">
        <v>50</v>
      </c>
      <c r="M1576" t="s">
        <v>51</v>
      </c>
      <c r="N1576">
        <v>940</v>
      </c>
      <c r="O1576" t="s">
        <v>52</v>
      </c>
      <c r="P1576" t="s">
        <v>53</v>
      </c>
      <c r="T1576" t="s">
        <v>189</v>
      </c>
      <c r="U1576" t="s">
        <v>4855</v>
      </c>
      <c r="Z1576" s="3"/>
      <c r="AF1576" t="s">
        <v>63</v>
      </c>
      <c r="AH1576">
        <v>0</v>
      </c>
      <c r="AI1576" s="2">
        <v>45672</v>
      </c>
      <c r="AJ1576" t="s">
        <v>64</v>
      </c>
      <c r="AK1576" t="s">
        <v>64</v>
      </c>
      <c r="AL1576" t="s">
        <v>4856</v>
      </c>
      <c r="AM1576" t="s">
        <v>4855</v>
      </c>
      <c r="AN1576" s="3"/>
      <c r="AP1576" t="s">
        <v>64</v>
      </c>
      <c r="AR1576">
        <v>1452</v>
      </c>
      <c r="AS1576" t="s">
        <v>66</v>
      </c>
    </row>
    <row r="1577" spans="1:45" ht="16" x14ac:dyDescent="0.2">
      <c r="A1577">
        <v>3845</v>
      </c>
      <c r="B1577">
        <v>3845</v>
      </c>
      <c r="C1577" s="2">
        <v>45673.625254629631</v>
      </c>
      <c r="E1577" t="s">
        <v>1231</v>
      </c>
      <c r="F1577" s="3">
        <v>322.91000000000003</v>
      </c>
      <c r="G1577" t="s">
        <v>47</v>
      </c>
      <c r="H1577" s="3">
        <v>0</v>
      </c>
      <c r="I1577" t="s">
        <v>104</v>
      </c>
      <c r="J1577">
        <v>941</v>
      </c>
      <c r="K1577" t="s">
        <v>52</v>
      </c>
      <c r="L1577" t="s">
        <v>53</v>
      </c>
      <c r="N1577">
        <v>705</v>
      </c>
      <c r="O1577" t="s">
        <v>52</v>
      </c>
      <c r="P1577" t="s">
        <v>53</v>
      </c>
      <c r="T1577" t="s">
        <v>4857</v>
      </c>
      <c r="U1577" t="s">
        <v>4858</v>
      </c>
      <c r="Z1577" s="3"/>
      <c r="AF1577" t="s">
        <v>63</v>
      </c>
      <c r="AH1577">
        <v>0</v>
      </c>
      <c r="AI1577" s="2">
        <v>45673</v>
      </c>
      <c r="AJ1577" t="s">
        <v>64</v>
      </c>
      <c r="AK1577" t="s">
        <v>64</v>
      </c>
      <c r="AL1577" t="s">
        <v>4859</v>
      </c>
      <c r="AM1577" t="s">
        <v>4858</v>
      </c>
      <c r="AN1577" s="3"/>
      <c r="AP1577" t="s">
        <v>64</v>
      </c>
      <c r="AR1577">
        <v>1454</v>
      </c>
      <c r="AS1577" t="s">
        <v>66</v>
      </c>
    </row>
    <row r="1578" spans="1:45" ht="16" x14ac:dyDescent="0.2">
      <c r="A1578">
        <v>3859</v>
      </c>
      <c r="B1578">
        <v>3859</v>
      </c>
      <c r="C1578" s="2">
        <v>45673.625254629631</v>
      </c>
      <c r="D1578" t="s">
        <v>1814</v>
      </c>
      <c r="E1578" t="s">
        <v>4860</v>
      </c>
      <c r="F1578" s="3">
        <v>322.91000000000003</v>
      </c>
      <c r="G1578" t="s">
        <v>47</v>
      </c>
      <c r="H1578" s="3">
        <v>0</v>
      </c>
      <c r="I1578" t="s">
        <v>48</v>
      </c>
      <c r="J1578">
        <v>2710</v>
      </c>
      <c r="K1578" t="s">
        <v>49</v>
      </c>
      <c r="L1578" t="s">
        <v>50</v>
      </c>
      <c r="M1578" t="s">
        <v>51</v>
      </c>
      <c r="N1578">
        <v>941</v>
      </c>
      <c r="O1578" t="s">
        <v>52</v>
      </c>
      <c r="P1578" t="s">
        <v>53</v>
      </c>
      <c r="T1578" t="s">
        <v>4861</v>
      </c>
      <c r="U1578" t="s">
        <v>4862</v>
      </c>
      <c r="Z1578" s="3"/>
      <c r="AF1578" t="s">
        <v>63</v>
      </c>
      <c r="AG1578" t="s">
        <v>4863</v>
      </c>
      <c r="AH1578">
        <v>0</v>
      </c>
      <c r="AI1578" s="2">
        <v>45673</v>
      </c>
      <c r="AJ1578" t="s">
        <v>64</v>
      </c>
      <c r="AK1578" t="s">
        <v>64</v>
      </c>
      <c r="AL1578" t="s">
        <v>4864</v>
      </c>
      <c r="AM1578" t="s">
        <v>4862</v>
      </c>
      <c r="AN1578" s="3"/>
      <c r="AP1578" t="s">
        <v>64</v>
      </c>
      <c r="AR1578">
        <v>1455</v>
      </c>
      <c r="AS1578" t="s">
        <v>66</v>
      </c>
    </row>
    <row r="1579" spans="1:45" ht="16" x14ac:dyDescent="0.2">
      <c r="A1579">
        <v>3847</v>
      </c>
      <c r="B1579">
        <v>3847</v>
      </c>
      <c r="C1579" s="2">
        <v>45677.041666666657</v>
      </c>
      <c r="E1579" t="s">
        <v>1262</v>
      </c>
      <c r="F1579" s="3">
        <v>322.91000000000003</v>
      </c>
      <c r="G1579" t="s">
        <v>47</v>
      </c>
      <c r="H1579" s="3">
        <v>0</v>
      </c>
      <c r="I1579" t="s">
        <v>48</v>
      </c>
      <c r="J1579">
        <v>705</v>
      </c>
      <c r="K1579" t="s">
        <v>52</v>
      </c>
      <c r="L1579" t="s">
        <v>53</v>
      </c>
      <c r="N1579">
        <v>940</v>
      </c>
      <c r="O1579" t="s">
        <v>52</v>
      </c>
      <c r="P1579" t="s">
        <v>53</v>
      </c>
      <c r="T1579" t="s">
        <v>4861</v>
      </c>
      <c r="U1579" t="s">
        <v>4865</v>
      </c>
      <c r="Z1579" s="3"/>
      <c r="AF1579" t="s">
        <v>63</v>
      </c>
      <c r="AH1579">
        <v>0</v>
      </c>
      <c r="AI1579" s="2">
        <v>45677</v>
      </c>
      <c r="AJ1579" t="s">
        <v>64</v>
      </c>
      <c r="AK1579" t="s">
        <v>64</v>
      </c>
      <c r="AL1579" t="s">
        <v>4866</v>
      </c>
      <c r="AM1579" t="s">
        <v>4865</v>
      </c>
      <c r="AN1579" s="3"/>
      <c r="AP1579" t="s">
        <v>64</v>
      </c>
      <c r="AR1579">
        <v>1456</v>
      </c>
      <c r="AS1579" t="s">
        <v>66</v>
      </c>
    </row>
    <row r="1580" spans="1:45" ht="16" x14ac:dyDescent="0.2">
      <c r="A1580">
        <v>3901</v>
      </c>
      <c r="B1580">
        <v>3901</v>
      </c>
      <c r="C1580" s="2">
        <v>45678</v>
      </c>
      <c r="D1580" t="s">
        <v>1761</v>
      </c>
      <c r="E1580" t="s">
        <v>4867</v>
      </c>
      <c r="F1580" s="3">
        <v>23.6</v>
      </c>
      <c r="G1580" t="s">
        <v>47</v>
      </c>
      <c r="H1580" s="3">
        <v>0</v>
      </c>
      <c r="I1580" t="s">
        <v>48</v>
      </c>
      <c r="J1580">
        <v>2720</v>
      </c>
      <c r="K1580" t="s">
        <v>49</v>
      </c>
      <c r="L1580" t="s">
        <v>50</v>
      </c>
      <c r="M1580" t="s">
        <v>51</v>
      </c>
      <c r="N1580">
        <v>942</v>
      </c>
      <c r="O1580" t="s">
        <v>52</v>
      </c>
      <c r="P1580" t="s">
        <v>53</v>
      </c>
      <c r="T1580" t="s">
        <v>4868</v>
      </c>
      <c r="U1580" t="s">
        <v>4869</v>
      </c>
      <c r="V1580" t="s">
        <v>3156</v>
      </c>
      <c r="W1580" t="s">
        <v>56</v>
      </c>
      <c r="X1580" t="s">
        <v>3699</v>
      </c>
      <c r="Y1580" t="s">
        <v>2036</v>
      </c>
      <c r="Z1580" s="3">
        <v>19</v>
      </c>
      <c r="AA1580" t="s">
        <v>4870</v>
      </c>
      <c r="AB1580" t="s">
        <v>4871</v>
      </c>
      <c r="AC1580" t="s">
        <v>61</v>
      </c>
      <c r="AD1580" t="s">
        <v>61</v>
      </c>
      <c r="AE1580" t="s">
        <v>4872</v>
      </c>
      <c r="AF1580" t="s">
        <v>63</v>
      </c>
      <c r="AH1580">
        <v>0</v>
      </c>
      <c r="AI1580" s="2">
        <v>45678</v>
      </c>
      <c r="AJ1580" t="s">
        <v>64</v>
      </c>
      <c r="AK1580" t="s">
        <v>64</v>
      </c>
      <c r="AL1580" t="s">
        <v>4873</v>
      </c>
      <c r="AM1580" t="s">
        <v>4869</v>
      </c>
      <c r="AN1580" s="3">
        <v>23.6</v>
      </c>
      <c r="AO1580" t="s">
        <v>4871</v>
      </c>
      <c r="AP1580" t="s">
        <v>64</v>
      </c>
      <c r="AQ1580" t="s">
        <v>4872</v>
      </c>
      <c r="AR1580">
        <v>1472</v>
      </c>
      <c r="AS1580" t="s">
        <v>66</v>
      </c>
    </row>
    <row r="1581" spans="1:45" ht="16" x14ac:dyDescent="0.2">
      <c r="A1581">
        <v>3908</v>
      </c>
      <c r="B1581">
        <v>3908</v>
      </c>
      <c r="C1581" s="2">
        <v>45679</v>
      </c>
      <c r="E1581" t="s">
        <v>4874</v>
      </c>
      <c r="F1581" s="3">
        <v>28.11</v>
      </c>
      <c r="G1581" t="s">
        <v>47</v>
      </c>
      <c r="H1581" s="3">
        <v>0</v>
      </c>
      <c r="I1581" t="s">
        <v>104</v>
      </c>
      <c r="J1581">
        <v>942</v>
      </c>
      <c r="K1581" t="s">
        <v>52</v>
      </c>
      <c r="L1581" t="s">
        <v>53</v>
      </c>
      <c r="N1581">
        <v>705</v>
      </c>
      <c r="O1581" t="s">
        <v>52</v>
      </c>
      <c r="P1581" t="s">
        <v>53</v>
      </c>
      <c r="T1581" t="s">
        <v>4875</v>
      </c>
      <c r="U1581" t="s">
        <v>4876</v>
      </c>
      <c r="Z1581" s="3"/>
      <c r="AF1581" t="s">
        <v>63</v>
      </c>
      <c r="AH1581">
        <v>0</v>
      </c>
      <c r="AI1581" s="2">
        <v>45679</v>
      </c>
      <c r="AJ1581" t="s">
        <v>64</v>
      </c>
      <c r="AK1581" t="s">
        <v>64</v>
      </c>
      <c r="AL1581" t="s">
        <v>4877</v>
      </c>
      <c r="AM1581" t="s">
        <v>4876</v>
      </c>
      <c r="AN1581" s="3"/>
      <c r="AP1581" t="s">
        <v>64</v>
      </c>
      <c r="AR1581">
        <v>1473</v>
      </c>
      <c r="AS1581" t="s">
        <v>66</v>
      </c>
    </row>
    <row r="1582" spans="1:45" ht="16" x14ac:dyDescent="0.2">
      <c r="A1582">
        <v>3848</v>
      </c>
      <c r="B1582">
        <v>3848</v>
      </c>
      <c r="C1582" s="2">
        <v>45679.041666666657</v>
      </c>
      <c r="E1582" t="s">
        <v>744</v>
      </c>
      <c r="F1582" s="3">
        <v>28.11</v>
      </c>
      <c r="G1582" t="s">
        <v>47</v>
      </c>
      <c r="H1582" s="3">
        <v>0</v>
      </c>
      <c r="I1582" t="s">
        <v>48</v>
      </c>
      <c r="J1582">
        <v>705</v>
      </c>
      <c r="K1582" t="s">
        <v>52</v>
      </c>
      <c r="L1582" t="s">
        <v>53</v>
      </c>
      <c r="N1582">
        <v>940</v>
      </c>
      <c r="O1582" t="s">
        <v>52</v>
      </c>
      <c r="P1582" t="s">
        <v>53</v>
      </c>
      <c r="T1582" t="s">
        <v>4878</v>
      </c>
      <c r="U1582" t="s">
        <v>3501</v>
      </c>
      <c r="Z1582" s="3"/>
      <c r="AF1582" t="s">
        <v>63</v>
      </c>
      <c r="AH1582">
        <v>0</v>
      </c>
      <c r="AI1582" s="2">
        <v>45679</v>
      </c>
      <c r="AJ1582" t="s">
        <v>64</v>
      </c>
      <c r="AK1582" t="s">
        <v>64</v>
      </c>
      <c r="AL1582" t="s">
        <v>4879</v>
      </c>
      <c r="AM1582" t="s">
        <v>3501</v>
      </c>
      <c r="AN1582" s="3"/>
      <c r="AP1582" t="s">
        <v>64</v>
      </c>
      <c r="AR1582">
        <v>1457</v>
      </c>
      <c r="AS1582" t="s">
        <v>66</v>
      </c>
    </row>
    <row r="1583" spans="1:45" ht="16" x14ac:dyDescent="0.2">
      <c r="A1583">
        <v>3849</v>
      </c>
      <c r="B1583">
        <v>3849</v>
      </c>
      <c r="C1583" s="2">
        <v>45679.041666666657</v>
      </c>
      <c r="D1583" t="s">
        <v>1814</v>
      </c>
      <c r="E1583" t="s">
        <v>4506</v>
      </c>
      <c r="F1583" s="3">
        <v>23.3</v>
      </c>
      <c r="G1583" t="s">
        <v>47</v>
      </c>
      <c r="H1583" s="3">
        <v>0</v>
      </c>
      <c r="I1583" t="s">
        <v>48</v>
      </c>
      <c r="J1583">
        <v>2710</v>
      </c>
      <c r="K1583" t="s">
        <v>49</v>
      </c>
      <c r="L1583" t="s">
        <v>50</v>
      </c>
      <c r="M1583" t="s">
        <v>51</v>
      </c>
      <c r="N1583">
        <v>940</v>
      </c>
      <c r="O1583" t="s">
        <v>52</v>
      </c>
      <c r="P1583" t="s">
        <v>53</v>
      </c>
      <c r="T1583" t="s">
        <v>4880</v>
      </c>
      <c r="U1583" t="s">
        <v>4881</v>
      </c>
      <c r="V1583" t="s">
        <v>3124</v>
      </c>
      <c r="W1583" t="s">
        <v>56</v>
      </c>
      <c r="X1583" t="s">
        <v>4882</v>
      </c>
      <c r="Y1583" t="s">
        <v>2061</v>
      </c>
      <c r="Z1583" s="3">
        <v>19</v>
      </c>
      <c r="AA1583" t="s">
        <v>4883</v>
      </c>
      <c r="AB1583" t="s">
        <v>4884</v>
      </c>
      <c r="AC1583" t="s">
        <v>61</v>
      </c>
      <c r="AD1583" t="s">
        <v>61</v>
      </c>
      <c r="AE1583" t="s">
        <v>4885</v>
      </c>
      <c r="AF1583" t="s">
        <v>63</v>
      </c>
      <c r="AH1583">
        <v>0</v>
      </c>
      <c r="AI1583" s="2">
        <v>45679</v>
      </c>
      <c r="AJ1583" t="s">
        <v>64</v>
      </c>
      <c r="AK1583" t="s">
        <v>64</v>
      </c>
      <c r="AL1583" t="s">
        <v>4886</v>
      </c>
      <c r="AM1583" t="s">
        <v>4881</v>
      </c>
      <c r="AN1583" s="3">
        <v>23.3</v>
      </c>
      <c r="AO1583" t="s">
        <v>4884</v>
      </c>
      <c r="AP1583" t="s">
        <v>64</v>
      </c>
      <c r="AQ1583" t="s">
        <v>4885</v>
      </c>
      <c r="AR1583">
        <v>1458</v>
      </c>
      <c r="AS1583" t="s">
        <v>66</v>
      </c>
    </row>
    <row r="1584" spans="1:45" ht="16" x14ac:dyDescent="0.2">
      <c r="A1584">
        <v>3907</v>
      </c>
      <c r="B1584">
        <v>3907</v>
      </c>
      <c r="C1584" s="2">
        <v>45680</v>
      </c>
      <c r="D1584" t="s">
        <v>1761</v>
      </c>
      <c r="E1584" t="s">
        <v>4336</v>
      </c>
      <c r="F1584" s="3">
        <v>5.07</v>
      </c>
      <c r="G1584" t="s">
        <v>47</v>
      </c>
      <c r="H1584" s="3">
        <v>0</v>
      </c>
      <c r="I1584" t="s">
        <v>48</v>
      </c>
      <c r="J1584">
        <v>2720</v>
      </c>
      <c r="K1584" t="s">
        <v>49</v>
      </c>
      <c r="L1584" t="s">
        <v>50</v>
      </c>
      <c r="M1584" t="s">
        <v>51</v>
      </c>
      <c r="N1584">
        <v>942</v>
      </c>
      <c r="O1584" t="s">
        <v>52</v>
      </c>
      <c r="P1584" t="s">
        <v>53</v>
      </c>
      <c r="T1584" t="s">
        <v>4887</v>
      </c>
      <c r="U1584" t="s">
        <v>4888</v>
      </c>
      <c r="V1584" t="s">
        <v>3167</v>
      </c>
      <c r="W1584" t="s">
        <v>56</v>
      </c>
      <c r="X1584" t="s">
        <v>4889</v>
      </c>
      <c r="Y1584" t="s">
        <v>953</v>
      </c>
      <c r="Z1584" s="3">
        <v>19</v>
      </c>
      <c r="AA1584" t="s">
        <v>4890</v>
      </c>
      <c r="AB1584" t="s">
        <v>4884</v>
      </c>
      <c r="AC1584" t="s">
        <v>61</v>
      </c>
      <c r="AD1584" t="s">
        <v>61</v>
      </c>
      <c r="AE1584" t="s">
        <v>4891</v>
      </c>
      <c r="AF1584" t="s">
        <v>63</v>
      </c>
      <c r="AH1584">
        <v>0</v>
      </c>
      <c r="AI1584" s="2">
        <v>45680</v>
      </c>
      <c r="AJ1584" t="s">
        <v>64</v>
      </c>
      <c r="AK1584" t="s">
        <v>64</v>
      </c>
      <c r="AL1584" t="s">
        <v>4892</v>
      </c>
      <c r="AM1584" t="s">
        <v>4888</v>
      </c>
      <c r="AN1584" s="3">
        <v>5.07</v>
      </c>
      <c r="AO1584" t="s">
        <v>4884</v>
      </c>
      <c r="AP1584" t="s">
        <v>64</v>
      </c>
      <c r="AQ1584" t="s">
        <v>4891</v>
      </c>
      <c r="AR1584">
        <v>1474</v>
      </c>
      <c r="AS1584" t="s">
        <v>66</v>
      </c>
    </row>
    <row r="1585" spans="1:45" ht="16" x14ac:dyDescent="0.2">
      <c r="A1585">
        <v>3850</v>
      </c>
      <c r="B1585">
        <v>3850</v>
      </c>
      <c r="C1585" s="2">
        <v>45680.041666666657</v>
      </c>
      <c r="D1585" t="s">
        <v>1814</v>
      </c>
      <c r="E1585" t="s">
        <v>68</v>
      </c>
      <c r="F1585" s="3">
        <v>5.39</v>
      </c>
      <c r="G1585" t="s">
        <v>47</v>
      </c>
      <c r="H1585" s="3">
        <v>0</v>
      </c>
      <c r="I1585" t="s">
        <v>48</v>
      </c>
      <c r="J1585">
        <v>2710</v>
      </c>
      <c r="K1585" t="s">
        <v>49</v>
      </c>
      <c r="L1585" t="s">
        <v>50</v>
      </c>
      <c r="M1585" t="s">
        <v>51</v>
      </c>
      <c r="N1585">
        <v>940</v>
      </c>
      <c r="O1585" t="s">
        <v>52</v>
      </c>
      <c r="P1585" t="s">
        <v>53</v>
      </c>
      <c r="T1585" t="s">
        <v>4201</v>
      </c>
      <c r="U1585" t="s">
        <v>4893</v>
      </c>
      <c r="V1585" t="s">
        <v>3097</v>
      </c>
      <c r="W1585" t="s">
        <v>56</v>
      </c>
      <c r="X1585" t="s">
        <v>4894</v>
      </c>
      <c r="Y1585" t="s">
        <v>72</v>
      </c>
      <c r="Z1585" s="3">
        <v>19</v>
      </c>
      <c r="AA1585" t="s">
        <v>4204</v>
      </c>
      <c r="AB1585" t="s">
        <v>4895</v>
      </c>
      <c r="AC1585" t="s">
        <v>61</v>
      </c>
      <c r="AD1585" t="s">
        <v>61</v>
      </c>
      <c r="AE1585" t="s">
        <v>4896</v>
      </c>
      <c r="AF1585" t="s">
        <v>63</v>
      </c>
      <c r="AH1585">
        <v>0</v>
      </c>
      <c r="AI1585" s="2">
        <v>45680</v>
      </c>
      <c r="AJ1585" t="s">
        <v>64</v>
      </c>
      <c r="AK1585" t="s">
        <v>64</v>
      </c>
      <c r="AL1585" t="s">
        <v>4897</v>
      </c>
      <c r="AM1585" t="s">
        <v>4893</v>
      </c>
      <c r="AN1585" s="3">
        <v>5.39</v>
      </c>
      <c r="AO1585" t="s">
        <v>4895</v>
      </c>
      <c r="AP1585" t="s">
        <v>64</v>
      </c>
      <c r="AQ1585" t="s">
        <v>4896</v>
      </c>
      <c r="AR1585">
        <v>1459</v>
      </c>
      <c r="AS1585" t="s">
        <v>66</v>
      </c>
    </row>
    <row r="1586" spans="1:45" ht="16" x14ac:dyDescent="0.2">
      <c r="A1586">
        <v>3902</v>
      </c>
      <c r="B1586">
        <v>3902</v>
      </c>
      <c r="C1586" s="2">
        <v>45684</v>
      </c>
      <c r="D1586" t="s">
        <v>1761</v>
      </c>
      <c r="E1586" t="s">
        <v>4898</v>
      </c>
      <c r="F1586" s="3">
        <v>23.3</v>
      </c>
      <c r="G1586" t="s">
        <v>47</v>
      </c>
      <c r="H1586" s="3">
        <v>0</v>
      </c>
      <c r="I1586" t="s">
        <v>48</v>
      </c>
      <c r="J1586">
        <v>2720</v>
      </c>
      <c r="K1586" t="s">
        <v>49</v>
      </c>
      <c r="L1586" t="s">
        <v>50</v>
      </c>
      <c r="M1586" t="s">
        <v>51</v>
      </c>
      <c r="N1586">
        <v>942</v>
      </c>
      <c r="O1586" t="s">
        <v>52</v>
      </c>
      <c r="P1586" t="s">
        <v>53</v>
      </c>
      <c r="T1586" t="s">
        <v>4880</v>
      </c>
      <c r="U1586" t="s">
        <v>4899</v>
      </c>
      <c r="V1586" t="s">
        <v>3170</v>
      </c>
      <c r="W1586" t="s">
        <v>56</v>
      </c>
      <c r="X1586" t="s">
        <v>4900</v>
      </c>
      <c r="Y1586" t="s">
        <v>2036</v>
      </c>
      <c r="Z1586" s="3">
        <v>19</v>
      </c>
      <c r="AA1586" t="s">
        <v>4883</v>
      </c>
      <c r="AB1586" t="s">
        <v>4901</v>
      </c>
      <c r="AC1586" t="s">
        <v>61</v>
      </c>
      <c r="AD1586" t="s">
        <v>61</v>
      </c>
      <c r="AE1586" t="s">
        <v>4902</v>
      </c>
      <c r="AF1586" t="s">
        <v>63</v>
      </c>
      <c r="AH1586">
        <v>0</v>
      </c>
      <c r="AI1586" s="2">
        <v>45684</v>
      </c>
      <c r="AJ1586" t="s">
        <v>64</v>
      </c>
      <c r="AK1586" t="s">
        <v>64</v>
      </c>
      <c r="AL1586" t="s">
        <v>4903</v>
      </c>
      <c r="AM1586" t="s">
        <v>4899</v>
      </c>
      <c r="AN1586" s="3">
        <v>23.3</v>
      </c>
      <c r="AO1586" t="s">
        <v>4901</v>
      </c>
      <c r="AP1586" t="s">
        <v>64</v>
      </c>
      <c r="AQ1586" t="s">
        <v>4902</v>
      </c>
      <c r="AR1586">
        <v>1475</v>
      </c>
      <c r="AS1586" t="s">
        <v>66</v>
      </c>
    </row>
    <row r="1587" spans="1:45" ht="16" x14ac:dyDescent="0.2">
      <c r="A1587">
        <v>3855</v>
      </c>
      <c r="B1587">
        <v>3855</v>
      </c>
      <c r="C1587" s="2">
        <v>45684.041666666657</v>
      </c>
      <c r="D1587" t="s">
        <v>1814</v>
      </c>
      <c r="E1587" t="s">
        <v>4904</v>
      </c>
      <c r="F1587" s="3">
        <v>733</v>
      </c>
      <c r="G1587" t="s">
        <v>47</v>
      </c>
      <c r="H1587" s="3">
        <v>0</v>
      </c>
      <c r="I1587" t="s">
        <v>48</v>
      </c>
      <c r="J1587">
        <v>2722</v>
      </c>
      <c r="K1587" t="s">
        <v>49</v>
      </c>
      <c r="L1587" t="s">
        <v>50</v>
      </c>
      <c r="M1587" t="s">
        <v>51</v>
      </c>
      <c r="N1587">
        <v>940</v>
      </c>
      <c r="O1587" t="s">
        <v>52</v>
      </c>
      <c r="P1587" t="s">
        <v>53</v>
      </c>
      <c r="T1587" t="s">
        <v>4905</v>
      </c>
      <c r="U1587" t="s">
        <v>4906</v>
      </c>
      <c r="V1587" t="s">
        <v>3112</v>
      </c>
      <c r="W1587" t="s">
        <v>56</v>
      </c>
      <c r="X1587" t="s">
        <v>4907</v>
      </c>
      <c r="Y1587" t="s">
        <v>4908</v>
      </c>
      <c r="Z1587" s="3">
        <v>0</v>
      </c>
      <c r="AA1587" t="s">
        <v>1752</v>
      </c>
      <c r="AB1587" t="s">
        <v>4909</v>
      </c>
      <c r="AC1587" t="s">
        <v>61</v>
      </c>
      <c r="AD1587" t="s">
        <v>61</v>
      </c>
      <c r="AE1587" t="s">
        <v>4910</v>
      </c>
      <c r="AF1587" t="s">
        <v>63</v>
      </c>
      <c r="AH1587">
        <v>0</v>
      </c>
      <c r="AI1587" s="2">
        <v>45684</v>
      </c>
      <c r="AJ1587" t="s">
        <v>64</v>
      </c>
      <c r="AK1587" t="s">
        <v>64</v>
      </c>
      <c r="AL1587" t="s">
        <v>4911</v>
      </c>
      <c r="AM1587" t="s">
        <v>4906</v>
      </c>
      <c r="AN1587" s="3">
        <v>733</v>
      </c>
      <c r="AO1587" t="s">
        <v>4909</v>
      </c>
      <c r="AP1587" t="s">
        <v>64</v>
      </c>
      <c r="AQ1587" t="s">
        <v>4910</v>
      </c>
      <c r="AR1587">
        <v>1460</v>
      </c>
      <c r="AS1587" t="s">
        <v>66</v>
      </c>
    </row>
    <row r="1588" spans="1:45" ht="16" x14ac:dyDescent="0.2">
      <c r="A1588">
        <v>3856</v>
      </c>
      <c r="B1588">
        <v>3856</v>
      </c>
      <c r="C1588" s="2">
        <v>45684.041666666657</v>
      </c>
      <c r="D1588" t="s">
        <v>1761</v>
      </c>
      <c r="E1588" t="s">
        <v>4170</v>
      </c>
      <c r="F1588" s="3">
        <v>535.01</v>
      </c>
      <c r="G1588" t="s">
        <v>47</v>
      </c>
      <c r="H1588" s="3">
        <v>0</v>
      </c>
      <c r="I1588" t="s">
        <v>48</v>
      </c>
      <c r="J1588">
        <v>2722</v>
      </c>
      <c r="K1588" t="s">
        <v>49</v>
      </c>
      <c r="L1588" t="s">
        <v>50</v>
      </c>
      <c r="M1588" t="s">
        <v>51</v>
      </c>
      <c r="N1588">
        <v>940</v>
      </c>
      <c r="O1588" t="s">
        <v>52</v>
      </c>
      <c r="P1588" t="s">
        <v>53</v>
      </c>
      <c r="T1588" t="s">
        <v>4912</v>
      </c>
      <c r="U1588" t="s">
        <v>4913</v>
      </c>
      <c r="V1588" t="s">
        <v>3129</v>
      </c>
      <c r="W1588" t="s">
        <v>56</v>
      </c>
      <c r="X1588" t="s">
        <v>4914</v>
      </c>
      <c r="Y1588" t="s">
        <v>3455</v>
      </c>
      <c r="Z1588" s="3">
        <v>0</v>
      </c>
      <c r="AA1588" t="s">
        <v>4915</v>
      </c>
      <c r="AB1588" t="s">
        <v>4916</v>
      </c>
      <c r="AC1588" t="s">
        <v>61</v>
      </c>
      <c r="AD1588" t="s">
        <v>61</v>
      </c>
      <c r="AE1588" t="s">
        <v>4917</v>
      </c>
      <c r="AF1588" t="s">
        <v>63</v>
      </c>
      <c r="AH1588">
        <v>0</v>
      </c>
      <c r="AI1588" s="2">
        <v>45684</v>
      </c>
      <c r="AJ1588" t="s">
        <v>64</v>
      </c>
      <c r="AK1588" t="s">
        <v>64</v>
      </c>
      <c r="AL1588" t="s">
        <v>4918</v>
      </c>
      <c r="AM1588" t="s">
        <v>4913</v>
      </c>
      <c r="AN1588" s="3">
        <v>535.01</v>
      </c>
      <c r="AO1588" t="s">
        <v>4916</v>
      </c>
      <c r="AP1588" t="s">
        <v>64</v>
      </c>
      <c r="AQ1588" t="s">
        <v>4917</v>
      </c>
      <c r="AR1588">
        <v>1461</v>
      </c>
      <c r="AS1588" t="s">
        <v>66</v>
      </c>
    </row>
    <row r="1589" spans="1:45" ht="16" x14ac:dyDescent="0.2">
      <c r="A1589">
        <v>3857</v>
      </c>
      <c r="B1589">
        <v>3857</v>
      </c>
      <c r="C1589" s="2">
        <v>45684.041666666657</v>
      </c>
      <c r="D1589" t="s">
        <v>1748</v>
      </c>
      <c r="E1589" t="s">
        <v>4045</v>
      </c>
      <c r="F1589" s="3">
        <v>10</v>
      </c>
      <c r="G1589" t="s">
        <v>47</v>
      </c>
      <c r="H1589" s="3">
        <v>0</v>
      </c>
      <c r="I1589" t="s">
        <v>48</v>
      </c>
      <c r="J1589">
        <v>2705</v>
      </c>
      <c r="K1589" t="s">
        <v>49</v>
      </c>
      <c r="L1589" t="s">
        <v>50</v>
      </c>
      <c r="M1589" t="s">
        <v>51</v>
      </c>
      <c r="N1589">
        <v>940</v>
      </c>
      <c r="O1589" t="s">
        <v>52</v>
      </c>
      <c r="P1589" t="s">
        <v>53</v>
      </c>
      <c r="T1589" t="s">
        <v>4912</v>
      </c>
      <c r="U1589" t="s">
        <v>4913</v>
      </c>
      <c r="V1589" t="s">
        <v>3129</v>
      </c>
      <c r="W1589" t="s">
        <v>56</v>
      </c>
      <c r="X1589" t="s">
        <v>4914</v>
      </c>
      <c r="Y1589" t="s">
        <v>3455</v>
      </c>
      <c r="Z1589" s="3">
        <v>0</v>
      </c>
      <c r="AA1589" t="s">
        <v>4915</v>
      </c>
      <c r="AB1589" t="s">
        <v>4916</v>
      </c>
      <c r="AC1589" t="s">
        <v>61</v>
      </c>
      <c r="AD1589" t="s">
        <v>61</v>
      </c>
      <c r="AE1589" t="s">
        <v>4917</v>
      </c>
      <c r="AF1589" t="s">
        <v>63</v>
      </c>
      <c r="AH1589">
        <v>0</v>
      </c>
      <c r="AI1589" s="2">
        <v>45684</v>
      </c>
      <c r="AJ1589" t="s">
        <v>64</v>
      </c>
      <c r="AK1589" t="s">
        <v>64</v>
      </c>
      <c r="AL1589" t="s">
        <v>4918</v>
      </c>
      <c r="AM1589" t="s">
        <v>4913</v>
      </c>
      <c r="AN1589" s="3">
        <v>535.01</v>
      </c>
      <c r="AO1589" t="s">
        <v>4916</v>
      </c>
      <c r="AP1589" t="s">
        <v>64</v>
      </c>
      <c r="AQ1589" t="s">
        <v>4917</v>
      </c>
      <c r="AR1589">
        <v>1461</v>
      </c>
      <c r="AS1589" t="s">
        <v>66</v>
      </c>
    </row>
    <row r="1590" spans="1:45" ht="16" x14ac:dyDescent="0.2">
      <c r="A1590">
        <v>3858</v>
      </c>
      <c r="B1590">
        <v>3858</v>
      </c>
      <c r="C1590" s="2">
        <v>45686.041666666657</v>
      </c>
      <c r="D1590" t="s">
        <v>1748</v>
      </c>
      <c r="E1590" t="s">
        <v>4919</v>
      </c>
      <c r="F1590" s="3">
        <v>115.43</v>
      </c>
      <c r="G1590" t="s">
        <v>47</v>
      </c>
      <c r="H1590" s="3">
        <v>0</v>
      </c>
      <c r="I1590" t="s">
        <v>48</v>
      </c>
      <c r="J1590">
        <v>2704</v>
      </c>
      <c r="K1590" t="s">
        <v>49</v>
      </c>
      <c r="L1590" t="s">
        <v>50</v>
      </c>
      <c r="M1590" t="s">
        <v>51</v>
      </c>
      <c r="N1590">
        <v>940</v>
      </c>
      <c r="O1590" t="s">
        <v>52</v>
      </c>
      <c r="P1590" t="s">
        <v>53</v>
      </c>
      <c r="T1590" t="s">
        <v>4920</v>
      </c>
      <c r="U1590" t="s">
        <v>4921</v>
      </c>
      <c r="Z1590" s="3"/>
      <c r="AF1590" t="s">
        <v>63</v>
      </c>
      <c r="AG1590" t="s">
        <v>4863</v>
      </c>
      <c r="AH1590">
        <v>0</v>
      </c>
      <c r="AI1590" s="2">
        <v>45686</v>
      </c>
      <c r="AJ1590" t="s">
        <v>64</v>
      </c>
      <c r="AK1590" t="s">
        <v>64</v>
      </c>
      <c r="AL1590" t="s">
        <v>4922</v>
      </c>
      <c r="AM1590" t="s">
        <v>4921</v>
      </c>
      <c r="AN1590" s="3"/>
      <c r="AP1590" t="s">
        <v>64</v>
      </c>
      <c r="AR1590">
        <v>1462</v>
      </c>
      <c r="AS1590" t="s">
        <v>66</v>
      </c>
    </row>
    <row r="1591" spans="1:45" ht="16" x14ac:dyDescent="0.2">
      <c r="A1591">
        <v>3852</v>
      </c>
      <c r="B1591">
        <v>3852</v>
      </c>
      <c r="C1591" s="2">
        <v>45686.041666666657</v>
      </c>
      <c r="E1591" t="s">
        <v>582</v>
      </c>
      <c r="F1591" s="3">
        <v>1057.03</v>
      </c>
      <c r="G1591" t="s">
        <v>47</v>
      </c>
      <c r="H1591" s="3">
        <v>0</v>
      </c>
      <c r="I1591" t="s">
        <v>48</v>
      </c>
      <c r="J1591">
        <v>1705</v>
      </c>
      <c r="K1591" t="s">
        <v>52</v>
      </c>
      <c r="L1591" t="s">
        <v>203</v>
      </c>
      <c r="N1591">
        <v>940</v>
      </c>
      <c r="O1591" t="s">
        <v>52</v>
      </c>
      <c r="P1591" t="s">
        <v>53</v>
      </c>
      <c r="T1591" t="s">
        <v>4793</v>
      </c>
      <c r="U1591" t="s">
        <v>4923</v>
      </c>
      <c r="Z1591" s="3"/>
      <c r="AF1591" t="s">
        <v>63</v>
      </c>
      <c r="AH1591">
        <v>0</v>
      </c>
      <c r="AI1591" s="2">
        <v>45686</v>
      </c>
      <c r="AJ1591" t="s">
        <v>64</v>
      </c>
      <c r="AK1591" t="s">
        <v>64</v>
      </c>
      <c r="AL1591" t="s">
        <v>4924</v>
      </c>
      <c r="AM1591" t="s">
        <v>4923</v>
      </c>
      <c r="AN1591" s="3"/>
      <c r="AP1591" t="s">
        <v>64</v>
      </c>
      <c r="AR1591">
        <v>1463</v>
      </c>
      <c r="AS1591" t="s">
        <v>66</v>
      </c>
    </row>
    <row r="1592" spans="1:45" ht="16" x14ac:dyDescent="0.2">
      <c r="A1592">
        <v>3895</v>
      </c>
      <c r="B1592">
        <v>3895</v>
      </c>
      <c r="C1592" s="2">
        <v>45686.041666666657</v>
      </c>
      <c r="E1592" t="s">
        <v>3399</v>
      </c>
      <c r="F1592" s="3">
        <v>4255.41</v>
      </c>
      <c r="G1592" t="s">
        <v>47</v>
      </c>
      <c r="H1592" s="3">
        <v>0</v>
      </c>
      <c r="I1592" t="s">
        <v>48</v>
      </c>
      <c r="J1592">
        <v>705</v>
      </c>
      <c r="K1592" t="s">
        <v>52</v>
      </c>
      <c r="L1592" t="s">
        <v>53</v>
      </c>
      <c r="N1592">
        <v>940</v>
      </c>
      <c r="O1592" t="s">
        <v>52</v>
      </c>
      <c r="P1592" t="s">
        <v>53</v>
      </c>
      <c r="T1592" t="s">
        <v>4790</v>
      </c>
      <c r="U1592" t="s">
        <v>4925</v>
      </c>
      <c r="Z1592" s="3"/>
      <c r="AF1592" t="s">
        <v>63</v>
      </c>
      <c r="AH1592">
        <v>0</v>
      </c>
      <c r="AI1592" s="2">
        <v>45686</v>
      </c>
      <c r="AJ1592" t="s">
        <v>64</v>
      </c>
      <c r="AK1592" t="s">
        <v>64</v>
      </c>
      <c r="AL1592" t="s">
        <v>4926</v>
      </c>
      <c r="AM1592" t="s">
        <v>4925</v>
      </c>
      <c r="AN1592" s="3"/>
      <c r="AP1592" t="s">
        <v>64</v>
      </c>
      <c r="AR1592">
        <v>1464</v>
      </c>
      <c r="AS1592" t="s">
        <v>66</v>
      </c>
    </row>
    <row r="1593" spans="1:45" ht="16" x14ac:dyDescent="0.2">
      <c r="A1593">
        <v>3894</v>
      </c>
      <c r="B1593">
        <v>3894</v>
      </c>
      <c r="C1593" s="2">
        <v>45687.041666666657</v>
      </c>
      <c r="E1593" t="s">
        <v>3417</v>
      </c>
      <c r="F1593" s="3">
        <v>4255.41</v>
      </c>
      <c r="G1593" t="s">
        <v>47</v>
      </c>
      <c r="H1593" s="3">
        <v>0</v>
      </c>
      <c r="I1593" t="s">
        <v>104</v>
      </c>
      <c r="J1593">
        <v>940</v>
      </c>
      <c r="K1593" t="s">
        <v>52</v>
      </c>
      <c r="L1593" t="s">
        <v>53</v>
      </c>
      <c r="N1593">
        <v>705</v>
      </c>
      <c r="O1593" t="s">
        <v>52</v>
      </c>
      <c r="P1593" t="s">
        <v>53</v>
      </c>
      <c r="T1593" t="s">
        <v>4927</v>
      </c>
      <c r="U1593" t="s">
        <v>4928</v>
      </c>
      <c r="Z1593" s="3"/>
      <c r="AF1593" t="s">
        <v>63</v>
      </c>
      <c r="AH1593">
        <v>0</v>
      </c>
      <c r="AI1593" s="2">
        <v>45687</v>
      </c>
      <c r="AJ1593" t="s">
        <v>64</v>
      </c>
      <c r="AK1593" t="s">
        <v>64</v>
      </c>
      <c r="AL1593" t="s">
        <v>4929</v>
      </c>
      <c r="AM1593" t="s">
        <v>4928</v>
      </c>
      <c r="AN1593" s="3"/>
      <c r="AP1593" t="s">
        <v>64</v>
      </c>
      <c r="AR1593">
        <v>1465</v>
      </c>
      <c r="AS1593" t="s">
        <v>66</v>
      </c>
    </row>
    <row r="1594" spans="1:45" ht="16" x14ac:dyDescent="0.2">
      <c r="A1594">
        <v>3896</v>
      </c>
      <c r="B1594">
        <v>3896</v>
      </c>
      <c r="C1594" s="2">
        <v>45688.041666666657</v>
      </c>
      <c r="E1594" t="s">
        <v>4930</v>
      </c>
      <c r="F1594" s="3">
        <v>5985.1</v>
      </c>
      <c r="G1594" t="s">
        <v>47</v>
      </c>
      <c r="H1594" s="3">
        <v>0</v>
      </c>
      <c r="I1594" t="s">
        <v>48</v>
      </c>
      <c r="J1594">
        <v>1712</v>
      </c>
      <c r="K1594" t="s">
        <v>52</v>
      </c>
      <c r="L1594" t="s">
        <v>203</v>
      </c>
      <c r="N1594">
        <v>940</v>
      </c>
      <c r="O1594" t="s">
        <v>52</v>
      </c>
      <c r="P1594" t="s">
        <v>53</v>
      </c>
      <c r="T1594" t="s">
        <v>4931</v>
      </c>
      <c r="U1594" t="s">
        <v>4932</v>
      </c>
      <c r="Z1594" s="3"/>
      <c r="AF1594" t="s">
        <v>63</v>
      </c>
      <c r="AH1594">
        <v>0</v>
      </c>
      <c r="AI1594" s="2">
        <v>45688</v>
      </c>
      <c r="AJ1594" t="s">
        <v>64</v>
      </c>
      <c r="AK1594" t="s">
        <v>64</v>
      </c>
      <c r="AL1594" t="s">
        <v>4933</v>
      </c>
      <c r="AM1594" t="s">
        <v>4932</v>
      </c>
      <c r="AN1594" s="3"/>
      <c r="AP1594" t="s">
        <v>64</v>
      </c>
      <c r="AR1594">
        <v>1468</v>
      </c>
      <c r="AS1594" t="s">
        <v>66</v>
      </c>
    </row>
    <row r="1595" spans="1:45" ht="16" x14ac:dyDescent="0.2">
      <c r="A1595">
        <v>3897</v>
      </c>
      <c r="B1595">
        <v>3897</v>
      </c>
      <c r="C1595" s="2">
        <v>45688.041666666657</v>
      </c>
      <c r="D1595" t="s">
        <v>1748</v>
      </c>
      <c r="E1595" t="s">
        <v>4934</v>
      </c>
      <c r="F1595" s="3">
        <v>6.68</v>
      </c>
      <c r="G1595" t="s">
        <v>47</v>
      </c>
      <c r="H1595" s="3">
        <v>0</v>
      </c>
      <c r="I1595" t="s">
        <v>48</v>
      </c>
      <c r="J1595">
        <v>2704</v>
      </c>
      <c r="K1595" t="s">
        <v>49</v>
      </c>
      <c r="L1595" t="s">
        <v>50</v>
      </c>
      <c r="M1595" t="s">
        <v>51</v>
      </c>
      <c r="N1595">
        <v>940</v>
      </c>
      <c r="O1595" t="s">
        <v>52</v>
      </c>
      <c r="P1595" t="s">
        <v>53</v>
      </c>
      <c r="T1595" t="s">
        <v>4935</v>
      </c>
      <c r="U1595" t="s">
        <v>4936</v>
      </c>
      <c r="Z1595" s="3"/>
      <c r="AF1595" t="s">
        <v>63</v>
      </c>
      <c r="AH1595">
        <v>0</v>
      </c>
      <c r="AI1595" s="2">
        <v>45688</v>
      </c>
      <c r="AJ1595" t="s">
        <v>64</v>
      </c>
      <c r="AK1595" t="s">
        <v>64</v>
      </c>
      <c r="AL1595" t="s">
        <v>4937</v>
      </c>
      <c r="AM1595" t="s">
        <v>4936</v>
      </c>
      <c r="AN1595" s="3"/>
      <c r="AP1595" t="s">
        <v>64</v>
      </c>
      <c r="AR1595">
        <v>1469</v>
      </c>
      <c r="AS1595" t="s">
        <v>66</v>
      </c>
    </row>
    <row r="1596" spans="1:45" ht="16" x14ac:dyDescent="0.2">
      <c r="A1596">
        <v>3862</v>
      </c>
      <c r="B1596">
        <v>3862</v>
      </c>
      <c r="C1596" s="2">
        <v>45688.041666666657</v>
      </c>
      <c r="D1596" t="s">
        <v>1748</v>
      </c>
      <c r="E1596" t="s">
        <v>2507</v>
      </c>
      <c r="F1596" s="3">
        <v>20.23</v>
      </c>
      <c r="G1596" t="s">
        <v>47</v>
      </c>
      <c r="H1596" s="3">
        <v>0</v>
      </c>
      <c r="I1596" t="s">
        <v>48</v>
      </c>
      <c r="J1596">
        <v>2702</v>
      </c>
      <c r="K1596" t="s">
        <v>49</v>
      </c>
      <c r="L1596" t="s">
        <v>50</v>
      </c>
      <c r="M1596" t="s">
        <v>51</v>
      </c>
      <c r="N1596">
        <v>940</v>
      </c>
      <c r="O1596" t="s">
        <v>52</v>
      </c>
      <c r="P1596" t="s">
        <v>53</v>
      </c>
      <c r="T1596" t="s">
        <v>2826</v>
      </c>
      <c r="U1596" t="s">
        <v>4938</v>
      </c>
      <c r="V1596" t="s">
        <v>3142</v>
      </c>
      <c r="W1596" t="s">
        <v>56</v>
      </c>
      <c r="X1596" t="s">
        <v>4939</v>
      </c>
      <c r="Y1596" t="s">
        <v>2726</v>
      </c>
      <c r="Z1596" s="3">
        <v>19</v>
      </c>
      <c r="AA1596" t="s">
        <v>2829</v>
      </c>
      <c r="AB1596" t="s">
        <v>4901</v>
      </c>
      <c r="AC1596" t="s">
        <v>61</v>
      </c>
      <c r="AD1596" t="s">
        <v>61</v>
      </c>
      <c r="AE1596" t="s">
        <v>4940</v>
      </c>
      <c r="AF1596" t="s">
        <v>63</v>
      </c>
      <c r="AH1596">
        <v>0</v>
      </c>
      <c r="AI1596" s="2">
        <v>45688</v>
      </c>
      <c r="AJ1596" t="s">
        <v>64</v>
      </c>
      <c r="AK1596" t="s">
        <v>64</v>
      </c>
      <c r="AL1596" t="s">
        <v>4941</v>
      </c>
      <c r="AM1596" t="s">
        <v>4938</v>
      </c>
      <c r="AN1596" s="3">
        <v>20.23</v>
      </c>
      <c r="AO1596" t="s">
        <v>4901</v>
      </c>
      <c r="AP1596" t="s">
        <v>64</v>
      </c>
      <c r="AQ1596" t="s">
        <v>4940</v>
      </c>
      <c r="AR1596">
        <v>1467</v>
      </c>
      <c r="AS1596" t="s">
        <v>66</v>
      </c>
    </row>
    <row r="1597" spans="1:45" ht="16" x14ac:dyDescent="0.2">
      <c r="A1597">
        <v>3861</v>
      </c>
      <c r="B1597">
        <v>3861</v>
      </c>
      <c r="C1597" s="2">
        <v>45688.041666666657</v>
      </c>
      <c r="D1597" t="s">
        <v>2303</v>
      </c>
      <c r="E1597" t="s">
        <v>137</v>
      </c>
      <c r="F1597" s="3">
        <v>20000</v>
      </c>
      <c r="G1597" t="s">
        <v>47</v>
      </c>
      <c r="H1597" s="3">
        <v>0</v>
      </c>
      <c r="I1597" t="s">
        <v>104</v>
      </c>
      <c r="J1597">
        <v>940</v>
      </c>
      <c r="K1597" t="s">
        <v>52</v>
      </c>
      <c r="L1597" t="s">
        <v>53</v>
      </c>
      <c r="N1597">
        <v>3200</v>
      </c>
      <c r="O1597" t="s">
        <v>49</v>
      </c>
      <c r="P1597" t="s">
        <v>105</v>
      </c>
      <c r="Q1597" t="s">
        <v>106</v>
      </c>
      <c r="T1597" t="s">
        <v>298</v>
      </c>
      <c r="U1597" t="s">
        <v>4942</v>
      </c>
      <c r="V1597" t="s">
        <v>3181</v>
      </c>
      <c r="W1597" t="s">
        <v>56</v>
      </c>
      <c r="X1597" t="s">
        <v>4943</v>
      </c>
      <c r="Y1597" t="s">
        <v>142</v>
      </c>
      <c r="Z1597" s="3">
        <v>0</v>
      </c>
      <c r="AA1597" t="s">
        <v>302</v>
      </c>
      <c r="AB1597" t="s">
        <v>4944</v>
      </c>
      <c r="AC1597" t="s">
        <v>61</v>
      </c>
      <c r="AD1597" t="s">
        <v>61</v>
      </c>
      <c r="AE1597" t="s">
        <v>4945</v>
      </c>
      <c r="AF1597" t="s">
        <v>63</v>
      </c>
      <c r="AH1597">
        <v>0</v>
      </c>
      <c r="AI1597" s="2">
        <v>45688</v>
      </c>
      <c r="AJ1597" t="s">
        <v>64</v>
      </c>
      <c r="AK1597" t="s">
        <v>64</v>
      </c>
      <c r="AL1597" t="s">
        <v>4946</v>
      </c>
      <c r="AM1597" t="s">
        <v>4942</v>
      </c>
      <c r="AN1597" s="3">
        <v>20000</v>
      </c>
      <c r="AO1597" t="s">
        <v>4944</v>
      </c>
      <c r="AP1597" t="s">
        <v>64</v>
      </c>
      <c r="AQ1597" t="s">
        <v>4945</v>
      </c>
      <c r="AR1597">
        <v>1466</v>
      </c>
      <c r="AS1597" t="s">
        <v>66</v>
      </c>
    </row>
    <row r="1598" spans="1:45" ht="16" x14ac:dyDescent="0.2">
      <c r="A1598">
        <v>3864</v>
      </c>
      <c r="B1598">
        <v>3864</v>
      </c>
      <c r="C1598" s="2">
        <v>45692.041666666657</v>
      </c>
      <c r="D1598" t="s">
        <v>1748</v>
      </c>
      <c r="E1598" t="s">
        <v>3655</v>
      </c>
      <c r="F1598" s="3">
        <v>46.41</v>
      </c>
      <c r="G1598" t="s">
        <v>47</v>
      </c>
      <c r="H1598" s="3">
        <v>0</v>
      </c>
      <c r="I1598" t="s">
        <v>48</v>
      </c>
      <c r="J1598">
        <v>2663</v>
      </c>
      <c r="K1598" t="s">
        <v>49</v>
      </c>
      <c r="L1598" t="s">
        <v>50</v>
      </c>
      <c r="M1598" t="s">
        <v>51</v>
      </c>
      <c r="N1598">
        <v>940</v>
      </c>
      <c r="O1598" t="s">
        <v>52</v>
      </c>
      <c r="P1598" t="s">
        <v>53</v>
      </c>
      <c r="T1598" t="s">
        <v>2516</v>
      </c>
      <c r="U1598" t="s">
        <v>4947</v>
      </c>
      <c r="V1598" t="s">
        <v>3147</v>
      </c>
      <c r="W1598" t="s">
        <v>56</v>
      </c>
      <c r="X1598" t="s">
        <v>4948</v>
      </c>
      <c r="Y1598" t="s">
        <v>2375</v>
      </c>
      <c r="Z1598" s="3">
        <v>19</v>
      </c>
      <c r="AA1598" t="s">
        <v>2519</v>
      </c>
      <c r="AB1598" t="s">
        <v>4949</v>
      </c>
      <c r="AC1598" t="s">
        <v>61</v>
      </c>
      <c r="AD1598" t="s">
        <v>61</v>
      </c>
      <c r="AE1598" t="s">
        <v>4950</v>
      </c>
      <c r="AF1598" t="s">
        <v>63</v>
      </c>
      <c r="AH1598">
        <v>0</v>
      </c>
      <c r="AI1598" s="2">
        <v>45692</v>
      </c>
      <c r="AJ1598" t="s">
        <v>64</v>
      </c>
      <c r="AK1598" t="s">
        <v>64</v>
      </c>
      <c r="AL1598" t="s">
        <v>4951</v>
      </c>
      <c r="AM1598" t="s">
        <v>4947</v>
      </c>
      <c r="AN1598" s="3">
        <v>46.41</v>
      </c>
      <c r="AO1598" t="s">
        <v>4949</v>
      </c>
      <c r="AP1598" t="s">
        <v>64</v>
      </c>
      <c r="AQ1598" t="s">
        <v>4950</v>
      </c>
      <c r="AR1598">
        <v>1470</v>
      </c>
      <c r="AS1598" t="s">
        <v>66</v>
      </c>
    </row>
    <row r="1599" spans="1:45" ht="16" x14ac:dyDescent="0.2">
      <c r="A1599">
        <v>3899</v>
      </c>
      <c r="B1599">
        <v>3899</v>
      </c>
      <c r="C1599" s="2">
        <v>45694.041666666657</v>
      </c>
      <c r="E1599" t="s">
        <v>256</v>
      </c>
      <c r="F1599" s="3">
        <v>4255.41</v>
      </c>
      <c r="G1599" t="s">
        <v>47</v>
      </c>
      <c r="H1599" s="3">
        <v>0</v>
      </c>
      <c r="I1599" t="s">
        <v>48</v>
      </c>
      <c r="J1599">
        <v>1705</v>
      </c>
      <c r="K1599" t="s">
        <v>52</v>
      </c>
      <c r="L1599" t="s">
        <v>203</v>
      </c>
      <c r="N1599">
        <v>940</v>
      </c>
      <c r="O1599" t="s">
        <v>52</v>
      </c>
      <c r="P1599" t="s">
        <v>53</v>
      </c>
      <c r="T1599" t="s">
        <v>4952</v>
      </c>
      <c r="U1599" t="s">
        <v>4953</v>
      </c>
      <c r="Z1599" s="3"/>
      <c r="AF1599" t="s">
        <v>63</v>
      </c>
      <c r="AH1599">
        <v>0</v>
      </c>
      <c r="AI1599" s="2">
        <v>45694</v>
      </c>
      <c r="AJ1599" t="s">
        <v>64</v>
      </c>
      <c r="AK1599" t="s">
        <v>64</v>
      </c>
      <c r="AL1599" t="s">
        <v>4954</v>
      </c>
      <c r="AM1599" t="s">
        <v>4953</v>
      </c>
      <c r="AN1599" s="3"/>
      <c r="AP1599" t="s">
        <v>64</v>
      </c>
      <c r="AR1599">
        <v>1476</v>
      </c>
      <c r="AS1599" t="s">
        <v>66</v>
      </c>
    </row>
    <row r="1600" spans="1:45" ht="16" x14ac:dyDescent="0.2">
      <c r="A1600">
        <v>3900</v>
      </c>
      <c r="B1600">
        <v>3900</v>
      </c>
      <c r="C1600" s="2">
        <v>45694.041666666657</v>
      </c>
      <c r="D1600" t="s">
        <v>1748</v>
      </c>
      <c r="E1600" t="s">
        <v>4955</v>
      </c>
      <c r="F1600" s="3">
        <v>4</v>
      </c>
      <c r="G1600" t="s">
        <v>47</v>
      </c>
      <c r="H1600" s="3">
        <v>0</v>
      </c>
      <c r="I1600" t="s">
        <v>48</v>
      </c>
      <c r="J1600">
        <v>2705</v>
      </c>
      <c r="K1600" t="s">
        <v>49</v>
      </c>
      <c r="L1600" t="s">
        <v>50</v>
      </c>
      <c r="M1600" t="s">
        <v>51</v>
      </c>
      <c r="N1600">
        <v>940</v>
      </c>
      <c r="O1600" t="s">
        <v>52</v>
      </c>
      <c r="P1600" t="s">
        <v>53</v>
      </c>
      <c r="T1600" t="s">
        <v>4952</v>
      </c>
      <c r="U1600" t="s">
        <v>4953</v>
      </c>
      <c r="Z1600" s="3"/>
      <c r="AF1600" t="s">
        <v>63</v>
      </c>
      <c r="AH1600">
        <v>0</v>
      </c>
      <c r="AI1600" s="2">
        <v>45694</v>
      </c>
      <c r="AJ1600" t="s">
        <v>64</v>
      </c>
      <c r="AK1600" t="s">
        <v>64</v>
      </c>
      <c r="AL1600" t="s">
        <v>4954</v>
      </c>
      <c r="AM1600" t="s">
        <v>4953</v>
      </c>
      <c r="AN1600" s="3"/>
      <c r="AP1600" t="s">
        <v>64</v>
      </c>
      <c r="AR1600">
        <v>1476</v>
      </c>
      <c r="AS1600" t="s">
        <v>66</v>
      </c>
    </row>
    <row r="1601" spans="1:45" ht="16" x14ac:dyDescent="0.2">
      <c r="A1601">
        <v>3898</v>
      </c>
      <c r="B1601">
        <v>3898</v>
      </c>
      <c r="C1601" s="2">
        <v>45698.041666666657</v>
      </c>
      <c r="D1601" t="s">
        <v>1814</v>
      </c>
      <c r="E1601" t="s">
        <v>4904</v>
      </c>
      <c r="F1601" s="3">
        <v>559.94000000000005</v>
      </c>
      <c r="G1601" t="s">
        <v>47</v>
      </c>
      <c r="H1601" s="3">
        <v>0</v>
      </c>
      <c r="I1601" t="s">
        <v>48</v>
      </c>
      <c r="J1601">
        <v>2722</v>
      </c>
      <c r="K1601" t="s">
        <v>49</v>
      </c>
      <c r="L1601" t="s">
        <v>50</v>
      </c>
      <c r="M1601" t="s">
        <v>51</v>
      </c>
      <c r="N1601">
        <v>940</v>
      </c>
      <c r="O1601" t="s">
        <v>52</v>
      </c>
      <c r="P1601" t="s">
        <v>53</v>
      </c>
      <c r="T1601" t="s">
        <v>4956</v>
      </c>
      <c r="U1601" t="s">
        <v>4957</v>
      </c>
      <c r="V1601" t="s">
        <v>3150</v>
      </c>
      <c r="W1601" t="s">
        <v>56</v>
      </c>
      <c r="X1601" t="s">
        <v>4958</v>
      </c>
      <c r="Y1601" t="s">
        <v>4908</v>
      </c>
      <c r="Z1601" s="3">
        <v>0</v>
      </c>
      <c r="AA1601" t="s">
        <v>4959</v>
      </c>
      <c r="AB1601" t="s">
        <v>4960</v>
      </c>
      <c r="AC1601" t="s">
        <v>61</v>
      </c>
      <c r="AD1601" t="s">
        <v>61</v>
      </c>
      <c r="AE1601" t="s">
        <v>4961</v>
      </c>
      <c r="AF1601" t="s">
        <v>63</v>
      </c>
      <c r="AH1601">
        <v>0</v>
      </c>
      <c r="AI1601" s="2">
        <v>45698</v>
      </c>
      <c r="AJ1601" t="s">
        <v>64</v>
      </c>
      <c r="AK1601" t="s">
        <v>64</v>
      </c>
      <c r="AL1601" t="s">
        <v>4962</v>
      </c>
      <c r="AM1601" t="s">
        <v>4957</v>
      </c>
      <c r="AN1601" s="3">
        <v>559.94000000000005</v>
      </c>
      <c r="AO1601" t="s">
        <v>4960</v>
      </c>
      <c r="AP1601" t="s">
        <v>64</v>
      </c>
      <c r="AQ1601" t="s">
        <v>4961</v>
      </c>
      <c r="AR1601">
        <v>1477</v>
      </c>
      <c r="AS1601" t="s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6"/>
  <sheetViews>
    <sheetView workbookViewId="0">
      <selection activeCell="J48" sqref="J48:J55"/>
    </sheetView>
  </sheetViews>
  <sheetFormatPr baseColWidth="10" defaultColWidth="8.83203125" defaultRowHeight="15" x14ac:dyDescent="0.2"/>
  <cols>
    <col min="5" max="5" width="13" bestFit="1" customWidth="1"/>
    <col min="6" max="6" width="12" bestFit="1" customWidth="1"/>
    <col min="7" max="7" width="6.6640625" bestFit="1" customWidth="1"/>
    <col min="8" max="10" width="13" bestFit="1" customWidth="1"/>
  </cols>
  <sheetData>
    <row r="1" spans="1:10" x14ac:dyDescent="0.2">
      <c r="A1" s="1" t="s">
        <v>3</v>
      </c>
      <c r="B1" s="1" t="s">
        <v>4963</v>
      </c>
      <c r="C1" s="1" t="s">
        <v>4964</v>
      </c>
      <c r="D1" s="1" t="s">
        <v>4965</v>
      </c>
      <c r="E1" s="1" t="s">
        <v>4966</v>
      </c>
      <c r="F1" s="1" t="s">
        <v>4967</v>
      </c>
      <c r="G1" s="1" t="s">
        <v>4968</v>
      </c>
      <c r="H1" s="1" t="s">
        <v>4969</v>
      </c>
      <c r="I1" s="1" t="s">
        <v>4970</v>
      </c>
      <c r="J1" s="1" t="s">
        <v>4971</v>
      </c>
    </row>
    <row r="2" spans="1:10" ht="16" x14ac:dyDescent="0.2">
      <c r="A2">
        <v>101</v>
      </c>
      <c r="C2" t="s">
        <v>4972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4973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4974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4975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4976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4977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ht="16" x14ac:dyDescent="0.2">
      <c r="A8">
        <v>1200</v>
      </c>
      <c r="C8" t="s">
        <v>4978</v>
      </c>
      <c r="D8">
        <v>1200</v>
      </c>
      <c r="E8" s="3">
        <v>21366.54</v>
      </c>
      <c r="F8" s="3">
        <v>0</v>
      </c>
      <c r="G8" s="3">
        <v>0</v>
      </c>
      <c r="H8" s="3">
        <v>0</v>
      </c>
      <c r="I8" s="3">
        <v>0</v>
      </c>
      <c r="J8" s="3">
        <v>21366.54</v>
      </c>
    </row>
    <row r="9" spans="1:10" ht="16" x14ac:dyDescent="0.2">
      <c r="A9">
        <v>1213</v>
      </c>
      <c r="C9" t="s">
        <v>4979</v>
      </c>
      <c r="D9">
        <v>1213</v>
      </c>
      <c r="E9" s="3">
        <v>0</v>
      </c>
      <c r="F9" s="3">
        <v>772.65000000000009</v>
      </c>
      <c r="G9" s="3">
        <v>0</v>
      </c>
      <c r="H9" s="3">
        <v>0</v>
      </c>
      <c r="I9" s="3">
        <v>0</v>
      </c>
      <c r="J9" s="3">
        <v>-772.65000000000009</v>
      </c>
    </row>
    <row r="10" spans="1:10" ht="16" x14ac:dyDescent="0.2">
      <c r="A10">
        <v>1221</v>
      </c>
      <c r="C10" t="s">
        <v>4980</v>
      </c>
      <c r="D10">
        <v>1221</v>
      </c>
      <c r="E10" s="3">
        <v>0</v>
      </c>
      <c r="F10" s="3">
        <v>10160.52</v>
      </c>
      <c r="G10" s="3">
        <v>0</v>
      </c>
      <c r="H10" s="3">
        <v>10116.780000000001</v>
      </c>
      <c r="I10" s="3">
        <v>-10116.780000000001</v>
      </c>
      <c r="J10" s="3">
        <v>-10160.52</v>
      </c>
    </row>
    <row r="11" spans="1:10" ht="16" x14ac:dyDescent="0.2">
      <c r="A11">
        <v>1222</v>
      </c>
      <c r="C11" t="s">
        <v>4981</v>
      </c>
      <c r="D11">
        <v>1222</v>
      </c>
      <c r="E11" s="3">
        <v>0</v>
      </c>
      <c r="F11" s="3">
        <v>8868.65</v>
      </c>
      <c r="G11" s="3">
        <v>0</v>
      </c>
      <c r="H11" s="3">
        <v>8834.07</v>
      </c>
      <c r="I11" s="3">
        <v>-8834.07</v>
      </c>
      <c r="J11" s="3">
        <v>-8868.65</v>
      </c>
    </row>
    <row r="12" spans="1:10" ht="16" x14ac:dyDescent="0.2">
      <c r="A12">
        <v>1223</v>
      </c>
      <c r="C12" t="s">
        <v>4982</v>
      </c>
      <c r="D12">
        <v>1223</v>
      </c>
      <c r="E12" s="3">
        <v>0</v>
      </c>
      <c r="F12" s="3">
        <v>642.71</v>
      </c>
      <c r="G12" s="3">
        <v>0</v>
      </c>
      <c r="H12" s="3">
        <v>639.63</v>
      </c>
      <c r="I12" s="3">
        <v>-639.63</v>
      </c>
      <c r="J12" s="3">
        <v>-642.71</v>
      </c>
    </row>
    <row r="13" spans="1:10" ht="16" x14ac:dyDescent="0.2">
      <c r="A13">
        <v>1230</v>
      </c>
      <c r="C13" t="s">
        <v>4983</v>
      </c>
      <c r="D13">
        <v>1230</v>
      </c>
      <c r="E13" s="3">
        <v>0</v>
      </c>
      <c r="F13" s="3">
        <v>24.63</v>
      </c>
      <c r="G13" s="3">
        <v>0</v>
      </c>
      <c r="H13" s="3">
        <v>0</v>
      </c>
      <c r="I13" s="3">
        <v>0</v>
      </c>
      <c r="J13" s="3">
        <v>-24.63</v>
      </c>
    </row>
    <row r="14" spans="1:10" ht="16" x14ac:dyDescent="0.2">
      <c r="A14">
        <v>2101</v>
      </c>
      <c r="C14" t="s">
        <v>142</v>
      </c>
      <c r="D14">
        <v>2101</v>
      </c>
      <c r="E14" s="3">
        <v>10000</v>
      </c>
      <c r="F14" s="3">
        <v>0</v>
      </c>
      <c r="G14" s="3">
        <v>0</v>
      </c>
      <c r="H14" s="3">
        <v>0</v>
      </c>
      <c r="I14" s="3">
        <v>0</v>
      </c>
      <c r="J14" s="3">
        <v>10000</v>
      </c>
    </row>
    <row r="15" spans="1:10" ht="16" x14ac:dyDescent="0.2">
      <c r="A15">
        <v>2114</v>
      </c>
      <c r="C15" t="s">
        <v>4984</v>
      </c>
      <c r="D15">
        <v>2114</v>
      </c>
      <c r="E15" s="3">
        <v>0</v>
      </c>
      <c r="F15" s="3">
        <v>735</v>
      </c>
      <c r="G15" s="3">
        <v>0</v>
      </c>
      <c r="H15" s="3">
        <v>0</v>
      </c>
      <c r="I15" s="3">
        <v>0</v>
      </c>
      <c r="J15" s="3">
        <v>-735</v>
      </c>
    </row>
    <row r="16" spans="1:10" ht="16" x14ac:dyDescent="0.2">
      <c r="A16">
        <v>2121</v>
      </c>
      <c r="C16" t="s">
        <v>4985</v>
      </c>
      <c r="D16">
        <v>2121</v>
      </c>
      <c r="E16" s="3">
        <v>0</v>
      </c>
      <c r="F16" s="3">
        <v>7842.83</v>
      </c>
      <c r="G16" s="3">
        <v>0</v>
      </c>
      <c r="H16" s="3">
        <v>7842.83</v>
      </c>
      <c r="I16" s="3">
        <v>-7842.83</v>
      </c>
      <c r="J16" s="3">
        <v>-7842.83</v>
      </c>
    </row>
    <row r="17" spans="1:10" ht="16" x14ac:dyDescent="0.2">
      <c r="A17">
        <v>2131</v>
      </c>
      <c r="C17" t="s">
        <v>4986</v>
      </c>
      <c r="D17">
        <v>2131</v>
      </c>
      <c r="E17" s="3">
        <v>0</v>
      </c>
      <c r="F17" s="3">
        <v>977.28</v>
      </c>
      <c r="G17" s="3">
        <v>0</v>
      </c>
      <c r="H17" s="3">
        <v>0</v>
      </c>
      <c r="I17" s="3">
        <v>0</v>
      </c>
      <c r="J17" s="3">
        <v>-977.28</v>
      </c>
    </row>
    <row r="18" spans="1:10" ht="16" x14ac:dyDescent="0.2">
      <c r="A18">
        <v>2132</v>
      </c>
      <c r="C18" t="s">
        <v>4977</v>
      </c>
      <c r="D18">
        <v>2132</v>
      </c>
      <c r="E18" s="3">
        <v>0</v>
      </c>
      <c r="F18" s="3">
        <v>166.48</v>
      </c>
      <c r="G18" s="3">
        <v>0</v>
      </c>
      <c r="H18" s="3">
        <v>0</v>
      </c>
      <c r="I18" s="3">
        <v>0</v>
      </c>
      <c r="J18" s="3">
        <v>-166.48</v>
      </c>
    </row>
    <row r="19" spans="1:10" ht="16" x14ac:dyDescent="0.2">
      <c r="A19">
        <v>2133</v>
      </c>
      <c r="C19" t="s">
        <v>4987</v>
      </c>
      <c r="D19">
        <v>2133</v>
      </c>
      <c r="E19" s="3">
        <v>0</v>
      </c>
      <c r="F19" s="3">
        <v>98.639999999999986</v>
      </c>
      <c r="G19" s="3">
        <v>0</v>
      </c>
      <c r="H19" s="3">
        <v>0</v>
      </c>
      <c r="I19" s="3">
        <v>0</v>
      </c>
      <c r="J19" s="3">
        <v>-98.639999999999986</v>
      </c>
    </row>
    <row r="20" spans="1:10" ht="16" x14ac:dyDescent="0.2">
      <c r="A20">
        <v>2135</v>
      </c>
      <c r="C20" t="s">
        <v>4988</v>
      </c>
      <c r="D20">
        <v>2135</v>
      </c>
      <c r="E20" s="3">
        <v>0</v>
      </c>
      <c r="F20" s="3">
        <v>149.94</v>
      </c>
      <c r="G20" s="3">
        <v>0</v>
      </c>
      <c r="H20" s="3">
        <v>0</v>
      </c>
      <c r="I20" s="3">
        <v>0</v>
      </c>
      <c r="J20" s="3">
        <v>-149.94</v>
      </c>
    </row>
    <row r="21" spans="1:10" ht="16" x14ac:dyDescent="0.2">
      <c r="A21">
        <v>2201</v>
      </c>
      <c r="B21" t="s">
        <v>4989</v>
      </c>
      <c r="C21" t="s">
        <v>142</v>
      </c>
      <c r="D21">
        <v>2201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10000</v>
      </c>
    </row>
    <row r="22" spans="1:10" ht="16" x14ac:dyDescent="0.2">
      <c r="A22">
        <v>2202</v>
      </c>
      <c r="B22" t="s">
        <v>4990</v>
      </c>
      <c r="C22" t="s">
        <v>446</v>
      </c>
      <c r="D22">
        <v>2202</v>
      </c>
      <c r="E22" s="3">
        <v>95051</v>
      </c>
      <c r="F22" s="3">
        <v>0</v>
      </c>
      <c r="G22" s="3">
        <v>0</v>
      </c>
      <c r="H22" s="3">
        <v>0</v>
      </c>
      <c r="I22" s="3">
        <v>0</v>
      </c>
      <c r="J22" s="3">
        <v>95051</v>
      </c>
    </row>
    <row r="23" spans="1:10" ht="16" x14ac:dyDescent="0.2">
      <c r="A23">
        <v>2203</v>
      </c>
      <c r="B23" t="s">
        <v>4991</v>
      </c>
      <c r="C23" t="s">
        <v>4992</v>
      </c>
      <c r="D23">
        <v>2203</v>
      </c>
      <c r="E23" s="3">
        <v>25000</v>
      </c>
      <c r="F23" s="3">
        <v>0</v>
      </c>
      <c r="G23" s="3">
        <v>0</v>
      </c>
      <c r="H23" s="3">
        <v>0</v>
      </c>
      <c r="I23" s="3">
        <v>0</v>
      </c>
      <c r="J23" s="3">
        <v>25000</v>
      </c>
    </row>
    <row r="24" spans="1:10" ht="16" x14ac:dyDescent="0.2">
      <c r="A24">
        <v>2204</v>
      </c>
      <c r="B24" t="s">
        <v>4993</v>
      </c>
      <c r="C24" t="s">
        <v>4994</v>
      </c>
      <c r="D24">
        <v>2204</v>
      </c>
      <c r="E24" s="3">
        <v>3000</v>
      </c>
      <c r="F24" s="3">
        <v>0</v>
      </c>
      <c r="G24" s="3">
        <v>0</v>
      </c>
      <c r="H24" s="3">
        <v>0</v>
      </c>
      <c r="I24" s="3">
        <v>0</v>
      </c>
      <c r="J24" s="3">
        <v>3000</v>
      </c>
    </row>
    <row r="25" spans="1:10" ht="16" x14ac:dyDescent="0.2">
      <c r="A25">
        <v>2211</v>
      </c>
      <c r="C25" t="s">
        <v>4995</v>
      </c>
      <c r="D25">
        <v>2211</v>
      </c>
      <c r="E25" s="3">
        <v>0</v>
      </c>
      <c r="F25" s="3">
        <v>1465.31</v>
      </c>
      <c r="G25" s="3">
        <v>0</v>
      </c>
      <c r="H25" s="3">
        <v>0</v>
      </c>
      <c r="I25" s="3">
        <v>0</v>
      </c>
      <c r="J25" s="3">
        <v>-1465.31</v>
      </c>
    </row>
    <row r="26" spans="1:10" ht="16" x14ac:dyDescent="0.2">
      <c r="A26">
        <v>2212</v>
      </c>
      <c r="C26" t="s">
        <v>4996</v>
      </c>
      <c r="D26">
        <v>2212</v>
      </c>
      <c r="E26" s="3">
        <v>0</v>
      </c>
      <c r="F26" s="3">
        <v>8554.3799999999992</v>
      </c>
      <c r="G26" s="3">
        <v>0</v>
      </c>
      <c r="H26" s="3">
        <v>0</v>
      </c>
      <c r="I26" s="3">
        <v>0</v>
      </c>
      <c r="J26" s="3">
        <v>-8554.3799999999992</v>
      </c>
    </row>
    <row r="27" spans="1:10" ht="16" x14ac:dyDescent="0.2">
      <c r="A27">
        <v>2213</v>
      </c>
      <c r="B27" t="s">
        <v>4997</v>
      </c>
      <c r="C27" t="s">
        <v>4979</v>
      </c>
      <c r="D27">
        <v>2213</v>
      </c>
      <c r="E27" s="3">
        <v>0</v>
      </c>
      <c r="F27" s="3">
        <v>9550.25</v>
      </c>
      <c r="G27" s="3">
        <v>0</v>
      </c>
      <c r="H27" s="3">
        <v>0</v>
      </c>
      <c r="I27" s="3">
        <v>0</v>
      </c>
      <c r="J27" s="3">
        <v>-9550.25</v>
      </c>
    </row>
    <row r="28" spans="1:10" ht="16" x14ac:dyDescent="0.2">
      <c r="A28">
        <v>2214</v>
      </c>
      <c r="C28" t="s">
        <v>4984</v>
      </c>
      <c r="D28">
        <v>2214</v>
      </c>
      <c r="E28" s="3">
        <v>0</v>
      </c>
      <c r="F28" s="3">
        <v>7004.1</v>
      </c>
      <c r="G28" s="3">
        <v>0</v>
      </c>
      <c r="H28" s="3">
        <v>0</v>
      </c>
      <c r="I28" s="3">
        <v>0</v>
      </c>
      <c r="J28" s="3">
        <v>-7004.1</v>
      </c>
    </row>
    <row r="29" spans="1:10" ht="16" x14ac:dyDescent="0.2">
      <c r="A29">
        <v>2221</v>
      </c>
      <c r="B29" t="s">
        <v>4998</v>
      </c>
      <c r="C29" t="s">
        <v>4985</v>
      </c>
      <c r="D29">
        <v>2221</v>
      </c>
      <c r="E29" s="3">
        <v>0</v>
      </c>
      <c r="F29" s="3">
        <v>32615.66</v>
      </c>
      <c r="G29" s="3">
        <v>0</v>
      </c>
      <c r="H29" s="3">
        <v>32615.66</v>
      </c>
      <c r="I29" s="3">
        <v>-32615.66</v>
      </c>
      <c r="J29" s="3">
        <v>-32615.66</v>
      </c>
    </row>
    <row r="30" spans="1:10" ht="16" x14ac:dyDescent="0.2">
      <c r="A30">
        <v>2222</v>
      </c>
      <c r="B30" t="s">
        <v>4999</v>
      </c>
      <c r="C30" t="s">
        <v>5000</v>
      </c>
      <c r="D30">
        <v>2222</v>
      </c>
      <c r="E30" s="3">
        <v>0</v>
      </c>
      <c r="F30" s="3">
        <v>40405.109999999993</v>
      </c>
      <c r="G30" s="3">
        <v>0</v>
      </c>
      <c r="H30" s="3">
        <v>40405.109999999993</v>
      </c>
      <c r="I30" s="3">
        <v>-40405.109999999993</v>
      </c>
      <c r="J30" s="3">
        <v>-40405.109999999993</v>
      </c>
    </row>
    <row r="31" spans="1:10" ht="16" x14ac:dyDescent="0.2">
      <c r="A31">
        <v>2223</v>
      </c>
      <c r="B31" t="s">
        <v>5001</v>
      </c>
      <c r="C31" t="s">
        <v>5002</v>
      </c>
      <c r="D31">
        <v>2223</v>
      </c>
      <c r="E31" s="3">
        <v>135.04</v>
      </c>
      <c r="F31" s="3">
        <v>23218.7</v>
      </c>
      <c r="G31" s="3">
        <v>0</v>
      </c>
      <c r="H31" s="3">
        <v>23083.66</v>
      </c>
      <c r="I31" s="3">
        <v>-23083.66</v>
      </c>
      <c r="J31" s="3">
        <v>-23083.66</v>
      </c>
    </row>
    <row r="32" spans="1:10" ht="16" x14ac:dyDescent="0.2">
      <c r="A32">
        <v>2231</v>
      </c>
      <c r="C32" t="s">
        <v>4986</v>
      </c>
      <c r="D32">
        <v>2231</v>
      </c>
      <c r="E32" s="3">
        <v>0</v>
      </c>
      <c r="F32" s="3">
        <v>3045.79</v>
      </c>
      <c r="G32" s="3">
        <v>0</v>
      </c>
      <c r="H32" s="3">
        <v>0</v>
      </c>
      <c r="I32" s="3">
        <v>0</v>
      </c>
      <c r="J32" s="3">
        <v>-3045.79</v>
      </c>
    </row>
    <row r="33" spans="1:10" ht="16" x14ac:dyDescent="0.2">
      <c r="A33">
        <v>2232</v>
      </c>
      <c r="C33" t="s">
        <v>4977</v>
      </c>
      <c r="D33">
        <v>2232</v>
      </c>
      <c r="E33" s="3">
        <v>0</v>
      </c>
      <c r="F33" s="3">
        <v>1389.3</v>
      </c>
      <c r="G33" s="3">
        <v>0</v>
      </c>
      <c r="H33" s="3">
        <v>0</v>
      </c>
      <c r="I33" s="3">
        <v>0</v>
      </c>
      <c r="J33" s="3">
        <v>-1389.3</v>
      </c>
    </row>
    <row r="34" spans="1:10" ht="16" x14ac:dyDescent="0.2">
      <c r="A34">
        <v>2233</v>
      </c>
      <c r="C34" t="s">
        <v>4987</v>
      </c>
      <c r="D34">
        <v>2233</v>
      </c>
      <c r="E34" s="3">
        <v>0</v>
      </c>
      <c r="F34" s="3">
        <v>135</v>
      </c>
      <c r="G34" s="3">
        <v>0</v>
      </c>
      <c r="H34" s="3">
        <v>0</v>
      </c>
      <c r="I34" s="3">
        <v>0</v>
      </c>
      <c r="J34" s="3">
        <v>-135</v>
      </c>
    </row>
    <row r="35" spans="1:10" ht="16" x14ac:dyDescent="0.2">
      <c r="A35">
        <v>2234</v>
      </c>
      <c r="B35" t="s">
        <v>5003</v>
      </c>
      <c r="C35" t="s">
        <v>5004</v>
      </c>
      <c r="D35">
        <v>2234</v>
      </c>
      <c r="E35" s="3">
        <v>0</v>
      </c>
      <c r="F35" s="3">
        <v>5759.6</v>
      </c>
      <c r="G35" s="3">
        <v>0</v>
      </c>
      <c r="H35" s="3">
        <v>0</v>
      </c>
      <c r="I35" s="3">
        <v>0</v>
      </c>
      <c r="J35" s="3">
        <v>-5759.6</v>
      </c>
    </row>
    <row r="36" spans="1:10" ht="16" x14ac:dyDescent="0.2">
      <c r="A36">
        <v>2235</v>
      </c>
      <c r="C36" t="s">
        <v>4988</v>
      </c>
      <c r="D36">
        <v>2235</v>
      </c>
      <c r="E36" s="3">
        <v>0</v>
      </c>
      <c r="F36" s="3">
        <v>43.08</v>
      </c>
      <c r="G36" s="3">
        <v>0</v>
      </c>
      <c r="H36" s="3">
        <v>0</v>
      </c>
      <c r="I36" s="3">
        <v>0</v>
      </c>
      <c r="J36" s="3">
        <v>-43.08</v>
      </c>
    </row>
    <row r="37" spans="1:10" ht="16" x14ac:dyDescent="0.2">
      <c r="A37">
        <v>2301</v>
      </c>
      <c r="B37" t="s">
        <v>5005</v>
      </c>
      <c r="C37" t="s">
        <v>142</v>
      </c>
      <c r="D37">
        <v>2301</v>
      </c>
      <c r="E37" s="3">
        <v>60000</v>
      </c>
      <c r="F37" s="3">
        <v>0</v>
      </c>
      <c r="G37" s="3">
        <v>0</v>
      </c>
      <c r="H37" s="3">
        <v>0</v>
      </c>
      <c r="I37" s="3">
        <v>0</v>
      </c>
      <c r="J37" s="3">
        <v>60000</v>
      </c>
    </row>
    <row r="38" spans="1:10" ht="16" x14ac:dyDescent="0.2">
      <c r="A38">
        <v>2302</v>
      </c>
      <c r="B38" t="s">
        <v>5006</v>
      </c>
      <c r="C38" t="s">
        <v>5007</v>
      </c>
      <c r="D38">
        <v>2302</v>
      </c>
      <c r="E38" s="3">
        <v>218079</v>
      </c>
      <c r="F38" s="3">
        <v>0</v>
      </c>
      <c r="G38" s="3">
        <v>0</v>
      </c>
      <c r="H38" s="3">
        <v>0</v>
      </c>
      <c r="I38" s="3">
        <v>0</v>
      </c>
      <c r="J38" s="3">
        <v>218079</v>
      </c>
    </row>
    <row r="39" spans="1:10" ht="16" x14ac:dyDescent="0.2">
      <c r="A39">
        <v>2303</v>
      </c>
      <c r="B39" t="s">
        <v>5008</v>
      </c>
      <c r="C39" t="s">
        <v>5009</v>
      </c>
      <c r="D39">
        <v>2303</v>
      </c>
      <c r="E39" s="3">
        <v>65000</v>
      </c>
      <c r="F39" s="3">
        <v>0</v>
      </c>
      <c r="G39" s="3">
        <v>0</v>
      </c>
      <c r="H39" s="3">
        <v>0</v>
      </c>
      <c r="I39" s="3">
        <v>0</v>
      </c>
      <c r="J39" s="3">
        <v>65000</v>
      </c>
    </row>
    <row r="40" spans="1:10" ht="16" x14ac:dyDescent="0.2">
      <c r="A40">
        <v>2311</v>
      </c>
      <c r="B40" t="s">
        <v>5010</v>
      </c>
      <c r="C40" t="s">
        <v>5011</v>
      </c>
      <c r="D40">
        <v>2311</v>
      </c>
      <c r="E40" s="3">
        <v>0</v>
      </c>
      <c r="F40" s="3">
        <v>16462.21999999999</v>
      </c>
      <c r="G40" s="3">
        <v>0</v>
      </c>
      <c r="H40" s="3">
        <v>0</v>
      </c>
      <c r="I40" s="3">
        <v>0</v>
      </c>
      <c r="J40" s="3">
        <v>-16462.21999999999</v>
      </c>
    </row>
    <row r="41" spans="1:10" ht="16" x14ac:dyDescent="0.2">
      <c r="A41">
        <v>2312</v>
      </c>
      <c r="B41" t="s">
        <v>5012</v>
      </c>
      <c r="C41" t="s">
        <v>5013</v>
      </c>
      <c r="D41">
        <v>2312</v>
      </c>
      <c r="E41" s="3">
        <v>0</v>
      </c>
      <c r="F41" s="3">
        <v>18620.55999999999</v>
      </c>
      <c r="G41" s="3">
        <v>0</v>
      </c>
      <c r="H41" s="3">
        <v>0</v>
      </c>
      <c r="I41" s="3">
        <v>0</v>
      </c>
      <c r="J41" s="3">
        <v>-18620.55999999999</v>
      </c>
    </row>
    <row r="42" spans="1:10" ht="16" x14ac:dyDescent="0.2">
      <c r="A42">
        <v>2321</v>
      </c>
      <c r="B42" t="s">
        <v>5014</v>
      </c>
      <c r="C42" t="s">
        <v>5015</v>
      </c>
      <c r="D42">
        <v>2321</v>
      </c>
      <c r="E42" s="3">
        <v>0</v>
      </c>
      <c r="F42" s="3">
        <v>97484.279999999926</v>
      </c>
      <c r="G42" s="3">
        <v>0</v>
      </c>
      <c r="H42" s="3">
        <v>97250.519999999917</v>
      </c>
      <c r="I42" s="3">
        <v>-97250.519999999917</v>
      </c>
      <c r="J42" s="3">
        <v>-97484.279999999926</v>
      </c>
    </row>
    <row r="43" spans="1:10" ht="16" x14ac:dyDescent="0.2">
      <c r="A43">
        <v>2322</v>
      </c>
      <c r="B43" t="s">
        <v>5016</v>
      </c>
      <c r="C43" t="s">
        <v>5017</v>
      </c>
      <c r="D43">
        <v>2322</v>
      </c>
      <c r="E43" s="3">
        <v>531.6</v>
      </c>
      <c r="F43" s="3">
        <v>96069.489999999991</v>
      </c>
      <c r="G43" s="3">
        <v>0</v>
      </c>
      <c r="H43" s="3">
        <v>95578.79</v>
      </c>
      <c r="I43" s="3">
        <v>-95578.79</v>
      </c>
      <c r="J43" s="3">
        <v>-95537.889999999985</v>
      </c>
    </row>
    <row r="44" spans="1:10" ht="16" x14ac:dyDescent="0.2">
      <c r="A44">
        <v>2323</v>
      </c>
      <c r="B44" t="s">
        <v>5018</v>
      </c>
      <c r="C44" t="s">
        <v>5019</v>
      </c>
      <c r="D44">
        <v>2323</v>
      </c>
      <c r="E44" s="3">
        <v>302.20999999999998</v>
      </c>
      <c r="F44" s="3">
        <v>71285.819999999992</v>
      </c>
      <c r="G44" s="3">
        <v>0</v>
      </c>
      <c r="H44" s="3">
        <v>70940.689999999988</v>
      </c>
      <c r="I44" s="3">
        <v>-70940.689999999988</v>
      </c>
      <c r="J44" s="3">
        <v>-70983.609999999986</v>
      </c>
    </row>
    <row r="45" spans="1:10" ht="16" x14ac:dyDescent="0.2">
      <c r="A45">
        <v>2331</v>
      </c>
      <c r="B45" t="s">
        <v>5020</v>
      </c>
      <c r="C45" t="s">
        <v>4986</v>
      </c>
      <c r="D45">
        <v>2331</v>
      </c>
      <c r="E45" s="3">
        <v>0</v>
      </c>
      <c r="F45" s="3">
        <v>3355.25</v>
      </c>
      <c r="G45" s="3">
        <v>0</v>
      </c>
      <c r="H45" s="3">
        <v>0</v>
      </c>
      <c r="I45" s="3">
        <v>0</v>
      </c>
      <c r="J45" s="3">
        <v>-3355.25</v>
      </c>
    </row>
    <row r="46" spans="1:10" ht="16" x14ac:dyDescent="0.2">
      <c r="A46">
        <v>2332</v>
      </c>
      <c r="B46" t="s">
        <v>5021</v>
      </c>
      <c r="C46" t="s">
        <v>5022</v>
      </c>
      <c r="D46">
        <v>2332</v>
      </c>
      <c r="E46" s="3">
        <v>0</v>
      </c>
      <c r="F46" s="3">
        <v>5847.1299999999928</v>
      </c>
      <c r="G46" s="3">
        <v>0</v>
      </c>
      <c r="H46" s="3">
        <v>0</v>
      </c>
      <c r="I46" s="3">
        <v>0</v>
      </c>
      <c r="J46" s="3">
        <v>-5847.1299999999928</v>
      </c>
    </row>
    <row r="47" spans="1:10" ht="16" x14ac:dyDescent="0.2">
      <c r="A47">
        <v>2333</v>
      </c>
      <c r="B47" t="s">
        <v>5023</v>
      </c>
      <c r="C47" t="s">
        <v>5004</v>
      </c>
      <c r="D47">
        <v>2333</v>
      </c>
      <c r="E47" s="3">
        <v>0</v>
      </c>
      <c r="F47" s="3">
        <v>3927</v>
      </c>
      <c r="G47" s="3">
        <v>0</v>
      </c>
      <c r="H47" s="3">
        <v>0</v>
      </c>
      <c r="I47" s="3">
        <v>0</v>
      </c>
      <c r="J47" s="3">
        <v>-3927</v>
      </c>
    </row>
    <row r="48" spans="1:10" ht="16" x14ac:dyDescent="0.2">
      <c r="A48">
        <v>2341</v>
      </c>
      <c r="C48" t="s">
        <v>5024</v>
      </c>
      <c r="D48">
        <v>2341</v>
      </c>
      <c r="E48" s="3">
        <v>0</v>
      </c>
      <c r="F48" s="3">
        <v>8398</v>
      </c>
      <c r="G48" s="3">
        <v>0</v>
      </c>
      <c r="H48" s="3">
        <v>0</v>
      </c>
      <c r="I48" s="3">
        <v>0</v>
      </c>
      <c r="J48" s="3">
        <v>-8398</v>
      </c>
    </row>
    <row r="49" spans="1:10" ht="16" x14ac:dyDescent="0.2">
      <c r="A49">
        <v>2401</v>
      </c>
      <c r="C49" t="s">
        <v>4286</v>
      </c>
      <c r="D49">
        <v>2401</v>
      </c>
      <c r="E49" s="3">
        <v>20759.72</v>
      </c>
      <c r="F49" s="3">
        <v>0</v>
      </c>
      <c r="G49" s="3">
        <v>0</v>
      </c>
      <c r="H49" s="3">
        <v>0</v>
      </c>
      <c r="I49" s="3">
        <v>0</v>
      </c>
      <c r="J49" s="3">
        <v>20759.72</v>
      </c>
    </row>
    <row r="50" spans="1:10" ht="16" x14ac:dyDescent="0.2">
      <c r="A50">
        <v>2411</v>
      </c>
      <c r="C50" t="s">
        <v>5011</v>
      </c>
      <c r="D50">
        <v>2411</v>
      </c>
      <c r="E50" s="3">
        <v>0</v>
      </c>
      <c r="F50" s="3">
        <v>3503.17</v>
      </c>
      <c r="G50" s="3">
        <v>0</v>
      </c>
      <c r="H50" s="3">
        <v>0</v>
      </c>
      <c r="I50" s="3">
        <v>0</v>
      </c>
      <c r="J50" s="3">
        <v>-3503.17</v>
      </c>
    </row>
    <row r="51" spans="1:10" ht="16" x14ac:dyDescent="0.2">
      <c r="A51">
        <v>2412</v>
      </c>
      <c r="C51" t="s">
        <v>5013</v>
      </c>
      <c r="D51">
        <v>2412</v>
      </c>
      <c r="E51" s="3">
        <v>0</v>
      </c>
      <c r="F51" s="3">
        <v>2794.73</v>
      </c>
      <c r="G51" s="3">
        <v>0</v>
      </c>
      <c r="H51" s="3">
        <v>0</v>
      </c>
      <c r="I51" s="3">
        <v>0</v>
      </c>
      <c r="J51" s="3">
        <v>-2794.73</v>
      </c>
    </row>
    <row r="52" spans="1:10" ht="16" x14ac:dyDescent="0.2">
      <c r="A52">
        <v>2421</v>
      </c>
      <c r="C52" t="s">
        <v>4985</v>
      </c>
      <c r="D52">
        <v>2421</v>
      </c>
      <c r="E52" s="3">
        <v>0</v>
      </c>
      <c r="F52" s="3">
        <v>858.25</v>
      </c>
      <c r="G52" s="3">
        <v>0</v>
      </c>
      <c r="H52" s="3">
        <v>858.25</v>
      </c>
      <c r="I52" s="3">
        <v>-858.25</v>
      </c>
      <c r="J52" s="3">
        <v>-858.25</v>
      </c>
    </row>
    <row r="53" spans="1:10" ht="16" x14ac:dyDescent="0.2">
      <c r="A53">
        <v>2422</v>
      </c>
      <c r="C53" t="s">
        <v>5000</v>
      </c>
      <c r="D53">
        <v>2422</v>
      </c>
      <c r="E53" s="3">
        <v>0</v>
      </c>
      <c r="F53" s="3">
        <v>10529.42</v>
      </c>
      <c r="G53" s="3">
        <v>0</v>
      </c>
      <c r="H53" s="3">
        <v>10529.42</v>
      </c>
      <c r="I53" s="3">
        <v>-10529.42</v>
      </c>
      <c r="J53" s="3">
        <v>-10529.42</v>
      </c>
    </row>
    <row r="54" spans="1:10" ht="16" x14ac:dyDescent="0.2">
      <c r="A54">
        <v>2432</v>
      </c>
      <c r="C54" t="s">
        <v>5022</v>
      </c>
      <c r="D54">
        <v>2432</v>
      </c>
      <c r="E54" s="3">
        <v>0</v>
      </c>
      <c r="F54" s="3">
        <v>446.42</v>
      </c>
      <c r="G54" s="3">
        <v>0</v>
      </c>
      <c r="H54" s="3">
        <v>0</v>
      </c>
      <c r="I54" s="3">
        <v>0</v>
      </c>
      <c r="J54" s="3">
        <v>-446.42</v>
      </c>
    </row>
    <row r="55" spans="1:10" ht="16" x14ac:dyDescent="0.2">
      <c r="A55">
        <v>2441</v>
      </c>
      <c r="E55" s="3">
        <v>0</v>
      </c>
      <c r="F55" s="3">
        <v>721.81</v>
      </c>
      <c r="G55" s="3">
        <v>0</v>
      </c>
      <c r="H55" s="3">
        <v>0</v>
      </c>
      <c r="I55" s="3">
        <v>0</v>
      </c>
      <c r="J55" s="3">
        <v>-721.81</v>
      </c>
    </row>
    <row r="56" spans="1:10" ht="16" x14ac:dyDescent="0.2">
      <c r="E56" s="3">
        <v>0</v>
      </c>
      <c r="F56" s="3">
        <v>0</v>
      </c>
      <c r="G56" s="3">
        <v>0</v>
      </c>
      <c r="H56" s="3">
        <v>-410083.79999999987</v>
      </c>
      <c r="I56" s="3">
        <v>410083.79999999987</v>
      </c>
      <c r="J56" s="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9"/>
  <sheetViews>
    <sheetView workbookViewId="0">
      <selection activeCell="E19" sqref="E19:E59"/>
    </sheetView>
  </sheetViews>
  <sheetFormatPr baseColWidth="10" defaultColWidth="8.83203125" defaultRowHeight="15" x14ac:dyDescent="0.2"/>
  <cols>
    <col min="5" max="7" width="13" bestFit="1" customWidth="1"/>
  </cols>
  <sheetData>
    <row r="1" spans="1:7" x14ac:dyDescent="0.2">
      <c r="A1" s="1" t="s">
        <v>5025</v>
      </c>
      <c r="B1" s="1" t="s">
        <v>5026</v>
      </c>
      <c r="C1" s="1" t="s">
        <v>5027</v>
      </c>
      <c r="D1" s="1" t="s">
        <v>5028</v>
      </c>
      <c r="E1" s="1" t="s">
        <v>5029</v>
      </c>
      <c r="F1" s="1" t="s">
        <v>5030</v>
      </c>
      <c r="G1" s="1" t="s">
        <v>5031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5.4499999999989086</v>
      </c>
      <c r="F4" s="3">
        <v>4775.3099999999986</v>
      </c>
      <c r="G4" s="3">
        <v>4769.8600000000006</v>
      </c>
    </row>
    <row r="5" spans="1:7" ht="16" x14ac:dyDescent="0.2">
      <c r="A5">
        <v>562</v>
      </c>
      <c r="B5" t="s">
        <v>52</v>
      </c>
      <c r="C5" t="s">
        <v>53</v>
      </c>
      <c r="E5" s="3">
        <v>-9.0949470177292824E-13</v>
      </c>
      <c r="F5" s="3">
        <v>6130.02</v>
      </c>
      <c r="G5" s="3">
        <v>6130.0200000000013</v>
      </c>
    </row>
    <row r="6" spans="1:7" ht="16" x14ac:dyDescent="0.2">
      <c r="A6">
        <v>563</v>
      </c>
      <c r="B6" t="s">
        <v>52</v>
      </c>
      <c r="C6" t="s">
        <v>53</v>
      </c>
      <c r="E6" s="3">
        <v>0</v>
      </c>
      <c r="F6" s="3">
        <v>62.260000000000012</v>
      </c>
      <c r="G6" s="3">
        <v>62.260000000000012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1253.22</v>
      </c>
      <c r="F8" s="3">
        <v>2103.2199999999998</v>
      </c>
      <c r="G8" s="3">
        <v>850</v>
      </c>
    </row>
    <row r="9" spans="1:7" ht="16" x14ac:dyDescent="0.2">
      <c r="A9">
        <v>703</v>
      </c>
      <c r="B9" t="s">
        <v>52</v>
      </c>
      <c r="C9" t="s">
        <v>53</v>
      </c>
      <c r="E9" s="3">
        <v>9.0949470177292824E-13</v>
      </c>
      <c r="F9" s="3">
        <v>4963.3200000000006</v>
      </c>
      <c r="G9" s="3">
        <v>4963.32</v>
      </c>
    </row>
    <row r="10" spans="1:7" ht="16" x14ac:dyDescent="0.2">
      <c r="A10">
        <v>705</v>
      </c>
      <c r="B10" t="s">
        <v>52</v>
      </c>
      <c r="C10" t="s">
        <v>53</v>
      </c>
      <c r="E10" s="3">
        <v>-25.849999999991269</v>
      </c>
      <c r="F10" s="3">
        <v>41716.629999999997</v>
      </c>
      <c r="G10" s="3">
        <v>41742.480000000003</v>
      </c>
    </row>
    <row r="11" spans="1:7" ht="16" x14ac:dyDescent="0.2">
      <c r="A11">
        <v>940</v>
      </c>
      <c r="B11" t="s">
        <v>52</v>
      </c>
      <c r="C11" t="s">
        <v>53</v>
      </c>
      <c r="E11" s="3">
        <v>12816.43000000028</v>
      </c>
      <c r="F11" s="3">
        <v>555621.9800000001</v>
      </c>
      <c r="G11" s="3">
        <v>542805.54999999981</v>
      </c>
    </row>
    <row r="12" spans="1:7" ht="16" x14ac:dyDescent="0.2">
      <c r="A12">
        <v>941</v>
      </c>
      <c r="B12" t="s">
        <v>52</v>
      </c>
      <c r="C12" t="s">
        <v>53</v>
      </c>
      <c r="E12" s="3">
        <v>1.8189894035458561E-12</v>
      </c>
      <c r="F12" s="3">
        <v>8960.98</v>
      </c>
      <c r="G12" s="3">
        <v>8960.9799999999977</v>
      </c>
    </row>
    <row r="13" spans="1:7" ht="16" x14ac:dyDescent="0.2">
      <c r="A13">
        <v>942</v>
      </c>
      <c r="B13" t="s">
        <v>52</v>
      </c>
      <c r="C13" t="s">
        <v>53</v>
      </c>
      <c r="E13" s="3">
        <v>-51.969999999998443</v>
      </c>
      <c r="F13" s="3">
        <v>5836.86</v>
      </c>
      <c r="G13" s="3">
        <v>5888.8299999999981</v>
      </c>
    </row>
    <row r="14" spans="1:7" ht="16" x14ac:dyDescent="0.2">
      <c r="A14">
        <v>1700</v>
      </c>
      <c r="B14" t="s">
        <v>52</v>
      </c>
      <c r="C14" t="s">
        <v>203</v>
      </c>
      <c r="E14" s="3">
        <v>1988.6299999999969</v>
      </c>
      <c r="F14" s="3">
        <v>52111.51999999999</v>
      </c>
      <c r="G14" s="3">
        <v>50122.889999999992</v>
      </c>
    </row>
    <row r="15" spans="1:7" ht="16" x14ac:dyDescent="0.2">
      <c r="A15">
        <v>1705</v>
      </c>
      <c r="B15" t="s">
        <v>52</v>
      </c>
      <c r="C15" t="s">
        <v>203</v>
      </c>
      <c r="E15" s="3">
        <v>3414.6599999999739</v>
      </c>
      <c r="F15" s="3">
        <v>143673.65</v>
      </c>
      <c r="G15" s="3">
        <v>140258.99</v>
      </c>
    </row>
    <row r="16" spans="1:7" ht="16" x14ac:dyDescent="0.2">
      <c r="A16">
        <v>1712</v>
      </c>
      <c r="B16" t="s">
        <v>52</v>
      </c>
      <c r="C16" t="s">
        <v>203</v>
      </c>
      <c r="E16" s="3">
        <v>5985.099999999773</v>
      </c>
      <c r="F16" s="3">
        <v>221732.47</v>
      </c>
      <c r="G16" s="3">
        <v>215747.3700000002</v>
      </c>
    </row>
    <row r="17" spans="1:7" ht="16" x14ac:dyDescent="0.2">
      <c r="A17">
        <v>1730</v>
      </c>
      <c r="B17" t="s">
        <v>52</v>
      </c>
      <c r="C17" t="s">
        <v>203</v>
      </c>
      <c r="E17" s="3">
        <v>-3.4924596548080439E-10</v>
      </c>
      <c r="F17" s="3">
        <v>407557.17999999988</v>
      </c>
      <c r="G17" s="3">
        <v>407557.18000000028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-135.08000000000001</v>
      </c>
      <c r="F19" s="3">
        <v>0</v>
      </c>
      <c r="G19" s="3">
        <v>135.08000000000001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-833.81000000000006</v>
      </c>
      <c r="F20" s="3">
        <v>0</v>
      </c>
      <c r="G20" s="3">
        <v>833.81000000000006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8256.7200000000012</v>
      </c>
      <c r="F23" s="3">
        <v>8256.7200000000012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310726.71000000002</v>
      </c>
      <c r="F24" s="3">
        <v>313608.3</v>
      </c>
      <c r="G24" s="3">
        <v>2881.59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68886.539999999994</v>
      </c>
      <c r="F25" s="3">
        <v>68886.539999999994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1241</v>
      </c>
      <c r="F27" s="3">
        <v>1241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4146.29</v>
      </c>
      <c r="F28" s="3">
        <v>4146.29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3348.95</v>
      </c>
      <c r="F29" s="3">
        <v>3348.95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5554.7600000000011</v>
      </c>
      <c r="F30" s="3">
        <v>5554.7600000000011</v>
      </c>
      <c r="G30" s="3">
        <v>0</v>
      </c>
    </row>
    <row r="31" spans="1:7" ht="16" x14ac:dyDescent="0.2">
      <c r="A31">
        <v>2663</v>
      </c>
      <c r="B31" t="s">
        <v>49</v>
      </c>
      <c r="C31" t="s">
        <v>50</v>
      </c>
      <c r="D31" t="s">
        <v>51</v>
      </c>
      <c r="E31" s="3">
        <v>1061.44</v>
      </c>
      <c r="F31" s="3">
        <v>1061.44</v>
      </c>
      <c r="G31" s="3">
        <v>0</v>
      </c>
    </row>
    <row r="32" spans="1:7" ht="16" x14ac:dyDescent="0.2">
      <c r="A32">
        <v>2701</v>
      </c>
      <c r="B32" t="s">
        <v>49</v>
      </c>
      <c r="C32" t="s">
        <v>50</v>
      </c>
      <c r="D32" t="s">
        <v>51</v>
      </c>
      <c r="E32" s="3">
        <v>1202.06</v>
      </c>
      <c r="F32" s="3">
        <v>1202.06</v>
      </c>
      <c r="G32" s="3">
        <v>0</v>
      </c>
    </row>
    <row r="33" spans="1:7" ht="16" x14ac:dyDescent="0.2">
      <c r="A33">
        <v>2702</v>
      </c>
      <c r="B33" t="s">
        <v>49</v>
      </c>
      <c r="C33" t="s">
        <v>50</v>
      </c>
      <c r="D33" t="s">
        <v>51</v>
      </c>
      <c r="E33" s="3">
        <v>2115.44</v>
      </c>
      <c r="F33" s="3">
        <v>2115.44</v>
      </c>
      <c r="G33" s="3">
        <v>0</v>
      </c>
    </row>
    <row r="34" spans="1:7" ht="16" x14ac:dyDescent="0.2">
      <c r="A34">
        <v>2704</v>
      </c>
      <c r="B34" t="s">
        <v>49</v>
      </c>
      <c r="C34" t="s">
        <v>50</v>
      </c>
      <c r="D34" t="s">
        <v>51</v>
      </c>
      <c r="E34" s="3">
        <v>3191.61</v>
      </c>
      <c r="F34" s="3">
        <v>3636.55</v>
      </c>
      <c r="G34" s="3">
        <v>444.94</v>
      </c>
    </row>
    <row r="35" spans="1:7" ht="16" x14ac:dyDescent="0.2">
      <c r="A35">
        <v>2705</v>
      </c>
      <c r="B35" t="s">
        <v>49</v>
      </c>
      <c r="C35" t="s">
        <v>50</v>
      </c>
      <c r="D35" t="s">
        <v>51</v>
      </c>
      <c r="E35" s="3">
        <v>987.11</v>
      </c>
      <c r="F35" s="3">
        <v>992.49</v>
      </c>
      <c r="G35" s="3">
        <v>5.38</v>
      </c>
    </row>
    <row r="36" spans="1:7" ht="16" x14ac:dyDescent="0.2">
      <c r="A36">
        <v>2710</v>
      </c>
      <c r="B36" t="s">
        <v>49</v>
      </c>
      <c r="C36" t="s">
        <v>50</v>
      </c>
      <c r="D36" t="s">
        <v>51</v>
      </c>
      <c r="E36" s="3">
        <v>11482.68999999999</v>
      </c>
      <c r="F36" s="3">
        <v>11482.68999999999</v>
      </c>
      <c r="G36" s="3">
        <v>0</v>
      </c>
    </row>
    <row r="37" spans="1:7" ht="16" x14ac:dyDescent="0.2">
      <c r="A37">
        <v>2720</v>
      </c>
      <c r="B37" t="s">
        <v>49</v>
      </c>
      <c r="C37" t="s">
        <v>50</v>
      </c>
      <c r="D37" t="s">
        <v>51</v>
      </c>
      <c r="E37" s="3">
        <v>2677.2499999999991</v>
      </c>
      <c r="F37" s="3">
        <v>2694.2599999999989</v>
      </c>
      <c r="G37" s="3">
        <v>17.010000000000002</v>
      </c>
    </row>
    <row r="38" spans="1:7" ht="16" x14ac:dyDescent="0.2">
      <c r="A38">
        <v>2721</v>
      </c>
      <c r="B38" t="s">
        <v>49</v>
      </c>
      <c r="C38" t="s">
        <v>50</v>
      </c>
      <c r="D38" t="s">
        <v>51</v>
      </c>
      <c r="E38" s="3">
        <v>8940.0499999999993</v>
      </c>
      <c r="F38" s="3">
        <v>8940.0499999999993</v>
      </c>
      <c r="G38" s="3">
        <v>0</v>
      </c>
    </row>
    <row r="39" spans="1:7" ht="16" x14ac:dyDescent="0.2">
      <c r="A39">
        <v>2722</v>
      </c>
      <c r="B39" t="s">
        <v>49</v>
      </c>
      <c r="C39" t="s">
        <v>50</v>
      </c>
      <c r="D39" t="s">
        <v>51</v>
      </c>
      <c r="E39" s="3">
        <v>18862.21</v>
      </c>
      <c r="F39" s="3">
        <v>18862.21</v>
      </c>
      <c r="G39" s="3">
        <v>0</v>
      </c>
    </row>
    <row r="40" spans="1:7" ht="16" x14ac:dyDescent="0.2">
      <c r="A40">
        <v>2753</v>
      </c>
      <c r="B40" t="s">
        <v>49</v>
      </c>
      <c r="C40" t="s">
        <v>50</v>
      </c>
      <c r="D40" t="s">
        <v>51</v>
      </c>
      <c r="E40" s="3">
        <v>240</v>
      </c>
      <c r="F40" s="3">
        <v>240</v>
      </c>
      <c r="G40" s="3">
        <v>0</v>
      </c>
    </row>
    <row r="41" spans="1:7" ht="16" x14ac:dyDescent="0.2">
      <c r="A41">
        <v>2802</v>
      </c>
      <c r="B41" t="s">
        <v>49</v>
      </c>
      <c r="C41" t="s">
        <v>50</v>
      </c>
      <c r="D41" t="s">
        <v>51</v>
      </c>
      <c r="E41" s="3">
        <v>59.41</v>
      </c>
      <c r="F41" s="3">
        <v>59.41</v>
      </c>
      <c r="G41" s="3">
        <v>0</v>
      </c>
    </row>
    <row r="42" spans="1:7" ht="16" x14ac:dyDescent="0.2">
      <c r="A42">
        <v>2803</v>
      </c>
      <c r="B42" t="s">
        <v>49</v>
      </c>
      <c r="C42" t="s">
        <v>50</v>
      </c>
      <c r="D42" t="s">
        <v>51</v>
      </c>
      <c r="E42" s="3">
        <v>43.98</v>
      </c>
      <c r="F42" s="3">
        <v>43.98</v>
      </c>
      <c r="G42" s="3">
        <v>0</v>
      </c>
    </row>
    <row r="43" spans="1:7" ht="16" x14ac:dyDescent="0.2">
      <c r="A43">
        <v>2894</v>
      </c>
      <c r="B43" t="s">
        <v>49</v>
      </c>
      <c r="C43" t="s">
        <v>50</v>
      </c>
      <c r="D43" t="s">
        <v>51</v>
      </c>
      <c r="E43" s="3">
        <v>15276.61</v>
      </c>
      <c r="F43" s="3">
        <v>15353.96</v>
      </c>
      <c r="G43" s="3">
        <v>77.349999999999994</v>
      </c>
    </row>
    <row r="44" spans="1:7" ht="16" x14ac:dyDescent="0.2">
      <c r="A44">
        <v>2900</v>
      </c>
      <c r="B44" t="s">
        <v>49</v>
      </c>
      <c r="C44" t="s">
        <v>50</v>
      </c>
      <c r="D44" t="s">
        <v>51</v>
      </c>
      <c r="E44" s="3">
        <v>3804.570000000002</v>
      </c>
      <c r="F44" s="3">
        <v>3804.570000000002</v>
      </c>
      <c r="G44" s="3">
        <v>0</v>
      </c>
    </row>
    <row r="45" spans="1:7" ht="16" x14ac:dyDescent="0.2">
      <c r="A45">
        <v>3200</v>
      </c>
      <c r="B45" t="s">
        <v>49</v>
      </c>
      <c r="C45" t="s">
        <v>105</v>
      </c>
      <c r="D45" t="s">
        <v>106</v>
      </c>
      <c r="E45" s="3">
        <v>-505539.72</v>
      </c>
      <c r="F45" s="3">
        <v>1749</v>
      </c>
      <c r="G45" s="3">
        <v>507288.72</v>
      </c>
    </row>
    <row r="46" spans="1:7" ht="16" x14ac:dyDescent="0.2">
      <c r="A46">
        <v>3220</v>
      </c>
      <c r="B46" t="s">
        <v>49</v>
      </c>
      <c r="C46" t="s">
        <v>105</v>
      </c>
      <c r="D46" t="s">
        <v>106</v>
      </c>
      <c r="E46" s="3">
        <v>-3500</v>
      </c>
      <c r="F46" s="3">
        <v>0</v>
      </c>
      <c r="G46" s="3">
        <v>3500</v>
      </c>
    </row>
    <row r="47" spans="1:7" ht="16" x14ac:dyDescent="0.2">
      <c r="A47">
        <v>3250</v>
      </c>
      <c r="B47" t="s">
        <v>49</v>
      </c>
      <c r="C47" t="s">
        <v>50</v>
      </c>
      <c r="D47" t="s">
        <v>106</v>
      </c>
      <c r="E47" s="3">
        <v>50.51</v>
      </c>
      <c r="F47" s="3">
        <v>50.51</v>
      </c>
      <c r="G47" s="3">
        <v>0</v>
      </c>
    </row>
    <row r="48" spans="1:7" ht="16" x14ac:dyDescent="0.2">
      <c r="A48">
        <v>3251</v>
      </c>
      <c r="B48" t="s">
        <v>49</v>
      </c>
      <c r="C48" t="s">
        <v>50</v>
      </c>
      <c r="D48" t="s">
        <v>106</v>
      </c>
      <c r="E48" s="3">
        <v>1648.25</v>
      </c>
      <c r="F48" s="3">
        <v>1648.25</v>
      </c>
      <c r="G48" s="3">
        <v>0</v>
      </c>
    </row>
    <row r="49" spans="1:7" ht="16" x14ac:dyDescent="0.2">
      <c r="A49">
        <v>3270</v>
      </c>
      <c r="B49" t="s">
        <v>49</v>
      </c>
      <c r="C49" t="s">
        <v>50</v>
      </c>
      <c r="D49" t="s">
        <v>106</v>
      </c>
      <c r="E49" s="3">
        <v>1988.25</v>
      </c>
      <c r="F49" s="3">
        <v>1988.25</v>
      </c>
      <c r="G49" s="3">
        <v>0</v>
      </c>
    </row>
    <row r="50" spans="1:7" ht="16" x14ac:dyDescent="0.2">
      <c r="A50">
        <v>6565</v>
      </c>
      <c r="B50" t="s">
        <v>49</v>
      </c>
      <c r="C50" t="s">
        <v>105</v>
      </c>
      <c r="D50" t="s">
        <v>749</v>
      </c>
      <c r="E50" s="3">
        <v>-21366.54</v>
      </c>
      <c r="F50" s="3">
        <v>0</v>
      </c>
      <c r="G50" s="3">
        <v>21366.54</v>
      </c>
    </row>
    <row r="51" spans="1:7" ht="16" x14ac:dyDescent="0.2">
      <c r="A51">
        <v>6700</v>
      </c>
      <c r="B51" t="s">
        <v>49</v>
      </c>
      <c r="C51" t="s">
        <v>50</v>
      </c>
      <c r="D51" t="s">
        <v>799</v>
      </c>
      <c r="E51" s="3">
        <v>16204.84</v>
      </c>
      <c r="F51" s="3">
        <v>16204.84</v>
      </c>
      <c r="G51" s="3">
        <v>0</v>
      </c>
    </row>
    <row r="52" spans="1:7" ht="16" x14ac:dyDescent="0.2">
      <c r="A52">
        <v>6750</v>
      </c>
      <c r="B52" t="s">
        <v>49</v>
      </c>
      <c r="C52" t="s">
        <v>50</v>
      </c>
      <c r="D52" t="s">
        <v>799</v>
      </c>
      <c r="E52" s="3">
        <v>3370.9099999999989</v>
      </c>
      <c r="F52" s="3">
        <v>3370.9099999999989</v>
      </c>
      <c r="G52" s="3">
        <v>0</v>
      </c>
    </row>
    <row r="53" spans="1:7" ht="16" x14ac:dyDescent="0.2">
      <c r="A53">
        <v>6751</v>
      </c>
      <c r="B53" t="s">
        <v>49</v>
      </c>
      <c r="C53" t="s">
        <v>50</v>
      </c>
      <c r="D53" t="s">
        <v>799</v>
      </c>
      <c r="E53" s="3">
        <v>100.13</v>
      </c>
      <c r="F53" s="3">
        <v>100.13</v>
      </c>
      <c r="G53" s="3">
        <v>0</v>
      </c>
    </row>
    <row r="54" spans="1:7" ht="16" x14ac:dyDescent="0.2">
      <c r="A54">
        <v>6800</v>
      </c>
      <c r="B54" t="s">
        <v>49</v>
      </c>
      <c r="C54" t="s">
        <v>50</v>
      </c>
      <c r="D54" t="s">
        <v>799</v>
      </c>
      <c r="E54" s="3">
        <v>63</v>
      </c>
      <c r="F54" s="3">
        <v>63</v>
      </c>
      <c r="G54" s="3">
        <v>0</v>
      </c>
    </row>
    <row r="55" spans="1:7" ht="16" x14ac:dyDescent="0.2">
      <c r="A55">
        <v>6815</v>
      </c>
      <c r="B55" t="s">
        <v>49</v>
      </c>
      <c r="C55" t="s">
        <v>50</v>
      </c>
      <c r="D55" t="s">
        <v>799</v>
      </c>
      <c r="E55" s="3">
        <v>22</v>
      </c>
      <c r="F55" s="3">
        <v>22</v>
      </c>
      <c r="G55" s="3">
        <v>0</v>
      </c>
    </row>
    <row r="56" spans="1:7" ht="16" x14ac:dyDescent="0.2">
      <c r="A56">
        <v>6821</v>
      </c>
      <c r="B56" t="s">
        <v>49</v>
      </c>
      <c r="C56" t="s">
        <v>50</v>
      </c>
      <c r="D56" t="s">
        <v>799</v>
      </c>
      <c r="E56" s="3">
        <v>238</v>
      </c>
      <c r="F56" s="3">
        <v>238</v>
      </c>
      <c r="G56" s="3">
        <v>0</v>
      </c>
    </row>
    <row r="57" spans="1:7" ht="16" x14ac:dyDescent="0.2">
      <c r="A57">
        <v>6822</v>
      </c>
      <c r="B57" t="s">
        <v>49</v>
      </c>
      <c r="C57" t="s">
        <v>50</v>
      </c>
      <c r="D57" t="s">
        <v>799</v>
      </c>
      <c r="E57" s="3">
        <v>135.05000000000001</v>
      </c>
      <c r="F57" s="3">
        <v>135.05000000000001</v>
      </c>
      <c r="G57" s="3">
        <v>0</v>
      </c>
    </row>
    <row r="58" spans="1:7" ht="16" x14ac:dyDescent="0.2">
      <c r="A58">
        <v>6843</v>
      </c>
      <c r="B58" t="s">
        <v>49</v>
      </c>
      <c r="C58" t="s">
        <v>50</v>
      </c>
      <c r="D58" t="s">
        <v>799</v>
      </c>
      <c r="E58" s="3">
        <v>0.63</v>
      </c>
      <c r="F58" s="3">
        <v>0.63</v>
      </c>
      <c r="G58" s="3">
        <v>0</v>
      </c>
    </row>
    <row r="59" spans="1:7" ht="16" x14ac:dyDescent="0.2">
      <c r="A59">
        <v>6864</v>
      </c>
      <c r="B59" t="s">
        <v>49</v>
      </c>
      <c r="C59" t="s">
        <v>50</v>
      </c>
      <c r="D59" t="s">
        <v>799</v>
      </c>
      <c r="E59" s="3">
        <v>20</v>
      </c>
      <c r="F59" s="3">
        <v>20</v>
      </c>
      <c r="G59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803"/>
  <sheetViews>
    <sheetView workbookViewId="0">
      <pane xSplit="6" ySplit="1" topLeftCell="G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5032</v>
      </c>
      <c r="U1" s="4" t="s">
        <v>5033</v>
      </c>
      <c r="V1" s="5" t="s">
        <v>5034</v>
      </c>
      <c r="X1" s="4" t="s">
        <v>5035</v>
      </c>
      <c r="Y1" s="6" t="s">
        <v>5036</v>
      </c>
      <c r="Z1" s="5" t="s">
        <v>5037</v>
      </c>
      <c r="AB1" s="4" t="s">
        <v>5038</v>
      </c>
      <c r="AC1" s="6" t="s">
        <v>5039</v>
      </c>
      <c r="AD1" s="6" t="s">
        <v>5040</v>
      </c>
      <c r="AE1" s="5" t="s">
        <v>5041</v>
      </c>
      <c r="AG1" s="4" t="s">
        <v>5042</v>
      </c>
      <c r="AH1" s="6" t="s">
        <v>5043</v>
      </c>
      <c r="AI1" s="5" t="s">
        <v>5044</v>
      </c>
      <c r="AK1" s="4" t="s">
        <v>5045</v>
      </c>
      <c r="AL1" s="6" t="s">
        <v>5046</v>
      </c>
      <c r="AM1" s="6" t="s">
        <v>5047</v>
      </c>
      <c r="AN1" s="6" t="s">
        <v>5048</v>
      </c>
      <c r="AO1" s="6" t="s">
        <v>5049</v>
      </c>
      <c r="AP1" s="6" t="s">
        <v>5050</v>
      </c>
      <c r="AQ1" s="6" t="s">
        <v>5051</v>
      </c>
      <c r="AR1" s="5" t="s">
        <v>5052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5053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5054</v>
      </c>
      <c r="U2" s="8" t="s">
        <v>5055</v>
      </c>
      <c r="V2" s="9">
        <v>1492.04</v>
      </c>
      <c r="X2" s="8" t="s">
        <v>5055</v>
      </c>
      <c r="Y2" t="s">
        <v>5055</v>
      </c>
      <c r="Z2" s="9">
        <v>-1492.04</v>
      </c>
      <c r="AB2" s="8" t="s">
        <v>5055</v>
      </c>
      <c r="AC2" t="s">
        <v>5055</v>
      </c>
      <c r="AD2" t="s">
        <v>5055</v>
      </c>
      <c r="AE2" s="10" t="s">
        <v>5055</v>
      </c>
      <c r="AG2" s="8" t="s">
        <v>5055</v>
      </c>
      <c r="AH2" t="s">
        <v>5055</v>
      </c>
      <c r="AI2" s="10" t="s">
        <v>5055</v>
      </c>
      <c r="AK2" s="8" t="s">
        <v>5055</v>
      </c>
      <c r="AL2" t="s">
        <v>5055</v>
      </c>
      <c r="AM2" t="s">
        <v>5055</v>
      </c>
      <c r="AN2" t="s">
        <v>5055</v>
      </c>
      <c r="AO2" t="s">
        <v>5055</v>
      </c>
      <c r="AP2" t="s">
        <v>5055</v>
      </c>
      <c r="AQ2" t="s">
        <v>5055</v>
      </c>
      <c r="AR2" s="10" t="s">
        <v>5055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5053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5054</v>
      </c>
      <c r="U3" s="8" t="s">
        <v>5055</v>
      </c>
      <c r="V3" s="9">
        <v>198.46</v>
      </c>
      <c r="X3" s="11">
        <v>-198.46</v>
      </c>
      <c r="Y3" t="s">
        <v>5055</v>
      </c>
      <c r="Z3" s="10" t="s">
        <v>5055</v>
      </c>
      <c r="AB3" s="8" t="s">
        <v>5055</v>
      </c>
      <c r="AC3" t="s">
        <v>5055</v>
      </c>
      <c r="AD3" t="s">
        <v>5055</v>
      </c>
      <c r="AE3" s="10" t="s">
        <v>5055</v>
      </c>
      <c r="AG3" s="8" t="s">
        <v>5055</v>
      </c>
      <c r="AH3" t="s">
        <v>5055</v>
      </c>
      <c r="AI3" s="10" t="s">
        <v>5055</v>
      </c>
      <c r="AK3" s="8" t="s">
        <v>5055</v>
      </c>
      <c r="AL3" t="s">
        <v>5055</v>
      </c>
      <c r="AM3" t="s">
        <v>5055</v>
      </c>
      <c r="AN3" t="s">
        <v>5055</v>
      </c>
      <c r="AO3" t="s">
        <v>5055</v>
      </c>
      <c r="AP3" t="s">
        <v>5055</v>
      </c>
      <c r="AQ3" t="s">
        <v>5055</v>
      </c>
      <c r="AR3" s="10" t="s">
        <v>5055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5053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5054</v>
      </c>
      <c r="U4" s="8" t="s">
        <v>5055</v>
      </c>
      <c r="V4" s="9">
        <v>902.04</v>
      </c>
      <c r="X4" s="8" t="s">
        <v>5055</v>
      </c>
      <c r="Y4" s="7">
        <v>-902.04</v>
      </c>
      <c r="Z4" s="10" t="s">
        <v>5055</v>
      </c>
      <c r="AB4" s="8" t="s">
        <v>5055</v>
      </c>
      <c r="AC4" t="s">
        <v>5055</v>
      </c>
      <c r="AD4" t="s">
        <v>5055</v>
      </c>
      <c r="AE4" s="10" t="s">
        <v>5055</v>
      </c>
      <c r="AG4" s="8" t="s">
        <v>5055</v>
      </c>
      <c r="AH4" t="s">
        <v>5055</v>
      </c>
      <c r="AI4" s="10" t="s">
        <v>5055</v>
      </c>
      <c r="AK4" s="8" t="s">
        <v>5055</v>
      </c>
      <c r="AL4" t="s">
        <v>5055</v>
      </c>
      <c r="AM4" t="s">
        <v>5055</v>
      </c>
      <c r="AN4" t="s">
        <v>5055</v>
      </c>
      <c r="AO4" t="s">
        <v>5055</v>
      </c>
      <c r="AP4" t="s">
        <v>5055</v>
      </c>
      <c r="AQ4" t="s">
        <v>5055</v>
      </c>
      <c r="AR4" s="10" t="s">
        <v>5055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5053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5054</v>
      </c>
      <c r="U5" s="8" t="s">
        <v>5055</v>
      </c>
      <c r="V5" s="9">
        <v>-2120.42</v>
      </c>
      <c r="X5" s="8" t="s">
        <v>5055</v>
      </c>
      <c r="Y5" t="s">
        <v>5055</v>
      </c>
      <c r="Z5" s="10" t="s">
        <v>5055</v>
      </c>
      <c r="AB5" s="8" t="s">
        <v>5055</v>
      </c>
      <c r="AC5" s="7">
        <v>2120.42</v>
      </c>
      <c r="AD5" t="s">
        <v>5055</v>
      </c>
      <c r="AE5" s="10" t="s">
        <v>5055</v>
      </c>
      <c r="AG5" s="8" t="s">
        <v>5055</v>
      </c>
      <c r="AH5" t="s">
        <v>5055</v>
      </c>
      <c r="AI5" s="10" t="s">
        <v>5055</v>
      </c>
      <c r="AK5" s="8" t="s">
        <v>5055</v>
      </c>
      <c r="AL5" t="s">
        <v>5055</v>
      </c>
      <c r="AM5" t="s">
        <v>5055</v>
      </c>
      <c r="AN5" s="7">
        <v>2120.42</v>
      </c>
      <c r="AO5" t="s">
        <v>5055</v>
      </c>
      <c r="AP5" t="s">
        <v>5055</v>
      </c>
      <c r="AQ5" t="s">
        <v>5055</v>
      </c>
      <c r="AR5" s="10" t="s">
        <v>5055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5053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5054</v>
      </c>
      <c r="U6" s="8" t="s">
        <v>5055</v>
      </c>
      <c r="V6" s="9">
        <v>-472.12</v>
      </c>
      <c r="X6" s="8" t="s">
        <v>5055</v>
      </c>
      <c r="Y6" t="s">
        <v>5055</v>
      </c>
      <c r="Z6" s="10" t="s">
        <v>5055</v>
      </c>
      <c r="AB6" s="8" t="s">
        <v>5055</v>
      </c>
      <c r="AC6" t="s">
        <v>5055</v>
      </c>
      <c r="AD6" s="7">
        <v>472.12</v>
      </c>
      <c r="AE6" s="10" t="s">
        <v>5055</v>
      </c>
      <c r="AG6" s="8" t="s">
        <v>5055</v>
      </c>
      <c r="AH6" t="s">
        <v>5055</v>
      </c>
      <c r="AI6" s="10" t="s">
        <v>5055</v>
      </c>
      <c r="AK6" s="8" t="s">
        <v>5055</v>
      </c>
      <c r="AL6" t="s">
        <v>5055</v>
      </c>
      <c r="AM6" t="s">
        <v>5055</v>
      </c>
      <c r="AN6" s="7">
        <v>472.12</v>
      </c>
      <c r="AO6" t="s">
        <v>5055</v>
      </c>
      <c r="AP6" t="s">
        <v>5055</v>
      </c>
      <c r="AQ6" t="s">
        <v>5055</v>
      </c>
      <c r="AR6" s="10" t="s">
        <v>5055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5054</v>
      </c>
      <c r="U7" s="8" t="s">
        <v>5055</v>
      </c>
      <c r="V7" s="10" t="s">
        <v>5055</v>
      </c>
      <c r="X7" s="11">
        <v>198.46</v>
      </c>
      <c r="Y7" t="s">
        <v>5055</v>
      </c>
      <c r="Z7" s="10" t="s">
        <v>5055</v>
      </c>
      <c r="AB7" s="8" t="s">
        <v>5055</v>
      </c>
      <c r="AC7" t="s">
        <v>5055</v>
      </c>
      <c r="AD7" t="s">
        <v>5055</v>
      </c>
      <c r="AE7" s="10" t="s">
        <v>5055</v>
      </c>
      <c r="AG7" s="8" t="s">
        <v>5055</v>
      </c>
      <c r="AH7" t="s">
        <v>5055</v>
      </c>
      <c r="AI7" s="10" t="s">
        <v>5055</v>
      </c>
      <c r="AK7" s="8" t="s">
        <v>5055</v>
      </c>
      <c r="AL7" t="s">
        <v>5055</v>
      </c>
      <c r="AM7" t="s">
        <v>5055</v>
      </c>
      <c r="AN7" t="s">
        <v>5055</v>
      </c>
      <c r="AO7" t="s">
        <v>5055</v>
      </c>
      <c r="AP7" t="s">
        <v>5055</v>
      </c>
      <c r="AQ7" t="s">
        <v>5055</v>
      </c>
      <c r="AR7" s="10" t="s">
        <v>5055</v>
      </c>
    </row>
    <row r="8" spans="1:44" ht="16" x14ac:dyDescent="0.2">
      <c r="B8" t="s">
        <v>5056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5057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5058</v>
      </c>
      <c r="U11" s="8" t="s">
        <v>5055</v>
      </c>
      <c r="V11" s="10" t="s">
        <v>5055</v>
      </c>
      <c r="X11" s="8" t="s">
        <v>5055</v>
      </c>
      <c r="Y11" s="7">
        <v>902.04</v>
      </c>
      <c r="Z11" s="10" t="s">
        <v>5055</v>
      </c>
      <c r="AB11" s="8" t="s">
        <v>5055</v>
      </c>
      <c r="AC11" t="s">
        <v>5055</v>
      </c>
      <c r="AD11" t="s">
        <v>5055</v>
      </c>
      <c r="AE11" s="10" t="s">
        <v>5055</v>
      </c>
      <c r="AG11" s="8" t="s">
        <v>5055</v>
      </c>
      <c r="AH11" t="s">
        <v>5055</v>
      </c>
      <c r="AI11" s="10" t="s">
        <v>5055</v>
      </c>
      <c r="AK11" s="8" t="s">
        <v>5055</v>
      </c>
      <c r="AL11" t="s">
        <v>5055</v>
      </c>
      <c r="AM11" t="s">
        <v>5055</v>
      </c>
      <c r="AN11" t="s">
        <v>5055</v>
      </c>
      <c r="AO11" t="s">
        <v>5055</v>
      </c>
      <c r="AP11" t="s">
        <v>5055</v>
      </c>
      <c r="AQ11" t="s">
        <v>5055</v>
      </c>
      <c r="AR11" s="10" t="s">
        <v>5055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5058</v>
      </c>
      <c r="U12" s="8" t="s">
        <v>5055</v>
      </c>
      <c r="V12" s="10" t="s">
        <v>5055</v>
      </c>
      <c r="X12" s="8" t="s">
        <v>5055</v>
      </c>
      <c r="Y12" t="s">
        <v>5055</v>
      </c>
      <c r="Z12" s="9">
        <v>1492.04</v>
      </c>
      <c r="AB12" s="8" t="s">
        <v>5055</v>
      </c>
      <c r="AC12" t="s">
        <v>5055</v>
      </c>
      <c r="AD12" t="s">
        <v>5055</v>
      </c>
      <c r="AE12" s="10" t="s">
        <v>5055</v>
      </c>
      <c r="AG12" s="8" t="s">
        <v>5055</v>
      </c>
      <c r="AH12" t="s">
        <v>5055</v>
      </c>
      <c r="AI12" s="10" t="s">
        <v>5055</v>
      </c>
      <c r="AK12" s="8" t="s">
        <v>5055</v>
      </c>
      <c r="AL12" t="s">
        <v>5055</v>
      </c>
      <c r="AM12" t="s">
        <v>5055</v>
      </c>
      <c r="AN12" t="s">
        <v>5055</v>
      </c>
      <c r="AO12" t="s">
        <v>5055</v>
      </c>
      <c r="AP12" t="s">
        <v>5055</v>
      </c>
      <c r="AQ12" t="s">
        <v>5055</v>
      </c>
      <c r="AR12" s="10" t="s">
        <v>5055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5058</v>
      </c>
      <c r="U13" s="8" t="s">
        <v>5055</v>
      </c>
      <c r="V13" s="10" t="s">
        <v>5055</v>
      </c>
      <c r="X13" s="8" t="s">
        <v>5055</v>
      </c>
      <c r="Y13" t="s">
        <v>5055</v>
      </c>
      <c r="Z13" s="9">
        <v>1492.04</v>
      </c>
      <c r="AB13" s="8" t="s">
        <v>5055</v>
      </c>
      <c r="AC13" t="s">
        <v>5055</v>
      </c>
      <c r="AD13" t="s">
        <v>5055</v>
      </c>
      <c r="AE13" s="10" t="s">
        <v>5055</v>
      </c>
      <c r="AG13" s="8" t="s">
        <v>5055</v>
      </c>
      <c r="AH13" t="s">
        <v>5055</v>
      </c>
      <c r="AI13" s="10" t="s">
        <v>5055</v>
      </c>
      <c r="AK13" s="8" t="s">
        <v>5055</v>
      </c>
      <c r="AL13" t="s">
        <v>5055</v>
      </c>
      <c r="AM13" t="s">
        <v>5055</v>
      </c>
      <c r="AN13" t="s">
        <v>5055</v>
      </c>
      <c r="AO13" t="s">
        <v>5055</v>
      </c>
      <c r="AP13" t="s">
        <v>5055</v>
      </c>
      <c r="AQ13" t="s">
        <v>5055</v>
      </c>
      <c r="AR13" s="10" t="s">
        <v>5055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5058</v>
      </c>
      <c r="U14" s="8" t="s">
        <v>5055</v>
      </c>
      <c r="V14" s="10" t="s">
        <v>5055</v>
      </c>
      <c r="X14" s="8" t="s">
        <v>5055</v>
      </c>
      <c r="Y14" s="7">
        <v>902.04</v>
      </c>
      <c r="Z14" s="10" t="s">
        <v>5055</v>
      </c>
      <c r="AB14" s="8" t="s">
        <v>5055</v>
      </c>
      <c r="AC14" t="s">
        <v>5055</v>
      </c>
      <c r="AD14" t="s">
        <v>5055</v>
      </c>
      <c r="AE14" s="10" t="s">
        <v>5055</v>
      </c>
      <c r="AG14" s="8" t="s">
        <v>5055</v>
      </c>
      <c r="AH14" t="s">
        <v>5055</v>
      </c>
      <c r="AI14" s="10" t="s">
        <v>5055</v>
      </c>
      <c r="AK14" s="8" t="s">
        <v>5055</v>
      </c>
      <c r="AL14" t="s">
        <v>5055</v>
      </c>
      <c r="AM14" t="s">
        <v>5055</v>
      </c>
      <c r="AN14" t="s">
        <v>5055</v>
      </c>
      <c r="AO14" t="s">
        <v>5055</v>
      </c>
      <c r="AP14" t="s">
        <v>5055</v>
      </c>
      <c r="AQ14" t="s">
        <v>5055</v>
      </c>
      <c r="AR14" s="10" t="s">
        <v>5055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5053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5058</v>
      </c>
      <c r="U15" s="8" t="s">
        <v>5055</v>
      </c>
      <c r="V15" s="9">
        <v>902.04</v>
      </c>
      <c r="X15" s="8" t="s">
        <v>5055</v>
      </c>
      <c r="Y15" s="7">
        <v>-902.04</v>
      </c>
      <c r="Z15" s="10" t="s">
        <v>5055</v>
      </c>
      <c r="AB15" s="8" t="s">
        <v>5055</v>
      </c>
      <c r="AC15" t="s">
        <v>5055</v>
      </c>
      <c r="AD15" t="s">
        <v>5055</v>
      </c>
      <c r="AE15" s="10" t="s">
        <v>5055</v>
      </c>
      <c r="AG15" s="8" t="s">
        <v>5055</v>
      </c>
      <c r="AH15" t="s">
        <v>5055</v>
      </c>
      <c r="AI15" s="10" t="s">
        <v>5055</v>
      </c>
      <c r="AK15" s="8" t="s">
        <v>5055</v>
      </c>
      <c r="AL15" t="s">
        <v>5055</v>
      </c>
      <c r="AM15" t="s">
        <v>5055</v>
      </c>
      <c r="AN15" t="s">
        <v>5055</v>
      </c>
      <c r="AO15" t="s">
        <v>5055</v>
      </c>
      <c r="AP15" t="s">
        <v>5055</v>
      </c>
      <c r="AQ15" t="s">
        <v>5055</v>
      </c>
      <c r="AR15" s="10" t="s">
        <v>5055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5053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5058</v>
      </c>
      <c r="U16" s="8" t="s">
        <v>5055</v>
      </c>
      <c r="V16" s="9">
        <v>198.46</v>
      </c>
      <c r="X16" s="11">
        <v>-198.46</v>
      </c>
      <c r="Y16" t="s">
        <v>5055</v>
      </c>
      <c r="Z16" s="10" t="s">
        <v>5055</v>
      </c>
      <c r="AB16" s="8" t="s">
        <v>5055</v>
      </c>
      <c r="AC16" t="s">
        <v>5055</v>
      </c>
      <c r="AD16" t="s">
        <v>5055</v>
      </c>
      <c r="AE16" s="10" t="s">
        <v>5055</v>
      </c>
      <c r="AG16" s="8" t="s">
        <v>5055</v>
      </c>
      <c r="AH16" t="s">
        <v>5055</v>
      </c>
      <c r="AI16" s="10" t="s">
        <v>5055</v>
      </c>
      <c r="AK16" s="8" t="s">
        <v>5055</v>
      </c>
      <c r="AL16" t="s">
        <v>5055</v>
      </c>
      <c r="AM16" t="s">
        <v>5055</v>
      </c>
      <c r="AN16" t="s">
        <v>5055</v>
      </c>
      <c r="AO16" t="s">
        <v>5055</v>
      </c>
      <c r="AP16" t="s">
        <v>5055</v>
      </c>
      <c r="AQ16" t="s">
        <v>5055</v>
      </c>
      <c r="AR16" s="10" t="s">
        <v>5055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5053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5058</v>
      </c>
      <c r="U17" s="8" t="s">
        <v>5055</v>
      </c>
      <c r="V17" s="9">
        <v>1492.04</v>
      </c>
      <c r="X17" s="8" t="s">
        <v>5055</v>
      </c>
      <c r="Y17" t="s">
        <v>5055</v>
      </c>
      <c r="Z17" s="9">
        <v>-1492.04</v>
      </c>
      <c r="AB17" s="8" t="s">
        <v>5055</v>
      </c>
      <c r="AC17" t="s">
        <v>5055</v>
      </c>
      <c r="AD17" t="s">
        <v>5055</v>
      </c>
      <c r="AE17" s="10" t="s">
        <v>5055</v>
      </c>
      <c r="AG17" s="8" t="s">
        <v>5055</v>
      </c>
      <c r="AH17" t="s">
        <v>5055</v>
      </c>
      <c r="AI17" s="10" t="s">
        <v>5055</v>
      </c>
      <c r="AK17" s="8" t="s">
        <v>5055</v>
      </c>
      <c r="AL17" t="s">
        <v>5055</v>
      </c>
      <c r="AM17" t="s">
        <v>5055</v>
      </c>
      <c r="AN17" t="s">
        <v>5055</v>
      </c>
      <c r="AO17" t="s">
        <v>5055</v>
      </c>
      <c r="AP17" t="s">
        <v>5055</v>
      </c>
      <c r="AQ17" t="s">
        <v>5055</v>
      </c>
      <c r="AR17" s="10" t="s">
        <v>5055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5053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5058</v>
      </c>
      <c r="U18" s="8" t="s">
        <v>5055</v>
      </c>
      <c r="V18" s="9">
        <v>-2120.42</v>
      </c>
      <c r="X18" s="8" t="s">
        <v>5055</v>
      </c>
      <c r="Y18" t="s">
        <v>5055</v>
      </c>
      <c r="Z18" s="10" t="s">
        <v>5055</v>
      </c>
      <c r="AB18" s="8" t="s">
        <v>5055</v>
      </c>
      <c r="AC18" s="7">
        <v>2120.42</v>
      </c>
      <c r="AD18" t="s">
        <v>5055</v>
      </c>
      <c r="AE18" s="10" t="s">
        <v>5055</v>
      </c>
      <c r="AG18" s="8" t="s">
        <v>5055</v>
      </c>
      <c r="AH18" t="s">
        <v>5055</v>
      </c>
      <c r="AI18" s="10" t="s">
        <v>5055</v>
      </c>
      <c r="AK18" s="8" t="s">
        <v>5055</v>
      </c>
      <c r="AL18" t="s">
        <v>5055</v>
      </c>
      <c r="AM18" t="s">
        <v>5055</v>
      </c>
      <c r="AN18" s="7">
        <v>2120.42</v>
      </c>
      <c r="AO18" t="s">
        <v>5055</v>
      </c>
      <c r="AP18" t="s">
        <v>5055</v>
      </c>
      <c r="AQ18" t="s">
        <v>5055</v>
      </c>
      <c r="AR18" s="10" t="s">
        <v>5055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5053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5058</v>
      </c>
      <c r="U19" s="8" t="s">
        <v>5055</v>
      </c>
      <c r="V19" s="9">
        <v>-472.12</v>
      </c>
      <c r="X19" s="8" t="s">
        <v>5055</v>
      </c>
      <c r="Y19" t="s">
        <v>5055</v>
      </c>
      <c r="Z19" s="10" t="s">
        <v>5055</v>
      </c>
      <c r="AB19" s="8" t="s">
        <v>5055</v>
      </c>
      <c r="AC19" t="s">
        <v>5055</v>
      </c>
      <c r="AD19" s="7">
        <v>472.12</v>
      </c>
      <c r="AE19" s="10" t="s">
        <v>5055</v>
      </c>
      <c r="AG19" s="8" t="s">
        <v>5055</v>
      </c>
      <c r="AH19" t="s">
        <v>5055</v>
      </c>
      <c r="AI19" s="10" t="s">
        <v>5055</v>
      </c>
      <c r="AK19" s="8" t="s">
        <v>5055</v>
      </c>
      <c r="AL19" t="s">
        <v>5055</v>
      </c>
      <c r="AM19" t="s">
        <v>5055</v>
      </c>
      <c r="AN19" s="7">
        <v>472.12</v>
      </c>
      <c r="AO19" t="s">
        <v>5055</v>
      </c>
      <c r="AP19" t="s">
        <v>5055</v>
      </c>
      <c r="AQ19" t="s">
        <v>5055</v>
      </c>
      <c r="AR19" s="10" t="s">
        <v>5055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5058</v>
      </c>
      <c r="U20" s="8" t="s">
        <v>5055</v>
      </c>
      <c r="V20" s="10" t="s">
        <v>5055</v>
      </c>
      <c r="X20" s="11">
        <v>198.46</v>
      </c>
      <c r="Y20" t="s">
        <v>5055</v>
      </c>
      <c r="Z20" s="10" t="s">
        <v>5055</v>
      </c>
      <c r="AB20" s="8" t="s">
        <v>5055</v>
      </c>
      <c r="AC20" t="s">
        <v>5055</v>
      </c>
      <c r="AD20" t="s">
        <v>5055</v>
      </c>
      <c r="AE20" s="10" t="s">
        <v>5055</v>
      </c>
      <c r="AG20" s="8" t="s">
        <v>5055</v>
      </c>
      <c r="AH20" t="s">
        <v>5055</v>
      </c>
      <c r="AI20" s="10" t="s">
        <v>5055</v>
      </c>
      <c r="AK20" s="8" t="s">
        <v>5055</v>
      </c>
      <c r="AL20" t="s">
        <v>5055</v>
      </c>
      <c r="AM20" t="s">
        <v>5055</v>
      </c>
      <c r="AN20" t="s">
        <v>5055</v>
      </c>
      <c r="AO20" t="s">
        <v>5055</v>
      </c>
      <c r="AP20" t="s">
        <v>5055</v>
      </c>
      <c r="AQ20" t="s">
        <v>5055</v>
      </c>
      <c r="AR20" s="10" t="s">
        <v>5055</v>
      </c>
    </row>
    <row r="21" spans="1:44" ht="16" x14ac:dyDescent="0.2">
      <c r="B21" t="s">
        <v>5056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5057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5059</v>
      </c>
      <c r="U24" s="8" t="s">
        <v>5055</v>
      </c>
      <c r="V24" s="10" t="s">
        <v>5055</v>
      </c>
      <c r="X24" s="8" t="s">
        <v>5055</v>
      </c>
      <c r="Y24" t="s">
        <v>5055</v>
      </c>
      <c r="Z24" s="9">
        <v>1513.57</v>
      </c>
      <c r="AB24" s="8" t="s">
        <v>5055</v>
      </c>
      <c r="AC24" t="s">
        <v>5055</v>
      </c>
      <c r="AD24" t="s">
        <v>5055</v>
      </c>
      <c r="AE24" s="10" t="s">
        <v>5055</v>
      </c>
      <c r="AG24" s="8" t="s">
        <v>5055</v>
      </c>
      <c r="AH24" t="s">
        <v>5055</v>
      </c>
      <c r="AI24" s="10" t="s">
        <v>5055</v>
      </c>
      <c r="AK24" s="8" t="s">
        <v>5055</v>
      </c>
      <c r="AL24" t="s">
        <v>5055</v>
      </c>
      <c r="AM24" t="s">
        <v>5055</v>
      </c>
      <c r="AN24" t="s">
        <v>5055</v>
      </c>
      <c r="AO24" t="s">
        <v>5055</v>
      </c>
      <c r="AP24" t="s">
        <v>5055</v>
      </c>
      <c r="AQ24" t="s">
        <v>5055</v>
      </c>
      <c r="AR24" s="10" t="s">
        <v>5055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5059</v>
      </c>
      <c r="U25" s="8" t="s">
        <v>5055</v>
      </c>
      <c r="V25" s="10" t="s">
        <v>5055</v>
      </c>
      <c r="X25" s="8" t="s">
        <v>5055</v>
      </c>
      <c r="Y25" s="7">
        <v>918.26</v>
      </c>
      <c r="Z25" s="10" t="s">
        <v>5055</v>
      </c>
      <c r="AB25" s="8" t="s">
        <v>5055</v>
      </c>
      <c r="AC25" t="s">
        <v>5055</v>
      </c>
      <c r="AD25" t="s">
        <v>5055</v>
      </c>
      <c r="AE25" s="10" t="s">
        <v>5055</v>
      </c>
      <c r="AG25" s="8" t="s">
        <v>5055</v>
      </c>
      <c r="AH25" t="s">
        <v>5055</v>
      </c>
      <c r="AI25" s="10" t="s">
        <v>5055</v>
      </c>
      <c r="AK25" s="8" t="s">
        <v>5055</v>
      </c>
      <c r="AL25" t="s">
        <v>5055</v>
      </c>
      <c r="AM25" t="s">
        <v>5055</v>
      </c>
      <c r="AN25" t="s">
        <v>5055</v>
      </c>
      <c r="AO25" t="s">
        <v>5055</v>
      </c>
      <c r="AP25" t="s">
        <v>5055</v>
      </c>
      <c r="AQ25" t="s">
        <v>5055</v>
      </c>
      <c r="AR25" s="10" t="s">
        <v>5055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5053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5059</v>
      </c>
      <c r="U26" s="8" t="s">
        <v>5055</v>
      </c>
      <c r="V26" s="9">
        <v>918.26</v>
      </c>
      <c r="X26" s="8" t="s">
        <v>5055</v>
      </c>
      <c r="Y26" s="7">
        <v>-918.26</v>
      </c>
      <c r="Z26" s="10" t="s">
        <v>5055</v>
      </c>
      <c r="AB26" s="8" t="s">
        <v>5055</v>
      </c>
      <c r="AC26" t="s">
        <v>5055</v>
      </c>
      <c r="AD26" t="s">
        <v>5055</v>
      </c>
      <c r="AE26" s="10" t="s">
        <v>5055</v>
      </c>
      <c r="AG26" s="8" t="s">
        <v>5055</v>
      </c>
      <c r="AH26" t="s">
        <v>5055</v>
      </c>
      <c r="AI26" s="10" t="s">
        <v>5055</v>
      </c>
      <c r="AK26" s="8" t="s">
        <v>5055</v>
      </c>
      <c r="AL26" t="s">
        <v>5055</v>
      </c>
      <c r="AM26" t="s">
        <v>5055</v>
      </c>
      <c r="AN26" t="s">
        <v>5055</v>
      </c>
      <c r="AO26" t="s">
        <v>5055</v>
      </c>
      <c r="AP26" t="s">
        <v>5055</v>
      </c>
      <c r="AQ26" t="s">
        <v>5055</v>
      </c>
      <c r="AR26" s="10" t="s">
        <v>5055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5053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5059</v>
      </c>
      <c r="U27" s="8" t="s">
        <v>5055</v>
      </c>
      <c r="V27" s="9">
        <v>207.37</v>
      </c>
      <c r="X27" s="11">
        <v>-207.37</v>
      </c>
      <c r="Y27" t="s">
        <v>5055</v>
      </c>
      <c r="Z27" s="10" t="s">
        <v>5055</v>
      </c>
      <c r="AB27" s="8" t="s">
        <v>5055</v>
      </c>
      <c r="AC27" t="s">
        <v>5055</v>
      </c>
      <c r="AD27" t="s">
        <v>5055</v>
      </c>
      <c r="AE27" s="10" t="s">
        <v>5055</v>
      </c>
      <c r="AG27" s="8" t="s">
        <v>5055</v>
      </c>
      <c r="AH27" t="s">
        <v>5055</v>
      </c>
      <c r="AI27" s="10" t="s">
        <v>5055</v>
      </c>
      <c r="AK27" s="8" t="s">
        <v>5055</v>
      </c>
      <c r="AL27" t="s">
        <v>5055</v>
      </c>
      <c r="AM27" t="s">
        <v>5055</v>
      </c>
      <c r="AN27" t="s">
        <v>5055</v>
      </c>
      <c r="AO27" t="s">
        <v>5055</v>
      </c>
      <c r="AP27" t="s">
        <v>5055</v>
      </c>
      <c r="AQ27" t="s">
        <v>5055</v>
      </c>
      <c r="AR27" s="10" t="s">
        <v>5055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5053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5059</v>
      </c>
      <c r="U28" s="8" t="s">
        <v>5055</v>
      </c>
      <c r="V28" s="9">
        <v>1513.57</v>
      </c>
      <c r="X28" s="8" t="s">
        <v>5055</v>
      </c>
      <c r="Y28" t="s">
        <v>5055</v>
      </c>
      <c r="Z28" s="9">
        <v>-1513.57</v>
      </c>
      <c r="AB28" s="8" t="s">
        <v>5055</v>
      </c>
      <c r="AC28" t="s">
        <v>5055</v>
      </c>
      <c r="AD28" t="s">
        <v>5055</v>
      </c>
      <c r="AE28" s="10" t="s">
        <v>5055</v>
      </c>
      <c r="AG28" s="8" t="s">
        <v>5055</v>
      </c>
      <c r="AH28" t="s">
        <v>5055</v>
      </c>
      <c r="AI28" s="10" t="s">
        <v>5055</v>
      </c>
      <c r="AK28" s="8" t="s">
        <v>5055</v>
      </c>
      <c r="AL28" t="s">
        <v>5055</v>
      </c>
      <c r="AM28" t="s">
        <v>5055</v>
      </c>
      <c r="AN28" t="s">
        <v>5055</v>
      </c>
      <c r="AO28" t="s">
        <v>5055</v>
      </c>
      <c r="AP28" t="s">
        <v>5055</v>
      </c>
      <c r="AQ28" t="s">
        <v>5055</v>
      </c>
      <c r="AR28" s="10" t="s">
        <v>5055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5053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5059</v>
      </c>
      <c r="U29" s="8" t="s">
        <v>5055</v>
      </c>
      <c r="V29" s="9">
        <v>-2158.59</v>
      </c>
      <c r="X29" s="8" t="s">
        <v>5055</v>
      </c>
      <c r="Y29" t="s">
        <v>5055</v>
      </c>
      <c r="Z29" s="10" t="s">
        <v>5055</v>
      </c>
      <c r="AB29" s="8" t="s">
        <v>5055</v>
      </c>
      <c r="AC29" s="7">
        <v>2158.59</v>
      </c>
      <c r="AD29" t="s">
        <v>5055</v>
      </c>
      <c r="AE29" s="10" t="s">
        <v>5055</v>
      </c>
      <c r="AG29" s="8" t="s">
        <v>5055</v>
      </c>
      <c r="AH29" t="s">
        <v>5055</v>
      </c>
      <c r="AI29" s="10" t="s">
        <v>5055</v>
      </c>
      <c r="AK29" s="8" t="s">
        <v>5055</v>
      </c>
      <c r="AL29" t="s">
        <v>5055</v>
      </c>
      <c r="AM29" t="s">
        <v>5055</v>
      </c>
      <c r="AN29" s="7">
        <v>2158.59</v>
      </c>
      <c r="AO29" t="s">
        <v>5055</v>
      </c>
      <c r="AP29" t="s">
        <v>5055</v>
      </c>
      <c r="AQ29" t="s">
        <v>5055</v>
      </c>
      <c r="AR29" s="10" t="s">
        <v>5055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5053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5059</v>
      </c>
      <c r="U30" s="8" t="s">
        <v>5055</v>
      </c>
      <c r="V30" s="9">
        <v>-480.61</v>
      </c>
      <c r="X30" s="8" t="s">
        <v>5055</v>
      </c>
      <c r="Y30" t="s">
        <v>5055</v>
      </c>
      <c r="Z30" s="10" t="s">
        <v>5055</v>
      </c>
      <c r="AB30" s="8" t="s">
        <v>5055</v>
      </c>
      <c r="AC30" t="s">
        <v>5055</v>
      </c>
      <c r="AD30" s="7">
        <v>480.61</v>
      </c>
      <c r="AE30" s="10" t="s">
        <v>5055</v>
      </c>
      <c r="AG30" s="8" t="s">
        <v>5055</v>
      </c>
      <c r="AH30" t="s">
        <v>5055</v>
      </c>
      <c r="AI30" s="10" t="s">
        <v>5055</v>
      </c>
      <c r="AK30" s="8" t="s">
        <v>5055</v>
      </c>
      <c r="AL30" t="s">
        <v>5055</v>
      </c>
      <c r="AM30" t="s">
        <v>5055</v>
      </c>
      <c r="AN30" s="7">
        <v>480.61</v>
      </c>
      <c r="AO30" t="s">
        <v>5055</v>
      </c>
      <c r="AP30" t="s">
        <v>5055</v>
      </c>
      <c r="AQ30" t="s">
        <v>5055</v>
      </c>
      <c r="AR30" s="10" t="s">
        <v>5055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5059</v>
      </c>
      <c r="U31" s="8" t="s">
        <v>5055</v>
      </c>
      <c r="V31" s="10" t="s">
        <v>5055</v>
      </c>
      <c r="X31" s="11">
        <v>207.37</v>
      </c>
      <c r="Y31" t="s">
        <v>5055</v>
      </c>
      <c r="Z31" s="10" t="s">
        <v>5055</v>
      </c>
      <c r="AB31" s="8" t="s">
        <v>5055</v>
      </c>
      <c r="AC31" t="s">
        <v>5055</v>
      </c>
      <c r="AD31" t="s">
        <v>5055</v>
      </c>
      <c r="AE31" s="10" t="s">
        <v>5055</v>
      </c>
      <c r="AG31" s="8" t="s">
        <v>5055</v>
      </c>
      <c r="AH31" t="s">
        <v>5055</v>
      </c>
      <c r="AI31" s="10" t="s">
        <v>5055</v>
      </c>
      <c r="AK31" s="8" t="s">
        <v>5055</v>
      </c>
      <c r="AL31" t="s">
        <v>5055</v>
      </c>
      <c r="AM31" t="s">
        <v>5055</v>
      </c>
      <c r="AN31" t="s">
        <v>5055</v>
      </c>
      <c r="AO31" t="s">
        <v>5055</v>
      </c>
      <c r="AP31" t="s">
        <v>5055</v>
      </c>
      <c r="AQ31" t="s">
        <v>5055</v>
      </c>
      <c r="AR31" s="10" t="s">
        <v>5055</v>
      </c>
    </row>
    <row r="32" spans="1:44" ht="16" x14ac:dyDescent="0.2">
      <c r="B32" t="s">
        <v>5056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5057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5060</v>
      </c>
      <c r="U35" s="8" t="s">
        <v>5055</v>
      </c>
      <c r="V35" s="10" t="s">
        <v>5055</v>
      </c>
      <c r="X35" s="8" t="s">
        <v>5055</v>
      </c>
      <c r="Y35" t="s">
        <v>5055</v>
      </c>
      <c r="Z35" s="9">
        <v>5131.8900000000003</v>
      </c>
      <c r="AB35" s="8" t="s">
        <v>5055</v>
      </c>
      <c r="AC35" t="s">
        <v>5055</v>
      </c>
      <c r="AD35" t="s">
        <v>5055</v>
      </c>
      <c r="AE35" s="10" t="s">
        <v>5055</v>
      </c>
      <c r="AG35" s="8" t="s">
        <v>5055</v>
      </c>
      <c r="AH35" t="s">
        <v>5055</v>
      </c>
      <c r="AI35" s="10" t="s">
        <v>5055</v>
      </c>
      <c r="AK35" s="8" t="s">
        <v>5055</v>
      </c>
      <c r="AL35" t="s">
        <v>5055</v>
      </c>
      <c r="AM35" t="s">
        <v>5055</v>
      </c>
      <c r="AN35" t="s">
        <v>5055</v>
      </c>
      <c r="AO35" t="s">
        <v>5055</v>
      </c>
      <c r="AP35" t="s">
        <v>5055</v>
      </c>
      <c r="AQ35" t="s">
        <v>5055</v>
      </c>
      <c r="AR35" s="10" t="s">
        <v>5055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5060</v>
      </c>
      <c r="U36" s="8" t="s">
        <v>5055</v>
      </c>
      <c r="V36" s="10" t="s">
        <v>5055</v>
      </c>
      <c r="X36" s="8" t="s">
        <v>5055</v>
      </c>
      <c r="Y36" s="7">
        <v>2487.06</v>
      </c>
      <c r="Z36" s="10" t="s">
        <v>5055</v>
      </c>
      <c r="AB36" s="8" t="s">
        <v>5055</v>
      </c>
      <c r="AC36" t="s">
        <v>5055</v>
      </c>
      <c r="AD36" t="s">
        <v>5055</v>
      </c>
      <c r="AE36" s="10" t="s">
        <v>5055</v>
      </c>
      <c r="AG36" s="8" t="s">
        <v>5055</v>
      </c>
      <c r="AH36" t="s">
        <v>5055</v>
      </c>
      <c r="AI36" s="10" t="s">
        <v>5055</v>
      </c>
      <c r="AK36" s="8" t="s">
        <v>5055</v>
      </c>
      <c r="AL36" t="s">
        <v>5055</v>
      </c>
      <c r="AM36" t="s">
        <v>5055</v>
      </c>
      <c r="AN36" t="s">
        <v>5055</v>
      </c>
      <c r="AO36" t="s">
        <v>5055</v>
      </c>
      <c r="AP36" t="s">
        <v>5055</v>
      </c>
      <c r="AQ36" t="s">
        <v>5055</v>
      </c>
      <c r="AR36" s="10" t="s">
        <v>5055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5053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5060</v>
      </c>
      <c r="U37" s="8" t="s">
        <v>5055</v>
      </c>
      <c r="V37" s="9">
        <v>769.2</v>
      </c>
      <c r="X37" s="11">
        <v>-769.2</v>
      </c>
      <c r="Y37" t="s">
        <v>5055</v>
      </c>
      <c r="Z37" s="10" t="s">
        <v>5055</v>
      </c>
      <c r="AB37" s="8" t="s">
        <v>5055</v>
      </c>
      <c r="AC37" t="s">
        <v>5055</v>
      </c>
      <c r="AD37" t="s">
        <v>5055</v>
      </c>
      <c r="AE37" s="10" t="s">
        <v>5055</v>
      </c>
      <c r="AG37" s="8" t="s">
        <v>5055</v>
      </c>
      <c r="AH37" t="s">
        <v>5055</v>
      </c>
      <c r="AI37" s="10" t="s">
        <v>5055</v>
      </c>
      <c r="AK37" s="8" t="s">
        <v>5055</v>
      </c>
      <c r="AL37" t="s">
        <v>5055</v>
      </c>
      <c r="AM37" t="s">
        <v>5055</v>
      </c>
      <c r="AN37" t="s">
        <v>5055</v>
      </c>
      <c r="AO37" t="s">
        <v>5055</v>
      </c>
      <c r="AP37" t="s">
        <v>5055</v>
      </c>
      <c r="AQ37" t="s">
        <v>5055</v>
      </c>
      <c r="AR37" s="10" t="s">
        <v>5055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5053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5060</v>
      </c>
      <c r="U38" s="8" t="s">
        <v>5055</v>
      </c>
      <c r="V38" s="9">
        <v>2071.29</v>
      </c>
      <c r="X38" s="8" t="s">
        <v>5055</v>
      </c>
      <c r="Y38" s="7">
        <v>-2071.29</v>
      </c>
      <c r="Z38" s="10" t="s">
        <v>5055</v>
      </c>
      <c r="AB38" s="8" t="s">
        <v>5055</v>
      </c>
      <c r="AC38" t="s">
        <v>5055</v>
      </c>
      <c r="AD38" t="s">
        <v>5055</v>
      </c>
      <c r="AE38" s="10" t="s">
        <v>5055</v>
      </c>
      <c r="AG38" s="8" t="s">
        <v>5055</v>
      </c>
      <c r="AH38" t="s">
        <v>5055</v>
      </c>
      <c r="AI38" s="10" t="s">
        <v>5055</v>
      </c>
      <c r="AK38" s="8" t="s">
        <v>5055</v>
      </c>
      <c r="AL38" t="s">
        <v>5055</v>
      </c>
      <c r="AM38" t="s">
        <v>5055</v>
      </c>
      <c r="AN38" t="s">
        <v>5055</v>
      </c>
      <c r="AO38" t="s">
        <v>5055</v>
      </c>
      <c r="AP38" t="s">
        <v>5055</v>
      </c>
      <c r="AQ38" t="s">
        <v>5055</v>
      </c>
      <c r="AR38" s="10" t="s">
        <v>5055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5053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5060</v>
      </c>
      <c r="U39" s="8" t="s">
        <v>5055</v>
      </c>
      <c r="V39" s="9">
        <v>3146.58</v>
      </c>
      <c r="X39" s="8" t="s">
        <v>5055</v>
      </c>
      <c r="Y39" t="s">
        <v>5055</v>
      </c>
      <c r="Z39" s="9">
        <v>-3146.58</v>
      </c>
      <c r="AB39" s="8" t="s">
        <v>5055</v>
      </c>
      <c r="AC39" t="s">
        <v>5055</v>
      </c>
      <c r="AD39" t="s">
        <v>5055</v>
      </c>
      <c r="AE39" s="10" t="s">
        <v>5055</v>
      </c>
      <c r="AG39" s="8" t="s">
        <v>5055</v>
      </c>
      <c r="AH39" t="s">
        <v>5055</v>
      </c>
      <c r="AI39" s="10" t="s">
        <v>5055</v>
      </c>
      <c r="AK39" s="8" t="s">
        <v>5055</v>
      </c>
      <c r="AL39" t="s">
        <v>5055</v>
      </c>
      <c r="AM39" t="s">
        <v>5055</v>
      </c>
      <c r="AN39" t="s">
        <v>5055</v>
      </c>
      <c r="AO39" t="s">
        <v>5055</v>
      </c>
      <c r="AP39" t="s">
        <v>5055</v>
      </c>
      <c r="AQ39" t="s">
        <v>5055</v>
      </c>
      <c r="AR39" s="10" t="s">
        <v>5055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5053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5060</v>
      </c>
      <c r="U40" s="8" t="s">
        <v>5055</v>
      </c>
      <c r="V40" s="9">
        <v>1985.31</v>
      </c>
      <c r="X40" s="8" t="s">
        <v>5055</v>
      </c>
      <c r="Y40" t="s">
        <v>5055</v>
      </c>
      <c r="Z40" s="9">
        <v>-1985.31</v>
      </c>
      <c r="AB40" s="8" t="s">
        <v>5055</v>
      </c>
      <c r="AC40" t="s">
        <v>5055</v>
      </c>
      <c r="AD40" t="s">
        <v>5055</v>
      </c>
      <c r="AE40" s="10" t="s">
        <v>5055</v>
      </c>
      <c r="AG40" s="8" t="s">
        <v>5055</v>
      </c>
      <c r="AH40" t="s">
        <v>5055</v>
      </c>
      <c r="AI40" s="10" t="s">
        <v>5055</v>
      </c>
      <c r="AK40" s="8" t="s">
        <v>5055</v>
      </c>
      <c r="AL40" t="s">
        <v>5055</v>
      </c>
      <c r="AM40" t="s">
        <v>5055</v>
      </c>
      <c r="AN40" t="s">
        <v>5055</v>
      </c>
      <c r="AO40" t="s">
        <v>5055</v>
      </c>
      <c r="AP40" t="s">
        <v>5055</v>
      </c>
      <c r="AQ40" t="s">
        <v>5055</v>
      </c>
      <c r="AR40" s="10" t="s">
        <v>5055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5053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5060</v>
      </c>
      <c r="U41" s="8" t="s">
        <v>5055</v>
      </c>
      <c r="V41" s="9">
        <v>424.01</v>
      </c>
      <c r="X41" s="11">
        <v>-424.01</v>
      </c>
      <c r="Y41" t="s">
        <v>5055</v>
      </c>
      <c r="Z41" s="10" t="s">
        <v>5055</v>
      </c>
      <c r="AB41" s="8" t="s">
        <v>5055</v>
      </c>
      <c r="AC41" t="s">
        <v>5055</v>
      </c>
      <c r="AD41" t="s">
        <v>5055</v>
      </c>
      <c r="AE41" s="10" t="s">
        <v>5055</v>
      </c>
      <c r="AG41" s="8" t="s">
        <v>5055</v>
      </c>
      <c r="AH41" t="s">
        <v>5055</v>
      </c>
      <c r="AI41" s="10" t="s">
        <v>5055</v>
      </c>
      <c r="AK41" s="8" t="s">
        <v>5055</v>
      </c>
      <c r="AL41" t="s">
        <v>5055</v>
      </c>
      <c r="AM41" t="s">
        <v>5055</v>
      </c>
      <c r="AN41" t="s">
        <v>5055</v>
      </c>
      <c r="AO41" t="s">
        <v>5055</v>
      </c>
      <c r="AP41" t="s">
        <v>5055</v>
      </c>
      <c r="AQ41" t="s">
        <v>5055</v>
      </c>
      <c r="AR41" s="10" t="s">
        <v>5055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5053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5060</v>
      </c>
      <c r="U42" s="8" t="s">
        <v>5055</v>
      </c>
      <c r="V42" s="9">
        <v>1285.56</v>
      </c>
      <c r="X42" s="8" t="s">
        <v>5055</v>
      </c>
      <c r="Y42" s="7">
        <v>-1285.56</v>
      </c>
      <c r="Z42" s="10" t="s">
        <v>5055</v>
      </c>
      <c r="AB42" s="8" t="s">
        <v>5055</v>
      </c>
      <c r="AC42" t="s">
        <v>5055</v>
      </c>
      <c r="AD42" t="s">
        <v>5055</v>
      </c>
      <c r="AE42" s="10" t="s">
        <v>5055</v>
      </c>
      <c r="AG42" s="8" t="s">
        <v>5055</v>
      </c>
      <c r="AH42" t="s">
        <v>5055</v>
      </c>
      <c r="AI42" s="10" t="s">
        <v>5055</v>
      </c>
      <c r="AK42" s="8" t="s">
        <v>5055</v>
      </c>
      <c r="AL42" t="s">
        <v>5055</v>
      </c>
      <c r="AM42" t="s">
        <v>5055</v>
      </c>
      <c r="AN42" t="s">
        <v>5055</v>
      </c>
      <c r="AO42" t="s">
        <v>5055</v>
      </c>
      <c r="AP42" t="s">
        <v>5055</v>
      </c>
      <c r="AQ42" t="s">
        <v>5055</v>
      </c>
      <c r="AR42" s="10" t="s">
        <v>5055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5053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5060</v>
      </c>
      <c r="U43" s="8" t="s">
        <v>5055</v>
      </c>
      <c r="V43" s="9">
        <v>-2847.87</v>
      </c>
      <c r="X43" s="8" t="s">
        <v>5055</v>
      </c>
      <c r="Y43" t="s">
        <v>5055</v>
      </c>
      <c r="Z43" s="10" t="s">
        <v>5055</v>
      </c>
      <c r="AB43" s="8" t="s">
        <v>5055</v>
      </c>
      <c r="AC43" s="7">
        <v>2847.87</v>
      </c>
      <c r="AD43" t="s">
        <v>5055</v>
      </c>
      <c r="AE43" s="10" t="s">
        <v>5055</v>
      </c>
      <c r="AG43" s="8" t="s">
        <v>5055</v>
      </c>
      <c r="AH43" t="s">
        <v>5055</v>
      </c>
      <c r="AI43" s="10" t="s">
        <v>5055</v>
      </c>
      <c r="AK43" s="8" t="s">
        <v>5055</v>
      </c>
      <c r="AL43" t="s">
        <v>5055</v>
      </c>
      <c r="AM43" t="s">
        <v>5055</v>
      </c>
      <c r="AN43" t="s">
        <v>5055</v>
      </c>
      <c r="AO43" s="7">
        <v>2847.87</v>
      </c>
      <c r="AP43" t="s">
        <v>5055</v>
      </c>
      <c r="AQ43" t="s">
        <v>5055</v>
      </c>
      <c r="AR43" s="10" t="s">
        <v>5055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5053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5060</v>
      </c>
      <c r="U44" s="8" t="s">
        <v>5055</v>
      </c>
      <c r="V44" s="9">
        <v>-2046.09</v>
      </c>
      <c r="X44" s="8" t="s">
        <v>5055</v>
      </c>
      <c r="Y44" t="s">
        <v>5055</v>
      </c>
      <c r="Z44" s="10" t="s">
        <v>5055</v>
      </c>
      <c r="AB44" s="8" t="s">
        <v>5055</v>
      </c>
      <c r="AC44" s="7">
        <v>2046.09</v>
      </c>
      <c r="AD44" t="s">
        <v>5055</v>
      </c>
      <c r="AE44" s="10" t="s">
        <v>5055</v>
      </c>
      <c r="AG44" s="8" t="s">
        <v>5055</v>
      </c>
      <c r="AH44" t="s">
        <v>5055</v>
      </c>
      <c r="AI44" s="10" t="s">
        <v>5055</v>
      </c>
      <c r="AK44" s="8" t="s">
        <v>5055</v>
      </c>
      <c r="AL44" t="s">
        <v>5055</v>
      </c>
      <c r="AM44" t="s">
        <v>5055</v>
      </c>
      <c r="AN44" t="s">
        <v>5055</v>
      </c>
      <c r="AO44" s="7">
        <v>2046.09</v>
      </c>
      <c r="AP44" t="s">
        <v>5055</v>
      </c>
      <c r="AQ44" t="s">
        <v>5055</v>
      </c>
      <c r="AR44" s="10" t="s">
        <v>5055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5053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5060</v>
      </c>
      <c r="U45" s="8" t="s">
        <v>5055</v>
      </c>
      <c r="V45" s="9">
        <v>-3022.03</v>
      </c>
      <c r="X45" s="8" t="s">
        <v>5055</v>
      </c>
      <c r="Y45" t="s">
        <v>5055</v>
      </c>
      <c r="Z45" s="10" t="s">
        <v>5055</v>
      </c>
      <c r="AB45" s="8" t="s">
        <v>5055</v>
      </c>
      <c r="AC45" s="7">
        <v>3022.03</v>
      </c>
      <c r="AD45" t="s">
        <v>5055</v>
      </c>
      <c r="AE45" s="10" t="s">
        <v>5055</v>
      </c>
      <c r="AG45" s="8" t="s">
        <v>5055</v>
      </c>
      <c r="AH45" t="s">
        <v>5055</v>
      </c>
      <c r="AI45" s="10" t="s">
        <v>5055</v>
      </c>
      <c r="AK45" s="8" t="s">
        <v>5055</v>
      </c>
      <c r="AL45" t="s">
        <v>5055</v>
      </c>
      <c r="AM45" t="s">
        <v>5055</v>
      </c>
      <c r="AN45" t="s">
        <v>5055</v>
      </c>
      <c r="AO45" s="7">
        <v>3022.03</v>
      </c>
      <c r="AP45" t="s">
        <v>5055</v>
      </c>
      <c r="AQ45" t="s">
        <v>5055</v>
      </c>
      <c r="AR45" s="10" t="s">
        <v>5055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5053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5060</v>
      </c>
      <c r="U46" s="8" t="s">
        <v>5055</v>
      </c>
      <c r="V46" s="9">
        <v>-672.85</v>
      </c>
      <c r="X46" s="8" t="s">
        <v>5055</v>
      </c>
      <c r="Y46" t="s">
        <v>5055</v>
      </c>
      <c r="Z46" s="10" t="s">
        <v>5055</v>
      </c>
      <c r="AB46" s="8" t="s">
        <v>5055</v>
      </c>
      <c r="AC46" t="s">
        <v>5055</v>
      </c>
      <c r="AD46" s="7">
        <v>672.85</v>
      </c>
      <c r="AE46" s="10" t="s">
        <v>5055</v>
      </c>
      <c r="AG46" s="8" t="s">
        <v>5055</v>
      </c>
      <c r="AH46" t="s">
        <v>5055</v>
      </c>
      <c r="AI46" s="10" t="s">
        <v>5055</v>
      </c>
      <c r="AK46" s="8" t="s">
        <v>5055</v>
      </c>
      <c r="AL46" t="s">
        <v>5055</v>
      </c>
      <c r="AM46" t="s">
        <v>5055</v>
      </c>
      <c r="AN46" t="s">
        <v>5055</v>
      </c>
      <c r="AO46" s="7">
        <v>672.85</v>
      </c>
      <c r="AP46" t="s">
        <v>5055</v>
      </c>
      <c r="AQ46" t="s">
        <v>5055</v>
      </c>
      <c r="AR46" s="10" t="s">
        <v>5055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5053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5060</v>
      </c>
      <c r="U47" s="8" t="s">
        <v>5055</v>
      </c>
      <c r="V47" s="9">
        <v>-634.07000000000005</v>
      </c>
      <c r="X47" s="8" t="s">
        <v>5055</v>
      </c>
      <c r="Y47" t="s">
        <v>5055</v>
      </c>
      <c r="Z47" s="10" t="s">
        <v>5055</v>
      </c>
      <c r="AB47" s="8" t="s">
        <v>5055</v>
      </c>
      <c r="AC47" t="s">
        <v>5055</v>
      </c>
      <c r="AD47" s="7">
        <v>634.07000000000005</v>
      </c>
      <c r="AE47" s="10" t="s">
        <v>5055</v>
      </c>
      <c r="AG47" s="8" t="s">
        <v>5055</v>
      </c>
      <c r="AH47" t="s">
        <v>5055</v>
      </c>
      <c r="AI47" s="10" t="s">
        <v>5055</v>
      </c>
      <c r="AK47" s="8" t="s">
        <v>5055</v>
      </c>
      <c r="AL47" t="s">
        <v>5055</v>
      </c>
      <c r="AM47" t="s">
        <v>5055</v>
      </c>
      <c r="AN47" t="s">
        <v>5055</v>
      </c>
      <c r="AO47" s="7">
        <v>634.07000000000005</v>
      </c>
      <c r="AP47" t="s">
        <v>5055</v>
      </c>
      <c r="AQ47" t="s">
        <v>5055</v>
      </c>
      <c r="AR47" s="10" t="s">
        <v>5055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5053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5060</v>
      </c>
      <c r="U48" s="8" t="s">
        <v>5055</v>
      </c>
      <c r="V48" s="9">
        <v>-459.04</v>
      </c>
      <c r="X48" s="8" t="s">
        <v>5055</v>
      </c>
      <c r="Y48" t="s">
        <v>5055</v>
      </c>
      <c r="Z48" s="10" t="s">
        <v>5055</v>
      </c>
      <c r="AB48" s="8" t="s">
        <v>5055</v>
      </c>
      <c r="AC48" t="s">
        <v>5055</v>
      </c>
      <c r="AD48" s="7">
        <v>459.04</v>
      </c>
      <c r="AE48" s="10" t="s">
        <v>5055</v>
      </c>
      <c r="AG48" s="8" t="s">
        <v>5055</v>
      </c>
      <c r="AH48" t="s">
        <v>5055</v>
      </c>
      <c r="AI48" s="10" t="s">
        <v>5055</v>
      </c>
      <c r="AK48" s="8" t="s">
        <v>5055</v>
      </c>
      <c r="AL48" t="s">
        <v>5055</v>
      </c>
      <c r="AM48" t="s">
        <v>5055</v>
      </c>
      <c r="AN48" t="s">
        <v>5055</v>
      </c>
      <c r="AO48" s="7">
        <v>459.04</v>
      </c>
      <c r="AP48" t="s">
        <v>5055</v>
      </c>
      <c r="AQ48" t="s">
        <v>5055</v>
      </c>
      <c r="AR48" s="10" t="s">
        <v>5055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5060</v>
      </c>
      <c r="U49" s="8" t="s">
        <v>5055</v>
      </c>
      <c r="V49" s="10" t="s">
        <v>5055</v>
      </c>
      <c r="X49" s="11">
        <v>1193.21</v>
      </c>
      <c r="Y49" t="s">
        <v>5055</v>
      </c>
      <c r="Z49" s="10" t="s">
        <v>5055</v>
      </c>
      <c r="AB49" s="8" t="s">
        <v>5055</v>
      </c>
      <c r="AC49" t="s">
        <v>5055</v>
      </c>
      <c r="AD49" t="s">
        <v>5055</v>
      </c>
      <c r="AE49" s="10" t="s">
        <v>5055</v>
      </c>
      <c r="AG49" s="8" t="s">
        <v>5055</v>
      </c>
      <c r="AH49" t="s">
        <v>5055</v>
      </c>
      <c r="AI49" s="10" t="s">
        <v>5055</v>
      </c>
      <c r="AK49" s="8" t="s">
        <v>5055</v>
      </c>
      <c r="AL49" t="s">
        <v>5055</v>
      </c>
      <c r="AM49" t="s">
        <v>5055</v>
      </c>
      <c r="AN49" t="s">
        <v>5055</v>
      </c>
      <c r="AO49" t="s">
        <v>5055</v>
      </c>
      <c r="AP49" t="s">
        <v>5055</v>
      </c>
      <c r="AQ49" t="s">
        <v>5055</v>
      </c>
      <c r="AR49" s="10" t="s">
        <v>5055</v>
      </c>
    </row>
    <row r="50" spans="1:44" ht="16" x14ac:dyDescent="0.2">
      <c r="B50" t="s">
        <v>5056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5057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5061</v>
      </c>
      <c r="U53" s="8" t="s">
        <v>5055</v>
      </c>
      <c r="V53" s="10" t="s">
        <v>5055</v>
      </c>
      <c r="X53" s="8" t="s">
        <v>5055</v>
      </c>
      <c r="Y53" s="7">
        <v>869.79</v>
      </c>
      <c r="Z53" s="10" t="s">
        <v>5055</v>
      </c>
      <c r="AB53" s="8" t="s">
        <v>5055</v>
      </c>
      <c r="AC53" t="s">
        <v>5055</v>
      </c>
      <c r="AD53" t="s">
        <v>5055</v>
      </c>
      <c r="AE53" s="10" t="s">
        <v>5055</v>
      </c>
      <c r="AG53" s="8" t="s">
        <v>5055</v>
      </c>
      <c r="AH53" t="s">
        <v>5055</v>
      </c>
      <c r="AI53" s="10" t="s">
        <v>5055</v>
      </c>
      <c r="AK53" s="8" t="s">
        <v>5055</v>
      </c>
      <c r="AL53" t="s">
        <v>5055</v>
      </c>
      <c r="AM53" t="s">
        <v>5055</v>
      </c>
      <c r="AN53" t="s">
        <v>5055</v>
      </c>
      <c r="AO53" t="s">
        <v>5055</v>
      </c>
      <c r="AP53" t="s">
        <v>5055</v>
      </c>
      <c r="AQ53" t="s">
        <v>5055</v>
      </c>
      <c r="AR53" s="10" t="s">
        <v>5055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5061</v>
      </c>
      <c r="U54" s="8" t="s">
        <v>5055</v>
      </c>
      <c r="V54" s="10" t="s">
        <v>5055</v>
      </c>
      <c r="X54" s="8" t="s">
        <v>5055</v>
      </c>
      <c r="Y54" t="s">
        <v>5055</v>
      </c>
      <c r="Z54" s="9">
        <v>5239.7700000000004</v>
      </c>
      <c r="AB54" s="8" t="s">
        <v>5055</v>
      </c>
      <c r="AC54" t="s">
        <v>5055</v>
      </c>
      <c r="AD54" t="s">
        <v>5055</v>
      </c>
      <c r="AE54" s="10" t="s">
        <v>5055</v>
      </c>
      <c r="AG54" s="8" t="s">
        <v>5055</v>
      </c>
      <c r="AH54" t="s">
        <v>5055</v>
      </c>
      <c r="AI54" s="10" t="s">
        <v>5055</v>
      </c>
      <c r="AK54" s="8" t="s">
        <v>5055</v>
      </c>
      <c r="AL54" t="s">
        <v>5055</v>
      </c>
      <c r="AM54" t="s">
        <v>5055</v>
      </c>
      <c r="AN54" t="s">
        <v>5055</v>
      </c>
      <c r="AO54" t="s">
        <v>5055</v>
      </c>
      <c r="AP54" t="s">
        <v>5055</v>
      </c>
      <c r="AQ54" t="s">
        <v>5055</v>
      </c>
      <c r="AR54" s="10" t="s">
        <v>5055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5061</v>
      </c>
      <c r="U55" s="8" t="s">
        <v>5055</v>
      </c>
      <c r="V55" s="10" t="s">
        <v>5055</v>
      </c>
      <c r="X55" s="8" t="s">
        <v>5055</v>
      </c>
      <c r="Y55" s="7">
        <v>2487.06</v>
      </c>
      <c r="Z55" s="10" t="s">
        <v>5055</v>
      </c>
      <c r="AB55" s="8" t="s">
        <v>5055</v>
      </c>
      <c r="AC55" t="s">
        <v>5055</v>
      </c>
      <c r="AD55" t="s">
        <v>5055</v>
      </c>
      <c r="AE55" s="10" t="s">
        <v>5055</v>
      </c>
      <c r="AG55" s="8" t="s">
        <v>5055</v>
      </c>
      <c r="AH55" t="s">
        <v>5055</v>
      </c>
      <c r="AI55" s="10" t="s">
        <v>5055</v>
      </c>
      <c r="AK55" s="8" t="s">
        <v>5055</v>
      </c>
      <c r="AL55" t="s">
        <v>5055</v>
      </c>
      <c r="AM55" t="s">
        <v>5055</v>
      </c>
      <c r="AN55" t="s">
        <v>5055</v>
      </c>
      <c r="AO55" t="s">
        <v>5055</v>
      </c>
      <c r="AP55" t="s">
        <v>5055</v>
      </c>
      <c r="AQ55" t="s">
        <v>5055</v>
      </c>
      <c r="AR55" s="10" t="s">
        <v>5055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5061</v>
      </c>
      <c r="U56" s="8" t="s">
        <v>5055</v>
      </c>
      <c r="V56" s="10" t="s">
        <v>5055</v>
      </c>
      <c r="X56" s="8" t="s">
        <v>5055</v>
      </c>
      <c r="Y56" s="7">
        <v>869.79</v>
      </c>
      <c r="Z56" s="10" t="s">
        <v>5055</v>
      </c>
      <c r="AB56" s="8" t="s">
        <v>5055</v>
      </c>
      <c r="AC56" t="s">
        <v>5055</v>
      </c>
      <c r="AD56" t="s">
        <v>5055</v>
      </c>
      <c r="AE56" s="10" t="s">
        <v>5055</v>
      </c>
      <c r="AG56" s="8" t="s">
        <v>5055</v>
      </c>
      <c r="AH56" t="s">
        <v>5055</v>
      </c>
      <c r="AI56" s="10" t="s">
        <v>5055</v>
      </c>
      <c r="AK56" s="8" t="s">
        <v>5055</v>
      </c>
      <c r="AL56" t="s">
        <v>5055</v>
      </c>
      <c r="AM56" t="s">
        <v>5055</v>
      </c>
      <c r="AN56" t="s">
        <v>5055</v>
      </c>
      <c r="AO56" t="s">
        <v>5055</v>
      </c>
      <c r="AP56" t="s">
        <v>5055</v>
      </c>
      <c r="AQ56" t="s">
        <v>5055</v>
      </c>
      <c r="AR56" s="10" t="s">
        <v>5055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5053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5061</v>
      </c>
      <c r="U57" s="8" t="s">
        <v>5055</v>
      </c>
      <c r="V57" s="9">
        <v>717.56</v>
      </c>
      <c r="X57" s="11">
        <v>-717.56</v>
      </c>
      <c r="Y57" t="s">
        <v>5055</v>
      </c>
      <c r="Z57" s="10" t="s">
        <v>5055</v>
      </c>
      <c r="AB57" s="8" t="s">
        <v>5055</v>
      </c>
      <c r="AC57" t="s">
        <v>5055</v>
      </c>
      <c r="AD57" t="s">
        <v>5055</v>
      </c>
      <c r="AE57" s="10" t="s">
        <v>5055</v>
      </c>
      <c r="AG57" s="8" t="s">
        <v>5055</v>
      </c>
      <c r="AH57" t="s">
        <v>5055</v>
      </c>
      <c r="AI57" s="10" t="s">
        <v>5055</v>
      </c>
      <c r="AK57" s="8" t="s">
        <v>5055</v>
      </c>
      <c r="AL57" t="s">
        <v>5055</v>
      </c>
      <c r="AM57" t="s">
        <v>5055</v>
      </c>
      <c r="AN57" t="s">
        <v>5055</v>
      </c>
      <c r="AO57" t="s">
        <v>5055</v>
      </c>
      <c r="AP57" t="s">
        <v>5055</v>
      </c>
      <c r="AQ57" t="s">
        <v>5055</v>
      </c>
      <c r="AR57" s="10" t="s">
        <v>5055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5053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5061</v>
      </c>
      <c r="U58" s="8" t="s">
        <v>5055</v>
      </c>
      <c r="V58" s="9">
        <v>2071.29</v>
      </c>
      <c r="X58" s="8" t="s">
        <v>5055</v>
      </c>
      <c r="Y58" s="7">
        <v>-2071.29</v>
      </c>
      <c r="Z58" s="10" t="s">
        <v>5055</v>
      </c>
      <c r="AB58" s="8" t="s">
        <v>5055</v>
      </c>
      <c r="AC58" t="s">
        <v>5055</v>
      </c>
      <c r="AD58" t="s">
        <v>5055</v>
      </c>
      <c r="AE58" s="10" t="s">
        <v>5055</v>
      </c>
      <c r="AG58" s="8" t="s">
        <v>5055</v>
      </c>
      <c r="AH58" t="s">
        <v>5055</v>
      </c>
      <c r="AI58" s="10" t="s">
        <v>5055</v>
      </c>
      <c r="AK58" s="8" t="s">
        <v>5055</v>
      </c>
      <c r="AL58" t="s">
        <v>5055</v>
      </c>
      <c r="AM58" t="s">
        <v>5055</v>
      </c>
      <c r="AN58" t="s">
        <v>5055</v>
      </c>
      <c r="AO58" t="s">
        <v>5055</v>
      </c>
      <c r="AP58" t="s">
        <v>5055</v>
      </c>
      <c r="AQ58" t="s">
        <v>5055</v>
      </c>
      <c r="AR58" s="10" t="s">
        <v>5055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5053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5061</v>
      </c>
      <c r="U59" s="8" t="s">
        <v>5055</v>
      </c>
      <c r="V59" s="9">
        <v>3198.22</v>
      </c>
      <c r="X59" s="8" t="s">
        <v>5055</v>
      </c>
      <c r="Y59" t="s">
        <v>5055</v>
      </c>
      <c r="Z59" s="9">
        <v>-3198.22</v>
      </c>
      <c r="AB59" s="8" t="s">
        <v>5055</v>
      </c>
      <c r="AC59" t="s">
        <v>5055</v>
      </c>
      <c r="AD59" t="s">
        <v>5055</v>
      </c>
      <c r="AE59" s="10" t="s">
        <v>5055</v>
      </c>
      <c r="AG59" s="8" t="s">
        <v>5055</v>
      </c>
      <c r="AH59" t="s">
        <v>5055</v>
      </c>
      <c r="AI59" s="10" t="s">
        <v>5055</v>
      </c>
      <c r="AK59" s="8" t="s">
        <v>5055</v>
      </c>
      <c r="AL59" t="s">
        <v>5055</v>
      </c>
      <c r="AM59" t="s">
        <v>5055</v>
      </c>
      <c r="AN59" t="s">
        <v>5055</v>
      </c>
      <c r="AO59" t="s">
        <v>5055</v>
      </c>
      <c r="AP59" t="s">
        <v>5055</v>
      </c>
      <c r="AQ59" t="s">
        <v>5055</v>
      </c>
      <c r="AR59" s="10" t="s">
        <v>5055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5053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5061</v>
      </c>
      <c r="U60" s="8" t="s">
        <v>5055</v>
      </c>
      <c r="V60" s="9">
        <v>2041.55</v>
      </c>
      <c r="X60" s="8" t="s">
        <v>5055</v>
      </c>
      <c r="Y60" t="s">
        <v>5055</v>
      </c>
      <c r="Z60" s="9">
        <v>-2041.55</v>
      </c>
      <c r="AB60" s="8" t="s">
        <v>5055</v>
      </c>
      <c r="AC60" t="s">
        <v>5055</v>
      </c>
      <c r="AD60" t="s">
        <v>5055</v>
      </c>
      <c r="AE60" s="10" t="s">
        <v>5055</v>
      </c>
      <c r="AG60" s="8" t="s">
        <v>5055</v>
      </c>
      <c r="AH60" t="s">
        <v>5055</v>
      </c>
      <c r="AI60" s="10" t="s">
        <v>5055</v>
      </c>
      <c r="AK60" s="8" t="s">
        <v>5055</v>
      </c>
      <c r="AL60" t="s">
        <v>5055</v>
      </c>
      <c r="AM60" t="s">
        <v>5055</v>
      </c>
      <c r="AN60" t="s">
        <v>5055</v>
      </c>
      <c r="AO60" t="s">
        <v>5055</v>
      </c>
      <c r="AP60" t="s">
        <v>5055</v>
      </c>
      <c r="AQ60" t="s">
        <v>5055</v>
      </c>
      <c r="AR60" s="10" t="s">
        <v>5055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5053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5061</v>
      </c>
      <c r="U61" s="8" t="s">
        <v>5055</v>
      </c>
      <c r="V61" s="9">
        <v>367.77</v>
      </c>
      <c r="X61" s="11">
        <v>-367.77</v>
      </c>
      <c r="Y61" t="s">
        <v>5055</v>
      </c>
      <c r="Z61" s="10" t="s">
        <v>5055</v>
      </c>
      <c r="AB61" s="8" t="s">
        <v>5055</v>
      </c>
      <c r="AC61" t="s">
        <v>5055</v>
      </c>
      <c r="AD61" t="s">
        <v>5055</v>
      </c>
      <c r="AE61" s="10" t="s">
        <v>5055</v>
      </c>
      <c r="AG61" s="8" t="s">
        <v>5055</v>
      </c>
      <c r="AH61" t="s">
        <v>5055</v>
      </c>
      <c r="AI61" s="10" t="s">
        <v>5055</v>
      </c>
      <c r="AK61" s="8" t="s">
        <v>5055</v>
      </c>
      <c r="AL61" t="s">
        <v>5055</v>
      </c>
      <c r="AM61" t="s">
        <v>5055</v>
      </c>
      <c r="AN61" t="s">
        <v>5055</v>
      </c>
      <c r="AO61" t="s">
        <v>5055</v>
      </c>
      <c r="AP61" t="s">
        <v>5055</v>
      </c>
      <c r="AQ61" t="s">
        <v>5055</v>
      </c>
      <c r="AR61" s="10" t="s">
        <v>5055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5053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5061</v>
      </c>
      <c r="U62" s="8" t="s">
        <v>5055</v>
      </c>
      <c r="V62" s="9">
        <v>1285.56</v>
      </c>
      <c r="X62" s="8" t="s">
        <v>5055</v>
      </c>
      <c r="Y62" s="7">
        <v>-1285.56</v>
      </c>
      <c r="Z62" s="10" t="s">
        <v>5055</v>
      </c>
      <c r="AB62" s="8" t="s">
        <v>5055</v>
      </c>
      <c r="AC62" t="s">
        <v>5055</v>
      </c>
      <c r="AD62" t="s">
        <v>5055</v>
      </c>
      <c r="AE62" s="10" t="s">
        <v>5055</v>
      </c>
      <c r="AG62" s="8" t="s">
        <v>5055</v>
      </c>
      <c r="AH62" t="s">
        <v>5055</v>
      </c>
      <c r="AI62" s="10" t="s">
        <v>5055</v>
      </c>
      <c r="AK62" s="8" t="s">
        <v>5055</v>
      </c>
      <c r="AL62" t="s">
        <v>5055</v>
      </c>
      <c r="AM62" t="s">
        <v>5055</v>
      </c>
      <c r="AN62" t="s">
        <v>5055</v>
      </c>
      <c r="AO62" t="s">
        <v>5055</v>
      </c>
      <c r="AP62" t="s">
        <v>5055</v>
      </c>
      <c r="AQ62" t="s">
        <v>5055</v>
      </c>
      <c r="AR62" s="10" t="s">
        <v>5055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5053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5061</v>
      </c>
      <c r="U63" s="8" t="s">
        <v>5055</v>
      </c>
      <c r="V63" s="9">
        <v>-2847.87</v>
      </c>
      <c r="X63" s="8" t="s">
        <v>5055</v>
      </c>
      <c r="Y63" t="s">
        <v>5055</v>
      </c>
      <c r="Z63" s="10" t="s">
        <v>5055</v>
      </c>
      <c r="AB63" s="8" t="s">
        <v>5055</v>
      </c>
      <c r="AC63" s="7">
        <v>2847.87</v>
      </c>
      <c r="AD63" t="s">
        <v>5055</v>
      </c>
      <c r="AE63" s="10" t="s">
        <v>5055</v>
      </c>
      <c r="AG63" s="8" t="s">
        <v>5055</v>
      </c>
      <c r="AH63" t="s">
        <v>5055</v>
      </c>
      <c r="AI63" s="10" t="s">
        <v>5055</v>
      </c>
      <c r="AK63" s="8" t="s">
        <v>5055</v>
      </c>
      <c r="AL63" t="s">
        <v>5055</v>
      </c>
      <c r="AM63" t="s">
        <v>5055</v>
      </c>
      <c r="AN63" t="s">
        <v>5055</v>
      </c>
      <c r="AO63" s="7">
        <v>2847.87</v>
      </c>
      <c r="AP63" t="s">
        <v>5055</v>
      </c>
      <c r="AQ63" t="s">
        <v>5055</v>
      </c>
      <c r="AR63" s="10" t="s">
        <v>5055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5053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5061</v>
      </c>
      <c r="U64" s="8" t="s">
        <v>5055</v>
      </c>
      <c r="V64" s="9">
        <v>-2046.09</v>
      </c>
      <c r="X64" s="8" t="s">
        <v>5055</v>
      </c>
      <c r="Y64" t="s">
        <v>5055</v>
      </c>
      <c r="Z64" s="10" t="s">
        <v>5055</v>
      </c>
      <c r="AB64" s="8" t="s">
        <v>5055</v>
      </c>
      <c r="AC64" s="7">
        <v>2046.09</v>
      </c>
      <c r="AD64" t="s">
        <v>5055</v>
      </c>
      <c r="AE64" s="10" t="s">
        <v>5055</v>
      </c>
      <c r="AG64" s="8" t="s">
        <v>5055</v>
      </c>
      <c r="AH64" t="s">
        <v>5055</v>
      </c>
      <c r="AI64" s="10" t="s">
        <v>5055</v>
      </c>
      <c r="AK64" s="8" t="s">
        <v>5055</v>
      </c>
      <c r="AL64" t="s">
        <v>5055</v>
      </c>
      <c r="AM64" t="s">
        <v>5055</v>
      </c>
      <c r="AN64" t="s">
        <v>5055</v>
      </c>
      <c r="AO64" s="7">
        <v>2046.09</v>
      </c>
      <c r="AP64" t="s">
        <v>5055</v>
      </c>
      <c r="AQ64" t="s">
        <v>5055</v>
      </c>
      <c r="AR64" s="10" t="s">
        <v>5055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5053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5061</v>
      </c>
      <c r="U65" s="8" t="s">
        <v>5055</v>
      </c>
      <c r="V65" s="9">
        <v>-3022.03</v>
      </c>
      <c r="X65" s="8" t="s">
        <v>5055</v>
      </c>
      <c r="Y65" t="s">
        <v>5055</v>
      </c>
      <c r="Z65" s="10" t="s">
        <v>5055</v>
      </c>
      <c r="AB65" s="8" t="s">
        <v>5055</v>
      </c>
      <c r="AC65" s="7">
        <v>3022.03</v>
      </c>
      <c r="AD65" t="s">
        <v>5055</v>
      </c>
      <c r="AE65" s="10" t="s">
        <v>5055</v>
      </c>
      <c r="AG65" s="8" t="s">
        <v>5055</v>
      </c>
      <c r="AH65" t="s">
        <v>5055</v>
      </c>
      <c r="AI65" s="10" t="s">
        <v>5055</v>
      </c>
      <c r="AK65" s="8" t="s">
        <v>5055</v>
      </c>
      <c r="AL65" t="s">
        <v>5055</v>
      </c>
      <c r="AM65" t="s">
        <v>5055</v>
      </c>
      <c r="AN65" t="s">
        <v>5055</v>
      </c>
      <c r="AO65" s="7">
        <v>3022.03</v>
      </c>
      <c r="AP65" t="s">
        <v>5055</v>
      </c>
      <c r="AQ65" t="s">
        <v>5055</v>
      </c>
      <c r="AR65" s="10" t="s">
        <v>5055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5053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5061</v>
      </c>
      <c r="U66" s="8" t="s">
        <v>5055</v>
      </c>
      <c r="V66" s="9">
        <v>-672.85</v>
      </c>
      <c r="X66" s="8" t="s">
        <v>5055</v>
      </c>
      <c r="Y66" t="s">
        <v>5055</v>
      </c>
      <c r="Z66" s="10" t="s">
        <v>5055</v>
      </c>
      <c r="AB66" s="8" t="s">
        <v>5055</v>
      </c>
      <c r="AC66" t="s">
        <v>5055</v>
      </c>
      <c r="AD66" s="7">
        <v>672.85</v>
      </c>
      <c r="AE66" s="10" t="s">
        <v>5055</v>
      </c>
      <c r="AG66" s="8" t="s">
        <v>5055</v>
      </c>
      <c r="AH66" t="s">
        <v>5055</v>
      </c>
      <c r="AI66" s="10" t="s">
        <v>5055</v>
      </c>
      <c r="AK66" s="8" t="s">
        <v>5055</v>
      </c>
      <c r="AL66" t="s">
        <v>5055</v>
      </c>
      <c r="AM66" t="s">
        <v>5055</v>
      </c>
      <c r="AN66" t="s">
        <v>5055</v>
      </c>
      <c r="AO66" s="7">
        <v>672.85</v>
      </c>
      <c r="AP66" t="s">
        <v>5055</v>
      </c>
      <c r="AQ66" t="s">
        <v>5055</v>
      </c>
      <c r="AR66" s="10" t="s">
        <v>5055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5053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5061</v>
      </c>
      <c r="U67" s="8" t="s">
        <v>5055</v>
      </c>
      <c r="V67" s="9">
        <v>-634.07000000000005</v>
      </c>
      <c r="X67" s="8" t="s">
        <v>5055</v>
      </c>
      <c r="Y67" t="s">
        <v>5055</v>
      </c>
      <c r="Z67" s="10" t="s">
        <v>5055</v>
      </c>
      <c r="AB67" s="8" t="s">
        <v>5055</v>
      </c>
      <c r="AC67" t="s">
        <v>5055</v>
      </c>
      <c r="AD67" s="7">
        <v>634.07000000000005</v>
      </c>
      <c r="AE67" s="10" t="s">
        <v>5055</v>
      </c>
      <c r="AG67" s="8" t="s">
        <v>5055</v>
      </c>
      <c r="AH67" t="s">
        <v>5055</v>
      </c>
      <c r="AI67" s="10" t="s">
        <v>5055</v>
      </c>
      <c r="AK67" s="8" t="s">
        <v>5055</v>
      </c>
      <c r="AL67" t="s">
        <v>5055</v>
      </c>
      <c r="AM67" t="s">
        <v>5055</v>
      </c>
      <c r="AN67" t="s">
        <v>5055</v>
      </c>
      <c r="AO67" s="7">
        <v>634.07000000000005</v>
      </c>
      <c r="AP67" t="s">
        <v>5055</v>
      </c>
      <c r="AQ67" t="s">
        <v>5055</v>
      </c>
      <c r="AR67" s="10" t="s">
        <v>5055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5053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5061</v>
      </c>
      <c r="U68" s="8" t="s">
        <v>5055</v>
      </c>
      <c r="V68" s="9">
        <v>-459.04</v>
      </c>
      <c r="X68" s="8" t="s">
        <v>5055</v>
      </c>
      <c r="Y68" t="s">
        <v>5055</v>
      </c>
      <c r="Z68" s="10" t="s">
        <v>5055</v>
      </c>
      <c r="AB68" s="8" t="s">
        <v>5055</v>
      </c>
      <c r="AC68" t="s">
        <v>5055</v>
      </c>
      <c r="AD68" s="7">
        <v>459.04</v>
      </c>
      <c r="AE68" s="10" t="s">
        <v>5055</v>
      </c>
      <c r="AG68" s="8" t="s">
        <v>5055</v>
      </c>
      <c r="AH68" t="s">
        <v>5055</v>
      </c>
      <c r="AI68" s="10" t="s">
        <v>5055</v>
      </c>
      <c r="AK68" s="8" t="s">
        <v>5055</v>
      </c>
      <c r="AL68" t="s">
        <v>5055</v>
      </c>
      <c r="AM68" t="s">
        <v>5055</v>
      </c>
      <c r="AN68" t="s">
        <v>5055</v>
      </c>
      <c r="AO68" s="7">
        <v>459.04</v>
      </c>
      <c r="AP68" t="s">
        <v>5055</v>
      </c>
      <c r="AQ68" t="s">
        <v>5055</v>
      </c>
      <c r="AR68" s="10" t="s">
        <v>5055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5061</v>
      </c>
      <c r="U69" s="8" t="s">
        <v>5055</v>
      </c>
      <c r="V69" s="10" t="s">
        <v>5055</v>
      </c>
      <c r="X69" s="11">
        <v>1085.33</v>
      </c>
      <c r="Y69" t="s">
        <v>5055</v>
      </c>
      <c r="Z69" s="10" t="s">
        <v>5055</v>
      </c>
      <c r="AB69" s="8" t="s">
        <v>5055</v>
      </c>
      <c r="AC69" t="s">
        <v>5055</v>
      </c>
      <c r="AD69" t="s">
        <v>5055</v>
      </c>
      <c r="AE69" s="10" t="s">
        <v>5055</v>
      </c>
      <c r="AG69" s="8" t="s">
        <v>5055</v>
      </c>
      <c r="AH69" t="s">
        <v>5055</v>
      </c>
      <c r="AI69" s="10" t="s">
        <v>5055</v>
      </c>
      <c r="AK69" s="8" t="s">
        <v>5055</v>
      </c>
      <c r="AL69" t="s">
        <v>5055</v>
      </c>
      <c r="AM69" t="s">
        <v>5055</v>
      </c>
      <c r="AN69" t="s">
        <v>5055</v>
      </c>
      <c r="AO69" t="s">
        <v>5055</v>
      </c>
      <c r="AP69" t="s">
        <v>5055</v>
      </c>
      <c r="AQ69" t="s">
        <v>5055</v>
      </c>
      <c r="AR69" s="10" t="s">
        <v>5055</v>
      </c>
    </row>
    <row r="70" spans="1:44" ht="16" x14ac:dyDescent="0.2">
      <c r="B70" t="s">
        <v>5056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5057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5062</v>
      </c>
      <c r="U73" s="8" t="s">
        <v>5055</v>
      </c>
      <c r="V73" s="10" t="s">
        <v>5055</v>
      </c>
      <c r="X73" s="8" t="s">
        <v>5055</v>
      </c>
      <c r="Y73" t="s">
        <v>5055</v>
      </c>
      <c r="Z73" s="9">
        <v>5169.3500000000004</v>
      </c>
      <c r="AB73" s="8" t="s">
        <v>5055</v>
      </c>
      <c r="AC73" t="s">
        <v>5055</v>
      </c>
      <c r="AD73" t="s">
        <v>5055</v>
      </c>
      <c r="AE73" s="10" t="s">
        <v>5055</v>
      </c>
      <c r="AG73" s="8" t="s">
        <v>5055</v>
      </c>
      <c r="AH73" t="s">
        <v>5055</v>
      </c>
      <c r="AI73" s="10" t="s">
        <v>5055</v>
      </c>
      <c r="AK73" s="8" t="s">
        <v>5055</v>
      </c>
      <c r="AL73" t="s">
        <v>5055</v>
      </c>
      <c r="AM73" t="s">
        <v>5055</v>
      </c>
      <c r="AN73" t="s">
        <v>5055</v>
      </c>
      <c r="AO73" t="s">
        <v>5055</v>
      </c>
      <c r="AP73" t="s">
        <v>5055</v>
      </c>
      <c r="AQ73" t="s">
        <v>5055</v>
      </c>
      <c r="AR73" s="10" t="s">
        <v>5055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5062</v>
      </c>
      <c r="U74" s="8" t="s">
        <v>5055</v>
      </c>
      <c r="V74" s="10" t="s">
        <v>5055</v>
      </c>
      <c r="X74" s="8" t="s">
        <v>5055</v>
      </c>
      <c r="Y74" s="7">
        <v>869.79</v>
      </c>
      <c r="Z74" s="10" t="s">
        <v>5055</v>
      </c>
      <c r="AB74" s="8" t="s">
        <v>5055</v>
      </c>
      <c r="AC74" t="s">
        <v>5055</v>
      </c>
      <c r="AD74" t="s">
        <v>5055</v>
      </c>
      <c r="AE74" s="10" t="s">
        <v>5055</v>
      </c>
      <c r="AG74" s="8" t="s">
        <v>5055</v>
      </c>
      <c r="AH74" t="s">
        <v>5055</v>
      </c>
      <c r="AI74" s="10" t="s">
        <v>5055</v>
      </c>
      <c r="AK74" s="8" t="s">
        <v>5055</v>
      </c>
      <c r="AL74" t="s">
        <v>5055</v>
      </c>
      <c r="AM74" t="s">
        <v>5055</v>
      </c>
      <c r="AN74" t="s">
        <v>5055</v>
      </c>
      <c r="AO74" t="s">
        <v>5055</v>
      </c>
      <c r="AP74" t="s">
        <v>5055</v>
      </c>
      <c r="AQ74" t="s">
        <v>5055</v>
      </c>
      <c r="AR74" s="10" t="s">
        <v>5055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5062</v>
      </c>
      <c r="U75" s="8" t="s">
        <v>5055</v>
      </c>
      <c r="V75" s="10" t="s">
        <v>5055</v>
      </c>
      <c r="X75" s="8" t="s">
        <v>5055</v>
      </c>
      <c r="Y75" s="7">
        <v>2487.06</v>
      </c>
      <c r="Z75" s="10" t="s">
        <v>5055</v>
      </c>
      <c r="AB75" s="8" t="s">
        <v>5055</v>
      </c>
      <c r="AC75" t="s">
        <v>5055</v>
      </c>
      <c r="AD75" t="s">
        <v>5055</v>
      </c>
      <c r="AE75" s="10" t="s">
        <v>5055</v>
      </c>
      <c r="AG75" s="8" t="s">
        <v>5055</v>
      </c>
      <c r="AH75" t="s">
        <v>5055</v>
      </c>
      <c r="AI75" s="10" t="s">
        <v>5055</v>
      </c>
      <c r="AK75" s="8" t="s">
        <v>5055</v>
      </c>
      <c r="AL75" t="s">
        <v>5055</v>
      </c>
      <c r="AM75" t="s">
        <v>5055</v>
      </c>
      <c r="AN75" t="s">
        <v>5055</v>
      </c>
      <c r="AO75" t="s">
        <v>5055</v>
      </c>
      <c r="AP75" t="s">
        <v>5055</v>
      </c>
      <c r="AQ75" t="s">
        <v>5055</v>
      </c>
      <c r="AR75" s="10" t="s">
        <v>5055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5053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5062</v>
      </c>
      <c r="U76" s="8" t="s">
        <v>5055</v>
      </c>
      <c r="V76" s="9">
        <v>743.38</v>
      </c>
      <c r="X76" s="11">
        <v>-743.38</v>
      </c>
      <c r="Y76" t="s">
        <v>5055</v>
      </c>
      <c r="Z76" s="10" t="s">
        <v>5055</v>
      </c>
      <c r="AB76" s="8" t="s">
        <v>5055</v>
      </c>
      <c r="AC76" t="s">
        <v>5055</v>
      </c>
      <c r="AD76" t="s">
        <v>5055</v>
      </c>
      <c r="AE76" s="10" t="s">
        <v>5055</v>
      </c>
      <c r="AG76" s="8" t="s">
        <v>5055</v>
      </c>
      <c r="AH76" t="s">
        <v>5055</v>
      </c>
      <c r="AI76" s="10" t="s">
        <v>5055</v>
      </c>
      <c r="AK76" s="8" t="s">
        <v>5055</v>
      </c>
      <c r="AL76" t="s">
        <v>5055</v>
      </c>
      <c r="AM76" t="s">
        <v>5055</v>
      </c>
      <c r="AN76" t="s">
        <v>5055</v>
      </c>
      <c r="AO76" t="s">
        <v>5055</v>
      </c>
      <c r="AP76" t="s">
        <v>5055</v>
      </c>
      <c r="AQ76" t="s">
        <v>5055</v>
      </c>
      <c r="AR76" s="10" t="s">
        <v>5055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5053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5062</v>
      </c>
      <c r="U77" s="8" t="s">
        <v>5055</v>
      </c>
      <c r="V77" s="9">
        <v>2071.29</v>
      </c>
      <c r="X77" s="8" t="s">
        <v>5055</v>
      </c>
      <c r="Y77" s="7">
        <v>-2071.29</v>
      </c>
      <c r="Z77" s="10" t="s">
        <v>5055</v>
      </c>
      <c r="AB77" s="8" t="s">
        <v>5055</v>
      </c>
      <c r="AC77" t="s">
        <v>5055</v>
      </c>
      <c r="AD77" t="s">
        <v>5055</v>
      </c>
      <c r="AE77" s="10" t="s">
        <v>5055</v>
      </c>
      <c r="AG77" s="8" t="s">
        <v>5055</v>
      </c>
      <c r="AH77" t="s">
        <v>5055</v>
      </c>
      <c r="AI77" s="10" t="s">
        <v>5055</v>
      </c>
      <c r="AK77" s="8" t="s">
        <v>5055</v>
      </c>
      <c r="AL77" t="s">
        <v>5055</v>
      </c>
      <c r="AM77" t="s">
        <v>5055</v>
      </c>
      <c r="AN77" t="s">
        <v>5055</v>
      </c>
      <c r="AO77" t="s">
        <v>5055</v>
      </c>
      <c r="AP77" t="s">
        <v>5055</v>
      </c>
      <c r="AQ77" t="s">
        <v>5055</v>
      </c>
      <c r="AR77" s="10" t="s">
        <v>5055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5053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5062</v>
      </c>
      <c r="U78" s="8" t="s">
        <v>5055</v>
      </c>
      <c r="V78" s="9">
        <v>3172.4</v>
      </c>
      <c r="X78" s="8" t="s">
        <v>5055</v>
      </c>
      <c r="Y78" t="s">
        <v>5055</v>
      </c>
      <c r="Z78" s="9">
        <v>-3172.4</v>
      </c>
      <c r="AB78" s="8" t="s">
        <v>5055</v>
      </c>
      <c r="AC78" t="s">
        <v>5055</v>
      </c>
      <c r="AD78" t="s">
        <v>5055</v>
      </c>
      <c r="AE78" s="10" t="s">
        <v>5055</v>
      </c>
      <c r="AG78" s="8" t="s">
        <v>5055</v>
      </c>
      <c r="AH78" t="s">
        <v>5055</v>
      </c>
      <c r="AI78" s="10" t="s">
        <v>5055</v>
      </c>
      <c r="AK78" s="8" t="s">
        <v>5055</v>
      </c>
      <c r="AL78" t="s">
        <v>5055</v>
      </c>
      <c r="AM78" t="s">
        <v>5055</v>
      </c>
      <c r="AN78" t="s">
        <v>5055</v>
      </c>
      <c r="AO78" t="s">
        <v>5055</v>
      </c>
      <c r="AP78" t="s">
        <v>5055</v>
      </c>
      <c r="AQ78" t="s">
        <v>5055</v>
      </c>
      <c r="AR78" s="10" t="s">
        <v>5055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5053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5062</v>
      </c>
      <c r="U79" s="8" t="s">
        <v>5055</v>
      </c>
      <c r="V79" s="9">
        <v>1996.95</v>
      </c>
      <c r="X79" s="8" t="s">
        <v>5055</v>
      </c>
      <c r="Y79" t="s">
        <v>5055</v>
      </c>
      <c r="Z79" s="9">
        <v>-1996.95</v>
      </c>
      <c r="AB79" s="8" t="s">
        <v>5055</v>
      </c>
      <c r="AC79" t="s">
        <v>5055</v>
      </c>
      <c r="AD79" t="s">
        <v>5055</v>
      </c>
      <c r="AE79" s="10" t="s">
        <v>5055</v>
      </c>
      <c r="AG79" s="8" t="s">
        <v>5055</v>
      </c>
      <c r="AH79" t="s">
        <v>5055</v>
      </c>
      <c r="AI79" s="10" t="s">
        <v>5055</v>
      </c>
      <c r="AK79" s="8" t="s">
        <v>5055</v>
      </c>
      <c r="AL79" t="s">
        <v>5055</v>
      </c>
      <c r="AM79" t="s">
        <v>5055</v>
      </c>
      <c r="AN79" t="s">
        <v>5055</v>
      </c>
      <c r="AO79" t="s">
        <v>5055</v>
      </c>
      <c r="AP79" t="s">
        <v>5055</v>
      </c>
      <c r="AQ79" t="s">
        <v>5055</v>
      </c>
      <c r="AR79" s="10" t="s">
        <v>5055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5053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5062</v>
      </c>
      <c r="U80" s="8" t="s">
        <v>5055</v>
      </c>
      <c r="V80" s="9">
        <v>412.37</v>
      </c>
      <c r="X80" s="11">
        <v>-412.37</v>
      </c>
      <c r="Y80" t="s">
        <v>5055</v>
      </c>
      <c r="Z80" s="10" t="s">
        <v>5055</v>
      </c>
      <c r="AB80" s="8" t="s">
        <v>5055</v>
      </c>
      <c r="AC80" t="s">
        <v>5055</v>
      </c>
      <c r="AD80" t="s">
        <v>5055</v>
      </c>
      <c r="AE80" s="10" t="s">
        <v>5055</v>
      </c>
      <c r="AG80" s="8" t="s">
        <v>5055</v>
      </c>
      <c r="AH80" t="s">
        <v>5055</v>
      </c>
      <c r="AI80" s="10" t="s">
        <v>5055</v>
      </c>
      <c r="AK80" s="8" t="s">
        <v>5055</v>
      </c>
      <c r="AL80" t="s">
        <v>5055</v>
      </c>
      <c r="AM80" t="s">
        <v>5055</v>
      </c>
      <c r="AN80" t="s">
        <v>5055</v>
      </c>
      <c r="AO80" t="s">
        <v>5055</v>
      </c>
      <c r="AP80" t="s">
        <v>5055</v>
      </c>
      <c r="AQ80" t="s">
        <v>5055</v>
      </c>
      <c r="AR80" s="10" t="s">
        <v>5055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5053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5062</v>
      </c>
      <c r="U81" s="8" t="s">
        <v>5055</v>
      </c>
      <c r="V81" s="9">
        <v>1285.56</v>
      </c>
      <c r="X81" s="8" t="s">
        <v>5055</v>
      </c>
      <c r="Y81" s="7">
        <v>-1285.56</v>
      </c>
      <c r="Z81" s="10" t="s">
        <v>5055</v>
      </c>
      <c r="AB81" s="8" t="s">
        <v>5055</v>
      </c>
      <c r="AC81" t="s">
        <v>5055</v>
      </c>
      <c r="AD81" t="s">
        <v>5055</v>
      </c>
      <c r="AE81" s="10" t="s">
        <v>5055</v>
      </c>
      <c r="AG81" s="8" t="s">
        <v>5055</v>
      </c>
      <c r="AH81" t="s">
        <v>5055</v>
      </c>
      <c r="AI81" s="10" t="s">
        <v>5055</v>
      </c>
      <c r="AK81" s="8" t="s">
        <v>5055</v>
      </c>
      <c r="AL81" t="s">
        <v>5055</v>
      </c>
      <c r="AM81" t="s">
        <v>5055</v>
      </c>
      <c r="AN81" t="s">
        <v>5055</v>
      </c>
      <c r="AO81" t="s">
        <v>5055</v>
      </c>
      <c r="AP81" t="s">
        <v>5055</v>
      </c>
      <c r="AQ81" t="s">
        <v>5055</v>
      </c>
      <c r="AR81" s="10" t="s">
        <v>5055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5053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5062</v>
      </c>
      <c r="U82" s="8" t="s">
        <v>5055</v>
      </c>
      <c r="V82" s="9">
        <v>-2847.87</v>
      </c>
      <c r="X82" s="8" t="s">
        <v>5055</v>
      </c>
      <c r="Y82" t="s">
        <v>5055</v>
      </c>
      <c r="Z82" s="10" t="s">
        <v>5055</v>
      </c>
      <c r="AB82" s="8" t="s">
        <v>5055</v>
      </c>
      <c r="AC82" s="7">
        <v>2847.87</v>
      </c>
      <c r="AD82" t="s">
        <v>5055</v>
      </c>
      <c r="AE82" s="10" t="s">
        <v>5055</v>
      </c>
      <c r="AG82" s="8" t="s">
        <v>5055</v>
      </c>
      <c r="AH82" t="s">
        <v>5055</v>
      </c>
      <c r="AI82" s="10" t="s">
        <v>5055</v>
      </c>
      <c r="AK82" s="8" t="s">
        <v>5055</v>
      </c>
      <c r="AL82" t="s">
        <v>5055</v>
      </c>
      <c r="AM82" t="s">
        <v>5055</v>
      </c>
      <c r="AN82" t="s">
        <v>5055</v>
      </c>
      <c r="AO82" s="7">
        <v>2847.87</v>
      </c>
      <c r="AP82" t="s">
        <v>5055</v>
      </c>
      <c r="AQ82" t="s">
        <v>5055</v>
      </c>
      <c r="AR82" s="10" t="s">
        <v>5055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5053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5062</v>
      </c>
      <c r="U83" s="8" t="s">
        <v>5055</v>
      </c>
      <c r="V83" s="9">
        <v>-2046.09</v>
      </c>
      <c r="X83" s="8" t="s">
        <v>5055</v>
      </c>
      <c r="Y83" t="s">
        <v>5055</v>
      </c>
      <c r="Z83" s="10" t="s">
        <v>5055</v>
      </c>
      <c r="AB83" s="8" t="s">
        <v>5055</v>
      </c>
      <c r="AC83" s="7">
        <v>2046.09</v>
      </c>
      <c r="AD83" t="s">
        <v>5055</v>
      </c>
      <c r="AE83" s="10" t="s">
        <v>5055</v>
      </c>
      <c r="AG83" s="8" t="s">
        <v>5055</v>
      </c>
      <c r="AH83" t="s">
        <v>5055</v>
      </c>
      <c r="AI83" s="10" t="s">
        <v>5055</v>
      </c>
      <c r="AK83" s="8" t="s">
        <v>5055</v>
      </c>
      <c r="AL83" t="s">
        <v>5055</v>
      </c>
      <c r="AM83" t="s">
        <v>5055</v>
      </c>
      <c r="AN83" t="s">
        <v>5055</v>
      </c>
      <c r="AO83" s="7">
        <v>2046.09</v>
      </c>
      <c r="AP83" t="s">
        <v>5055</v>
      </c>
      <c r="AQ83" t="s">
        <v>5055</v>
      </c>
      <c r="AR83" s="10" t="s">
        <v>5055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5053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5062</v>
      </c>
      <c r="U84" s="8" t="s">
        <v>5055</v>
      </c>
      <c r="V84" s="9">
        <v>-3022.03</v>
      </c>
      <c r="X84" s="8" t="s">
        <v>5055</v>
      </c>
      <c r="Y84" t="s">
        <v>5055</v>
      </c>
      <c r="Z84" s="10" t="s">
        <v>5055</v>
      </c>
      <c r="AB84" s="8" t="s">
        <v>5055</v>
      </c>
      <c r="AC84" s="7">
        <v>3022.03</v>
      </c>
      <c r="AD84" t="s">
        <v>5055</v>
      </c>
      <c r="AE84" s="10" t="s">
        <v>5055</v>
      </c>
      <c r="AG84" s="8" t="s">
        <v>5055</v>
      </c>
      <c r="AH84" t="s">
        <v>5055</v>
      </c>
      <c r="AI84" s="10" t="s">
        <v>5055</v>
      </c>
      <c r="AK84" s="8" t="s">
        <v>5055</v>
      </c>
      <c r="AL84" t="s">
        <v>5055</v>
      </c>
      <c r="AM84" t="s">
        <v>5055</v>
      </c>
      <c r="AN84" t="s">
        <v>5055</v>
      </c>
      <c r="AO84" s="7">
        <v>3022.03</v>
      </c>
      <c r="AP84" t="s">
        <v>5055</v>
      </c>
      <c r="AQ84" t="s">
        <v>5055</v>
      </c>
      <c r="AR84" s="10" t="s">
        <v>5055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5053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5062</v>
      </c>
      <c r="U85" s="8" t="s">
        <v>5055</v>
      </c>
      <c r="V85" s="9">
        <v>-672.85</v>
      </c>
      <c r="X85" s="8" t="s">
        <v>5055</v>
      </c>
      <c r="Y85" t="s">
        <v>5055</v>
      </c>
      <c r="Z85" s="10" t="s">
        <v>5055</v>
      </c>
      <c r="AB85" s="8" t="s">
        <v>5055</v>
      </c>
      <c r="AC85" t="s">
        <v>5055</v>
      </c>
      <c r="AD85" s="7">
        <v>672.85</v>
      </c>
      <c r="AE85" s="10" t="s">
        <v>5055</v>
      </c>
      <c r="AG85" s="8" t="s">
        <v>5055</v>
      </c>
      <c r="AH85" t="s">
        <v>5055</v>
      </c>
      <c r="AI85" s="10" t="s">
        <v>5055</v>
      </c>
      <c r="AK85" s="8" t="s">
        <v>5055</v>
      </c>
      <c r="AL85" t="s">
        <v>5055</v>
      </c>
      <c r="AM85" t="s">
        <v>5055</v>
      </c>
      <c r="AN85" t="s">
        <v>5055</v>
      </c>
      <c r="AO85" s="7">
        <v>672.85</v>
      </c>
      <c r="AP85" t="s">
        <v>5055</v>
      </c>
      <c r="AQ85" t="s">
        <v>5055</v>
      </c>
      <c r="AR85" s="10" t="s">
        <v>5055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5053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5062</v>
      </c>
      <c r="U86" s="8" t="s">
        <v>5055</v>
      </c>
      <c r="V86" s="9">
        <v>-634.07000000000005</v>
      </c>
      <c r="X86" s="8" t="s">
        <v>5055</v>
      </c>
      <c r="Y86" t="s">
        <v>5055</v>
      </c>
      <c r="Z86" s="10" t="s">
        <v>5055</v>
      </c>
      <c r="AB86" s="8" t="s">
        <v>5055</v>
      </c>
      <c r="AC86" t="s">
        <v>5055</v>
      </c>
      <c r="AD86" s="7">
        <v>634.07000000000005</v>
      </c>
      <c r="AE86" s="10" t="s">
        <v>5055</v>
      </c>
      <c r="AG86" s="8" t="s">
        <v>5055</v>
      </c>
      <c r="AH86" t="s">
        <v>5055</v>
      </c>
      <c r="AI86" s="10" t="s">
        <v>5055</v>
      </c>
      <c r="AK86" s="8" t="s">
        <v>5055</v>
      </c>
      <c r="AL86" t="s">
        <v>5055</v>
      </c>
      <c r="AM86" t="s">
        <v>5055</v>
      </c>
      <c r="AN86" t="s">
        <v>5055</v>
      </c>
      <c r="AO86" s="7">
        <v>634.07000000000005</v>
      </c>
      <c r="AP86" t="s">
        <v>5055</v>
      </c>
      <c r="AQ86" t="s">
        <v>5055</v>
      </c>
      <c r="AR86" s="10" t="s">
        <v>5055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5053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5062</v>
      </c>
      <c r="U87" s="8" t="s">
        <v>5055</v>
      </c>
      <c r="V87" s="9">
        <v>-459.04</v>
      </c>
      <c r="X87" s="8" t="s">
        <v>5055</v>
      </c>
      <c r="Y87" t="s">
        <v>5055</v>
      </c>
      <c r="Z87" s="10" t="s">
        <v>5055</v>
      </c>
      <c r="AB87" s="8" t="s">
        <v>5055</v>
      </c>
      <c r="AC87" t="s">
        <v>5055</v>
      </c>
      <c r="AD87" s="7">
        <v>459.04</v>
      </c>
      <c r="AE87" s="10" t="s">
        <v>5055</v>
      </c>
      <c r="AG87" s="8" t="s">
        <v>5055</v>
      </c>
      <c r="AH87" t="s">
        <v>5055</v>
      </c>
      <c r="AI87" s="10" t="s">
        <v>5055</v>
      </c>
      <c r="AK87" s="8" t="s">
        <v>5055</v>
      </c>
      <c r="AL87" t="s">
        <v>5055</v>
      </c>
      <c r="AM87" t="s">
        <v>5055</v>
      </c>
      <c r="AN87" t="s">
        <v>5055</v>
      </c>
      <c r="AO87" s="7">
        <v>459.04</v>
      </c>
      <c r="AP87" t="s">
        <v>5055</v>
      </c>
      <c r="AQ87" t="s">
        <v>5055</v>
      </c>
      <c r="AR87" s="10" t="s">
        <v>5055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5062</v>
      </c>
      <c r="U88" s="8" t="s">
        <v>5055</v>
      </c>
      <c r="V88" s="10" t="s">
        <v>5055</v>
      </c>
      <c r="X88" s="11">
        <v>1155.75</v>
      </c>
      <c r="Y88" t="s">
        <v>5055</v>
      </c>
      <c r="Z88" s="10" t="s">
        <v>5055</v>
      </c>
      <c r="AB88" s="8" t="s">
        <v>5055</v>
      </c>
      <c r="AC88" t="s">
        <v>5055</v>
      </c>
      <c r="AD88" t="s">
        <v>5055</v>
      </c>
      <c r="AE88" s="10" t="s">
        <v>5055</v>
      </c>
      <c r="AG88" s="8" t="s">
        <v>5055</v>
      </c>
      <c r="AH88" t="s">
        <v>5055</v>
      </c>
      <c r="AI88" s="10" t="s">
        <v>5055</v>
      </c>
      <c r="AK88" s="8" t="s">
        <v>5055</v>
      </c>
      <c r="AL88" t="s">
        <v>5055</v>
      </c>
      <c r="AM88" t="s">
        <v>5055</v>
      </c>
      <c r="AN88" t="s">
        <v>5055</v>
      </c>
      <c r="AO88" t="s">
        <v>5055</v>
      </c>
      <c r="AP88" t="s">
        <v>5055</v>
      </c>
      <c r="AQ88" t="s">
        <v>5055</v>
      </c>
      <c r="AR88" s="10" t="s">
        <v>5055</v>
      </c>
    </row>
    <row r="89" spans="1:44" ht="16" x14ac:dyDescent="0.2">
      <c r="B89" t="s">
        <v>5056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5057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5063</v>
      </c>
      <c r="U92" s="8" t="s">
        <v>5055</v>
      </c>
      <c r="V92" s="10" t="s">
        <v>5055</v>
      </c>
      <c r="X92" s="8" t="s">
        <v>5055</v>
      </c>
      <c r="Y92" t="s">
        <v>5055</v>
      </c>
      <c r="Z92" s="9">
        <v>5169.3500000000004</v>
      </c>
      <c r="AB92" s="8" t="s">
        <v>5055</v>
      </c>
      <c r="AC92" t="s">
        <v>5055</v>
      </c>
      <c r="AD92" t="s">
        <v>5055</v>
      </c>
      <c r="AE92" s="10" t="s">
        <v>5055</v>
      </c>
      <c r="AG92" s="8" t="s">
        <v>5055</v>
      </c>
      <c r="AH92" t="s">
        <v>5055</v>
      </c>
      <c r="AI92" s="10" t="s">
        <v>5055</v>
      </c>
      <c r="AK92" s="8" t="s">
        <v>5055</v>
      </c>
      <c r="AL92" t="s">
        <v>5055</v>
      </c>
      <c r="AM92" t="s">
        <v>5055</v>
      </c>
      <c r="AN92" t="s">
        <v>5055</v>
      </c>
      <c r="AO92" t="s">
        <v>5055</v>
      </c>
      <c r="AP92" t="s">
        <v>5055</v>
      </c>
      <c r="AQ92" t="s">
        <v>5055</v>
      </c>
      <c r="AR92" s="10" t="s">
        <v>5055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5063</v>
      </c>
      <c r="U93" s="8" t="s">
        <v>5055</v>
      </c>
      <c r="V93" s="10" t="s">
        <v>5055</v>
      </c>
      <c r="X93" s="8" t="s">
        <v>5055</v>
      </c>
      <c r="Y93" s="7">
        <v>886.16</v>
      </c>
      <c r="Z93" s="10" t="s">
        <v>5055</v>
      </c>
      <c r="AB93" s="8" t="s">
        <v>5055</v>
      </c>
      <c r="AC93" t="s">
        <v>5055</v>
      </c>
      <c r="AD93" t="s">
        <v>5055</v>
      </c>
      <c r="AE93" s="10" t="s">
        <v>5055</v>
      </c>
      <c r="AG93" s="8" t="s">
        <v>5055</v>
      </c>
      <c r="AH93" t="s">
        <v>5055</v>
      </c>
      <c r="AI93" s="10" t="s">
        <v>5055</v>
      </c>
      <c r="AK93" s="8" t="s">
        <v>5055</v>
      </c>
      <c r="AL93" t="s">
        <v>5055</v>
      </c>
      <c r="AM93" t="s">
        <v>5055</v>
      </c>
      <c r="AN93" t="s">
        <v>5055</v>
      </c>
      <c r="AO93" t="s">
        <v>5055</v>
      </c>
      <c r="AP93" t="s">
        <v>5055</v>
      </c>
      <c r="AQ93" t="s">
        <v>5055</v>
      </c>
      <c r="AR93" s="10" t="s">
        <v>5055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5063</v>
      </c>
      <c r="U94" s="8" t="s">
        <v>5055</v>
      </c>
      <c r="V94" s="10" t="s">
        <v>5055</v>
      </c>
      <c r="X94" s="8" t="s">
        <v>5055</v>
      </c>
      <c r="Y94" s="7">
        <v>2487.06</v>
      </c>
      <c r="Z94" s="10" t="s">
        <v>5055</v>
      </c>
      <c r="AB94" s="8" t="s">
        <v>5055</v>
      </c>
      <c r="AC94" t="s">
        <v>5055</v>
      </c>
      <c r="AD94" t="s">
        <v>5055</v>
      </c>
      <c r="AE94" s="10" t="s">
        <v>5055</v>
      </c>
      <c r="AG94" s="8" t="s">
        <v>5055</v>
      </c>
      <c r="AH94" t="s">
        <v>5055</v>
      </c>
      <c r="AI94" s="10" t="s">
        <v>5055</v>
      </c>
      <c r="AK94" s="8" t="s">
        <v>5055</v>
      </c>
      <c r="AL94" t="s">
        <v>5055</v>
      </c>
      <c r="AM94" t="s">
        <v>5055</v>
      </c>
      <c r="AN94" t="s">
        <v>5055</v>
      </c>
      <c r="AO94" t="s">
        <v>5055</v>
      </c>
      <c r="AP94" t="s">
        <v>5055</v>
      </c>
      <c r="AQ94" t="s">
        <v>5055</v>
      </c>
      <c r="AR94" s="10" t="s">
        <v>5055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5053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5063</v>
      </c>
      <c r="U95" s="8" t="s">
        <v>5055</v>
      </c>
      <c r="V95" s="9">
        <v>143.38</v>
      </c>
      <c r="X95" s="11">
        <v>-143.38</v>
      </c>
      <c r="Y95" t="s">
        <v>5055</v>
      </c>
      <c r="Z95" s="10" t="s">
        <v>5055</v>
      </c>
      <c r="AB95" s="8" t="s">
        <v>5055</v>
      </c>
      <c r="AC95" t="s">
        <v>5055</v>
      </c>
      <c r="AD95" t="s">
        <v>5055</v>
      </c>
      <c r="AE95" s="10" t="s">
        <v>5055</v>
      </c>
      <c r="AG95" s="8" t="s">
        <v>5055</v>
      </c>
      <c r="AH95" t="s">
        <v>5055</v>
      </c>
      <c r="AI95" s="10" t="s">
        <v>5055</v>
      </c>
      <c r="AK95" s="8" t="s">
        <v>5055</v>
      </c>
      <c r="AL95" t="s">
        <v>5055</v>
      </c>
      <c r="AM95" t="s">
        <v>5055</v>
      </c>
      <c r="AN95" t="s">
        <v>5055</v>
      </c>
      <c r="AO95" t="s">
        <v>5055</v>
      </c>
      <c r="AP95" t="s">
        <v>5055</v>
      </c>
      <c r="AQ95" t="s">
        <v>5055</v>
      </c>
      <c r="AR95" s="10" t="s">
        <v>5055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5053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5063</v>
      </c>
      <c r="U96" s="8" t="s">
        <v>5055</v>
      </c>
      <c r="V96" s="9">
        <v>2087.66</v>
      </c>
      <c r="X96" s="8" t="s">
        <v>5055</v>
      </c>
      <c r="Y96" s="7">
        <v>-2087.66</v>
      </c>
      <c r="Z96" s="10" t="s">
        <v>5055</v>
      </c>
      <c r="AB96" s="8" t="s">
        <v>5055</v>
      </c>
      <c r="AC96" t="s">
        <v>5055</v>
      </c>
      <c r="AD96" t="s">
        <v>5055</v>
      </c>
      <c r="AE96" s="10" t="s">
        <v>5055</v>
      </c>
      <c r="AG96" s="8" t="s">
        <v>5055</v>
      </c>
      <c r="AH96" t="s">
        <v>5055</v>
      </c>
      <c r="AI96" s="10" t="s">
        <v>5055</v>
      </c>
      <c r="AK96" s="8" t="s">
        <v>5055</v>
      </c>
      <c r="AL96" t="s">
        <v>5055</v>
      </c>
      <c r="AM96" t="s">
        <v>5055</v>
      </c>
      <c r="AN96" t="s">
        <v>5055</v>
      </c>
      <c r="AO96" t="s">
        <v>5055</v>
      </c>
      <c r="AP96" t="s">
        <v>5055</v>
      </c>
      <c r="AQ96" t="s">
        <v>5055</v>
      </c>
      <c r="AR96" s="10" t="s">
        <v>5055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5053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5063</v>
      </c>
      <c r="U97" s="8" t="s">
        <v>5055</v>
      </c>
      <c r="V97" s="9">
        <v>3172.4</v>
      </c>
      <c r="X97" s="8" t="s">
        <v>5055</v>
      </c>
      <c r="Y97" t="s">
        <v>5055</v>
      </c>
      <c r="Z97" s="9">
        <v>-3172.4</v>
      </c>
      <c r="AB97" s="8" t="s">
        <v>5055</v>
      </c>
      <c r="AC97" t="s">
        <v>5055</v>
      </c>
      <c r="AD97" t="s">
        <v>5055</v>
      </c>
      <c r="AE97" s="10" t="s">
        <v>5055</v>
      </c>
      <c r="AG97" s="8" t="s">
        <v>5055</v>
      </c>
      <c r="AH97" t="s">
        <v>5055</v>
      </c>
      <c r="AI97" s="10" t="s">
        <v>5055</v>
      </c>
      <c r="AK97" s="8" t="s">
        <v>5055</v>
      </c>
      <c r="AL97" t="s">
        <v>5055</v>
      </c>
      <c r="AM97" t="s">
        <v>5055</v>
      </c>
      <c r="AN97" t="s">
        <v>5055</v>
      </c>
      <c r="AO97" t="s">
        <v>5055</v>
      </c>
      <c r="AP97" t="s">
        <v>5055</v>
      </c>
      <c r="AQ97" t="s">
        <v>5055</v>
      </c>
      <c r="AR97" s="10" t="s">
        <v>5055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5053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5063</v>
      </c>
      <c r="U98" s="8" t="s">
        <v>5055</v>
      </c>
      <c r="V98" s="9">
        <v>1996.95</v>
      </c>
      <c r="X98" s="8" t="s">
        <v>5055</v>
      </c>
      <c r="Y98" t="s">
        <v>5055</v>
      </c>
      <c r="Z98" s="9">
        <v>-1996.95</v>
      </c>
      <c r="AB98" s="8" t="s">
        <v>5055</v>
      </c>
      <c r="AC98" t="s">
        <v>5055</v>
      </c>
      <c r="AD98" t="s">
        <v>5055</v>
      </c>
      <c r="AE98" s="10" t="s">
        <v>5055</v>
      </c>
      <c r="AG98" s="8" t="s">
        <v>5055</v>
      </c>
      <c r="AH98" t="s">
        <v>5055</v>
      </c>
      <c r="AI98" s="10" t="s">
        <v>5055</v>
      </c>
      <c r="AK98" s="8" t="s">
        <v>5055</v>
      </c>
      <c r="AL98" t="s">
        <v>5055</v>
      </c>
      <c r="AM98" t="s">
        <v>5055</v>
      </c>
      <c r="AN98" t="s">
        <v>5055</v>
      </c>
      <c r="AO98" t="s">
        <v>5055</v>
      </c>
      <c r="AP98" t="s">
        <v>5055</v>
      </c>
      <c r="AQ98" t="s">
        <v>5055</v>
      </c>
      <c r="AR98" s="10" t="s">
        <v>5055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5053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5063</v>
      </c>
      <c r="U99" s="8" t="s">
        <v>5055</v>
      </c>
      <c r="V99" s="9">
        <v>112.37</v>
      </c>
      <c r="X99" s="11">
        <v>-112.37</v>
      </c>
      <c r="Y99" t="s">
        <v>5055</v>
      </c>
      <c r="Z99" s="10" t="s">
        <v>5055</v>
      </c>
      <c r="AB99" s="8" t="s">
        <v>5055</v>
      </c>
      <c r="AC99" t="s">
        <v>5055</v>
      </c>
      <c r="AD99" t="s">
        <v>5055</v>
      </c>
      <c r="AE99" s="10" t="s">
        <v>5055</v>
      </c>
      <c r="AG99" s="8" t="s">
        <v>5055</v>
      </c>
      <c r="AH99" t="s">
        <v>5055</v>
      </c>
      <c r="AI99" s="10" t="s">
        <v>5055</v>
      </c>
      <c r="AK99" s="8" t="s">
        <v>5055</v>
      </c>
      <c r="AL99" t="s">
        <v>5055</v>
      </c>
      <c r="AM99" t="s">
        <v>5055</v>
      </c>
      <c r="AN99" t="s">
        <v>5055</v>
      </c>
      <c r="AO99" t="s">
        <v>5055</v>
      </c>
      <c r="AP99" t="s">
        <v>5055</v>
      </c>
      <c r="AQ99" t="s">
        <v>5055</v>
      </c>
      <c r="AR99" s="10" t="s">
        <v>5055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5053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5063</v>
      </c>
      <c r="U100" s="8" t="s">
        <v>5055</v>
      </c>
      <c r="V100" s="9">
        <v>1285.56</v>
      </c>
      <c r="X100" s="8" t="s">
        <v>5055</v>
      </c>
      <c r="Y100" s="7">
        <v>-1285.56</v>
      </c>
      <c r="Z100" s="10" t="s">
        <v>5055</v>
      </c>
      <c r="AB100" s="8" t="s">
        <v>5055</v>
      </c>
      <c r="AC100" t="s">
        <v>5055</v>
      </c>
      <c r="AD100" t="s">
        <v>5055</v>
      </c>
      <c r="AE100" s="10" t="s">
        <v>5055</v>
      </c>
      <c r="AG100" s="8" t="s">
        <v>5055</v>
      </c>
      <c r="AH100" t="s">
        <v>5055</v>
      </c>
      <c r="AI100" s="10" t="s">
        <v>5055</v>
      </c>
      <c r="AK100" s="8" t="s">
        <v>5055</v>
      </c>
      <c r="AL100" t="s">
        <v>5055</v>
      </c>
      <c r="AM100" t="s">
        <v>5055</v>
      </c>
      <c r="AN100" t="s">
        <v>5055</v>
      </c>
      <c r="AO100" t="s">
        <v>5055</v>
      </c>
      <c r="AP100" t="s">
        <v>5055</v>
      </c>
      <c r="AQ100" t="s">
        <v>5055</v>
      </c>
      <c r="AR100" s="10" t="s">
        <v>5055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5053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5063</v>
      </c>
      <c r="U101" s="8" t="s">
        <v>5055</v>
      </c>
      <c r="V101" s="9">
        <v>900</v>
      </c>
      <c r="X101" s="8" t="s">
        <v>5055</v>
      </c>
      <c r="Y101" t="s">
        <v>5055</v>
      </c>
      <c r="Z101" s="10" t="s">
        <v>5055</v>
      </c>
      <c r="AB101" s="8" t="s">
        <v>5055</v>
      </c>
      <c r="AC101" t="s">
        <v>5055</v>
      </c>
      <c r="AD101" t="s">
        <v>5055</v>
      </c>
      <c r="AE101" s="10" t="s">
        <v>5055</v>
      </c>
      <c r="AG101" s="8" t="s">
        <v>5055</v>
      </c>
      <c r="AH101" t="s">
        <v>5055</v>
      </c>
      <c r="AI101" s="10" t="s">
        <v>5055</v>
      </c>
      <c r="AK101" s="8" t="s">
        <v>5055</v>
      </c>
      <c r="AL101" t="s">
        <v>5055</v>
      </c>
      <c r="AM101" t="s">
        <v>5055</v>
      </c>
      <c r="AN101" t="s">
        <v>5055</v>
      </c>
      <c r="AO101" t="s">
        <v>5055</v>
      </c>
      <c r="AP101" t="s">
        <v>5055</v>
      </c>
      <c r="AQ101" t="s">
        <v>5055</v>
      </c>
      <c r="AR101" s="10" t="s">
        <v>5055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5053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5063</v>
      </c>
      <c r="U102" s="8" t="s">
        <v>5055</v>
      </c>
      <c r="V102" s="9">
        <v>-2847.87</v>
      </c>
      <c r="X102" s="8" t="s">
        <v>5055</v>
      </c>
      <c r="Y102" t="s">
        <v>5055</v>
      </c>
      <c r="Z102" s="10" t="s">
        <v>5055</v>
      </c>
      <c r="AB102" s="8" t="s">
        <v>5055</v>
      </c>
      <c r="AC102" s="7">
        <v>2847.87</v>
      </c>
      <c r="AD102" t="s">
        <v>5055</v>
      </c>
      <c r="AE102" s="10" t="s">
        <v>5055</v>
      </c>
      <c r="AG102" s="8" t="s">
        <v>5055</v>
      </c>
      <c r="AH102" t="s">
        <v>5055</v>
      </c>
      <c r="AI102" s="10" t="s">
        <v>5055</v>
      </c>
      <c r="AK102" s="8" t="s">
        <v>5055</v>
      </c>
      <c r="AL102" t="s">
        <v>5055</v>
      </c>
      <c r="AM102" t="s">
        <v>5055</v>
      </c>
      <c r="AN102" t="s">
        <v>5055</v>
      </c>
      <c r="AO102" s="7">
        <v>2847.87</v>
      </c>
      <c r="AP102" t="s">
        <v>5055</v>
      </c>
      <c r="AQ102" t="s">
        <v>5055</v>
      </c>
      <c r="AR102" s="10" t="s">
        <v>5055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5053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5063</v>
      </c>
      <c r="U103" s="8" t="s">
        <v>5055</v>
      </c>
      <c r="V103" s="9">
        <v>-2046.09</v>
      </c>
      <c r="X103" s="8" t="s">
        <v>5055</v>
      </c>
      <c r="Y103" t="s">
        <v>5055</v>
      </c>
      <c r="Z103" s="10" t="s">
        <v>5055</v>
      </c>
      <c r="AB103" s="8" t="s">
        <v>5055</v>
      </c>
      <c r="AC103" s="7">
        <v>2046.09</v>
      </c>
      <c r="AD103" t="s">
        <v>5055</v>
      </c>
      <c r="AE103" s="10" t="s">
        <v>5055</v>
      </c>
      <c r="AG103" s="8" t="s">
        <v>5055</v>
      </c>
      <c r="AH103" t="s">
        <v>5055</v>
      </c>
      <c r="AI103" s="10" t="s">
        <v>5055</v>
      </c>
      <c r="AK103" s="8" t="s">
        <v>5055</v>
      </c>
      <c r="AL103" t="s">
        <v>5055</v>
      </c>
      <c r="AM103" t="s">
        <v>5055</v>
      </c>
      <c r="AN103" t="s">
        <v>5055</v>
      </c>
      <c r="AO103" s="7">
        <v>2046.09</v>
      </c>
      <c r="AP103" t="s">
        <v>5055</v>
      </c>
      <c r="AQ103" t="s">
        <v>5055</v>
      </c>
      <c r="AR103" s="10" t="s">
        <v>5055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5053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5063</v>
      </c>
      <c r="U104" s="8" t="s">
        <v>5055</v>
      </c>
      <c r="V104" s="9">
        <v>-3022.03</v>
      </c>
      <c r="X104" s="8" t="s">
        <v>5055</v>
      </c>
      <c r="Y104" t="s">
        <v>5055</v>
      </c>
      <c r="Z104" s="10" t="s">
        <v>5055</v>
      </c>
      <c r="AB104" s="8" t="s">
        <v>5055</v>
      </c>
      <c r="AC104" s="7">
        <v>3022.03</v>
      </c>
      <c r="AD104" t="s">
        <v>5055</v>
      </c>
      <c r="AE104" s="10" t="s">
        <v>5055</v>
      </c>
      <c r="AG104" s="8" t="s">
        <v>5055</v>
      </c>
      <c r="AH104" t="s">
        <v>5055</v>
      </c>
      <c r="AI104" s="10" t="s">
        <v>5055</v>
      </c>
      <c r="AK104" s="8" t="s">
        <v>5055</v>
      </c>
      <c r="AL104" t="s">
        <v>5055</v>
      </c>
      <c r="AM104" t="s">
        <v>5055</v>
      </c>
      <c r="AN104" t="s">
        <v>5055</v>
      </c>
      <c r="AO104" s="7">
        <v>3022.03</v>
      </c>
      <c r="AP104" t="s">
        <v>5055</v>
      </c>
      <c r="AQ104" t="s">
        <v>5055</v>
      </c>
      <c r="AR104" s="10" t="s">
        <v>5055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5053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5063</v>
      </c>
      <c r="U105" s="8" t="s">
        <v>5055</v>
      </c>
      <c r="V105" s="9">
        <v>-672.85</v>
      </c>
      <c r="X105" s="8" t="s">
        <v>5055</v>
      </c>
      <c r="Y105" t="s">
        <v>5055</v>
      </c>
      <c r="Z105" s="10" t="s">
        <v>5055</v>
      </c>
      <c r="AB105" s="8" t="s">
        <v>5055</v>
      </c>
      <c r="AC105" t="s">
        <v>5055</v>
      </c>
      <c r="AD105" s="7">
        <v>672.85</v>
      </c>
      <c r="AE105" s="10" t="s">
        <v>5055</v>
      </c>
      <c r="AG105" s="8" t="s">
        <v>5055</v>
      </c>
      <c r="AH105" t="s">
        <v>5055</v>
      </c>
      <c r="AI105" s="10" t="s">
        <v>5055</v>
      </c>
      <c r="AK105" s="8" t="s">
        <v>5055</v>
      </c>
      <c r="AL105" t="s">
        <v>5055</v>
      </c>
      <c r="AM105" t="s">
        <v>5055</v>
      </c>
      <c r="AN105" t="s">
        <v>5055</v>
      </c>
      <c r="AO105" s="7">
        <v>672.85</v>
      </c>
      <c r="AP105" t="s">
        <v>5055</v>
      </c>
      <c r="AQ105" t="s">
        <v>5055</v>
      </c>
      <c r="AR105" s="10" t="s">
        <v>5055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5053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5063</v>
      </c>
      <c r="U106" s="8" t="s">
        <v>5055</v>
      </c>
      <c r="V106" s="9">
        <v>-634.07000000000005</v>
      </c>
      <c r="X106" s="8" t="s">
        <v>5055</v>
      </c>
      <c r="Y106" t="s">
        <v>5055</v>
      </c>
      <c r="Z106" s="10" t="s">
        <v>5055</v>
      </c>
      <c r="AB106" s="8" t="s">
        <v>5055</v>
      </c>
      <c r="AC106" t="s">
        <v>5055</v>
      </c>
      <c r="AD106" s="7">
        <v>634.07000000000005</v>
      </c>
      <c r="AE106" s="10" t="s">
        <v>5055</v>
      </c>
      <c r="AG106" s="8" t="s">
        <v>5055</v>
      </c>
      <c r="AH106" t="s">
        <v>5055</v>
      </c>
      <c r="AI106" s="10" t="s">
        <v>5055</v>
      </c>
      <c r="AK106" s="8" t="s">
        <v>5055</v>
      </c>
      <c r="AL106" t="s">
        <v>5055</v>
      </c>
      <c r="AM106" t="s">
        <v>5055</v>
      </c>
      <c r="AN106" t="s">
        <v>5055</v>
      </c>
      <c r="AO106" s="7">
        <v>634.07000000000005</v>
      </c>
      <c r="AP106" t="s">
        <v>5055</v>
      </c>
      <c r="AQ106" t="s">
        <v>5055</v>
      </c>
      <c r="AR106" s="10" t="s">
        <v>5055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5053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5063</v>
      </c>
      <c r="U107" s="8" t="s">
        <v>5055</v>
      </c>
      <c r="V107" s="9">
        <v>-475.41</v>
      </c>
      <c r="X107" s="8" t="s">
        <v>5055</v>
      </c>
      <c r="Y107" t="s">
        <v>5055</v>
      </c>
      <c r="Z107" s="10" t="s">
        <v>5055</v>
      </c>
      <c r="AB107" s="8" t="s">
        <v>5055</v>
      </c>
      <c r="AC107" t="s">
        <v>5055</v>
      </c>
      <c r="AD107" s="7">
        <v>475.41</v>
      </c>
      <c r="AE107" s="10" t="s">
        <v>5055</v>
      </c>
      <c r="AG107" s="8" t="s">
        <v>5055</v>
      </c>
      <c r="AH107" t="s">
        <v>5055</v>
      </c>
      <c r="AI107" s="10" t="s">
        <v>5055</v>
      </c>
      <c r="AK107" s="8" t="s">
        <v>5055</v>
      </c>
      <c r="AL107" t="s">
        <v>5055</v>
      </c>
      <c r="AM107" t="s">
        <v>5055</v>
      </c>
      <c r="AN107" t="s">
        <v>5055</v>
      </c>
      <c r="AO107" s="7">
        <v>475.41</v>
      </c>
      <c r="AP107" t="s">
        <v>5055</v>
      </c>
      <c r="AQ107" t="s">
        <v>5055</v>
      </c>
      <c r="AR107" s="10" t="s">
        <v>5055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5063</v>
      </c>
      <c r="U108" s="8" t="s">
        <v>5055</v>
      </c>
      <c r="V108" s="10" t="s">
        <v>5055</v>
      </c>
      <c r="X108" s="11">
        <v>1155.75</v>
      </c>
      <c r="Y108" t="s">
        <v>5055</v>
      </c>
      <c r="Z108" s="10" t="s">
        <v>5055</v>
      </c>
      <c r="AB108" s="8" t="s">
        <v>5055</v>
      </c>
      <c r="AC108" t="s">
        <v>5055</v>
      </c>
      <c r="AD108" t="s">
        <v>5055</v>
      </c>
      <c r="AE108" s="10" t="s">
        <v>5055</v>
      </c>
      <c r="AG108" s="8" t="s">
        <v>5055</v>
      </c>
      <c r="AH108" t="s">
        <v>5055</v>
      </c>
      <c r="AI108" s="10" t="s">
        <v>5055</v>
      </c>
      <c r="AK108" s="8" t="s">
        <v>5055</v>
      </c>
      <c r="AL108" t="s">
        <v>5055</v>
      </c>
      <c r="AM108" t="s">
        <v>5055</v>
      </c>
      <c r="AN108" t="s">
        <v>5055</v>
      </c>
      <c r="AO108" t="s">
        <v>5055</v>
      </c>
      <c r="AP108" t="s">
        <v>5055</v>
      </c>
      <c r="AQ108" t="s">
        <v>5055</v>
      </c>
      <c r="AR108" s="10" t="s">
        <v>5055</v>
      </c>
    </row>
    <row r="109" spans="1:44" ht="16" x14ac:dyDescent="0.2">
      <c r="B109" t="s">
        <v>5056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5057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5055</v>
      </c>
      <c r="V112" s="10" t="s">
        <v>5055</v>
      </c>
      <c r="X112" s="11">
        <v>-900</v>
      </c>
      <c r="Y112" t="s">
        <v>5055</v>
      </c>
      <c r="Z112" s="10" t="s">
        <v>5055</v>
      </c>
      <c r="AB112" s="8" t="s">
        <v>5055</v>
      </c>
      <c r="AC112" t="s">
        <v>5055</v>
      </c>
      <c r="AD112" t="s">
        <v>5055</v>
      </c>
      <c r="AE112" s="10" t="s">
        <v>5055</v>
      </c>
      <c r="AG112" s="8" t="s">
        <v>5055</v>
      </c>
      <c r="AH112" t="s">
        <v>5055</v>
      </c>
      <c r="AI112" s="10" t="s">
        <v>5055</v>
      </c>
      <c r="AK112" s="8" t="s">
        <v>5055</v>
      </c>
      <c r="AL112" t="s">
        <v>5055</v>
      </c>
      <c r="AM112" t="s">
        <v>5055</v>
      </c>
      <c r="AN112" t="s">
        <v>5055</v>
      </c>
      <c r="AO112" t="s">
        <v>5055</v>
      </c>
      <c r="AP112" t="s">
        <v>5055</v>
      </c>
      <c r="AQ112" t="s">
        <v>5055</v>
      </c>
      <c r="AR112" s="10" t="s">
        <v>5055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5055</v>
      </c>
      <c r="V113" s="10" t="s">
        <v>5055</v>
      </c>
      <c r="X113" s="8" t="s">
        <v>5055</v>
      </c>
      <c r="Y113" t="s">
        <v>5055</v>
      </c>
      <c r="Z113" s="9">
        <v>7800.52</v>
      </c>
      <c r="AB113" s="8" t="s">
        <v>5055</v>
      </c>
      <c r="AC113" t="s">
        <v>5055</v>
      </c>
      <c r="AD113" t="s">
        <v>5055</v>
      </c>
      <c r="AE113" s="10" t="s">
        <v>5055</v>
      </c>
      <c r="AG113" s="8" t="s">
        <v>5055</v>
      </c>
      <c r="AH113" t="s">
        <v>5055</v>
      </c>
      <c r="AI113" s="10" t="s">
        <v>5055</v>
      </c>
      <c r="AK113" s="8" t="s">
        <v>5055</v>
      </c>
      <c r="AL113" t="s">
        <v>5055</v>
      </c>
      <c r="AM113" t="s">
        <v>5055</v>
      </c>
      <c r="AN113" t="s">
        <v>5055</v>
      </c>
      <c r="AO113" t="s">
        <v>5055</v>
      </c>
      <c r="AP113" t="s">
        <v>5055</v>
      </c>
      <c r="AQ113" t="s">
        <v>5055</v>
      </c>
      <c r="AR113" s="10" t="s">
        <v>5055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5055</v>
      </c>
      <c r="V114" s="10" t="s">
        <v>5055</v>
      </c>
      <c r="X114" s="8" t="s">
        <v>5055</v>
      </c>
      <c r="Y114" s="7">
        <v>1132.46</v>
      </c>
      <c r="Z114" s="10" t="s">
        <v>5055</v>
      </c>
      <c r="AB114" s="8" t="s">
        <v>5055</v>
      </c>
      <c r="AC114" t="s">
        <v>5055</v>
      </c>
      <c r="AD114" t="s">
        <v>5055</v>
      </c>
      <c r="AE114" s="10" t="s">
        <v>5055</v>
      </c>
      <c r="AG114" s="8" t="s">
        <v>5055</v>
      </c>
      <c r="AH114" t="s">
        <v>5055</v>
      </c>
      <c r="AI114" s="10" t="s">
        <v>5055</v>
      </c>
      <c r="AK114" s="8" t="s">
        <v>5055</v>
      </c>
      <c r="AL114" t="s">
        <v>5055</v>
      </c>
      <c r="AM114" t="s">
        <v>5055</v>
      </c>
      <c r="AN114" t="s">
        <v>5055</v>
      </c>
      <c r="AO114" t="s">
        <v>5055</v>
      </c>
      <c r="AP114" t="s">
        <v>5055</v>
      </c>
      <c r="AQ114" t="s">
        <v>5055</v>
      </c>
      <c r="AR114" s="10" t="s">
        <v>5055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5055</v>
      </c>
      <c r="V115" s="10" t="s">
        <v>5055</v>
      </c>
      <c r="X115" s="8" t="s">
        <v>5055</v>
      </c>
      <c r="Y115" s="7">
        <v>3954.49</v>
      </c>
      <c r="Z115" s="10" t="s">
        <v>5055</v>
      </c>
      <c r="AB115" s="8" t="s">
        <v>5055</v>
      </c>
      <c r="AC115" t="s">
        <v>5055</v>
      </c>
      <c r="AD115" t="s">
        <v>5055</v>
      </c>
      <c r="AE115" s="10" t="s">
        <v>5055</v>
      </c>
      <c r="AG115" s="8" t="s">
        <v>5055</v>
      </c>
      <c r="AH115" t="s">
        <v>5055</v>
      </c>
      <c r="AI115" s="10" t="s">
        <v>5055</v>
      </c>
      <c r="AK115" s="8" t="s">
        <v>5055</v>
      </c>
      <c r="AL115" t="s">
        <v>5055</v>
      </c>
      <c r="AM115" t="s">
        <v>5055</v>
      </c>
      <c r="AN115" t="s">
        <v>5055</v>
      </c>
      <c r="AO115" t="s">
        <v>5055</v>
      </c>
      <c r="AP115" t="s">
        <v>5055</v>
      </c>
      <c r="AQ115" t="s">
        <v>5055</v>
      </c>
      <c r="AR115" s="10" t="s">
        <v>5055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5053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5055</v>
      </c>
      <c r="V116" s="9">
        <v>-900</v>
      </c>
      <c r="X116" s="8" t="s">
        <v>5055</v>
      </c>
      <c r="Y116" t="s">
        <v>5055</v>
      </c>
      <c r="Z116" s="10" t="s">
        <v>5055</v>
      </c>
      <c r="AB116" s="8" t="s">
        <v>5055</v>
      </c>
      <c r="AC116" t="s">
        <v>5055</v>
      </c>
      <c r="AD116" t="s">
        <v>5055</v>
      </c>
      <c r="AE116" s="10" t="s">
        <v>5055</v>
      </c>
      <c r="AG116" s="8" t="s">
        <v>5055</v>
      </c>
      <c r="AH116" t="s">
        <v>5055</v>
      </c>
      <c r="AI116" s="10" t="s">
        <v>5055</v>
      </c>
      <c r="AK116" s="8" t="s">
        <v>5055</v>
      </c>
      <c r="AL116" t="s">
        <v>5055</v>
      </c>
      <c r="AM116" t="s">
        <v>5055</v>
      </c>
      <c r="AN116" t="s">
        <v>5055</v>
      </c>
      <c r="AO116" t="s">
        <v>5055</v>
      </c>
      <c r="AP116" t="s">
        <v>5055</v>
      </c>
      <c r="AQ116" t="s">
        <v>5055</v>
      </c>
      <c r="AR116" s="10" t="s">
        <v>5055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5053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5055</v>
      </c>
      <c r="V117" s="9">
        <v>1599.71</v>
      </c>
      <c r="X117" s="11">
        <v>-1599.71</v>
      </c>
      <c r="Y117" t="s">
        <v>5055</v>
      </c>
      <c r="Z117" s="10" t="s">
        <v>5055</v>
      </c>
      <c r="AB117" s="8" t="s">
        <v>5055</v>
      </c>
      <c r="AC117" t="s">
        <v>5055</v>
      </c>
      <c r="AD117" t="s">
        <v>5055</v>
      </c>
      <c r="AE117" s="10" t="s">
        <v>5055</v>
      </c>
      <c r="AG117" s="8" t="s">
        <v>5055</v>
      </c>
      <c r="AH117" t="s">
        <v>5055</v>
      </c>
      <c r="AI117" s="10" t="s">
        <v>5055</v>
      </c>
      <c r="AK117" s="8" t="s">
        <v>5055</v>
      </c>
      <c r="AL117" t="s">
        <v>5055</v>
      </c>
      <c r="AM117" t="s">
        <v>5055</v>
      </c>
      <c r="AN117" t="s">
        <v>5055</v>
      </c>
      <c r="AO117" t="s">
        <v>5055</v>
      </c>
      <c r="AP117" t="s">
        <v>5055</v>
      </c>
      <c r="AQ117" t="s">
        <v>5055</v>
      </c>
      <c r="AR117" s="10" t="s">
        <v>5055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5053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5055</v>
      </c>
      <c r="V118" s="9">
        <v>3003.45</v>
      </c>
      <c r="X118" s="8" t="s">
        <v>5055</v>
      </c>
      <c r="Y118" s="7">
        <v>-3003.45</v>
      </c>
      <c r="Z118" s="10" t="s">
        <v>5055</v>
      </c>
      <c r="AB118" s="8" t="s">
        <v>5055</v>
      </c>
      <c r="AC118" t="s">
        <v>5055</v>
      </c>
      <c r="AD118" t="s">
        <v>5055</v>
      </c>
      <c r="AE118" s="10" t="s">
        <v>5055</v>
      </c>
      <c r="AG118" s="8" t="s">
        <v>5055</v>
      </c>
      <c r="AH118" t="s">
        <v>5055</v>
      </c>
      <c r="AI118" s="10" t="s">
        <v>5055</v>
      </c>
      <c r="AK118" s="8" t="s">
        <v>5055</v>
      </c>
      <c r="AL118" t="s">
        <v>5055</v>
      </c>
      <c r="AM118" t="s">
        <v>5055</v>
      </c>
      <c r="AN118" t="s">
        <v>5055</v>
      </c>
      <c r="AO118" t="s">
        <v>5055</v>
      </c>
      <c r="AP118" t="s">
        <v>5055</v>
      </c>
      <c r="AQ118" t="s">
        <v>5055</v>
      </c>
      <c r="AR118" s="10" t="s">
        <v>5055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5053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5055</v>
      </c>
      <c r="V119" s="9">
        <v>4641.1899999999996</v>
      </c>
      <c r="X119" s="8" t="s">
        <v>5055</v>
      </c>
      <c r="Y119" t="s">
        <v>5055</v>
      </c>
      <c r="Z119" s="9">
        <v>-4641.1899999999996</v>
      </c>
      <c r="AB119" s="8" t="s">
        <v>5055</v>
      </c>
      <c r="AC119" t="s">
        <v>5055</v>
      </c>
      <c r="AD119" t="s">
        <v>5055</v>
      </c>
      <c r="AE119" s="10" t="s">
        <v>5055</v>
      </c>
      <c r="AG119" s="8" t="s">
        <v>5055</v>
      </c>
      <c r="AH119" t="s">
        <v>5055</v>
      </c>
      <c r="AI119" s="10" t="s">
        <v>5055</v>
      </c>
      <c r="AK119" s="8" t="s">
        <v>5055</v>
      </c>
      <c r="AL119" t="s">
        <v>5055</v>
      </c>
      <c r="AM119" t="s">
        <v>5055</v>
      </c>
      <c r="AN119" t="s">
        <v>5055</v>
      </c>
      <c r="AO119" t="s">
        <v>5055</v>
      </c>
      <c r="AP119" t="s">
        <v>5055</v>
      </c>
      <c r="AQ119" t="s">
        <v>5055</v>
      </c>
      <c r="AR119" s="10" t="s">
        <v>5055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5053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5055</v>
      </c>
      <c r="V120" s="9">
        <v>3159.33</v>
      </c>
      <c r="X120" s="8" t="s">
        <v>5055</v>
      </c>
      <c r="Y120" t="s">
        <v>5055</v>
      </c>
      <c r="Z120" s="9">
        <v>-3159.33</v>
      </c>
      <c r="AB120" s="8" t="s">
        <v>5055</v>
      </c>
      <c r="AC120" t="s">
        <v>5055</v>
      </c>
      <c r="AD120" t="s">
        <v>5055</v>
      </c>
      <c r="AE120" s="10" t="s">
        <v>5055</v>
      </c>
      <c r="AG120" s="8" t="s">
        <v>5055</v>
      </c>
      <c r="AH120" t="s">
        <v>5055</v>
      </c>
      <c r="AI120" s="10" t="s">
        <v>5055</v>
      </c>
      <c r="AK120" s="8" t="s">
        <v>5055</v>
      </c>
      <c r="AL120" t="s">
        <v>5055</v>
      </c>
      <c r="AM120" t="s">
        <v>5055</v>
      </c>
      <c r="AN120" t="s">
        <v>5055</v>
      </c>
      <c r="AO120" t="s">
        <v>5055</v>
      </c>
      <c r="AP120" t="s">
        <v>5055</v>
      </c>
      <c r="AQ120" t="s">
        <v>5055</v>
      </c>
      <c r="AR120" s="10" t="s">
        <v>5055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5053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5055</v>
      </c>
      <c r="V121" s="9">
        <v>1095.53</v>
      </c>
      <c r="X121" s="11">
        <v>-1095.53</v>
      </c>
      <c r="Y121" t="s">
        <v>5055</v>
      </c>
      <c r="Z121" s="10" t="s">
        <v>5055</v>
      </c>
      <c r="AB121" s="8" t="s">
        <v>5055</v>
      </c>
      <c r="AC121" t="s">
        <v>5055</v>
      </c>
      <c r="AD121" t="s">
        <v>5055</v>
      </c>
      <c r="AE121" s="10" t="s">
        <v>5055</v>
      </c>
      <c r="AG121" s="8" t="s">
        <v>5055</v>
      </c>
      <c r="AH121" t="s">
        <v>5055</v>
      </c>
      <c r="AI121" s="10" t="s">
        <v>5055</v>
      </c>
      <c r="AK121" s="8" t="s">
        <v>5055</v>
      </c>
      <c r="AL121" t="s">
        <v>5055</v>
      </c>
      <c r="AM121" t="s">
        <v>5055</v>
      </c>
      <c r="AN121" t="s">
        <v>5055</v>
      </c>
      <c r="AO121" t="s">
        <v>5055</v>
      </c>
      <c r="AP121" t="s">
        <v>5055</v>
      </c>
      <c r="AQ121" t="s">
        <v>5055</v>
      </c>
      <c r="AR121" s="10" t="s">
        <v>5055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5053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5055</v>
      </c>
      <c r="V122" s="9">
        <v>2083.5</v>
      </c>
      <c r="X122" s="8" t="s">
        <v>5055</v>
      </c>
      <c r="Y122" s="7">
        <v>-2083.5</v>
      </c>
      <c r="Z122" s="10" t="s">
        <v>5055</v>
      </c>
      <c r="AB122" s="8" t="s">
        <v>5055</v>
      </c>
      <c r="AC122" t="s">
        <v>5055</v>
      </c>
      <c r="AD122" t="s">
        <v>5055</v>
      </c>
      <c r="AE122" s="10" t="s">
        <v>5055</v>
      </c>
      <c r="AG122" s="8" t="s">
        <v>5055</v>
      </c>
      <c r="AH122" t="s">
        <v>5055</v>
      </c>
      <c r="AI122" s="10" t="s">
        <v>5055</v>
      </c>
      <c r="AK122" s="8" t="s">
        <v>5055</v>
      </c>
      <c r="AL122" t="s">
        <v>5055</v>
      </c>
      <c r="AM122" t="s">
        <v>5055</v>
      </c>
      <c r="AN122" t="s">
        <v>5055</v>
      </c>
      <c r="AO122" t="s">
        <v>5055</v>
      </c>
      <c r="AP122" t="s">
        <v>5055</v>
      </c>
      <c r="AQ122" t="s">
        <v>5055</v>
      </c>
      <c r="AR122" s="10" t="s">
        <v>5055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5053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5055</v>
      </c>
      <c r="V123" s="9">
        <v>-3702.23</v>
      </c>
      <c r="X123" s="8" t="s">
        <v>5055</v>
      </c>
      <c r="Y123" t="s">
        <v>5055</v>
      </c>
      <c r="Z123" s="10" t="s">
        <v>5055</v>
      </c>
      <c r="AB123" s="8" t="s">
        <v>5055</v>
      </c>
      <c r="AC123" s="7">
        <v>3702.23</v>
      </c>
      <c r="AD123" t="s">
        <v>5055</v>
      </c>
      <c r="AE123" s="10" t="s">
        <v>5055</v>
      </c>
      <c r="AG123" s="8" t="s">
        <v>5055</v>
      </c>
      <c r="AH123" t="s">
        <v>5055</v>
      </c>
      <c r="AI123" s="10" t="s">
        <v>5055</v>
      </c>
      <c r="AK123" s="8" t="s">
        <v>5055</v>
      </c>
      <c r="AL123" t="s">
        <v>5055</v>
      </c>
      <c r="AM123" t="s">
        <v>5055</v>
      </c>
      <c r="AN123" t="s">
        <v>5055</v>
      </c>
      <c r="AO123" s="7">
        <v>3702.23</v>
      </c>
      <c r="AP123" t="s">
        <v>5055</v>
      </c>
      <c r="AQ123" t="s">
        <v>5055</v>
      </c>
      <c r="AR123" s="10" t="s">
        <v>5055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5053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5055</v>
      </c>
      <c r="V124" s="9">
        <v>-2250.6999999999998</v>
      </c>
      <c r="X124" s="8" t="s">
        <v>5055</v>
      </c>
      <c r="Y124" t="s">
        <v>5055</v>
      </c>
      <c r="Z124" s="10" t="s">
        <v>5055</v>
      </c>
      <c r="AB124" s="8" t="s">
        <v>5055</v>
      </c>
      <c r="AC124" s="7">
        <v>2250.6999999999998</v>
      </c>
      <c r="AD124" t="s">
        <v>5055</v>
      </c>
      <c r="AE124" s="10" t="s">
        <v>5055</v>
      </c>
      <c r="AG124" s="8" t="s">
        <v>5055</v>
      </c>
      <c r="AH124" t="s">
        <v>5055</v>
      </c>
      <c r="AI124" s="10" t="s">
        <v>5055</v>
      </c>
      <c r="AK124" s="8" t="s">
        <v>5055</v>
      </c>
      <c r="AL124" t="s">
        <v>5055</v>
      </c>
      <c r="AM124" t="s">
        <v>5055</v>
      </c>
      <c r="AN124" t="s">
        <v>5055</v>
      </c>
      <c r="AO124" s="7">
        <v>2250.6999999999998</v>
      </c>
      <c r="AP124" t="s">
        <v>5055</v>
      </c>
      <c r="AQ124" t="s">
        <v>5055</v>
      </c>
      <c r="AR124" s="10" t="s">
        <v>5055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5053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5055</v>
      </c>
      <c r="V125" s="9">
        <v>-3022.03</v>
      </c>
      <c r="X125" s="8" t="s">
        <v>5055</v>
      </c>
      <c r="Y125" t="s">
        <v>5055</v>
      </c>
      <c r="Z125" s="10" t="s">
        <v>5055</v>
      </c>
      <c r="AB125" s="8" t="s">
        <v>5055</v>
      </c>
      <c r="AC125" s="7">
        <v>3022.03</v>
      </c>
      <c r="AD125" t="s">
        <v>5055</v>
      </c>
      <c r="AE125" s="10" t="s">
        <v>5055</v>
      </c>
      <c r="AG125" s="8" t="s">
        <v>5055</v>
      </c>
      <c r="AH125" t="s">
        <v>5055</v>
      </c>
      <c r="AI125" s="10" t="s">
        <v>5055</v>
      </c>
      <c r="AK125" s="8" t="s">
        <v>5055</v>
      </c>
      <c r="AL125" t="s">
        <v>5055</v>
      </c>
      <c r="AM125" t="s">
        <v>5055</v>
      </c>
      <c r="AN125" t="s">
        <v>5055</v>
      </c>
      <c r="AO125" s="7">
        <v>3022.03</v>
      </c>
      <c r="AP125" t="s">
        <v>5055</v>
      </c>
      <c r="AQ125" t="s">
        <v>5055</v>
      </c>
      <c r="AR125" s="10" t="s">
        <v>5055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5053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5055</v>
      </c>
      <c r="V126" s="9">
        <v>-666.55</v>
      </c>
      <c r="X126" s="8" t="s">
        <v>5055</v>
      </c>
      <c r="Y126" t="s">
        <v>5055</v>
      </c>
      <c r="Z126" s="10" t="s">
        <v>5055</v>
      </c>
      <c r="AB126" s="8" t="s">
        <v>5055</v>
      </c>
      <c r="AC126" t="s">
        <v>5055</v>
      </c>
      <c r="AD126" s="7">
        <v>666.55</v>
      </c>
      <c r="AE126" s="10" t="s">
        <v>5055</v>
      </c>
      <c r="AG126" s="8" t="s">
        <v>5055</v>
      </c>
      <c r="AH126" t="s">
        <v>5055</v>
      </c>
      <c r="AI126" s="10" t="s">
        <v>5055</v>
      </c>
      <c r="AK126" s="8" t="s">
        <v>5055</v>
      </c>
      <c r="AL126" t="s">
        <v>5055</v>
      </c>
      <c r="AM126" t="s">
        <v>5055</v>
      </c>
      <c r="AN126" t="s">
        <v>5055</v>
      </c>
      <c r="AO126" s="7">
        <v>666.55</v>
      </c>
      <c r="AP126" t="s">
        <v>5055</v>
      </c>
      <c r="AQ126" t="s">
        <v>5055</v>
      </c>
      <c r="AR126" s="10" t="s">
        <v>5055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5053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5055</v>
      </c>
      <c r="V127" s="9">
        <v>-824.3</v>
      </c>
      <c r="X127" s="8" t="s">
        <v>5055</v>
      </c>
      <c r="Y127" t="s">
        <v>5055</v>
      </c>
      <c r="Z127" s="10" t="s">
        <v>5055</v>
      </c>
      <c r="AB127" s="8" t="s">
        <v>5055</v>
      </c>
      <c r="AC127" t="s">
        <v>5055</v>
      </c>
      <c r="AD127" s="7">
        <v>824.3</v>
      </c>
      <c r="AE127" s="10" t="s">
        <v>5055</v>
      </c>
      <c r="AG127" s="8" t="s">
        <v>5055</v>
      </c>
      <c r="AH127" t="s">
        <v>5055</v>
      </c>
      <c r="AI127" s="10" t="s">
        <v>5055</v>
      </c>
      <c r="AK127" s="8" t="s">
        <v>5055</v>
      </c>
      <c r="AL127" t="s">
        <v>5055</v>
      </c>
      <c r="AM127" t="s">
        <v>5055</v>
      </c>
      <c r="AN127" t="s">
        <v>5055</v>
      </c>
      <c r="AO127" s="7">
        <v>824.3</v>
      </c>
      <c r="AP127" t="s">
        <v>5055</v>
      </c>
      <c r="AQ127" t="s">
        <v>5055</v>
      </c>
      <c r="AR127" s="10" t="s">
        <v>5055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5053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5055</v>
      </c>
      <c r="V128" s="9">
        <v>-522.94000000000005</v>
      </c>
      <c r="X128" s="8" t="s">
        <v>5055</v>
      </c>
      <c r="Y128" t="s">
        <v>5055</v>
      </c>
      <c r="Z128" s="10" t="s">
        <v>5055</v>
      </c>
      <c r="AB128" s="8" t="s">
        <v>5055</v>
      </c>
      <c r="AC128" t="s">
        <v>5055</v>
      </c>
      <c r="AD128" s="7">
        <v>522.94000000000005</v>
      </c>
      <c r="AE128" s="10" t="s">
        <v>5055</v>
      </c>
      <c r="AG128" s="8" t="s">
        <v>5055</v>
      </c>
      <c r="AH128" t="s">
        <v>5055</v>
      </c>
      <c r="AI128" s="10" t="s">
        <v>5055</v>
      </c>
      <c r="AK128" s="8" t="s">
        <v>5055</v>
      </c>
      <c r="AL128" t="s">
        <v>5055</v>
      </c>
      <c r="AM128" t="s">
        <v>5055</v>
      </c>
      <c r="AN128" t="s">
        <v>5055</v>
      </c>
      <c r="AO128" s="7">
        <v>522.94000000000005</v>
      </c>
      <c r="AP128" t="s">
        <v>5055</v>
      </c>
      <c r="AQ128" t="s">
        <v>5055</v>
      </c>
      <c r="AR128" s="10" t="s">
        <v>5055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5053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5055</v>
      </c>
      <c r="V129" s="9">
        <v>-732.42</v>
      </c>
      <c r="X129" s="8" t="s">
        <v>5055</v>
      </c>
      <c r="Y129" t="s">
        <v>5055</v>
      </c>
      <c r="Z129" s="10" t="s">
        <v>5055</v>
      </c>
      <c r="AB129" s="8" t="s">
        <v>5055</v>
      </c>
      <c r="AC129" t="s">
        <v>5055</v>
      </c>
      <c r="AD129" t="s">
        <v>5055</v>
      </c>
      <c r="AE129" s="10" t="s">
        <v>5055</v>
      </c>
      <c r="AG129" s="11">
        <v>732.42</v>
      </c>
      <c r="AH129" t="s">
        <v>5055</v>
      </c>
      <c r="AI129" s="10" t="s">
        <v>5055</v>
      </c>
      <c r="AK129" s="8" t="s">
        <v>5055</v>
      </c>
      <c r="AL129" s="7">
        <v>732.42</v>
      </c>
      <c r="AM129" t="s">
        <v>5055</v>
      </c>
      <c r="AN129" t="s">
        <v>5055</v>
      </c>
      <c r="AO129" t="s">
        <v>5055</v>
      </c>
      <c r="AP129" t="s">
        <v>5055</v>
      </c>
      <c r="AQ129" t="s">
        <v>5055</v>
      </c>
      <c r="AR129" s="10" t="s">
        <v>5055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5053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5055</v>
      </c>
      <c r="V130" s="9">
        <v>-364.08</v>
      </c>
      <c r="X130" s="8" t="s">
        <v>5055</v>
      </c>
      <c r="Y130" t="s">
        <v>5055</v>
      </c>
      <c r="Z130" s="10" t="s">
        <v>5055</v>
      </c>
      <c r="AB130" s="8" t="s">
        <v>5055</v>
      </c>
      <c r="AC130" t="s">
        <v>5055</v>
      </c>
      <c r="AD130" t="s">
        <v>5055</v>
      </c>
      <c r="AE130" s="10" t="s">
        <v>5055</v>
      </c>
      <c r="AG130" s="11">
        <v>364.08</v>
      </c>
      <c r="AH130" t="s">
        <v>5055</v>
      </c>
      <c r="AI130" s="10" t="s">
        <v>5055</v>
      </c>
      <c r="AK130" s="8" t="s">
        <v>5055</v>
      </c>
      <c r="AL130" s="7">
        <v>364.08</v>
      </c>
      <c r="AM130" t="s">
        <v>5055</v>
      </c>
      <c r="AN130" t="s">
        <v>5055</v>
      </c>
      <c r="AO130" t="s">
        <v>5055</v>
      </c>
      <c r="AP130" t="s">
        <v>5055</v>
      </c>
      <c r="AQ130" t="s">
        <v>5055</v>
      </c>
      <c r="AR130" s="10" t="s">
        <v>5055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5053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5055</v>
      </c>
      <c r="V131" s="9">
        <v>-1925.16</v>
      </c>
      <c r="X131" s="8" t="s">
        <v>5055</v>
      </c>
      <c r="Y131" t="s">
        <v>5055</v>
      </c>
      <c r="Z131" s="10" t="s">
        <v>5055</v>
      </c>
      <c r="AB131" s="8" t="s">
        <v>5055</v>
      </c>
      <c r="AC131" t="s">
        <v>5055</v>
      </c>
      <c r="AD131" t="s">
        <v>5055</v>
      </c>
      <c r="AE131" s="10" t="s">
        <v>5055</v>
      </c>
      <c r="AG131" s="11">
        <v>1925.16</v>
      </c>
      <c r="AH131" t="s">
        <v>5055</v>
      </c>
      <c r="AI131" s="10" t="s">
        <v>5055</v>
      </c>
      <c r="AK131" s="8" t="s">
        <v>5055</v>
      </c>
      <c r="AL131" s="7">
        <v>1925.16</v>
      </c>
      <c r="AM131" t="s">
        <v>5055</v>
      </c>
      <c r="AN131" t="s">
        <v>5055</v>
      </c>
      <c r="AO131" t="s">
        <v>5055</v>
      </c>
      <c r="AP131" t="s">
        <v>5055</v>
      </c>
      <c r="AQ131" t="s">
        <v>5055</v>
      </c>
      <c r="AR131" s="10" t="s">
        <v>5055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5053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5055</v>
      </c>
      <c r="V132" s="9">
        <v>-424.62</v>
      </c>
      <c r="X132" s="8" t="s">
        <v>5055</v>
      </c>
      <c r="Y132" t="s">
        <v>5055</v>
      </c>
      <c r="Z132" s="10" t="s">
        <v>5055</v>
      </c>
      <c r="AB132" s="8" t="s">
        <v>5055</v>
      </c>
      <c r="AC132" t="s">
        <v>5055</v>
      </c>
      <c r="AD132" t="s">
        <v>5055</v>
      </c>
      <c r="AE132" s="10" t="s">
        <v>5055</v>
      </c>
      <c r="AG132" s="8" t="s">
        <v>5055</v>
      </c>
      <c r="AH132" s="7">
        <v>424.62</v>
      </c>
      <c r="AI132" s="10" t="s">
        <v>5055</v>
      </c>
      <c r="AK132" s="8" t="s">
        <v>5055</v>
      </c>
      <c r="AL132" s="7">
        <v>424.62</v>
      </c>
      <c r="AM132" t="s">
        <v>5055</v>
      </c>
      <c r="AN132" t="s">
        <v>5055</v>
      </c>
      <c r="AO132" t="s">
        <v>5055</v>
      </c>
      <c r="AP132" t="s">
        <v>5055</v>
      </c>
      <c r="AQ132" t="s">
        <v>5055</v>
      </c>
      <c r="AR132" s="10" t="s">
        <v>5055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5053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5055</v>
      </c>
      <c r="V133" s="9">
        <v>-163.08000000000001</v>
      </c>
      <c r="X133" s="8" t="s">
        <v>5055</v>
      </c>
      <c r="Y133" t="s">
        <v>5055</v>
      </c>
      <c r="Z133" s="10" t="s">
        <v>5055</v>
      </c>
      <c r="AB133" s="8" t="s">
        <v>5055</v>
      </c>
      <c r="AC133" t="s">
        <v>5055</v>
      </c>
      <c r="AD133" t="s">
        <v>5055</v>
      </c>
      <c r="AE133" s="10" t="s">
        <v>5055</v>
      </c>
      <c r="AG133" s="8" t="s">
        <v>5055</v>
      </c>
      <c r="AH133" s="7">
        <v>163.08000000000001</v>
      </c>
      <c r="AI133" s="10" t="s">
        <v>5055</v>
      </c>
      <c r="AK133" s="8" t="s">
        <v>5055</v>
      </c>
      <c r="AL133" s="7">
        <v>163.08000000000001</v>
      </c>
      <c r="AM133" t="s">
        <v>5055</v>
      </c>
      <c r="AN133" t="s">
        <v>5055</v>
      </c>
      <c r="AO133" t="s">
        <v>5055</v>
      </c>
      <c r="AP133" t="s">
        <v>5055</v>
      </c>
      <c r="AQ133" t="s">
        <v>5055</v>
      </c>
      <c r="AR133" s="10" t="s">
        <v>5055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5053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5055</v>
      </c>
      <c r="V134" s="9">
        <v>-84.6</v>
      </c>
      <c r="X134" s="8" t="s">
        <v>5055</v>
      </c>
      <c r="Y134" t="s">
        <v>5055</v>
      </c>
      <c r="Z134" s="10" t="s">
        <v>5055</v>
      </c>
      <c r="AB134" s="8" t="s">
        <v>5055</v>
      </c>
      <c r="AC134" t="s">
        <v>5055</v>
      </c>
      <c r="AD134" t="s">
        <v>5055</v>
      </c>
      <c r="AE134" s="10" t="s">
        <v>5055</v>
      </c>
      <c r="AG134" s="8" t="s">
        <v>5055</v>
      </c>
      <c r="AH134" s="7">
        <v>84.6</v>
      </c>
      <c r="AI134" s="10" t="s">
        <v>5055</v>
      </c>
      <c r="AK134" s="8" t="s">
        <v>5055</v>
      </c>
      <c r="AL134" s="7">
        <v>84.6</v>
      </c>
      <c r="AM134" t="s">
        <v>5055</v>
      </c>
      <c r="AN134" t="s">
        <v>5055</v>
      </c>
      <c r="AO134" t="s">
        <v>5055</v>
      </c>
      <c r="AP134" t="s">
        <v>5055</v>
      </c>
      <c r="AQ134" t="s">
        <v>5055</v>
      </c>
      <c r="AR134" s="10" t="s">
        <v>5055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5055</v>
      </c>
      <c r="V135" s="10" t="s">
        <v>5055</v>
      </c>
      <c r="X135" s="11">
        <v>2695.24</v>
      </c>
      <c r="Y135" t="s">
        <v>5055</v>
      </c>
      <c r="Z135" s="10" t="s">
        <v>5055</v>
      </c>
      <c r="AB135" s="8" t="s">
        <v>5055</v>
      </c>
      <c r="AC135" t="s">
        <v>5055</v>
      </c>
      <c r="AD135" t="s">
        <v>5055</v>
      </c>
      <c r="AE135" s="10" t="s">
        <v>5055</v>
      </c>
      <c r="AG135" s="8" t="s">
        <v>5055</v>
      </c>
      <c r="AH135" t="s">
        <v>5055</v>
      </c>
      <c r="AI135" s="10" t="s">
        <v>5055</v>
      </c>
      <c r="AK135" s="8" t="s">
        <v>5055</v>
      </c>
      <c r="AL135" t="s">
        <v>5055</v>
      </c>
      <c r="AM135" t="s">
        <v>5055</v>
      </c>
      <c r="AN135" t="s">
        <v>5055</v>
      </c>
      <c r="AO135" t="s">
        <v>5055</v>
      </c>
      <c r="AP135" t="s">
        <v>5055</v>
      </c>
      <c r="AQ135" t="s">
        <v>5055</v>
      </c>
      <c r="AR135" s="10" t="s">
        <v>5055</v>
      </c>
    </row>
    <row r="136" spans="1:44" ht="16" x14ac:dyDescent="0.2">
      <c r="B136" t="s">
        <v>5056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5057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5064</v>
      </c>
      <c r="U139" s="8" t="s">
        <v>5055</v>
      </c>
      <c r="V139" s="10" t="s">
        <v>5055</v>
      </c>
      <c r="X139" s="8" t="s">
        <v>5055</v>
      </c>
      <c r="Y139" t="s">
        <v>5055</v>
      </c>
      <c r="Z139" s="9">
        <v>5961.32</v>
      </c>
      <c r="AB139" s="8" t="s">
        <v>5055</v>
      </c>
      <c r="AC139" t="s">
        <v>5055</v>
      </c>
      <c r="AD139" t="s">
        <v>5055</v>
      </c>
      <c r="AE139" s="10" t="s">
        <v>5055</v>
      </c>
      <c r="AG139" s="8" t="s">
        <v>5055</v>
      </c>
      <c r="AH139" t="s">
        <v>5055</v>
      </c>
      <c r="AI139" s="10" t="s">
        <v>5055</v>
      </c>
      <c r="AK139" s="8" t="s">
        <v>5055</v>
      </c>
      <c r="AL139" t="s">
        <v>5055</v>
      </c>
      <c r="AM139" t="s">
        <v>5055</v>
      </c>
      <c r="AN139" t="s">
        <v>5055</v>
      </c>
      <c r="AO139" t="s">
        <v>5055</v>
      </c>
      <c r="AP139" t="s">
        <v>5055</v>
      </c>
      <c r="AQ139" t="s">
        <v>5055</v>
      </c>
      <c r="AR139" s="10" t="s">
        <v>5055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5064</v>
      </c>
      <c r="U140" s="8" t="s">
        <v>5055</v>
      </c>
      <c r="V140" s="10" t="s">
        <v>5055</v>
      </c>
      <c r="X140" s="8" t="s">
        <v>5055</v>
      </c>
      <c r="Y140" s="7">
        <v>1041.3399999999999</v>
      </c>
      <c r="Z140" s="10" t="s">
        <v>5055</v>
      </c>
      <c r="AB140" s="8" t="s">
        <v>5055</v>
      </c>
      <c r="AC140" t="s">
        <v>5055</v>
      </c>
      <c r="AD140" t="s">
        <v>5055</v>
      </c>
      <c r="AE140" s="10" t="s">
        <v>5055</v>
      </c>
      <c r="AG140" s="8" t="s">
        <v>5055</v>
      </c>
      <c r="AH140" t="s">
        <v>5055</v>
      </c>
      <c r="AI140" s="10" t="s">
        <v>5055</v>
      </c>
      <c r="AK140" s="8" t="s">
        <v>5055</v>
      </c>
      <c r="AL140" t="s">
        <v>5055</v>
      </c>
      <c r="AM140" t="s">
        <v>5055</v>
      </c>
      <c r="AN140" t="s">
        <v>5055</v>
      </c>
      <c r="AO140" t="s">
        <v>5055</v>
      </c>
      <c r="AP140" t="s">
        <v>5055</v>
      </c>
      <c r="AQ140" t="s">
        <v>5055</v>
      </c>
      <c r="AR140" s="10" t="s">
        <v>5055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5064</v>
      </c>
      <c r="U141" s="8" t="s">
        <v>5055</v>
      </c>
      <c r="V141" s="10" t="s">
        <v>5055</v>
      </c>
      <c r="X141" s="8" t="s">
        <v>5055</v>
      </c>
      <c r="Y141" s="7">
        <v>3058.95</v>
      </c>
      <c r="Z141" s="10" t="s">
        <v>5055</v>
      </c>
      <c r="AB141" s="8" t="s">
        <v>5055</v>
      </c>
      <c r="AC141" t="s">
        <v>5055</v>
      </c>
      <c r="AD141" t="s">
        <v>5055</v>
      </c>
      <c r="AE141" s="10" t="s">
        <v>5055</v>
      </c>
      <c r="AG141" s="8" t="s">
        <v>5055</v>
      </c>
      <c r="AH141" t="s">
        <v>5055</v>
      </c>
      <c r="AI141" s="10" t="s">
        <v>5055</v>
      </c>
      <c r="AK141" s="8" t="s">
        <v>5055</v>
      </c>
      <c r="AL141" t="s">
        <v>5055</v>
      </c>
      <c r="AM141" t="s">
        <v>5055</v>
      </c>
      <c r="AN141" t="s">
        <v>5055</v>
      </c>
      <c r="AO141" t="s">
        <v>5055</v>
      </c>
      <c r="AP141" t="s">
        <v>5055</v>
      </c>
      <c r="AQ141" t="s">
        <v>5055</v>
      </c>
      <c r="AR141" s="10" t="s">
        <v>5055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5053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5064</v>
      </c>
      <c r="U142" s="8" t="s">
        <v>5055</v>
      </c>
      <c r="V142" s="9">
        <v>1187.3499999999999</v>
      </c>
      <c r="X142" s="11">
        <v>-1187.3499999999999</v>
      </c>
      <c r="Y142" t="s">
        <v>5055</v>
      </c>
      <c r="Z142" s="10" t="s">
        <v>5055</v>
      </c>
      <c r="AB142" s="8" t="s">
        <v>5055</v>
      </c>
      <c r="AC142" t="s">
        <v>5055</v>
      </c>
      <c r="AD142" t="s">
        <v>5055</v>
      </c>
      <c r="AE142" s="10" t="s">
        <v>5055</v>
      </c>
      <c r="AG142" s="8" t="s">
        <v>5055</v>
      </c>
      <c r="AH142" t="s">
        <v>5055</v>
      </c>
      <c r="AI142" s="10" t="s">
        <v>5055</v>
      </c>
      <c r="AK142" s="8" t="s">
        <v>5055</v>
      </c>
      <c r="AL142" t="s">
        <v>5055</v>
      </c>
      <c r="AM142" t="s">
        <v>5055</v>
      </c>
      <c r="AN142" t="s">
        <v>5055</v>
      </c>
      <c r="AO142" t="s">
        <v>5055</v>
      </c>
      <c r="AP142" t="s">
        <v>5055</v>
      </c>
      <c r="AQ142" t="s">
        <v>5055</v>
      </c>
      <c r="AR142" s="10" t="s">
        <v>5055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5053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5064</v>
      </c>
      <c r="U143" s="8" t="s">
        <v>5055</v>
      </c>
      <c r="V143" s="9">
        <v>2769.15</v>
      </c>
      <c r="X143" s="8" t="s">
        <v>5055</v>
      </c>
      <c r="Y143" s="7">
        <v>-2769.15</v>
      </c>
      <c r="Z143" s="10" t="s">
        <v>5055</v>
      </c>
      <c r="AB143" s="8" t="s">
        <v>5055</v>
      </c>
      <c r="AC143" t="s">
        <v>5055</v>
      </c>
      <c r="AD143" t="s">
        <v>5055</v>
      </c>
      <c r="AE143" s="10" t="s">
        <v>5055</v>
      </c>
      <c r="AG143" s="8" t="s">
        <v>5055</v>
      </c>
      <c r="AH143" t="s">
        <v>5055</v>
      </c>
      <c r="AI143" s="10" t="s">
        <v>5055</v>
      </c>
      <c r="AK143" s="8" t="s">
        <v>5055</v>
      </c>
      <c r="AL143" t="s">
        <v>5055</v>
      </c>
      <c r="AM143" t="s">
        <v>5055</v>
      </c>
      <c r="AN143" t="s">
        <v>5055</v>
      </c>
      <c r="AO143" t="s">
        <v>5055</v>
      </c>
      <c r="AP143" t="s">
        <v>5055</v>
      </c>
      <c r="AQ143" t="s">
        <v>5055</v>
      </c>
      <c r="AR143" s="10" t="s">
        <v>5055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5053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5064</v>
      </c>
      <c r="U144" s="8" t="s">
        <v>5055</v>
      </c>
      <c r="V144" s="9">
        <v>3943.04</v>
      </c>
      <c r="X144" s="8" t="s">
        <v>5055</v>
      </c>
      <c r="Y144" t="s">
        <v>5055</v>
      </c>
      <c r="Z144" s="9">
        <v>-3943.04</v>
      </c>
      <c r="AB144" s="8" t="s">
        <v>5055</v>
      </c>
      <c r="AC144" t="s">
        <v>5055</v>
      </c>
      <c r="AD144" t="s">
        <v>5055</v>
      </c>
      <c r="AE144" s="10" t="s">
        <v>5055</v>
      </c>
      <c r="AG144" s="8" t="s">
        <v>5055</v>
      </c>
      <c r="AH144" t="s">
        <v>5055</v>
      </c>
      <c r="AI144" s="10" t="s">
        <v>5055</v>
      </c>
      <c r="AK144" s="8" t="s">
        <v>5055</v>
      </c>
      <c r="AL144" t="s">
        <v>5055</v>
      </c>
      <c r="AM144" t="s">
        <v>5055</v>
      </c>
      <c r="AN144" t="s">
        <v>5055</v>
      </c>
      <c r="AO144" t="s">
        <v>5055</v>
      </c>
      <c r="AP144" t="s">
        <v>5055</v>
      </c>
      <c r="AQ144" t="s">
        <v>5055</v>
      </c>
      <c r="AR144" s="10" t="s">
        <v>5055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5053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5064</v>
      </c>
      <c r="U145" s="8" t="s">
        <v>5055</v>
      </c>
      <c r="V145" s="9">
        <v>2018.28</v>
      </c>
      <c r="X145" s="8" t="s">
        <v>5055</v>
      </c>
      <c r="Y145" t="s">
        <v>5055</v>
      </c>
      <c r="Z145" s="9">
        <v>-2018.28</v>
      </c>
      <c r="AB145" s="8" t="s">
        <v>5055</v>
      </c>
      <c r="AC145" t="s">
        <v>5055</v>
      </c>
      <c r="AD145" t="s">
        <v>5055</v>
      </c>
      <c r="AE145" s="10" t="s">
        <v>5055</v>
      </c>
      <c r="AG145" s="8" t="s">
        <v>5055</v>
      </c>
      <c r="AH145" t="s">
        <v>5055</v>
      </c>
      <c r="AI145" s="10" t="s">
        <v>5055</v>
      </c>
      <c r="AK145" s="8" t="s">
        <v>5055</v>
      </c>
      <c r="AL145" t="s">
        <v>5055</v>
      </c>
      <c r="AM145" t="s">
        <v>5055</v>
      </c>
      <c r="AN145" t="s">
        <v>5055</v>
      </c>
      <c r="AO145" t="s">
        <v>5055</v>
      </c>
      <c r="AP145" t="s">
        <v>5055</v>
      </c>
      <c r="AQ145" t="s">
        <v>5055</v>
      </c>
      <c r="AR145" s="10" t="s">
        <v>5055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5053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5064</v>
      </c>
      <c r="U146" s="8" t="s">
        <v>5055</v>
      </c>
      <c r="V146" s="9">
        <v>423</v>
      </c>
      <c r="X146" s="11">
        <v>-423</v>
      </c>
      <c r="Y146" t="s">
        <v>5055</v>
      </c>
      <c r="Z146" s="10" t="s">
        <v>5055</v>
      </c>
      <c r="AB146" s="8" t="s">
        <v>5055</v>
      </c>
      <c r="AC146" t="s">
        <v>5055</v>
      </c>
      <c r="AD146" t="s">
        <v>5055</v>
      </c>
      <c r="AE146" s="10" t="s">
        <v>5055</v>
      </c>
      <c r="AG146" s="8" t="s">
        <v>5055</v>
      </c>
      <c r="AH146" t="s">
        <v>5055</v>
      </c>
      <c r="AI146" s="10" t="s">
        <v>5055</v>
      </c>
      <c r="AK146" s="8" t="s">
        <v>5055</v>
      </c>
      <c r="AL146" t="s">
        <v>5055</v>
      </c>
      <c r="AM146" t="s">
        <v>5055</v>
      </c>
      <c r="AN146" t="s">
        <v>5055</v>
      </c>
      <c r="AO146" t="s">
        <v>5055</v>
      </c>
      <c r="AP146" t="s">
        <v>5055</v>
      </c>
      <c r="AQ146" t="s">
        <v>5055</v>
      </c>
      <c r="AR146" s="10" t="s">
        <v>5055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5053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5064</v>
      </c>
      <c r="U147" s="8" t="s">
        <v>5055</v>
      </c>
      <c r="V147" s="9">
        <v>1331.14</v>
      </c>
      <c r="X147" s="8" t="s">
        <v>5055</v>
      </c>
      <c r="Y147" s="7">
        <v>-1331.14</v>
      </c>
      <c r="Z147" s="10" t="s">
        <v>5055</v>
      </c>
      <c r="AB147" s="8" t="s">
        <v>5055</v>
      </c>
      <c r="AC147" t="s">
        <v>5055</v>
      </c>
      <c r="AD147" t="s">
        <v>5055</v>
      </c>
      <c r="AE147" s="10" t="s">
        <v>5055</v>
      </c>
      <c r="AG147" s="8" t="s">
        <v>5055</v>
      </c>
      <c r="AH147" t="s">
        <v>5055</v>
      </c>
      <c r="AI147" s="10" t="s">
        <v>5055</v>
      </c>
      <c r="AK147" s="8" t="s">
        <v>5055</v>
      </c>
      <c r="AL147" t="s">
        <v>5055</v>
      </c>
      <c r="AM147" t="s">
        <v>5055</v>
      </c>
      <c r="AN147" t="s">
        <v>5055</v>
      </c>
      <c r="AO147" t="s">
        <v>5055</v>
      </c>
      <c r="AP147" t="s">
        <v>5055</v>
      </c>
      <c r="AQ147" t="s">
        <v>5055</v>
      </c>
      <c r="AR147" s="10" t="s">
        <v>5055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5053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5064</v>
      </c>
      <c r="U148" s="8" t="s">
        <v>5055</v>
      </c>
      <c r="V148" s="9">
        <v>-3702.23</v>
      </c>
      <c r="X148" s="8" t="s">
        <v>5055</v>
      </c>
      <c r="Y148" t="s">
        <v>5055</v>
      </c>
      <c r="Z148" s="10" t="s">
        <v>5055</v>
      </c>
      <c r="AB148" s="8" t="s">
        <v>5055</v>
      </c>
      <c r="AC148" s="7">
        <v>3702.23</v>
      </c>
      <c r="AD148" t="s">
        <v>5055</v>
      </c>
      <c r="AE148" s="10" t="s">
        <v>5055</v>
      </c>
      <c r="AG148" s="8" t="s">
        <v>5055</v>
      </c>
      <c r="AH148" t="s">
        <v>5055</v>
      </c>
      <c r="AI148" s="10" t="s">
        <v>5055</v>
      </c>
      <c r="AK148" s="8" t="s">
        <v>5055</v>
      </c>
      <c r="AL148" t="s">
        <v>5055</v>
      </c>
      <c r="AM148" t="s">
        <v>5055</v>
      </c>
      <c r="AN148" t="s">
        <v>5055</v>
      </c>
      <c r="AO148" s="7">
        <v>3702.23</v>
      </c>
      <c r="AP148" t="s">
        <v>5055</v>
      </c>
      <c r="AQ148" t="s">
        <v>5055</v>
      </c>
      <c r="AR148" s="10" t="s">
        <v>5055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5053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5064</v>
      </c>
      <c r="U149" s="8" t="s">
        <v>5055</v>
      </c>
      <c r="V149" s="9">
        <v>-2250.6999999999998</v>
      </c>
      <c r="X149" s="8" t="s">
        <v>5055</v>
      </c>
      <c r="Y149" t="s">
        <v>5055</v>
      </c>
      <c r="Z149" s="10" t="s">
        <v>5055</v>
      </c>
      <c r="AB149" s="8" t="s">
        <v>5055</v>
      </c>
      <c r="AC149" s="7">
        <v>2250.6999999999998</v>
      </c>
      <c r="AD149" t="s">
        <v>5055</v>
      </c>
      <c r="AE149" s="10" t="s">
        <v>5055</v>
      </c>
      <c r="AG149" s="8" t="s">
        <v>5055</v>
      </c>
      <c r="AH149" t="s">
        <v>5055</v>
      </c>
      <c r="AI149" s="10" t="s">
        <v>5055</v>
      </c>
      <c r="AK149" s="8" t="s">
        <v>5055</v>
      </c>
      <c r="AL149" t="s">
        <v>5055</v>
      </c>
      <c r="AM149" t="s">
        <v>5055</v>
      </c>
      <c r="AN149" t="s">
        <v>5055</v>
      </c>
      <c r="AO149" s="7">
        <v>2250.6999999999998</v>
      </c>
      <c r="AP149" t="s">
        <v>5055</v>
      </c>
      <c r="AQ149" t="s">
        <v>5055</v>
      </c>
      <c r="AR149" s="10" t="s">
        <v>5055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5053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5064</v>
      </c>
      <c r="U150" s="8" t="s">
        <v>5055</v>
      </c>
      <c r="V150" s="9">
        <v>-3022.03</v>
      </c>
      <c r="X150" s="8" t="s">
        <v>5055</v>
      </c>
      <c r="Y150" t="s">
        <v>5055</v>
      </c>
      <c r="Z150" s="10" t="s">
        <v>5055</v>
      </c>
      <c r="AB150" s="8" t="s">
        <v>5055</v>
      </c>
      <c r="AC150" s="7">
        <v>3022.03</v>
      </c>
      <c r="AD150" t="s">
        <v>5055</v>
      </c>
      <c r="AE150" s="10" t="s">
        <v>5055</v>
      </c>
      <c r="AG150" s="8" t="s">
        <v>5055</v>
      </c>
      <c r="AH150" t="s">
        <v>5055</v>
      </c>
      <c r="AI150" s="10" t="s">
        <v>5055</v>
      </c>
      <c r="AK150" s="8" t="s">
        <v>5055</v>
      </c>
      <c r="AL150" t="s">
        <v>5055</v>
      </c>
      <c r="AM150" t="s">
        <v>5055</v>
      </c>
      <c r="AN150" t="s">
        <v>5055</v>
      </c>
      <c r="AO150" s="7">
        <v>3022.03</v>
      </c>
      <c r="AP150" t="s">
        <v>5055</v>
      </c>
      <c r="AQ150" t="s">
        <v>5055</v>
      </c>
      <c r="AR150" s="10" t="s">
        <v>5055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5053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5064</v>
      </c>
      <c r="U151" s="8" t="s">
        <v>5055</v>
      </c>
      <c r="V151" s="9">
        <v>-700.97</v>
      </c>
      <c r="X151" s="8" t="s">
        <v>5055</v>
      </c>
      <c r="Y151" t="s">
        <v>5055</v>
      </c>
      <c r="Z151" s="10" t="s">
        <v>5055</v>
      </c>
      <c r="AB151" s="8" t="s">
        <v>5055</v>
      </c>
      <c r="AC151" t="s">
        <v>5055</v>
      </c>
      <c r="AD151" s="7">
        <v>700.97</v>
      </c>
      <c r="AE151" s="10" t="s">
        <v>5055</v>
      </c>
      <c r="AG151" s="8" t="s">
        <v>5055</v>
      </c>
      <c r="AH151" t="s">
        <v>5055</v>
      </c>
      <c r="AI151" s="10" t="s">
        <v>5055</v>
      </c>
      <c r="AK151" s="8" t="s">
        <v>5055</v>
      </c>
      <c r="AL151" t="s">
        <v>5055</v>
      </c>
      <c r="AM151" t="s">
        <v>5055</v>
      </c>
      <c r="AN151" t="s">
        <v>5055</v>
      </c>
      <c r="AO151" s="7">
        <v>700.97</v>
      </c>
      <c r="AP151" t="s">
        <v>5055</v>
      </c>
      <c r="AQ151" t="s">
        <v>5055</v>
      </c>
      <c r="AR151" s="10" t="s">
        <v>5055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5053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5064</v>
      </c>
      <c r="U152" s="8" t="s">
        <v>5055</v>
      </c>
      <c r="V152" s="9">
        <v>-858.73</v>
      </c>
      <c r="X152" s="8" t="s">
        <v>5055</v>
      </c>
      <c r="Y152" t="s">
        <v>5055</v>
      </c>
      <c r="Z152" s="10" t="s">
        <v>5055</v>
      </c>
      <c r="AB152" s="8" t="s">
        <v>5055</v>
      </c>
      <c r="AC152" t="s">
        <v>5055</v>
      </c>
      <c r="AD152" s="7">
        <v>858.73</v>
      </c>
      <c r="AE152" s="10" t="s">
        <v>5055</v>
      </c>
      <c r="AG152" s="8" t="s">
        <v>5055</v>
      </c>
      <c r="AH152" t="s">
        <v>5055</v>
      </c>
      <c r="AI152" s="10" t="s">
        <v>5055</v>
      </c>
      <c r="AK152" s="8" t="s">
        <v>5055</v>
      </c>
      <c r="AL152" t="s">
        <v>5055</v>
      </c>
      <c r="AM152" t="s">
        <v>5055</v>
      </c>
      <c r="AN152" t="s">
        <v>5055</v>
      </c>
      <c r="AO152" s="7">
        <v>858.73</v>
      </c>
      <c r="AP152" t="s">
        <v>5055</v>
      </c>
      <c r="AQ152" t="s">
        <v>5055</v>
      </c>
      <c r="AR152" s="10" t="s">
        <v>5055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5053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5064</v>
      </c>
      <c r="U153" s="8" t="s">
        <v>5055</v>
      </c>
      <c r="V153" s="9">
        <v>-522.94000000000005</v>
      </c>
      <c r="X153" s="8" t="s">
        <v>5055</v>
      </c>
      <c r="Y153" t="s">
        <v>5055</v>
      </c>
      <c r="Z153" s="10" t="s">
        <v>5055</v>
      </c>
      <c r="AB153" s="8" t="s">
        <v>5055</v>
      </c>
      <c r="AC153" t="s">
        <v>5055</v>
      </c>
      <c r="AD153" s="7">
        <v>522.94000000000005</v>
      </c>
      <c r="AE153" s="10" t="s">
        <v>5055</v>
      </c>
      <c r="AG153" s="8" t="s">
        <v>5055</v>
      </c>
      <c r="AH153" t="s">
        <v>5055</v>
      </c>
      <c r="AI153" s="10" t="s">
        <v>5055</v>
      </c>
      <c r="AK153" s="8" t="s">
        <v>5055</v>
      </c>
      <c r="AL153" t="s">
        <v>5055</v>
      </c>
      <c r="AM153" t="s">
        <v>5055</v>
      </c>
      <c r="AN153" t="s">
        <v>5055</v>
      </c>
      <c r="AO153" s="7">
        <v>522.94000000000005</v>
      </c>
      <c r="AP153" t="s">
        <v>5055</v>
      </c>
      <c r="AQ153" t="s">
        <v>5055</v>
      </c>
      <c r="AR153" s="10" t="s">
        <v>5055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5053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5064</v>
      </c>
      <c r="U154" s="8" t="s">
        <v>5055</v>
      </c>
      <c r="V154" s="9">
        <v>-304.79000000000002</v>
      </c>
      <c r="X154" s="8" t="s">
        <v>5055</v>
      </c>
      <c r="Y154" t="s">
        <v>5055</v>
      </c>
      <c r="Z154" s="10" t="s">
        <v>5055</v>
      </c>
      <c r="AB154" s="8" t="s">
        <v>5055</v>
      </c>
      <c r="AC154" t="s">
        <v>5055</v>
      </c>
      <c r="AD154" t="s">
        <v>5055</v>
      </c>
      <c r="AE154" s="10" t="s">
        <v>5055</v>
      </c>
      <c r="AG154" s="11">
        <v>304.79000000000002</v>
      </c>
      <c r="AH154" t="s">
        <v>5055</v>
      </c>
      <c r="AI154" s="10" t="s">
        <v>5055</v>
      </c>
      <c r="AK154" s="8" t="s">
        <v>5055</v>
      </c>
      <c r="AL154" s="7">
        <v>304.79000000000002</v>
      </c>
      <c r="AM154" t="s">
        <v>5055</v>
      </c>
      <c r="AN154" t="s">
        <v>5055</v>
      </c>
      <c r="AO154" t="s">
        <v>5055</v>
      </c>
      <c r="AP154" t="s">
        <v>5055</v>
      </c>
      <c r="AQ154" t="s">
        <v>5055</v>
      </c>
      <c r="AR154" s="10" t="s">
        <v>5055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5053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5064</v>
      </c>
      <c r="U155" s="8" t="s">
        <v>5055</v>
      </c>
      <c r="V155" s="9">
        <v>-153.74</v>
      </c>
      <c r="X155" s="8" t="s">
        <v>5055</v>
      </c>
      <c r="Y155" t="s">
        <v>5055</v>
      </c>
      <c r="Z155" s="10" t="s">
        <v>5055</v>
      </c>
      <c r="AB155" s="8" t="s">
        <v>5055</v>
      </c>
      <c r="AC155" t="s">
        <v>5055</v>
      </c>
      <c r="AD155" t="s">
        <v>5055</v>
      </c>
      <c r="AE155" s="10" t="s">
        <v>5055</v>
      </c>
      <c r="AG155" s="11">
        <v>153.74</v>
      </c>
      <c r="AH155" t="s">
        <v>5055</v>
      </c>
      <c r="AI155" s="10" t="s">
        <v>5055</v>
      </c>
      <c r="AK155" s="8" t="s">
        <v>5055</v>
      </c>
      <c r="AL155" s="7">
        <v>153.74</v>
      </c>
      <c r="AM155" t="s">
        <v>5055</v>
      </c>
      <c r="AN155" t="s">
        <v>5055</v>
      </c>
      <c r="AO155" t="s">
        <v>5055</v>
      </c>
      <c r="AP155" t="s">
        <v>5055</v>
      </c>
      <c r="AQ155" t="s">
        <v>5055</v>
      </c>
      <c r="AR155" s="10" t="s">
        <v>5055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5053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5064</v>
      </c>
      <c r="U156" s="8" t="s">
        <v>5055</v>
      </c>
      <c r="V156" s="9">
        <v>-40.11</v>
      </c>
      <c r="X156" s="8" t="s">
        <v>5055</v>
      </c>
      <c r="Y156" t="s">
        <v>5055</v>
      </c>
      <c r="Z156" s="10" t="s">
        <v>5055</v>
      </c>
      <c r="AB156" s="8" t="s">
        <v>5055</v>
      </c>
      <c r="AC156" t="s">
        <v>5055</v>
      </c>
      <c r="AD156" t="s">
        <v>5055</v>
      </c>
      <c r="AE156" s="10" t="s">
        <v>5055</v>
      </c>
      <c r="AG156" s="11">
        <v>40.11</v>
      </c>
      <c r="AH156" t="s">
        <v>5055</v>
      </c>
      <c r="AI156" s="10" t="s">
        <v>5055</v>
      </c>
      <c r="AK156" s="8" t="s">
        <v>5055</v>
      </c>
      <c r="AL156" s="7">
        <v>40.11</v>
      </c>
      <c r="AM156" t="s">
        <v>5055</v>
      </c>
      <c r="AN156" t="s">
        <v>5055</v>
      </c>
      <c r="AO156" t="s">
        <v>5055</v>
      </c>
      <c r="AP156" t="s">
        <v>5055</v>
      </c>
      <c r="AQ156" t="s">
        <v>5055</v>
      </c>
      <c r="AR156" s="10" t="s">
        <v>5055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5053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5064</v>
      </c>
      <c r="U157" s="8" t="s">
        <v>5055</v>
      </c>
      <c r="V157" s="9">
        <v>-9.31</v>
      </c>
      <c r="X157" s="8" t="s">
        <v>5055</v>
      </c>
      <c r="Y157" t="s">
        <v>5055</v>
      </c>
      <c r="Z157" s="10" t="s">
        <v>5055</v>
      </c>
      <c r="AB157" s="8" t="s">
        <v>5055</v>
      </c>
      <c r="AC157" t="s">
        <v>5055</v>
      </c>
      <c r="AD157" t="s">
        <v>5055</v>
      </c>
      <c r="AE157" s="10" t="s">
        <v>5055</v>
      </c>
      <c r="AG157" s="8" t="s">
        <v>5055</v>
      </c>
      <c r="AH157" s="7">
        <v>9.31</v>
      </c>
      <c r="AI157" s="10" t="s">
        <v>5055</v>
      </c>
      <c r="AK157" s="8" t="s">
        <v>5055</v>
      </c>
      <c r="AL157" s="7">
        <v>9.31</v>
      </c>
      <c r="AM157" t="s">
        <v>5055</v>
      </c>
      <c r="AN157" t="s">
        <v>5055</v>
      </c>
      <c r="AO157" t="s">
        <v>5055</v>
      </c>
      <c r="AP157" t="s">
        <v>5055</v>
      </c>
      <c r="AQ157" t="s">
        <v>5055</v>
      </c>
      <c r="AR157" s="10" t="s">
        <v>5055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5053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5064</v>
      </c>
      <c r="U158" s="8" t="s">
        <v>5055</v>
      </c>
      <c r="V158" s="9">
        <v>-70.69</v>
      </c>
      <c r="X158" s="8" t="s">
        <v>5055</v>
      </c>
      <c r="Y158" t="s">
        <v>5055</v>
      </c>
      <c r="Z158" s="10" t="s">
        <v>5055</v>
      </c>
      <c r="AB158" s="8" t="s">
        <v>5055</v>
      </c>
      <c r="AC158" t="s">
        <v>5055</v>
      </c>
      <c r="AD158" t="s">
        <v>5055</v>
      </c>
      <c r="AE158" s="10" t="s">
        <v>5055</v>
      </c>
      <c r="AG158" s="8" t="s">
        <v>5055</v>
      </c>
      <c r="AH158" s="7">
        <v>70.69</v>
      </c>
      <c r="AI158" s="10" t="s">
        <v>5055</v>
      </c>
      <c r="AK158" s="8" t="s">
        <v>5055</v>
      </c>
      <c r="AL158" s="7">
        <v>70.69</v>
      </c>
      <c r="AM158" t="s">
        <v>5055</v>
      </c>
      <c r="AN158" t="s">
        <v>5055</v>
      </c>
      <c r="AO158" t="s">
        <v>5055</v>
      </c>
      <c r="AP158" t="s">
        <v>5055</v>
      </c>
      <c r="AQ158" t="s">
        <v>5055</v>
      </c>
      <c r="AR158" s="10" t="s">
        <v>5055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5053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5064</v>
      </c>
      <c r="U159" s="8" t="s">
        <v>5055</v>
      </c>
      <c r="V159" s="9">
        <v>-35.72</v>
      </c>
      <c r="X159" s="8" t="s">
        <v>5055</v>
      </c>
      <c r="Y159" t="s">
        <v>5055</v>
      </c>
      <c r="Z159" s="10" t="s">
        <v>5055</v>
      </c>
      <c r="AB159" s="8" t="s">
        <v>5055</v>
      </c>
      <c r="AC159" t="s">
        <v>5055</v>
      </c>
      <c r="AD159" t="s">
        <v>5055</v>
      </c>
      <c r="AE159" s="10" t="s">
        <v>5055</v>
      </c>
      <c r="AG159" s="8" t="s">
        <v>5055</v>
      </c>
      <c r="AH159" s="7">
        <v>35.72</v>
      </c>
      <c r="AI159" s="10" t="s">
        <v>5055</v>
      </c>
      <c r="AK159" s="8" t="s">
        <v>5055</v>
      </c>
      <c r="AL159" s="7">
        <v>35.72</v>
      </c>
      <c r="AM159" t="s">
        <v>5055</v>
      </c>
      <c r="AN159" t="s">
        <v>5055</v>
      </c>
      <c r="AO159" t="s">
        <v>5055</v>
      </c>
      <c r="AP159" t="s">
        <v>5055</v>
      </c>
      <c r="AQ159" t="s">
        <v>5055</v>
      </c>
      <c r="AR159" s="10" t="s">
        <v>5055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5064</v>
      </c>
      <c r="U160" s="8" t="s">
        <v>5055</v>
      </c>
      <c r="V160" s="10" t="s">
        <v>5055</v>
      </c>
      <c r="X160" s="11">
        <v>1610.35</v>
      </c>
      <c r="Y160" t="s">
        <v>5055</v>
      </c>
      <c r="Z160" s="10" t="s">
        <v>5055</v>
      </c>
      <c r="AB160" s="8" t="s">
        <v>5055</v>
      </c>
      <c r="AC160" t="s">
        <v>5055</v>
      </c>
      <c r="AD160" t="s">
        <v>5055</v>
      </c>
      <c r="AE160" s="10" t="s">
        <v>5055</v>
      </c>
      <c r="AG160" s="8" t="s">
        <v>5055</v>
      </c>
      <c r="AH160" t="s">
        <v>5055</v>
      </c>
      <c r="AI160" s="10" t="s">
        <v>5055</v>
      </c>
      <c r="AK160" s="8" t="s">
        <v>5055</v>
      </c>
      <c r="AL160" t="s">
        <v>5055</v>
      </c>
      <c r="AM160" t="s">
        <v>5055</v>
      </c>
      <c r="AN160" t="s">
        <v>5055</v>
      </c>
      <c r="AO160" t="s">
        <v>5055</v>
      </c>
      <c r="AP160" t="s">
        <v>5055</v>
      </c>
      <c r="AQ160" t="s">
        <v>5055</v>
      </c>
      <c r="AR160" s="10" t="s">
        <v>5055</v>
      </c>
    </row>
    <row r="161" spans="1:44" ht="16" x14ac:dyDescent="0.2">
      <c r="B161" t="s">
        <v>5056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5057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5065</v>
      </c>
      <c r="U164" s="8" t="s">
        <v>5055</v>
      </c>
      <c r="V164" s="10" t="s">
        <v>5055</v>
      </c>
      <c r="X164" s="8" t="s">
        <v>5055</v>
      </c>
      <c r="Y164" t="s">
        <v>5055</v>
      </c>
      <c r="Z164" s="9">
        <v>9674.26</v>
      </c>
      <c r="AB164" s="8" t="s">
        <v>5055</v>
      </c>
      <c r="AC164" t="s">
        <v>5055</v>
      </c>
      <c r="AD164" t="s">
        <v>5055</v>
      </c>
      <c r="AE164" s="10" t="s">
        <v>5055</v>
      </c>
      <c r="AG164" s="8" t="s">
        <v>5055</v>
      </c>
      <c r="AH164" t="s">
        <v>5055</v>
      </c>
      <c r="AI164" s="10" t="s">
        <v>5055</v>
      </c>
      <c r="AK164" s="8" t="s">
        <v>5055</v>
      </c>
      <c r="AL164" t="s">
        <v>5055</v>
      </c>
      <c r="AM164" t="s">
        <v>5055</v>
      </c>
      <c r="AN164" t="s">
        <v>5055</v>
      </c>
      <c r="AO164" t="s">
        <v>5055</v>
      </c>
      <c r="AP164" t="s">
        <v>5055</v>
      </c>
      <c r="AQ164" t="s">
        <v>5055</v>
      </c>
      <c r="AR164" s="10" t="s">
        <v>5055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5065</v>
      </c>
      <c r="U165" s="8" t="s">
        <v>5055</v>
      </c>
      <c r="V165" s="10" t="s">
        <v>5055</v>
      </c>
      <c r="X165" s="8" t="s">
        <v>5055</v>
      </c>
      <c r="Y165" s="7">
        <v>5388.77</v>
      </c>
      <c r="Z165" s="10" t="s">
        <v>5055</v>
      </c>
      <c r="AB165" s="8" t="s">
        <v>5055</v>
      </c>
      <c r="AC165" t="s">
        <v>5055</v>
      </c>
      <c r="AD165" t="s">
        <v>5055</v>
      </c>
      <c r="AE165" s="10" t="s">
        <v>5055</v>
      </c>
      <c r="AG165" s="8" t="s">
        <v>5055</v>
      </c>
      <c r="AH165" t="s">
        <v>5055</v>
      </c>
      <c r="AI165" s="10" t="s">
        <v>5055</v>
      </c>
      <c r="AK165" s="8" t="s">
        <v>5055</v>
      </c>
      <c r="AL165" t="s">
        <v>5055</v>
      </c>
      <c r="AM165" t="s">
        <v>5055</v>
      </c>
      <c r="AN165" t="s">
        <v>5055</v>
      </c>
      <c r="AO165" t="s">
        <v>5055</v>
      </c>
      <c r="AP165" t="s">
        <v>5055</v>
      </c>
      <c r="AQ165" t="s">
        <v>5055</v>
      </c>
      <c r="AR165" s="10" t="s">
        <v>5055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5065</v>
      </c>
      <c r="U166" s="8" t="s">
        <v>5055</v>
      </c>
      <c r="V166" s="10" t="s">
        <v>5055</v>
      </c>
      <c r="X166" s="8" t="s">
        <v>5055</v>
      </c>
      <c r="Y166" s="7">
        <v>1655.41</v>
      </c>
      <c r="Z166" s="10" t="s">
        <v>5055</v>
      </c>
      <c r="AB166" s="8" t="s">
        <v>5055</v>
      </c>
      <c r="AC166" t="s">
        <v>5055</v>
      </c>
      <c r="AD166" t="s">
        <v>5055</v>
      </c>
      <c r="AE166" s="10" t="s">
        <v>5055</v>
      </c>
      <c r="AG166" s="8" t="s">
        <v>5055</v>
      </c>
      <c r="AH166" t="s">
        <v>5055</v>
      </c>
      <c r="AI166" s="10" t="s">
        <v>5055</v>
      </c>
      <c r="AK166" s="8" t="s">
        <v>5055</v>
      </c>
      <c r="AL166" t="s">
        <v>5055</v>
      </c>
      <c r="AM166" t="s">
        <v>5055</v>
      </c>
      <c r="AN166" t="s">
        <v>5055</v>
      </c>
      <c r="AO166" t="s">
        <v>5055</v>
      </c>
      <c r="AP166" t="s">
        <v>5055</v>
      </c>
      <c r="AQ166" t="s">
        <v>5055</v>
      </c>
      <c r="AR166" s="10" t="s">
        <v>5055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5053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5065</v>
      </c>
      <c r="U167" s="8" t="s">
        <v>5055</v>
      </c>
      <c r="V167" s="9">
        <v>2581.75</v>
      </c>
      <c r="X167" s="11">
        <v>-2581.75</v>
      </c>
      <c r="Y167" t="s">
        <v>5055</v>
      </c>
      <c r="Z167" s="10" t="s">
        <v>5055</v>
      </c>
      <c r="AB167" s="8" t="s">
        <v>5055</v>
      </c>
      <c r="AC167" t="s">
        <v>5055</v>
      </c>
      <c r="AD167" t="s">
        <v>5055</v>
      </c>
      <c r="AE167" s="10" t="s">
        <v>5055</v>
      </c>
      <c r="AG167" s="8" t="s">
        <v>5055</v>
      </c>
      <c r="AH167" t="s">
        <v>5055</v>
      </c>
      <c r="AI167" s="10" t="s">
        <v>5055</v>
      </c>
      <c r="AK167" s="8" t="s">
        <v>5055</v>
      </c>
      <c r="AL167" t="s">
        <v>5055</v>
      </c>
      <c r="AM167" t="s">
        <v>5055</v>
      </c>
      <c r="AN167" t="s">
        <v>5055</v>
      </c>
      <c r="AO167" t="s">
        <v>5055</v>
      </c>
      <c r="AP167" t="s">
        <v>5055</v>
      </c>
      <c r="AQ167" t="s">
        <v>5055</v>
      </c>
      <c r="AR167" s="10" t="s">
        <v>5055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5053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5065</v>
      </c>
      <c r="U168" s="8" t="s">
        <v>5055</v>
      </c>
      <c r="V168" s="9">
        <v>4612.08</v>
      </c>
      <c r="X168" s="8" t="s">
        <v>5055</v>
      </c>
      <c r="Y168" s="7">
        <v>-4612.08</v>
      </c>
      <c r="Z168" s="10" t="s">
        <v>5055</v>
      </c>
      <c r="AB168" s="8" t="s">
        <v>5055</v>
      </c>
      <c r="AC168" t="s">
        <v>5055</v>
      </c>
      <c r="AD168" t="s">
        <v>5055</v>
      </c>
      <c r="AE168" s="10" t="s">
        <v>5055</v>
      </c>
      <c r="AG168" s="8" t="s">
        <v>5055</v>
      </c>
      <c r="AH168" t="s">
        <v>5055</v>
      </c>
      <c r="AI168" s="10" t="s">
        <v>5055</v>
      </c>
      <c r="AK168" s="8" t="s">
        <v>5055</v>
      </c>
      <c r="AL168" t="s">
        <v>5055</v>
      </c>
      <c r="AM168" t="s">
        <v>5055</v>
      </c>
      <c r="AN168" t="s">
        <v>5055</v>
      </c>
      <c r="AO168" t="s">
        <v>5055</v>
      </c>
      <c r="AP168" t="s">
        <v>5055</v>
      </c>
      <c r="AQ168" t="s">
        <v>5055</v>
      </c>
      <c r="AR168" s="10" t="s">
        <v>5055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5053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5065</v>
      </c>
      <c r="U169" s="8" t="s">
        <v>5055</v>
      </c>
      <c r="V169" s="9">
        <v>6207.56</v>
      </c>
      <c r="X169" s="8" t="s">
        <v>5055</v>
      </c>
      <c r="Y169" t="s">
        <v>5055</v>
      </c>
      <c r="Z169" s="9">
        <v>-6207.56</v>
      </c>
      <c r="AB169" s="8" t="s">
        <v>5055</v>
      </c>
      <c r="AC169" t="s">
        <v>5055</v>
      </c>
      <c r="AD169" t="s">
        <v>5055</v>
      </c>
      <c r="AE169" s="10" t="s">
        <v>5055</v>
      </c>
      <c r="AG169" s="8" t="s">
        <v>5055</v>
      </c>
      <c r="AH169" t="s">
        <v>5055</v>
      </c>
      <c r="AI169" s="10" t="s">
        <v>5055</v>
      </c>
      <c r="AK169" s="8" t="s">
        <v>5055</v>
      </c>
      <c r="AL169" t="s">
        <v>5055</v>
      </c>
      <c r="AM169" t="s">
        <v>5055</v>
      </c>
      <c r="AN169" t="s">
        <v>5055</v>
      </c>
      <c r="AO169" t="s">
        <v>5055</v>
      </c>
      <c r="AP169" t="s">
        <v>5055</v>
      </c>
      <c r="AQ169" t="s">
        <v>5055</v>
      </c>
      <c r="AR169" s="10" t="s">
        <v>5055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5053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5065</v>
      </c>
      <c r="U170" s="8" t="s">
        <v>5055</v>
      </c>
      <c r="V170" s="9">
        <v>3466.7</v>
      </c>
      <c r="X170" s="8" t="s">
        <v>5055</v>
      </c>
      <c r="Y170" t="s">
        <v>5055</v>
      </c>
      <c r="Z170" s="9">
        <v>-3466.7</v>
      </c>
      <c r="AB170" s="8" t="s">
        <v>5055</v>
      </c>
      <c r="AC170" t="s">
        <v>5055</v>
      </c>
      <c r="AD170" t="s">
        <v>5055</v>
      </c>
      <c r="AE170" s="10" t="s">
        <v>5055</v>
      </c>
      <c r="AG170" s="8" t="s">
        <v>5055</v>
      </c>
      <c r="AH170" t="s">
        <v>5055</v>
      </c>
      <c r="AI170" s="10" t="s">
        <v>5055</v>
      </c>
      <c r="AK170" s="8" t="s">
        <v>5055</v>
      </c>
      <c r="AL170" t="s">
        <v>5055</v>
      </c>
      <c r="AM170" t="s">
        <v>5055</v>
      </c>
      <c r="AN170" t="s">
        <v>5055</v>
      </c>
      <c r="AO170" t="s">
        <v>5055</v>
      </c>
      <c r="AP170" t="s">
        <v>5055</v>
      </c>
      <c r="AQ170" t="s">
        <v>5055</v>
      </c>
      <c r="AR170" s="10" t="s">
        <v>5055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5053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5065</v>
      </c>
      <c r="U171" s="8" t="s">
        <v>5055</v>
      </c>
      <c r="V171" s="9">
        <v>1134.77</v>
      </c>
      <c r="X171" s="11">
        <v>-1134.77</v>
      </c>
      <c r="Y171" t="s">
        <v>5055</v>
      </c>
      <c r="Z171" s="10" t="s">
        <v>5055</v>
      </c>
      <c r="AB171" s="8" t="s">
        <v>5055</v>
      </c>
      <c r="AC171" t="s">
        <v>5055</v>
      </c>
      <c r="AD171" t="s">
        <v>5055</v>
      </c>
      <c r="AE171" s="10" t="s">
        <v>5055</v>
      </c>
      <c r="AG171" s="8" t="s">
        <v>5055</v>
      </c>
      <c r="AH171" t="s">
        <v>5055</v>
      </c>
      <c r="AI171" s="10" t="s">
        <v>5055</v>
      </c>
      <c r="AK171" s="8" t="s">
        <v>5055</v>
      </c>
      <c r="AL171" t="s">
        <v>5055</v>
      </c>
      <c r="AM171" t="s">
        <v>5055</v>
      </c>
      <c r="AN171" t="s">
        <v>5055</v>
      </c>
      <c r="AO171" t="s">
        <v>5055</v>
      </c>
      <c r="AP171" t="s">
        <v>5055</v>
      </c>
      <c r="AQ171" t="s">
        <v>5055</v>
      </c>
      <c r="AR171" s="10" t="s">
        <v>5055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5053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5065</v>
      </c>
      <c r="U172" s="8" t="s">
        <v>5055</v>
      </c>
      <c r="V172" s="9">
        <v>2432.1</v>
      </c>
      <c r="X172" s="8" t="s">
        <v>5055</v>
      </c>
      <c r="Y172" s="7">
        <v>-2432.1</v>
      </c>
      <c r="Z172" s="10" t="s">
        <v>5055</v>
      </c>
      <c r="AB172" s="8" t="s">
        <v>5055</v>
      </c>
      <c r="AC172" t="s">
        <v>5055</v>
      </c>
      <c r="AD172" t="s">
        <v>5055</v>
      </c>
      <c r="AE172" s="10" t="s">
        <v>5055</v>
      </c>
      <c r="AG172" s="8" t="s">
        <v>5055</v>
      </c>
      <c r="AH172" t="s">
        <v>5055</v>
      </c>
      <c r="AI172" s="10" t="s">
        <v>5055</v>
      </c>
      <c r="AK172" s="8" t="s">
        <v>5055</v>
      </c>
      <c r="AL172" t="s">
        <v>5055</v>
      </c>
      <c r="AM172" t="s">
        <v>5055</v>
      </c>
      <c r="AN172" t="s">
        <v>5055</v>
      </c>
      <c r="AO172" t="s">
        <v>5055</v>
      </c>
      <c r="AP172" t="s">
        <v>5055</v>
      </c>
      <c r="AQ172" t="s">
        <v>5055</v>
      </c>
      <c r="AR172" s="10" t="s">
        <v>5055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5053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5065</v>
      </c>
      <c r="U173" s="8" t="s">
        <v>5055</v>
      </c>
      <c r="V173" s="9">
        <v>-6208.36</v>
      </c>
      <c r="X173" s="8" t="s">
        <v>5055</v>
      </c>
      <c r="Y173" t="s">
        <v>5055</v>
      </c>
      <c r="Z173" s="10" t="s">
        <v>5055</v>
      </c>
      <c r="AB173" s="8" t="s">
        <v>5055</v>
      </c>
      <c r="AC173" s="7">
        <v>6208.36</v>
      </c>
      <c r="AD173" t="s">
        <v>5055</v>
      </c>
      <c r="AE173" s="10" t="s">
        <v>5055</v>
      </c>
      <c r="AG173" s="8" t="s">
        <v>5055</v>
      </c>
      <c r="AH173" t="s">
        <v>5055</v>
      </c>
      <c r="AI173" s="10" t="s">
        <v>5055</v>
      </c>
      <c r="AK173" s="8" t="s">
        <v>5055</v>
      </c>
      <c r="AL173" t="s">
        <v>5055</v>
      </c>
      <c r="AM173" t="s">
        <v>5055</v>
      </c>
      <c r="AN173" t="s">
        <v>5055</v>
      </c>
      <c r="AO173" s="7">
        <v>6208.36</v>
      </c>
      <c r="AP173" t="s">
        <v>5055</v>
      </c>
      <c r="AQ173" t="s">
        <v>5055</v>
      </c>
      <c r="AR173" s="10" t="s">
        <v>5055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5053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5065</v>
      </c>
      <c r="U174" s="8" t="s">
        <v>5055</v>
      </c>
      <c r="V174" s="9">
        <v>-3942.13</v>
      </c>
      <c r="X174" s="8" t="s">
        <v>5055</v>
      </c>
      <c r="Y174" t="s">
        <v>5055</v>
      </c>
      <c r="Z174" s="10" t="s">
        <v>5055</v>
      </c>
      <c r="AB174" s="8" t="s">
        <v>5055</v>
      </c>
      <c r="AC174" s="7">
        <v>3942.13</v>
      </c>
      <c r="AD174" t="s">
        <v>5055</v>
      </c>
      <c r="AE174" s="10" t="s">
        <v>5055</v>
      </c>
      <c r="AG174" s="8" t="s">
        <v>5055</v>
      </c>
      <c r="AH174" t="s">
        <v>5055</v>
      </c>
      <c r="AI174" s="10" t="s">
        <v>5055</v>
      </c>
      <c r="AK174" s="8" t="s">
        <v>5055</v>
      </c>
      <c r="AL174" t="s">
        <v>5055</v>
      </c>
      <c r="AM174" t="s">
        <v>5055</v>
      </c>
      <c r="AN174" t="s">
        <v>5055</v>
      </c>
      <c r="AO174" s="7">
        <v>3942.13</v>
      </c>
      <c r="AP174" t="s">
        <v>5055</v>
      </c>
      <c r="AQ174" t="s">
        <v>5055</v>
      </c>
      <c r="AR174" s="10" t="s">
        <v>5055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5053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5065</v>
      </c>
      <c r="U175" s="8" t="s">
        <v>5055</v>
      </c>
      <c r="V175" s="9">
        <v>-2417.62</v>
      </c>
      <c r="X175" s="8" t="s">
        <v>5055</v>
      </c>
      <c r="Y175" t="s">
        <v>5055</v>
      </c>
      <c r="Z175" s="10" t="s">
        <v>5055</v>
      </c>
      <c r="AB175" s="8" t="s">
        <v>5055</v>
      </c>
      <c r="AC175" s="7">
        <v>2417.62</v>
      </c>
      <c r="AD175" t="s">
        <v>5055</v>
      </c>
      <c r="AE175" s="10" t="s">
        <v>5055</v>
      </c>
      <c r="AG175" s="8" t="s">
        <v>5055</v>
      </c>
      <c r="AH175" t="s">
        <v>5055</v>
      </c>
      <c r="AI175" s="10" t="s">
        <v>5055</v>
      </c>
      <c r="AK175" s="8" t="s">
        <v>5055</v>
      </c>
      <c r="AL175" t="s">
        <v>5055</v>
      </c>
      <c r="AM175" t="s">
        <v>5055</v>
      </c>
      <c r="AN175" t="s">
        <v>5055</v>
      </c>
      <c r="AO175" s="7">
        <v>2417.62</v>
      </c>
      <c r="AP175" t="s">
        <v>5055</v>
      </c>
      <c r="AQ175" t="s">
        <v>5055</v>
      </c>
      <c r="AR175" s="10" t="s">
        <v>5055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5053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5065</v>
      </c>
      <c r="U176" s="8" t="s">
        <v>5055</v>
      </c>
      <c r="V176" s="9">
        <v>-3022.03</v>
      </c>
      <c r="X176" s="8" t="s">
        <v>5055</v>
      </c>
      <c r="Y176" t="s">
        <v>5055</v>
      </c>
      <c r="Z176" s="10" t="s">
        <v>5055</v>
      </c>
      <c r="AB176" s="8" t="s">
        <v>5055</v>
      </c>
      <c r="AC176" s="7">
        <v>3022.03</v>
      </c>
      <c r="AD176" t="s">
        <v>5055</v>
      </c>
      <c r="AE176" s="10" t="s">
        <v>5055</v>
      </c>
      <c r="AG176" s="8" t="s">
        <v>5055</v>
      </c>
      <c r="AH176" t="s">
        <v>5055</v>
      </c>
      <c r="AI176" s="10" t="s">
        <v>5055</v>
      </c>
      <c r="AK176" s="8" t="s">
        <v>5055</v>
      </c>
      <c r="AL176" t="s">
        <v>5055</v>
      </c>
      <c r="AM176" t="s">
        <v>5055</v>
      </c>
      <c r="AN176" t="s">
        <v>5055</v>
      </c>
      <c r="AO176" s="7">
        <v>3022.03</v>
      </c>
      <c r="AP176" t="s">
        <v>5055</v>
      </c>
      <c r="AQ176" t="s">
        <v>5055</v>
      </c>
      <c r="AR176" s="10" t="s">
        <v>5055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5053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5065</v>
      </c>
      <c r="U177" s="8" t="s">
        <v>5055</v>
      </c>
      <c r="V177" s="9">
        <v>-1184.8599999999999</v>
      </c>
      <c r="X177" s="8" t="s">
        <v>5055</v>
      </c>
      <c r="Y177" t="s">
        <v>5055</v>
      </c>
      <c r="Z177" s="10" t="s">
        <v>5055</v>
      </c>
      <c r="AB177" s="8" t="s">
        <v>5055</v>
      </c>
      <c r="AC177" t="s">
        <v>5055</v>
      </c>
      <c r="AD177" s="7">
        <v>1184.8599999999999</v>
      </c>
      <c r="AE177" s="10" t="s">
        <v>5055</v>
      </c>
      <c r="AG177" s="8" t="s">
        <v>5055</v>
      </c>
      <c r="AH177" t="s">
        <v>5055</v>
      </c>
      <c r="AI177" s="10" t="s">
        <v>5055</v>
      </c>
      <c r="AK177" s="8" t="s">
        <v>5055</v>
      </c>
      <c r="AL177" t="s">
        <v>5055</v>
      </c>
      <c r="AM177" t="s">
        <v>5055</v>
      </c>
      <c r="AN177" t="s">
        <v>5055</v>
      </c>
      <c r="AO177" s="7">
        <v>1184.8599999999999</v>
      </c>
      <c r="AP177" t="s">
        <v>5055</v>
      </c>
      <c r="AQ177" t="s">
        <v>5055</v>
      </c>
      <c r="AR177" s="10" t="s">
        <v>5055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5053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5065</v>
      </c>
      <c r="U178" s="8" t="s">
        <v>5055</v>
      </c>
      <c r="V178" s="9">
        <v>-1360.34</v>
      </c>
      <c r="X178" s="8" t="s">
        <v>5055</v>
      </c>
      <c r="Y178" t="s">
        <v>5055</v>
      </c>
      <c r="Z178" s="10" t="s">
        <v>5055</v>
      </c>
      <c r="AB178" s="8" t="s">
        <v>5055</v>
      </c>
      <c r="AC178" t="s">
        <v>5055</v>
      </c>
      <c r="AD178" s="7">
        <v>1360.34</v>
      </c>
      <c r="AE178" s="10" t="s">
        <v>5055</v>
      </c>
      <c r="AG178" s="8" t="s">
        <v>5055</v>
      </c>
      <c r="AH178" t="s">
        <v>5055</v>
      </c>
      <c r="AI178" s="10" t="s">
        <v>5055</v>
      </c>
      <c r="AK178" s="8" t="s">
        <v>5055</v>
      </c>
      <c r="AL178" t="s">
        <v>5055</v>
      </c>
      <c r="AM178" t="s">
        <v>5055</v>
      </c>
      <c r="AN178" t="s">
        <v>5055</v>
      </c>
      <c r="AO178" s="7">
        <v>1360.34</v>
      </c>
      <c r="AP178" t="s">
        <v>5055</v>
      </c>
      <c r="AQ178" t="s">
        <v>5055</v>
      </c>
      <c r="AR178" s="10" t="s">
        <v>5055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5053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5065</v>
      </c>
      <c r="U179" s="8" t="s">
        <v>5055</v>
      </c>
      <c r="V179" s="9">
        <v>-864.03</v>
      </c>
      <c r="X179" s="8" t="s">
        <v>5055</v>
      </c>
      <c r="Y179" t="s">
        <v>5055</v>
      </c>
      <c r="Z179" s="10" t="s">
        <v>5055</v>
      </c>
      <c r="AB179" s="8" t="s">
        <v>5055</v>
      </c>
      <c r="AC179" t="s">
        <v>5055</v>
      </c>
      <c r="AD179" s="7">
        <v>864.03</v>
      </c>
      <c r="AE179" s="10" t="s">
        <v>5055</v>
      </c>
      <c r="AG179" s="8" t="s">
        <v>5055</v>
      </c>
      <c r="AH179" t="s">
        <v>5055</v>
      </c>
      <c r="AI179" s="10" t="s">
        <v>5055</v>
      </c>
      <c r="AK179" s="8" t="s">
        <v>5055</v>
      </c>
      <c r="AL179" t="s">
        <v>5055</v>
      </c>
      <c r="AM179" t="s">
        <v>5055</v>
      </c>
      <c r="AN179" t="s">
        <v>5055</v>
      </c>
      <c r="AO179" s="7">
        <v>864.03</v>
      </c>
      <c r="AP179" t="s">
        <v>5055</v>
      </c>
      <c r="AQ179" t="s">
        <v>5055</v>
      </c>
      <c r="AR179" s="10" t="s">
        <v>5055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5053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5065</v>
      </c>
      <c r="U180" s="8" t="s">
        <v>5055</v>
      </c>
      <c r="V180" s="9">
        <v>-833.25</v>
      </c>
      <c r="X180" s="8" t="s">
        <v>5055</v>
      </c>
      <c r="Y180" t="s">
        <v>5055</v>
      </c>
      <c r="Z180" s="10" t="s">
        <v>5055</v>
      </c>
      <c r="AB180" s="8" t="s">
        <v>5055</v>
      </c>
      <c r="AC180" t="s">
        <v>5055</v>
      </c>
      <c r="AD180" t="s">
        <v>5055</v>
      </c>
      <c r="AE180" s="10" t="s">
        <v>5055</v>
      </c>
      <c r="AG180" s="11">
        <v>833.25</v>
      </c>
      <c r="AH180" t="s">
        <v>5055</v>
      </c>
      <c r="AI180" s="10" t="s">
        <v>5055</v>
      </c>
      <c r="AK180" s="8" t="s">
        <v>5055</v>
      </c>
      <c r="AL180" s="7">
        <v>833.25</v>
      </c>
      <c r="AM180" t="s">
        <v>5055</v>
      </c>
      <c r="AN180" t="s">
        <v>5055</v>
      </c>
      <c r="AO180" t="s">
        <v>5055</v>
      </c>
      <c r="AP180" t="s">
        <v>5055</v>
      </c>
      <c r="AQ180" t="s">
        <v>5055</v>
      </c>
      <c r="AR180" s="10" t="s">
        <v>5055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5053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5065</v>
      </c>
      <c r="U181" s="8" t="s">
        <v>5055</v>
      </c>
      <c r="V181" s="9">
        <v>-332.04</v>
      </c>
      <c r="X181" s="8" t="s">
        <v>5055</v>
      </c>
      <c r="Y181" t="s">
        <v>5055</v>
      </c>
      <c r="Z181" s="10" t="s">
        <v>5055</v>
      </c>
      <c r="AB181" s="8" t="s">
        <v>5055</v>
      </c>
      <c r="AC181" t="s">
        <v>5055</v>
      </c>
      <c r="AD181" t="s">
        <v>5055</v>
      </c>
      <c r="AE181" s="10" t="s">
        <v>5055</v>
      </c>
      <c r="AG181" s="11">
        <v>332.04</v>
      </c>
      <c r="AH181" t="s">
        <v>5055</v>
      </c>
      <c r="AI181" s="10" t="s">
        <v>5055</v>
      </c>
      <c r="AK181" s="8" t="s">
        <v>5055</v>
      </c>
      <c r="AL181" s="7">
        <v>332.04</v>
      </c>
      <c r="AM181" t="s">
        <v>5055</v>
      </c>
      <c r="AN181" t="s">
        <v>5055</v>
      </c>
      <c r="AO181" t="s">
        <v>5055</v>
      </c>
      <c r="AP181" t="s">
        <v>5055</v>
      </c>
      <c r="AQ181" t="s">
        <v>5055</v>
      </c>
      <c r="AR181" s="10" t="s">
        <v>5055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5053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5065</v>
      </c>
      <c r="U182" s="8" t="s">
        <v>5055</v>
      </c>
      <c r="V182" s="9">
        <v>-77.02</v>
      </c>
      <c r="X182" s="8" t="s">
        <v>5055</v>
      </c>
      <c r="Y182" t="s">
        <v>5055</v>
      </c>
      <c r="Z182" s="10" t="s">
        <v>5055</v>
      </c>
      <c r="AB182" s="8" t="s">
        <v>5055</v>
      </c>
      <c r="AC182" t="s">
        <v>5055</v>
      </c>
      <c r="AD182" t="s">
        <v>5055</v>
      </c>
      <c r="AE182" s="10" t="s">
        <v>5055</v>
      </c>
      <c r="AG182" s="8" t="s">
        <v>5055</v>
      </c>
      <c r="AH182" s="7">
        <v>77.02</v>
      </c>
      <c r="AI182" s="10" t="s">
        <v>5055</v>
      </c>
      <c r="AK182" s="8" t="s">
        <v>5055</v>
      </c>
      <c r="AL182" s="7">
        <v>77.02</v>
      </c>
      <c r="AM182" t="s">
        <v>5055</v>
      </c>
      <c r="AN182" t="s">
        <v>5055</v>
      </c>
      <c r="AO182" t="s">
        <v>5055</v>
      </c>
      <c r="AP182" t="s">
        <v>5055</v>
      </c>
      <c r="AQ182" t="s">
        <v>5055</v>
      </c>
      <c r="AR182" s="10" t="s">
        <v>5055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5053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5065</v>
      </c>
      <c r="U183" s="8" t="s">
        <v>5055</v>
      </c>
      <c r="V183" s="9">
        <v>-193.28</v>
      </c>
      <c r="X183" s="8" t="s">
        <v>5055</v>
      </c>
      <c r="Y183" t="s">
        <v>5055</v>
      </c>
      <c r="Z183" s="10" t="s">
        <v>5055</v>
      </c>
      <c r="AB183" s="8" t="s">
        <v>5055</v>
      </c>
      <c r="AC183" t="s">
        <v>5055</v>
      </c>
      <c r="AD183" t="s">
        <v>5055</v>
      </c>
      <c r="AE183" s="10" t="s">
        <v>5055</v>
      </c>
      <c r="AG183" s="8" t="s">
        <v>5055</v>
      </c>
      <c r="AH183" s="7">
        <v>193.28</v>
      </c>
      <c r="AI183" s="10" t="s">
        <v>5055</v>
      </c>
      <c r="AK183" s="8" t="s">
        <v>5055</v>
      </c>
      <c r="AL183" s="7">
        <v>193.28</v>
      </c>
      <c r="AM183" t="s">
        <v>5055</v>
      </c>
      <c r="AN183" t="s">
        <v>5055</v>
      </c>
      <c r="AO183" t="s">
        <v>5055</v>
      </c>
      <c r="AP183" t="s">
        <v>5055</v>
      </c>
      <c r="AQ183" t="s">
        <v>5055</v>
      </c>
      <c r="AR183" s="10" t="s">
        <v>5055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5065</v>
      </c>
      <c r="U184" s="8" t="s">
        <v>5055</v>
      </c>
      <c r="V184" s="10" t="s">
        <v>5055</v>
      </c>
      <c r="X184" s="11">
        <v>3716.52</v>
      </c>
      <c r="Y184" t="s">
        <v>5055</v>
      </c>
      <c r="Z184" s="10" t="s">
        <v>5055</v>
      </c>
      <c r="AB184" s="8" t="s">
        <v>5055</v>
      </c>
      <c r="AC184" t="s">
        <v>5055</v>
      </c>
      <c r="AD184" t="s">
        <v>5055</v>
      </c>
      <c r="AE184" s="10" t="s">
        <v>5055</v>
      </c>
      <c r="AG184" s="8" t="s">
        <v>5055</v>
      </c>
      <c r="AH184" t="s">
        <v>5055</v>
      </c>
      <c r="AI184" s="10" t="s">
        <v>5055</v>
      </c>
      <c r="AK184" s="8" t="s">
        <v>5055</v>
      </c>
      <c r="AL184" t="s">
        <v>5055</v>
      </c>
      <c r="AM184" t="s">
        <v>5055</v>
      </c>
      <c r="AN184" t="s">
        <v>5055</v>
      </c>
      <c r="AO184" t="s">
        <v>5055</v>
      </c>
      <c r="AP184" t="s">
        <v>5055</v>
      </c>
      <c r="AQ184" t="s">
        <v>5055</v>
      </c>
      <c r="AR184" s="10" t="s">
        <v>5055</v>
      </c>
    </row>
    <row r="185" spans="1:44" ht="16" x14ac:dyDescent="0.2">
      <c r="B185" t="s">
        <v>5056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5057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5066</v>
      </c>
      <c r="U188" s="8" t="s">
        <v>5055</v>
      </c>
      <c r="V188" s="10" t="s">
        <v>5055</v>
      </c>
      <c r="X188" s="8" t="s">
        <v>5055</v>
      </c>
      <c r="Y188" t="s">
        <v>5055</v>
      </c>
      <c r="Z188" s="9">
        <v>8184.16</v>
      </c>
      <c r="AB188" s="8" t="s">
        <v>5055</v>
      </c>
      <c r="AC188" t="s">
        <v>5055</v>
      </c>
      <c r="AD188" t="s">
        <v>5055</v>
      </c>
      <c r="AE188" s="10" t="s">
        <v>5055</v>
      </c>
      <c r="AG188" s="8" t="s">
        <v>5055</v>
      </c>
      <c r="AH188" t="s">
        <v>5055</v>
      </c>
      <c r="AI188" s="10" t="s">
        <v>5055</v>
      </c>
      <c r="AK188" s="8" t="s">
        <v>5055</v>
      </c>
      <c r="AL188" t="s">
        <v>5055</v>
      </c>
      <c r="AM188" t="s">
        <v>5055</v>
      </c>
      <c r="AN188" t="s">
        <v>5055</v>
      </c>
      <c r="AO188" t="s">
        <v>5055</v>
      </c>
      <c r="AP188" t="s">
        <v>5055</v>
      </c>
      <c r="AQ188" t="s">
        <v>5055</v>
      </c>
      <c r="AR188" s="10" t="s">
        <v>5055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5066</v>
      </c>
      <c r="U189" s="8" t="s">
        <v>5055</v>
      </c>
      <c r="V189" s="10" t="s">
        <v>5055</v>
      </c>
      <c r="X189" s="8" t="s">
        <v>5055</v>
      </c>
      <c r="Y189" s="7">
        <v>4005.69</v>
      </c>
      <c r="Z189" s="10" t="s">
        <v>5055</v>
      </c>
      <c r="AB189" s="8" t="s">
        <v>5055</v>
      </c>
      <c r="AC189" t="s">
        <v>5055</v>
      </c>
      <c r="AD189" t="s">
        <v>5055</v>
      </c>
      <c r="AE189" s="10" t="s">
        <v>5055</v>
      </c>
      <c r="AG189" s="8" t="s">
        <v>5055</v>
      </c>
      <c r="AH189" t="s">
        <v>5055</v>
      </c>
      <c r="AI189" s="10" t="s">
        <v>5055</v>
      </c>
      <c r="AK189" s="8" t="s">
        <v>5055</v>
      </c>
      <c r="AL189" t="s">
        <v>5055</v>
      </c>
      <c r="AM189" t="s">
        <v>5055</v>
      </c>
      <c r="AN189" t="s">
        <v>5055</v>
      </c>
      <c r="AO189" t="s">
        <v>5055</v>
      </c>
      <c r="AP189" t="s">
        <v>5055</v>
      </c>
      <c r="AQ189" t="s">
        <v>5055</v>
      </c>
      <c r="AR189" s="10" t="s">
        <v>5055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5066</v>
      </c>
      <c r="U190" s="8" t="s">
        <v>5055</v>
      </c>
      <c r="V190" s="10" t="s">
        <v>5055</v>
      </c>
      <c r="X190" s="8" t="s">
        <v>5055</v>
      </c>
      <c r="Y190" s="7">
        <v>974.79</v>
      </c>
      <c r="Z190" s="10" t="s">
        <v>5055</v>
      </c>
      <c r="AB190" s="8" t="s">
        <v>5055</v>
      </c>
      <c r="AC190" t="s">
        <v>5055</v>
      </c>
      <c r="AD190" t="s">
        <v>5055</v>
      </c>
      <c r="AE190" s="10" t="s">
        <v>5055</v>
      </c>
      <c r="AG190" s="8" t="s">
        <v>5055</v>
      </c>
      <c r="AH190" t="s">
        <v>5055</v>
      </c>
      <c r="AI190" s="10" t="s">
        <v>5055</v>
      </c>
      <c r="AK190" s="8" t="s">
        <v>5055</v>
      </c>
      <c r="AL190" t="s">
        <v>5055</v>
      </c>
      <c r="AM190" t="s">
        <v>5055</v>
      </c>
      <c r="AN190" t="s">
        <v>5055</v>
      </c>
      <c r="AO190" t="s">
        <v>5055</v>
      </c>
      <c r="AP190" t="s">
        <v>5055</v>
      </c>
      <c r="AQ190" t="s">
        <v>5055</v>
      </c>
      <c r="AR190" s="10" t="s">
        <v>5055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5053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5066</v>
      </c>
      <c r="U191" s="11">
        <v>90.03</v>
      </c>
      <c r="V191" s="9">
        <v>-90.03</v>
      </c>
      <c r="X191" s="8" t="s">
        <v>5055</v>
      </c>
      <c r="Y191" t="s">
        <v>5055</v>
      </c>
      <c r="Z191" s="10" t="s">
        <v>5055</v>
      </c>
      <c r="AB191" s="8" t="s">
        <v>5055</v>
      </c>
      <c r="AC191" t="s">
        <v>5055</v>
      </c>
      <c r="AD191" t="s">
        <v>5055</v>
      </c>
      <c r="AE191" s="10" t="s">
        <v>5055</v>
      </c>
      <c r="AG191" s="8" t="s">
        <v>5055</v>
      </c>
      <c r="AH191" t="s">
        <v>5055</v>
      </c>
      <c r="AI191" s="10" t="s">
        <v>5055</v>
      </c>
      <c r="AK191" s="8" t="s">
        <v>5055</v>
      </c>
      <c r="AL191" t="s">
        <v>5055</v>
      </c>
      <c r="AM191" t="s">
        <v>5055</v>
      </c>
      <c r="AN191" t="s">
        <v>5055</v>
      </c>
      <c r="AO191" t="s">
        <v>5055</v>
      </c>
      <c r="AP191" t="s">
        <v>5055</v>
      </c>
      <c r="AQ191" t="s">
        <v>5055</v>
      </c>
      <c r="AR191" s="10" t="s">
        <v>5055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5053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5066</v>
      </c>
      <c r="U192" s="11">
        <v>45.01</v>
      </c>
      <c r="V192" s="9">
        <v>-45.01</v>
      </c>
      <c r="X192" s="8" t="s">
        <v>5055</v>
      </c>
      <c r="Y192" t="s">
        <v>5055</v>
      </c>
      <c r="Z192" s="10" t="s">
        <v>5055</v>
      </c>
      <c r="AB192" s="8" t="s">
        <v>5055</v>
      </c>
      <c r="AC192" t="s">
        <v>5055</v>
      </c>
      <c r="AD192" t="s">
        <v>5055</v>
      </c>
      <c r="AE192" s="10" t="s">
        <v>5055</v>
      </c>
      <c r="AG192" s="8" t="s">
        <v>5055</v>
      </c>
      <c r="AH192" t="s">
        <v>5055</v>
      </c>
      <c r="AI192" s="10" t="s">
        <v>5055</v>
      </c>
      <c r="AK192" s="8" t="s">
        <v>5055</v>
      </c>
      <c r="AL192" t="s">
        <v>5055</v>
      </c>
      <c r="AM192" t="s">
        <v>5055</v>
      </c>
      <c r="AN192" t="s">
        <v>5055</v>
      </c>
      <c r="AO192" t="s">
        <v>5055</v>
      </c>
      <c r="AP192" t="s">
        <v>5055</v>
      </c>
      <c r="AQ192" t="s">
        <v>5055</v>
      </c>
      <c r="AR192" s="10" t="s">
        <v>5055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5053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5066</v>
      </c>
      <c r="U193" s="8" t="s">
        <v>5055</v>
      </c>
      <c r="V193" s="9">
        <v>135.04</v>
      </c>
      <c r="X193" s="8" t="s">
        <v>5055</v>
      </c>
      <c r="Y193" t="s">
        <v>5055</v>
      </c>
      <c r="Z193" s="10" t="s">
        <v>5055</v>
      </c>
      <c r="AB193" s="8" t="s">
        <v>5055</v>
      </c>
      <c r="AC193" t="s">
        <v>5055</v>
      </c>
      <c r="AD193" t="s">
        <v>5055</v>
      </c>
      <c r="AE193" s="10" t="s">
        <v>5055</v>
      </c>
      <c r="AG193" s="8" t="s">
        <v>5055</v>
      </c>
      <c r="AH193" t="s">
        <v>5055</v>
      </c>
      <c r="AI193" s="10" t="s">
        <v>5055</v>
      </c>
      <c r="AK193" s="8" t="s">
        <v>5055</v>
      </c>
      <c r="AL193" t="s">
        <v>5055</v>
      </c>
      <c r="AM193" t="s">
        <v>5055</v>
      </c>
      <c r="AN193" t="s">
        <v>5055</v>
      </c>
      <c r="AO193" s="7">
        <v>135.04</v>
      </c>
      <c r="AP193" t="s">
        <v>5055</v>
      </c>
      <c r="AQ193" t="s">
        <v>5055</v>
      </c>
      <c r="AR193" s="10" t="s">
        <v>5055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5053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5066</v>
      </c>
      <c r="U194" s="8" t="s">
        <v>5055</v>
      </c>
      <c r="V194" s="9">
        <v>3078.02</v>
      </c>
      <c r="X194" s="11">
        <v>-3078.02</v>
      </c>
      <c r="Y194" t="s">
        <v>5055</v>
      </c>
      <c r="Z194" s="10" t="s">
        <v>5055</v>
      </c>
      <c r="AB194" s="8" t="s">
        <v>5055</v>
      </c>
      <c r="AC194" t="s">
        <v>5055</v>
      </c>
      <c r="AD194" t="s">
        <v>5055</v>
      </c>
      <c r="AE194" s="10" t="s">
        <v>5055</v>
      </c>
      <c r="AG194" s="8" t="s">
        <v>5055</v>
      </c>
      <c r="AH194" t="s">
        <v>5055</v>
      </c>
      <c r="AI194" s="10" t="s">
        <v>5055</v>
      </c>
      <c r="AK194" s="8" t="s">
        <v>5055</v>
      </c>
      <c r="AL194" t="s">
        <v>5055</v>
      </c>
      <c r="AM194" t="s">
        <v>5055</v>
      </c>
      <c r="AN194" t="s">
        <v>5055</v>
      </c>
      <c r="AO194" t="s">
        <v>5055</v>
      </c>
      <c r="AP194" t="s">
        <v>5055</v>
      </c>
      <c r="AQ194" t="s">
        <v>5055</v>
      </c>
      <c r="AR194" s="10" t="s">
        <v>5055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5053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5066</v>
      </c>
      <c r="U195" s="8" t="s">
        <v>5055</v>
      </c>
      <c r="V195" s="9">
        <v>3597.71</v>
      </c>
      <c r="X195" s="8" t="s">
        <v>5055</v>
      </c>
      <c r="Y195" s="7">
        <v>-3597.71</v>
      </c>
      <c r="Z195" s="10" t="s">
        <v>5055</v>
      </c>
      <c r="AB195" s="8" t="s">
        <v>5055</v>
      </c>
      <c r="AC195" t="s">
        <v>5055</v>
      </c>
      <c r="AD195" t="s">
        <v>5055</v>
      </c>
      <c r="AE195" s="10" t="s">
        <v>5055</v>
      </c>
      <c r="AG195" s="8" t="s">
        <v>5055</v>
      </c>
      <c r="AH195" t="s">
        <v>5055</v>
      </c>
      <c r="AI195" s="10" t="s">
        <v>5055</v>
      </c>
      <c r="AK195" s="8" t="s">
        <v>5055</v>
      </c>
      <c r="AL195" t="s">
        <v>5055</v>
      </c>
      <c r="AM195" t="s">
        <v>5055</v>
      </c>
      <c r="AN195" t="s">
        <v>5055</v>
      </c>
      <c r="AO195" t="s">
        <v>5055</v>
      </c>
      <c r="AP195" t="s">
        <v>5055</v>
      </c>
      <c r="AQ195" t="s">
        <v>5055</v>
      </c>
      <c r="AR195" s="10" t="s">
        <v>5055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5053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5066</v>
      </c>
      <c r="U196" s="8" t="s">
        <v>5055</v>
      </c>
      <c r="V196" s="9">
        <v>6103.15</v>
      </c>
      <c r="X196" s="8" t="s">
        <v>5055</v>
      </c>
      <c r="Y196" t="s">
        <v>5055</v>
      </c>
      <c r="Z196" s="9">
        <v>-6103.15</v>
      </c>
      <c r="AB196" s="8" t="s">
        <v>5055</v>
      </c>
      <c r="AC196" t="s">
        <v>5055</v>
      </c>
      <c r="AD196" t="s">
        <v>5055</v>
      </c>
      <c r="AE196" s="10" t="s">
        <v>5055</v>
      </c>
      <c r="AG196" s="8" t="s">
        <v>5055</v>
      </c>
      <c r="AH196" t="s">
        <v>5055</v>
      </c>
      <c r="AI196" s="10" t="s">
        <v>5055</v>
      </c>
      <c r="AK196" s="8" t="s">
        <v>5055</v>
      </c>
      <c r="AL196" t="s">
        <v>5055</v>
      </c>
      <c r="AM196" t="s">
        <v>5055</v>
      </c>
      <c r="AN196" t="s">
        <v>5055</v>
      </c>
      <c r="AO196" t="s">
        <v>5055</v>
      </c>
      <c r="AP196" t="s">
        <v>5055</v>
      </c>
      <c r="AQ196" t="s">
        <v>5055</v>
      </c>
      <c r="AR196" s="10" t="s">
        <v>5055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5053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5066</v>
      </c>
      <c r="U197" s="8" t="s">
        <v>5055</v>
      </c>
      <c r="V197" s="9">
        <v>2081.0100000000002</v>
      </c>
      <c r="X197" s="8" t="s">
        <v>5055</v>
      </c>
      <c r="Y197" t="s">
        <v>5055</v>
      </c>
      <c r="Z197" s="9">
        <v>-2081.0100000000002</v>
      </c>
      <c r="AB197" s="8" t="s">
        <v>5055</v>
      </c>
      <c r="AC197" t="s">
        <v>5055</v>
      </c>
      <c r="AD197" t="s">
        <v>5055</v>
      </c>
      <c r="AE197" s="10" t="s">
        <v>5055</v>
      </c>
      <c r="AG197" s="8" t="s">
        <v>5055</v>
      </c>
      <c r="AH197" t="s">
        <v>5055</v>
      </c>
      <c r="AI197" s="10" t="s">
        <v>5055</v>
      </c>
      <c r="AK197" s="8" t="s">
        <v>5055</v>
      </c>
      <c r="AL197" t="s">
        <v>5055</v>
      </c>
      <c r="AM197" t="s">
        <v>5055</v>
      </c>
      <c r="AN197" t="s">
        <v>5055</v>
      </c>
      <c r="AO197" t="s">
        <v>5055</v>
      </c>
      <c r="AP197" t="s">
        <v>5055</v>
      </c>
      <c r="AQ197" t="s">
        <v>5055</v>
      </c>
      <c r="AR197" s="10" t="s">
        <v>5055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5053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5066</v>
      </c>
      <c r="U198" s="8" t="s">
        <v>5055</v>
      </c>
      <c r="V198" s="9">
        <v>455.07</v>
      </c>
      <c r="X198" s="11">
        <v>-455.07</v>
      </c>
      <c r="Y198" t="s">
        <v>5055</v>
      </c>
      <c r="Z198" s="10" t="s">
        <v>5055</v>
      </c>
      <c r="AB198" s="8" t="s">
        <v>5055</v>
      </c>
      <c r="AC198" t="s">
        <v>5055</v>
      </c>
      <c r="AD198" t="s">
        <v>5055</v>
      </c>
      <c r="AE198" s="10" t="s">
        <v>5055</v>
      </c>
      <c r="AG198" s="8" t="s">
        <v>5055</v>
      </c>
      <c r="AH198" t="s">
        <v>5055</v>
      </c>
      <c r="AI198" s="10" t="s">
        <v>5055</v>
      </c>
      <c r="AK198" s="8" t="s">
        <v>5055</v>
      </c>
      <c r="AL198" t="s">
        <v>5055</v>
      </c>
      <c r="AM198" t="s">
        <v>5055</v>
      </c>
      <c r="AN198" t="s">
        <v>5055</v>
      </c>
      <c r="AO198" t="s">
        <v>5055</v>
      </c>
      <c r="AP198" t="s">
        <v>5055</v>
      </c>
      <c r="AQ198" t="s">
        <v>5055</v>
      </c>
      <c r="AR198" s="10" t="s">
        <v>5055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5053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5066</v>
      </c>
      <c r="U199" s="8" t="s">
        <v>5055</v>
      </c>
      <c r="V199" s="9">
        <v>1382.77</v>
      </c>
      <c r="X199" s="8" t="s">
        <v>5055</v>
      </c>
      <c r="Y199" s="7">
        <v>-1382.77</v>
      </c>
      <c r="Z199" s="10" t="s">
        <v>5055</v>
      </c>
      <c r="AB199" s="8" t="s">
        <v>5055</v>
      </c>
      <c r="AC199" t="s">
        <v>5055</v>
      </c>
      <c r="AD199" t="s">
        <v>5055</v>
      </c>
      <c r="AE199" s="10" t="s">
        <v>5055</v>
      </c>
      <c r="AG199" s="8" t="s">
        <v>5055</v>
      </c>
      <c r="AH199" t="s">
        <v>5055</v>
      </c>
      <c r="AI199" s="10" t="s">
        <v>5055</v>
      </c>
      <c r="AK199" s="8" t="s">
        <v>5055</v>
      </c>
      <c r="AL199" t="s">
        <v>5055</v>
      </c>
      <c r="AM199" t="s">
        <v>5055</v>
      </c>
      <c r="AN199" t="s">
        <v>5055</v>
      </c>
      <c r="AO199" t="s">
        <v>5055</v>
      </c>
      <c r="AP199" t="s">
        <v>5055</v>
      </c>
      <c r="AQ199" t="s">
        <v>5055</v>
      </c>
      <c r="AR199" s="10" t="s">
        <v>5055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5053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5066</v>
      </c>
      <c r="U200" s="8" t="s">
        <v>5055</v>
      </c>
      <c r="V200" s="9">
        <v>-3022.03</v>
      </c>
      <c r="X200" s="8" t="s">
        <v>5055</v>
      </c>
      <c r="Y200" t="s">
        <v>5055</v>
      </c>
      <c r="Z200" s="10" t="s">
        <v>5055</v>
      </c>
      <c r="AB200" s="8" t="s">
        <v>5055</v>
      </c>
      <c r="AC200" s="7">
        <v>3022.03</v>
      </c>
      <c r="AD200" t="s">
        <v>5055</v>
      </c>
      <c r="AE200" s="10" t="s">
        <v>5055</v>
      </c>
      <c r="AG200" s="8" t="s">
        <v>5055</v>
      </c>
      <c r="AH200" t="s">
        <v>5055</v>
      </c>
      <c r="AI200" s="10" t="s">
        <v>5055</v>
      </c>
      <c r="AK200" s="8" t="s">
        <v>5055</v>
      </c>
      <c r="AL200" t="s">
        <v>5055</v>
      </c>
      <c r="AM200" t="s">
        <v>5055</v>
      </c>
      <c r="AN200" t="s">
        <v>5055</v>
      </c>
      <c r="AO200" s="7">
        <v>3022.03</v>
      </c>
      <c r="AP200" t="s">
        <v>5055</v>
      </c>
      <c r="AQ200" t="s">
        <v>5055</v>
      </c>
      <c r="AR200" s="10" t="s">
        <v>5055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5053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5066</v>
      </c>
      <c r="U201" s="8" t="s">
        <v>5055</v>
      </c>
      <c r="V201" s="9">
        <v>-8337.83</v>
      </c>
      <c r="X201" s="8" t="s">
        <v>5055</v>
      </c>
      <c r="Y201" t="s">
        <v>5055</v>
      </c>
      <c r="Z201" s="10" t="s">
        <v>5055</v>
      </c>
      <c r="AB201" s="8" t="s">
        <v>5055</v>
      </c>
      <c r="AC201" s="7">
        <v>8337.83</v>
      </c>
      <c r="AD201" t="s">
        <v>5055</v>
      </c>
      <c r="AE201" s="10" t="s">
        <v>5055</v>
      </c>
      <c r="AG201" s="8" t="s">
        <v>5055</v>
      </c>
      <c r="AH201" t="s">
        <v>5055</v>
      </c>
      <c r="AI201" s="10" t="s">
        <v>5055</v>
      </c>
      <c r="AK201" s="8" t="s">
        <v>5055</v>
      </c>
      <c r="AL201" t="s">
        <v>5055</v>
      </c>
      <c r="AM201" t="s">
        <v>5055</v>
      </c>
      <c r="AN201" t="s">
        <v>5055</v>
      </c>
      <c r="AO201" s="7">
        <v>8337.83</v>
      </c>
      <c r="AP201" t="s">
        <v>5055</v>
      </c>
      <c r="AQ201" t="s">
        <v>5055</v>
      </c>
      <c r="AR201" s="10" t="s">
        <v>5055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5053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5066</v>
      </c>
      <c r="U202" s="8" t="s">
        <v>5055</v>
      </c>
      <c r="V202" s="9">
        <v>-2250.6999999999998</v>
      </c>
      <c r="X202" s="8" t="s">
        <v>5055</v>
      </c>
      <c r="Y202" t="s">
        <v>5055</v>
      </c>
      <c r="Z202" s="10" t="s">
        <v>5055</v>
      </c>
      <c r="AB202" s="8" t="s">
        <v>5055</v>
      </c>
      <c r="AC202" s="7">
        <v>2250.6999999999998</v>
      </c>
      <c r="AD202" t="s">
        <v>5055</v>
      </c>
      <c r="AE202" s="10" t="s">
        <v>5055</v>
      </c>
      <c r="AG202" s="8" t="s">
        <v>5055</v>
      </c>
      <c r="AH202" t="s">
        <v>5055</v>
      </c>
      <c r="AI202" s="10" t="s">
        <v>5055</v>
      </c>
      <c r="AK202" s="8" t="s">
        <v>5055</v>
      </c>
      <c r="AL202" t="s">
        <v>5055</v>
      </c>
      <c r="AM202" t="s">
        <v>5055</v>
      </c>
      <c r="AN202" t="s">
        <v>5055</v>
      </c>
      <c r="AO202" s="7">
        <v>2250.6999999999998</v>
      </c>
      <c r="AP202" t="s">
        <v>5055</v>
      </c>
      <c r="AQ202" t="s">
        <v>5055</v>
      </c>
      <c r="AR202" s="10" t="s">
        <v>5055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5053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5066</v>
      </c>
      <c r="U203" s="8" t="s">
        <v>5055</v>
      </c>
      <c r="V203" s="9">
        <v>-700.95</v>
      </c>
      <c r="X203" s="8" t="s">
        <v>5055</v>
      </c>
      <c r="Y203" t="s">
        <v>5055</v>
      </c>
      <c r="Z203" s="10" t="s">
        <v>5055</v>
      </c>
      <c r="AB203" s="8" t="s">
        <v>5055</v>
      </c>
      <c r="AC203" t="s">
        <v>5055</v>
      </c>
      <c r="AD203" s="7">
        <v>700.95</v>
      </c>
      <c r="AE203" s="10" t="s">
        <v>5055</v>
      </c>
      <c r="AG203" s="8" t="s">
        <v>5055</v>
      </c>
      <c r="AH203" t="s">
        <v>5055</v>
      </c>
      <c r="AI203" s="10" t="s">
        <v>5055</v>
      </c>
      <c r="AK203" s="8" t="s">
        <v>5055</v>
      </c>
      <c r="AL203" t="s">
        <v>5055</v>
      </c>
      <c r="AM203" t="s">
        <v>5055</v>
      </c>
      <c r="AN203" t="s">
        <v>5055</v>
      </c>
      <c r="AO203" s="7">
        <v>700.95</v>
      </c>
      <c r="AP203" t="s">
        <v>5055</v>
      </c>
      <c r="AQ203" t="s">
        <v>5055</v>
      </c>
      <c r="AR203" s="10" t="s">
        <v>5055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5053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5066</v>
      </c>
      <c r="U204" s="8" t="s">
        <v>5055</v>
      </c>
      <c r="V204" s="9">
        <v>-1386.7</v>
      </c>
      <c r="X204" s="8" t="s">
        <v>5055</v>
      </c>
      <c r="Y204" t="s">
        <v>5055</v>
      </c>
      <c r="Z204" s="10" t="s">
        <v>5055</v>
      </c>
      <c r="AB204" s="8" t="s">
        <v>5055</v>
      </c>
      <c r="AC204" t="s">
        <v>5055</v>
      </c>
      <c r="AD204" s="7">
        <v>1386.7</v>
      </c>
      <c r="AE204" s="10" t="s">
        <v>5055</v>
      </c>
      <c r="AG204" s="8" t="s">
        <v>5055</v>
      </c>
      <c r="AH204" t="s">
        <v>5055</v>
      </c>
      <c r="AI204" s="10" t="s">
        <v>5055</v>
      </c>
      <c r="AK204" s="8" t="s">
        <v>5055</v>
      </c>
      <c r="AL204" t="s">
        <v>5055</v>
      </c>
      <c r="AM204" t="s">
        <v>5055</v>
      </c>
      <c r="AN204" t="s">
        <v>5055</v>
      </c>
      <c r="AO204" s="7">
        <v>1386.7</v>
      </c>
      <c r="AP204" t="s">
        <v>5055</v>
      </c>
      <c r="AQ204" t="s">
        <v>5055</v>
      </c>
      <c r="AR204" s="10" t="s">
        <v>5055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5053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5066</v>
      </c>
      <c r="U205" s="8" t="s">
        <v>5055</v>
      </c>
      <c r="V205" s="9">
        <v>-522.96</v>
      </c>
      <c r="X205" s="8" t="s">
        <v>5055</v>
      </c>
      <c r="Y205" t="s">
        <v>5055</v>
      </c>
      <c r="Z205" s="10" t="s">
        <v>5055</v>
      </c>
      <c r="AB205" s="8" t="s">
        <v>5055</v>
      </c>
      <c r="AC205" t="s">
        <v>5055</v>
      </c>
      <c r="AD205" s="7">
        <v>522.96</v>
      </c>
      <c r="AE205" s="10" t="s">
        <v>5055</v>
      </c>
      <c r="AG205" s="8" t="s">
        <v>5055</v>
      </c>
      <c r="AH205" t="s">
        <v>5055</v>
      </c>
      <c r="AI205" s="10" t="s">
        <v>5055</v>
      </c>
      <c r="AK205" s="8" t="s">
        <v>5055</v>
      </c>
      <c r="AL205" t="s">
        <v>5055</v>
      </c>
      <c r="AM205" t="s">
        <v>5055</v>
      </c>
      <c r="AN205" t="s">
        <v>5055</v>
      </c>
      <c r="AO205" s="7">
        <v>522.96</v>
      </c>
      <c r="AP205" t="s">
        <v>5055</v>
      </c>
      <c r="AQ205" t="s">
        <v>5055</v>
      </c>
      <c r="AR205" s="10" t="s">
        <v>5055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5053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5066</v>
      </c>
      <c r="U206" s="8" t="s">
        <v>5055</v>
      </c>
      <c r="V206" s="9">
        <v>-158.99</v>
      </c>
      <c r="X206" s="8" t="s">
        <v>5055</v>
      </c>
      <c r="Y206" t="s">
        <v>5055</v>
      </c>
      <c r="Z206" s="10" t="s">
        <v>5055</v>
      </c>
      <c r="AB206" s="8" t="s">
        <v>5055</v>
      </c>
      <c r="AC206" t="s">
        <v>5055</v>
      </c>
      <c r="AD206" t="s">
        <v>5055</v>
      </c>
      <c r="AE206" s="10" t="s">
        <v>5055</v>
      </c>
      <c r="AG206" s="11">
        <v>158.99</v>
      </c>
      <c r="AH206" t="s">
        <v>5055</v>
      </c>
      <c r="AI206" s="10" t="s">
        <v>5055</v>
      </c>
      <c r="AK206" s="8" t="s">
        <v>5055</v>
      </c>
      <c r="AL206" s="7">
        <v>158.99</v>
      </c>
      <c r="AM206" t="s">
        <v>5055</v>
      </c>
      <c r="AN206" t="s">
        <v>5055</v>
      </c>
      <c r="AO206" t="s">
        <v>5055</v>
      </c>
      <c r="AP206" t="s">
        <v>5055</v>
      </c>
      <c r="AQ206" t="s">
        <v>5055</v>
      </c>
      <c r="AR206" s="10" t="s">
        <v>5055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5053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5066</v>
      </c>
      <c r="U207" s="8" t="s">
        <v>5055</v>
      </c>
      <c r="V207" s="9">
        <v>-240.66</v>
      </c>
      <c r="X207" s="8" t="s">
        <v>5055</v>
      </c>
      <c r="Y207" t="s">
        <v>5055</v>
      </c>
      <c r="Z207" s="10" t="s">
        <v>5055</v>
      </c>
      <c r="AB207" s="8" t="s">
        <v>5055</v>
      </c>
      <c r="AC207" t="s">
        <v>5055</v>
      </c>
      <c r="AD207" t="s">
        <v>5055</v>
      </c>
      <c r="AE207" s="10" t="s">
        <v>5055</v>
      </c>
      <c r="AG207" s="11">
        <v>240.66</v>
      </c>
      <c r="AH207" t="s">
        <v>5055</v>
      </c>
      <c r="AI207" s="10" t="s">
        <v>5055</v>
      </c>
      <c r="AK207" s="8" t="s">
        <v>5055</v>
      </c>
      <c r="AL207" s="7">
        <v>240.66</v>
      </c>
      <c r="AM207" t="s">
        <v>5055</v>
      </c>
      <c r="AN207" t="s">
        <v>5055</v>
      </c>
      <c r="AO207" t="s">
        <v>5055</v>
      </c>
      <c r="AP207" t="s">
        <v>5055</v>
      </c>
      <c r="AQ207" t="s">
        <v>5055</v>
      </c>
      <c r="AR207" s="10" t="s">
        <v>5055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5053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5066</v>
      </c>
      <c r="U208" s="8" t="s">
        <v>5055</v>
      </c>
      <c r="V208" s="9">
        <v>-36.880000000000003</v>
      </c>
      <c r="X208" s="8" t="s">
        <v>5055</v>
      </c>
      <c r="Y208" t="s">
        <v>5055</v>
      </c>
      <c r="Z208" s="10" t="s">
        <v>5055</v>
      </c>
      <c r="AB208" s="8" t="s">
        <v>5055</v>
      </c>
      <c r="AC208" t="s">
        <v>5055</v>
      </c>
      <c r="AD208" t="s">
        <v>5055</v>
      </c>
      <c r="AE208" s="10" t="s">
        <v>5055</v>
      </c>
      <c r="AG208" s="8" t="s">
        <v>5055</v>
      </c>
      <c r="AH208" s="7">
        <v>36.880000000000003</v>
      </c>
      <c r="AI208" s="10" t="s">
        <v>5055</v>
      </c>
      <c r="AK208" s="8" t="s">
        <v>5055</v>
      </c>
      <c r="AL208" s="7">
        <v>36.880000000000003</v>
      </c>
      <c r="AM208" t="s">
        <v>5055</v>
      </c>
      <c r="AN208" t="s">
        <v>5055</v>
      </c>
      <c r="AO208" t="s">
        <v>5055</v>
      </c>
      <c r="AP208" t="s">
        <v>5055</v>
      </c>
      <c r="AQ208" t="s">
        <v>5055</v>
      </c>
      <c r="AR208" s="10" t="s">
        <v>5055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5053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5066</v>
      </c>
      <c r="U209" s="8" t="s">
        <v>5055</v>
      </c>
      <c r="V209" s="9">
        <v>-40.03</v>
      </c>
      <c r="X209" s="8" t="s">
        <v>5055</v>
      </c>
      <c r="Y209" t="s">
        <v>5055</v>
      </c>
      <c r="Z209" s="10" t="s">
        <v>5055</v>
      </c>
      <c r="AB209" s="8" t="s">
        <v>5055</v>
      </c>
      <c r="AC209" t="s">
        <v>5055</v>
      </c>
      <c r="AD209" t="s">
        <v>5055</v>
      </c>
      <c r="AE209" s="10" t="s">
        <v>5055</v>
      </c>
      <c r="AG209" s="8" t="s">
        <v>5055</v>
      </c>
      <c r="AH209" s="7">
        <v>40.03</v>
      </c>
      <c r="AI209" s="10" t="s">
        <v>5055</v>
      </c>
      <c r="AK209" s="8" t="s">
        <v>5055</v>
      </c>
      <c r="AL209" s="7">
        <v>40.03</v>
      </c>
      <c r="AM209" t="s">
        <v>5055</v>
      </c>
      <c r="AN209" t="s">
        <v>5055</v>
      </c>
      <c r="AO209" t="s">
        <v>5055</v>
      </c>
      <c r="AP209" t="s">
        <v>5055</v>
      </c>
      <c r="AQ209" t="s">
        <v>5055</v>
      </c>
      <c r="AR209" s="10" t="s">
        <v>5055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5066</v>
      </c>
      <c r="U210" s="8" t="s">
        <v>5055</v>
      </c>
      <c r="V210" s="10" t="s">
        <v>5055</v>
      </c>
      <c r="X210" s="11">
        <v>3533.09</v>
      </c>
      <c r="Y210" t="s">
        <v>5055</v>
      </c>
      <c r="Z210" s="10" t="s">
        <v>5055</v>
      </c>
      <c r="AB210" s="8" t="s">
        <v>5055</v>
      </c>
      <c r="AC210" t="s">
        <v>5055</v>
      </c>
      <c r="AD210" t="s">
        <v>5055</v>
      </c>
      <c r="AE210" s="10" t="s">
        <v>5055</v>
      </c>
      <c r="AG210" s="8" t="s">
        <v>5055</v>
      </c>
      <c r="AH210" t="s">
        <v>5055</v>
      </c>
      <c r="AI210" s="10" t="s">
        <v>5055</v>
      </c>
      <c r="AK210" s="8" t="s">
        <v>5055</v>
      </c>
      <c r="AL210" t="s">
        <v>5055</v>
      </c>
      <c r="AM210" t="s">
        <v>5055</v>
      </c>
      <c r="AN210" t="s">
        <v>5055</v>
      </c>
      <c r="AO210" t="s">
        <v>5055</v>
      </c>
      <c r="AP210" t="s">
        <v>5055</v>
      </c>
      <c r="AQ210" t="s">
        <v>5055</v>
      </c>
      <c r="AR210" s="10" t="s">
        <v>5055</v>
      </c>
    </row>
    <row r="211" spans="1:44" ht="16" x14ac:dyDescent="0.2">
      <c r="B211" t="s">
        <v>5056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5057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5055</v>
      </c>
      <c r="V214" s="10" t="s">
        <v>5055</v>
      </c>
      <c r="X214" s="8" t="s">
        <v>5055</v>
      </c>
      <c r="Y214" t="s">
        <v>5055</v>
      </c>
      <c r="Z214" s="9">
        <v>6307.99</v>
      </c>
      <c r="AB214" s="8" t="s">
        <v>5055</v>
      </c>
      <c r="AC214" t="s">
        <v>5055</v>
      </c>
      <c r="AD214" t="s">
        <v>5055</v>
      </c>
      <c r="AE214" s="10" t="s">
        <v>5055</v>
      </c>
      <c r="AG214" s="8" t="s">
        <v>5055</v>
      </c>
      <c r="AH214" t="s">
        <v>5055</v>
      </c>
      <c r="AI214" s="10" t="s">
        <v>5055</v>
      </c>
      <c r="AK214" s="8" t="s">
        <v>5055</v>
      </c>
      <c r="AL214" t="s">
        <v>5055</v>
      </c>
      <c r="AM214" t="s">
        <v>5055</v>
      </c>
      <c r="AN214" t="s">
        <v>5055</v>
      </c>
      <c r="AO214" t="s">
        <v>5055</v>
      </c>
      <c r="AP214" t="s">
        <v>5055</v>
      </c>
      <c r="AQ214" t="s">
        <v>5055</v>
      </c>
      <c r="AR214" s="10" t="s">
        <v>5055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5055</v>
      </c>
      <c r="X215" s="8" t="s">
        <v>5055</v>
      </c>
      <c r="Y215" t="s">
        <v>5055</v>
      </c>
      <c r="Z215" s="10" t="s">
        <v>5055</v>
      </c>
      <c r="AB215" s="8" t="s">
        <v>5055</v>
      </c>
      <c r="AC215" t="s">
        <v>5055</v>
      </c>
      <c r="AD215" t="s">
        <v>5055</v>
      </c>
      <c r="AE215" s="10" t="s">
        <v>5055</v>
      </c>
      <c r="AG215" s="8" t="s">
        <v>5055</v>
      </c>
      <c r="AH215" t="s">
        <v>5055</v>
      </c>
      <c r="AI215" s="10" t="s">
        <v>5055</v>
      </c>
      <c r="AK215" s="8" t="s">
        <v>5055</v>
      </c>
      <c r="AL215" t="s">
        <v>5055</v>
      </c>
      <c r="AM215" t="s">
        <v>5055</v>
      </c>
      <c r="AN215" t="s">
        <v>5055</v>
      </c>
      <c r="AO215" t="s">
        <v>5055</v>
      </c>
      <c r="AP215" t="s">
        <v>5055</v>
      </c>
      <c r="AQ215" t="s">
        <v>5055</v>
      </c>
      <c r="AR215" s="10" t="s">
        <v>5055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5055</v>
      </c>
      <c r="X216" s="8" t="s">
        <v>5055</v>
      </c>
      <c r="Y216" t="s">
        <v>5055</v>
      </c>
      <c r="Z216" s="10" t="s">
        <v>5055</v>
      </c>
      <c r="AB216" s="8" t="s">
        <v>5055</v>
      </c>
      <c r="AC216" t="s">
        <v>5055</v>
      </c>
      <c r="AD216" t="s">
        <v>5055</v>
      </c>
      <c r="AE216" s="10" t="s">
        <v>5055</v>
      </c>
      <c r="AG216" s="8" t="s">
        <v>5055</v>
      </c>
      <c r="AH216" t="s">
        <v>5055</v>
      </c>
      <c r="AI216" s="10" t="s">
        <v>5055</v>
      </c>
      <c r="AK216" s="8" t="s">
        <v>5055</v>
      </c>
      <c r="AL216" t="s">
        <v>5055</v>
      </c>
      <c r="AM216" t="s">
        <v>5055</v>
      </c>
      <c r="AN216" t="s">
        <v>5055</v>
      </c>
      <c r="AO216" t="s">
        <v>5055</v>
      </c>
      <c r="AP216" t="s">
        <v>5055</v>
      </c>
      <c r="AQ216" t="s">
        <v>5055</v>
      </c>
      <c r="AR216" s="10" t="s">
        <v>5055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5055</v>
      </c>
      <c r="V217" s="10" t="s">
        <v>5055</v>
      </c>
      <c r="X217" s="8" t="s">
        <v>5055</v>
      </c>
      <c r="Y217" s="7">
        <v>3403.69</v>
      </c>
      <c r="Z217" s="10" t="s">
        <v>5055</v>
      </c>
      <c r="AB217" s="8" t="s">
        <v>5055</v>
      </c>
      <c r="AC217" t="s">
        <v>5055</v>
      </c>
      <c r="AD217" t="s">
        <v>5055</v>
      </c>
      <c r="AE217" s="10" t="s">
        <v>5055</v>
      </c>
      <c r="AG217" s="8" t="s">
        <v>5055</v>
      </c>
      <c r="AH217" t="s">
        <v>5055</v>
      </c>
      <c r="AI217" s="10" t="s">
        <v>5055</v>
      </c>
      <c r="AK217" s="8" t="s">
        <v>5055</v>
      </c>
      <c r="AL217" t="s">
        <v>5055</v>
      </c>
      <c r="AM217" t="s">
        <v>5055</v>
      </c>
      <c r="AN217" t="s">
        <v>5055</v>
      </c>
      <c r="AO217" t="s">
        <v>5055</v>
      </c>
      <c r="AP217" t="s">
        <v>5055</v>
      </c>
      <c r="AQ217" t="s">
        <v>5055</v>
      </c>
      <c r="AR217" s="10" t="s">
        <v>5055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5055</v>
      </c>
      <c r="V218" s="10" t="s">
        <v>5055</v>
      </c>
      <c r="X218" s="8" t="s">
        <v>5055</v>
      </c>
      <c r="Y218" s="7">
        <v>941.16</v>
      </c>
      <c r="Z218" s="10" t="s">
        <v>5055</v>
      </c>
      <c r="AB218" s="8" t="s">
        <v>5055</v>
      </c>
      <c r="AC218" t="s">
        <v>5055</v>
      </c>
      <c r="AD218" t="s">
        <v>5055</v>
      </c>
      <c r="AE218" s="10" t="s">
        <v>5055</v>
      </c>
      <c r="AG218" s="8" t="s">
        <v>5055</v>
      </c>
      <c r="AH218" t="s">
        <v>5055</v>
      </c>
      <c r="AI218" s="10" t="s">
        <v>5055</v>
      </c>
      <c r="AK218" s="8" t="s">
        <v>5055</v>
      </c>
      <c r="AL218" t="s">
        <v>5055</v>
      </c>
      <c r="AM218" t="s">
        <v>5055</v>
      </c>
      <c r="AN218" t="s">
        <v>5055</v>
      </c>
      <c r="AO218" t="s">
        <v>5055</v>
      </c>
      <c r="AP218" t="s">
        <v>5055</v>
      </c>
      <c r="AQ218" t="s">
        <v>5055</v>
      </c>
      <c r="AR218" s="10" t="s">
        <v>5055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5053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5055</v>
      </c>
      <c r="Y219" t="s">
        <v>5055</v>
      </c>
      <c r="Z219" s="10" t="s">
        <v>5055</v>
      </c>
      <c r="AB219" s="8" t="s">
        <v>5055</v>
      </c>
      <c r="AC219" t="s">
        <v>5055</v>
      </c>
      <c r="AD219" t="s">
        <v>5055</v>
      </c>
      <c r="AE219" s="10" t="s">
        <v>5055</v>
      </c>
      <c r="AG219" s="8" t="s">
        <v>5055</v>
      </c>
      <c r="AH219" t="s">
        <v>5055</v>
      </c>
      <c r="AI219" s="10" t="s">
        <v>5055</v>
      </c>
      <c r="AK219" s="8" t="s">
        <v>5055</v>
      </c>
      <c r="AL219" t="s">
        <v>5055</v>
      </c>
      <c r="AM219" t="s">
        <v>5055</v>
      </c>
      <c r="AN219" t="s">
        <v>5055</v>
      </c>
      <c r="AO219" t="s">
        <v>5055</v>
      </c>
      <c r="AP219" t="s">
        <v>5055</v>
      </c>
      <c r="AQ219" t="s">
        <v>5055</v>
      </c>
      <c r="AR219" s="10" t="s">
        <v>5055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5053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5055</v>
      </c>
      <c r="V220" s="9">
        <v>763.35</v>
      </c>
      <c r="X220" s="11">
        <v>-763.35</v>
      </c>
      <c r="Y220" t="s">
        <v>5055</v>
      </c>
      <c r="Z220" s="10" t="s">
        <v>5055</v>
      </c>
      <c r="AB220" s="8" t="s">
        <v>5055</v>
      </c>
      <c r="AC220" t="s">
        <v>5055</v>
      </c>
      <c r="AD220" t="s">
        <v>5055</v>
      </c>
      <c r="AE220" s="10" t="s">
        <v>5055</v>
      </c>
      <c r="AG220" s="8" t="s">
        <v>5055</v>
      </c>
      <c r="AH220" t="s">
        <v>5055</v>
      </c>
      <c r="AI220" s="10" t="s">
        <v>5055</v>
      </c>
      <c r="AK220" s="8" t="s">
        <v>5055</v>
      </c>
      <c r="AL220" t="s">
        <v>5055</v>
      </c>
      <c r="AM220" t="s">
        <v>5055</v>
      </c>
      <c r="AN220" t="s">
        <v>5055</v>
      </c>
      <c r="AO220" t="s">
        <v>5055</v>
      </c>
      <c r="AP220" t="s">
        <v>5055</v>
      </c>
      <c r="AQ220" t="s">
        <v>5055</v>
      </c>
      <c r="AR220" s="10" t="s">
        <v>5055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5053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5055</v>
      </c>
      <c r="V221" s="9">
        <v>2242.06</v>
      </c>
      <c r="X221" s="8" t="s">
        <v>5055</v>
      </c>
      <c r="Y221" s="7">
        <v>-2242.06</v>
      </c>
      <c r="Z221" s="10" t="s">
        <v>5055</v>
      </c>
      <c r="AB221" s="8" t="s">
        <v>5055</v>
      </c>
      <c r="AC221" t="s">
        <v>5055</v>
      </c>
      <c r="AD221" t="s">
        <v>5055</v>
      </c>
      <c r="AE221" s="10" t="s">
        <v>5055</v>
      </c>
      <c r="AG221" s="8" t="s">
        <v>5055</v>
      </c>
      <c r="AH221" t="s">
        <v>5055</v>
      </c>
      <c r="AI221" s="10" t="s">
        <v>5055</v>
      </c>
      <c r="AK221" s="8" t="s">
        <v>5055</v>
      </c>
      <c r="AL221" t="s">
        <v>5055</v>
      </c>
      <c r="AM221" t="s">
        <v>5055</v>
      </c>
      <c r="AN221" t="s">
        <v>5055</v>
      </c>
      <c r="AO221" t="s">
        <v>5055</v>
      </c>
      <c r="AP221" t="s">
        <v>5055</v>
      </c>
      <c r="AQ221" t="s">
        <v>5055</v>
      </c>
      <c r="AR221" s="10" t="s">
        <v>5055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5053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5055</v>
      </c>
      <c r="V222" s="9">
        <v>3360.88</v>
      </c>
      <c r="X222" s="8" t="s">
        <v>5055</v>
      </c>
      <c r="Y222" t="s">
        <v>5055</v>
      </c>
      <c r="Z222" s="9">
        <v>-3360.88</v>
      </c>
      <c r="AB222" s="8" t="s">
        <v>5055</v>
      </c>
      <c r="AC222" t="s">
        <v>5055</v>
      </c>
      <c r="AD222" t="s">
        <v>5055</v>
      </c>
      <c r="AE222" s="10" t="s">
        <v>5055</v>
      </c>
      <c r="AG222" s="8" t="s">
        <v>5055</v>
      </c>
      <c r="AH222" t="s">
        <v>5055</v>
      </c>
      <c r="AI222" s="10" t="s">
        <v>5055</v>
      </c>
      <c r="AK222" s="8" t="s">
        <v>5055</v>
      </c>
      <c r="AL222" t="s">
        <v>5055</v>
      </c>
      <c r="AM222" t="s">
        <v>5055</v>
      </c>
      <c r="AN222" t="s">
        <v>5055</v>
      </c>
      <c r="AO222" t="s">
        <v>5055</v>
      </c>
      <c r="AP222" t="s">
        <v>5055</v>
      </c>
      <c r="AQ222" t="s">
        <v>5055</v>
      </c>
      <c r="AR222" s="10" t="s">
        <v>5055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5053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5055</v>
      </c>
      <c r="V223" s="9">
        <v>2947.11</v>
      </c>
      <c r="X223" s="8" t="s">
        <v>5055</v>
      </c>
      <c r="Y223" t="s">
        <v>5055</v>
      </c>
      <c r="Z223" s="9">
        <v>-2947.11</v>
      </c>
      <c r="AB223" s="8" t="s">
        <v>5055</v>
      </c>
      <c r="AC223" t="s">
        <v>5055</v>
      </c>
      <c r="AD223" t="s">
        <v>5055</v>
      </c>
      <c r="AE223" s="10" t="s">
        <v>5055</v>
      </c>
      <c r="AG223" s="8" t="s">
        <v>5055</v>
      </c>
      <c r="AH223" t="s">
        <v>5055</v>
      </c>
      <c r="AI223" s="10" t="s">
        <v>5055</v>
      </c>
      <c r="AK223" s="8" t="s">
        <v>5055</v>
      </c>
      <c r="AL223" t="s">
        <v>5055</v>
      </c>
      <c r="AM223" t="s">
        <v>5055</v>
      </c>
      <c r="AN223" t="s">
        <v>5055</v>
      </c>
      <c r="AO223" t="s">
        <v>5055</v>
      </c>
      <c r="AP223" t="s">
        <v>5055</v>
      </c>
      <c r="AQ223" t="s">
        <v>5055</v>
      </c>
      <c r="AR223" s="10" t="s">
        <v>5055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5053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5055</v>
      </c>
      <c r="V224" s="9">
        <v>889.61</v>
      </c>
      <c r="X224" s="11">
        <v>-889.61</v>
      </c>
      <c r="Y224" t="s">
        <v>5055</v>
      </c>
      <c r="Z224" s="10" t="s">
        <v>5055</v>
      </c>
      <c r="AB224" s="8" t="s">
        <v>5055</v>
      </c>
      <c r="AC224" t="s">
        <v>5055</v>
      </c>
      <c r="AD224" t="s">
        <v>5055</v>
      </c>
      <c r="AE224" s="10" t="s">
        <v>5055</v>
      </c>
      <c r="AG224" s="8" t="s">
        <v>5055</v>
      </c>
      <c r="AH224" t="s">
        <v>5055</v>
      </c>
      <c r="AI224" s="10" t="s">
        <v>5055</v>
      </c>
      <c r="AK224" s="8" t="s">
        <v>5055</v>
      </c>
      <c r="AL224" t="s">
        <v>5055</v>
      </c>
      <c r="AM224" t="s">
        <v>5055</v>
      </c>
      <c r="AN224" t="s">
        <v>5055</v>
      </c>
      <c r="AO224" t="s">
        <v>5055</v>
      </c>
      <c r="AP224" t="s">
        <v>5055</v>
      </c>
      <c r="AQ224" t="s">
        <v>5055</v>
      </c>
      <c r="AR224" s="10" t="s">
        <v>5055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5053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5055</v>
      </c>
      <c r="V225" s="9">
        <v>2102.79</v>
      </c>
      <c r="X225" s="8" t="s">
        <v>5055</v>
      </c>
      <c r="Y225" s="7">
        <v>-2102.79</v>
      </c>
      <c r="Z225" s="10" t="s">
        <v>5055</v>
      </c>
      <c r="AB225" s="8" t="s">
        <v>5055</v>
      </c>
      <c r="AC225" t="s">
        <v>5055</v>
      </c>
      <c r="AD225" t="s">
        <v>5055</v>
      </c>
      <c r="AE225" s="10" t="s">
        <v>5055</v>
      </c>
      <c r="AG225" s="8" t="s">
        <v>5055</v>
      </c>
      <c r="AH225" t="s">
        <v>5055</v>
      </c>
      <c r="AI225" s="10" t="s">
        <v>5055</v>
      </c>
      <c r="AK225" s="8" t="s">
        <v>5055</v>
      </c>
      <c r="AL225" t="s">
        <v>5055</v>
      </c>
      <c r="AM225" t="s">
        <v>5055</v>
      </c>
      <c r="AN225" t="s">
        <v>5055</v>
      </c>
      <c r="AO225" t="s">
        <v>5055</v>
      </c>
      <c r="AP225" t="s">
        <v>5055</v>
      </c>
      <c r="AQ225" t="s">
        <v>5055</v>
      </c>
      <c r="AR225" s="10" t="s">
        <v>5055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5053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5055</v>
      </c>
      <c r="V226" s="9">
        <v>129.52000000000001</v>
      </c>
      <c r="X226" s="8" t="s">
        <v>5055</v>
      </c>
      <c r="Y226" t="s">
        <v>5055</v>
      </c>
      <c r="Z226" s="10" t="s">
        <v>5055</v>
      </c>
      <c r="AB226" s="11">
        <v>-129.52000000000001</v>
      </c>
      <c r="AC226" t="s">
        <v>5055</v>
      </c>
      <c r="AD226" t="s">
        <v>5055</v>
      </c>
      <c r="AE226" s="10" t="s">
        <v>5055</v>
      </c>
      <c r="AG226" s="8" t="s">
        <v>5055</v>
      </c>
      <c r="AH226" t="s">
        <v>5055</v>
      </c>
      <c r="AI226" s="10" t="s">
        <v>5055</v>
      </c>
      <c r="AK226" s="8" t="s">
        <v>5055</v>
      </c>
      <c r="AL226" t="s">
        <v>5055</v>
      </c>
      <c r="AM226" t="s">
        <v>5055</v>
      </c>
      <c r="AN226" t="s">
        <v>5055</v>
      </c>
      <c r="AO226" t="s">
        <v>5055</v>
      </c>
      <c r="AP226" s="7">
        <v>129.52000000000001</v>
      </c>
      <c r="AQ226" t="s">
        <v>5055</v>
      </c>
      <c r="AR226" s="10" t="s">
        <v>5055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5053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5055</v>
      </c>
      <c r="V227" s="9">
        <v>-2847.87</v>
      </c>
      <c r="X227" s="8" t="s">
        <v>5055</v>
      </c>
      <c r="Y227" t="s">
        <v>5055</v>
      </c>
      <c r="Z227" s="10" t="s">
        <v>5055</v>
      </c>
      <c r="AB227" s="8" t="s">
        <v>5055</v>
      </c>
      <c r="AC227" s="7">
        <v>2847.87</v>
      </c>
      <c r="AD227" t="s">
        <v>5055</v>
      </c>
      <c r="AE227" s="10" t="s">
        <v>5055</v>
      </c>
      <c r="AG227" s="8" t="s">
        <v>5055</v>
      </c>
      <c r="AH227" t="s">
        <v>5055</v>
      </c>
      <c r="AI227" s="10" t="s">
        <v>5055</v>
      </c>
      <c r="AK227" s="8" t="s">
        <v>5055</v>
      </c>
      <c r="AL227" t="s">
        <v>5055</v>
      </c>
      <c r="AM227" t="s">
        <v>5055</v>
      </c>
      <c r="AN227" t="s">
        <v>5055</v>
      </c>
      <c r="AO227" t="s">
        <v>5055</v>
      </c>
      <c r="AP227" s="7">
        <v>2847.87</v>
      </c>
      <c r="AQ227" t="s">
        <v>5055</v>
      </c>
      <c r="AR227" s="10" t="s">
        <v>5055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5053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5055</v>
      </c>
      <c r="V228" s="9">
        <v>-2158.59</v>
      </c>
      <c r="X228" s="8" t="s">
        <v>5055</v>
      </c>
      <c r="Y228" t="s">
        <v>5055</v>
      </c>
      <c r="Z228" s="10" t="s">
        <v>5055</v>
      </c>
      <c r="AB228" s="8" t="s">
        <v>5055</v>
      </c>
      <c r="AC228" s="7">
        <v>2158.59</v>
      </c>
      <c r="AD228" t="s">
        <v>5055</v>
      </c>
      <c r="AE228" s="10" t="s">
        <v>5055</v>
      </c>
      <c r="AG228" s="8" t="s">
        <v>5055</v>
      </c>
      <c r="AH228" t="s">
        <v>5055</v>
      </c>
      <c r="AI228" s="10" t="s">
        <v>5055</v>
      </c>
      <c r="AK228" s="8" t="s">
        <v>5055</v>
      </c>
      <c r="AL228" t="s">
        <v>5055</v>
      </c>
      <c r="AM228" t="s">
        <v>5055</v>
      </c>
      <c r="AN228" t="s">
        <v>5055</v>
      </c>
      <c r="AO228" t="s">
        <v>5055</v>
      </c>
      <c r="AP228" s="7">
        <v>2158.59</v>
      </c>
      <c r="AQ228" t="s">
        <v>5055</v>
      </c>
      <c r="AR228" s="10" t="s">
        <v>5055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5053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5055</v>
      </c>
      <c r="V229" s="9">
        <v>-2988.56</v>
      </c>
      <c r="X229" s="8" t="s">
        <v>5055</v>
      </c>
      <c r="Y229" t="s">
        <v>5055</v>
      </c>
      <c r="Z229" s="10" t="s">
        <v>5055</v>
      </c>
      <c r="AB229" s="8" t="s">
        <v>5055</v>
      </c>
      <c r="AC229" s="7">
        <v>2988.56</v>
      </c>
      <c r="AD229" t="s">
        <v>5055</v>
      </c>
      <c r="AE229" s="10" t="s">
        <v>5055</v>
      </c>
      <c r="AG229" s="8" t="s">
        <v>5055</v>
      </c>
      <c r="AH229" t="s">
        <v>5055</v>
      </c>
      <c r="AI229" s="10" t="s">
        <v>5055</v>
      </c>
      <c r="AK229" s="8" t="s">
        <v>5055</v>
      </c>
      <c r="AL229" t="s">
        <v>5055</v>
      </c>
      <c r="AM229" t="s">
        <v>5055</v>
      </c>
      <c r="AN229" t="s">
        <v>5055</v>
      </c>
      <c r="AO229" t="s">
        <v>5055</v>
      </c>
      <c r="AP229" s="7">
        <v>2988.56</v>
      </c>
      <c r="AQ229" t="s">
        <v>5055</v>
      </c>
      <c r="AR229" s="10" t="s">
        <v>5055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5053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5055</v>
      </c>
      <c r="V230" s="9">
        <v>-695.29</v>
      </c>
      <c r="X230" s="8" t="s">
        <v>5055</v>
      </c>
      <c r="Y230" t="s">
        <v>5055</v>
      </c>
      <c r="Z230" s="10" t="s">
        <v>5055</v>
      </c>
      <c r="AB230" s="8" t="s">
        <v>5055</v>
      </c>
      <c r="AC230" t="s">
        <v>5055</v>
      </c>
      <c r="AD230" s="7">
        <v>695.29</v>
      </c>
      <c r="AE230" s="10" t="s">
        <v>5055</v>
      </c>
      <c r="AG230" s="8" t="s">
        <v>5055</v>
      </c>
      <c r="AH230" t="s">
        <v>5055</v>
      </c>
      <c r="AI230" s="10" t="s">
        <v>5055</v>
      </c>
      <c r="AK230" s="8" t="s">
        <v>5055</v>
      </c>
      <c r="AL230" t="s">
        <v>5055</v>
      </c>
      <c r="AM230" t="s">
        <v>5055</v>
      </c>
      <c r="AN230" t="s">
        <v>5055</v>
      </c>
      <c r="AO230" t="s">
        <v>5055</v>
      </c>
      <c r="AP230" s="7">
        <v>695.29</v>
      </c>
      <c r="AQ230" t="s">
        <v>5055</v>
      </c>
      <c r="AR230" s="10" t="s">
        <v>5055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5053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5055</v>
      </c>
      <c r="V231" s="9">
        <v>-662.56</v>
      </c>
      <c r="X231" s="8" t="s">
        <v>5055</v>
      </c>
      <c r="Y231" t="s">
        <v>5055</v>
      </c>
      <c r="Z231" s="10" t="s">
        <v>5055</v>
      </c>
      <c r="AB231" s="8" t="s">
        <v>5055</v>
      </c>
      <c r="AC231" t="s">
        <v>5055</v>
      </c>
      <c r="AD231" s="7">
        <v>662.56</v>
      </c>
      <c r="AE231" s="10" t="s">
        <v>5055</v>
      </c>
      <c r="AG231" s="8" t="s">
        <v>5055</v>
      </c>
      <c r="AH231" t="s">
        <v>5055</v>
      </c>
      <c r="AI231" s="10" t="s">
        <v>5055</v>
      </c>
      <c r="AK231" s="8" t="s">
        <v>5055</v>
      </c>
      <c r="AL231" t="s">
        <v>5055</v>
      </c>
      <c r="AM231" t="s">
        <v>5055</v>
      </c>
      <c r="AN231" t="s">
        <v>5055</v>
      </c>
      <c r="AO231" t="s">
        <v>5055</v>
      </c>
      <c r="AP231" s="7">
        <v>662.56</v>
      </c>
      <c r="AQ231" t="s">
        <v>5055</v>
      </c>
      <c r="AR231" s="10" t="s">
        <v>5055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5053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5055</v>
      </c>
      <c r="V232" s="9">
        <v>-503.5</v>
      </c>
      <c r="X232" s="8" t="s">
        <v>5055</v>
      </c>
      <c r="Y232" t="s">
        <v>5055</v>
      </c>
      <c r="Z232" s="10" t="s">
        <v>5055</v>
      </c>
      <c r="AB232" s="8" t="s">
        <v>5055</v>
      </c>
      <c r="AC232" t="s">
        <v>5055</v>
      </c>
      <c r="AD232" s="7">
        <v>503.5</v>
      </c>
      <c r="AE232" s="10" t="s">
        <v>5055</v>
      </c>
      <c r="AG232" s="8" t="s">
        <v>5055</v>
      </c>
      <c r="AH232" t="s">
        <v>5055</v>
      </c>
      <c r="AI232" s="10" t="s">
        <v>5055</v>
      </c>
      <c r="AK232" s="8" t="s">
        <v>5055</v>
      </c>
      <c r="AL232" t="s">
        <v>5055</v>
      </c>
      <c r="AM232" t="s">
        <v>5055</v>
      </c>
      <c r="AN232" t="s">
        <v>5055</v>
      </c>
      <c r="AO232" t="s">
        <v>5055</v>
      </c>
      <c r="AP232" s="7">
        <v>503.5</v>
      </c>
      <c r="AQ232" t="s">
        <v>5055</v>
      </c>
      <c r="AR232" s="10" t="s">
        <v>5055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5053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5055</v>
      </c>
      <c r="V233" s="9">
        <v>-1829.93</v>
      </c>
      <c r="X233" s="8" t="s">
        <v>5055</v>
      </c>
      <c r="Y233" t="s">
        <v>5055</v>
      </c>
      <c r="Z233" s="10" t="s">
        <v>5055</v>
      </c>
      <c r="AB233" s="8" t="s">
        <v>5055</v>
      </c>
      <c r="AC233" t="s">
        <v>5055</v>
      </c>
      <c r="AD233" t="s">
        <v>5055</v>
      </c>
      <c r="AE233" s="10" t="s">
        <v>5055</v>
      </c>
      <c r="AG233" s="11">
        <v>1829.93</v>
      </c>
      <c r="AH233" t="s">
        <v>5055</v>
      </c>
      <c r="AI233" s="10" t="s">
        <v>5055</v>
      </c>
      <c r="AK233" s="8" t="s">
        <v>5055</v>
      </c>
      <c r="AL233" s="7">
        <v>1829.93</v>
      </c>
      <c r="AM233" t="s">
        <v>5055</v>
      </c>
      <c r="AN233" t="s">
        <v>5055</v>
      </c>
      <c r="AO233" t="s">
        <v>5055</v>
      </c>
      <c r="AP233" t="s">
        <v>5055</v>
      </c>
      <c r="AQ233" t="s">
        <v>5055</v>
      </c>
      <c r="AR233" s="10" t="s">
        <v>5055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5053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5055</v>
      </c>
      <c r="V234" s="9">
        <v>-157.19999999999999</v>
      </c>
      <c r="X234" s="8" t="s">
        <v>5055</v>
      </c>
      <c r="Y234" t="s">
        <v>5055</v>
      </c>
      <c r="Z234" s="10" t="s">
        <v>5055</v>
      </c>
      <c r="AB234" s="8" t="s">
        <v>5055</v>
      </c>
      <c r="AC234" t="s">
        <v>5055</v>
      </c>
      <c r="AD234" t="s">
        <v>5055</v>
      </c>
      <c r="AE234" s="10" t="s">
        <v>5055</v>
      </c>
      <c r="AG234" s="11">
        <v>157.19999999999999</v>
      </c>
      <c r="AH234" t="s">
        <v>5055</v>
      </c>
      <c r="AI234" s="10" t="s">
        <v>5055</v>
      </c>
      <c r="AK234" s="8" t="s">
        <v>5055</v>
      </c>
      <c r="AL234" s="7">
        <v>157.19999999999999</v>
      </c>
      <c r="AM234" t="s">
        <v>5055</v>
      </c>
      <c r="AN234" t="s">
        <v>5055</v>
      </c>
      <c r="AO234" t="s">
        <v>5055</v>
      </c>
      <c r="AP234" t="s">
        <v>5055</v>
      </c>
      <c r="AQ234" t="s">
        <v>5055</v>
      </c>
      <c r="AR234" s="10" t="s">
        <v>5055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5053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5055</v>
      </c>
      <c r="V235" s="9">
        <v>-425.73</v>
      </c>
      <c r="X235" s="8" t="s">
        <v>5055</v>
      </c>
      <c r="Y235" t="s">
        <v>5055</v>
      </c>
      <c r="Z235" s="10" t="s">
        <v>5055</v>
      </c>
      <c r="AB235" s="8" t="s">
        <v>5055</v>
      </c>
      <c r="AC235" t="s">
        <v>5055</v>
      </c>
      <c r="AD235" t="s">
        <v>5055</v>
      </c>
      <c r="AE235" s="10" t="s">
        <v>5055</v>
      </c>
      <c r="AG235" s="8" t="s">
        <v>5055</v>
      </c>
      <c r="AH235" s="7">
        <v>425.73</v>
      </c>
      <c r="AI235" s="10" t="s">
        <v>5055</v>
      </c>
      <c r="AK235" s="8" t="s">
        <v>5055</v>
      </c>
      <c r="AL235" s="7">
        <v>425.73</v>
      </c>
      <c r="AM235" t="s">
        <v>5055</v>
      </c>
      <c r="AN235" t="s">
        <v>5055</v>
      </c>
      <c r="AO235" t="s">
        <v>5055</v>
      </c>
      <c r="AP235" t="s">
        <v>5055</v>
      </c>
      <c r="AQ235" t="s">
        <v>5055</v>
      </c>
      <c r="AR235" s="10" t="s">
        <v>5055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5053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5055</v>
      </c>
      <c r="V236" s="9">
        <v>-36.57</v>
      </c>
      <c r="X236" s="8" t="s">
        <v>5055</v>
      </c>
      <c r="Y236" t="s">
        <v>5055</v>
      </c>
      <c r="Z236" s="10" t="s">
        <v>5055</v>
      </c>
      <c r="AB236" s="8" t="s">
        <v>5055</v>
      </c>
      <c r="AC236" t="s">
        <v>5055</v>
      </c>
      <c r="AD236" t="s">
        <v>5055</v>
      </c>
      <c r="AE236" s="10" t="s">
        <v>5055</v>
      </c>
      <c r="AG236" s="8" t="s">
        <v>5055</v>
      </c>
      <c r="AH236" s="7">
        <v>36.57</v>
      </c>
      <c r="AI236" s="10" t="s">
        <v>5055</v>
      </c>
      <c r="AK236" s="8" t="s">
        <v>5055</v>
      </c>
      <c r="AL236" s="7">
        <v>36.57</v>
      </c>
      <c r="AM236" t="s">
        <v>5055</v>
      </c>
      <c r="AN236" t="s">
        <v>5055</v>
      </c>
      <c r="AO236" t="s">
        <v>5055</v>
      </c>
      <c r="AP236" t="s">
        <v>5055</v>
      </c>
      <c r="AQ236" t="s">
        <v>5055</v>
      </c>
      <c r="AR236" s="10" t="s">
        <v>5055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5055</v>
      </c>
      <c r="V237" s="10" t="s">
        <v>5055</v>
      </c>
      <c r="X237" s="11">
        <v>1652.96</v>
      </c>
      <c r="Y237" t="s">
        <v>5055</v>
      </c>
      <c r="Z237" s="10" t="s">
        <v>5055</v>
      </c>
      <c r="AB237" s="8" t="s">
        <v>5055</v>
      </c>
      <c r="AC237" t="s">
        <v>5055</v>
      </c>
      <c r="AD237" t="s">
        <v>5055</v>
      </c>
      <c r="AE237" s="10" t="s">
        <v>5055</v>
      </c>
      <c r="AG237" s="8" t="s">
        <v>5055</v>
      </c>
      <c r="AH237" t="s">
        <v>5055</v>
      </c>
      <c r="AI237" s="10" t="s">
        <v>5055</v>
      </c>
      <c r="AK237" s="8" t="s">
        <v>5055</v>
      </c>
      <c r="AL237" t="s">
        <v>5055</v>
      </c>
      <c r="AM237" t="s">
        <v>5055</v>
      </c>
      <c r="AN237" t="s">
        <v>5055</v>
      </c>
      <c r="AO237" t="s">
        <v>5055</v>
      </c>
      <c r="AP237" t="s">
        <v>5055</v>
      </c>
      <c r="AQ237" t="s">
        <v>5055</v>
      </c>
      <c r="AR237" s="10" t="s">
        <v>5055</v>
      </c>
    </row>
    <row r="238" spans="1:44" ht="16" x14ac:dyDescent="0.2">
      <c r="B238" t="s">
        <v>5056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5057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5053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5067</v>
      </c>
      <c r="U241" s="8" t="s">
        <v>5055</v>
      </c>
      <c r="V241" s="10" t="s">
        <v>5055</v>
      </c>
      <c r="X241" s="8" t="s">
        <v>5055</v>
      </c>
      <c r="Y241" t="s">
        <v>5055</v>
      </c>
      <c r="Z241" s="10" t="s">
        <v>5055</v>
      </c>
      <c r="AB241" s="8" t="s">
        <v>5055</v>
      </c>
      <c r="AC241" t="s">
        <v>5055</v>
      </c>
      <c r="AD241" t="s">
        <v>5055</v>
      </c>
      <c r="AE241" s="9">
        <v>54.71</v>
      </c>
      <c r="AG241" s="8" t="s">
        <v>5055</v>
      </c>
      <c r="AH241" t="s">
        <v>5055</v>
      </c>
      <c r="AI241" s="10" t="s">
        <v>5055</v>
      </c>
      <c r="AK241" s="8" t="s">
        <v>5055</v>
      </c>
      <c r="AL241" t="s">
        <v>5055</v>
      </c>
      <c r="AM241" t="s">
        <v>5055</v>
      </c>
      <c r="AN241" t="s">
        <v>5055</v>
      </c>
      <c r="AO241" s="7">
        <v>54.71</v>
      </c>
      <c r="AP241" t="s">
        <v>5055</v>
      </c>
      <c r="AQ241" t="s">
        <v>5055</v>
      </c>
      <c r="AR241" s="10" t="s">
        <v>5055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5053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5067</v>
      </c>
      <c r="U242" s="8" t="s">
        <v>5055</v>
      </c>
      <c r="V242" s="10" t="s">
        <v>5055</v>
      </c>
      <c r="X242" s="8" t="s">
        <v>5055</v>
      </c>
      <c r="Y242" t="s">
        <v>5055</v>
      </c>
      <c r="Z242" s="10" t="s">
        <v>5055</v>
      </c>
      <c r="AB242" s="8" t="s">
        <v>5055</v>
      </c>
      <c r="AC242" t="s">
        <v>5055</v>
      </c>
      <c r="AD242" t="s">
        <v>5055</v>
      </c>
      <c r="AE242" s="9">
        <v>96.63</v>
      </c>
      <c r="AG242" s="8" t="s">
        <v>5055</v>
      </c>
      <c r="AH242" t="s">
        <v>5055</v>
      </c>
      <c r="AI242" s="10" t="s">
        <v>5055</v>
      </c>
      <c r="AK242" s="8" t="s">
        <v>5055</v>
      </c>
      <c r="AL242" t="s">
        <v>5055</v>
      </c>
      <c r="AM242" t="s">
        <v>5055</v>
      </c>
      <c r="AN242" t="s">
        <v>5055</v>
      </c>
      <c r="AO242" s="7">
        <v>96.63</v>
      </c>
      <c r="AP242" t="s">
        <v>5055</v>
      </c>
      <c r="AQ242" t="s">
        <v>5055</v>
      </c>
      <c r="AR242" s="10" t="s">
        <v>5055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5053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5067</v>
      </c>
      <c r="U243" s="8" t="s">
        <v>5055</v>
      </c>
      <c r="V243" s="10" t="s">
        <v>5055</v>
      </c>
      <c r="X243" s="8" t="s">
        <v>5055</v>
      </c>
      <c r="Y243" t="s">
        <v>5055</v>
      </c>
      <c r="Z243" s="10" t="s">
        <v>5055</v>
      </c>
      <c r="AB243" s="8" t="s">
        <v>5055</v>
      </c>
      <c r="AC243" t="s">
        <v>5055</v>
      </c>
      <c r="AD243" t="s">
        <v>5055</v>
      </c>
      <c r="AE243" s="9">
        <v>77.069999999999993</v>
      </c>
      <c r="AG243" s="8" t="s">
        <v>5055</v>
      </c>
      <c r="AH243" t="s">
        <v>5055</v>
      </c>
      <c r="AI243" s="10" t="s">
        <v>5055</v>
      </c>
      <c r="AK243" s="8" t="s">
        <v>5055</v>
      </c>
      <c r="AL243" t="s">
        <v>5055</v>
      </c>
      <c r="AM243" t="s">
        <v>5055</v>
      </c>
      <c r="AN243" t="s">
        <v>5055</v>
      </c>
      <c r="AO243" s="7">
        <v>77.069999999999993</v>
      </c>
      <c r="AP243" t="s">
        <v>5055</v>
      </c>
      <c r="AQ243" t="s">
        <v>5055</v>
      </c>
      <c r="AR243" s="10" t="s">
        <v>5055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5053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5067</v>
      </c>
      <c r="U244" s="8" t="s">
        <v>5055</v>
      </c>
      <c r="V244" s="10" t="s">
        <v>5055</v>
      </c>
      <c r="X244" s="8" t="s">
        <v>5055</v>
      </c>
      <c r="Y244" t="s">
        <v>5055</v>
      </c>
      <c r="Z244" s="10" t="s">
        <v>5055</v>
      </c>
      <c r="AB244" s="8" t="s">
        <v>5055</v>
      </c>
      <c r="AC244" t="s">
        <v>5055</v>
      </c>
      <c r="AD244" t="s">
        <v>5055</v>
      </c>
      <c r="AE244" s="9">
        <v>18.55</v>
      </c>
      <c r="AG244" s="8" t="s">
        <v>5055</v>
      </c>
      <c r="AH244" t="s">
        <v>5055</v>
      </c>
      <c r="AI244" s="10" t="s">
        <v>5055</v>
      </c>
      <c r="AK244" s="8" t="s">
        <v>5055</v>
      </c>
      <c r="AL244" t="s">
        <v>5055</v>
      </c>
      <c r="AM244" t="s">
        <v>5055</v>
      </c>
      <c r="AN244" s="7">
        <v>18.55</v>
      </c>
      <c r="AO244" t="s">
        <v>5055</v>
      </c>
      <c r="AP244" t="s">
        <v>5055</v>
      </c>
      <c r="AQ244" t="s">
        <v>5055</v>
      </c>
      <c r="AR244" s="10" t="s">
        <v>5055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5053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5067</v>
      </c>
      <c r="U245" s="8" t="s">
        <v>5055</v>
      </c>
      <c r="V245" s="10" t="s">
        <v>5055</v>
      </c>
      <c r="X245" s="8" t="s">
        <v>5055</v>
      </c>
      <c r="Y245" t="s">
        <v>5055</v>
      </c>
      <c r="Z245" s="10" t="s">
        <v>5055</v>
      </c>
      <c r="AB245" s="8" t="s">
        <v>5055</v>
      </c>
      <c r="AC245" t="s">
        <v>5055</v>
      </c>
      <c r="AD245" t="s">
        <v>5055</v>
      </c>
      <c r="AE245" s="10" t="s">
        <v>5055</v>
      </c>
      <c r="AG245" s="8" t="s">
        <v>5055</v>
      </c>
      <c r="AH245" t="s">
        <v>5055</v>
      </c>
      <c r="AI245" s="9">
        <v>1.49</v>
      </c>
      <c r="AK245" s="8" t="s">
        <v>5055</v>
      </c>
      <c r="AL245" s="7">
        <v>1.49</v>
      </c>
      <c r="AM245" t="s">
        <v>5055</v>
      </c>
      <c r="AN245" t="s">
        <v>5055</v>
      </c>
      <c r="AO245" t="s">
        <v>5055</v>
      </c>
      <c r="AP245" t="s">
        <v>5055</v>
      </c>
      <c r="AQ245" t="s">
        <v>5055</v>
      </c>
      <c r="AR245" s="10" t="s">
        <v>5055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5053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5067</v>
      </c>
      <c r="U246" s="8" t="s">
        <v>5055</v>
      </c>
      <c r="V246" s="10" t="s">
        <v>5055</v>
      </c>
      <c r="X246" s="8" t="s">
        <v>5055</v>
      </c>
      <c r="Y246" t="s">
        <v>5055</v>
      </c>
      <c r="Z246" s="10" t="s">
        <v>5055</v>
      </c>
      <c r="AB246" s="8" t="s">
        <v>5055</v>
      </c>
      <c r="AC246" t="s">
        <v>5055</v>
      </c>
      <c r="AD246" t="s">
        <v>5055</v>
      </c>
      <c r="AE246" s="10" t="s">
        <v>5055</v>
      </c>
      <c r="AG246" s="8" t="s">
        <v>5055</v>
      </c>
      <c r="AH246" t="s">
        <v>5055</v>
      </c>
      <c r="AI246" s="9">
        <v>6.12</v>
      </c>
      <c r="AK246" s="8" t="s">
        <v>5055</v>
      </c>
      <c r="AL246" s="7">
        <v>6.12</v>
      </c>
      <c r="AM246" t="s">
        <v>5055</v>
      </c>
      <c r="AN246" t="s">
        <v>5055</v>
      </c>
      <c r="AO246" t="s">
        <v>5055</v>
      </c>
      <c r="AP246" t="s">
        <v>5055</v>
      </c>
      <c r="AQ246" t="s">
        <v>5055</v>
      </c>
      <c r="AR246" s="10" t="s">
        <v>5055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5053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5067</v>
      </c>
      <c r="U247" s="8" t="s">
        <v>5055</v>
      </c>
      <c r="V247" s="10" t="s">
        <v>5055</v>
      </c>
      <c r="X247" s="8" t="s">
        <v>5055</v>
      </c>
      <c r="Y247" t="s">
        <v>5055</v>
      </c>
      <c r="Z247" s="10" t="s">
        <v>5055</v>
      </c>
      <c r="AB247" s="8" t="s">
        <v>5055</v>
      </c>
      <c r="AC247" t="s">
        <v>5055</v>
      </c>
      <c r="AD247" t="s">
        <v>5055</v>
      </c>
      <c r="AE247" s="10" t="s">
        <v>5055</v>
      </c>
      <c r="AG247" s="8" t="s">
        <v>5055</v>
      </c>
      <c r="AH247" t="s">
        <v>5055</v>
      </c>
      <c r="AI247" s="9">
        <v>7.12</v>
      </c>
      <c r="AK247" s="8" t="s">
        <v>5055</v>
      </c>
      <c r="AL247" s="7">
        <v>7.12</v>
      </c>
      <c r="AM247" t="s">
        <v>5055</v>
      </c>
      <c r="AN247" t="s">
        <v>5055</v>
      </c>
      <c r="AO247" t="s">
        <v>5055</v>
      </c>
      <c r="AP247" t="s">
        <v>5055</v>
      </c>
      <c r="AQ247" t="s">
        <v>5055</v>
      </c>
      <c r="AR247" s="10" t="s">
        <v>5055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5067</v>
      </c>
      <c r="U248" s="8" t="s">
        <v>5055</v>
      </c>
      <c r="V248" s="10" t="s">
        <v>5055</v>
      </c>
      <c r="X248" s="8" t="s">
        <v>5055</v>
      </c>
      <c r="Y248" t="s">
        <v>5055</v>
      </c>
      <c r="Z248" s="9">
        <v>5282.6</v>
      </c>
      <c r="AB248" s="8" t="s">
        <v>5055</v>
      </c>
      <c r="AC248" t="s">
        <v>5055</v>
      </c>
      <c r="AD248" t="s">
        <v>5055</v>
      </c>
      <c r="AE248" s="10" t="s">
        <v>5055</v>
      </c>
      <c r="AG248" s="8" t="s">
        <v>5055</v>
      </c>
      <c r="AH248" t="s">
        <v>5055</v>
      </c>
      <c r="AI248" s="10" t="s">
        <v>5055</v>
      </c>
      <c r="AK248" s="8" t="s">
        <v>5055</v>
      </c>
      <c r="AL248" t="s">
        <v>5055</v>
      </c>
      <c r="AM248" t="s">
        <v>5055</v>
      </c>
      <c r="AN248" t="s">
        <v>5055</v>
      </c>
      <c r="AO248" t="s">
        <v>5055</v>
      </c>
      <c r="AP248" t="s">
        <v>5055</v>
      </c>
      <c r="AQ248" t="s">
        <v>5055</v>
      </c>
      <c r="AR248" s="10" t="s">
        <v>5055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5067</v>
      </c>
      <c r="U249" s="8" t="s">
        <v>5055</v>
      </c>
      <c r="V249" s="10" t="s">
        <v>5055</v>
      </c>
      <c r="X249" s="8" t="s">
        <v>5055</v>
      </c>
      <c r="Y249" s="7">
        <v>941.16</v>
      </c>
      <c r="Z249" s="10" t="s">
        <v>5055</v>
      </c>
      <c r="AB249" s="8" t="s">
        <v>5055</v>
      </c>
      <c r="AC249" t="s">
        <v>5055</v>
      </c>
      <c r="AD249" t="s">
        <v>5055</v>
      </c>
      <c r="AE249" s="10" t="s">
        <v>5055</v>
      </c>
      <c r="AG249" s="8" t="s">
        <v>5055</v>
      </c>
      <c r="AH249" t="s">
        <v>5055</v>
      </c>
      <c r="AI249" s="10" t="s">
        <v>5055</v>
      </c>
      <c r="AK249" s="8" t="s">
        <v>5055</v>
      </c>
      <c r="AL249" t="s">
        <v>5055</v>
      </c>
      <c r="AM249" t="s">
        <v>5055</v>
      </c>
      <c r="AN249" t="s">
        <v>5055</v>
      </c>
      <c r="AO249" t="s">
        <v>5055</v>
      </c>
      <c r="AP249" t="s">
        <v>5055</v>
      </c>
      <c r="AQ249" t="s">
        <v>5055</v>
      </c>
      <c r="AR249" s="10" t="s">
        <v>5055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5067</v>
      </c>
      <c r="U250" s="8" t="s">
        <v>5055</v>
      </c>
      <c r="V250" s="10" t="s">
        <v>5055</v>
      </c>
      <c r="X250" s="8" t="s">
        <v>5055</v>
      </c>
      <c r="Y250" s="7">
        <v>3403.69</v>
      </c>
      <c r="Z250" s="10" t="s">
        <v>5055</v>
      </c>
      <c r="AB250" s="8" t="s">
        <v>5055</v>
      </c>
      <c r="AC250" t="s">
        <v>5055</v>
      </c>
      <c r="AD250" t="s">
        <v>5055</v>
      </c>
      <c r="AE250" s="10" t="s">
        <v>5055</v>
      </c>
      <c r="AG250" s="8" t="s">
        <v>5055</v>
      </c>
      <c r="AH250" t="s">
        <v>5055</v>
      </c>
      <c r="AI250" s="10" t="s">
        <v>5055</v>
      </c>
      <c r="AK250" s="8" t="s">
        <v>5055</v>
      </c>
      <c r="AL250" t="s">
        <v>5055</v>
      </c>
      <c r="AM250" t="s">
        <v>5055</v>
      </c>
      <c r="AN250" t="s">
        <v>5055</v>
      </c>
      <c r="AO250" t="s">
        <v>5055</v>
      </c>
      <c r="AP250" t="s">
        <v>5055</v>
      </c>
      <c r="AQ250" t="s">
        <v>5055</v>
      </c>
      <c r="AR250" s="10" t="s">
        <v>5055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5053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5067</v>
      </c>
      <c r="U251" s="11">
        <v>129.52000000000001</v>
      </c>
      <c r="V251" s="9">
        <v>-129.52000000000001</v>
      </c>
      <c r="X251" s="8" t="s">
        <v>5055</v>
      </c>
      <c r="Y251" t="s">
        <v>5055</v>
      </c>
      <c r="Z251" s="10" t="s">
        <v>5055</v>
      </c>
      <c r="AB251" s="8" t="s">
        <v>5055</v>
      </c>
      <c r="AC251" t="s">
        <v>5055</v>
      </c>
      <c r="AD251" t="s">
        <v>5055</v>
      </c>
      <c r="AE251" s="10" t="s">
        <v>5055</v>
      </c>
      <c r="AG251" s="8" t="s">
        <v>5055</v>
      </c>
      <c r="AH251" t="s">
        <v>5055</v>
      </c>
      <c r="AI251" s="10" t="s">
        <v>5055</v>
      </c>
      <c r="AK251" s="8" t="s">
        <v>5055</v>
      </c>
      <c r="AL251" t="s">
        <v>5055</v>
      </c>
      <c r="AM251" t="s">
        <v>5055</v>
      </c>
      <c r="AN251" t="s">
        <v>5055</v>
      </c>
      <c r="AO251" t="s">
        <v>5055</v>
      </c>
      <c r="AP251" t="s">
        <v>5055</v>
      </c>
      <c r="AQ251" t="s">
        <v>5055</v>
      </c>
      <c r="AR251" s="10" t="s">
        <v>5055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5053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5067</v>
      </c>
      <c r="U252" s="11">
        <v>265.8</v>
      </c>
      <c r="V252" s="9">
        <v>-265.8</v>
      </c>
      <c r="X252" s="8" t="s">
        <v>5055</v>
      </c>
      <c r="Y252" t="s">
        <v>5055</v>
      </c>
      <c r="Z252" s="10" t="s">
        <v>5055</v>
      </c>
      <c r="AB252" s="8" t="s">
        <v>5055</v>
      </c>
      <c r="AC252" t="s">
        <v>5055</v>
      </c>
      <c r="AD252" t="s">
        <v>5055</v>
      </c>
      <c r="AE252" s="10" t="s">
        <v>5055</v>
      </c>
      <c r="AG252" s="8" t="s">
        <v>5055</v>
      </c>
      <c r="AH252" t="s">
        <v>5055</v>
      </c>
      <c r="AI252" s="10" t="s">
        <v>5055</v>
      </c>
      <c r="AK252" s="8" t="s">
        <v>5055</v>
      </c>
      <c r="AL252" t="s">
        <v>5055</v>
      </c>
      <c r="AM252" t="s">
        <v>5055</v>
      </c>
      <c r="AN252" t="s">
        <v>5055</v>
      </c>
      <c r="AO252" t="s">
        <v>5055</v>
      </c>
      <c r="AP252" t="s">
        <v>5055</v>
      </c>
      <c r="AQ252" t="s">
        <v>5055</v>
      </c>
      <c r="AR252" s="10" t="s">
        <v>5055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5067</v>
      </c>
      <c r="U253" s="11">
        <v>-129.52000000000001</v>
      </c>
      <c r="V253" s="10" t="s">
        <v>5055</v>
      </c>
      <c r="X253" s="8" t="s">
        <v>5055</v>
      </c>
      <c r="Y253" t="s">
        <v>5055</v>
      </c>
      <c r="Z253" s="10" t="s">
        <v>5055</v>
      </c>
      <c r="AB253" s="8" t="s">
        <v>5055</v>
      </c>
      <c r="AC253" t="s">
        <v>5055</v>
      </c>
      <c r="AD253" t="s">
        <v>5055</v>
      </c>
      <c r="AE253" s="10" t="s">
        <v>5055</v>
      </c>
      <c r="AG253" s="8" t="s">
        <v>5055</v>
      </c>
      <c r="AH253" t="s">
        <v>5055</v>
      </c>
      <c r="AI253" s="10" t="s">
        <v>5055</v>
      </c>
      <c r="AK253" s="8" t="s">
        <v>5055</v>
      </c>
      <c r="AL253" t="s">
        <v>5055</v>
      </c>
      <c r="AM253" t="s">
        <v>5055</v>
      </c>
      <c r="AN253" t="s">
        <v>5055</v>
      </c>
      <c r="AO253" t="s">
        <v>5055</v>
      </c>
      <c r="AP253" t="s">
        <v>5055</v>
      </c>
      <c r="AQ253" t="s">
        <v>5055</v>
      </c>
      <c r="AR253" s="10" t="s">
        <v>5055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5067</v>
      </c>
      <c r="U254" s="11">
        <v>-43.17</v>
      </c>
      <c r="V254" s="10" t="s">
        <v>5055</v>
      </c>
      <c r="X254" s="8" t="s">
        <v>5055</v>
      </c>
      <c r="Y254" t="s">
        <v>5055</v>
      </c>
      <c r="Z254" s="10" t="s">
        <v>5055</v>
      </c>
      <c r="AB254" s="8" t="s">
        <v>5055</v>
      </c>
      <c r="AC254" t="s">
        <v>5055</v>
      </c>
      <c r="AD254" t="s">
        <v>5055</v>
      </c>
      <c r="AE254" s="10" t="s">
        <v>5055</v>
      </c>
      <c r="AG254" s="8" t="s">
        <v>5055</v>
      </c>
      <c r="AH254" t="s">
        <v>5055</v>
      </c>
      <c r="AI254" s="10" t="s">
        <v>5055</v>
      </c>
      <c r="AK254" s="8" t="s">
        <v>5055</v>
      </c>
      <c r="AL254" t="s">
        <v>5055</v>
      </c>
      <c r="AM254" t="s">
        <v>5055</v>
      </c>
      <c r="AN254" t="s">
        <v>5055</v>
      </c>
      <c r="AO254" t="s">
        <v>5055</v>
      </c>
      <c r="AP254" t="s">
        <v>5055</v>
      </c>
      <c r="AQ254" t="s">
        <v>5055</v>
      </c>
      <c r="AR254" s="10" t="s">
        <v>5055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5067</v>
      </c>
      <c r="U255" s="11">
        <v>-86.35</v>
      </c>
      <c r="V255" s="10" t="s">
        <v>5055</v>
      </c>
      <c r="X255" s="8" t="s">
        <v>5055</v>
      </c>
      <c r="Y255" t="s">
        <v>5055</v>
      </c>
      <c r="Z255" s="10" t="s">
        <v>5055</v>
      </c>
      <c r="AB255" s="8" t="s">
        <v>5055</v>
      </c>
      <c r="AC255" t="s">
        <v>5055</v>
      </c>
      <c r="AD255" t="s">
        <v>5055</v>
      </c>
      <c r="AE255" s="10" t="s">
        <v>5055</v>
      </c>
      <c r="AG255" s="8" t="s">
        <v>5055</v>
      </c>
      <c r="AH255" t="s">
        <v>5055</v>
      </c>
      <c r="AI255" s="10" t="s">
        <v>5055</v>
      </c>
      <c r="AK255" s="8" t="s">
        <v>5055</v>
      </c>
      <c r="AL255" t="s">
        <v>5055</v>
      </c>
      <c r="AM255" t="s">
        <v>5055</v>
      </c>
      <c r="AN255" t="s">
        <v>5055</v>
      </c>
      <c r="AO255" t="s">
        <v>5055</v>
      </c>
      <c r="AP255" t="s">
        <v>5055</v>
      </c>
      <c r="AQ255" t="s">
        <v>5055</v>
      </c>
      <c r="AR255" s="10" t="s">
        <v>5055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5067</v>
      </c>
      <c r="U256" s="11">
        <v>-66.45</v>
      </c>
      <c r="V256" s="10" t="s">
        <v>5055</v>
      </c>
      <c r="X256" s="8" t="s">
        <v>5055</v>
      </c>
      <c r="Y256" t="s">
        <v>5055</v>
      </c>
      <c r="Z256" s="10" t="s">
        <v>5055</v>
      </c>
      <c r="AB256" s="8" t="s">
        <v>5055</v>
      </c>
      <c r="AC256" t="s">
        <v>5055</v>
      </c>
      <c r="AD256" t="s">
        <v>5055</v>
      </c>
      <c r="AE256" s="10" t="s">
        <v>5055</v>
      </c>
      <c r="AG256" s="8" t="s">
        <v>5055</v>
      </c>
      <c r="AH256" t="s">
        <v>5055</v>
      </c>
      <c r="AI256" s="10" t="s">
        <v>5055</v>
      </c>
      <c r="AK256" s="8" t="s">
        <v>5055</v>
      </c>
      <c r="AL256" t="s">
        <v>5055</v>
      </c>
      <c r="AM256" t="s">
        <v>5055</v>
      </c>
      <c r="AN256" t="s">
        <v>5055</v>
      </c>
      <c r="AO256" t="s">
        <v>5055</v>
      </c>
      <c r="AP256" t="s">
        <v>5055</v>
      </c>
      <c r="AQ256" t="s">
        <v>5055</v>
      </c>
      <c r="AR256" s="10" t="s">
        <v>5055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5067</v>
      </c>
      <c r="U257" s="11">
        <v>-199.35</v>
      </c>
      <c r="V257" s="10" t="s">
        <v>5055</v>
      </c>
      <c r="X257" s="8" t="s">
        <v>5055</v>
      </c>
      <c r="Y257" t="s">
        <v>5055</v>
      </c>
      <c r="Z257" s="10" t="s">
        <v>5055</v>
      </c>
      <c r="AB257" s="8" t="s">
        <v>5055</v>
      </c>
      <c r="AC257" t="s">
        <v>5055</v>
      </c>
      <c r="AD257" t="s">
        <v>5055</v>
      </c>
      <c r="AE257" s="10" t="s">
        <v>5055</v>
      </c>
      <c r="AG257" s="8" t="s">
        <v>5055</v>
      </c>
      <c r="AH257" t="s">
        <v>5055</v>
      </c>
      <c r="AI257" s="10" t="s">
        <v>5055</v>
      </c>
      <c r="AK257" s="8" t="s">
        <v>5055</v>
      </c>
      <c r="AL257" t="s">
        <v>5055</v>
      </c>
      <c r="AM257" t="s">
        <v>5055</v>
      </c>
      <c r="AN257" t="s">
        <v>5055</v>
      </c>
      <c r="AO257" t="s">
        <v>5055</v>
      </c>
      <c r="AP257" t="s">
        <v>5055</v>
      </c>
      <c r="AQ257" t="s">
        <v>5055</v>
      </c>
      <c r="AR257" s="10" t="s">
        <v>5055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5053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5067</v>
      </c>
      <c r="U258" s="8" t="s">
        <v>5055</v>
      </c>
      <c r="V258" s="9">
        <v>724.15</v>
      </c>
      <c r="X258" s="11">
        <v>-724.15</v>
      </c>
      <c r="Y258" t="s">
        <v>5055</v>
      </c>
      <c r="Z258" s="10" t="s">
        <v>5055</v>
      </c>
      <c r="AB258" s="8" t="s">
        <v>5055</v>
      </c>
      <c r="AC258" t="s">
        <v>5055</v>
      </c>
      <c r="AD258" t="s">
        <v>5055</v>
      </c>
      <c r="AE258" s="10" t="s">
        <v>5055</v>
      </c>
      <c r="AG258" s="8" t="s">
        <v>5055</v>
      </c>
      <c r="AH258" t="s">
        <v>5055</v>
      </c>
      <c r="AI258" s="10" t="s">
        <v>5055</v>
      </c>
      <c r="AK258" s="8" t="s">
        <v>5055</v>
      </c>
      <c r="AL258" t="s">
        <v>5055</v>
      </c>
      <c r="AM258" t="s">
        <v>5055</v>
      </c>
      <c r="AN258" t="s">
        <v>5055</v>
      </c>
      <c r="AO258" t="s">
        <v>5055</v>
      </c>
      <c r="AP258" t="s">
        <v>5055</v>
      </c>
      <c r="AQ258" t="s">
        <v>5055</v>
      </c>
      <c r="AR258" s="10" t="s">
        <v>5055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5053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5067</v>
      </c>
      <c r="U259" s="8" t="s">
        <v>5055</v>
      </c>
      <c r="V259" s="9">
        <v>2173.9899999999998</v>
      </c>
      <c r="X259" s="8" t="s">
        <v>5055</v>
      </c>
      <c r="Y259" s="7">
        <v>-2173.9899999999998</v>
      </c>
      <c r="Z259" s="10" t="s">
        <v>5055</v>
      </c>
      <c r="AB259" s="8" t="s">
        <v>5055</v>
      </c>
      <c r="AC259" t="s">
        <v>5055</v>
      </c>
      <c r="AD259" t="s">
        <v>5055</v>
      </c>
      <c r="AE259" s="10" t="s">
        <v>5055</v>
      </c>
      <c r="AG259" s="8" t="s">
        <v>5055</v>
      </c>
      <c r="AH259" t="s">
        <v>5055</v>
      </c>
      <c r="AI259" s="10" t="s">
        <v>5055</v>
      </c>
      <c r="AK259" s="8" t="s">
        <v>5055</v>
      </c>
      <c r="AL259" t="s">
        <v>5055</v>
      </c>
      <c r="AM259" t="s">
        <v>5055</v>
      </c>
      <c r="AN259" t="s">
        <v>5055</v>
      </c>
      <c r="AO259" t="s">
        <v>5055</v>
      </c>
      <c r="AP259" t="s">
        <v>5055</v>
      </c>
      <c r="AQ259" t="s">
        <v>5055</v>
      </c>
      <c r="AR259" s="10" t="s">
        <v>5055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5053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5067</v>
      </c>
      <c r="U260" s="8" t="s">
        <v>5055</v>
      </c>
      <c r="V260" s="9">
        <v>3274.37</v>
      </c>
      <c r="X260" s="8" t="s">
        <v>5055</v>
      </c>
      <c r="Y260" t="s">
        <v>5055</v>
      </c>
      <c r="Z260" s="9">
        <v>-3274.37</v>
      </c>
      <c r="AB260" s="8" t="s">
        <v>5055</v>
      </c>
      <c r="AC260" t="s">
        <v>5055</v>
      </c>
      <c r="AD260" t="s">
        <v>5055</v>
      </c>
      <c r="AE260" s="10" t="s">
        <v>5055</v>
      </c>
      <c r="AG260" s="8" t="s">
        <v>5055</v>
      </c>
      <c r="AH260" t="s">
        <v>5055</v>
      </c>
      <c r="AI260" s="10" t="s">
        <v>5055</v>
      </c>
      <c r="AK260" s="8" t="s">
        <v>5055</v>
      </c>
      <c r="AL260" t="s">
        <v>5055</v>
      </c>
      <c r="AM260" t="s">
        <v>5055</v>
      </c>
      <c r="AN260" t="s">
        <v>5055</v>
      </c>
      <c r="AO260" t="s">
        <v>5055</v>
      </c>
      <c r="AP260" t="s">
        <v>5055</v>
      </c>
      <c r="AQ260" t="s">
        <v>5055</v>
      </c>
      <c r="AR260" s="10" t="s">
        <v>5055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5053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5067</v>
      </c>
      <c r="U261" s="8" t="s">
        <v>5055</v>
      </c>
      <c r="V261" s="9">
        <v>2008.23</v>
      </c>
      <c r="X261" s="8" t="s">
        <v>5055</v>
      </c>
      <c r="Y261" t="s">
        <v>5055</v>
      </c>
      <c r="Z261" s="9">
        <v>-2008.23</v>
      </c>
      <c r="AB261" s="8" t="s">
        <v>5055</v>
      </c>
      <c r="AC261" t="s">
        <v>5055</v>
      </c>
      <c r="AD261" t="s">
        <v>5055</v>
      </c>
      <c r="AE261" s="10" t="s">
        <v>5055</v>
      </c>
      <c r="AG261" s="8" t="s">
        <v>5055</v>
      </c>
      <c r="AH261" t="s">
        <v>5055</v>
      </c>
      <c r="AI261" s="10" t="s">
        <v>5055</v>
      </c>
      <c r="AK261" s="8" t="s">
        <v>5055</v>
      </c>
      <c r="AL261" t="s">
        <v>5055</v>
      </c>
      <c r="AM261" t="s">
        <v>5055</v>
      </c>
      <c r="AN261" t="s">
        <v>5055</v>
      </c>
      <c r="AO261" t="s">
        <v>5055</v>
      </c>
      <c r="AP261" t="s">
        <v>5055</v>
      </c>
      <c r="AQ261" t="s">
        <v>5055</v>
      </c>
      <c r="AR261" s="10" t="s">
        <v>5055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5053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5067</v>
      </c>
      <c r="U262" s="8" t="s">
        <v>5055</v>
      </c>
      <c r="V262" s="9">
        <v>371.41</v>
      </c>
      <c r="X262" s="11">
        <v>-371.41</v>
      </c>
      <c r="Y262" t="s">
        <v>5055</v>
      </c>
      <c r="Z262" s="10" t="s">
        <v>5055</v>
      </c>
      <c r="AB262" s="8" t="s">
        <v>5055</v>
      </c>
      <c r="AC262" t="s">
        <v>5055</v>
      </c>
      <c r="AD262" t="s">
        <v>5055</v>
      </c>
      <c r="AE262" s="10" t="s">
        <v>5055</v>
      </c>
      <c r="AG262" s="8" t="s">
        <v>5055</v>
      </c>
      <c r="AH262" t="s">
        <v>5055</v>
      </c>
      <c r="AI262" s="10" t="s">
        <v>5055</v>
      </c>
      <c r="AK262" s="8" t="s">
        <v>5055</v>
      </c>
      <c r="AL262" t="s">
        <v>5055</v>
      </c>
      <c r="AM262" t="s">
        <v>5055</v>
      </c>
      <c r="AN262" t="s">
        <v>5055</v>
      </c>
      <c r="AO262" t="s">
        <v>5055</v>
      </c>
      <c r="AP262" t="s">
        <v>5055</v>
      </c>
      <c r="AQ262" t="s">
        <v>5055</v>
      </c>
      <c r="AR262" s="10" t="s">
        <v>5055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5053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5067</v>
      </c>
      <c r="U263" s="8" t="s">
        <v>5055</v>
      </c>
      <c r="V263" s="9">
        <v>1304.2</v>
      </c>
      <c r="X263" s="8" t="s">
        <v>5055</v>
      </c>
      <c r="Y263" s="7">
        <v>-1304.2</v>
      </c>
      <c r="Z263" s="10" t="s">
        <v>5055</v>
      </c>
      <c r="AB263" s="8" t="s">
        <v>5055</v>
      </c>
      <c r="AC263" t="s">
        <v>5055</v>
      </c>
      <c r="AD263" t="s">
        <v>5055</v>
      </c>
      <c r="AE263" s="10" t="s">
        <v>5055</v>
      </c>
      <c r="AG263" s="8" t="s">
        <v>5055</v>
      </c>
      <c r="AH263" t="s">
        <v>5055</v>
      </c>
      <c r="AI263" s="10" t="s">
        <v>5055</v>
      </c>
      <c r="AK263" s="8" t="s">
        <v>5055</v>
      </c>
      <c r="AL263" t="s">
        <v>5055</v>
      </c>
      <c r="AM263" t="s">
        <v>5055</v>
      </c>
      <c r="AN263" t="s">
        <v>5055</v>
      </c>
      <c r="AO263" t="s">
        <v>5055</v>
      </c>
      <c r="AP263" t="s">
        <v>5055</v>
      </c>
      <c r="AQ263" t="s">
        <v>5055</v>
      </c>
      <c r="AR263" s="10" t="s">
        <v>5055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5053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5067</v>
      </c>
      <c r="U264" s="8" t="s">
        <v>5055</v>
      </c>
      <c r="V264" s="9">
        <v>265.8</v>
      </c>
      <c r="X264" s="8" t="s">
        <v>5055</v>
      </c>
      <c r="Y264" t="s">
        <v>5055</v>
      </c>
      <c r="Z264" s="10" t="s">
        <v>5055</v>
      </c>
      <c r="AB264" s="11">
        <v>-265.8</v>
      </c>
      <c r="AC264" t="s">
        <v>5055</v>
      </c>
      <c r="AD264" t="s">
        <v>5055</v>
      </c>
      <c r="AE264" s="10" t="s">
        <v>5055</v>
      </c>
      <c r="AG264" s="8" t="s">
        <v>5055</v>
      </c>
      <c r="AH264" t="s">
        <v>5055</v>
      </c>
      <c r="AI264" s="10" t="s">
        <v>5055</v>
      </c>
      <c r="AK264" s="8" t="s">
        <v>5055</v>
      </c>
      <c r="AL264" t="s">
        <v>5055</v>
      </c>
      <c r="AM264" t="s">
        <v>5055</v>
      </c>
      <c r="AN264" t="s">
        <v>5055</v>
      </c>
      <c r="AO264" t="s">
        <v>5055</v>
      </c>
      <c r="AP264" s="7">
        <v>265.8</v>
      </c>
      <c r="AQ264" t="s">
        <v>5055</v>
      </c>
      <c r="AR264" s="10" t="s">
        <v>5055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5053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5067</v>
      </c>
      <c r="U265" s="8" t="s">
        <v>5055</v>
      </c>
      <c r="V265" s="9">
        <v>129.52000000000001</v>
      </c>
      <c r="X265" s="8" t="s">
        <v>5055</v>
      </c>
      <c r="Y265" t="s">
        <v>5055</v>
      </c>
      <c r="Z265" s="10" t="s">
        <v>5055</v>
      </c>
      <c r="AB265" s="11">
        <v>-129.52000000000001</v>
      </c>
      <c r="AC265" t="s">
        <v>5055</v>
      </c>
      <c r="AD265" t="s">
        <v>5055</v>
      </c>
      <c r="AE265" s="10" t="s">
        <v>5055</v>
      </c>
      <c r="AG265" s="8" t="s">
        <v>5055</v>
      </c>
      <c r="AH265" t="s">
        <v>5055</v>
      </c>
      <c r="AI265" s="10" t="s">
        <v>5055</v>
      </c>
      <c r="AK265" s="8" t="s">
        <v>5055</v>
      </c>
      <c r="AL265" t="s">
        <v>5055</v>
      </c>
      <c r="AM265" t="s">
        <v>5055</v>
      </c>
      <c r="AN265" t="s">
        <v>5055</v>
      </c>
      <c r="AO265" t="s">
        <v>5055</v>
      </c>
      <c r="AP265" s="7">
        <v>129.52000000000001</v>
      </c>
      <c r="AQ265" t="s">
        <v>5055</v>
      </c>
      <c r="AR265" s="10" t="s">
        <v>5055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5053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5067</v>
      </c>
      <c r="U266" s="8" t="s">
        <v>5055</v>
      </c>
      <c r="V266" s="9">
        <v>-2847.87</v>
      </c>
      <c r="X266" s="8" t="s">
        <v>5055</v>
      </c>
      <c r="Y266" t="s">
        <v>5055</v>
      </c>
      <c r="Z266" s="10" t="s">
        <v>5055</v>
      </c>
      <c r="AB266" s="8" t="s">
        <v>5055</v>
      </c>
      <c r="AC266" s="7">
        <v>2847.87</v>
      </c>
      <c r="AD266" t="s">
        <v>5055</v>
      </c>
      <c r="AE266" s="10" t="s">
        <v>5055</v>
      </c>
      <c r="AG266" s="8" t="s">
        <v>5055</v>
      </c>
      <c r="AH266" t="s">
        <v>5055</v>
      </c>
      <c r="AI266" s="10" t="s">
        <v>5055</v>
      </c>
      <c r="AK266" s="8" t="s">
        <v>5055</v>
      </c>
      <c r="AL266" t="s">
        <v>5055</v>
      </c>
      <c r="AM266" t="s">
        <v>5055</v>
      </c>
      <c r="AN266" t="s">
        <v>5055</v>
      </c>
      <c r="AO266" t="s">
        <v>5055</v>
      </c>
      <c r="AP266" s="7">
        <v>2847.87</v>
      </c>
      <c r="AQ266" t="s">
        <v>5055</v>
      </c>
      <c r="AR266" s="10" t="s">
        <v>5055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5053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5067</v>
      </c>
      <c r="U267" s="8" t="s">
        <v>5055</v>
      </c>
      <c r="V267" s="9">
        <v>-2158.59</v>
      </c>
      <c r="X267" s="8" t="s">
        <v>5055</v>
      </c>
      <c r="Y267" t="s">
        <v>5055</v>
      </c>
      <c r="Z267" s="10" t="s">
        <v>5055</v>
      </c>
      <c r="AB267" s="8" t="s">
        <v>5055</v>
      </c>
      <c r="AC267" s="7">
        <v>2158.59</v>
      </c>
      <c r="AD267" t="s">
        <v>5055</v>
      </c>
      <c r="AE267" s="10" t="s">
        <v>5055</v>
      </c>
      <c r="AG267" s="8" t="s">
        <v>5055</v>
      </c>
      <c r="AH267" t="s">
        <v>5055</v>
      </c>
      <c r="AI267" s="10" t="s">
        <v>5055</v>
      </c>
      <c r="AK267" s="8" t="s">
        <v>5055</v>
      </c>
      <c r="AL267" t="s">
        <v>5055</v>
      </c>
      <c r="AM267" t="s">
        <v>5055</v>
      </c>
      <c r="AN267" t="s">
        <v>5055</v>
      </c>
      <c r="AO267" t="s">
        <v>5055</v>
      </c>
      <c r="AP267" s="7">
        <v>2158.59</v>
      </c>
      <c r="AQ267" t="s">
        <v>5055</v>
      </c>
      <c r="AR267" s="10" t="s">
        <v>5055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5053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5067</v>
      </c>
      <c r="U268" s="8" t="s">
        <v>5055</v>
      </c>
      <c r="V268" s="9">
        <v>-2988.56</v>
      </c>
      <c r="X268" s="8" t="s">
        <v>5055</v>
      </c>
      <c r="Y268" t="s">
        <v>5055</v>
      </c>
      <c r="Z268" s="10" t="s">
        <v>5055</v>
      </c>
      <c r="AB268" s="8" t="s">
        <v>5055</v>
      </c>
      <c r="AC268" s="7">
        <v>2988.56</v>
      </c>
      <c r="AD268" t="s">
        <v>5055</v>
      </c>
      <c r="AE268" s="10" t="s">
        <v>5055</v>
      </c>
      <c r="AG268" s="8" t="s">
        <v>5055</v>
      </c>
      <c r="AH268" t="s">
        <v>5055</v>
      </c>
      <c r="AI268" s="10" t="s">
        <v>5055</v>
      </c>
      <c r="AK268" s="8" t="s">
        <v>5055</v>
      </c>
      <c r="AL268" t="s">
        <v>5055</v>
      </c>
      <c r="AM268" t="s">
        <v>5055</v>
      </c>
      <c r="AN268" t="s">
        <v>5055</v>
      </c>
      <c r="AO268" t="s">
        <v>5055</v>
      </c>
      <c r="AP268" s="7">
        <v>2988.56</v>
      </c>
      <c r="AQ268" t="s">
        <v>5055</v>
      </c>
      <c r="AR268" s="10" t="s">
        <v>5055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5053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5067</v>
      </c>
      <c r="U269" s="8" t="s">
        <v>5055</v>
      </c>
      <c r="V269" s="9">
        <v>-695.28</v>
      </c>
      <c r="X269" s="8" t="s">
        <v>5055</v>
      </c>
      <c r="Y269" t="s">
        <v>5055</v>
      </c>
      <c r="Z269" s="10" t="s">
        <v>5055</v>
      </c>
      <c r="AB269" s="8" t="s">
        <v>5055</v>
      </c>
      <c r="AC269" t="s">
        <v>5055</v>
      </c>
      <c r="AD269" s="7">
        <v>695.28</v>
      </c>
      <c r="AE269" s="10" t="s">
        <v>5055</v>
      </c>
      <c r="AG269" s="8" t="s">
        <v>5055</v>
      </c>
      <c r="AH269" t="s">
        <v>5055</v>
      </c>
      <c r="AI269" s="10" t="s">
        <v>5055</v>
      </c>
      <c r="AK269" s="8" t="s">
        <v>5055</v>
      </c>
      <c r="AL269" t="s">
        <v>5055</v>
      </c>
      <c r="AM269" t="s">
        <v>5055</v>
      </c>
      <c r="AN269" t="s">
        <v>5055</v>
      </c>
      <c r="AO269" t="s">
        <v>5055</v>
      </c>
      <c r="AP269" s="7">
        <v>695.28</v>
      </c>
      <c r="AQ269" t="s">
        <v>5055</v>
      </c>
      <c r="AR269" s="10" t="s">
        <v>5055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5053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5067</v>
      </c>
      <c r="U270" s="8" t="s">
        <v>5055</v>
      </c>
      <c r="V270" s="9">
        <v>-662.55</v>
      </c>
      <c r="X270" s="8" t="s">
        <v>5055</v>
      </c>
      <c r="Y270" t="s">
        <v>5055</v>
      </c>
      <c r="Z270" s="10" t="s">
        <v>5055</v>
      </c>
      <c r="AB270" s="8" t="s">
        <v>5055</v>
      </c>
      <c r="AC270" t="s">
        <v>5055</v>
      </c>
      <c r="AD270" s="7">
        <v>662.55</v>
      </c>
      <c r="AE270" s="10" t="s">
        <v>5055</v>
      </c>
      <c r="AG270" s="8" t="s">
        <v>5055</v>
      </c>
      <c r="AH270" t="s">
        <v>5055</v>
      </c>
      <c r="AI270" s="10" t="s">
        <v>5055</v>
      </c>
      <c r="AK270" s="8" t="s">
        <v>5055</v>
      </c>
      <c r="AL270" t="s">
        <v>5055</v>
      </c>
      <c r="AM270" t="s">
        <v>5055</v>
      </c>
      <c r="AN270" t="s">
        <v>5055</v>
      </c>
      <c r="AO270" t="s">
        <v>5055</v>
      </c>
      <c r="AP270" s="7">
        <v>662.55</v>
      </c>
      <c r="AQ270" t="s">
        <v>5055</v>
      </c>
      <c r="AR270" s="10" t="s">
        <v>5055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5053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5067</v>
      </c>
      <c r="U271" s="8" t="s">
        <v>5055</v>
      </c>
      <c r="V271" s="9">
        <v>-503.5</v>
      </c>
      <c r="X271" s="8" t="s">
        <v>5055</v>
      </c>
      <c r="Y271" t="s">
        <v>5055</v>
      </c>
      <c r="Z271" s="10" t="s">
        <v>5055</v>
      </c>
      <c r="AB271" s="8" t="s">
        <v>5055</v>
      </c>
      <c r="AC271" t="s">
        <v>5055</v>
      </c>
      <c r="AD271" s="7">
        <v>503.5</v>
      </c>
      <c r="AE271" s="10" t="s">
        <v>5055</v>
      </c>
      <c r="AG271" s="8" t="s">
        <v>5055</v>
      </c>
      <c r="AH271" t="s">
        <v>5055</v>
      </c>
      <c r="AI271" s="10" t="s">
        <v>5055</v>
      </c>
      <c r="AK271" s="8" t="s">
        <v>5055</v>
      </c>
      <c r="AL271" t="s">
        <v>5055</v>
      </c>
      <c r="AM271" t="s">
        <v>5055</v>
      </c>
      <c r="AN271" t="s">
        <v>5055</v>
      </c>
      <c r="AO271" t="s">
        <v>5055</v>
      </c>
      <c r="AP271" s="7">
        <v>503.5</v>
      </c>
      <c r="AQ271" t="s">
        <v>5055</v>
      </c>
      <c r="AR271" s="10" t="s">
        <v>5055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5067</v>
      </c>
      <c r="U272" s="8" t="s">
        <v>5055</v>
      </c>
      <c r="V272" s="10" t="s">
        <v>5055</v>
      </c>
      <c r="X272" s="11">
        <v>1095.56</v>
      </c>
      <c r="Y272" t="s">
        <v>5055</v>
      </c>
      <c r="Z272" s="10" t="s">
        <v>5055</v>
      </c>
      <c r="AB272" s="8" t="s">
        <v>5055</v>
      </c>
      <c r="AC272" t="s">
        <v>5055</v>
      </c>
      <c r="AD272" t="s">
        <v>5055</v>
      </c>
      <c r="AE272" s="10" t="s">
        <v>5055</v>
      </c>
      <c r="AG272" s="8" t="s">
        <v>5055</v>
      </c>
      <c r="AH272" t="s">
        <v>5055</v>
      </c>
      <c r="AI272" s="10" t="s">
        <v>5055</v>
      </c>
      <c r="AK272" s="8" t="s">
        <v>5055</v>
      </c>
      <c r="AL272" t="s">
        <v>5055</v>
      </c>
      <c r="AM272" t="s">
        <v>5055</v>
      </c>
      <c r="AN272" t="s">
        <v>5055</v>
      </c>
      <c r="AO272" t="s">
        <v>5055</v>
      </c>
      <c r="AP272" t="s">
        <v>5055</v>
      </c>
      <c r="AQ272" t="s">
        <v>5055</v>
      </c>
      <c r="AR272" s="10" t="s">
        <v>5055</v>
      </c>
    </row>
    <row r="273" spans="1:44" ht="16" x14ac:dyDescent="0.2">
      <c r="B273" t="s">
        <v>5056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5057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5068</v>
      </c>
      <c r="U276" s="11">
        <v>-866.66</v>
      </c>
      <c r="V276" s="10" t="s">
        <v>5055</v>
      </c>
      <c r="X276" s="8" t="s">
        <v>5055</v>
      </c>
      <c r="Y276" t="s">
        <v>5055</v>
      </c>
      <c r="Z276" s="10" t="s">
        <v>5055</v>
      </c>
      <c r="AB276" s="8" t="s">
        <v>5055</v>
      </c>
      <c r="AC276" t="s">
        <v>5055</v>
      </c>
      <c r="AD276" t="s">
        <v>5055</v>
      </c>
      <c r="AE276" s="10" t="s">
        <v>5055</v>
      </c>
      <c r="AG276" s="8" t="s">
        <v>5055</v>
      </c>
      <c r="AH276" t="s">
        <v>5055</v>
      </c>
      <c r="AI276" s="10" t="s">
        <v>5055</v>
      </c>
      <c r="AK276" s="8" t="s">
        <v>5055</v>
      </c>
      <c r="AL276" t="s">
        <v>5055</v>
      </c>
      <c r="AM276" t="s">
        <v>5055</v>
      </c>
      <c r="AN276" t="s">
        <v>5055</v>
      </c>
      <c r="AO276" t="s">
        <v>5055</v>
      </c>
      <c r="AP276" t="s">
        <v>5055</v>
      </c>
      <c r="AQ276" t="s">
        <v>5055</v>
      </c>
      <c r="AR276" s="10" t="s">
        <v>5055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5068</v>
      </c>
      <c r="U277" s="8" t="s">
        <v>5055</v>
      </c>
      <c r="V277" s="10" t="s">
        <v>5055</v>
      </c>
      <c r="X277" s="8" t="s">
        <v>5055</v>
      </c>
      <c r="Y277" t="s">
        <v>5055</v>
      </c>
      <c r="Z277" s="9">
        <v>5282.6</v>
      </c>
      <c r="AB277" s="8" t="s">
        <v>5055</v>
      </c>
      <c r="AC277" t="s">
        <v>5055</v>
      </c>
      <c r="AD277" t="s">
        <v>5055</v>
      </c>
      <c r="AE277" s="10" t="s">
        <v>5055</v>
      </c>
      <c r="AG277" s="8" t="s">
        <v>5055</v>
      </c>
      <c r="AH277" t="s">
        <v>5055</v>
      </c>
      <c r="AI277" s="10" t="s">
        <v>5055</v>
      </c>
      <c r="AK277" s="8" t="s">
        <v>5055</v>
      </c>
      <c r="AL277" t="s">
        <v>5055</v>
      </c>
      <c r="AM277" t="s">
        <v>5055</v>
      </c>
      <c r="AN277" t="s">
        <v>5055</v>
      </c>
      <c r="AO277" t="s">
        <v>5055</v>
      </c>
      <c r="AP277" t="s">
        <v>5055</v>
      </c>
      <c r="AQ277" t="s">
        <v>5055</v>
      </c>
      <c r="AR277" s="10" t="s">
        <v>5055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5068</v>
      </c>
      <c r="U278" s="11">
        <v>-265.8</v>
      </c>
      <c r="V278" s="10" t="s">
        <v>5055</v>
      </c>
      <c r="X278" s="8" t="s">
        <v>5055</v>
      </c>
      <c r="Y278" t="s">
        <v>5055</v>
      </c>
      <c r="Z278" s="10" t="s">
        <v>5055</v>
      </c>
      <c r="AB278" s="8" t="s">
        <v>5055</v>
      </c>
      <c r="AC278" t="s">
        <v>5055</v>
      </c>
      <c r="AD278" t="s">
        <v>5055</v>
      </c>
      <c r="AE278" s="10" t="s">
        <v>5055</v>
      </c>
      <c r="AG278" s="8" t="s">
        <v>5055</v>
      </c>
      <c r="AH278" t="s">
        <v>5055</v>
      </c>
      <c r="AI278" s="10" t="s">
        <v>5055</v>
      </c>
      <c r="AK278" s="8" t="s">
        <v>5055</v>
      </c>
      <c r="AL278" t="s">
        <v>5055</v>
      </c>
      <c r="AM278" t="s">
        <v>5055</v>
      </c>
      <c r="AN278" t="s">
        <v>5055</v>
      </c>
      <c r="AO278" t="s">
        <v>5055</v>
      </c>
      <c r="AP278" t="s">
        <v>5055</v>
      </c>
      <c r="AQ278" t="s">
        <v>5055</v>
      </c>
      <c r="AR278" s="10" t="s">
        <v>5055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5068</v>
      </c>
      <c r="U279" s="8" t="s">
        <v>5055</v>
      </c>
      <c r="V279" s="10" t="s">
        <v>5055</v>
      </c>
      <c r="X279" s="8" t="s">
        <v>5055</v>
      </c>
      <c r="Y279" s="7">
        <v>941.16</v>
      </c>
      <c r="Z279" s="10" t="s">
        <v>5055</v>
      </c>
      <c r="AB279" s="8" t="s">
        <v>5055</v>
      </c>
      <c r="AC279" t="s">
        <v>5055</v>
      </c>
      <c r="AD279" t="s">
        <v>5055</v>
      </c>
      <c r="AE279" s="10" t="s">
        <v>5055</v>
      </c>
      <c r="AG279" s="8" t="s">
        <v>5055</v>
      </c>
      <c r="AH279" t="s">
        <v>5055</v>
      </c>
      <c r="AI279" s="10" t="s">
        <v>5055</v>
      </c>
      <c r="AK279" s="8" t="s">
        <v>5055</v>
      </c>
      <c r="AL279" t="s">
        <v>5055</v>
      </c>
      <c r="AM279" t="s">
        <v>5055</v>
      </c>
      <c r="AN279" t="s">
        <v>5055</v>
      </c>
      <c r="AO279" t="s">
        <v>5055</v>
      </c>
      <c r="AP279" t="s">
        <v>5055</v>
      </c>
      <c r="AQ279" t="s">
        <v>5055</v>
      </c>
      <c r="AR279" s="10" t="s">
        <v>5055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5068</v>
      </c>
      <c r="U280" s="8" t="s">
        <v>5055</v>
      </c>
      <c r="V280" s="10" t="s">
        <v>5055</v>
      </c>
      <c r="X280" s="8" t="s">
        <v>5055</v>
      </c>
      <c r="Y280" s="7">
        <v>2537.0300000000002</v>
      </c>
      <c r="Z280" s="10" t="s">
        <v>5055</v>
      </c>
      <c r="AB280" s="8" t="s">
        <v>5055</v>
      </c>
      <c r="AC280" t="s">
        <v>5055</v>
      </c>
      <c r="AD280" t="s">
        <v>5055</v>
      </c>
      <c r="AE280" s="10" t="s">
        <v>5055</v>
      </c>
      <c r="AG280" s="8" t="s">
        <v>5055</v>
      </c>
      <c r="AH280" t="s">
        <v>5055</v>
      </c>
      <c r="AI280" s="10" t="s">
        <v>5055</v>
      </c>
      <c r="AK280" s="8" t="s">
        <v>5055</v>
      </c>
      <c r="AL280" t="s">
        <v>5055</v>
      </c>
      <c r="AM280" t="s">
        <v>5055</v>
      </c>
      <c r="AN280" t="s">
        <v>5055</v>
      </c>
      <c r="AO280" t="s">
        <v>5055</v>
      </c>
      <c r="AP280" t="s">
        <v>5055</v>
      </c>
      <c r="AQ280" t="s">
        <v>5055</v>
      </c>
      <c r="AR280" s="10" t="s">
        <v>5055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5053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5068</v>
      </c>
      <c r="U281" s="11">
        <v>265.8</v>
      </c>
      <c r="V281" s="9">
        <v>-265.8</v>
      </c>
      <c r="X281" s="8" t="s">
        <v>5055</v>
      </c>
      <c r="Y281" t="s">
        <v>5055</v>
      </c>
      <c r="Z281" s="10" t="s">
        <v>5055</v>
      </c>
      <c r="AB281" s="8" t="s">
        <v>5055</v>
      </c>
      <c r="AC281" t="s">
        <v>5055</v>
      </c>
      <c r="AD281" t="s">
        <v>5055</v>
      </c>
      <c r="AE281" s="10" t="s">
        <v>5055</v>
      </c>
      <c r="AG281" s="8" t="s">
        <v>5055</v>
      </c>
      <c r="AH281" t="s">
        <v>5055</v>
      </c>
      <c r="AI281" s="10" t="s">
        <v>5055</v>
      </c>
      <c r="AK281" s="8" t="s">
        <v>5055</v>
      </c>
      <c r="AL281" t="s">
        <v>5055</v>
      </c>
      <c r="AM281" t="s">
        <v>5055</v>
      </c>
      <c r="AN281" t="s">
        <v>5055</v>
      </c>
      <c r="AO281" t="s">
        <v>5055</v>
      </c>
      <c r="AP281" t="s">
        <v>5055</v>
      </c>
      <c r="AQ281" t="s">
        <v>5055</v>
      </c>
      <c r="AR281" s="10" t="s">
        <v>5055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5053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5068</v>
      </c>
      <c r="U282" s="11">
        <v>866.66</v>
      </c>
      <c r="V282" s="10" t="s">
        <v>5055</v>
      </c>
      <c r="X282" s="8" t="s">
        <v>5055</v>
      </c>
      <c r="Y282" s="7">
        <v>-866.66</v>
      </c>
      <c r="Z282" s="10" t="s">
        <v>5055</v>
      </c>
      <c r="AB282" s="8" t="s">
        <v>5055</v>
      </c>
      <c r="AC282" t="s">
        <v>5055</v>
      </c>
      <c r="AD282" t="s">
        <v>5055</v>
      </c>
      <c r="AE282" s="10" t="s">
        <v>5055</v>
      </c>
      <c r="AG282" s="8" t="s">
        <v>5055</v>
      </c>
      <c r="AH282" t="s">
        <v>5055</v>
      </c>
      <c r="AI282" s="10" t="s">
        <v>5055</v>
      </c>
      <c r="AK282" s="8" t="s">
        <v>5055</v>
      </c>
      <c r="AL282" t="s">
        <v>5055</v>
      </c>
      <c r="AM282" t="s">
        <v>5055</v>
      </c>
      <c r="AN282" t="s">
        <v>5055</v>
      </c>
      <c r="AO282" t="s">
        <v>5055</v>
      </c>
      <c r="AP282" t="s">
        <v>5055</v>
      </c>
      <c r="AQ282" t="s">
        <v>5055</v>
      </c>
      <c r="AR282" s="10" t="s">
        <v>5055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5053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5068</v>
      </c>
      <c r="U283" s="8" t="s">
        <v>5055</v>
      </c>
      <c r="V283" s="9">
        <v>724.15</v>
      </c>
      <c r="X283" s="11">
        <v>-724.15</v>
      </c>
      <c r="Y283" t="s">
        <v>5055</v>
      </c>
      <c r="Z283" s="10" t="s">
        <v>5055</v>
      </c>
      <c r="AB283" s="8" t="s">
        <v>5055</v>
      </c>
      <c r="AC283" t="s">
        <v>5055</v>
      </c>
      <c r="AD283" t="s">
        <v>5055</v>
      </c>
      <c r="AE283" s="10" t="s">
        <v>5055</v>
      </c>
      <c r="AG283" s="8" t="s">
        <v>5055</v>
      </c>
      <c r="AH283" t="s">
        <v>5055</v>
      </c>
      <c r="AI283" s="10" t="s">
        <v>5055</v>
      </c>
      <c r="AK283" s="8" t="s">
        <v>5055</v>
      </c>
      <c r="AL283" t="s">
        <v>5055</v>
      </c>
      <c r="AM283" t="s">
        <v>5055</v>
      </c>
      <c r="AN283" t="s">
        <v>5055</v>
      </c>
      <c r="AO283" t="s">
        <v>5055</v>
      </c>
      <c r="AP283" t="s">
        <v>5055</v>
      </c>
      <c r="AQ283" t="s">
        <v>5055</v>
      </c>
      <c r="AR283" s="10" t="s">
        <v>5055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5053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5068</v>
      </c>
      <c r="U284" s="8" t="s">
        <v>5055</v>
      </c>
      <c r="V284" s="9">
        <v>2173.9899999999998</v>
      </c>
      <c r="X284" s="8" t="s">
        <v>5055</v>
      </c>
      <c r="Y284" s="7">
        <v>-2173.9899999999998</v>
      </c>
      <c r="Z284" s="10" t="s">
        <v>5055</v>
      </c>
      <c r="AB284" s="8" t="s">
        <v>5055</v>
      </c>
      <c r="AC284" t="s">
        <v>5055</v>
      </c>
      <c r="AD284" t="s">
        <v>5055</v>
      </c>
      <c r="AE284" s="10" t="s">
        <v>5055</v>
      </c>
      <c r="AG284" s="8" t="s">
        <v>5055</v>
      </c>
      <c r="AH284" t="s">
        <v>5055</v>
      </c>
      <c r="AI284" s="10" t="s">
        <v>5055</v>
      </c>
      <c r="AK284" s="8" t="s">
        <v>5055</v>
      </c>
      <c r="AL284" t="s">
        <v>5055</v>
      </c>
      <c r="AM284" t="s">
        <v>5055</v>
      </c>
      <c r="AN284" t="s">
        <v>5055</v>
      </c>
      <c r="AO284" t="s">
        <v>5055</v>
      </c>
      <c r="AP284" t="s">
        <v>5055</v>
      </c>
      <c r="AQ284" t="s">
        <v>5055</v>
      </c>
      <c r="AR284" s="10" t="s">
        <v>5055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5053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5068</v>
      </c>
      <c r="U285" s="8" t="s">
        <v>5055</v>
      </c>
      <c r="V285" s="9">
        <v>3274.37</v>
      </c>
      <c r="X285" s="8" t="s">
        <v>5055</v>
      </c>
      <c r="Y285" t="s">
        <v>5055</v>
      </c>
      <c r="Z285" s="9">
        <v>-3274.37</v>
      </c>
      <c r="AB285" s="8" t="s">
        <v>5055</v>
      </c>
      <c r="AC285" t="s">
        <v>5055</v>
      </c>
      <c r="AD285" t="s">
        <v>5055</v>
      </c>
      <c r="AE285" s="10" t="s">
        <v>5055</v>
      </c>
      <c r="AG285" s="8" t="s">
        <v>5055</v>
      </c>
      <c r="AH285" t="s">
        <v>5055</v>
      </c>
      <c r="AI285" s="10" t="s">
        <v>5055</v>
      </c>
      <c r="AK285" s="8" t="s">
        <v>5055</v>
      </c>
      <c r="AL285" t="s">
        <v>5055</v>
      </c>
      <c r="AM285" t="s">
        <v>5055</v>
      </c>
      <c r="AN285" t="s">
        <v>5055</v>
      </c>
      <c r="AO285" t="s">
        <v>5055</v>
      </c>
      <c r="AP285" t="s">
        <v>5055</v>
      </c>
      <c r="AQ285" t="s">
        <v>5055</v>
      </c>
      <c r="AR285" s="10" t="s">
        <v>5055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5053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5068</v>
      </c>
      <c r="U286" s="8" t="s">
        <v>5055</v>
      </c>
      <c r="V286" s="9">
        <v>2008.23</v>
      </c>
      <c r="X286" s="8" t="s">
        <v>5055</v>
      </c>
      <c r="Y286" t="s">
        <v>5055</v>
      </c>
      <c r="Z286" s="9">
        <v>-2008.23</v>
      </c>
      <c r="AB286" s="8" t="s">
        <v>5055</v>
      </c>
      <c r="AC286" t="s">
        <v>5055</v>
      </c>
      <c r="AD286" t="s">
        <v>5055</v>
      </c>
      <c r="AE286" s="10" t="s">
        <v>5055</v>
      </c>
      <c r="AG286" s="8" t="s">
        <v>5055</v>
      </c>
      <c r="AH286" t="s">
        <v>5055</v>
      </c>
      <c r="AI286" s="10" t="s">
        <v>5055</v>
      </c>
      <c r="AK286" s="8" t="s">
        <v>5055</v>
      </c>
      <c r="AL286" t="s">
        <v>5055</v>
      </c>
      <c r="AM286" t="s">
        <v>5055</v>
      </c>
      <c r="AN286" t="s">
        <v>5055</v>
      </c>
      <c r="AO286" t="s">
        <v>5055</v>
      </c>
      <c r="AP286" t="s">
        <v>5055</v>
      </c>
      <c r="AQ286" t="s">
        <v>5055</v>
      </c>
      <c r="AR286" s="10" t="s">
        <v>5055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5053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5068</v>
      </c>
      <c r="U287" s="8" t="s">
        <v>5055</v>
      </c>
      <c r="V287" s="9">
        <v>371.41</v>
      </c>
      <c r="X287" s="11">
        <v>-371.41</v>
      </c>
      <c r="Y287" t="s">
        <v>5055</v>
      </c>
      <c r="Z287" s="10" t="s">
        <v>5055</v>
      </c>
      <c r="AB287" s="8" t="s">
        <v>5055</v>
      </c>
      <c r="AC287" t="s">
        <v>5055</v>
      </c>
      <c r="AD287" t="s">
        <v>5055</v>
      </c>
      <c r="AE287" s="10" t="s">
        <v>5055</v>
      </c>
      <c r="AG287" s="8" t="s">
        <v>5055</v>
      </c>
      <c r="AH287" t="s">
        <v>5055</v>
      </c>
      <c r="AI287" s="10" t="s">
        <v>5055</v>
      </c>
      <c r="AK287" s="8" t="s">
        <v>5055</v>
      </c>
      <c r="AL287" t="s">
        <v>5055</v>
      </c>
      <c r="AM287" t="s">
        <v>5055</v>
      </c>
      <c r="AN287" t="s">
        <v>5055</v>
      </c>
      <c r="AO287" t="s">
        <v>5055</v>
      </c>
      <c r="AP287" t="s">
        <v>5055</v>
      </c>
      <c r="AQ287" t="s">
        <v>5055</v>
      </c>
      <c r="AR287" s="10" t="s">
        <v>5055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5053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5068</v>
      </c>
      <c r="U288" s="8" t="s">
        <v>5055</v>
      </c>
      <c r="V288" s="9">
        <v>1304.2</v>
      </c>
      <c r="X288" s="8" t="s">
        <v>5055</v>
      </c>
      <c r="Y288" s="7">
        <v>-1304.2</v>
      </c>
      <c r="Z288" s="10" t="s">
        <v>5055</v>
      </c>
      <c r="AB288" s="8" t="s">
        <v>5055</v>
      </c>
      <c r="AC288" t="s">
        <v>5055</v>
      </c>
      <c r="AD288" t="s">
        <v>5055</v>
      </c>
      <c r="AE288" s="10" t="s">
        <v>5055</v>
      </c>
      <c r="AG288" s="8" t="s">
        <v>5055</v>
      </c>
      <c r="AH288" t="s">
        <v>5055</v>
      </c>
      <c r="AI288" s="10" t="s">
        <v>5055</v>
      </c>
      <c r="AK288" s="8" t="s">
        <v>5055</v>
      </c>
      <c r="AL288" t="s">
        <v>5055</v>
      </c>
      <c r="AM288" t="s">
        <v>5055</v>
      </c>
      <c r="AN288" t="s">
        <v>5055</v>
      </c>
      <c r="AO288" t="s">
        <v>5055</v>
      </c>
      <c r="AP288" t="s">
        <v>5055</v>
      </c>
      <c r="AQ288" t="s">
        <v>5055</v>
      </c>
      <c r="AR288" s="10" t="s">
        <v>5055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5053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5068</v>
      </c>
      <c r="U289" s="8" t="s">
        <v>5055</v>
      </c>
      <c r="V289" s="9">
        <v>265.8</v>
      </c>
      <c r="X289" s="8" t="s">
        <v>5055</v>
      </c>
      <c r="Y289" t="s">
        <v>5055</v>
      </c>
      <c r="Z289" s="10" t="s">
        <v>5055</v>
      </c>
      <c r="AB289" s="11">
        <v>-265.8</v>
      </c>
      <c r="AC289" t="s">
        <v>5055</v>
      </c>
      <c r="AD289" t="s">
        <v>5055</v>
      </c>
      <c r="AE289" s="10" t="s">
        <v>5055</v>
      </c>
      <c r="AG289" s="8" t="s">
        <v>5055</v>
      </c>
      <c r="AH289" t="s">
        <v>5055</v>
      </c>
      <c r="AI289" s="10" t="s">
        <v>5055</v>
      </c>
      <c r="AK289" s="8" t="s">
        <v>5055</v>
      </c>
      <c r="AL289" t="s">
        <v>5055</v>
      </c>
      <c r="AM289" t="s">
        <v>5055</v>
      </c>
      <c r="AN289" t="s">
        <v>5055</v>
      </c>
      <c r="AO289" t="s">
        <v>5055</v>
      </c>
      <c r="AP289" s="7">
        <v>265.8</v>
      </c>
      <c r="AQ289" t="s">
        <v>5055</v>
      </c>
      <c r="AR289" s="10" t="s">
        <v>5055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5053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5068</v>
      </c>
      <c r="U290" s="8" t="s">
        <v>5055</v>
      </c>
      <c r="V290" s="9">
        <v>-2847.87</v>
      </c>
      <c r="X290" s="8" t="s">
        <v>5055</v>
      </c>
      <c r="Y290" t="s">
        <v>5055</v>
      </c>
      <c r="Z290" s="10" t="s">
        <v>5055</v>
      </c>
      <c r="AB290" s="8" t="s">
        <v>5055</v>
      </c>
      <c r="AC290" s="7">
        <v>2847.87</v>
      </c>
      <c r="AD290" t="s">
        <v>5055</v>
      </c>
      <c r="AE290" s="10" t="s">
        <v>5055</v>
      </c>
      <c r="AG290" s="8" t="s">
        <v>5055</v>
      </c>
      <c r="AH290" t="s">
        <v>5055</v>
      </c>
      <c r="AI290" s="10" t="s">
        <v>5055</v>
      </c>
      <c r="AK290" s="8" t="s">
        <v>5055</v>
      </c>
      <c r="AL290" t="s">
        <v>5055</v>
      </c>
      <c r="AM290" t="s">
        <v>5055</v>
      </c>
      <c r="AN290" t="s">
        <v>5055</v>
      </c>
      <c r="AO290" t="s">
        <v>5055</v>
      </c>
      <c r="AP290" s="7">
        <v>2847.87</v>
      </c>
      <c r="AQ290" t="s">
        <v>5055</v>
      </c>
      <c r="AR290" s="10" t="s">
        <v>5055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5053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5068</v>
      </c>
      <c r="U291" s="8" t="s">
        <v>5055</v>
      </c>
      <c r="V291" s="9">
        <v>-2158.59</v>
      </c>
      <c r="X291" s="8" t="s">
        <v>5055</v>
      </c>
      <c r="Y291" t="s">
        <v>5055</v>
      </c>
      <c r="Z291" s="10" t="s">
        <v>5055</v>
      </c>
      <c r="AB291" s="8" t="s">
        <v>5055</v>
      </c>
      <c r="AC291" s="7">
        <v>2158.59</v>
      </c>
      <c r="AD291" t="s">
        <v>5055</v>
      </c>
      <c r="AE291" s="10" t="s">
        <v>5055</v>
      </c>
      <c r="AG291" s="8" t="s">
        <v>5055</v>
      </c>
      <c r="AH291" t="s">
        <v>5055</v>
      </c>
      <c r="AI291" s="10" t="s">
        <v>5055</v>
      </c>
      <c r="AK291" s="8" t="s">
        <v>5055</v>
      </c>
      <c r="AL291" t="s">
        <v>5055</v>
      </c>
      <c r="AM291" t="s">
        <v>5055</v>
      </c>
      <c r="AN291" t="s">
        <v>5055</v>
      </c>
      <c r="AO291" t="s">
        <v>5055</v>
      </c>
      <c r="AP291" s="7">
        <v>2158.59</v>
      </c>
      <c r="AQ291" t="s">
        <v>5055</v>
      </c>
      <c r="AR291" s="10" t="s">
        <v>5055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5053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5068</v>
      </c>
      <c r="U292" s="8" t="s">
        <v>5055</v>
      </c>
      <c r="V292" s="9">
        <v>-2988.56</v>
      </c>
      <c r="X292" s="8" t="s">
        <v>5055</v>
      </c>
      <c r="Y292" t="s">
        <v>5055</v>
      </c>
      <c r="Z292" s="10" t="s">
        <v>5055</v>
      </c>
      <c r="AB292" s="8" t="s">
        <v>5055</v>
      </c>
      <c r="AC292" s="7">
        <v>2988.56</v>
      </c>
      <c r="AD292" t="s">
        <v>5055</v>
      </c>
      <c r="AE292" s="10" t="s">
        <v>5055</v>
      </c>
      <c r="AG292" s="8" t="s">
        <v>5055</v>
      </c>
      <c r="AH292" t="s">
        <v>5055</v>
      </c>
      <c r="AI292" s="10" t="s">
        <v>5055</v>
      </c>
      <c r="AK292" s="8" t="s">
        <v>5055</v>
      </c>
      <c r="AL292" t="s">
        <v>5055</v>
      </c>
      <c r="AM292" t="s">
        <v>5055</v>
      </c>
      <c r="AN292" t="s">
        <v>5055</v>
      </c>
      <c r="AO292" t="s">
        <v>5055</v>
      </c>
      <c r="AP292" s="7">
        <v>2988.56</v>
      </c>
      <c r="AQ292" t="s">
        <v>5055</v>
      </c>
      <c r="AR292" s="10" t="s">
        <v>5055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5053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5068</v>
      </c>
      <c r="U293" s="8" t="s">
        <v>5055</v>
      </c>
      <c r="V293" s="9">
        <v>-695.28</v>
      </c>
      <c r="X293" s="8" t="s">
        <v>5055</v>
      </c>
      <c r="Y293" t="s">
        <v>5055</v>
      </c>
      <c r="Z293" s="10" t="s">
        <v>5055</v>
      </c>
      <c r="AB293" s="8" t="s">
        <v>5055</v>
      </c>
      <c r="AC293" t="s">
        <v>5055</v>
      </c>
      <c r="AD293" s="7">
        <v>695.28</v>
      </c>
      <c r="AE293" s="10" t="s">
        <v>5055</v>
      </c>
      <c r="AG293" s="8" t="s">
        <v>5055</v>
      </c>
      <c r="AH293" t="s">
        <v>5055</v>
      </c>
      <c r="AI293" s="10" t="s">
        <v>5055</v>
      </c>
      <c r="AK293" s="8" t="s">
        <v>5055</v>
      </c>
      <c r="AL293" t="s">
        <v>5055</v>
      </c>
      <c r="AM293" t="s">
        <v>5055</v>
      </c>
      <c r="AN293" t="s">
        <v>5055</v>
      </c>
      <c r="AO293" t="s">
        <v>5055</v>
      </c>
      <c r="AP293" s="7">
        <v>695.28</v>
      </c>
      <c r="AQ293" t="s">
        <v>5055</v>
      </c>
      <c r="AR293" s="10" t="s">
        <v>5055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5053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5068</v>
      </c>
      <c r="U294" s="8" t="s">
        <v>5055</v>
      </c>
      <c r="V294" s="9">
        <v>-662.55</v>
      </c>
      <c r="X294" s="8" t="s">
        <v>5055</v>
      </c>
      <c r="Y294" t="s">
        <v>5055</v>
      </c>
      <c r="Z294" s="10" t="s">
        <v>5055</v>
      </c>
      <c r="AB294" s="8" t="s">
        <v>5055</v>
      </c>
      <c r="AC294" t="s">
        <v>5055</v>
      </c>
      <c r="AD294" s="7">
        <v>662.55</v>
      </c>
      <c r="AE294" s="10" t="s">
        <v>5055</v>
      </c>
      <c r="AG294" s="8" t="s">
        <v>5055</v>
      </c>
      <c r="AH294" t="s">
        <v>5055</v>
      </c>
      <c r="AI294" s="10" t="s">
        <v>5055</v>
      </c>
      <c r="AK294" s="8" t="s">
        <v>5055</v>
      </c>
      <c r="AL294" t="s">
        <v>5055</v>
      </c>
      <c r="AM294" t="s">
        <v>5055</v>
      </c>
      <c r="AN294" t="s">
        <v>5055</v>
      </c>
      <c r="AO294" t="s">
        <v>5055</v>
      </c>
      <c r="AP294" s="7">
        <v>662.55</v>
      </c>
      <c r="AQ294" t="s">
        <v>5055</v>
      </c>
      <c r="AR294" s="10" t="s">
        <v>5055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5053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5068</v>
      </c>
      <c r="U295" s="8" t="s">
        <v>5055</v>
      </c>
      <c r="V295" s="9">
        <v>-503.5</v>
      </c>
      <c r="X295" s="8" t="s">
        <v>5055</v>
      </c>
      <c r="Y295" t="s">
        <v>5055</v>
      </c>
      <c r="Z295" s="10" t="s">
        <v>5055</v>
      </c>
      <c r="AB295" s="8" t="s">
        <v>5055</v>
      </c>
      <c r="AC295" t="s">
        <v>5055</v>
      </c>
      <c r="AD295" s="7">
        <v>503.5</v>
      </c>
      <c r="AE295" s="10" t="s">
        <v>5055</v>
      </c>
      <c r="AG295" s="8" t="s">
        <v>5055</v>
      </c>
      <c r="AH295" t="s">
        <v>5055</v>
      </c>
      <c r="AI295" s="10" t="s">
        <v>5055</v>
      </c>
      <c r="AK295" s="8" t="s">
        <v>5055</v>
      </c>
      <c r="AL295" t="s">
        <v>5055</v>
      </c>
      <c r="AM295" t="s">
        <v>5055</v>
      </c>
      <c r="AN295" t="s">
        <v>5055</v>
      </c>
      <c r="AO295" t="s">
        <v>5055</v>
      </c>
      <c r="AP295" s="7">
        <v>503.5</v>
      </c>
      <c r="AQ295" t="s">
        <v>5055</v>
      </c>
      <c r="AR295" s="10" t="s">
        <v>5055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5068</v>
      </c>
      <c r="U296" s="8" t="s">
        <v>5055</v>
      </c>
      <c r="V296" s="10" t="s">
        <v>5055</v>
      </c>
      <c r="X296" s="11">
        <v>1095.56</v>
      </c>
      <c r="Y296" t="s">
        <v>5055</v>
      </c>
      <c r="Z296" s="10" t="s">
        <v>5055</v>
      </c>
      <c r="AB296" s="8" t="s">
        <v>5055</v>
      </c>
      <c r="AC296" t="s">
        <v>5055</v>
      </c>
      <c r="AD296" t="s">
        <v>5055</v>
      </c>
      <c r="AE296" s="10" t="s">
        <v>5055</v>
      </c>
      <c r="AG296" s="8" t="s">
        <v>5055</v>
      </c>
      <c r="AH296" t="s">
        <v>5055</v>
      </c>
      <c r="AI296" s="10" t="s">
        <v>5055</v>
      </c>
      <c r="AK296" s="8" t="s">
        <v>5055</v>
      </c>
      <c r="AL296" t="s">
        <v>5055</v>
      </c>
      <c r="AM296" t="s">
        <v>5055</v>
      </c>
      <c r="AN296" t="s">
        <v>5055</v>
      </c>
      <c r="AO296" t="s">
        <v>5055</v>
      </c>
      <c r="AP296" t="s">
        <v>5055</v>
      </c>
      <c r="AQ296" t="s">
        <v>5055</v>
      </c>
      <c r="AR296" s="10" t="s">
        <v>5055</v>
      </c>
    </row>
    <row r="297" spans="1:44" ht="16" x14ac:dyDescent="0.2">
      <c r="B297" t="s">
        <v>5056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5057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5069</v>
      </c>
      <c r="U300" s="8" t="s">
        <v>5055</v>
      </c>
      <c r="V300" s="10" t="s">
        <v>5055</v>
      </c>
      <c r="X300" s="8" t="s">
        <v>5055</v>
      </c>
      <c r="Y300" t="s">
        <v>5055</v>
      </c>
      <c r="Z300" s="9">
        <v>5292.93</v>
      </c>
      <c r="AB300" s="8" t="s">
        <v>5055</v>
      </c>
      <c r="AC300" t="s">
        <v>5055</v>
      </c>
      <c r="AD300" t="s">
        <v>5055</v>
      </c>
      <c r="AE300" s="10" t="s">
        <v>5055</v>
      </c>
      <c r="AG300" s="8" t="s">
        <v>5055</v>
      </c>
      <c r="AH300" t="s">
        <v>5055</v>
      </c>
      <c r="AI300" s="10" t="s">
        <v>5055</v>
      </c>
      <c r="AK300" s="8" t="s">
        <v>5055</v>
      </c>
      <c r="AL300" t="s">
        <v>5055</v>
      </c>
      <c r="AM300" t="s">
        <v>5055</v>
      </c>
      <c r="AN300" t="s">
        <v>5055</v>
      </c>
      <c r="AO300" t="s">
        <v>5055</v>
      </c>
      <c r="AP300" t="s">
        <v>5055</v>
      </c>
      <c r="AQ300" t="s">
        <v>5055</v>
      </c>
      <c r="AR300" s="10" t="s">
        <v>5055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5069</v>
      </c>
      <c r="U301" s="8" t="s">
        <v>5055</v>
      </c>
      <c r="V301" s="10" t="s">
        <v>5055</v>
      </c>
      <c r="X301" s="8" t="s">
        <v>5055</v>
      </c>
      <c r="Y301" s="7">
        <v>941.16</v>
      </c>
      <c r="Z301" s="10" t="s">
        <v>5055</v>
      </c>
      <c r="AB301" s="8" t="s">
        <v>5055</v>
      </c>
      <c r="AC301" t="s">
        <v>5055</v>
      </c>
      <c r="AD301" t="s">
        <v>5055</v>
      </c>
      <c r="AE301" s="10" t="s">
        <v>5055</v>
      </c>
      <c r="AG301" s="8" t="s">
        <v>5055</v>
      </c>
      <c r="AH301" t="s">
        <v>5055</v>
      </c>
      <c r="AI301" s="10" t="s">
        <v>5055</v>
      </c>
      <c r="AK301" s="8" t="s">
        <v>5055</v>
      </c>
      <c r="AL301" t="s">
        <v>5055</v>
      </c>
      <c r="AM301" t="s">
        <v>5055</v>
      </c>
      <c r="AN301" t="s">
        <v>5055</v>
      </c>
      <c r="AO301" t="s">
        <v>5055</v>
      </c>
      <c r="AP301" t="s">
        <v>5055</v>
      </c>
      <c r="AQ301" t="s">
        <v>5055</v>
      </c>
      <c r="AR301" s="10" t="s">
        <v>5055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5069</v>
      </c>
      <c r="U302" s="8" t="s">
        <v>5055</v>
      </c>
      <c r="V302" s="10" t="s">
        <v>5055</v>
      </c>
      <c r="X302" s="8" t="s">
        <v>5055</v>
      </c>
      <c r="Y302" s="7">
        <v>2537.0300000000002</v>
      </c>
      <c r="Z302" s="10" t="s">
        <v>5055</v>
      </c>
      <c r="AB302" s="8" t="s">
        <v>5055</v>
      </c>
      <c r="AC302" t="s">
        <v>5055</v>
      </c>
      <c r="AD302" t="s">
        <v>5055</v>
      </c>
      <c r="AE302" s="10" t="s">
        <v>5055</v>
      </c>
      <c r="AG302" s="8" t="s">
        <v>5055</v>
      </c>
      <c r="AH302" t="s">
        <v>5055</v>
      </c>
      <c r="AI302" s="10" t="s">
        <v>5055</v>
      </c>
      <c r="AK302" s="8" t="s">
        <v>5055</v>
      </c>
      <c r="AL302" t="s">
        <v>5055</v>
      </c>
      <c r="AM302" t="s">
        <v>5055</v>
      </c>
      <c r="AN302" t="s">
        <v>5055</v>
      </c>
      <c r="AO302" t="s">
        <v>5055</v>
      </c>
      <c r="AP302" t="s">
        <v>5055</v>
      </c>
      <c r="AQ302" t="s">
        <v>5055</v>
      </c>
      <c r="AR302" s="10" t="s">
        <v>5055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5053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5069</v>
      </c>
      <c r="U303" s="8" t="s">
        <v>5055</v>
      </c>
      <c r="V303" s="9">
        <v>716.92</v>
      </c>
      <c r="X303" s="11">
        <v>-716.92</v>
      </c>
      <c r="Y303" t="s">
        <v>5055</v>
      </c>
      <c r="Z303" s="10" t="s">
        <v>5055</v>
      </c>
      <c r="AB303" s="8" t="s">
        <v>5055</v>
      </c>
      <c r="AC303" t="s">
        <v>5055</v>
      </c>
      <c r="AD303" t="s">
        <v>5055</v>
      </c>
      <c r="AE303" s="10" t="s">
        <v>5055</v>
      </c>
      <c r="AG303" s="8" t="s">
        <v>5055</v>
      </c>
      <c r="AH303" t="s">
        <v>5055</v>
      </c>
      <c r="AI303" s="10" t="s">
        <v>5055</v>
      </c>
      <c r="AK303" s="8" t="s">
        <v>5055</v>
      </c>
      <c r="AL303" t="s">
        <v>5055</v>
      </c>
      <c r="AM303" t="s">
        <v>5055</v>
      </c>
      <c r="AN303" t="s">
        <v>5055</v>
      </c>
      <c r="AO303" t="s">
        <v>5055</v>
      </c>
      <c r="AP303" t="s">
        <v>5055</v>
      </c>
      <c r="AQ303" t="s">
        <v>5055</v>
      </c>
      <c r="AR303" s="10" t="s">
        <v>5055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5053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5069</v>
      </c>
      <c r="U304" s="8" t="s">
        <v>5055</v>
      </c>
      <c r="V304" s="9">
        <v>2173.9899999999998</v>
      </c>
      <c r="X304" s="8" t="s">
        <v>5055</v>
      </c>
      <c r="Y304" s="7">
        <v>-2173.9899999999998</v>
      </c>
      <c r="Z304" s="10" t="s">
        <v>5055</v>
      </c>
      <c r="AB304" s="8" t="s">
        <v>5055</v>
      </c>
      <c r="AC304" t="s">
        <v>5055</v>
      </c>
      <c r="AD304" t="s">
        <v>5055</v>
      </c>
      <c r="AE304" s="10" t="s">
        <v>5055</v>
      </c>
      <c r="AG304" s="8" t="s">
        <v>5055</v>
      </c>
      <c r="AH304" t="s">
        <v>5055</v>
      </c>
      <c r="AI304" s="10" t="s">
        <v>5055</v>
      </c>
      <c r="AK304" s="8" t="s">
        <v>5055</v>
      </c>
      <c r="AL304" t="s">
        <v>5055</v>
      </c>
      <c r="AM304" t="s">
        <v>5055</v>
      </c>
      <c r="AN304" t="s">
        <v>5055</v>
      </c>
      <c r="AO304" t="s">
        <v>5055</v>
      </c>
      <c r="AP304" t="s">
        <v>5055</v>
      </c>
      <c r="AQ304" t="s">
        <v>5055</v>
      </c>
      <c r="AR304" s="10" t="s">
        <v>5055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5053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5069</v>
      </c>
      <c r="U305" s="8" t="s">
        <v>5055</v>
      </c>
      <c r="V305" s="9">
        <v>3281.6</v>
      </c>
      <c r="X305" s="8" t="s">
        <v>5055</v>
      </c>
      <c r="Y305" t="s">
        <v>5055</v>
      </c>
      <c r="Z305" s="9">
        <v>-3281.6</v>
      </c>
      <c r="AB305" s="8" t="s">
        <v>5055</v>
      </c>
      <c r="AC305" t="s">
        <v>5055</v>
      </c>
      <c r="AD305" t="s">
        <v>5055</v>
      </c>
      <c r="AE305" s="10" t="s">
        <v>5055</v>
      </c>
      <c r="AG305" s="8" t="s">
        <v>5055</v>
      </c>
      <c r="AH305" t="s">
        <v>5055</v>
      </c>
      <c r="AI305" s="10" t="s">
        <v>5055</v>
      </c>
      <c r="AK305" s="8" t="s">
        <v>5055</v>
      </c>
      <c r="AL305" t="s">
        <v>5055</v>
      </c>
      <c r="AM305" t="s">
        <v>5055</v>
      </c>
      <c r="AN305" t="s">
        <v>5055</v>
      </c>
      <c r="AO305" t="s">
        <v>5055</v>
      </c>
      <c r="AP305" t="s">
        <v>5055</v>
      </c>
      <c r="AQ305" t="s">
        <v>5055</v>
      </c>
      <c r="AR305" s="10" t="s">
        <v>5055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5053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5069</v>
      </c>
      <c r="U306" s="8" t="s">
        <v>5055</v>
      </c>
      <c r="V306" s="9">
        <v>2011.33</v>
      </c>
      <c r="X306" s="8" t="s">
        <v>5055</v>
      </c>
      <c r="Y306" t="s">
        <v>5055</v>
      </c>
      <c r="Z306" s="9">
        <v>-2011.33</v>
      </c>
      <c r="AB306" s="8" t="s">
        <v>5055</v>
      </c>
      <c r="AC306" t="s">
        <v>5055</v>
      </c>
      <c r="AD306" t="s">
        <v>5055</v>
      </c>
      <c r="AE306" s="10" t="s">
        <v>5055</v>
      </c>
      <c r="AG306" s="8" t="s">
        <v>5055</v>
      </c>
      <c r="AH306" t="s">
        <v>5055</v>
      </c>
      <c r="AI306" s="10" t="s">
        <v>5055</v>
      </c>
      <c r="AK306" s="8" t="s">
        <v>5055</v>
      </c>
      <c r="AL306" t="s">
        <v>5055</v>
      </c>
      <c r="AM306" t="s">
        <v>5055</v>
      </c>
      <c r="AN306" t="s">
        <v>5055</v>
      </c>
      <c r="AO306" t="s">
        <v>5055</v>
      </c>
      <c r="AP306" t="s">
        <v>5055</v>
      </c>
      <c r="AQ306" t="s">
        <v>5055</v>
      </c>
      <c r="AR306" s="10" t="s">
        <v>5055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5053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5069</v>
      </c>
      <c r="U307" s="8" t="s">
        <v>5055</v>
      </c>
      <c r="V307" s="9">
        <v>368.31</v>
      </c>
      <c r="X307" s="11">
        <v>-368.31</v>
      </c>
      <c r="Y307" t="s">
        <v>5055</v>
      </c>
      <c r="Z307" s="10" t="s">
        <v>5055</v>
      </c>
      <c r="AB307" s="8" t="s">
        <v>5055</v>
      </c>
      <c r="AC307" t="s">
        <v>5055</v>
      </c>
      <c r="AD307" t="s">
        <v>5055</v>
      </c>
      <c r="AE307" s="10" t="s">
        <v>5055</v>
      </c>
      <c r="AG307" s="8" t="s">
        <v>5055</v>
      </c>
      <c r="AH307" t="s">
        <v>5055</v>
      </c>
      <c r="AI307" s="10" t="s">
        <v>5055</v>
      </c>
      <c r="AK307" s="8" t="s">
        <v>5055</v>
      </c>
      <c r="AL307" t="s">
        <v>5055</v>
      </c>
      <c r="AM307" t="s">
        <v>5055</v>
      </c>
      <c r="AN307" t="s">
        <v>5055</v>
      </c>
      <c r="AO307" t="s">
        <v>5055</v>
      </c>
      <c r="AP307" t="s">
        <v>5055</v>
      </c>
      <c r="AQ307" t="s">
        <v>5055</v>
      </c>
      <c r="AR307" s="10" t="s">
        <v>5055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5053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5069</v>
      </c>
      <c r="U308" s="8" t="s">
        <v>5055</v>
      </c>
      <c r="V308" s="9">
        <v>1304.2</v>
      </c>
      <c r="X308" s="8" t="s">
        <v>5055</v>
      </c>
      <c r="Y308" s="7">
        <v>-1304.2</v>
      </c>
      <c r="Z308" s="10" t="s">
        <v>5055</v>
      </c>
      <c r="AB308" s="8" t="s">
        <v>5055</v>
      </c>
      <c r="AC308" t="s">
        <v>5055</v>
      </c>
      <c r="AD308" t="s">
        <v>5055</v>
      </c>
      <c r="AE308" s="10" t="s">
        <v>5055</v>
      </c>
      <c r="AG308" s="8" t="s">
        <v>5055</v>
      </c>
      <c r="AH308" t="s">
        <v>5055</v>
      </c>
      <c r="AI308" s="10" t="s">
        <v>5055</v>
      </c>
      <c r="AK308" s="8" t="s">
        <v>5055</v>
      </c>
      <c r="AL308" t="s">
        <v>5055</v>
      </c>
      <c r="AM308" t="s">
        <v>5055</v>
      </c>
      <c r="AN308" t="s">
        <v>5055</v>
      </c>
      <c r="AO308" t="s">
        <v>5055</v>
      </c>
      <c r="AP308" t="s">
        <v>5055</v>
      </c>
      <c r="AQ308" t="s">
        <v>5055</v>
      </c>
      <c r="AR308" s="10" t="s">
        <v>5055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5053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5069</v>
      </c>
      <c r="U309" s="8" t="s">
        <v>5055</v>
      </c>
      <c r="V309" s="9">
        <v>-2847.87</v>
      </c>
      <c r="X309" s="8" t="s">
        <v>5055</v>
      </c>
      <c r="Y309" t="s">
        <v>5055</v>
      </c>
      <c r="Z309" s="10" t="s">
        <v>5055</v>
      </c>
      <c r="AB309" s="8" t="s">
        <v>5055</v>
      </c>
      <c r="AC309" s="7">
        <v>2847.87</v>
      </c>
      <c r="AD309" t="s">
        <v>5055</v>
      </c>
      <c r="AE309" s="10" t="s">
        <v>5055</v>
      </c>
      <c r="AG309" s="8" t="s">
        <v>5055</v>
      </c>
      <c r="AH309" t="s">
        <v>5055</v>
      </c>
      <c r="AI309" s="10" t="s">
        <v>5055</v>
      </c>
      <c r="AK309" s="8" t="s">
        <v>5055</v>
      </c>
      <c r="AL309" t="s">
        <v>5055</v>
      </c>
      <c r="AM309" t="s">
        <v>5055</v>
      </c>
      <c r="AN309" t="s">
        <v>5055</v>
      </c>
      <c r="AO309" t="s">
        <v>5055</v>
      </c>
      <c r="AP309" s="7">
        <v>2847.87</v>
      </c>
      <c r="AQ309" t="s">
        <v>5055</v>
      </c>
      <c r="AR309" s="10" t="s">
        <v>5055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5053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5069</v>
      </c>
      <c r="U310" s="8" t="s">
        <v>5055</v>
      </c>
      <c r="V310" s="9">
        <v>-2158.59</v>
      </c>
      <c r="X310" s="8" t="s">
        <v>5055</v>
      </c>
      <c r="Y310" t="s">
        <v>5055</v>
      </c>
      <c r="Z310" s="10" t="s">
        <v>5055</v>
      </c>
      <c r="AB310" s="8" t="s">
        <v>5055</v>
      </c>
      <c r="AC310" s="7">
        <v>2158.59</v>
      </c>
      <c r="AD310" t="s">
        <v>5055</v>
      </c>
      <c r="AE310" s="10" t="s">
        <v>5055</v>
      </c>
      <c r="AG310" s="8" t="s">
        <v>5055</v>
      </c>
      <c r="AH310" t="s">
        <v>5055</v>
      </c>
      <c r="AI310" s="10" t="s">
        <v>5055</v>
      </c>
      <c r="AK310" s="8" t="s">
        <v>5055</v>
      </c>
      <c r="AL310" t="s">
        <v>5055</v>
      </c>
      <c r="AM310" t="s">
        <v>5055</v>
      </c>
      <c r="AN310" t="s">
        <v>5055</v>
      </c>
      <c r="AO310" t="s">
        <v>5055</v>
      </c>
      <c r="AP310" s="7">
        <v>2158.59</v>
      </c>
      <c r="AQ310" t="s">
        <v>5055</v>
      </c>
      <c r="AR310" s="10" t="s">
        <v>5055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5053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5069</v>
      </c>
      <c r="U311" s="8" t="s">
        <v>5055</v>
      </c>
      <c r="V311" s="9">
        <v>-2988.56</v>
      </c>
      <c r="X311" s="8" t="s">
        <v>5055</v>
      </c>
      <c r="Y311" t="s">
        <v>5055</v>
      </c>
      <c r="Z311" s="10" t="s">
        <v>5055</v>
      </c>
      <c r="AB311" s="8" t="s">
        <v>5055</v>
      </c>
      <c r="AC311" s="7">
        <v>2988.56</v>
      </c>
      <c r="AD311" t="s">
        <v>5055</v>
      </c>
      <c r="AE311" s="10" t="s">
        <v>5055</v>
      </c>
      <c r="AG311" s="8" t="s">
        <v>5055</v>
      </c>
      <c r="AH311" t="s">
        <v>5055</v>
      </c>
      <c r="AI311" s="10" t="s">
        <v>5055</v>
      </c>
      <c r="AK311" s="8" t="s">
        <v>5055</v>
      </c>
      <c r="AL311" t="s">
        <v>5055</v>
      </c>
      <c r="AM311" t="s">
        <v>5055</v>
      </c>
      <c r="AN311" t="s">
        <v>5055</v>
      </c>
      <c r="AO311" t="s">
        <v>5055</v>
      </c>
      <c r="AP311" s="7">
        <v>2988.56</v>
      </c>
      <c r="AQ311" t="s">
        <v>5055</v>
      </c>
      <c r="AR311" s="10" t="s">
        <v>5055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5053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5069</v>
      </c>
      <c r="U312" s="8" t="s">
        <v>5055</v>
      </c>
      <c r="V312" s="9">
        <v>-695.28</v>
      </c>
      <c r="X312" s="8" t="s">
        <v>5055</v>
      </c>
      <c r="Y312" t="s">
        <v>5055</v>
      </c>
      <c r="Z312" s="10" t="s">
        <v>5055</v>
      </c>
      <c r="AB312" s="8" t="s">
        <v>5055</v>
      </c>
      <c r="AC312" t="s">
        <v>5055</v>
      </c>
      <c r="AD312" s="7">
        <v>695.28</v>
      </c>
      <c r="AE312" s="10" t="s">
        <v>5055</v>
      </c>
      <c r="AG312" s="8" t="s">
        <v>5055</v>
      </c>
      <c r="AH312" t="s">
        <v>5055</v>
      </c>
      <c r="AI312" s="10" t="s">
        <v>5055</v>
      </c>
      <c r="AK312" s="8" t="s">
        <v>5055</v>
      </c>
      <c r="AL312" t="s">
        <v>5055</v>
      </c>
      <c r="AM312" t="s">
        <v>5055</v>
      </c>
      <c r="AN312" t="s">
        <v>5055</v>
      </c>
      <c r="AO312" t="s">
        <v>5055</v>
      </c>
      <c r="AP312" s="7">
        <v>695.28</v>
      </c>
      <c r="AQ312" t="s">
        <v>5055</v>
      </c>
      <c r="AR312" s="10" t="s">
        <v>5055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5053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5069</v>
      </c>
      <c r="U313" s="8" t="s">
        <v>5055</v>
      </c>
      <c r="V313" s="9">
        <v>-662.55</v>
      </c>
      <c r="X313" s="8" t="s">
        <v>5055</v>
      </c>
      <c r="Y313" t="s">
        <v>5055</v>
      </c>
      <c r="Z313" s="10" t="s">
        <v>5055</v>
      </c>
      <c r="AB313" s="8" t="s">
        <v>5055</v>
      </c>
      <c r="AC313" t="s">
        <v>5055</v>
      </c>
      <c r="AD313" s="7">
        <v>662.55</v>
      </c>
      <c r="AE313" s="10" t="s">
        <v>5055</v>
      </c>
      <c r="AG313" s="8" t="s">
        <v>5055</v>
      </c>
      <c r="AH313" t="s">
        <v>5055</v>
      </c>
      <c r="AI313" s="10" t="s">
        <v>5055</v>
      </c>
      <c r="AK313" s="8" t="s">
        <v>5055</v>
      </c>
      <c r="AL313" t="s">
        <v>5055</v>
      </c>
      <c r="AM313" t="s">
        <v>5055</v>
      </c>
      <c r="AN313" t="s">
        <v>5055</v>
      </c>
      <c r="AO313" t="s">
        <v>5055</v>
      </c>
      <c r="AP313" s="7">
        <v>662.55</v>
      </c>
      <c r="AQ313" t="s">
        <v>5055</v>
      </c>
      <c r="AR313" s="10" t="s">
        <v>5055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5053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5069</v>
      </c>
      <c r="U314" s="8" t="s">
        <v>5055</v>
      </c>
      <c r="V314" s="9">
        <v>-503.5</v>
      </c>
      <c r="X314" s="8" t="s">
        <v>5055</v>
      </c>
      <c r="Y314" t="s">
        <v>5055</v>
      </c>
      <c r="Z314" s="10" t="s">
        <v>5055</v>
      </c>
      <c r="AB314" s="8" t="s">
        <v>5055</v>
      </c>
      <c r="AC314" t="s">
        <v>5055</v>
      </c>
      <c r="AD314" s="7">
        <v>503.5</v>
      </c>
      <c r="AE314" s="10" t="s">
        <v>5055</v>
      </c>
      <c r="AG314" s="8" t="s">
        <v>5055</v>
      </c>
      <c r="AH314" t="s">
        <v>5055</v>
      </c>
      <c r="AI314" s="10" t="s">
        <v>5055</v>
      </c>
      <c r="AK314" s="8" t="s">
        <v>5055</v>
      </c>
      <c r="AL314" t="s">
        <v>5055</v>
      </c>
      <c r="AM314" t="s">
        <v>5055</v>
      </c>
      <c r="AN314" t="s">
        <v>5055</v>
      </c>
      <c r="AO314" t="s">
        <v>5055</v>
      </c>
      <c r="AP314" s="7">
        <v>503.5</v>
      </c>
      <c r="AQ314" t="s">
        <v>5055</v>
      </c>
      <c r="AR314" s="10" t="s">
        <v>5055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5069</v>
      </c>
      <c r="U315" s="8" t="s">
        <v>5055</v>
      </c>
      <c r="V315" s="10" t="s">
        <v>5055</v>
      </c>
      <c r="X315" s="11">
        <v>1085.23</v>
      </c>
      <c r="Y315" t="s">
        <v>5055</v>
      </c>
      <c r="Z315" s="10" t="s">
        <v>5055</v>
      </c>
      <c r="AB315" s="8" t="s">
        <v>5055</v>
      </c>
      <c r="AC315" t="s">
        <v>5055</v>
      </c>
      <c r="AD315" t="s">
        <v>5055</v>
      </c>
      <c r="AE315" s="10" t="s">
        <v>5055</v>
      </c>
      <c r="AG315" s="8" t="s">
        <v>5055</v>
      </c>
      <c r="AH315" t="s">
        <v>5055</v>
      </c>
      <c r="AI315" s="10" t="s">
        <v>5055</v>
      </c>
      <c r="AK315" s="8" t="s">
        <v>5055</v>
      </c>
      <c r="AL315" t="s">
        <v>5055</v>
      </c>
      <c r="AM315" t="s">
        <v>5055</v>
      </c>
      <c r="AN315" t="s">
        <v>5055</v>
      </c>
      <c r="AO315" t="s">
        <v>5055</v>
      </c>
      <c r="AP315" t="s">
        <v>5055</v>
      </c>
      <c r="AQ315" t="s">
        <v>5055</v>
      </c>
      <c r="AR315" s="10" t="s">
        <v>5055</v>
      </c>
    </row>
    <row r="316" spans="1:44" ht="16" x14ac:dyDescent="0.2">
      <c r="B316" t="s">
        <v>5056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5057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5070</v>
      </c>
      <c r="U319" s="8" t="s">
        <v>5055</v>
      </c>
      <c r="V319" s="10" t="s">
        <v>5055</v>
      </c>
      <c r="X319" s="8" t="s">
        <v>5055</v>
      </c>
      <c r="Y319" t="s">
        <v>5055</v>
      </c>
      <c r="Z319" s="10" t="s">
        <v>5055</v>
      </c>
      <c r="AB319" s="8" t="s">
        <v>5055</v>
      </c>
      <c r="AC319" t="s">
        <v>5055</v>
      </c>
      <c r="AD319" t="s">
        <v>5055</v>
      </c>
      <c r="AE319" s="9">
        <v>17.89</v>
      </c>
      <c r="AG319" s="8" t="s">
        <v>5055</v>
      </c>
      <c r="AH319" t="s">
        <v>5055</v>
      </c>
      <c r="AI319" s="10" t="s">
        <v>5055</v>
      </c>
      <c r="AK319" s="8" t="s">
        <v>5055</v>
      </c>
      <c r="AL319" t="s">
        <v>5055</v>
      </c>
      <c r="AM319" t="s">
        <v>5055</v>
      </c>
      <c r="AN319" t="s">
        <v>5055</v>
      </c>
      <c r="AO319" t="s">
        <v>5055</v>
      </c>
      <c r="AP319" s="7">
        <v>17.89</v>
      </c>
      <c r="AQ319" t="s">
        <v>5055</v>
      </c>
      <c r="AR319" s="10" t="s">
        <v>5055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5070</v>
      </c>
      <c r="U320" s="8" t="s">
        <v>5055</v>
      </c>
      <c r="V320" s="10" t="s">
        <v>5055</v>
      </c>
      <c r="X320" s="8" t="s">
        <v>5055</v>
      </c>
      <c r="Y320" t="s">
        <v>5055</v>
      </c>
      <c r="Z320" s="10" t="s">
        <v>5055</v>
      </c>
      <c r="AB320" s="8" t="s">
        <v>5055</v>
      </c>
      <c r="AC320" t="s">
        <v>5055</v>
      </c>
      <c r="AD320" t="s">
        <v>5055</v>
      </c>
      <c r="AE320" s="9">
        <v>95.62</v>
      </c>
      <c r="AG320" s="8" t="s">
        <v>5055</v>
      </c>
      <c r="AH320" t="s">
        <v>5055</v>
      </c>
      <c r="AI320" s="10" t="s">
        <v>5055</v>
      </c>
      <c r="AK320" s="8" t="s">
        <v>5055</v>
      </c>
      <c r="AL320" t="s">
        <v>5055</v>
      </c>
      <c r="AM320" t="s">
        <v>5055</v>
      </c>
      <c r="AN320" t="s">
        <v>5055</v>
      </c>
      <c r="AO320" t="s">
        <v>5055</v>
      </c>
      <c r="AP320" s="7">
        <v>95.62</v>
      </c>
      <c r="AQ320" t="s">
        <v>5055</v>
      </c>
      <c r="AR320" s="10" t="s">
        <v>5055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5070</v>
      </c>
      <c r="U321" s="8" t="s">
        <v>5055</v>
      </c>
      <c r="V321" s="10" t="s">
        <v>5055</v>
      </c>
      <c r="X321" s="8" t="s">
        <v>5055</v>
      </c>
      <c r="Y321" t="s">
        <v>5055</v>
      </c>
      <c r="Z321" s="10" t="s">
        <v>5055</v>
      </c>
      <c r="AB321" s="8" t="s">
        <v>5055</v>
      </c>
      <c r="AC321" t="s">
        <v>5055</v>
      </c>
      <c r="AD321" t="s">
        <v>5055</v>
      </c>
      <c r="AE321" s="9">
        <v>96.63</v>
      </c>
      <c r="AG321" s="8" t="s">
        <v>5055</v>
      </c>
      <c r="AH321" t="s">
        <v>5055</v>
      </c>
      <c r="AI321" s="10" t="s">
        <v>5055</v>
      </c>
      <c r="AK321" s="8" t="s">
        <v>5055</v>
      </c>
      <c r="AL321" t="s">
        <v>5055</v>
      </c>
      <c r="AM321" t="s">
        <v>5055</v>
      </c>
      <c r="AN321" t="s">
        <v>5055</v>
      </c>
      <c r="AO321" t="s">
        <v>5055</v>
      </c>
      <c r="AP321" s="7">
        <v>96.63</v>
      </c>
      <c r="AQ321" t="s">
        <v>5055</v>
      </c>
      <c r="AR321" s="10" t="s">
        <v>5055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5070</v>
      </c>
      <c r="U322" s="8" t="s">
        <v>5055</v>
      </c>
      <c r="V322" s="10" t="s">
        <v>5055</v>
      </c>
      <c r="X322" s="8" t="s">
        <v>5055</v>
      </c>
      <c r="Y322" t="s">
        <v>5055</v>
      </c>
      <c r="Z322" s="10" t="s">
        <v>5055</v>
      </c>
      <c r="AB322" s="8" t="s">
        <v>5055</v>
      </c>
      <c r="AC322" t="s">
        <v>5055</v>
      </c>
      <c r="AD322" t="s">
        <v>5055</v>
      </c>
      <c r="AE322" s="9">
        <v>54.71</v>
      </c>
      <c r="AG322" s="8" t="s">
        <v>5055</v>
      </c>
      <c r="AH322" t="s">
        <v>5055</v>
      </c>
      <c r="AI322" s="10" t="s">
        <v>5055</v>
      </c>
      <c r="AK322" s="8" t="s">
        <v>5055</v>
      </c>
      <c r="AL322" t="s">
        <v>5055</v>
      </c>
      <c r="AM322" t="s">
        <v>5055</v>
      </c>
      <c r="AN322" t="s">
        <v>5055</v>
      </c>
      <c r="AO322" t="s">
        <v>5055</v>
      </c>
      <c r="AP322" s="7">
        <v>54.71</v>
      </c>
      <c r="AQ322" t="s">
        <v>5055</v>
      </c>
      <c r="AR322" s="10" t="s">
        <v>5055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5070</v>
      </c>
      <c r="U323" s="8" t="s">
        <v>5055</v>
      </c>
      <c r="V323" s="10" t="s">
        <v>5055</v>
      </c>
      <c r="X323" s="8" t="s">
        <v>5055</v>
      </c>
      <c r="Y323" t="s">
        <v>5055</v>
      </c>
      <c r="Z323" s="10" t="s">
        <v>5055</v>
      </c>
      <c r="AB323" s="8" t="s">
        <v>5055</v>
      </c>
      <c r="AC323" t="s">
        <v>5055</v>
      </c>
      <c r="AD323" t="s">
        <v>5055</v>
      </c>
      <c r="AE323" s="9">
        <v>17.89</v>
      </c>
      <c r="AG323" s="8" t="s">
        <v>5055</v>
      </c>
      <c r="AH323" t="s">
        <v>5055</v>
      </c>
      <c r="AI323" s="10" t="s">
        <v>5055</v>
      </c>
      <c r="AK323" s="8" t="s">
        <v>5055</v>
      </c>
      <c r="AL323" t="s">
        <v>5055</v>
      </c>
      <c r="AM323" t="s">
        <v>5055</v>
      </c>
      <c r="AN323" t="s">
        <v>5055</v>
      </c>
      <c r="AO323" t="s">
        <v>5055</v>
      </c>
      <c r="AP323" s="7">
        <v>17.89</v>
      </c>
      <c r="AQ323" t="s">
        <v>5055</v>
      </c>
      <c r="AR323" s="10" t="s">
        <v>5055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5070</v>
      </c>
      <c r="U324" s="8" t="s">
        <v>5055</v>
      </c>
      <c r="V324" s="10" t="s">
        <v>5055</v>
      </c>
      <c r="X324" s="8" t="s">
        <v>5055</v>
      </c>
      <c r="Y324" t="s">
        <v>5055</v>
      </c>
      <c r="Z324" s="10" t="s">
        <v>5055</v>
      </c>
      <c r="AB324" s="8" t="s">
        <v>5055</v>
      </c>
      <c r="AC324" t="s">
        <v>5055</v>
      </c>
      <c r="AD324" t="s">
        <v>5055</v>
      </c>
      <c r="AE324" s="10" t="s">
        <v>5055</v>
      </c>
      <c r="AG324" s="8" t="s">
        <v>5055</v>
      </c>
      <c r="AH324" t="s">
        <v>5055</v>
      </c>
      <c r="AI324" s="9">
        <v>7.12</v>
      </c>
      <c r="AK324" s="8" t="s">
        <v>5055</v>
      </c>
      <c r="AL324" s="7">
        <v>7.12</v>
      </c>
      <c r="AM324" t="s">
        <v>5055</v>
      </c>
      <c r="AN324" t="s">
        <v>5055</v>
      </c>
      <c r="AO324" t="s">
        <v>5055</v>
      </c>
      <c r="AP324" t="s">
        <v>5055</v>
      </c>
      <c r="AQ324" t="s">
        <v>5055</v>
      </c>
      <c r="AR324" s="10" t="s">
        <v>5055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5070</v>
      </c>
      <c r="U325" s="8" t="s">
        <v>5055</v>
      </c>
      <c r="V325" s="10" t="s">
        <v>5055</v>
      </c>
      <c r="X325" s="8" t="s">
        <v>5055</v>
      </c>
      <c r="Y325" t="s">
        <v>5055</v>
      </c>
      <c r="Z325" s="10" t="s">
        <v>5055</v>
      </c>
      <c r="AB325" s="8" t="s">
        <v>5055</v>
      </c>
      <c r="AC325" t="s">
        <v>5055</v>
      </c>
      <c r="AD325" t="s">
        <v>5055</v>
      </c>
      <c r="AE325" s="10" t="s">
        <v>5055</v>
      </c>
      <c r="AG325" s="8" t="s">
        <v>5055</v>
      </c>
      <c r="AH325" t="s">
        <v>5055</v>
      </c>
      <c r="AI325" s="9">
        <v>6.12</v>
      </c>
      <c r="AK325" s="8" t="s">
        <v>5055</v>
      </c>
      <c r="AL325" s="7">
        <v>6.12</v>
      </c>
      <c r="AM325" t="s">
        <v>5055</v>
      </c>
      <c r="AN325" t="s">
        <v>5055</v>
      </c>
      <c r="AO325" t="s">
        <v>5055</v>
      </c>
      <c r="AP325" t="s">
        <v>5055</v>
      </c>
      <c r="AQ325" t="s">
        <v>5055</v>
      </c>
      <c r="AR325" s="10" t="s">
        <v>5055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5070</v>
      </c>
      <c r="U326" s="8" t="s">
        <v>5055</v>
      </c>
      <c r="V326" s="10" t="s">
        <v>5055</v>
      </c>
      <c r="X326" s="8" t="s">
        <v>5055</v>
      </c>
      <c r="Y326" t="s">
        <v>5055</v>
      </c>
      <c r="Z326" s="10" t="s">
        <v>5055</v>
      </c>
      <c r="AB326" s="8" t="s">
        <v>5055</v>
      </c>
      <c r="AC326" t="s">
        <v>5055</v>
      </c>
      <c r="AD326" t="s">
        <v>5055</v>
      </c>
      <c r="AE326" s="10" t="s">
        <v>5055</v>
      </c>
      <c r="AG326" s="8" t="s">
        <v>5055</v>
      </c>
      <c r="AH326" t="s">
        <v>5055</v>
      </c>
      <c r="AI326" s="9">
        <v>1.49</v>
      </c>
      <c r="AK326" s="8" t="s">
        <v>5055</v>
      </c>
      <c r="AL326" s="7">
        <v>1.49</v>
      </c>
      <c r="AM326" t="s">
        <v>5055</v>
      </c>
      <c r="AN326" t="s">
        <v>5055</v>
      </c>
      <c r="AO326" t="s">
        <v>5055</v>
      </c>
      <c r="AP326" t="s">
        <v>5055</v>
      </c>
      <c r="AQ326" t="s">
        <v>5055</v>
      </c>
      <c r="AR326" s="10" t="s">
        <v>5055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5070</v>
      </c>
      <c r="U327" s="8" t="s">
        <v>5055</v>
      </c>
      <c r="V327" s="10" t="s">
        <v>5055</v>
      </c>
      <c r="X327" s="8" t="s">
        <v>5055</v>
      </c>
      <c r="Y327" t="s">
        <v>5055</v>
      </c>
      <c r="Z327" s="10" t="s">
        <v>5055</v>
      </c>
      <c r="AB327" s="8" t="s">
        <v>5055</v>
      </c>
      <c r="AC327" t="s">
        <v>5055</v>
      </c>
      <c r="AD327" t="s">
        <v>5055</v>
      </c>
      <c r="AE327" s="10" t="s">
        <v>5055</v>
      </c>
      <c r="AG327" s="8" t="s">
        <v>5055</v>
      </c>
      <c r="AH327" t="s">
        <v>5055</v>
      </c>
      <c r="AI327" s="9">
        <v>1.07</v>
      </c>
      <c r="AK327" s="8" t="s">
        <v>5055</v>
      </c>
      <c r="AL327" s="7">
        <v>1.07</v>
      </c>
      <c r="AM327" t="s">
        <v>5055</v>
      </c>
      <c r="AN327" t="s">
        <v>5055</v>
      </c>
      <c r="AO327" t="s">
        <v>5055</v>
      </c>
      <c r="AP327" t="s">
        <v>5055</v>
      </c>
      <c r="AQ327" t="s">
        <v>5055</v>
      </c>
      <c r="AR327" s="10" t="s">
        <v>5055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5070</v>
      </c>
      <c r="U328" s="8" t="s">
        <v>5055</v>
      </c>
      <c r="V328" s="10" t="s">
        <v>5055</v>
      </c>
      <c r="X328" s="8" t="s">
        <v>5055</v>
      </c>
      <c r="Y328" t="s">
        <v>5055</v>
      </c>
      <c r="Z328" s="10" t="s">
        <v>5055</v>
      </c>
      <c r="AB328" s="8" t="s">
        <v>5055</v>
      </c>
      <c r="AC328" t="s">
        <v>5055</v>
      </c>
      <c r="AD328" t="s">
        <v>5055</v>
      </c>
      <c r="AE328" s="10" t="s">
        <v>5055</v>
      </c>
      <c r="AG328" s="8" t="s">
        <v>5055</v>
      </c>
      <c r="AH328" t="s">
        <v>5055</v>
      </c>
      <c r="AI328" s="9">
        <v>1.07</v>
      </c>
      <c r="AK328" s="8" t="s">
        <v>5055</v>
      </c>
      <c r="AL328" s="7">
        <v>1.07</v>
      </c>
      <c r="AM328" t="s">
        <v>5055</v>
      </c>
      <c r="AN328" t="s">
        <v>5055</v>
      </c>
      <c r="AO328" t="s">
        <v>5055</v>
      </c>
      <c r="AP328" t="s">
        <v>5055</v>
      </c>
      <c r="AQ328" t="s">
        <v>5055</v>
      </c>
      <c r="AR328" s="10" t="s">
        <v>5055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5070</v>
      </c>
      <c r="U329" s="8" t="s">
        <v>5055</v>
      </c>
      <c r="V329" s="10" t="s">
        <v>5055</v>
      </c>
      <c r="X329" s="8" t="s">
        <v>5055</v>
      </c>
      <c r="Y329" s="7">
        <v>949.15</v>
      </c>
      <c r="Z329" s="10" t="s">
        <v>5055</v>
      </c>
      <c r="AB329" s="8" t="s">
        <v>5055</v>
      </c>
      <c r="AC329" t="s">
        <v>5055</v>
      </c>
      <c r="AD329" t="s">
        <v>5055</v>
      </c>
      <c r="AE329" s="10" t="s">
        <v>5055</v>
      </c>
      <c r="AG329" s="8" t="s">
        <v>5055</v>
      </c>
      <c r="AH329" t="s">
        <v>5055</v>
      </c>
      <c r="AI329" s="10" t="s">
        <v>5055</v>
      </c>
      <c r="AK329" s="8" t="s">
        <v>5055</v>
      </c>
      <c r="AL329" t="s">
        <v>5055</v>
      </c>
      <c r="AM329" t="s">
        <v>5055</v>
      </c>
      <c r="AN329" t="s">
        <v>5055</v>
      </c>
      <c r="AO329" t="s">
        <v>5055</v>
      </c>
      <c r="AP329" t="s">
        <v>5055</v>
      </c>
      <c r="AQ329" t="s">
        <v>5055</v>
      </c>
      <c r="AR329" s="10" t="s">
        <v>5055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5070</v>
      </c>
      <c r="U330" s="8" t="s">
        <v>5055</v>
      </c>
      <c r="V330" s="10" t="s">
        <v>5055</v>
      </c>
      <c r="X330" s="8" t="s">
        <v>5055</v>
      </c>
      <c r="Y330" s="7">
        <v>2537.0300000000002</v>
      </c>
      <c r="Z330" s="10" t="s">
        <v>5055</v>
      </c>
      <c r="AB330" s="8" t="s">
        <v>5055</v>
      </c>
      <c r="AC330" t="s">
        <v>5055</v>
      </c>
      <c r="AD330" t="s">
        <v>5055</v>
      </c>
      <c r="AE330" s="10" t="s">
        <v>5055</v>
      </c>
      <c r="AG330" s="8" t="s">
        <v>5055</v>
      </c>
      <c r="AH330" t="s">
        <v>5055</v>
      </c>
      <c r="AI330" s="10" t="s">
        <v>5055</v>
      </c>
      <c r="AK330" s="8" t="s">
        <v>5055</v>
      </c>
      <c r="AL330" t="s">
        <v>5055</v>
      </c>
      <c r="AM330" t="s">
        <v>5055</v>
      </c>
      <c r="AN330" t="s">
        <v>5055</v>
      </c>
      <c r="AO330" t="s">
        <v>5055</v>
      </c>
      <c r="AP330" t="s">
        <v>5055</v>
      </c>
      <c r="AQ330" t="s">
        <v>5055</v>
      </c>
      <c r="AR330" s="10" t="s">
        <v>5055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5070</v>
      </c>
      <c r="U331" s="8" t="s">
        <v>5055</v>
      </c>
      <c r="V331" s="10" t="s">
        <v>5055</v>
      </c>
      <c r="X331" s="8" t="s">
        <v>5055</v>
      </c>
      <c r="Y331" t="s">
        <v>5055</v>
      </c>
      <c r="Z331" s="9">
        <v>5285.14</v>
      </c>
      <c r="AB331" s="8" t="s">
        <v>5055</v>
      </c>
      <c r="AC331" t="s">
        <v>5055</v>
      </c>
      <c r="AD331" t="s">
        <v>5055</v>
      </c>
      <c r="AE331" s="10" t="s">
        <v>5055</v>
      </c>
      <c r="AG331" s="8" t="s">
        <v>5055</v>
      </c>
      <c r="AH331" t="s">
        <v>5055</v>
      </c>
      <c r="AI331" s="10" t="s">
        <v>5055</v>
      </c>
      <c r="AK331" s="8" t="s">
        <v>5055</v>
      </c>
      <c r="AL331" t="s">
        <v>5055</v>
      </c>
      <c r="AM331" t="s">
        <v>5055</v>
      </c>
      <c r="AN331" t="s">
        <v>5055</v>
      </c>
      <c r="AO331" t="s">
        <v>5055</v>
      </c>
      <c r="AP331" t="s">
        <v>5055</v>
      </c>
      <c r="AQ331" t="s">
        <v>5055</v>
      </c>
      <c r="AR331" s="10" t="s">
        <v>5055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5053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5070</v>
      </c>
      <c r="U332" s="8" t="s">
        <v>5055</v>
      </c>
      <c r="V332" s="9">
        <v>722.34</v>
      </c>
      <c r="X332" s="11">
        <v>-722.34</v>
      </c>
      <c r="Y332" t="s">
        <v>5055</v>
      </c>
      <c r="Z332" s="10" t="s">
        <v>5055</v>
      </c>
      <c r="AB332" s="8" t="s">
        <v>5055</v>
      </c>
      <c r="AC332" t="s">
        <v>5055</v>
      </c>
      <c r="AD332" t="s">
        <v>5055</v>
      </c>
      <c r="AE332" s="10" t="s">
        <v>5055</v>
      </c>
      <c r="AG332" s="8" t="s">
        <v>5055</v>
      </c>
      <c r="AH332" t="s">
        <v>5055</v>
      </c>
      <c r="AI332" s="10" t="s">
        <v>5055</v>
      </c>
      <c r="AK332" s="8" t="s">
        <v>5055</v>
      </c>
      <c r="AL332" t="s">
        <v>5055</v>
      </c>
      <c r="AM332" t="s">
        <v>5055</v>
      </c>
      <c r="AN332" t="s">
        <v>5055</v>
      </c>
      <c r="AO332" t="s">
        <v>5055</v>
      </c>
      <c r="AP332" t="s">
        <v>5055</v>
      </c>
      <c r="AQ332" t="s">
        <v>5055</v>
      </c>
      <c r="AR332" s="10" t="s">
        <v>5055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5053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5070</v>
      </c>
      <c r="U333" s="8" t="s">
        <v>5055</v>
      </c>
      <c r="V333" s="9">
        <v>2181.98</v>
      </c>
      <c r="X333" s="8" t="s">
        <v>5055</v>
      </c>
      <c r="Y333" s="7">
        <v>-2181.98</v>
      </c>
      <c r="Z333" s="10" t="s">
        <v>5055</v>
      </c>
      <c r="AB333" s="8" t="s">
        <v>5055</v>
      </c>
      <c r="AC333" t="s">
        <v>5055</v>
      </c>
      <c r="AD333" t="s">
        <v>5055</v>
      </c>
      <c r="AE333" s="10" t="s">
        <v>5055</v>
      </c>
      <c r="AG333" s="8" t="s">
        <v>5055</v>
      </c>
      <c r="AH333" t="s">
        <v>5055</v>
      </c>
      <c r="AI333" s="10" t="s">
        <v>5055</v>
      </c>
      <c r="AK333" s="8" t="s">
        <v>5055</v>
      </c>
      <c r="AL333" t="s">
        <v>5055</v>
      </c>
      <c r="AM333" t="s">
        <v>5055</v>
      </c>
      <c r="AN333" t="s">
        <v>5055</v>
      </c>
      <c r="AO333" t="s">
        <v>5055</v>
      </c>
      <c r="AP333" t="s">
        <v>5055</v>
      </c>
      <c r="AQ333" t="s">
        <v>5055</v>
      </c>
      <c r="AR333" s="10" t="s">
        <v>5055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5053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5070</v>
      </c>
      <c r="U334" s="8" t="s">
        <v>5055</v>
      </c>
      <c r="V334" s="9">
        <v>3276.18</v>
      </c>
      <c r="X334" s="8" t="s">
        <v>5055</v>
      </c>
      <c r="Y334" t="s">
        <v>5055</v>
      </c>
      <c r="Z334" s="9">
        <v>-3276.18</v>
      </c>
      <c r="AB334" s="8" t="s">
        <v>5055</v>
      </c>
      <c r="AC334" t="s">
        <v>5055</v>
      </c>
      <c r="AD334" t="s">
        <v>5055</v>
      </c>
      <c r="AE334" s="10" t="s">
        <v>5055</v>
      </c>
      <c r="AG334" s="8" t="s">
        <v>5055</v>
      </c>
      <c r="AH334" t="s">
        <v>5055</v>
      </c>
      <c r="AI334" s="10" t="s">
        <v>5055</v>
      </c>
      <c r="AK334" s="8" t="s">
        <v>5055</v>
      </c>
      <c r="AL334" t="s">
        <v>5055</v>
      </c>
      <c r="AM334" t="s">
        <v>5055</v>
      </c>
      <c r="AN334" t="s">
        <v>5055</v>
      </c>
      <c r="AO334" t="s">
        <v>5055</v>
      </c>
      <c r="AP334" t="s">
        <v>5055</v>
      </c>
      <c r="AQ334" t="s">
        <v>5055</v>
      </c>
      <c r="AR334" s="10" t="s">
        <v>5055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5053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5070</v>
      </c>
      <c r="U335" s="8" t="s">
        <v>5055</v>
      </c>
      <c r="V335" s="9">
        <v>2008.96</v>
      </c>
      <c r="X335" s="8" t="s">
        <v>5055</v>
      </c>
      <c r="Y335" t="s">
        <v>5055</v>
      </c>
      <c r="Z335" s="9">
        <v>-2008.96</v>
      </c>
      <c r="AB335" s="8" t="s">
        <v>5055</v>
      </c>
      <c r="AC335" t="s">
        <v>5055</v>
      </c>
      <c r="AD335" t="s">
        <v>5055</v>
      </c>
      <c r="AE335" s="10" t="s">
        <v>5055</v>
      </c>
      <c r="AG335" s="8" t="s">
        <v>5055</v>
      </c>
      <c r="AH335" t="s">
        <v>5055</v>
      </c>
      <c r="AI335" s="10" t="s">
        <v>5055</v>
      </c>
      <c r="AK335" s="8" t="s">
        <v>5055</v>
      </c>
      <c r="AL335" t="s">
        <v>5055</v>
      </c>
      <c r="AM335" t="s">
        <v>5055</v>
      </c>
      <c r="AN335" t="s">
        <v>5055</v>
      </c>
      <c r="AO335" t="s">
        <v>5055</v>
      </c>
      <c r="AP335" t="s">
        <v>5055</v>
      </c>
      <c r="AQ335" t="s">
        <v>5055</v>
      </c>
      <c r="AR335" s="10" t="s">
        <v>5055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5053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5070</v>
      </c>
      <c r="U336" s="8" t="s">
        <v>5055</v>
      </c>
      <c r="V336" s="9">
        <v>370.68</v>
      </c>
      <c r="X336" s="11">
        <v>-370.68</v>
      </c>
      <c r="Y336" t="s">
        <v>5055</v>
      </c>
      <c r="Z336" s="10" t="s">
        <v>5055</v>
      </c>
      <c r="AB336" s="8" t="s">
        <v>5055</v>
      </c>
      <c r="AC336" t="s">
        <v>5055</v>
      </c>
      <c r="AD336" t="s">
        <v>5055</v>
      </c>
      <c r="AE336" s="10" t="s">
        <v>5055</v>
      </c>
      <c r="AG336" s="8" t="s">
        <v>5055</v>
      </c>
      <c r="AH336" t="s">
        <v>5055</v>
      </c>
      <c r="AI336" s="10" t="s">
        <v>5055</v>
      </c>
      <c r="AK336" s="8" t="s">
        <v>5055</v>
      </c>
      <c r="AL336" t="s">
        <v>5055</v>
      </c>
      <c r="AM336" t="s">
        <v>5055</v>
      </c>
      <c r="AN336" t="s">
        <v>5055</v>
      </c>
      <c r="AO336" t="s">
        <v>5055</v>
      </c>
      <c r="AP336" t="s">
        <v>5055</v>
      </c>
      <c r="AQ336" t="s">
        <v>5055</v>
      </c>
      <c r="AR336" s="10" t="s">
        <v>5055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5053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5070</v>
      </c>
      <c r="U337" s="8" t="s">
        <v>5055</v>
      </c>
      <c r="V337" s="9">
        <v>1304.2</v>
      </c>
      <c r="X337" s="8" t="s">
        <v>5055</v>
      </c>
      <c r="Y337" s="7">
        <v>-1304.2</v>
      </c>
      <c r="Z337" s="10" t="s">
        <v>5055</v>
      </c>
      <c r="AB337" s="8" t="s">
        <v>5055</v>
      </c>
      <c r="AC337" t="s">
        <v>5055</v>
      </c>
      <c r="AD337" t="s">
        <v>5055</v>
      </c>
      <c r="AE337" s="10" t="s">
        <v>5055</v>
      </c>
      <c r="AG337" s="8" t="s">
        <v>5055</v>
      </c>
      <c r="AH337" t="s">
        <v>5055</v>
      </c>
      <c r="AI337" s="10" t="s">
        <v>5055</v>
      </c>
      <c r="AK337" s="8" t="s">
        <v>5055</v>
      </c>
      <c r="AL337" t="s">
        <v>5055</v>
      </c>
      <c r="AM337" t="s">
        <v>5055</v>
      </c>
      <c r="AN337" t="s">
        <v>5055</v>
      </c>
      <c r="AO337" t="s">
        <v>5055</v>
      </c>
      <c r="AP337" t="s">
        <v>5055</v>
      </c>
      <c r="AQ337" t="s">
        <v>5055</v>
      </c>
      <c r="AR337" s="10" t="s">
        <v>5055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5053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5070</v>
      </c>
      <c r="U338" s="8" t="s">
        <v>5055</v>
      </c>
      <c r="V338" s="9">
        <v>-2847.87</v>
      </c>
      <c r="X338" s="8" t="s">
        <v>5055</v>
      </c>
      <c r="Y338" t="s">
        <v>5055</v>
      </c>
      <c r="Z338" s="10" t="s">
        <v>5055</v>
      </c>
      <c r="AB338" s="8" t="s">
        <v>5055</v>
      </c>
      <c r="AC338" s="7">
        <v>2847.87</v>
      </c>
      <c r="AD338" t="s">
        <v>5055</v>
      </c>
      <c r="AE338" s="10" t="s">
        <v>5055</v>
      </c>
      <c r="AG338" s="8" t="s">
        <v>5055</v>
      </c>
      <c r="AH338" t="s">
        <v>5055</v>
      </c>
      <c r="AI338" s="10" t="s">
        <v>5055</v>
      </c>
      <c r="AK338" s="8" t="s">
        <v>5055</v>
      </c>
      <c r="AL338" t="s">
        <v>5055</v>
      </c>
      <c r="AM338" t="s">
        <v>5055</v>
      </c>
      <c r="AN338" t="s">
        <v>5055</v>
      </c>
      <c r="AO338" t="s">
        <v>5055</v>
      </c>
      <c r="AP338" s="7">
        <v>2847.87</v>
      </c>
      <c r="AQ338" t="s">
        <v>5055</v>
      </c>
      <c r="AR338" s="10" t="s">
        <v>5055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5053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5070</v>
      </c>
      <c r="U339" s="8" t="s">
        <v>5055</v>
      </c>
      <c r="V339" s="9">
        <v>-2158.59</v>
      </c>
      <c r="X339" s="8" t="s">
        <v>5055</v>
      </c>
      <c r="Y339" t="s">
        <v>5055</v>
      </c>
      <c r="Z339" s="10" t="s">
        <v>5055</v>
      </c>
      <c r="AB339" s="8" t="s">
        <v>5055</v>
      </c>
      <c r="AC339" s="7">
        <v>2158.59</v>
      </c>
      <c r="AD339" t="s">
        <v>5055</v>
      </c>
      <c r="AE339" s="10" t="s">
        <v>5055</v>
      </c>
      <c r="AG339" s="8" t="s">
        <v>5055</v>
      </c>
      <c r="AH339" t="s">
        <v>5055</v>
      </c>
      <c r="AI339" s="10" t="s">
        <v>5055</v>
      </c>
      <c r="AK339" s="8" t="s">
        <v>5055</v>
      </c>
      <c r="AL339" t="s">
        <v>5055</v>
      </c>
      <c r="AM339" t="s">
        <v>5055</v>
      </c>
      <c r="AN339" t="s">
        <v>5055</v>
      </c>
      <c r="AO339" t="s">
        <v>5055</v>
      </c>
      <c r="AP339" s="7">
        <v>2158.59</v>
      </c>
      <c r="AQ339" t="s">
        <v>5055</v>
      </c>
      <c r="AR339" s="10" t="s">
        <v>5055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5053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5070</v>
      </c>
      <c r="U340" s="8" t="s">
        <v>5055</v>
      </c>
      <c r="V340" s="9">
        <v>-2988.56</v>
      </c>
      <c r="X340" s="8" t="s">
        <v>5055</v>
      </c>
      <c r="Y340" t="s">
        <v>5055</v>
      </c>
      <c r="Z340" s="10" t="s">
        <v>5055</v>
      </c>
      <c r="AB340" s="8" t="s">
        <v>5055</v>
      </c>
      <c r="AC340" s="7">
        <v>2988.56</v>
      </c>
      <c r="AD340" t="s">
        <v>5055</v>
      </c>
      <c r="AE340" s="10" t="s">
        <v>5055</v>
      </c>
      <c r="AG340" s="8" t="s">
        <v>5055</v>
      </c>
      <c r="AH340" t="s">
        <v>5055</v>
      </c>
      <c r="AI340" s="10" t="s">
        <v>5055</v>
      </c>
      <c r="AK340" s="8" t="s">
        <v>5055</v>
      </c>
      <c r="AL340" t="s">
        <v>5055</v>
      </c>
      <c r="AM340" t="s">
        <v>5055</v>
      </c>
      <c r="AN340" t="s">
        <v>5055</v>
      </c>
      <c r="AO340" t="s">
        <v>5055</v>
      </c>
      <c r="AP340" s="7">
        <v>2988.56</v>
      </c>
      <c r="AQ340" t="s">
        <v>5055</v>
      </c>
      <c r="AR340" s="10" t="s">
        <v>5055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5053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5070</v>
      </c>
      <c r="U341" s="8" t="s">
        <v>5055</v>
      </c>
      <c r="V341" s="9">
        <v>-695.28</v>
      </c>
      <c r="X341" s="8" t="s">
        <v>5055</v>
      </c>
      <c r="Y341" t="s">
        <v>5055</v>
      </c>
      <c r="Z341" s="10" t="s">
        <v>5055</v>
      </c>
      <c r="AB341" s="8" t="s">
        <v>5055</v>
      </c>
      <c r="AC341" t="s">
        <v>5055</v>
      </c>
      <c r="AD341" s="7">
        <v>695.28</v>
      </c>
      <c r="AE341" s="10" t="s">
        <v>5055</v>
      </c>
      <c r="AG341" s="8" t="s">
        <v>5055</v>
      </c>
      <c r="AH341" t="s">
        <v>5055</v>
      </c>
      <c r="AI341" s="10" t="s">
        <v>5055</v>
      </c>
      <c r="AK341" s="8" t="s">
        <v>5055</v>
      </c>
      <c r="AL341" t="s">
        <v>5055</v>
      </c>
      <c r="AM341" t="s">
        <v>5055</v>
      </c>
      <c r="AN341" t="s">
        <v>5055</v>
      </c>
      <c r="AO341" t="s">
        <v>5055</v>
      </c>
      <c r="AP341" s="7">
        <v>695.28</v>
      </c>
      <c r="AQ341" t="s">
        <v>5055</v>
      </c>
      <c r="AR341" s="10" t="s">
        <v>5055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5053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5070</v>
      </c>
      <c r="U342" s="8" t="s">
        <v>5055</v>
      </c>
      <c r="V342" s="9">
        <v>-662.55</v>
      </c>
      <c r="X342" s="8" t="s">
        <v>5055</v>
      </c>
      <c r="Y342" t="s">
        <v>5055</v>
      </c>
      <c r="Z342" s="10" t="s">
        <v>5055</v>
      </c>
      <c r="AB342" s="8" t="s">
        <v>5055</v>
      </c>
      <c r="AC342" t="s">
        <v>5055</v>
      </c>
      <c r="AD342" s="7">
        <v>662.55</v>
      </c>
      <c r="AE342" s="10" t="s">
        <v>5055</v>
      </c>
      <c r="AG342" s="8" t="s">
        <v>5055</v>
      </c>
      <c r="AH342" t="s">
        <v>5055</v>
      </c>
      <c r="AI342" s="10" t="s">
        <v>5055</v>
      </c>
      <c r="AK342" s="8" t="s">
        <v>5055</v>
      </c>
      <c r="AL342" t="s">
        <v>5055</v>
      </c>
      <c r="AM342" t="s">
        <v>5055</v>
      </c>
      <c r="AN342" t="s">
        <v>5055</v>
      </c>
      <c r="AO342" t="s">
        <v>5055</v>
      </c>
      <c r="AP342" s="7">
        <v>662.55</v>
      </c>
      <c r="AQ342" t="s">
        <v>5055</v>
      </c>
      <c r="AR342" s="10" t="s">
        <v>5055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5053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5070</v>
      </c>
      <c r="U343" s="8" t="s">
        <v>5055</v>
      </c>
      <c r="V343" s="9">
        <v>-511.49</v>
      </c>
      <c r="X343" s="8" t="s">
        <v>5055</v>
      </c>
      <c r="Y343" t="s">
        <v>5055</v>
      </c>
      <c r="Z343" s="10" t="s">
        <v>5055</v>
      </c>
      <c r="AB343" s="8" t="s">
        <v>5055</v>
      </c>
      <c r="AC343" t="s">
        <v>5055</v>
      </c>
      <c r="AD343" s="7">
        <v>511.49</v>
      </c>
      <c r="AE343" s="10" t="s">
        <v>5055</v>
      </c>
      <c r="AG343" s="8" t="s">
        <v>5055</v>
      </c>
      <c r="AH343" t="s">
        <v>5055</v>
      </c>
      <c r="AI343" s="10" t="s">
        <v>5055</v>
      </c>
      <c r="AK343" s="8" t="s">
        <v>5055</v>
      </c>
      <c r="AL343" t="s">
        <v>5055</v>
      </c>
      <c r="AM343" t="s">
        <v>5055</v>
      </c>
      <c r="AN343" t="s">
        <v>5055</v>
      </c>
      <c r="AO343" t="s">
        <v>5055</v>
      </c>
      <c r="AP343" s="7">
        <v>511.49</v>
      </c>
      <c r="AQ343" t="s">
        <v>5055</v>
      </c>
      <c r="AR343" s="10" t="s">
        <v>5055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5070</v>
      </c>
      <c r="U344" s="8" t="s">
        <v>5055</v>
      </c>
      <c r="V344" s="10" t="s">
        <v>5055</v>
      </c>
      <c r="X344" s="11">
        <v>1093.02</v>
      </c>
      <c r="Y344" t="s">
        <v>5055</v>
      </c>
      <c r="Z344" s="10" t="s">
        <v>5055</v>
      </c>
      <c r="AB344" s="8" t="s">
        <v>5055</v>
      </c>
      <c r="AC344" t="s">
        <v>5055</v>
      </c>
      <c r="AD344" t="s">
        <v>5055</v>
      </c>
      <c r="AE344" s="10" t="s">
        <v>5055</v>
      </c>
      <c r="AG344" s="8" t="s">
        <v>5055</v>
      </c>
      <c r="AH344" t="s">
        <v>5055</v>
      </c>
      <c r="AI344" s="10" t="s">
        <v>5055</v>
      </c>
      <c r="AK344" s="8" t="s">
        <v>5055</v>
      </c>
      <c r="AL344" t="s">
        <v>5055</v>
      </c>
      <c r="AM344" t="s">
        <v>5055</v>
      </c>
      <c r="AN344" t="s">
        <v>5055</v>
      </c>
      <c r="AO344" t="s">
        <v>5055</v>
      </c>
      <c r="AP344" t="s">
        <v>5055</v>
      </c>
      <c r="AQ344" t="s">
        <v>5055</v>
      </c>
      <c r="AR344" s="10" t="s">
        <v>5055</v>
      </c>
    </row>
    <row r="345" spans="1:44" ht="16" x14ac:dyDescent="0.2">
      <c r="B345" t="s">
        <v>5056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5057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5071</v>
      </c>
      <c r="U348" s="11">
        <v>-69.73</v>
      </c>
      <c r="V348" s="10" t="s">
        <v>5055</v>
      </c>
      <c r="X348" s="8" t="s">
        <v>5055</v>
      </c>
      <c r="Y348" t="s">
        <v>5055</v>
      </c>
      <c r="Z348" s="10" t="s">
        <v>5055</v>
      </c>
      <c r="AB348" s="8" t="s">
        <v>5055</v>
      </c>
      <c r="AC348" t="s">
        <v>5055</v>
      </c>
      <c r="AD348" t="s">
        <v>5055</v>
      </c>
      <c r="AE348" s="10" t="s">
        <v>5055</v>
      </c>
      <c r="AG348" s="8" t="s">
        <v>5055</v>
      </c>
      <c r="AH348" t="s">
        <v>5055</v>
      </c>
      <c r="AI348" s="10" t="s">
        <v>5055</v>
      </c>
      <c r="AK348" s="8" t="s">
        <v>5055</v>
      </c>
      <c r="AL348" t="s">
        <v>5055</v>
      </c>
      <c r="AM348" t="s">
        <v>5055</v>
      </c>
      <c r="AN348" t="s">
        <v>5055</v>
      </c>
      <c r="AO348" t="s">
        <v>5055</v>
      </c>
      <c r="AP348" t="s">
        <v>5055</v>
      </c>
      <c r="AQ348" t="s">
        <v>5055</v>
      </c>
      <c r="AR348" s="10" t="s">
        <v>5055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5071</v>
      </c>
      <c r="U349" s="11">
        <v>-69.73</v>
      </c>
      <c r="V349" s="10" t="s">
        <v>5055</v>
      </c>
      <c r="X349" s="8" t="s">
        <v>5055</v>
      </c>
      <c r="Y349" t="s">
        <v>5055</v>
      </c>
      <c r="Z349" s="10" t="s">
        <v>5055</v>
      </c>
      <c r="AB349" s="8" t="s">
        <v>5055</v>
      </c>
      <c r="AC349" t="s">
        <v>5055</v>
      </c>
      <c r="AD349" t="s">
        <v>5055</v>
      </c>
      <c r="AE349" s="10" t="s">
        <v>5055</v>
      </c>
      <c r="AG349" s="8" t="s">
        <v>5055</v>
      </c>
      <c r="AH349" t="s">
        <v>5055</v>
      </c>
      <c r="AI349" s="10" t="s">
        <v>5055</v>
      </c>
      <c r="AK349" s="8" t="s">
        <v>5055</v>
      </c>
      <c r="AL349" t="s">
        <v>5055</v>
      </c>
      <c r="AM349" t="s">
        <v>5055</v>
      </c>
      <c r="AN349" t="s">
        <v>5055</v>
      </c>
      <c r="AO349" t="s">
        <v>5055</v>
      </c>
      <c r="AP349" t="s">
        <v>5055</v>
      </c>
      <c r="AQ349" t="s">
        <v>5055</v>
      </c>
      <c r="AR349" s="10" t="s">
        <v>5055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5071</v>
      </c>
      <c r="U350" s="8" t="s">
        <v>5055</v>
      </c>
      <c r="V350" s="10" t="s">
        <v>5055</v>
      </c>
      <c r="X350" s="8" t="s">
        <v>5055</v>
      </c>
      <c r="Y350" t="s">
        <v>5055</v>
      </c>
      <c r="Z350" s="9">
        <v>7331.14</v>
      </c>
      <c r="AB350" s="8" t="s">
        <v>5055</v>
      </c>
      <c r="AC350" t="s">
        <v>5055</v>
      </c>
      <c r="AD350" t="s">
        <v>5055</v>
      </c>
      <c r="AE350" s="10" t="s">
        <v>5055</v>
      </c>
      <c r="AG350" s="8" t="s">
        <v>5055</v>
      </c>
      <c r="AH350" t="s">
        <v>5055</v>
      </c>
      <c r="AI350" s="10" t="s">
        <v>5055</v>
      </c>
      <c r="AK350" s="8" t="s">
        <v>5055</v>
      </c>
      <c r="AL350" t="s">
        <v>5055</v>
      </c>
      <c r="AM350" t="s">
        <v>5055</v>
      </c>
      <c r="AN350" t="s">
        <v>5055</v>
      </c>
      <c r="AO350" t="s">
        <v>5055</v>
      </c>
      <c r="AP350" t="s">
        <v>5055</v>
      </c>
      <c r="AQ350" t="s">
        <v>5055</v>
      </c>
      <c r="AR350" s="10" t="s">
        <v>5055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5071</v>
      </c>
      <c r="U351" s="11">
        <v>-43.17</v>
      </c>
      <c r="V351" s="10" t="s">
        <v>5055</v>
      </c>
      <c r="X351" s="8" t="s">
        <v>5055</v>
      </c>
      <c r="Y351" t="s">
        <v>5055</v>
      </c>
      <c r="Z351" s="10" t="s">
        <v>5055</v>
      </c>
      <c r="AB351" s="8" t="s">
        <v>5055</v>
      </c>
      <c r="AC351" t="s">
        <v>5055</v>
      </c>
      <c r="AD351" t="s">
        <v>5055</v>
      </c>
      <c r="AE351" s="10" t="s">
        <v>5055</v>
      </c>
      <c r="AG351" s="8" t="s">
        <v>5055</v>
      </c>
      <c r="AH351" t="s">
        <v>5055</v>
      </c>
      <c r="AI351" s="10" t="s">
        <v>5055</v>
      </c>
      <c r="AK351" s="8" t="s">
        <v>5055</v>
      </c>
      <c r="AL351" t="s">
        <v>5055</v>
      </c>
      <c r="AM351" t="s">
        <v>5055</v>
      </c>
      <c r="AN351" t="s">
        <v>5055</v>
      </c>
      <c r="AO351" t="s">
        <v>5055</v>
      </c>
      <c r="AP351" t="s">
        <v>5055</v>
      </c>
      <c r="AQ351" t="s">
        <v>5055</v>
      </c>
      <c r="AR351" s="10" t="s">
        <v>5055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5071</v>
      </c>
      <c r="U352" s="8" t="s">
        <v>5055</v>
      </c>
      <c r="V352" s="10" t="s">
        <v>5055</v>
      </c>
      <c r="X352" s="8" t="s">
        <v>5055</v>
      </c>
      <c r="Y352" s="7">
        <v>2537.0300000000002</v>
      </c>
      <c r="Z352" s="10" t="s">
        <v>5055</v>
      </c>
      <c r="AB352" s="8" t="s">
        <v>5055</v>
      </c>
      <c r="AC352" t="s">
        <v>5055</v>
      </c>
      <c r="AD352" t="s">
        <v>5055</v>
      </c>
      <c r="AE352" s="10" t="s">
        <v>5055</v>
      </c>
      <c r="AG352" s="8" t="s">
        <v>5055</v>
      </c>
      <c r="AH352" t="s">
        <v>5055</v>
      </c>
      <c r="AI352" s="10" t="s">
        <v>5055</v>
      </c>
      <c r="AK352" s="8" t="s">
        <v>5055</v>
      </c>
      <c r="AL352" t="s">
        <v>5055</v>
      </c>
      <c r="AM352" t="s">
        <v>5055</v>
      </c>
      <c r="AN352" t="s">
        <v>5055</v>
      </c>
      <c r="AO352" t="s">
        <v>5055</v>
      </c>
      <c r="AP352" t="s">
        <v>5055</v>
      </c>
      <c r="AQ352" t="s">
        <v>5055</v>
      </c>
      <c r="AR352" s="10" t="s">
        <v>5055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5071</v>
      </c>
      <c r="U353" s="8" t="s">
        <v>5055</v>
      </c>
      <c r="V353" s="10" t="s">
        <v>5055</v>
      </c>
      <c r="X353" s="8" t="s">
        <v>5055</v>
      </c>
      <c r="Y353" s="7">
        <v>949.15</v>
      </c>
      <c r="Z353" s="10" t="s">
        <v>5055</v>
      </c>
      <c r="AB353" s="8" t="s">
        <v>5055</v>
      </c>
      <c r="AC353" t="s">
        <v>5055</v>
      </c>
      <c r="AD353" t="s">
        <v>5055</v>
      </c>
      <c r="AE353" s="10" t="s">
        <v>5055</v>
      </c>
      <c r="AG353" s="8" t="s">
        <v>5055</v>
      </c>
      <c r="AH353" t="s">
        <v>5055</v>
      </c>
      <c r="AI353" s="10" t="s">
        <v>5055</v>
      </c>
      <c r="AK353" s="8" t="s">
        <v>5055</v>
      </c>
      <c r="AL353" t="s">
        <v>5055</v>
      </c>
      <c r="AM353" t="s">
        <v>5055</v>
      </c>
      <c r="AN353" t="s">
        <v>5055</v>
      </c>
      <c r="AO353" t="s">
        <v>5055</v>
      </c>
      <c r="AP353" t="s">
        <v>5055</v>
      </c>
      <c r="AQ353" t="s">
        <v>5055</v>
      </c>
      <c r="AR353" s="10" t="s">
        <v>5055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5053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5071</v>
      </c>
      <c r="U354" s="11">
        <v>43.17</v>
      </c>
      <c r="V354" s="9">
        <v>-43.17</v>
      </c>
      <c r="X354" s="8" t="s">
        <v>5055</v>
      </c>
      <c r="Y354" t="s">
        <v>5055</v>
      </c>
      <c r="Z354" s="10" t="s">
        <v>5055</v>
      </c>
      <c r="AB354" s="8" t="s">
        <v>5055</v>
      </c>
      <c r="AC354" t="s">
        <v>5055</v>
      </c>
      <c r="AD354" t="s">
        <v>5055</v>
      </c>
      <c r="AE354" s="10" t="s">
        <v>5055</v>
      </c>
      <c r="AG354" s="8" t="s">
        <v>5055</v>
      </c>
      <c r="AH354" t="s">
        <v>5055</v>
      </c>
      <c r="AI354" s="10" t="s">
        <v>5055</v>
      </c>
      <c r="AK354" s="8" t="s">
        <v>5055</v>
      </c>
      <c r="AL354" t="s">
        <v>5055</v>
      </c>
      <c r="AM354" t="s">
        <v>5055</v>
      </c>
      <c r="AN354" t="s">
        <v>5055</v>
      </c>
      <c r="AO354" t="s">
        <v>5055</v>
      </c>
      <c r="AP354" t="s">
        <v>5055</v>
      </c>
      <c r="AQ354" t="s">
        <v>5055</v>
      </c>
      <c r="AR354" s="10" t="s">
        <v>5055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5053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5071</v>
      </c>
      <c r="U355" s="11">
        <v>139.46</v>
      </c>
      <c r="V355" s="9">
        <v>-139.46</v>
      </c>
      <c r="X355" s="8" t="s">
        <v>5055</v>
      </c>
      <c r="Y355" t="s">
        <v>5055</v>
      </c>
      <c r="Z355" s="10" t="s">
        <v>5055</v>
      </c>
      <c r="AB355" s="8" t="s">
        <v>5055</v>
      </c>
      <c r="AC355" t="s">
        <v>5055</v>
      </c>
      <c r="AD355" t="s">
        <v>5055</v>
      </c>
      <c r="AE355" s="10" t="s">
        <v>5055</v>
      </c>
      <c r="AG355" s="8" t="s">
        <v>5055</v>
      </c>
      <c r="AH355" t="s">
        <v>5055</v>
      </c>
      <c r="AI355" s="10" t="s">
        <v>5055</v>
      </c>
      <c r="AK355" s="8" t="s">
        <v>5055</v>
      </c>
      <c r="AL355" t="s">
        <v>5055</v>
      </c>
      <c r="AM355" t="s">
        <v>5055</v>
      </c>
      <c r="AN355" t="s">
        <v>5055</v>
      </c>
      <c r="AO355" t="s">
        <v>5055</v>
      </c>
      <c r="AP355" t="s">
        <v>5055</v>
      </c>
      <c r="AQ355" t="s">
        <v>5055</v>
      </c>
      <c r="AR355" s="10" t="s">
        <v>5055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5053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5071</v>
      </c>
      <c r="U356" s="8" t="s">
        <v>5055</v>
      </c>
      <c r="V356" s="9">
        <v>722.34</v>
      </c>
      <c r="X356" s="11">
        <v>-722.34</v>
      </c>
      <c r="Y356" t="s">
        <v>5055</v>
      </c>
      <c r="Z356" s="10" t="s">
        <v>5055</v>
      </c>
      <c r="AB356" s="8" t="s">
        <v>5055</v>
      </c>
      <c r="AC356" t="s">
        <v>5055</v>
      </c>
      <c r="AD356" t="s">
        <v>5055</v>
      </c>
      <c r="AE356" s="10" t="s">
        <v>5055</v>
      </c>
      <c r="AG356" s="8" t="s">
        <v>5055</v>
      </c>
      <c r="AH356" t="s">
        <v>5055</v>
      </c>
      <c r="AI356" s="10" t="s">
        <v>5055</v>
      </c>
      <c r="AK356" s="8" t="s">
        <v>5055</v>
      </c>
      <c r="AL356" t="s">
        <v>5055</v>
      </c>
      <c r="AM356" t="s">
        <v>5055</v>
      </c>
      <c r="AN356" t="s">
        <v>5055</v>
      </c>
      <c r="AO356" t="s">
        <v>5055</v>
      </c>
      <c r="AP356" t="s">
        <v>5055</v>
      </c>
      <c r="AQ356" t="s">
        <v>5055</v>
      </c>
      <c r="AR356" s="10" t="s">
        <v>5055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5053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5071</v>
      </c>
      <c r="U357" s="8" t="s">
        <v>5055</v>
      </c>
      <c r="V357" s="9">
        <v>4516.18</v>
      </c>
      <c r="X357" s="8" t="s">
        <v>5055</v>
      </c>
      <c r="Y357" t="s">
        <v>5055</v>
      </c>
      <c r="Z357" s="9">
        <v>-4516.18</v>
      </c>
      <c r="AB357" s="8" t="s">
        <v>5055</v>
      </c>
      <c r="AC357" t="s">
        <v>5055</v>
      </c>
      <c r="AD357" t="s">
        <v>5055</v>
      </c>
      <c r="AE357" s="10" t="s">
        <v>5055</v>
      </c>
      <c r="AG357" s="8" t="s">
        <v>5055</v>
      </c>
      <c r="AH357" t="s">
        <v>5055</v>
      </c>
      <c r="AI357" s="10" t="s">
        <v>5055</v>
      </c>
      <c r="AK357" s="8" t="s">
        <v>5055</v>
      </c>
      <c r="AL357" t="s">
        <v>5055</v>
      </c>
      <c r="AM357" t="s">
        <v>5055</v>
      </c>
      <c r="AN357" t="s">
        <v>5055</v>
      </c>
      <c r="AO357" t="s">
        <v>5055</v>
      </c>
      <c r="AP357" t="s">
        <v>5055</v>
      </c>
      <c r="AQ357" t="s">
        <v>5055</v>
      </c>
      <c r="AR357" s="10" t="s">
        <v>5055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5053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5071</v>
      </c>
      <c r="U358" s="8" t="s">
        <v>5055</v>
      </c>
      <c r="V358" s="9">
        <v>139.46</v>
      </c>
      <c r="X358" s="8" t="s">
        <v>5055</v>
      </c>
      <c r="Y358" t="s">
        <v>5055</v>
      </c>
      <c r="Z358" s="10" t="s">
        <v>5055</v>
      </c>
      <c r="AB358" s="8" t="s">
        <v>5055</v>
      </c>
      <c r="AC358" s="7">
        <v>-139.46</v>
      </c>
      <c r="AD358" t="s">
        <v>5055</v>
      </c>
      <c r="AE358" s="10" t="s">
        <v>5055</v>
      </c>
      <c r="AG358" s="8" t="s">
        <v>5055</v>
      </c>
      <c r="AH358" t="s">
        <v>5055</v>
      </c>
      <c r="AI358" s="10" t="s">
        <v>5055</v>
      </c>
      <c r="AK358" s="8" t="s">
        <v>5055</v>
      </c>
      <c r="AL358" t="s">
        <v>5055</v>
      </c>
      <c r="AM358" t="s">
        <v>5055</v>
      </c>
      <c r="AN358" t="s">
        <v>5055</v>
      </c>
      <c r="AO358" t="s">
        <v>5055</v>
      </c>
      <c r="AP358" s="7">
        <v>-139.46</v>
      </c>
      <c r="AQ358" t="s">
        <v>5055</v>
      </c>
      <c r="AR358" s="10" t="s">
        <v>5055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5053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5071</v>
      </c>
      <c r="U359" s="8" t="s">
        <v>5055</v>
      </c>
      <c r="V359" s="9">
        <v>1304.2</v>
      </c>
      <c r="X359" s="8" t="s">
        <v>5055</v>
      </c>
      <c r="Y359" s="7">
        <v>-1304.2</v>
      </c>
      <c r="Z359" s="10" t="s">
        <v>5055</v>
      </c>
      <c r="AB359" s="8" t="s">
        <v>5055</v>
      </c>
      <c r="AC359" t="s">
        <v>5055</v>
      </c>
      <c r="AD359" t="s">
        <v>5055</v>
      </c>
      <c r="AE359" s="10" t="s">
        <v>5055</v>
      </c>
      <c r="AG359" s="8" t="s">
        <v>5055</v>
      </c>
      <c r="AH359" t="s">
        <v>5055</v>
      </c>
      <c r="AI359" s="10" t="s">
        <v>5055</v>
      </c>
      <c r="AK359" s="8" t="s">
        <v>5055</v>
      </c>
      <c r="AL359" t="s">
        <v>5055</v>
      </c>
      <c r="AM359" t="s">
        <v>5055</v>
      </c>
      <c r="AN359" t="s">
        <v>5055</v>
      </c>
      <c r="AO359" t="s">
        <v>5055</v>
      </c>
      <c r="AP359" t="s">
        <v>5055</v>
      </c>
      <c r="AQ359" t="s">
        <v>5055</v>
      </c>
      <c r="AR359" s="10" t="s">
        <v>5055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5053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5071</v>
      </c>
      <c r="U360" s="8" t="s">
        <v>5055</v>
      </c>
      <c r="V360" s="9">
        <v>370.68</v>
      </c>
      <c r="X360" s="11">
        <v>-370.68</v>
      </c>
      <c r="Y360" t="s">
        <v>5055</v>
      </c>
      <c r="Z360" s="10" t="s">
        <v>5055</v>
      </c>
      <c r="AB360" s="8" t="s">
        <v>5055</v>
      </c>
      <c r="AC360" t="s">
        <v>5055</v>
      </c>
      <c r="AD360" t="s">
        <v>5055</v>
      </c>
      <c r="AE360" s="10" t="s">
        <v>5055</v>
      </c>
      <c r="AG360" s="8" t="s">
        <v>5055</v>
      </c>
      <c r="AH360" t="s">
        <v>5055</v>
      </c>
      <c r="AI360" s="10" t="s">
        <v>5055</v>
      </c>
      <c r="AK360" s="8" t="s">
        <v>5055</v>
      </c>
      <c r="AL360" t="s">
        <v>5055</v>
      </c>
      <c r="AM360" t="s">
        <v>5055</v>
      </c>
      <c r="AN360" t="s">
        <v>5055</v>
      </c>
      <c r="AO360" t="s">
        <v>5055</v>
      </c>
      <c r="AP360" t="s">
        <v>5055</v>
      </c>
      <c r="AQ360" t="s">
        <v>5055</v>
      </c>
      <c r="AR360" s="10" t="s">
        <v>5055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5053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5071</v>
      </c>
      <c r="U361" s="8" t="s">
        <v>5055</v>
      </c>
      <c r="V361" s="9">
        <v>2181.98</v>
      </c>
      <c r="X361" s="8" t="s">
        <v>5055</v>
      </c>
      <c r="Y361" s="7">
        <v>-2181.98</v>
      </c>
      <c r="Z361" s="10" t="s">
        <v>5055</v>
      </c>
      <c r="AB361" s="8" t="s">
        <v>5055</v>
      </c>
      <c r="AC361" t="s">
        <v>5055</v>
      </c>
      <c r="AD361" t="s">
        <v>5055</v>
      </c>
      <c r="AE361" s="10" t="s">
        <v>5055</v>
      </c>
      <c r="AG361" s="8" t="s">
        <v>5055</v>
      </c>
      <c r="AH361" t="s">
        <v>5055</v>
      </c>
      <c r="AI361" s="10" t="s">
        <v>5055</v>
      </c>
      <c r="AK361" s="8" t="s">
        <v>5055</v>
      </c>
      <c r="AL361" t="s">
        <v>5055</v>
      </c>
      <c r="AM361" t="s">
        <v>5055</v>
      </c>
      <c r="AN361" t="s">
        <v>5055</v>
      </c>
      <c r="AO361" t="s">
        <v>5055</v>
      </c>
      <c r="AP361" t="s">
        <v>5055</v>
      </c>
      <c r="AQ361" t="s">
        <v>5055</v>
      </c>
      <c r="AR361" s="10" t="s">
        <v>5055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5053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5071</v>
      </c>
      <c r="U362" s="8" t="s">
        <v>5055</v>
      </c>
      <c r="V362" s="9">
        <v>2814.96</v>
      </c>
      <c r="X362" s="8" t="s">
        <v>5055</v>
      </c>
      <c r="Y362" t="s">
        <v>5055</v>
      </c>
      <c r="Z362" s="9">
        <v>-2814.96</v>
      </c>
      <c r="AB362" s="8" t="s">
        <v>5055</v>
      </c>
      <c r="AC362" t="s">
        <v>5055</v>
      </c>
      <c r="AD362" t="s">
        <v>5055</v>
      </c>
      <c r="AE362" s="10" t="s">
        <v>5055</v>
      </c>
      <c r="AG362" s="8" t="s">
        <v>5055</v>
      </c>
      <c r="AH362" t="s">
        <v>5055</v>
      </c>
      <c r="AI362" s="10" t="s">
        <v>5055</v>
      </c>
      <c r="AK362" s="8" t="s">
        <v>5055</v>
      </c>
      <c r="AL362" t="s">
        <v>5055</v>
      </c>
      <c r="AM362" t="s">
        <v>5055</v>
      </c>
      <c r="AN362" t="s">
        <v>5055</v>
      </c>
      <c r="AO362" t="s">
        <v>5055</v>
      </c>
      <c r="AP362" t="s">
        <v>5055</v>
      </c>
      <c r="AQ362" t="s">
        <v>5055</v>
      </c>
      <c r="AR362" s="10" t="s">
        <v>5055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5053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5071</v>
      </c>
      <c r="U363" s="8" t="s">
        <v>5055</v>
      </c>
      <c r="V363" s="9">
        <v>43.17</v>
      </c>
      <c r="X363" s="8" t="s">
        <v>5055</v>
      </c>
      <c r="Y363" t="s">
        <v>5055</v>
      </c>
      <c r="Z363" s="10" t="s">
        <v>5055</v>
      </c>
      <c r="AB363" s="11">
        <v>-43.17</v>
      </c>
      <c r="AC363" t="s">
        <v>5055</v>
      </c>
      <c r="AD363" t="s">
        <v>5055</v>
      </c>
      <c r="AE363" s="10" t="s">
        <v>5055</v>
      </c>
      <c r="AG363" s="8" t="s">
        <v>5055</v>
      </c>
      <c r="AH363" t="s">
        <v>5055</v>
      </c>
      <c r="AI363" s="10" t="s">
        <v>5055</v>
      </c>
      <c r="AK363" s="8" t="s">
        <v>5055</v>
      </c>
      <c r="AL363" t="s">
        <v>5055</v>
      </c>
      <c r="AM363" t="s">
        <v>5055</v>
      </c>
      <c r="AN363" t="s">
        <v>5055</v>
      </c>
      <c r="AO363" t="s">
        <v>5055</v>
      </c>
      <c r="AP363" s="7">
        <v>43.17</v>
      </c>
      <c r="AQ363" t="s">
        <v>5055</v>
      </c>
      <c r="AR363" s="10" t="s">
        <v>5055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5053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5071</v>
      </c>
      <c r="U364" s="8" t="s">
        <v>5055</v>
      </c>
      <c r="V364" s="9">
        <v>-3467.87</v>
      </c>
      <c r="X364" s="8" t="s">
        <v>5055</v>
      </c>
      <c r="Y364" t="s">
        <v>5055</v>
      </c>
      <c r="Z364" s="10" t="s">
        <v>5055</v>
      </c>
      <c r="AB364" s="8" t="s">
        <v>5055</v>
      </c>
      <c r="AC364" s="7">
        <v>3467.87</v>
      </c>
      <c r="AD364" t="s">
        <v>5055</v>
      </c>
      <c r="AE364" s="10" t="s">
        <v>5055</v>
      </c>
      <c r="AG364" s="8" t="s">
        <v>5055</v>
      </c>
      <c r="AH364" t="s">
        <v>5055</v>
      </c>
      <c r="AI364" s="10" t="s">
        <v>5055</v>
      </c>
      <c r="AK364" s="8" t="s">
        <v>5055</v>
      </c>
      <c r="AL364" t="s">
        <v>5055</v>
      </c>
      <c r="AM364" t="s">
        <v>5055</v>
      </c>
      <c r="AN364" t="s">
        <v>5055</v>
      </c>
      <c r="AO364" t="s">
        <v>5055</v>
      </c>
      <c r="AP364" s="7">
        <v>3467.87</v>
      </c>
      <c r="AQ364" t="s">
        <v>5055</v>
      </c>
      <c r="AR364" s="10" t="s">
        <v>5055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5053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5071</v>
      </c>
      <c r="U365" s="8" t="s">
        <v>5055</v>
      </c>
      <c r="V365" s="9">
        <v>-2778.59</v>
      </c>
      <c r="X365" s="8" t="s">
        <v>5055</v>
      </c>
      <c r="Y365" t="s">
        <v>5055</v>
      </c>
      <c r="Z365" s="10" t="s">
        <v>5055</v>
      </c>
      <c r="AB365" s="8" t="s">
        <v>5055</v>
      </c>
      <c r="AC365" s="7">
        <v>2778.59</v>
      </c>
      <c r="AD365" t="s">
        <v>5055</v>
      </c>
      <c r="AE365" s="10" t="s">
        <v>5055</v>
      </c>
      <c r="AG365" s="8" t="s">
        <v>5055</v>
      </c>
      <c r="AH365" t="s">
        <v>5055</v>
      </c>
      <c r="AI365" s="10" t="s">
        <v>5055</v>
      </c>
      <c r="AK365" s="8" t="s">
        <v>5055</v>
      </c>
      <c r="AL365" t="s">
        <v>5055</v>
      </c>
      <c r="AM365" t="s">
        <v>5055</v>
      </c>
      <c r="AN365" t="s">
        <v>5055</v>
      </c>
      <c r="AO365" t="s">
        <v>5055</v>
      </c>
      <c r="AP365" s="7">
        <v>2778.59</v>
      </c>
      <c r="AQ365" t="s">
        <v>5055</v>
      </c>
      <c r="AR365" s="10" t="s">
        <v>5055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5053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5071</v>
      </c>
      <c r="U366" s="8" t="s">
        <v>5055</v>
      </c>
      <c r="V366" s="9">
        <v>-806</v>
      </c>
      <c r="X366" s="8" t="s">
        <v>5055</v>
      </c>
      <c r="Y366" t="s">
        <v>5055</v>
      </c>
      <c r="Z366" s="10" t="s">
        <v>5055</v>
      </c>
      <c r="AB366" s="8" t="s">
        <v>5055</v>
      </c>
      <c r="AC366" s="7">
        <v>806</v>
      </c>
      <c r="AD366" t="s">
        <v>5055</v>
      </c>
      <c r="AE366" s="10" t="s">
        <v>5055</v>
      </c>
      <c r="AG366" s="8" t="s">
        <v>5055</v>
      </c>
      <c r="AH366" t="s">
        <v>5055</v>
      </c>
      <c r="AI366" s="10" t="s">
        <v>5055</v>
      </c>
      <c r="AK366" s="8" t="s">
        <v>5055</v>
      </c>
      <c r="AL366" t="s">
        <v>5055</v>
      </c>
      <c r="AM366" t="s">
        <v>5055</v>
      </c>
      <c r="AN366" t="s">
        <v>5055</v>
      </c>
      <c r="AO366" t="s">
        <v>5055</v>
      </c>
      <c r="AP366" s="7">
        <v>806</v>
      </c>
      <c r="AQ366" t="s">
        <v>5055</v>
      </c>
      <c r="AR366" s="10" t="s">
        <v>5055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5053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5071</v>
      </c>
      <c r="U367" s="8" t="s">
        <v>5055</v>
      </c>
      <c r="V367" s="9">
        <v>-2988.56</v>
      </c>
      <c r="X367" s="8" t="s">
        <v>5055</v>
      </c>
      <c r="Y367" t="s">
        <v>5055</v>
      </c>
      <c r="Z367" s="10" t="s">
        <v>5055</v>
      </c>
      <c r="AB367" s="8" t="s">
        <v>5055</v>
      </c>
      <c r="AC367" s="7">
        <v>2988.56</v>
      </c>
      <c r="AD367" t="s">
        <v>5055</v>
      </c>
      <c r="AE367" s="10" t="s">
        <v>5055</v>
      </c>
      <c r="AG367" s="8" t="s">
        <v>5055</v>
      </c>
      <c r="AH367" t="s">
        <v>5055</v>
      </c>
      <c r="AI367" s="10" t="s">
        <v>5055</v>
      </c>
      <c r="AK367" s="8" t="s">
        <v>5055</v>
      </c>
      <c r="AL367" t="s">
        <v>5055</v>
      </c>
      <c r="AM367" t="s">
        <v>5055</v>
      </c>
      <c r="AN367" t="s">
        <v>5055</v>
      </c>
      <c r="AO367" t="s">
        <v>5055</v>
      </c>
      <c r="AP367" s="7">
        <v>2988.56</v>
      </c>
      <c r="AQ367" t="s">
        <v>5055</v>
      </c>
      <c r="AR367" s="10" t="s">
        <v>5055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5053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5071</v>
      </c>
      <c r="U368" s="8" t="s">
        <v>5055</v>
      </c>
      <c r="V368" s="9">
        <v>-695.28</v>
      </c>
      <c r="X368" s="8" t="s">
        <v>5055</v>
      </c>
      <c r="Y368" t="s">
        <v>5055</v>
      </c>
      <c r="Z368" s="10" t="s">
        <v>5055</v>
      </c>
      <c r="AB368" s="8" t="s">
        <v>5055</v>
      </c>
      <c r="AC368" t="s">
        <v>5055</v>
      </c>
      <c r="AD368" s="7">
        <v>695.28</v>
      </c>
      <c r="AE368" s="10" t="s">
        <v>5055</v>
      </c>
      <c r="AG368" s="8" t="s">
        <v>5055</v>
      </c>
      <c r="AH368" t="s">
        <v>5055</v>
      </c>
      <c r="AI368" s="10" t="s">
        <v>5055</v>
      </c>
      <c r="AK368" s="8" t="s">
        <v>5055</v>
      </c>
      <c r="AL368" t="s">
        <v>5055</v>
      </c>
      <c r="AM368" t="s">
        <v>5055</v>
      </c>
      <c r="AN368" t="s">
        <v>5055</v>
      </c>
      <c r="AO368" t="s">
        <v>5055</v>
      </c>
      <c r="AP368" s="7">
        <v>695.28</v>
      </c>
      <c r="AQ368" t="s">
        <v>5055</v>
      </c>
      <c r="AR368" s="10" t="s">
        <v>5055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5053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5071</v>
      </c>
      <c r="U369" s="8" t="s">
        <v>5055</v>
      </c>
      <c r="V369" s="9">
        <v>-662.55</v>
      </c>
      <c r="X369" s="8" t="s">
        <v>5055</v>
      </c>
      <c r="Y369" t="s">
        <v>5055</v>
      </c>
      <c r="Z369" s="10" t="s">
        <v>5055</v>
      </c>
      <c r="AB369" s="8" t="s">
        <v>5055</v>
      </c>
      <c r="AC369" t="s">
        <v>5055</v>
      </c>
      <c r="AD369" s="7">
        <v>662.55</v>
      </c>
      <c r="AE369" s="10" t="s">
        <v>5055</v>
      </c>
      <c r="AG369" s="8" t="s">
        <v>5055</v>
      </c>
      <c r="AH369" t="s">
        <v>5055</v>
      </c>
      <c r="AI369" s="10" t="s">
        <v>5055</v>
      </c>
      <c r="AK369" s="8" t="s">
        <v>5055</v>
      </c>
      <c r="AL369" t="s">
        <v>5055</v>
      </c>
      <c r="AM369" t="s">
        <v>5055</v>
      </c>
      <c r="AN369" t="s">
        <v>5055</v>
      </c>
      <c r="AO369" t="s">
        <v>5055</v>
      </c>
      <c r="AP369" s="7">
        <v>662.55</v>
      </c>
      <c r="AQ369" t="s">
        <v>5055</v>
      </c>
      <c r="AR369" s="10" t="s">
        <v>5055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5053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5071</v>
      </c>
      <c r="U370" s="8" t="s">
        <v>5055</v>
      </c>
      <c r="V370" s="9">
        <v>-511.49</v>
      </c>
      <c r="X370" s="8" t="s">
        <v>5055</v>
      </c>
      <c r="Y370" t="s">
        <v>5055</v>
      </c>
      <c r="Z370" s="10" t="s">
        <v>5055</v>
      </c>
      <c r="AB370" s="8" t="s">
        <v>5055</v>
      </c>
      <c r="AC370" t="s">
        <v>5055</v>
      </c>
      <c r="AD370" s="7">
        <v>511.49</v>
      </c>
      <c r="AE370" s="10" t="s">
        <v>5055</v>
      </c>
      <c r="AG370" s="8" t="s">
        <v>5055</v>
      </c>
      <c r="AH370" t="s">
        <v>5055</v>
      </c>
      <c r="AI370" s="10" t="s">
        <v>5055</v>
      </c>
      <c r="AK370" s="8" t="s">
        <v>5055</v>
      </c>
      <c r="AL370" t="s">
        <v>5055</v>
      </c>
      <c r="AM370" t="s">
        <v>5055</v>
      </c>
      <c r="AN370" t="s">
        <v>5055</v>
      </c>
      <c r="AO370" t="s">
        <v>5055</v>
      </c>
      <c r="AP370" s="7">
        <v>511.49</v>
      </c>
      <c r="AQ370" t="s">
        <v>5055</v>
      </c>
      <c r="AR370" s="10" t="s">
        <v>5055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5071</v>
      </c>
      <c r="U371" s="8" t="s">
        <v>5055</v>
      </c>
      <c r="V371" s="10" t="s">
        <v>5055</v>
      </c>
      <c r="X371" s="11">
        <v>1093.02</v>
      </c>
      <c r="Y371" t="s">
        <v>5055</v>
      </c>
      <c r="Z371" s="10" t="s">
        <v>5055</v>
      </c>
      <c r="AB371" s="8" t="s">
        <v>5055</v>
      </c>
      <c r="AC371" t="s">
        <v>5055</v>
      </c>
      <c r="AD371" t="s">
        <v>5055</v>
      </c>
      <c r="AE371" s="10" t="s">
        <v>5055</v>
      </c>
      <c r="AG371" s="8" t="s">
        <v>5055</v>
      </c>
      <c r="AH371" t="s">
        <v>5055</v>
      </c>
      <c r="AI371" s="10" t="s">
        <v>5055</v>
      </c>
      <c r="AK371" s="8" t="s">
        <v>5055</v>
      </c>
      <c r="AL371" t="s">
        <v>5055</v>
      </c>
      <c r="AM371" t="s">
        <v>5055</v>
      </c>
      <c r="AN371" t="s">
        <v>5055</v>
      </c>
      <c r="AO371" t="s">
        <v>5055</v>
      </c>
      <c r="AP371" t="s">
        <v>5055</v>
      </c>
      <c r="AQ371" t="s">
        <v>5055</v>
      </c>
      <c r="AR371" s="10" t="s">
        <v>5055</v>
      </c>
    </row>
    <row r="372" spans="1:44" ht="16" x14ac:dyDescent="0.2">
      <c r="B372" t="s">
        <v>5056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5057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5072</v>
      </c>
      <c r="U375" s="8" t="s">
        <v>5055</v>
      </c>
      <c r="V375" s="10" t="s">
        <v>5055</v>
      </c>
      <c r="X375" s="8" t="s">
        <v>5055</v>
      </c>
      <c r="Y375" s="7">
        <v>949.15</v>
      </c>
      <c r="Z375" s="10" t="s">
        <v>5055</v>
      </c>
      <c r="AB375" s="8" t="s">
        <v>5055</v>
      </c>
      <c r="AC375" t="s">
        <v>5055</v>
      </c>
      <c r="AD375" t="s">
        <v>5055</v>
      </c>
      <c r="AE375" s="10" t="s">
        <v>5055</v>
      </c>
      <c r="AG375" s="8" t="s">
        <v>5055</v>
      </c>
      <c r="AH375" t="s">
        <v>5055</v>
      </c>
      <c r="AI375" s="10" t="s">
        <v>5055</v>
      </c>
      <c r="AK375" s="8" t="s">
        <v>5055</v>
      </c>
      <c r="AL375" t="s">
        <v>5055</v>
      </c>
      <c r="AM375" t="s">
        <v>5055</v>
      </c>
      <c r="AN375" t="s">
        <v>5055</v>
      </c>
      <c r="AO375" t="s">
        <v>5055</v>
      </c>
      <c r="AP375" t="s">
        <v>5055</v>
      </c>
      <c r="AQ375" t="s">
        <v>5055</v>
      </c>
      <c r="AR375" s="10" t="s">
        <v>5055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5072</v>
      </c>
      <c r="U376" s="8" t="s">
        <v>5055</v>
      </c>
      <c r="V376" s="10" t="s">
        <v>5055</v>
      </c>
      <c r="X376" s="8" t="s">
        <v>5055</v>
      </c>
      <c r="Y376" s="7">
        <v>2537.0300000000002</v>
      </c>
      <c r="Z376" s="10" t="s">
        <v>5055</v>
      </c>
      <c r="AB376" s="8" t="s">
        <v>5055</v>
      </c>
      <c r="AC376" t="s">
        <v>5055</v>
      </c>
      <c r="AD376" t="s">
        <v>5055</v>
      </c>
      <c r="AE376" s="10" t="s">
        <v>5055</v>
      </c>
      <c r="AG376" s="8" t="s">
        <v>5055</v>
      </c>
      <c r="AH376" t="s">
        <v>5055</v>
      </c>
      <c r="AI376" s="10" t="s">
        <v>5055</v>
      </c>
      <c r="AK376" s="8" t="s">
        <v>5055</v>
      </c>
      <c r="AL376" t="s">
        <v>5055</v>
      </c>
      <c r="AM376" t="s">
        <v>5055</v>
      </c>
      <c r="AN376" t="s">
        <v>5055</v>
      </c>
      <c r="AO376" t="s">
        <v>5055</v>
      </c>
      <c r="AP376" t="s">
        <v>5055</v>
      </c>
      <c r="AQ376" t="s">
        <v>5055</v>
      </c>
      <c r="AR376" s="10" t="s">
        <v>5055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5053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5072</v>
      </c>
      <c r="U377" s="8" t="s">
        <v>5055</v>
      </c>
      <c r="V377" s="9">
        <v>1152.57</v>
      </c>
      <c r="X377" s="11">
        <v>-1152.57</v>
      </c>
      <c r="Y377" t="s">
        <v>5055</v>
      </c>
      <c r="Z377" s="10" t="s">
        <v>5055</v>
      </c>
      <c r="AB377" s="8" t="s">
        <v>5055</v>
      </c>
      <c r="AC377" t="s">
        <v>5055</v>
      </c>
      <c r="AD377" t="s">
        <v>5055</v>
      </c>
      <c r="AE377" s="10" t="s">
        <v>5055</v>
      </c>
      <c r="AG377" s="8" t="s">
        <v>5055</v>
      </c>
      <c r="AH377" t="s">
        <v>5055</v>
      </c>
      <c r="AI377" s="10" t="s">
        <v>5055</v>
      </c>
      <c r="AK377" s="8" t="s">
        <v>5055</v>
      </c>
      <c r="AL377" t="s">
        <v>5055</v>
      </c>
      <c r="AM377" t="s">
        <v>5055</v>
      </c>
      <c r="AN377" t="s">
        <v>5055</v>
      </c>
      <c r="AO377" t="s">
        <v>5055</v>
      </c>
      <c r="AP377" t="s">
        <v>5055</v>
      </c>
      <c r="AQ377" t="s">
        <v>5055</v>
      </c>
      <c r="AR377" s="10" t="s">
        <v>5055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5053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5072</v>
      </c>
      <c r="U378" s="8" t="s">
        <v>5055</v>
      </c>
      <c r="V378" s="9">
        <v>2892.87</v>
      </c>
      <c r="X378" s="8" t="s">
        <v>5055</v>
      </c>
      <c r="Y378" s="7">
        <v>-2892.87</v>
      </c>
      <c r="Z378" s="10" t="s">
        <v>5055</v>
      </c>
      <c r="AB378" s="8" t="s">
        <v>5055</v>
      </c>
      <c r="AC378" t="s">
        <v>5055</v>
      </c>
      <c r="AD378" t="s">
        <v>5055</v>
      </c>
      <c r="AE378" s="10" t="s">
        <v>5055</v>
      </c>
      <c r="AG378" s="8" t="s">
        <v>5055</v>
      </c>
      <c r="AH378" t="s">
        <v>5055</v>
      </c>
      <c r="AI378" s="10" t="s">
        <v>5055</v>
      </c>
      <c r="AK378" s="8" t="s">
        <v>5055</v>
      </c>
      <c r="AL378" t="s">
        <v>5055</v>
      </c>
      <c r="AM378" t="s">
        <v>5055</v>
      </c>
      <c r="AN378" t="s">
        <v>5055</v>
      </c>
      <c r="AO378" t="s">
        <v>5055</v>
      </c>
      <c r="AP378" t="s">
        <v>5055</v>
      </c>
      <c r="AQ378" t="s">
        <v>5055</v>
      </c>
      <c r="AR378" s="10" t="s">
        <v>5055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5053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5072</v>
      </c>
      <c r="U379" s="8" t="s">
        <v>5055</v>
      </c>
      <c r="V379" s="9">
        <v>4386.46</v>
      </c>
      <c r="X379" s="8" t="s">
        <v>5055</v>
      </c>
      <c r="Y379" t="s">
        <v>5055</v>
      </c>
      <c r="Z379" s="9">
        <v>-4386.46</v>
      </c>
      <c r="AB379" s="8" t="s">
        <v>5055</v>
      </c>
      <c r="AC379" t="s">
        <v>5055</v>
      </c>
      <c r="AD379" t="s">
        <v>5055</v>
      </c>
      <c r="AE379" s="10" t="s">
        <v>5055</v>
      </c>
      <c r="AG379" s="8" t="s">
        <v>5055</v>
      </c>
      <c r="AH379" t="s">
        <v>5055</v>
      </c>
      <c r="AI379" s="10" t="s">
        <v>5055</v>
      </c>
      <c r="AK379" s="8" t="s">
        <v>5055</v>
      </c>
      <c r="AL379" t="s">
        <v>5055</v>
      </c>
      <c r="AM379" t="s">
        <v>5055</v>
      </c>
      <c r="AN379" t="s">
        <v>5055</v>
      </c>
      <c r="AO379" t="s">
        <v>5055</v>
      </c>
      <c r="AP379" t="s">
        <v>5055</v>
      </c>
      <c r="AQ379" t="s">
        <v>5055</v>
      </c>
      <c r="AR379" s="10" t="s">
        <v>5055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5053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5072</v>
      </c>
      <c r="U380" s="8" t="s">
        <v>5055</v>
      </c>
      <c r="V380" s="9">
        <v>2480.96</v>
      </c>
      <c r="X380" s="8" t="s">
        <v>5055</v>
      </c>
      <c r="Y380" t="s">
        <v>5055</v>
      </c>
      <c r="Z380" s="9">
        <v>-2480.96</v>
      </c>
      <c r="AB380" s="8" t="s">
        <v>5055</v>
      </c>
      <c r="AC380" t="s">
        <v>5055</v>
      </c>
      <c r="AD380" t="s">
        <v>5055</v>
      </c>
      <c r="AE380" s="10" t="s">
        <v>5055</v>
      </c>
      <c r="AG380" s="8" t="s">
        <v>5055</v>
      </c>
      <c r="AH380" t="s">
        <v>5055</v>
      </c>
      <c r="AI380" s="10" t="s">
        <v>5055</v>
      </c>
      <c r="AK380" s="8" t="s">
        <v>5055</v>
      </c>
      <c r="AL380" t="s">
        <v>5055</v>
      </c>
      <c r="AM380" t="s">
        <v>5055</v>
      </c>
      <c r="AN380" t="s">
        <v>5055</v>
      </c>
      <c r="AO380" t="s">
        <v>5055</v>
      </c>
      <c r="AP380" t="s">
        <v>5055</v>
      </c>
      <c r="AQ380" t="s">
        <v>5055</v>
      </c>
      <c r="AR380" s="10" t="s">
        <v>5055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5053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5072</v>
      </c>
      <c r="U381" s="8" t="s">
        <v>5055</v>
      </c>
      <c r="V381" s="9">
        <v>518.65</v>
      </c>
      <c r="X381" s="11">
        <v>-518.65</v>
      </c>
      <c r="Y381" t="s">
        <v>5055</v>
      </c>
      <c r="Z381" s="10" t="s">
        <v>5055</v>
      </c>
      <c r="AB381" s="8" t="s">
        <v>5055</v>
      </c>
      <c r="AC381" t="s">
        <v>5055</v>
      </c>
      <c r="AD381" t="s">
        <v>5055</v>
      </c>
      <c r="AE381" s="10" t="s">
        <v>5055</v>
      </c>
      <c r="AG381" s="8" t="s">
        <v>5055</v>
      </c>
      <c r="AH381" t="s">
        <v>5055</v>
      </c>
      <c r="AI381" s="10" t="s">
        <v>5055</v>
      </c>
      <c r="AK381" s="8" t="s">
        <v>5055</v>
      </c>
      <c r="AL381" t="s">
        <v>5055</v>
      </c>
      <c r="AM381" t="s">
        <v>5055</v>
      </c>
      <c r="AN381" t="s">
        <v>5055</v>
      </c>
      <c r="AO381" t="s">
        <v>5055</v>
      </c>
      <c r="AP381" t="s">
        <v>5055</v>
      </c>
      <c r="AQ381" t="s">
        <v>5055</v>
      </c>
      <c r="AR381" s="10" t="s">
        <v>5055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5053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5072</v>
      </c>
      <c r="U382" s="8" t="s">
        <v>5055</v>
      </c>
      <c r="V382" s="9">
        <v>1580.3</v>
      </c>
      <c r="X382" s="8" t="s">
        <v>5055</v>
      </c>
      <c r="Y382" s="7">
        <v>-1580.3</v>
      </c>
      <c r="Z382" s="10" t="s">
        <v>5055</v>
      </c>
      <c r="AB382" s="8" t="s">
        <v>5055</v>
      </c>
      <c r="AC382" t="s">
        <v>5055</v>
      </c>
      <c r="AD382" t="s">
        <v>5055</v>
      </c>
      <c r="AE382" s="10" t="s">
        <v>5055</v>
      </c>
      <c r="AG382" s="8" t="s">
        <v>5055</v>
      </c>
      <c r="AH382" t="s">
        <v>5055</v>
      </c>
      <c r="AI382" s="10" t="s">
        <v>5055</v>
      </c>
      <c r="AK382" s="8" t="s">
        <v>5055</v>
      </c>
      <c r="AL382" t="s">
        <v>5055</v>
      </c>
      <c r="AM382" t="s">
        <v>5055</v>
      </c>
      <c r="AN382" t="s">
        <v>5055</v>
      </c>
      <c r="AO382" t="s">
        <v>5055</v>
      </c>
      <c r="AP382" t="s">
        <v>5055</v>
      </c>
      <c r="AQ382" t="s">
        <v>5055</v>
      </c>
      <c r="AR382" s="10" t="s">
        <v>5055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5053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5072</v>
      </c>
      <c r="U383" s="8" t="s">
        <v>5055</v>
      </c>
      <c r="V383" s="9">
        <v>-2957.87</v>
      </c>
      <c r="X383" s="8" t="s">
        <v>5055</v>
      </c>
      <c r="Y383" t="s">
        <v>5055</v>
      </c>
      <c r="Z383" s="10" t="s">
        <v>5055</v>
      </c>
      <c r="AB383" s="8" t="s">
        <v>5055</v>
      </c>
      <c r="AC383" s="7">
        <v>2957.87</v>
      </c>
      <c r="AD383" t="s">
        <v>5055</v>
      </c>
      <c r="AE383" s="10" t="s">
        <v>5055</v>
      </c>
      <c r="AG383" s="8" t="s">
        <v>5055</v>
      </c>
      <c r="AH383" t="s">
        <v>5055</v>
      </c>
      <c r="AI383" s="10" t="s">
        <v>5055</v>
      </c>
      <c r="AK383" s="8" t="s">
        <v>5055</v>
      </c>
      <c r="AL383" t="s">
        <v>5055</v>
      </c>
      <c r="AM383" t="s">
        <v>5055</v>
      </c>
      <c r="AN383" t="s">
        <v>5055</v>
      </c>
      <c r="AO383" t="s">
        <v>5055</v>
      </c>
      <c r="AP383" s="7">
        <v>2957.87</v>
      </c>
      <c r="AQ383" t="s">
        <v>5055</v>
      </c>
      <c r="AR383" s="10" t="s">
        <v>5055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5053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5072</v>
      </c>
      <c r="U384" s="8" t="s">
        <v>5055</v>
      </c>
      <c r="V384" s="9">
        <v>-2268.59</v>
      </c>
      <c r="X384" s="8" t="s">
        <v>5055</v>
      </c>
      <c r="Y384" t="s">
        <v>5055</v>
      </c>
      <c r="Z384" s="10" t="s">
        <v>5055</v>
      </c>
      <c r="AB384" s="8" t="s">
        <v>5055</v>
      </c>
      <c r="AC384" s="7">
        <v>2268.59</v>
      </c>
      <c r="AD384" t="s">
        <v>5055</v>
      </c>
      <c r="AE384" s="10" t="s">
        <v>5055</v>
      </c>
      <c r="AG384" s="8" t="s">
        <v>5055</v>
      </c>
      <c r="AH384" t="s">
        <v>5055</v>
      </c>
      <c r="AI384" s="10" t="s">
        <v>5055</v>
      </c>
      <c r="AK384" s="8" t="s">
        <v>5055</v>
      </c>
      <c r="AL384" t="s">
        <v>5055</v>
      </c>
      <c r="AM384" t="s">
        <v>5055</v>
      </c>
      <c r="AN384" t="s">
        <v>5055</v>
      </c>
      <c r="AO384" t="s">
        <v>5055</v>
      </c>
      <c r="AP384" s="7">
        <v>2268.59</v>
      </c>
      <c r="AQ384" t="s">
        <v>5055</v>
      </c>
      <c r="AR384" s="10" t="s">
        <v>5055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5053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5072</v>
      </c>
      <c r="U385" s="8" t="s">
        <v>5055</v>
      </c>
      <c r="V385" s="9">
        <v>-143</v>
      </c>
      <c r="X385" s="8" t="s">
        <v>5055</v>
      </c>
      <c r="Y385" t="s">
        <v>5055</v>
      </c>
      <c r="Z385" s="10" t="s">
        <v>5055</v>
      </c>
      <c r="AB385" s="8" t="s">
        <v>5055</v>
      </c>
      <c r="AC385" s="7">
        <v>143</v>
      </c>
      <c r="AD385" t="s">
        <v>5055</v>
      </c>
      <c r="AE385" s="10" t="s">
        <v>5055</v>
      </c>
      <c r="AG385" s="8" t="s">
        <v>5055</v>
      </c>
      <c r="AH385" t="s">
        <v>5055</v>
      </c>
      <c r="AI385" s="10" t="s">
        <v>5055</v>
      </c>
      <c r="AK385" s="8" t="s">
        <v>5055</v>
      </c>
      <c r="AL385" t="s">
        <v>5055</v>
      </c>
      <c r="AM385" t="s">
        <v>5055</v>
      </c>
      <c r="AN385" t="s">
        <v>5055</v>
      </c>
      <c r="AO385" t="s">
        <v>5055</v>
      </c>
      <c r="AP385" s="7">
        <v>143</v>
      </c>
      <c r="AQ385" t="s">
        <v>5055</v>
      </c>
      <c r="AR385" s="10" t="s">
        <v>5055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5053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5072</v>
      </c>
      <c r="U386" s="8" t="s">
        <v>5055</v>
      </c>
      <c r="V386" s="9">
        <v>-2988.56</v>
      </c>
      <c r="X386" s="8" t="s">
        <v>5055</v>
      </c>
      <c r="Y386" t="s">
        <v>5055</v>
      </c>
      <c r="Z386" s="10" t="s">
        <v>5055</v>
      </c>
      <c r="AB386" s="8" t="s">
        <v>5055</v>
      </c>
      <c r="AC386" s="7">
        <v>2988.56</v>
      </c>
      <c r="AD386" t="s">
        <v>5055</v>
      </c>
      <c r="AE386" s="10" t="s">
        <v>5055</v>
      </c>
      <c r="AG386" s="8" t="s">
        <v>5055</v>
      </c>
      <c r="AH386" t="s">
        <v>5055</v>
      </c>
      <c r="AI386" s="10" t="s">
        <v>5055</v>
      </c>
      <c r="AK386" s="8" t="s">
        <v>5055</v>
      </c>
      <c r="AL386" t="s">
        <v>5055</v>
      </c>
      <c r="AM386" t="s">
        <v>5055</v>
      </c>
      <c r="AN386" t="s">
        <v>5055</v>
      </c>
      <c r="AO386" t="s">
        <v>5055</v>
      </c>
      <c r="AP386" s="7">
        <v>2988.56</v>
      </c>
      <c r="AQ386" t="s">
        <v>5055</v>
      </c>
      <c r="AR386" s="10" t="s">
        <v>5055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5053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5072</v>
      </c>
      <c r="U387" s="8" t="s">
        <v>5055</v>
      </c>
      <c r="V387" s="9">
        <v>-700.51</v>
      </c>
      <c r="X387" s="8" t="s">
        <v>5055</v>
      </c>
      <c r="Y387" t="s">
        <v>5055</v>
      </c>
      <c r="Z387" s="10" t="s">
        <v>5055</v>
      </c>
      <c r="AB387" s="8" t="s">
        <v>5055</v>
      </c>
      <c r="AC387" t="s">
        <v>5055</v>
      </c>
      <c r="AD387" s="7">
        <v>700.51</v>
      </c>
      <c r="AE387" s="10" t="s">
        <v>5055</v>
      </c>
      <c r="AG387" s="8" t="s">
        <v>5055</v>
      </c>
      <c r="AH387" t="s">
        <v>5055</v>
      </c>
      <c r="AI387" s="10" t="s">
        <v>5055</v>
      </c>
      <c r="AK387" s="8" t="s">
        <v>5055</v>
      </c>
      <c r="AL387" t="s">
        <v>5055</v>
      </c>
      <c r="AM387" t="s">
        <v>5055</v>
      </c>
      <c r="AN387" t="s">
        <v>5055</v>
      </c>
      <c r="AO387" t="s">
        <v>5055</v>
      </c>
      <c r="AP387" s="7">
        <v>700.51</v>
      </c>
      <c r="AQ387" t="s">
        <v>5055</v>
      </c>
      <c r="AR387" s="10" t="s">
        <v>5055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5053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5072</v>
      </c>
      <c r="U388" s="8" t="s">
        <v>5055</v>
      </c>
      <c r="V388" s="9">
        <v>-667.53</v>
      </c>
      <c r="X388" s="8" t="s">
        <v>5055</v>
      </c>
      <c r="Y388" t="s">
        <v>5055</v>
      </c>
      <c r="Z388" s="10" t="s">
        <v>5055</v>
      </c>
      <c r="AB388" s="8" t="s">
        <v>5055</v>
      </c>
      <c r="AC388" t="s">
        <v>5055</v>
      </c>
      <c r="AD388" s="7">
        <v>667.53</v>
      </c>
      <c r="AE388" s="10" t="s">
        <v>5055</v>
      </c>
      <c r="AG388" s="8" t="s">
        <v>5055</v>
      </c>
      <c r="AH388" t="s">
        <v>5055</v>
      </c>
      <c r="AI388" s="10" t="s">
        <v>5055</v>
      </c>
      <c r="AK388" s="8" t="s">
        <v>5055</v>
      </c>
      <c r="AL388" t="s">
        <v>5055</v>
      </c>
      <c r="AM388" t="s">
        <v>5055</v>
      </c>
      <c r="AN388" t="s">
        <v>5055</v>
      </c>
      <c r="AO388" t="s">
        <v>5055</v>
      </c>
      <c r="AP388" s="7">
        <v>667.53</v>
      </c>
      <c r="AQ388" t="s">
        <v>5055</v>
      </c>
      <c r="AR388" s="10" t="s">
        <v>5055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5053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5072</v>
      </c>
      <c r="U389" s="8" t="s">
        <v>5055</v>
      </c>
      <c r="V389" s="9">
        <v>-515.27</v>
      </c>
      <c r="X389" s="8" t="s">
        <v>5055</v>
      </c>
      <c r="Y389" t="s">
        <v>5055</v>
      </c>
      <c r="Z389" s="10" t="s">
        <v>5055</v>
      </c>
      <c r="AB389" s="8" t="s">
        <v>5055</v>
      </c>
      <c r="AC389" t="s">
        <v>5055</v>
      </c>
      <c r="AD389" s="7">
        <v>515.27</v>
      </c>
      <c r="AE389" s="10" t="s">
        <v>5055</v>
      </c>
      <c r="AG389" s="8" t="s">
        <v>5055</v>
      </c>
      <c r="AH389" t="s">
        <v>5055</v>
      </c>
      <c r="AI389" s="10" t="s">
        <v>5055</v>
      </c>
      <c r="AK389" s="8" t="s">
        <v>5055</v>
      </c>
      <c r="AL389" t="s">
        <v>5055</v>
      </c>
      <c r="AM389" t="s">
        <v>5055</v>
      </c>
      <c r="AN389" t="s">
        <v>5055</v>
      </c>
      <c r="AO389" t="s">
        <v>5055</v>
      </c>
      <c r="AP389" s="7">
        <v>515.27</v>
      </c>
      <c r="AQ389" t="s">
        <v>5055</v>
      </c>
      <c r="AR389" s="10" t="s">
        <v>5055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5053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5072</v>
      </c>
      <c r="U390" s="8" t="s">
        <v>5055</v>
      </c>
      <c r="V390" s="9">
        <v>-1650.22</v>
      </c>
      <c r="X390" s="8" t="s">
        <v>5055</v>
      </c>
      <c r="Y390" t="s">
        <v>5055</v>
      </c>
      <c r="Z390" s="10" t="s">
        <v>5055</v>
      </c>
      <c r="AB390" s="8" t="s">
        <v>5055</v>
      </c>
      <c r="AC390" t="s">
        <v>5055</v>
      </c>
      <c r="AD390" t="s">
        <v>5055</v>
      </c>
      <c r="AE390" s="10" t="s">
        <v>5055</v>
      </c>
      <c r="AG390" s="11">
        <v>1650.22</v>
      </c>
      <c r="AH390" t="s">
        <v>5055</v>
      </c>
      <c r="AI390" s="10" t="s">
        <v>5055</v>
      </c>
      <c r="AK390" s="8" t="s">
        <v>5055</v>
      </c>
      <c r="AL390" s="7">
        <v>1650.22</v>
      </c>
      <c r="AM390" t="s">
        <v>5055</v>
      </c>
      <c r="AN390" t="s">
        <v>5055</v>
      </c>
      <c r="AO390" t="s">
        <v>5055</v>
      </c>
      <c r="AP390" t="s">
        <v>5055</v>
      </c>
      <c r="AQ390" t="s">
        <v>5055</v>
      </c>
      <c r="AR390" s="10" t="s">
        <v>5055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5053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5072</v>
      </c>
      <c r="U391" s="8" t="s">
        <v>5055</v>
      </c>
      <c r="V391" s="9">
        <v>-27.5</v>
      </c>
      <c r="X391" s="8" t="s">
        <v>5055</v>
      </c>
      <c r="Y391" t="s">
        <v>5055</v>
      </c>
      <c r="Z391" s="10" t="s">
        <v>5055</v>
      </c>
      <c r="AB391" s="8" t="s">
        <v>5055</v>
      </c>
      <c r="AC391" t="s">
        <v>5055</v>
      </c>
      <c r="AD391" t="s">
        <v>5055</v>
      </c>
      <c r="AE391" s="10" t="s">
        <v>5055</v>
      </c>
      <c r="AG391" s="11">
        <v>27.5</v>
      </c>
      <c r="AH391" t="s">
        <v>5055</v>
      </c>
      <c r="AI391" s="10" t="s">
        <v>5055</v>
      </c>
      <c r="AK391" s="8" t="s">
        <v>5055</v>
      </c>
      <c r="AL391" s="7">
        <v>27.5</v>
      </c>
      <c r="AM391" t="s">
        <v>5055</v>
      </c>
      <c r="AN391" t="s">
        <v>5055</v>
      </c>
      <c r="AO391" t="s">
        <v>5055</v>
      </c>
      <c r="AP391" t="s">
        <v>5055</v>
      </c>
      <c r="AQ391" t="s">
        <v>5055</v>
      </c>
      <c r="AR391" s="10" t="s">
        <v>5055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5053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5072</v>
      </c>
      <c r="U392" s="8" t="s">
        <v>5055</v>
      </c>
      <c r="V392" s="9">
        <v>-583.54999999999995</v>
      </c>
      <c r="X392" s="8" t="s">
        <v>5055</v>
      </c>
      <c r="Y392" t="s">
        <v>5055</v>
      </c>
      <c r="Z392" s="10" t="s">
        <v>5055</v>
      </c>
      <c r="AB392" s="8" t="s">
        <v>5055</v>
      </c>
      <c r="AC392" t="s">
        <v>5055</v>
      </c>
      <c r="AD392" t="s">
        <v>5055</v>
      </c>
      <c r="AE392" s="10" t="s">
        <v>5055</v>
      </c>
      <c r="AG392" s="11">
        <v>583.54999999999995</v>
      </c>
      <c r="AH392" t="s">
        <v>5055</v>
      </c>
      <c r="AI392" s="10" t="s">
        <v>5055</v>
      </c>
      <c r="AK392" s="8" t="s">
        <v>5055</v>
      </c>
      <c r="AL392" s="7">
        <v>583.54999999999995</v>
      </c>
      <c r="AM392" t="s">
        <v>5055</v>
      </c>
      <c r="AN392" t="s">
        <v>5055</v>
      </c>
      <c r="AO392" t="s">
        <v>5055</v>
      </c>
      <c r="AP392" t="s">
        <v>5055</v>
      </c>
      <c r="AQ392" t="s">
        <v>5055</v>
      </c>
      <c r="AR392" s="10" t="s">
        <v>5055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5053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5072</v>
      </c>
      <c r="U393" s="8" t="s">
        <v>5055</v>
      </c>
      <c r="V393" s="9">
        <v>-136.79</v>
      </c>
      <c r="X393" s="8" t="s">
        <v>5055</v>
      </c>
      <c r="Y393" t="s">
        <v>5055</v>
      </c>
      <c r="Z393" s="10" t="s">
        <v>5055</v>
      </c>
      <c r="AB393" s="8" t="s">
        <v>5055</v>
      </c>
      <c r="AC393" t="s">
        <v>5055</v>
      </c>
      <c r="AD393" t="s">
        <v>5055</v>
      </c>
      <c r="AE393" s="10" t="s">
        <v>5055</v>
      </c>
      <c r="AG393" s="8" t="s">
        <v>5055</v>
      </c>
      <c r="AH393" s="7">
        <v>136.79</v>
      </c>
      <c r="AI393" s="10" t="s">
        <v>5055</v>
      </c>
      <c r="AK393" s="8" t="s">
        <v>5055</v>
      </c>
      <c r="AL393" s="7">
        <v>136.79</v>
      </c>
      <c r="AM393" t="s">
        <v>5055</v>
      </c>
      <c r="AN393" t="s">
        <v>5055</v>
      </c>
      <c r="AO393" t="s">
        <v>5055</v>
      </c>
      <c r="AP393" t="s">
        <v>5055</v>
      </c>
      <c r="AQ393" t="s">
        <v>5055</v>
      </c>
      <c r="AR393" s="10" t="s">
        <v>5055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5053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5072</v>
      </c>
      <c r="U394" s="8" t="s">
        <v>5055</v>
      </c>
      <c r="V394" s="9">
        <v>-372.42</v>
      </c>
      <c r="X394" s="8" t="s">
        <v>5055</v>
      </c>
      <c r="Y394" t="s">
        <v>5055</v>
      </c>
      <c r="Z394" s="10" t="s">
        <v>5055</v>
      </c>
      <c r="AB394" s="8" t="s">
        <v>5055</v>
      </c>
      <c r="AC394" t="s">
        <v>5055</v>
      </c>
      <c r="AD394" t="s">
        <v>5055</v>
      </c>
      <c r="AE394" s="10" t="s">
        <v>5055</v>
      </c>
      <c r="AG394" s="8" t="s">
        <v>5055</v>
      </c>
      <c r="AH394" s="7">
        <v>372.42</v>
      </c>
      <c r="AI394" s="10" t="s">
        <v>5055</v>
      </c>
      <c r="AK394" s="8" t="s">
        <v>5055</v>
      </c>
      <c r="AL394" s="7">
        <v>372.42</v>
      </c>
      <c r="AM394" t="s">
        <v>5055</v>
      </c>
      <c r="AN394" t="s">
        <v>5055</v>
      </c>
      <c r="AO394" t="s">
        <v>5055</v>
      </c>
      <c r="AP394" t="s">
        <v>5055</v>
      </c>
      <c r="AQ394" t="s">
        <v>5055</v>
      </c>
      <c r="AR394" s="10" t="s">
        <v>5055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5072</v>
      </c>
      <c r="U395" s="8" t="s">
        <v>5055</v>
      </c>
      <c r="V395" s="10" t="s">
        <v>5055</v>
      </c>
      <c r="X395" s="11">
        <v>1671.22</v>
      </c>
      <c r="Y395" t="s">
        <v>5055</v>
      </c>
      <c r="Z395" s="10" t="s">
        <v>5055</v>
      </c>
      <c r="AB395" s="8" t="s">
        <v>5055</v>
      </c>
      <c r="AC395" t="s">
        <v>5055</v>
      </c>
      <c r="AD395" t="s">
        <v>5055</v>
      </c>
      <c r="AE395" s="10" t="s">
        <v>5055</v>
      </c>
      <c r="AG395" s="8" t="s">
        <v>5055</v>
      </c>
      <c r="AH395" t="s">
        <v>5055</v>
      </c>
      <c r="AI395" s="10" t="s">
        <v>5055</v>
      </c>
      <c r="AK395" s="8" t="s">
        <v>5055</v>
      </c>
      <c r="AL395" t="s">
        <v>5055</v>
      </c>
      <c r="AM395" t="s">
        <v>5055</v>
      </c>
      <c r="AN395" t="s">
        <v>5055</v>
      </c>
      <c r="AO395" t="s">
        <v>5055</v>
      </c>
      <c r="AP395" t="s">
        <v>5055</v>
      </c>
      <c r="AQ395" t="s">
        <v>5055</v>
      </c>
      <c r="AR395" s="10" t="s">
        <v>5055</v>
      </c>
    </row>
    <row r="396" spans="1:44" ht="16" x14ac:dyDescent="0.2">
      <c r="B396" t="s">
        <v>5056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5057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5073</v>
      </c>
      <c r="U399" s="8" t="s">
        <v>5055</v>
      </c>
      <c r="V399" s="10" t="s">
        <v>5055</v>
      </c>
      <c r="X399" s="8" t="s">
        <v>5055</v>
      </c>
      <c r="Y399" t="s">
        <v>5055</v>
      </c>
      <c r="Z399" s="9">
        <v>6867.42</v>
      </c>
      <c r="AB399" s="8" t="s">
        <v>5055</v>
      </c>
      <c r="AC399" t="s">
        <v>5055</v>
      </c>
      <c r="AD399" t="s">
        <v>5055</v>
      </c>
      <c r="AE399" s="10" t="s">
        <v>5055</v>
      </c>
      <c r="AG399" s="8" t="s">
        <v>5055</v>
      </c>
      <c r="AH399" t="s">
        <v>5055</v>
      </c>
      <c r="AI399" s="10" t="s">
        <v>5055</v>
      </c>
      <c r="AK399" s="8" t="s">
        <v>5055</v>
      </c>
      <c r="AL399" t="s">
        <v>5055</v>
      </c>
      <c r="AM399" t="s">
        <v>5055</v>
      </c>
      <c r="AN399" t="s">
        <v>5055</v>
      </c>
      <c r="AO399" t="s">
        <v>5055</v>
      </c>
      <c r="AP399" t="s">
        <v>5055</v>
      </c>
      <c r="AQ399" t="s">
        <v>5055</v>
      </c>
      <c r="AR399" s="10" t="s">
        <v>5055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5073</v>
      </c>
      <c r="U400" s="8" t="s">
        <v>5055</v>
      </c>
      <c r="V400" s="10" t="s">
        <v>5055</v>
      </c>
      <c r="X400" s="8" t="s">
        <v>5055</v>
      </c>
      <c r="Y400" s="7">
        <v>2537.0300000000002</v>
      </c>
      <c r="Z400" s="10" t="s">
        <v>5055</v>
      </c>
      <c r="AB400" s="8" t="s">
        <v>5055</v>
      </c>
      <c r="AC400" t="s">
        <v>5055</v>
      </c>
      <c r="AD400" t="s">
        <v>5055</v>
      </c>
      <c r="AE400" s="10" t="s">
        <v>5055</v>
      </c>
      <c r="AG400" s="8" t="s">
        <v>5055</v>
      </c>
      <c r="AH400" t="s">
        <v>5055</v>
      </c>
      <c r="AI400" s="10" t="s">
        <v>5055</v>
      </c>
      <c r="AK400" s="8" t="s">
        <v>5055</v>
      </c>
      <c r="AL400" t="s">
        <v>5055</v>
      </c>
      <c r="AM400" t="s">
        <v>5055</v>
      </c>
      <c r="AN400" t="s">
        <v>5055</v>
      </c>
      <c r="AO400" t="s">
        <v>5055</v>
      </c>
      <c r="AP400" t="s">
        <v>5055</v>
      </c>
      <c r="AQ400" t="s">
        <v>5055</v>
      </c>
      <c r="AR400" s="10" t="s">
        <v>5055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5073</v>
      </c>
      <c r="U401" s="8" t="s">
        <v>5055</v>
      </c>
      <c r="V401" s="10" t="s">
        <v>5055</v>
      </c>
      <c r="X401" s="8" t="s">
        <v>5055</v>
      </c>
      <c r="Y401" s="7">
        <v>964.27</v>
      </c>
      <c r="Z401" s="10" t="s">
        <v>5055</v>
      </c>
      <c r="AB401" s="8" t="s">
        <v>5055</v>
      </c>
      <c r="AC401" t="s">
        <v>5055</v>
      </c>
      <c r="AD401" t="s">
        <v>5055</v>
      </c>
      <c r="AE401" s="10" t="s">
        <v>5055</v>
      </c>
      <c r="AG401" s="8" t="s">
        <v>5055</v>
      </c>
      <c r="AH401" t="s">
        <v>5055</v>
      </c>
      <c r="AI401" s="10" t="s">
        <v>5055</v>
      </c>
      <c r="AK401" s="8" t="s">
        <v>5055</v>
      </c>
      <c r="AL401" t="s">
        <v>5055</v>
      </c>
      <c r="AM401" t="s">
        <v>5055</v>
      </c>
      <c r="AN401" t="s">
        <v>5055</v>
      </c>
      <c r="AO401" t="s">
        <v>5055</v>
      </c>
      <c r="AP401" t="s">
        <v>5055</v>
      </c>
      <c r="AQ401" t="s">
        <v>5055</v>
      </c>
      <c r="AR401" s="10" t="s">
        <v>5055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5073</v>
      </c>
      <c r="U402" s="8" t="s">
        <v>5055</v>
      </c>
      <c r="V402" s="10" t="s">
        <v>5055</v>
      </c>
      <c r="X402" s="8" t="s">
        <v>5055</v>
      </c>
      <c r="Y402" s="7">
        <v>1016.36</v>
      </c>
      <c r="Z402" s="10" t="s">
        <v>5055</v>
      </c>
      <c r="AB402" s="8" t="s">
        <v>5055</v>
      </c>
      <c r="AC402" t="s">
        <v>5055</v>
      </c>
      <c r="AD402" t="s">
        <v>5055</v>
      </c>
      <c r="AE402" s="10" t="s">
        <v>5055</v>
      </c>
      <c r="AG402" s="8" t="s">
        <v>5055</v>
      </c>
      <c r="AH402" t="s">
        <v>5055</v>
      </c>
      <c r="AI402" s="10" t="s">
        <v>5055</v>
      </c>
      <c r="AK402" s="8" t="s">
        <v>5055</v>
      </c>
      <c r="AL402" t="s">
        <v>5055</v>
      </c>
      <c r="AM402" t="s">
        <v>5055</v>
      </c>
      <c r="AN402" t="s">
        <v>5055</v>
      </c>
      <c r="AO402" t="s">
        <v>5055</v>
      </c>
      <c r="AP402" t="s">
        <v>5055</v>
      </c>
      <c r="AQ402" t="s">
        <v>5055</v>
      </c>
      <c r="AR402" s="10" t="s">
        <v>5055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5073</v>
      </c>
      <c r="U403" s="8" t="s">
        <v>5055</v>
      </c>
      <c r="V403" s="10" t="s">
        <v>5055</v>
      </c>
      <c r="X403" s="8" t="s">
        <v>5055</v>
      </c>
      <c r="Y403" t="s">
        <v>5055</v>
      </c>
      <c r="Z403" s="9">
        <v>5717.14</v>
      </c>
      <c r="AB403" s="8" t="s">
        <v>5055</v>
      </c>
      <c r="AC403" t="s">
        <v>5055</v>
      </c>
      <c r="AD403" t="s">
        <v>5055</v>
      </c>
      <c r="AE403" s="10" t="s">
        <v>5055</v>
      </c>
      <c r="AG403" s="8" t="s">
        <v>5055</v>
      </c>
      <c r="AH403" t="s">
        <v>5055</v>
      </c>
      <c r="AI403" s="10" t="s">
        <v>5055</v>
      </c>
      <c r="AK403" s="8" t="s">
        <v>5055</v>
      </c>
      <c r="AL403" t="s">
        <v>5055</v>
      </c>
      <c r="AM403" t="s">
        <v>5055</v>
      </c>
      <c r="AN403" t="s">
        <v>5055</v>
      </c>
      <c r="AO403" t="s">
        <v>5055</v>
      </c>
      <c r="AP403" t="s">
        <v>5055</v>
      </c>
      <c r="AQ403" t="s">
        <v>5055</v>
      </c>
      <c r="AR403" s="10" t="s">
        <v>5055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5053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5073</v>
      </c>
      <c r="U404" s="8" t="s">
        <v>5055</v>
      </c>
      <c r="V404" s="9">
        <v>725.16</v>
      </c>
      <c r="X404" s="11">
        <v>-725.16</v>
      </c>
      <c r="Y404" t="s">
        <v>5055</v>
      </c>
      <c r="Z404" s="10" t="s">
        <v>5055</v>
      </c>
      <c r="AB404" s="8" t="s">
        <v>5055</v>
      </c>
      <c r="AC404" t="s">
        <v>5055</v>
      </c>
      <c r="AD404" t="s">
        <v>5055</v>
      </c>
      <c r="AE404" s="10" t="s">
        <v>5055</v>
      </c>
      <c r="AG404" s="8" t="s">
        <v>5055</v>
      </c>
      <c r="AH404" t="s">
        <v>5055</v>
      </c>
      <c r="AI404" s="10" t="s">
        <v>5055</v>
      </c>
      <c r="AK404" s="8" t="s">
        <v>5055</v>
      </c>
      <c r="AL404" t="s">
        <v>5055</v>
      </c>
      <c r="AM404" t="s">
        <v>5055</v>
      </c>
      <c r="AN404" t="s">
        <v>5055</v>
      </c>
      <c r="AO404" t="s">
        <v>5055</v>
      </c>
      <c r="AP404" t="s">
        <v>5055</v>
      </c>
      <c r="AQ404" t="s">
        <v>5055</v>
      </c>
      <c r="AR404" s="10" t="s">
        <v>5055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5053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5073</v>
      </c>
      <c r="U405" s="8" t="s">
        <v>5055</v>
      </c>
      <c r="V405" s="9">
        <v>2209.7199999999998</v>
      </c>
      <c r="X405" s="8" t="s">
        <v>5055</v>
      </c>
      <c r="Y405" s="7">
        <v>-2209.7199999999998</v>
      </c>
      <c r="Z405" s="10" t="s">
        <v>5055</v>
      </c>
      <c r="AB405" s="8" t="s">
        <v>5055</v>
      </c>
      <c r="AC405" t="s">
        <v>5055</v>
      </c>
      <c r="AD405" t="s">
        <v>5055</v>
      </c>
      <c r="AE405" s="10" t="s">
        <v>5055</v>
      </c>
      <c r="AG405" s="8" t="s">
        <v>5055</v>
      </c>
      <c r="AH405" t="s">
        <v>5055</v>
      </c>
      <c r="AI405" s="10" t="s">
        <v>5055</v>
      </c>
      <c r="AK405" s="8" t="s">
        <v>5055</v>
      </c>
      <c r="AL405" t="s">
        <v>5055</v>
      </c>
      <c r="AM405" t="s">
        <v>5055</v>
      </c>
      <c r="AN405" t="s">
        <v>5055</v>
      </c>
      <c r="AO405" t="s">
        <v>5055</v>
      </c>
      <c r="AP405" t="s">
        <v>5055</v>
      </c>
      <c r="AQ405" t="s">
        <v>5055</v>
      </c>
      <c r="AR405" s="10" t="s">
        <v>5055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5053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5073</v>
      </c>
      <c r="U406" s="8" t="s">
        <v>5055</v>
      </c>
      <c r="V406" s="9">
        <v>3503.47</v>
      </c>
      <c r="X406" s="8" t="s">
        <v>5055</v>
      </c>
      <c r="Y406" t="s">
        <v>5055</v>
      </c>
      <c r="Z406" s="9">
        <v>-3503.47</v>
      </c>
      <c r="AB406" s="8" t="s">
        <v>5055</v>
      </c>
      <c r="AC406" t="s">
        <v>5055</v>
      </c>
      <c r="AD406" t="s">
        <v>5055</v>
      </c>
      <c r="AE406" s="10" t="s">
        <v>5055</v>
      </c>
      <c r="AG406" s="8" t="s">
        <v>5055</v>
      </c>
      <c r="AH406" t="s">
        <v>5055</v>
      </c>
      <c r="AI406" s="10" t="s">
        <v>5055</v>
      </c>
      <c r="AK406" s="8" t="s">
        <v>5055</v>
      </c>
      <c r="AL406" t="s">
        <v>5055</v>
      </c>
      <c r="AM406" t="s">
        <v>5055</v>
      </c>
      <c r="AN406" t="s">
        <v>5055</v>
      </c>
      <c r="AO406" t="s">
        <v>5055</v>
      </c>
      <c r="AP406" t="s">
        <v>5055</v>
      </c>
      <c r="AQ406" t="s">
        <v>5055</v>
      </c>
      <c r="AR406" s="10" t="s">
        <v>5055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5053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5073</v>
      </c>
      <c r="U407" s="8" t="s">
        <v>5055</v>
      </c>
      <c r="V407" s="9">
        <v>412.92</v>
      </c>
      <c r="X407" s="11">
        <v>-412.92</v>
      </c>
      <c r="Y407" t="s">
        <v>5055</v>
      </c>
      <c r="Z407" s="10" t="s">
        <v>5055</v>
      </c>
      <c r="AB407" s="8" t="s">
        <v>5055</v>
      </c>
      <c r="AC407" t="s">
        <v>5055</v>
      </c>
      <c r="AD407" t="s">
        <v>5055</v>
      </c>
      <c r="AE407" s="10" t="s">
        <v>5055</v>
      </c>
      <c r="AG407" s="8" t="s">
        <v>5055</v>
      </c>
      <c r="AH407" t="s">
        <v>5055</v>
      </c>
      <c r="AI407" s="10" t="s">
        <v>5055</v>
      </c>
      <c r="AK407" s="8" t="s">
        <v>5055</v>
      </c>
      <c r="AL407" t="s">
        <v>5055</v>
      </c>
      <c r="AM407" t="s">
        <v>5055</v>
      </c>
      <c r="AN407" t="s">
        <v>5055</v>
      </c>
      <c r="AO407" t="s">
        <v>5055</v>
      </c>
      <c r="AP407" t="s">
        <v>5055</v>
      </c>
      <c r="AQ407" t="s">
        <v>5055</v>
      </c>
      <c r="AR407" s="10" t="s">
        <v>5055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5053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5073</v>
      </c>
      <c r="U408" s="8" t="s">
        <v>5055</v>
      </c>
      <c r="V408" s="9">
        <v>1386.04</v>
      </c>
      <c r="X408" s="8" t="s">
        <v>5055</v>
      </c>
      <c r="Y408" s="7">
        <v>-1386.04</v>
      </c>
      <c r="Z408" s="10" t="s">
        <v>5055</v>
      </c>
      <c r="AB408" s="8" t="s">
        <v>5055</v>
      </c>
      <c r="AC408" t="s">
        <v>5055</v>
      </c>
      <c r="AD408" t="s">
        <v>5055</v>
      </c>
      <c r="AE408" s="10" t="s">
        <v>5055</v>
      </c>
      <c r="AG408" s="8" t="s">
        <v>5055</v>
      </c>
      <c r="AH408" t="s">
        <v>5055</v>
      </c>
      <c r="AI408" s="10" t="s">
        <v>5055</v>
      </c>
      <c r="AK408" s="8" t="s">
        <v>5055</v>
      </c>
      <c r="AL408" t="s">
        <v>5055</v>
      </c>
      <c r="AM408" t="s">
        <v>5055</v>
      </c>
      <c r="AN408" t="s">
        <v>5055</v>
      </c>
      <c r="AO408" t="s">
        <v>5055</v>
      </c>
      <c r="AP408" t="s">
        <v>5055</v>
      </c>
      <c r="AQ408" t="s">
        <v>5055</v>
      </c>
      <c r="AR408" s="10" t="s">
        <v>5055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5053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5073</v>
      </c>
      <c r="U409" s="8" t="s">
        <v>5055</v>
      </c>
      <c r="V409" s="9">
        <v>2213.67</v>
      </c>
      <c r="X409" s="8" t="s">
        <v>5055</v>
      </c>
      <c r="Y409" t="s">
        <v>5055</v>
      </c>
      <c r="Z409" s="9">
        <v>-2213.67</v>
      </c>
      <c r="AB409" s="8" t="s">
        <v>5055</v>
      </c>
      <c r="AC409" t="s">
        <v>5055</v>
      </c>
      <c r="AD409" t="s">
        <v>5055</v>
      </c>
      <c r="AE409" s="10" t="s">
        <v>5055</v>
      </c>
      <c r="AG409" s="8" t="s">
        <v>5055</v>
      </c>
      <c r="AH409" t="s">
        <v>5055</v>
      </c>
      <c r="AI409" s="10" t="s">
        <v>5055</v>
      </c>
      <c r="AK409" s="8" t="s">
        <v>5055</v>
      </c>
      <c r="AL409" t="s">
        <v>5055</v>
      </c>
      <c r="AM409" t="s">
        <v>5055</v>
      </c>
      <c r="AN409" t="s">
        <v>5055</v>
      </c>
      <c r="AO409" t="s">
        <v>5055</v>
      </c>
      <c r="AP409" t="s">
        <v>5055</v>
      </c>
      <c r="AQ409" t="s">
        <v>5055</v>
      </c>
      <c r="AR409" s="10" t="s">
        <v>5055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5053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5073</v>
      </c>
      <c r="U410" s="8" t="s">
        <v>5055</v>
      </c>
      <c r="V410" s="9">
        <v>-2957.87</v>
      </c>
      <c r="X410" s="8" t="s">
        <v>5055</v>
      </c>
      <c r="Y410" t="s">
        <v>5055</v>
      </c>
      <c r="Z410" s="10" t="s">
        <v>5055</v>
      </c>
      <c r="AB410" s="8" t="s">
        <v>5055</v>
      </c>
      <c r="AC410" s="7">
        <v>2957.87</v>
      </c>
      <c r="AD410" t="s">
        <v>5055</v>
      </c>
      <c r="AE410" s="10" t="s">
        <v>5055</v>
      </c>
      <c r="AG410" s="8" t="s">
        <v>5055</v>
      </c>
      <c r="AH410" t="s">
        <v>5055</v>
      </c>
      <c r="AI410" s="10" t="s">
        <v>5055</v>
      </c>
      <c r="AK410" s="8" t="s">
        <v>5055</v>
      </c>
      <c r="AL410" t="s">
        <v>5055</v>
      </c>
      <c r="AM410" t="s">
        <v>5055</v>
      </c>
      <c r="AN410" t="s">
        <v>5055</v>
      </c>
      <c r="AO410" t="s">
        <v>5055</v>
      </c>
      <c r="AP410" s="7">
        <v>2957.87</v>
      </c>
      <c r="AQ410" t="s">
        <v>5055</v>
      </c>
      <c r="AR410" s="10" t="s">
        <v>5055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5053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5073</v>
      </c>
      <c r="U411" s="8" t="s">
        <v>5055</v>
      </c>
      <c r="V411" s="9">
        <v>-2268.59</v>
      </c>
      <c r="X411" s="8" t="s">
        <v>5055</v>
      </c>
      <c r="Y411" t="s">
        <v>5055</v>
      </c>
      <c r="Z411" s="10" t="s">
        <v>5055</v>
      </c>
      <c r="AB411" s="8" t="s">
        <v>5055</v>
      </c>
      <c r="AC411" s="7">
        <v>2268.59</v>
      </c>
      <c r="AD411" t="s">
        <v>5055</v>
      </c>
      <c r="AE411" s="10" t="s">
        <v>5055</v>
      </c>
      <c r="AG411" s="8" t="s">
        <v>5055</v>
      </c>
      <c r="AH411" t="s">
        <v>5055</v>
      </c>
      <c r="AI411" s="10" t="s">
        <v>5055</v>
      </c>
      <c r="AK411" s="8" t="s">
        <v>5055</v>
      </c>
      <c r="AL411" t="s">
        <v>5055</v>
      </c>
      <c r="AM411" t="s">
        <v>5055</v>
      </c>
      <c r="AN411" t="s">
        <v>5055</v>
      </c>
      <c r="AO411" t="s">
        <v>5055</v>
      </c>
      <c r="AP411" s="7">
        <v>2268.59</v>
      </c>
      <c r="AQ411" t="s">
        <v>5055</v>
      </c>
      <c r="AR411" s="10" t="s">
        <v>5055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5053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5073</v>
      </c>
      <c r="U412" s="8" t="s">
        <v>5055</v>
      </c>
      <c r="V412" s="9">
        <v>-143</v>
      </c>
      <c r="X412" s="8" t="s">
        <v>5055</v>
      </c>
      <c r="Y412" t="s">
        <v>5055</v>
      </c>
      <c r="Z412" s="10" t="s">
        <v>5055</v>
      </c>
      <c r="AB412" s="8" t="s">
        <v>5055</v>
      </c>
      <c r="AC412" s="7">
        <v>143</v>
      </c>
      <c r="AD412" t="s">
        <v>5055</v>
      </c>
      <c r="AE412" s="10" t="s">
        <v>5055</v>
      </c>
      <c r="AG412" s="8" t="s">
        <v>5055</v>
      </c>
      <c r="AH412" t="s">
        <v>5055</v>
      </c>
      <c r="AI412" s="10" t="s">
        <v>5055</v>
      </c>
      <c r="AK412" s="8" t="s">
        <v>5055</v>
      </c>
      <c r="AL412" t="s">
        <v>5055</v>
      </c>
      <c r="AM412" t="s">
        <v>5055</v>
      </c>
      <c r="AN412" t="s">
        <v>5055</v>
      </c>
      <c r="AO412" t="s">
        <v>5055</v>
      </c>
      <c r="AP412" s="7">
        <v>143</v>
      </c>
      <c r="AQ412" t="s">
        <v>5055</v>
      </c>
      <c r="AR412" s="10" t="s">
        <v>5055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5053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5073</v>
      </c>
      <c r="U413" s="8" t="s">
        <v>5055</v>
      </c>
      <c r="V413" s="9">
        <v>-2988.56</v>
      </c>
      <c r="X413" s="8" t="s">
        <v>5055</v>
      </c>
      <c r="Y413" t="s">
        <v>5055</v>
      </c>
      <c r="Z413" s="10" t="s">
        <v>5055</v>
      </c>
      <c r="AB413" s="8" t="s">
        <v>5055</v>
      </c>
      <c r="AC413" s="7">
        <v>2988.56</v>
      </c>
      <c r="AD413" t="s">
        <v>5055</v>
      </c>
      <c r="AE413" s="10" t="s">
        <v>5055</v>
      </c>
      <c r="AG413" s="8" t="s">
        <v>5055</v>
      </c>
      <c r="AH413" t="s">
        <v>5055</v>
      </c>
      <c r="AI413" s="10" t="s">
        <v>5055</v>
      </c>
      <c r="AK413" s="8" t="s">
        <v>5055</v>
      </c>
      <c r="AL413" t="s">
        <v>5055</v>
      </c>
      <c r="AM413" t="s">
        <v>5055</v>
      </c>
      <c r="AN413" t="s">
        <v>5055</v>
      </c>
      <c r="AO413" t="s">
        <v>5055</v>
      </c>
      <c r="AP413" s="7">
        <v>2988.56</v>
      </c>
      <c r="AQ413" t="s">
        <v>5055</v>
      </c>
      <c r="AR413" s="10" t="s">
        <v>5055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5053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5073</v>
      </c>
      <c r="U414" s="8" t="s">
        <v>5055</v>
      </c>
      <c r="V414" s="9">
        <v>-700.51</v>
      </c>
      <c r="X414" s="8" t="s">
        <v>5055</v>
      </c>
      <c r="Y414" t="s">
        <v>5055</v>
      </c>
      <c r="Z414" s="10" t="s">
        <v>5055</v>
      </c>
      <c r="AB414" s="8" t="s">
        <v>5055</v>
      </c>
      <c r="AC414" t="s">
        <v>5055</v>
      </c>
      <c r="AD414" s="7">
        <v>700.51</v>
      </c>
      <c r="AE414" s="10" t="s">
        <v>5055</v>
      </c>
      <c r="AG414" s="8" t="s">
        <v>5055</v>
      </c>
      <c r="AH414" t="s">
        <v>5055</v>
      </c>
      <c r="AI414" s="10" t="s">
        <v>5055</v>
      </c>
      <c r="AK414" s="8" t="s">
        <v>5055</v>
      </c>
      <c r="AL414" t="s">
        <v>5055</v>
      </c>
      <c r="AM414" t="s">
        <v>5055</v>
      </c>
      <c r="AN414" t="s">
        <v>5055</v>
      </c>
      <c r="AO414" t="s">
        <v>5055</v>
      </c>
      <c r="AP414" s="7">
        <v>700.51</v>
      </c>
      <c r="AQ414" t="s">
        <v>5055</v>
      </c>
      <c r="AR414" s="10" t="s">
        <v>5055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5053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5073</v>
      </c>
      <c r="U415" s="8" t="s">
        <v>5055</v>
      </c>
      <c r="V415" s="9">
        <v>-667.53</v>
      </c>
      <c r="X415" s="8" t="s">
        <v>5055</v>
      </c>
      <c r="Y415" t="s">
        <v>5055</v>
      </c>
      <c r="Z415" s="10" t="s">
        <v>5055</v>
      </c>
      <c r="AB415" s="8" t="s">
        <v>5055</v>
      </c>
      <c r="AC415" t="s">
        <v>5055</v>
      </c>
      <c r="AD415" s="7">
        <v>667.53</v>
      </c>
      <c r="AE415" s="10" t="s">
        <v>5055</v>
      </c>
      <c r="AG415" s="8" t="s">
        <v>5055</v>
      </c>
      <c r="AH415" t="s">
        <v>5055</v>
      </c>
      <c r="AI415" s="10" t="s">
        <v>5055</v>
      </c>
      <c r="AK415" s="8" t="s">
        <v>5055</v>
      </c>
      <c r="AL415" t="s">
        <v>5055</v>
      </c>
      <c r="AM415" t="s">
        <v>5055</v>
      </c>
      <c r="AN415" t="s">
        <v>5055</v>
      </c>
      <c r="AO415" t="s">
        <v>5055</v>
      </c>
      <c r="AP415" s="7">
        <v>667.53</v>
      </c>
      <c r="AQ415" t="s">
        <v>5055</v>
      </c>
      <c r="AR415" s="10" t="s">
        <v>5055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5053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5073</v>
      </c>
      <c r="U416" s="8" t="s">
        <v>5055</v>
      </c>
      <c r="V416" s="9">
        <v>-515.27</v>
      </c>
      <c r="X416" s="8" t="s">
        <v>5055</v>
      </c>
      <c r="Y416" t="s">
        <v>5055</v>
      </c>
      <c r="Z416" s="10" t="s">
        <v>5055</v>
      </c>
      <c r="AB416" s="8" t="s">
        <v>5055</v>
      </c>
      <c r="AC416" t="s">
        <v>5055</v>
      </c>
      <c r="AD416" s="7">
        <v>515.27</v>
      </c>
      <c r="AE416" s="10" t="s">
        <v>5055</v>
      </c>
      <c r="AG416" s="8" t="s">
        <v>5055</v>
      </c>
      <c r="AH416" t="s">
        <v>5055</v>
      </c>
      <c r="AI416" s="10" t="s">
        <v>5055</v>
      </c>
      <c r="AK416" s="8" t="s">
        <v>5055</v>
      </c>
      <c r="AL416" t="s">
        <v>5055</v>
      </c>
      <c r="AM416" t="s">
        <v>5055</v>
      </c>
      <c r="AN416" t="s">
        <v>5055</v>
      </c>
      <c r="AO416" t="s">
        <v>5055</v>
      </c>
      <c r="AP416" s="7">
        <v>515.27</v>
      </c>
      <c r="AQ416" t="s">
        <v>5055</v>
      </c>
      <c r="AR416" s="10" t="s">
        <v>5055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5053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5073</v>
      </c>
      <c r="U417" s="8" t="s">
        <v>5055</v>
      </c>
      <c r="V417" s="9">
        <v>-23.59</v>
      </c>
      <c r="X417" s="8" t="s">
        <v>5055</v>
      </c>
      <c r="Y417" t="s">
        <v>5055</v>
      </c>
      <c r="Z417" s="10" t="s">
        <v>5055</v>
      </c>
      <c r="AB417" s="8" t="s">
        <v>5055</v>
      </c>
      <c r="AC417" t="s">
        <v>5055</v>
      </c>
      <c r="AD417" t="s">
        <v>5055</v>
      </c>
      <c r="AE417" s="10" t="s">
        <v>5055</v>
      </c>
      <c r="AG417" s="11">
        <v>23.59</v>
      </c>
      <c r="AH417" t="s">
        <v>5055</v>
      </c>
      <c r="AI417" s="10" t="s">
        <v>5055</v>
      </c>
      <c r="AK417" s="8" t="s">
        <v>5055</v>
      </c>
      <c r="AL417" s="7">
        <v>23.59</v>
      </c>
      <c r="AM417" t="s">
        <v>5055</v>
      </c>
      <c r="AN417" t="s">
        <v>5055</v>
      </c>
      <c r="AO417" t="s">
        <v>5055</v>
      </c>
      <c r="AP417" t="s">
        <v>5055</v>
      </c>
      <c r="AQ417" t="s">
        <v>5055</v>
      </c>
      <c r="AR417" s="10" t="s">
        <v>5055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5053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5073</v>
      </c>
      <c r="U418" s="8" t="s">
        <v>5055</v>
      </c>
      <c r="V418" s="9">
        <v>-146.47999999999999</v>
      </c>
      <c r="X418" s="8" t="s">
        <v>5055</v>
      </c>
      <c r="Y418" t="s">
        <v>5055</v>
      </c>
      <c r="Z418" s="10" t="s">
        <v>5055</v>
      </c>
      <c r="AB418" s="8" t="s">
        <v>5055</v>
      </c>
      <c r="AC418" t="s">
        <v>5055</v>
      </c>
      <c r="AD418" t="s">
        <v>5055</v>
      </c>
      <c r="AE418" s="10" t="s">
        <v>5055</v>
      </c>
      <c r="AG418" s="11">
        <v>146.47999999999999</v>
      </c>
      <c r="AH418" t="s">
        <v>5055</v>
      </c>
      <c r="AI418" s="10" t="s">
        <v>5055</v>
      </c>
      <c r="AK418" s="8" t="s">
        <v>5055</v>
      </c>
      <c r="AL418" s="7">
        <v>146.47999999999999</v>
      </c>
      <c r="AM418" t="s">
        <v>5055</v>
      </c>
      <c r="AN418" t="s">
        <v>5055</v>
      </c>
      <c r="AO418" t="s">
        <v>5055</v>
      </c>
      <c r="AP418" t="s">
        <v>5055</v>
      </c>
      <c r="AQ418" t="s">
        <v>5055</v>
      </c>
      <c r="AR418" s="10" t="s">
        <v>5055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5053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5073</v>
      </c>
      <c r="U419" s="8" t="s">
        <v>5055</v>
      </c>
      <c r="V419" s="9">
        <v>-34.08</v>
      </c>
      <c r="X419" s="8" t="s">
        <v>5055</v>
      </c>
      <c r="Y419" t="s">
        <v>5055</v>
      </c>
      <c r="Z419" s="10" t="s">
        <v>5055</v>
      </c>
      <c r="AB419" s="8" t="s">
        <v>5055</v>
      </c>
      <c r="AC419" t="s">
        <v>5055</v>
      </c>
      <c r="AD419" t="s">
        <v>5055</v>
      </c>
      <c r="AE419" s="10" t="s">
        <v>5055</v>
      </c>
      <c r="AG419" s="8" t="s">
        <v>5055</v>
      </c>
      <c r="AH419" s="7">
        <v>34.08</v>
      </c>
      <c r="AI419" s="10" t="s">
        <v>5055</v>
      </c>
      <c r="AK419" s="8" t="s">
        <v>5055</v>
      </c>
      <c r="AL419" s="7">
        <v>34.08</v>
      </c>
      <c r="AM419" t="s">
        <v>5055</v>
      </c>
      <c r="AN419" t="s">
        <v>5055</v>
      </c>
      <c r="AO419" t="s">
        <v>5055</v>
      </c>
      <c r="AP419" t="s">
        <v>5055</v>
      </c>
      <c r="AQ419" t="s">
        <v>5055</v>
      </c>
      <c r="AR419" s="10" t="s">
        <v>5055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5053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5073</v>
      </c>
      <c r="U420" s="8" t="s">
        <v>5055</v>
      </c>
      <c r="V420" s="9">
        <v>-5.5</v>
      </c>
      <c r="X420" s="8" t="s">
        <v>5055</v>
      </c>
      <c r="Y420" t="s">
        <v>5055</v>
      </c>
      <c r="Z420" s="10" t="s">
        <v>5055</v>
      </c>
      <c r="AB420" s="8" t="s">
        <v>5055</v>
      </c>
      <c r="AC420" t="s">
        <v>5055</v>
      </c>
      <c r="AD420" t="s">
        <v>5055</v>
      </c>
      <c r="AE420" s="10" t="s">
        <v>5055</v>
      </c>
      <c r="AG420" s="8" t="s">
        <v>5055</v>
      </c>
      <c r="AH420" s="7">
        <v>5.5</v>
      </c>
      <c r="AI420" s="10" t="s">
        <v>5055</v>
      </c>
      <c r="AK420" s="8" t="s">
        <v>5055</v>
      </c>
      <c r="AL420" s="7">
        <v>5.5</v>
      </c>
      <c r="AM420" t="s">
        <v>5055</v>
      </c>
      <c r="AN420" t="s">
        <v>5055</v>
      </c>
      <c r="AO420" t="s">
        <v>5055</v>
      </c>
      <c r="AP420" t="s">
        <v>5055</v>
      </c>
      <c r="AQ420" t="s">
        <v>5055</v>
      </c>
      <c r="AR420" s="10" t="s">
        <v>5055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5073</v>
      </c>
      <c r="U421" s="8" t="s">
        <v>5055</v>
      </c>
      <c r="V421" s="10" t="s">
        <v>5055</v>
      </c>
      <c r="X421" s="11">
        <v>1138.08</v>
      </c>
      <c r="Y421" t="s">
        <v>5055</v>
      </c>
      <c r="Z421" s="10" t="s">
        <v>5055</v>
      </c>
      <c r="AB421" s="8" t="s">
        <v>5055</v>
      </c>
      <c r="AC421" t="s">
        <v>5055</v>
      </c>
      <c r="AD421" t="s">
        <v>5055</v>
      </c>
      <c r="AE421" s="10" t="s">
        <v>5055</v>
      </c>
      <c r="AG421" s="8" t="s">
        <v>5055</v>
      </c>
      <c r="AH421" t="s">
        <v>5055</v>
      </c>
      <c r="AI421" s="10" t="s">
        <v>5055</v>
      </c>
      <c r="AK421" s="8" t="s">
        <v>5055</v>
      </c>
      <c r="AL421" t="s">
        <v>5055</v>
      </c>
      <c r="AM421" t="s">
        <v>5055</v>
      </c>
      <c r="AN421" t="s">
        <v>5055</v>
      </c>
      <c r="AO421" t="s">
        <v>5055</v>
      </c>
      <c r="AP421" t="s">
        <v>5055</v>
      </c>
      <c r="AQ421" t="s">
        <v>5055</v>
      </c>
      <c r="AR421" s="10" t="s">
        <v>5055</v>
      </c>
    </row>
    <row r="422" spans="1:44" ht="16" x14ac:dyDescent="0.2">
      <c r="B422" t="s">
        <v>5056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5057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5074</v>
      </c>
      <c r="U425" s="8" t="s">
        <v>5055</v>
      </c>
      <c r="V425" s="10" t="s">
        <v>5055</v>
      </c>
      <c r="X425" s="8" t="s">
        <v>5055</v>
      </c>
      <c r="Y425" s="7">
        <v>65.09</v>
      </c>
      <c r="Z425" s="10" t="s">
        <v>5055</v>
      </c>
      <c r="AB425" s="8" t="s">
        <v>5055</v>
      </c>
      <c r="AC425" t="s">
        <v>5055</v>
      </c>
      <c r="AD425" t="s">
        <v>5055</v>
      </c>
      <c r="AE425" s="10" t="s">
        <v>5055</v>
      </c>
      <c r="AG425" s="8" t="s">
        <v>5055</v>
      </c>
      <c r="AH425" t="s">
        <v>5055</v>
      </c>
      <c r="AI425" s="10" t="s">
        <v>5055</v>
      </c>
      <c r="AK425" s="8" t="s">
        <v>5055</v>
      </c>
      <c r="AL425" t="s">
        <v>5055</v>
      </c>
      <c r="AM425" t="s">
        <v>5055</v>
      </c>
      <c r="AN425" t="s">
        <v>5055</v>
      </c>
      <c r="AO425" t="s">
        <v>5055</v>
      </c>
      <c r="AP425" t="s">
        <v>5055</v>
      </c>
      <c r="AQ425" t="s">
        <v>5055</v>
      </c>
      <c r="AR425" s="10" t="s">
        <v>5055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5074</v>
      </c>
      <c r="U426" s="8" t="s">
        <v>5055</v>
      </c>
      <c r="V426" s="10" t="s">
        <v>5055</v>
      </c>
      <c r="X426" s="8" t="s">
        <v>5055</v>
      </c>
      <c r="Y426" t="s">
        <v>5055</v>
      </c>
      <c r="Z426" s="9">
        <v>7654.41</v>
      </c>
      <c r="AB426" s="8" t="s">
        <v>5055</v>
      </c>
      <c r="AC426" t="s">
        <v>5055</v>
      </c>
      <c r="AD426" t="s">
        <v>5055</v>
      </c>
      <c r="AE426" s="10" t="s">
        <v>5055</v>
      </c>
      <c r="AG426" s="8" t="s">
        <v>5055</v>
      </c>
      <c r="AH426" t="s">
        <v>5055</v>
      </c>
      <c r="AI426" s="10" t="s">
        <v>5055</v>
      </c>
      <c r="AK426" s="8" t="s">
        <v>5055</v>
      </c>
      <c r="AL426" t="s">
        <v>5055</v>
      </c>
      <c r="AM426" t="s">
        <v>5055</v>
      </c>
      <c r="AN426" t="s">
        <v>5055</v>
      </c>
      <c r="AO426" t="s">
        <v>5055</v>
      </c>
      <c r="AP426" t="s">
        <v>5055</v>
      </c>
      <c r="AQ426" t="s">
        <v>5055</v>
      </c>
      <c r="AR426" s="10" t="s">
        <v>5055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5074</v>
      </c>
      <c r="U427" s="8" t="s">
        <v>5055</v>
      </c>
      <c r="V427" s="10" t="s">
        <v>5055</v>
      </c>
      <c r="X427" s="8" t="s">
        <v>5055</v>
      </c>
      <c r="Y427" s="7">
        <v>3818.19</v>
      </c>
      <c r="Z427" s="10" t="s">
        <v>5055</v>
      </c>
      <c r="AB427" s="8" t="s">
        <v>5055</v>
      </c>
      <c r="AC427" t="s">
        <v>5055</v>
      </c>
      <c r="AD427" t="s">
        <v>5055</v>
      </c>
      <c r="AE427" s="10" t="s">
        <v>5055</v>
      </c>
      <c r="AG427" s="8" t="s">
        <v>5055</v>
      </c>
      <c r="AH427" t="s">
        <v>5055</v>
      </c>
      <c r="AI427" s="10" t="s">
        <v>5055</v>
      </c>
      <c r="AK427" s="8" t="s">
        <v>5055</v>
      </c>
      <c r="AL427" t="s">
        <v>5055</v>
      </c>
      <c r="AM427" t="s">
        <v>5055</v>
      </c>
      <c r="AN427" t="s">
        <v>5055</v>
      </c>
      <c r="AO427" t="s">
        <v>5055</v>
      </c>
      <c r="AP427" t="s">
        <v>5055</v>
      </c>
      <c r="AQ427" t="s">
        <v>5055</v>
      </c>
      <c r="AR427" s="10" t="s">
        <v>5055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5074</v>
      </c>
      <c r="U428" s="8" t="s">
        <v>5055</v>
      </c>
      <c r="V428" s="10" t="s">
        <v>5055</v>
      </c>
      <c r="X428" s="8" t="s">
        <v>5055</v>
      </c>
      <c r="Y428" s="7">
        <v>956.71</v>
      </c>
      <c r="Z428" s="10" t="s">
        <v>5055</v>
      </c>
      <c r="AB428" s="8" t="s">
        <v>5055</v>
      </c>
      <c r="AC428" t="s">
        <v>5055</v>
      </c>
      <c r="AD428" t="s">
        <v>5055</v>
      </c>
      <c r="AE428" s="10" t="s">
        <v>5055</v>
      </c>
      <c r="AG428" s="8" t="s">
        <v>5055</v>
      </c>
      <c r="AH428" t="s">
        <v>5055</v>
      </c>
      <c r="AI428" s="10" t="s">
        <v>5055</v>
      </c>
      <c r="AK428" s="8" t="s">
        <v>5055</v>
      </c>
      <c r="AL428" t="s">
        <v>5055</v>
      </c>
      <c r="AM428" t="s">
        <v>5055</v>
      </c>
      <c r="AN428" t="s">
        <v>5055</v>
      </c>
      <c r="AO428" t="s">
        <v>5055</v>
      </c>
      <c r="AP428" t="s">
        <v>5055</v>
      </c>
      <c r="AQ428" t="s">
        <v>5055</v>
      </c>
      <c r="AR428" s="10" t="s">
        <v>5055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5053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5074</v>
      </c>
      <c r="U429" s="8" t="s">
        <v>5055</v>
      </c>
      <c r="V429" s="9">
        <v>921.27</v>
      </c>
      <c r="X429" s="11">
        <v>-921.27</v>
      </c>
      <c r="Y429" t="s">
        <v>5055</v>
      </c>
      <c r="Z429" s="10" t="s">
        <v>5055</v>
      </c>
      <c r="AB429" s="8" t="s">
        <v>5055</v>
      </c>
      <c r="AC429" t="s">
        <v>5055</v>
      </c>
      <c r="AD429" t="s">
        <v>5055</v>
      </c>
      <c r="AE429" s="10" t="s">
        <v>5055</v>
      </c>
      <c r="AG429" s="8" t="s">
        <v>5055</v>
      </c>
      <c r="AH429" t="s">
        <v>5055</v>
      </c>
      <c r="AI429" s="10" t="s">
        <v>5055</v>
      </c>
      <c r="AK429" s="8" t="s">
        <v>5055</v>
      </c>
      <c r="AL429" t="s">
        <v>5055</v>
      </c>
      <c r="AM429" t="s">
        <v>5055</v>
      </c>
      <c r="AN429" t="s">
        <v>5055</v>
      </c>
      <c r="AO429" t="s">
        <v>5055</v>
      </c>
      <c r="AP429" t="s">
        <v>5055</v>
      </c>
      <c r="AQ429" t="s">
        <v>5055</v>
      </c>
      <c r="AR429" s="10" t="s">
        <v>5055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5053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5074</v>
      </c>
      <c r="U430" s="8" t="s">
        <v>5055</v>
      </c>
      <c r="V430" s="9">
        <v>2539.7199999999998</v>
      </c>
      <c r="X430" s="8" t="s">
        <v>5055</v>
      </c>
      <c r="Y430" s="7">
        <v>-2539.7199999999998</v>
      </c>
      <c r="Z430" s="10" t="s">
        <v>5055</v>
      </c>
      <c r="AB430" s="8" t="s">
        <v>5055</v>
      </c>
      <c r="AC430" t="s">
        <v>5055</v>
      </c>
      <c r="AD430" t="s">
        <v>5055</v>
      </c>
      <c r="AE430" s="10" t="s">
        <v>5055</v>
      </c>
      <c r="AG430" s="8" t="s">
        <v>5055</v>
      </c>
      <c r="AH430" t="s">
        <v>5055</v>
      </c>
      <c r="AI430" s="10" t="s">
        <v>5055</v>
      </c>
      <c r="AK430" s="8" t="s">
        <v>5055</v>
      </c>
      <c r="AL430" t="s">
        <v>5055</v>
      </c>
      <c r="AM430" t="s">
        <v>5055</v>
      </c>
      <c r="AN430" t="s">
        <v>5055</v>
      </c>
      <c r="AO430" t="s">
        <v>5055</v>
      </c>
      <c r="AP430" t="s">
        <v>5055</v>
      </c>
      <c r="AQ430" t="s">
        <v>5055</v>
      </c>
      <c r="AR430" s="10" t="s">
        <v>5055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5053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5074</v>
      </c>
      <c r="U431" s="8" t="s">
        <v>5055</v>
      </c>
      <c r="V431" s="9">
        <v>4024.41</v>
      </c>
      <c r="X431" s="8" t="s">
        <v>5055</v>
      </c>
      <c r="Y431" t="s">
        <v>5055</v>
      </c>
      <c r="Z431" s="9">
        <v>-4024.41</v>
      </c>
      <c r="AB431" s="8" t="s">
        <v>5055</v>
      </c>
      <c r="AC431" t="s">
        <v>5055</v>
      </c>
      <c r="AD431" t="s">
        <v>5055</v>
      </c>
      <c r="AE431" s="10" t="s">
        <v>5055</v>
      </c>
      <c r="AG431" s="8" t="s">
        <v>5055</v>
      </c>
      <c r="AH431" t="s">
        <v>5055</v>
      </c>
      <c r="AI431" s="10" t="s">
        <v>5055</v>
      </c>
      <c r="AK431" s="8" t="s">
        <v>5055</v>
      </c>
      <c r="AL431" t="s">
        <v>5055</v>
      </c>
      <c r="AM431" t="s">
        <v>5055</v>
      </c>
      <c r="AN431" t="s">
        <v>5055</v>
      </c>
      <c r="AO431" t="s">
        <v>5055</v>
      </c>
      <c r="AP431" t="s">
        <v>5055</v>
      </c>
      <c r="AQ431" t="s">
        <v>5055</v>
      </c>
      <c r="AR431" s="10" t="s">
        <v>5055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5053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5074</v>
      </c>
      <c r="U432" s="8" t="s">
        <v>5055</v>
      </c>
      <c r="V432" s="9">
        <v>975.82</v>
      </c>
      <c r="X432" s="11">
        <v>-975.82</v>
      </c>
      <c r="Y432" t="s">
        <v>5055</v>
      </c>
      <c r="Z432" s="10" t="s">
        <v>5055</v>
      </c>
      <c r="AB432" s="8" t="s">
        <v>5055</v>
      </c>
      <c r="AC432" t="s">
        <v>5055</v>
      </c>
      <c r="AD432" t="s">
        <v>5055</v>
      </c>
      <c r="AE432" s="10" t="s">
        <v>5055</v>
      </c>
      <c r="AG432" s="8" t="s">
        <v>5055</v>
      </c>
      <c r="AH432" t="s">
        <v>5055</v>
      </c>
      <c r="AI432" s="10" t="s">
        <v>5055</v>
      </c>
      <c r="AK432" s="8" t="s">
        <v>5055</v>
      </c>
      <c r="AL432" t="s">
        <v>5055</v>
      </c>
      <c r="AM432" t="s">
        <v>5055</v>
      </c>
      <c r="AN432" t="s">
        <v>5055</v>
      </c>
      <c r="AO432" t="s">
        <v>5055</v>
      </c>
      <c r="AP432" t="s">
        <v>5055</v>
      </c>
      <c r="AQ432" t="s">
        <v>5055</v>
      </c>
      <c r="AR432" s="10" t="s">
        <v>5055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5053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5074</v>
      </c>
      <c r="U433" s="8" t="s">
        <v>5055</v>
      </c>
      <c r="V433" s="9">
        <v>2235.1799999999998</v>
      </c>
      <c r="X433" s="8" t="s">
        <v>5055</v>
      </c>
      <c r="Y433" s="7">
        <v>-2235.1799999999998</v>
      </c>
      <c r="Z433" s="10" t="s">
        <v>5055</v>
      </c>
      <c r="AB433" s="8" t="s">
        <v>5055</v>
      </c>
      <c r="AC433" t="s">
        <v>5055</v>
      </c>
      <c r="AD433" t="s">
        <v>5055</v>
      </c>
      <c r="AE433" s="10" t="s">
        <v>5055</v>
      </c>
      <c r="AG433" s="8" t="s">
        <v>5055</v>
      </c>
      <c r="AH433" t="s">
        <v>5055</v>
      </c>
      <c r="AI433" s="10" t="s">
        <v>5055</v>
      </c>
      <c r="AK433" s="8" t="s">
        <v>5055</v>
      </c>
      <c r="AL433" t="s">
        <v>5055</v>
      </c>
      <c r="AM433" t="s">
        <v>5055</v>
      </c>
      <c r="AN433" t="s">
        <v>5055</v>
      </c>
      <c r="AO433" t="s">
        <v>5055</v>
      </c>
      <c r="AP433" t="s">
        <v>5055</v>
      </c>
      <c r="AQ433" t="s">
        <v>5055</v>
      </c>
      <c r="AR433" s="10" t="s">
        <v>5055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5053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5074</v>
      </c>
      <c r="U434" s="8" t="s">
        <v>5055</v>
      </c>
      <c r="V434" s="9">
        <v>3630</v>
      </c>
      <c r="X434" s="8" t="s">
        <v>5055</v>
      </c>
      <c r="Y434" t="s">
        <v>5055</v>
      </c>
      <c r="Z434" s="9">
        <v>-3630</v>
      </c>
      <c r="AB434" s="8" t="s">
        <v>5055</v>
      </c>
      <c r="AC434" t="s">
        <v>5055</v>
      </c>
      <c r="AD434" t="s">
        <v>5055</v>
      </c>
      <c r="AE434" s="10" t="s">
        <v>5055</v>
      </c>
      <c r="AG434" s="8" t="s">
        <v>5055</v>
      </c>
      <c r="AH434" t="s">
        <v>5055</v>
      </c>
      <c r="AI434" s="10" t="s">
        <v>5055</v>
      </c>
      <c r="AK434" s="8" t="s">
        <v>5055</v>
      </c>
      <c r="AL434" t="s">
        <v>5055</v>
      </c>
      <c r="AM434" t="s">
        <v>5055</v>
      </c>
      <c r="AN434" t="s">
        <v>5055</v>
      </c>
      <c r="AO434" t="s">
        <v>5055</v>
      </c>
      <c r="AP434" t="s">
        <v>5055</v>
      </c>
      <c r="AQ434" t="s">
        <v>5055</v>
      </c>
      <c r="AR434" s="10" t="s">
        <v>5055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5053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5074</v>
      </c>
      <c r="U435" s="8" t="s">
        <v>5055</v>
      </c>
      <c r="V435" s="9">
        <v>-143</v>
      </c>
      <c r="X435" s="8" t="s">
        <v>5055</v>
      </c>
      <c r="Y435" t="s">
        <v>5055</v>
      </c>
      <c r="Z435" s="10" t="s">
        <v>5055</v>
      </c>
      <c r="AB435" s="8" t="s">
        <v>5055</v>
      </c>
      <c r="AC435" s="7">
        <v>143</v>
      </c>
      <c r="AD435" t="s">
        <v>5055</v>
      </c>
      <c r="AE435" s="10" t="s">
        <v>5055</v>
      </c>
      <c r="AG435" s="8" t="s">
        <v>5055</v>
      </c>
      <c r="AH435" t="s">
        <v>5055</v>
      </c>
      <c r="AI435" s="10" t="s">
        <v>5055</v>
      </c>
      <c r="AK435" s="8" t="s">
        <v>5055</v>
      </c>
      <c r="AL435" t="s">
        <v>5055</v>
      </c>
      <c r="AM435" t="s">
        <v>5055</v>
      </c>
      <c r="AN435" t="s">
        <v>5055</v>
      </c>
      <c r="AO435" t="s">
        <v>5055</v>
      </c>
      <c r="AP435" s="7">
        <v>143</v>
      </c>
      <c r="AQ435" t="s">
        <v>5055</v>
      </c>
      <c r="AR435" s="10" t="s">
        <v>5055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5053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5074</v>
      </c>
      <c r="U436" s="8" t="s">
        <v>5055</v>
      </c>
      <c r="V436" s="9">
        <v>-2988.56</v>
      </c>
      <c r="X436" s="8" t="s">
        <v>5055</v>
      </c>
      <c r="Y436" t="s">
        <v>5055</v>
      </c>
      <c r="Z436" s="10" t="s">
        <v>5055</v>
      </c>
      <c r="AB436" s="8" t="s">
        <v>5055</v>
      </c>
      <c r="AC436" s="7">
        <v>2988.56</v>
      </c>
      <c r="AD436" t="s">
        <v>5055</v>
      </c>
      <c r="AE436" s="10" t="s">
        <v>5055</v>
      </c>
      <c r="AG436" s="8" t="s">
        <v>5055</v>
      </c>
      <c r="AH436" t="s">
        <v>5055</v>
      </c>
      <c r="AI436" s="10" t="s">
        <v>5055</v>
      </c>
      <c r="AK436" s="8" t="s">
        <v>5055</v>
      </c>
      <c r="AL436" t="s">
        <v>5055</v>
      </c>
      <c r="AM436" t="s">
        <v>5055</v>
      </c>
      <c r="AN436" t="s">
        <v>5055</v>
      </c>
      <c r="AO436" t="s">
        <v>5055</v>
      </c>
      <c r="AP436" s="7">
        <v>2988.56</v>
      </c>
      <c r="AQ436" t="s">
        <v>5055</v>
      </c>
      <c r="AR436" s="10" t="s">
        <v>5055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5053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5074</v>
      </c>
      <c r="U437" s="8" t="s">
        <v>5055</v>
      </c>
      <c r="V437" s="9">
        <v>-2957.87</v>
      </c>
      <c r="X437" s="8" t="s">
        <v>5055</v>
      </c>
      <c r="Y437" t="s">
        <v>5055</v>
      </c>
      <c r="Z437" s="10" t="s">
        <v>5055</v>
      </c>
      <c r="AB437" s="8" t="s">
        <v>5055</v>
      </c>
      <c r="AC437" s="7">
        <v>2957.87</v>
      </c>
      <c r="AD437" t="s">
        <v>5055</v>
      </c>
      <c r="AE437" s="10" t="s">
        <v>5055</v>
      </c>
      <c r="AG437" s="8" t="s">
        <v>5055</v>
      </c>
      <c r="AH437" t="s">
        <v>5055</v>
      </c>
      <c r="AI437" s="10" t="s">
        <v>5055</v>
      </c>
      <c r="AK437" s="8" t="s">
        <v>5055</v>
      </c>
      <c r="AL437" t="s">
        <v>5055</v>
      </c>
      <c r="AM437" t="s">
        <v>5055</v>
      </c>
      <c r="AN437" t="s">
        <v>5055</v>
      </c>
      <c r="AO437" t="s">
        <v>5055</v>
      </c>
      <c r="AP437" s="7">
        <v>2957.87</v>
      </c>
      <c r="AQ437" t="s">
        <v>5055</v>
      </c>
      <c r="AR437" s="10" t="s">
        <v>5055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5053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5074</v>
      </c>
      <c r="U438" s="8" t="s">
        <v>5055</v>
      </c>
      <c r="V438" s="9">
        <v>-2268.59</v>
      </c>
      <c r="X438" s="8" t="s">
        <v>5055</v>
      </c>
      <c r="Y438" t="s">
        <v>5055</v>
      </c>
      <c r="Z438" s="10" t="s">
        <v>5055</v>
      </c>
      <c r="AB438" s="8" t="s">
        <v>5055</v>
      </c>
      <c r="AC438" s="7">
        <v>2268.59</v>
      </c>
      <c r="AD438" t="s">
        <v>5055</v>
      </c>
      <c r="AE438" s="10" t="s">
        <v>5055</v>
      </c>
      <c r="AG438" s="8" t="s">
        <v>5055</v>
      </c>
      <c r="AH438" t="s">
        <v>5055</v>
      </c>
      <c r="AI438" s="10" t="s">
        <v>5055</v>
      </c>
      <c r="AK438" s="8" t="s">
        <v>5055</v>
      </c>
      <c r="AL438" t="s">
        <v>5055</v>
      </c>
      <c r="AM438" t="s">
        <v>5055</v>
      </c>
      <c r="AN438" t="s">
        <v>5055</v>
      </c>
      <c r="AO438" t="s">
        <v>5055</v>
      </c>
      <c r="AP438" s="7">
        <v>2268.59</v>
      </c>
      <c r="AQ438" t="s">
        <v>5055</v>
      </c>
      <c r="AR438" s="10" t="s">
        <v>5055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5053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5074</v>
      </c>
      <c r="U439" s="8" t="s">
        <v>5055</v>
      </c>
      <c r="V439" s="9">
        <v>-693.92</v>
      </c>
      <c r="X439" s="8" t="s">
        <v>5055</v>
      </c>
      <c r="Y439" t="s">
        <v>5055</v>
      </c>
      <c r="Z439" s="10" t="s">
        <v>5055</v>
      </c>
      <c r="AB439" s="8" t="s">
        <v>5055</v>
      </c>
      <c r="AC439" t="s">
        <v>5055</v>
      </c>
      <c r="AD439" s="7">
        <v>693.92</v>
      </c>
      <c r="AE439" s="10" t="s">
        <v>5055</v>
      </c>
      <c r="AG439" s="8" t="s">
        <v>5055</v>
      </c>
      <c r="AH439" t="s">
        <v>5055</v>
      </c>
      <c r="AI439" s="10" t="s">
        <v>5055</v>
      </c>
      <c r="AK439" s="8" t="s">
        <v>5055</v>
      </c>
      <c r="AL439" t="s">
        <v>5055</v>
      </c>
      <c r="AM439" t="s">
        <v>5055</v>
      </c>
      <c r="AN439" t="s">
        <v>5055</v>
      </c>
      <c r="AO439" t="s">
        <v>5055</v>
      </c>
      <c r="AP439" s="7">
        <v>693.92</v>
      </c>
      <c r="AQ439" t="s">
        <v>5055</v>
      </c>
      <c r="AR439" s="10" t="s">
        <v>5055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5053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5074</v>
      </c>
      <c r="U440" s="8" t="s">
        <v>5055</v>
      </c>
      <c r="V440" s="9">
        <v>-667.54</v>
      </c>
      <c r="X440" s="8" t="s">
        <v>5055</v>
      </c>
      <c r="Y440" t="s">
        <v>5055</v>
      </c>
      <c r="Z440" s="10" t="s">
        <v>5055</v>
      </c>
      <c r="AB440" s="8" t="s">
        <v>5055</v>
      </c>
      <c r="AC440" t="s">
        <v>5055</v>
      </c>
      <c r="AD440" s="7">
        <v>667.54</v>
      </c>
      <c r="AE440" s="10" t="s">
        <v>5055</v>
      </c>
      <c r="AG440" s="8" t="s">
        <v>5055</v>
      </c>
      <c r="AH440" t="s">
        <v>5055</v>
      </c>
      <c r="AI440" s="10" t="s">
        <v>5055</v>
      </c>
      <c r="AK440" s="8" t="s">
        <v>5055</v>
      </c>
      <c r="AL440" t="s">
        <v>5055</v>
      </c>
      <c r="AM440" t="s">
        <v>5055</v>
      </c>
      <c r="AN440" t="s">
        <v>5055</v>
      </c>
      <c r="AO440" t="s">
        <v>5055</v>
      </c>
      <c r="AP440" s="7">
        <v>667.54</v>
      </c>
      <c r="AQ440" t="s">
        <v>5055</v>
      </c>
      <c r="AR440" s="10" t="s">
        <v>5055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5053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5074</v>
      </c>
      <c r="U441" s="8" t="s">
        <v>5055</v>
      </c>
      <c r="V441" s="9">
        <v>-515.27</v>
      </c>
      <c r="X441" s="8" t="s">
        <v>5055</v>
      </c>
      <c r="Y441" t="s">
        <v>5055</v>
      </c>
      <c r="Z441" s="10" t="s">
        <v>5055</v>
      </c>
      <c r="AB441" s="8" t="s">
        <v>5055</v>
      </c>
      <c r="AC441" t="s">
        <v>5055</v>
      </c>
      <c r="AD441" s="7">
        <v>515.27</v>
      </c>
      <c r="AE441" s="10" t="s">
        <v>5055</v>
      </c>
      <c r="AG441" s="8" t="s">
        <v>5055</v>
      </c>
      <c r="AH441" t="s">
        <v>5055</v>
      </c>
      <c r="AI441" s="10" t="s">
        <v>5055</v>
      </c>
      <c r="AK441" s="8" t="s">
        <v>5055</v>
      </c>
      <c r="AL441" t="s">
        <v>5055</v>
      </c>
      <c r="AM441" t="s">
        <v>5055</v>
      </c>
      <c r="AN441" t="s">
        <v>5055</v>
      </c>
      <c r="AO441" t="s">
        <v>5055</v>
      </c>
      <c r="AP441" s="7">
        <v>515.27</v>
      </c>
      <c r="AQ441" t="s">
        <v>5055</v>
      </c>
      <c r="AR441" s="10" t="s">
        <v>5055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5053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5074</v>
      </c>
      <c r="U442" s="8" t="s">
        <v>5055</v>
      </c>
      <c r="V442" s="9">
        <v>-2116.36</v>
      </c>
      <c r="X442" s="8" t="s">
        <v>5055</v>
      </c>
      <c r="Y442" t="s">
        <v>5055</v>
      </c>
      <c r="Z442" s="10" t="s">
        <v>5055</v>
      </c>
      <c r="AB442" s="8" t="s">
        <v>5055</v>
      </c>
      <c r="AC442" t="s">
        <v>5055</v>
      </c>
      <c r="AD442" t="s">
        <v>5055</v>
      </c>
      <c r="AE442" s="10" t="s">
        <v>5055</v>
      </c>
      <c r="AG442" s="11">
        <v>2116.36</v>
      </c>
      <c r="AH442" t="s">
        <v>5055</v>
      </c>
      <c r="AI442" s="10" t="s">
        <v>5055</v>
      </c>
      <c r="AK442" s="8" t="s">
        <v>5055</v>
      </c>
      <c r="AL442" s="7">
        <v>2116.36</v>
      </c>
      <c r="AM442" t="s">
        <v>5055</v>
      </c>
      <c r="AN442" t="s">
        <v>5055</v>
      </c>
      <c r="AO442" t="s">
        <v>5055</v>
      </c>
      <c r="AP442" t="s">
        <v>5055</v>
      </c>
      <c r="AQ442" t="s">
        <v>5055</v>
      </c>
      <c r="AR442" s="10" t="s">
        <v>5055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5053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5074</v>
      </c>
      <c r="U443" s="8" t="s">
        <v>5055</v>
      </c>
      <c r="V443" s="9">
        <v>-407.75</v>
      </c>
      <c r="X443" s="8" t="s">
        <v>5055</v>
      </c>
      <c r="Y443" t="s">
        <v>5055</v>
      </c>
      <c r="Z443" s="10" t="s">
        <v>5055</v>
      </c>
      <c r="AB443" s="8" t="s">
        <v>5055</v>
      </c>
      <c r="AC443" t="s">
        <v>5055</v>
      </c>
      <c r="AD443" t="s">
        <v>5055</v>
      </c>
      <c r="AE443" s="10" t="s">
        <v>5055</v>
      </c>
      <c r="AG443" s="11">
        <v>407.75</v>
      </c>
      <c r="AH443" t="s">
        <v>5055</v>
      </c>
      <c r="AI443" s="10" t="s">
        <v>5055</v>
      </c>
      <c r="AK443" s="8" t="s">
        <v>5055</v>
      </c>
      <c r="AL443" s="7">
        <v>407.75</v>
      </c>
      <c r="AM443" t="s">
        <v>5055</v>
      </c>
      <c r="AN443" t="s">
        <v>5055</v>
      </c>
      <c r="AO443" t="s">
        <v>5055</v>
      </c>
      <c r="AP443" t="s">
        <v>5055</v>
      </c>
      <c r="AQ443" t="s">
        <v>5055</v>
      </c>
      <c r="AR443" s="10" t="s">
        <v>5055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5053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5074</v>
      </c>
      <c r="U444" s="8" t="s">
        <v>5055</v>
      </c>
      <c r="V444" s="9">
        <v>-893.4</v>
      </c>
      <c r="X444" s="8" t="s">
        <v>5055</v>
      </c>
      <c r="Y444" t="s">
        <v>5055</v>
      </c>
      <c r="Z444" s="10" t="s">
        <v>5055</v>
      </c>
      <c r="AB444" s="8" t="s">
        <v>5055</v>
      </c>
      <c r="AC444" t="s">
        <v>5055</v>
      </c>
      <c r="AD444" t="s">
        <v>5055</v>
      </c>
      <c r="AE444" s="10" t="s">
        <v>5055</v>
      </c>
      <c r="AG444" s="11">
        <v>893.4</v>
      </c>
      <c r="AH444" t="s">
        <v>5055</v>
      </c>
      <c r="AI444" s="10" t="s">
        <v>5055</v>
      </c>
      <c r="AK444" s="8" t="s">
        <v>5055</v>
      </c>
      <c r="AL444" s="7">
        <v>893.4</v>
      </c>
      <c r="AM444" t="s">
        <v>5055</v>
      </c>
      <c r="AN444" t="s">
        <v>5055</v>
      </c>
      <c r="AO444" t="s">
        <v>5055</v>
      </c>
      <c r="AP444" t="s">
        <v>5055</v>
      </c>
      <c r="AQ444" t="s">
        <v>5055</v>
      </c>
      <c r="AR444" s="10" t="s">
        <v>5055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5053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5074</v>
      </c>
      <c r="U445" s="8" t="s">
        <v>5055</v>
      </c>
      <c r="V445" s="9">
        <v>-491.41</v>
      </c>
      <c r="X445" s="8" t="s">
        <v>5055</v>
      </c>
      <c r="Y445" t="s">
        <v>5055</v>
      </c>
      <c r="Z445" s="10" t="s">
        <v>5055</v>
      </c>
      <c r="AB445" s="8" t="s">
        <v>5055</v>
      </c>
      <c r="AC445" t="s">
        <v>5055</v>
      </c>
      <c r="AD445" t="s">
        <v>5055</v>
      </c>
      <c r="AE445" s="10" t="s">
        <v>5055</v>
      </c>
      <c r="AG445" s="8" t="s">
        <v>5055</v>
      </c>
      <c r="AH445" s="7">
        <v>491.41</v>
      </c>
      <c r="AI445" s="10" t="s">
        <v>5055</v>
      </c>
      <c r="AK445" s="8" t="s">
        <v>5055</v>
      </c>
      <c r="AL445" s="7">
        <v>491.41</v>
      </c>
      <c r="AM445" t="s">
        <v>5055</v>
      </c>
      <c r="AN445" t="s">
        <v>5055</v>
      </c>
      <c r="AO445" t="s">
        <v>5055</v>
      </c>
      <c r="AP445" t="s">
        <v>5055</v>
      </c>
      <c r="AQ445" t="s">
        <v>5055</v>
      </c>
      <c r="AR445" s="10" t="s">
        <v>5055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5053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5074</v>
      </c>
      <c r="U446" s="8" t="s">
        <v>5055</v>
      </c>
      <c r="V446" s="9">
        <v>-182.73</v>
      </c>
      <c r="X446" s="8" t="s">
        <v>5055</v>
      </c>
      <c r="Y446" t="s">
        <v>5055</v>
      </c>
      <c r="Z446" s="10" t="s">
        <v>5055</v>
      </c>
      <c r="AB446" s="8" t="s">
        <v>5055</v>
      </c>
      <c r="AC446" t="s">
        <v>5055</v>
      </c>
      <c r="AD446" t="s">
        <v>5055</v>
      </c>
      <c r="AE446" s="10" t="s">
        <v>5055</v>
      </c>
      <c r="AG446" s="8" t="s">
        <v>5055</v>
      </c>
      <c r="AH446" s="7">
        <v>182.73</v>
      </c>
      <c r="AI446" s="10" t="s">
        <v>5055</v>
      </c>
      <c r="AK446" s="8" t="s">
        <v>5055</v>
      </c>
      <c r="AL446" s="7">
        <v>182.73</v>
      </c>
      <c r="AM446" t="s">
        <v>5055</v>
      </c>
      <c r="AN446" t="s">
        <v>5055</v>
      </c>
      <c r="AO446" t="s">
        <v>5055</v>
      </c>
      <c r="AP446" t="s">
        <v>5055</v>
      </c>
      <c r="AQ446" t="s">
        <v>5055</v>
      </c>
      <c r="AR446" s="10" t="s">
        <v>5055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5074</v>
      </c>
      <c r="U447" s="8" t="s">
        <v>5055</v>
      </c>
      <c r="V447" s="10" t="s">
        <v>5055</v>
      </c>
      <c r="X447" s="11">
        <v>1897.09</v>
      </c>
      <c r="Y447" t="s">
        <v>5055</v>
      </c>
      <c r="Z447" s="10" t="s">
        <v>5055</v>
      </c>
      <c r="AB447" s="8" t="s">
        <v>5055</v>
      </c>
      <c r="AC447" t="s">
        <v>5055</v>
      </c>
      <c r="AD447" t="s">
        <v>5055</v>
      </c>
      <c r="AE447" s="10" t="s">
        <v>5055</v>
      </c>
      <c r="AG447" s="8" t="s">
        <v>5055</v>
      </c>
      <c r="AH447" t="s">
        <v>5055</v>
      </c>
      <c r="AI447" s="10" t="s">
        <v>5055</v>
      </c>
      <c r="AK447" s="8" t="s">
        <v>5055</v>
      </c>
      <c r="AL447" t="s">
        <v>5055</v>
      </c>
      <c r="AM447" t="s">
        <v>5055</v>
      </c>
      <c r="AN447" t="s">
        <v>5055</v>
      </c>
      <c r="AO447" t="s">
        <v>5055</v>
      </c>
      <c r="AP447" t="s">
        <v>5055</v>
      </c>
      <c r="AQ447" t="s">
        <v>5055</v>
      </c>
      <c r="AR447" s="10" t="s">
        <v>5055</v>
      </c>
    </row>
    <row r="448" spans="1:44" ht="16" x14ac:dyDescent="0.2">
      <c r="B448" t="s">
        <v>5056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5057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5075</v>
      </c>
      <c r="U451" s="8" t="s">
        <v>5055</v>
      </c>
      <c r="V451" s="10" t="s">
        <v>5055</v>
      </c>
      <c r="X451" s="8" t="s">
        <v>5055</v>
      </c>
      <c r="Y451" t="s">
        <v>5055</v>
      </c>
      <c r="Z451" s="9">
        <v>5633.8</v>
      </c>
      <c r="AB451" s="8" t="s">
        <v>5055</v>
      </c>
      <c r="AC451" t="s">
        <v>5055</v>
      </c>
      <c r="AD451" t="s">
        <v>5055</v>
      </c>
      <c r="AE451" s="10" t="s">
        <v>5055</v>
      </c>
      <c r="AG451" s="8" t="s">
        <v>5055</v>
      </c>
      <c r="AH451" t="s">
        <v>5055</v>
      </c>
      <c r="AI451" s="10" t="s">
        <v>5055</v>
      </c>
      <c r="AK451" s="8" t="s">
        <v>5055</v>
      </c>
      <c r="AL451" t="s">
        <v>5055</v>
      </c>
      <c r="AM451" t="s">
        <v>5055</v>
      </c>
      <c r="AN451" t="s">
        <v>5055</v>
      </c>
      <c r="AO451" t="s">
        <v>5055</v>
      </c>
      <c r="AP451" t="s">
        <v>5055</v>
      </c>
      <c r="AQ451" t="s">
        <v>5055</v>
      </c>
      <c r="AR451" s="10" t="s">
        <v>5055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5075</v>
      </c>
      <c r="U452" s="8" t="s">
        <v>5055</v>
      </c>
      <c r="V452" s="10" t="s">
        <v>5055</v>
      </c>
      <c r="X452" s="8" t="s">
        <v>5055</v>
      </c>
      <c r="Y452" s="7">
        <v>2564.92</v>
      </c>
      <c r="Z452" s="10" t="s">
        <v>5055</v>
      </c>
      <c r="AB452" s="8" t="s">
        <v>5055</v>
      </c>
      <c r="AC452" t="s">
        <v>5055</v>
      </c>
      <c r="AD452" t="s">
        <v>5055</v>
      </c>
      <c r="AE452" s="10" t="s">
        <v>5055</v>
      </c>
      <c r="AG452" s="8" t="s">
        <v>5055</v>
      </c>
      <c r="AH452" t="s">
        <v>5055</v>
      </c>
      <c r="AI452" s="10" t="s">
        <v>5055</v>
      </c>
      <c r="AK452" s="8" t="s">
        <v>5055</v>
      </c>
      <c r="AL452" t="s">
        <v>5055</v>
      </c>
      <c r="AM452" t="s">
        <v>5055</v>
      </c>
      <c r="AN452" t="s">
        <v>5055</v>
      </c>
      <c r="AO452" t="s">
        <v>5055</v>
      </c>
      <c r="AP452" t="s">
        <v>5055</v>
      </c>
      <c r="AQ452" t="s">
        <v>5055</v>
      </c>
      <c r="AR452" s="10" t="s">
        <v>5055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5075</v>
      </c>
      <c r="U453" s="8" t="s">
        <v>5055</v>
      </c>
      <c r="V453" s="10" t="s">
        <v>5055</v>
      </c>
      <c r="X453" s="8" t="s">
        <v>5055</v>
      </c>
      <c r="Y453" s="7">
        <v>956.71</v>
      </c>
      <c r="Z453" s="10" t="s">
        <v>5055</v>
      </c>
      <c r="AB453" s="8" t="s">
        <v>5055</v>
      </c>
      <c r="AC453" t="s">
        <v>5055</v>
      </c>
      <c r="AD453" t="s">
        <v>5055</v>
      </c>
      <c r="AE453" s="10" t="s">
        <v>5055</v>
      </c>
      <c r="AG453" s="8" t="s">
        <v>5055</v>
      </c>
      <c r="AH453" t="s">
        <v>5055</v>
      </c>
      <c r="AI453" s="10" t="s">
        <v>5055</v>
      </c>
      <c r="AK453" s="8" t="s">
        <v>5055</v>
      </c>
      <c r="AL453" t="s">
        <v>5055</v>
      </c>
      <c r="AM453" t="s">
        <v>5055</v>
      </c>
      <c r="AN453" t="s">
        <v>5055</v>
      </c>
      <c r="AO453" t="s">
        <v>5055</v>
      </c>
      <c r="AP453" t="s">
        <v>5055</v>
      </c>
      <c r="AQ453" t="s">
        <v>5055</v>
      </c>
      <c r="AR453" s="10" t="s">
        <v>5055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5053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5075</v>
      </c>
      <c r="U454" s="8" t="s">
        <v>5055</v>
      </c>
      <c r="V454" s="9">
        <v>719.22</v>
      </c>
      <c r="X454" s="11">
        <v>-719.22</v>
      </c>
      <c r="Y454" t="s">
        <v>5055</v>
      </c>
      <c r="Z454" s="10" t="s">
        <v>5055</v>
      </c>
      <c r="AB454" s="8" t="s">
        <v>5055</v>
      </c>
      <c r="AC454" t="s">
        <v>5055</v>
      </c>
      <c r="AD454" t="s">
        <v>5055</v>
      </c>
      <c r="AE454" s="10" t="s">
        <v>5055</v>
      </c>
      <c r="AG454" s="8" t="s">
        <v>5055</v>
      </c>
      <c r="AH454" t="s">
        <v>5055</v>
      </c>
      <c r="AI454" s="10" t="s">
        <v>5055</v>
      </c>
      <c r="AK454" s="8" t="s">
        <v>5055</v>
      </c>
      <c r="AL454" t="s">
        <v>5055</v>
      </c>
      <c r="AM454" t="s">
        <v>5055</v>
      </c>
      <c r="AN454" t="s">
        <v>5055</v>
      </c>
      <c r="AO454" t="s">
        <v>5055</v>
      </c>
      <c r="AP454" t="s">
        <v>5055</v>
      </c>
      <c r="AQ454" t="s">
        <v>5055</v>
      </c>
      <c r="AR454" s="10" t="s">
        <v>5055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5053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5075</v>
      </c>
      <c r="U455" s="8" t="s">
        <v>5055</v>
      </c>
      <c r="V455" s="9">
        <v>2199.5</v>
      </c>
      <c r="X455" s="8" t="s">
        <v>5055</v>
      </c>
      <c r="Y455" s="7">
        <v>-2199.5</v>
      </c>
      <c r="Z455" s="10" t="s">
        <v>5055</v>
      </c>
      <c r="AB455" s="8" t="s">
        <v>5055</v>
      </c>
      <c r="AC455" t="s">
        <v>5055</v>
      </c>
      <c r="AD455" t="s">
        <v>5055</v>
      </c>
      <c r="AE455" s="10" t="s">
        <v>5055</v>
      </c>
      <c r="AG455" s="8" t="s">
        <v>5055</v>
      </c>
      <c r="AH455" t="s">
        <v>5055</v>
      </c>
      <c r="AI455" s="10" t="s">
        <v>5055</v>
      </c>
      <c r="AK455" s="8" t="s">
        <v>5055</v>
      </c>
      <c r="AL455" t="s">
        <v>5055</v>
      </c>
      <c r="AM455" t="s">
        <v>5055</v>
      </c>
      <c r="AN455" t="s">
        <v>5055</v>
      </c>
      <c r="AO455" t="s">
        <v>5055</v>
      </c>
      <c r="AP455" t="s">
        <v>5055</v>
      </c>
      <c r="AQ455" t="s">
        <v>5055</v>
      </c>
      <c r="AR455" s="10" t="s">
        <v>5055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5053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5075</v>
      </c>
      <c r="U456" s="8" t="s">
        <v>5055</v>
      </c>
      <c r="V456" s="9">
        <v>3490.54</v>
      </c>
      <c r="X456" s="8" t="s">
        <v>5055</v>
      </c>
      <c r="Y456" t="s">
        <v>5055</v>
      </c>
      <c r="Z456" s="9">
        <v>-3490.54</v>
      </c>
      <c r="AB456" s="8" t="s">
        <v>5055</v>
      </c>
      <c r="AC456" t="s">
        <v>5055</v>
      </c>
      <c r="AD456" t="s">
        <v>5055</v>
      </c>
      <c r="AE456" s="10" t="s">
        <v>5055</v>
      </c>
      <c r="AG456" s="8" t="s">
        <v>5055</v>
      </c>
      <c r="AH456" t="s">
        <v>5055</v>
      </c>
      <c r="AI456" s="10" t="s">
        <v>5055</v>
      </c>
      <c r="AK456" s="8" t="s">
        <v>5055</v>
      </c>
      <c r="AL456" t="s">
        <v>5055</v>
      </c>
      <c r="AM456" t="s">
        <v>5055</v>
      </c>
      <c r="AN456" t="s">
        <v>5055</v>
      </c>
      <c r="AO456" t="s">
        <v>5055</v>
      </c>
      <c r="AP456" t="s">
        <v>5055</v>
      </c>
      <c r="AQ456" t="s">
        <v>5055</v>
      </c>
      <c r="AR456" s="10" t="s">
        <v>5055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5053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5075</v>
      </c>
      <c r="U457" s="8" t="s">
        <v>5055</v>
      </c>
      <c r="V457" s="9">
        <v>366.68</v>
      </c>
      <c r="X457" s="11">
        <v>-366.68</v>
      </c>
      <c r="Y457" t="s">
        <v>5055</v>
      </c>
      <c r="Z457" s="10" t="s">
        <v>5055</v>
      </c>
      <c r="AB457" s="8" t="s">
        <v>5055</v>
      </c>
      <c r="AC457" t="s">
        <v>5055</v>
      </c>
      <c r="AD457" t="s">
        <v>5055</v>
      </c>
      <c r="AE457" s="10" t="s">
        <v>5055</v>
      </c>
      <c r="AG457" s="8" t="s">
        <v>5055</v>
      </c>
      <c r="AH457" t="s">
        <v>5055</v>
      </c>
      <c r="AI457" s="10" t="s">
        <v>5055</v>
      </c>
      <c r="AK457" s="8" t="s">
        <v>5055</v>
      </c>
      <c r="AL457" t="s">
        <v>5055</v>
      </c>
      <c r="AM457" t="s">
        <v>5055</v>
      </c>
      <c r="AN457" t="s">
        <v>5055</v>
      </c>
      <c r="AO457" t="s">
        <v>5055</v>
      </c>
      <c r="AP457" t="s">
        <v>5055</v>
      </c>
      <c r="AQ457" t="s">
        <v>5055</v>
      </c>
      <c r="AR457" s="10" t="s">
        <v>5055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5053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5075</v>
      </c>
      <c r="U458" s="8" t="s">
        <v>5055</v>
      </c>
      <c r="V458" s="9">
        <v>1322.13</v>
      </c>
      <c r="X458" s="8" t="s">
        <v>5055</v>
      </c>
      <c r="Y458" s="7">
        <v>-1322.13</v>
      </c>
      <c r="Z458" s="10" t="s">
        <v>5055</v>
      </c>
      <c r="AB458" s="8" t="s">
        <v>5055</v>
      </c>
      <c r="AC458" t="s">
        <v>5055</v>
      </c>
      <c r="AD458" t="s">
        <v>5055</v>
      </c>
      <c r="AE458" s="10" t="s">
        <v>5055</v>
      </c>
      <c r="AG458" s="8" t="s">
        <v>5055</v>
      </c>
      <c r="AH458" t="s">
        <v>5055</v>
      </c>
      <c r="AI458" s="10" t="s">
        <v>5055</v>
      </c>
      <c r="AK458" s="8" t="s">
        <v>5055</v>
      </c>
      <c r="AL458" t="s">
        <v>5055</v>
      </c>
      <c r="AM458" t="s">
        <v>5055</v>
      </c>
      <c r="AN458" t="s">
        <v>5055</v>
      </c>
      <c r="AO458" t="s">
        <v>5055</v>
      </c>
      <c r="AP458" t="s">
        <v>5055</v>
      </c>
      <c r="AQ458" t="s">
        <v>5055</v>
      </c>
      <c r="AR458" s="10" t="s">
        <v>5055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5053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5075</v>
      </c>
      <c r="U459" s="8" t="s">
        <v>5055</v>
      </c>
      <c r="V459" s="9">
        <v>2143.2600000000002</v>
      </c>
      <c r="X459" s="8" t="s">
        <v>5055</v>
      </c>
      <c r="Y459" t="s">
        <v>5055</v>
      </c>
      <c r="Z459" s="9">
        <v>-2143.2600000000002</v>
      </c>
      <c r="AB459" s="8" t="s">
        <v>5055</v>
      </c>
      <c r="AC459" t="s">
        <v>5055</v>
      </c>
      <c r="AD459" t="s">
        <v>5055</v>
      </c>
      <c r="AE459" s="10" t="s">
        <v>5055</v>
      </c>
      <c r="AG459" s="8" t="s">
        <v>5055</v>
      </c>
      <c r="AH459" t="s">
        <v>5055</v>
      </c>
      <c r="AI459" s="10" t="s">
        <v>5055</v>
      </c>
      <c r="AK459" s="8" t="s">
        <v>5055</v>
      </c>
      <c r="AL459" t="s">
        <v>5055</v>
      </c>
      <c r="AM459" t="s">
        <v>5055</v>
      </c>
      <c r="AN459" t="s">
        <v>5055</v>
      </c>
      <c r="AO459" t="s">
        <v>5055</v>
      </c>
      <c r="AP459" t="s">
        <v>5055</v>
      </c>
      <c r="AQ459" t="s">
        <v>5055</v>
      </c>
      <c r="AR459" s="10" t="s">
        <v>5055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5053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5075</v>
      </c>
      <c r="U460" s="8" t="s">
        <v>5055</v>
      </c>
      <c r="V460" s="9">
        <v>-2957.87</v>
      </c>
      <c r="X460" s="8" t="s">
        <v>5055</v>
      </c>
      <c r="Y460" t="s">
        <v>5055</v>
      </c>
      <c r="Z460" s="10" t="s">
        <v>5055</v>
      </c>
      <c r="AB460" s="8" t="s">
        <v>5055</v>
      </c>
      <c r="AC460" s="7">
        <v>2957.87</v>
      </c>
      <c r="AD460" t="s">
        <v>5055</v>
      </c>
      <c r="AE460" s="10" t="s">
        <v>5055</v>
      </c>
      <c r="AG460" s="8" t="s">
        <v>5055</v>
      </c>
      <c r="AH460" t="s">
        <v>5055</v>
      </c>
      <c r="AI460" s="10" t="s">
        <v>5055</v>
      </c>
      <c r="AK460" s="8" t="s">
        <v>5055</v>
      </c>
      <c r="AL460" t="s">
        <v>5055</v>
      </c>
      <c r="AM460" t="s">
        <v>5055</v>
      </c>
      <c r="AN460" t="s">
        <v>5055</v>
      </c>
      <c r="AO460" t="s">
        <v>5055</v>
      </c>
      <c r="AP460" s="7">
        <v>2957.87</v>
      </c>
      <c r="AQ460" t="s">
        <v>5055</v>
      </c>
      <c r="AR460" s="10" t="s">
        <v>5055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5053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5075</v>
      </c>
      <c r="U461" s="8" t="s">
        <v>5055</v>
      </c>
      <c r="V461" s="9">
        <v>-2268.59</v>
      </c>
      <c r="X461" s="8" t="s">
        <v>5055</v>
      </c>
      <c r="Y461" t="s">
        <v>5055</v>
      </c>
      <c r="Z461" s="10" t="s">
        <v>5055</v>
      </c>
      <c r="AB461" s="8" t="s">
        <v>5055</v>
      </c>
      <c r="AC461" s="7">
        <v>2268.59</v>
      </c>
      <c r="AD461" t="s">
        <v>5055</v>
      </c>
      <c r="AE461" s="10" t="s">
        <v>5055</v>
      </c>
      <c r="AG461" s="8" t="s">
        <v>5055</v>
      </c>
      <c r="AH461" t="s">
        <v>5055</v>
      </c>
      <c r="AI461" s="10" t="s">
        <v>5055</v>
      </c>
      <c r="AK461" s="8" t="s">
        <v>5055</v>
      </c>
      <c r="AL461" t="s">
        <v>5055</v>
      </c>
      <c r="AM461" t="s">
        <v>5055</v>
      </c>
      <c r="AN461" t="s">
        <v>5055</v>
      </c>
      <c r="AO461" t="s">
        <v>5055</v>
      </c>
      <c r="AP461" s="7">
        <v>2268.59</v>
      </c>
      <c r="AQ461" t="s">
        <v>5055</v>
      </c>
      <c r="AR461" s="10" t="s">
        <v>5055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5053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5075</v>
      </c>
      <c r="U462" s="8" t="s">
        <v>5055</v>
      </c>
      <c r="V462" s="9">
        <v>-143</v>
      </c>
      <c r="X462" s="8" t="s">
        <v>5055</v>
      </c>
      <c r="Y462" t="s">
        <v>5055</v>
      </c>
      <c r="Z462" s="10" t="s">
        <v>5055</v>
      </c>
      <c r="AB462" s="8" t="s">
        <v>5055</v>
      </c>
      <c r="AC462" s="7">
        <v>143</v>
      </c>
      <c r="AD462" t="s">
        <v>5055</v>
      </c>
      <c r="AE462" s="10" t="s">
        <v>5055</v>
      </c>
      <c r="AG462" s="8" t="s">
        <v>5055</v>
      </c>
      <c r="AH462" t="s">
        <v>5055</v>
      </c>
      <c r="AI462" s="10" t="s">
        <v>5055</v>
      </c>
      <c r="AK462" s="8" t="s">
        <v>5055</v>
      </c>
      <c r="AL462" t="s">
        <v>5055</v>
      </c>
      <c r="AM462" t="s">
        <v>5055</v>
      </c>
      <c r="AN462" t="s">
        <v>5055</v>
      </c>
      <c r="AO462" t="s">
        <v>5055</v>
      </c>
      <c r="AP462" s="7">
        <v>143</v>
      </c>
      <c r="AQ462" t="s">
        <v>5055</v>
      </c>
      <c r="AR462" s="10" t="s">
        <v>5055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5053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5075</v>
      </c>
      <c r="U463" s="8" t="s">
        <v>5055</v>
      </c>
      <c r="V463" s="9">
        <v>-2988.56</v>
      </c>
      <c r="X463" s="8" t="s">
        <v>5055</v>
      </c>
      <c r="Y463" t="s">
        <v>5055</v>
      </c>
      <c r="Z463" s="10" t="s">
        <v>5055</v>
      </c>
      <c r="AB463" s="8" t="s">
        <v>5055</v>
      </c>
      <c r="AC463" s="7">
        <v>2988.56</v>
      </c>
      <c r="AD463" t="s">
        <v>5055</v>
      </c>
      <c r="AE463" s="10" t="s">
        <v>5055</v>
      </c>
      <c r="AG463" s="8" t="s">
        <v>5055</v>
      </c>
      <c r="AH463" t="s">
        <v>5055</v>
      </c>
      <c r="AI463" s="10" t="s">
        <v>5055</v>
      </c>
      <c r="AK463" s="8" t="s">
        <v>5055</v>
      </c>
      <c r="AL463" t="s">
        <v>5055</v>
      </c>
      <c r="AM463" t="s">
        <v>5055</v>
      </c>
      <c r="AN463" t="s">
        <v>5055</v>
      </c>
      <c r="AO463" t="s">
        <v>5055</v>
      </c>
      <c r="AP463" s="7">
        <v>2988.56</v>
      </c>
      <c r="AQ463" t="s">
        <v>5055</v>
      </c>
      <c r="AR463" s="10" t="s">
        <v>5055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5053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5075</v>
      </c>
      <c r="U464" s="8" t="s">
        <v>5055</v>
      </c>
      <c r="V464" s="9">
        <v>-700.51</v>
      </c>
      <c r="X464" s="8" t="s">
        <v>5055</v>
      </c>
      <c r="Y464" t="s">
        <v>5055</v>
      </c>
      <c r="Z464" s="10" t="s">
        <v>5055</v>
      </c>
      <c r="AB464" s="8" t="s">
        <v>5055</v>
      </c>
      <c r="AC464" t="s">
        <v>5055</v>
      </c>
      <c r="AD464" s="7">
        <v>700.51</v>
      </c>
      <c r="AE464" s="10" t="s">
        <v>5055</v>
      </c>
      <c r="AG464" s="8" t="s">
        <v>5055</v>
      </c>
      <c r="AH464" t="s">
        <v>5055</v>
      </c>
      <c r="AI464" s="10" t="s">
        <v>5055</v>
      </c>
      <c r="AK464" s="8" t="s">
        <v>5055</v>
      </c>
      <c r="AL464" t="s">
        <v>5055</v>
      </c>
      <c r="AM464" t="s">
        <v>5055</v>
      </c>
      <c r="AN464" t="s">
        <v>5055</v>
      </c>
      <c r="AO464" t="s">
        <v>5055</v>
      </c>
      <c r="AP464" s="7">
        <v>700.51</v>
      </c>
      <c r="AQ464" t="s">
        <v>5055</v>
      </c>
      <c r="AR464" s="10" t="s">
        <v>5055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5053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5075</v>
      </c>
      <c r="U465" s="8" t="s">
        <v>5055</v>
      </c>
      <c r="V465" s="9">
        <v>-667.53</v>
      </c>
      <c r="X465" s="8" t="s">
        <v>5055</v>
      </c>
      <c r="Y465" t="s">
        <v>5055</v>
      </c>
      <c r="Z465" s="10" t="s">
        <v>5055</v>
      </c>
      <c r="AB465" s="8" t="s">
        <v>5055</v>
      </c>
      <c r="AC465" t="s">
        <v>5055</v>
      </c>
      <c r="AD465" s="7">
        <v>667.53</v>
      </c>
      <c r="AE465" s="10" t="s">
        <v>5055</v>
      </c>
      <c r="AG465" s="8" t="s">
        <v>5055</v>
      </c>
      <c r="AH465" t="s">
        <v>5055</v>
      </c>
      <c r="AI465" s="10" t="s">
        <v>5055</v>
      </c>
      <c r="AK465" s="8" t="s">
        <v>5055</v>
      </c>
      <c r="AL465" t="s">
        <v>5055</v>
      </c>
      <c r="AM465" t="s">
        <v>5055</v>
      </c>
      <c r="AN465" t="s">
        <v>5055</v>
      </c>
      <c r="AO465" t="s">
        <v>5055</v>
      </c>
      <c r="AP465" s="7">
        <v>667.53</v>
      </c>
      <c r="AQ465" t="s">
        <v>5055</v>
      </c>
      <c r="AR465" s="10" t="s">
        <v>5055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5053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5075</v>
      </c>
      <c r="U466" s="8" t="s">
        <v>5055</v>
      </c>
      <c r="V466" s="9">
        <v>-515.27</v>
      </c>
      <c r="X466" s="8" t="s">
        <v>5055</v>
      </c>
      <c r="Y466" t="s">
        <v>5055</v>
      </c>
      <c r="Z466" s="10" t="s">
        <v>5055</v>
      </c>
      <c r="AB466" s="8" t="s">
        <v>5055</v>
      </c>
      <c r="AC466" t="s">
        <v>5055</v>
      </c>
      <c r="AD466" s="7">
        <v>515.27</v>
      </c>
      <c r="AE466" s="10" t="s">
        <v>5055</v>
      </c>
      <c r="AG466" s="8" t="s">
        <v>5055</v>
      </c>
      <c r="AH466" t="s">
        <v>5055</v>
      </c>
      <c r="AI466" s="10" t="s">
        <v>5055</v>
      </c>
      <c r="AK466" s="8" t="s">
        <v>5055</v>
      </c>
      <c r="AL466" t="s">
        <v>5055</v>
      </c>
      <c r="AM466" t="s">
        <v>5055</v>
      </c>
      <c r="AN466" t="s">
        <v>5055</v>
      </c>
      <c r="AO466" t="s">
        <v>5055</v>
      </c>
      <c r="AP466" s="7">
        <v>515.27</v>
      </c>
      <c r="AQ466" t="s">
        <v>5055</v>
      </c>
      <c r="AR466" s="10" t="s">
        <v>5055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5075</v>
      </c>
      <c r="U467" s="8" t="s">
        <v>5055</v>
      </c>
      <c r="V467" s="10" t="s">
        <v>5055</v>
      </c>
      <c r="X467" s="11">
        <v>1085.9000000000001</v>
      </c>
      <c r="Y467" t="s">
        <v>5055</v>
      </c>
      <c r="Z467" s="10" t="s">
        <v>5055</v>
      </c>
      <c r="AB467" s="8" t="s">
        <v>5055</v>
      </c>
      <c r="AC467" t="s">
        <v>5055</v>
      </c>
      <c r="AD467" t="s">
        <v>5055</v>
      </c>
      <c r="AE467" s="10" t="s">
        <v>5055</v>
      </c>
      <c r="AG467" s="8" t="s">
        <v>5055</v>
      </c>
      <c r="AH467" t="s">
        <v>5055</v>
      </c>
      <c r="AI467" s="10" t="s">
        <v>5055</v>
      </c>
      <c r="AK467" s="8" t="s">
        <v>5055</v>
      </c>
      <c r="AL467" t="s">
        <v>5055</v>
      </c>
      <c r="AM467" t="s">
        <v>5055</v>
      </c>
      <c r="AN467" t="s">
        <v>5055</v>
      </c>
      <c r="AO467" t="s">
        <v>5055</v>
      </c>
      <c r="AP467" t="s">
        <v>5055</v>
      </c>
      <c r="AQ467" t="s">
        <v>5055</v>
      </c>
      <c r="AR467" s="10" t="s">
        <v>5055</v>
      </c>
    </row>
    <row r="468" spans="1:44" ht="16" x14ac:dyDescent="0.2">
      <c r="B468" t="s">
        <v>5056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5057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5076</v>
      </c>
      <c r="U471" s="8" t="s">
        <v>5055</v>
      </c>
      <c r="V471" s="10" t="s">
        <v>5055</v>
      </c>
      <c r="X471" s="8" t="s">
        <v>5055</v>
      </c>
      <c r="Y471" t="s">
        <v>5055</v>
      </c>
      <c r="Z471" s="9">
        <v>14690.98</v>
      </c>
      <c r="AB471" s="8" t="s">
        <v>5055</v>
      </c>
      <c r="AC471" t="s">
        <v>5055</v>
      </c>
      <c r="AD471" t="s">
        <v>5055</v>
      </c>
      <c r="AE471" s="10" t="s">
        <v>5055</v>
      </c>
      <c r="AG471" s="8" t="s">
        <v>5055</v>
      </c>
      <c r="AH471" t="s">
        <v>5055</v>
      </c>
      <c r="AI471" s="10" t="s">
        <v>5055</v>
      </c>
      <c r="AK471" s="8" t="s">
        <v>5055</v>
      </c>
      <c r="AL471" t="s">
        <v>5055</v>
      </c>
      <c r="AM471" t="s">
        <v>5055</v>
      </c>
      <c r="AN471" t="s">
        <v>5055</v>
      </c>
      <c r="AO471" t="s">
        <v>5055</v>
      </c>
      <c r="AP471" t="s">
        <v>5055</v>
      </c>
      <c r="AQ471" t="s">
        <v>5055</v>
      </c>
      <c r="AR471" s="10" t="s">
        <v>5055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5076</v>
      </c>
      <c r="U472" s="8" t="s">
        <v>5055</v>
      </c>
      <c r="V472" s="10" t="s">
        <v>5055</v>
      </c>
      <c r="X472" s="8" t="s">
        <v>5055</v>
      </c>
      <c r="Y472" s="7">
        <v>956.71</v>
      </c>
      <c r="Z472" s="10" t="s">
        <v>5055</v>
      </c>
      <c r="AB472" s="8" t="s">
        <v>5055</v>
      </c>
      <c r="AC472" t="s">
        <v>5055</v>
      </c>
      <c r="AD472" t="s">
        <v>5055</v>
      </c>
      <c r="AE472" s="10" t="s">
        <v>5055</v>
      </c>
      <c r="AG472" s="8" t="s">
        <v>5055</v>
      </c>
      <c r="AH472" t="s">
        <v>5055</v>
      </c>
      <c r="AI472" s="10" t="s">
        <v>5055</v>
      </c>
      <c r="AK472" s="8" t="s">
        <v>5055</v>
      </c>
      <c r="AL472" t="s">
        <v>5055</v>
      </c>
      <c r="AM472" t="s">
        <v>5055</v>
      </c>
      <c r="AN472" t="s">
        <v>5055</v>
      </c>
      <c r="AO472" t="s">
        <v>5055</v>
      </c>
      <c r="AP472" t="s">
        <v>5055</v>
      </c>
      <c r="AQ472" t="s">
        <v>5055</v>
      </c>
      <c r="AR472" s="10" t="s">
        <v>5055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5076</v>
      </c>
      <c r="U473" s="8" t="s">
        <v>5055</v>
      </c>
      <c r="V473" s="10" t="s">
        <v>5055</v>
      </c>
      <c r="X473" s="8" t="s">
        <v>5055</v>
      </c>
      <c r="Y473" s="7">
        <v>2564.92</v>
      </c>
      <c r="Z473" s="10" t="s">
        <v>5055</v>
      </c>
      <c r="AB473" s="8" t="s">
        <v>5055</v>
      </c>
      <c r="AC473" t="s">
        <v>5055</v>
      </c>
      <c r="AD473" t="s">
        <v>5055</v>
      </c>
      <c r="AE473" s="10" t="s">
        <v>5055</v>
      </c>
      <c r="AG473" s="8" t="s">
        <v>5055</v>
      </c>
      <c r="AH473" t="s">
        <v>5055</v>
      </c>
      <c r="AI473" s="10" t="s">
        <v>5055</v>
      </c>
      <c r="AK473" s="8" t="s">
        <v>5055</v>
      </c>
      <c r="AL473" t="s">
        <v>5055</v>
      </c>
      <c r="AM473" t="s">
        <v>5055</v>
      </c>
      <c r="AN473" t="s">
        <v>5055</v>
      </c>
      <c r="AO473" t="s">
        <v>5055</v>
      </c>
      <c r="AP473" t="s">
        <v>5055</v>
      </c>
      <c r="AQ473" t="s">
        <v>5055</v>
      </c>
      <c r="AR473" s="10" t="s">
        <v>5055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5053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5076</v>
      </c>
      <c r="U474" s="8" t="s">
        <v>5055</v>
      </c>
      <c r="V474" s="9">
        <v>7235.44</v>
      </c>
      <c r="X474" s="8" t="s">
        <v>5055</v>
      </c>
      <c r="Y474" s="7">
        <v>-7235.44</v>
      </c>
      <c r="Z474" s="10" t="s">
        <v>5055</v>
      </c>
      <c r="AB474" s="8" t="s">
        <v>5055</v>
      </c>
      <c r="AC474" t="s">
        <v>5055</v>
      </c>
      <c r="AD474" t="s">
        <v>5055</v>
      </c>
      <c r="AE474" s="10" t="s">
        <v>5055</v>
      </c>
      <c r="AG474" s="8" t="s">
        <v>5055</v>
      </c>
      <c r="AH474" t="s">
        <v>5055</v>
      </c>
      <c r="AI474" s="10" t="s">
        <v>5055</v>
      </c>
      <c r="AK474" s="8" t="s">
        <v>5055</v>
      </c>
      <c r="AL474" t="s">
        <v>5055</v>
      </c>
      <c r="AM474" t="s">
        <v>5055</v>
      </c>
      <c r="AN474" t="s">
        <v>5055</v>
      </c>
      <c r="AO474" t="s">
        <v>5055</v>
      </c>
      <c r="AP474" t="s">
        <v>5055</v>
      </c>
      <c r="AQ474" t="s">
        <v>5055</v>
      </c>
      <c r="AR474" s="10" t="s">
        <v>5055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5053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5076</v>
      </c>
      <c r="U475" s="8" t="s">
        <v>5055</v>
      </c>
      <c r="V475" s="9">
        <v>14690.98</v>
      </c>
      <c r="X475" s="8" t="s">
        <v>5055</v>
      </c>
      <c r="Y475" t="s">
        <v>5055</v>
      </c>
      <c r="Z475" s="9">
        <v>-14690.98</v>
      </c>
      <c r="AB475" s="8" t="s">
        <v>5055</v>
      </c>
      <c r="AC475" t="s">
        <v>5055</v>
      </c>
      <c r="AD475" t="s">
        <v>5055</v>
      </c>
      <c r="AE475" s="10" t="s">
        <v>5055</v>
      </c>
      <c r="AG475" s="8" t="s">
        <v>5055</v>
      </c>
      <c r="AH475" t="s">
        <v>5055</v>
      </c>
      <c r="AI475" s="10" t="s">
        <v>5055</v>
      </c>
      <c r="AK475" s="8" t="s">
        <v>5055</v>
      </c>
      <c r="AL475" t="s">
        <v>5055</v>
      </c>
      <c r="AM475" t="s">
        <v>5055</v>
      </c>
      <c r="AN475" t="s">
        <v>5055</v>
      </c>
      <c r="AO475" t="s">
        <v>5055</v>
      </c>
      <c r="AP475" t="s">
        <v>5055</v>
      </c>
      <c r="AQ475" t="s">
        <v>5055</v>
      </c>
      <c r="AR475" s="10" t="s">
        <v>5055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5053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5076</v>
      </c>
      <c r="U476" s="8" t="s">
        <v>5055</v>
      </c>
      <c r="V476" s="9">
        <v>6325.67</v>
      </c>
      <c r="X476" s="11">
        <v>-6325.67</v>
      </c>
      <c r="Y476" t="s">
        <v>5055</v>
      </c>
      <c r="Z476" s="10" t="s">
        <v>5055</v>
      </c>
      <c r="AB476" s="8" t="s">
        <v>5055</v>
      </c>
      <c r="AC476" t="s">
        <v>5055</v>
      </c>
      <c r="AD476" t="s">
        <v>5055</v>
      </c>
      <c r="AE476" s="10" t="s">
        <v>5055</v>
      </c>
      <c r="AG476" s="8" t="s">
        <v>5055</v>
      </c>
      <c r="AH476" t="s">
        <v>5055</v>
      </c>
      <c r="AI476" s="10" t="s">
        <v>5055</v>
      </c>
      <c r="AK476" s="8" t="s">
        <v>5055</v>
      </c>
      <c r="AL476" t="s">
        <v>5055</v>
      </c>
      <c r="AM476" t="s">
        <v>5055</v>
      </c>
      <c r="AN476" t="s">
        <v>5055</v>
      </c>
      <c r="AO476" t="s">
        <v>5055</v>
      </c>
      <c r="AP476" t="s">
        <v>5055</v>
      </c>
      <c r="AQ476" t="s">
        <v>5055</v>
      </c>
      <c r="AR476" s="10" t="s">
        <v>5055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5053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5076</v>
      </c>
      <c r="U477" s="8" t="s">
        <v>5055</v>
      </c>
      <c r="V477" s="9">
        <v>-5324.17</v>
      </c>
      <c r="X477" s="8" t="s">
        <v>5055</v>
      </c>
      <c r="Y477" t="s">
        <v>5055</v>
      </c>
      <c r="Z477" s="10" t="s">
        <v>5055</v>
      </c>
      <c r="AB477" s="8" t="s">
        <v>5055</v>
      </c>
      <c r="AC477" s="7">
        <v>5324.17</v>
      </c>
      <c r="AD477" t="s">
        <v>5055</v>
      </c>
      <c r="AE477" s="10" t="s">
        <v>5055</v>
      </c>
      <c r="AG477" s="8" t="s">
        <v>5055</v>
      </c>
      <c r="AH477" t="s">
        <v>5055</v>
      </c>
      <c r="AI477" s="10" t="s">
        <v>5055</v>
      </c>
      <c r="AK477" s="8" t="s">
        <v>5055</v>
      </c>
      <c r="AL477" t="s">
        <v>5055</v>
      </c>
      <c r="AM477" t="s">
        <v>5055</v>
      </c>
      <c r="AN477" t="s">
        <v>5055</v>
      </c>
      <c r="AO477" t="s">
        <v>5055</v>
      </c>
      <c r="AP477" s="7">
        <v>5324.17</v>
      </c>
      <c r="AQ477" t="s">
        <v>5055</v>
      </c>
      <c r="AR477" s="10" t="s">
        <v>5055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5053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5076</v>
      </c>
      <c r="U478" s="8" t="s">
        <v>5055</v>
      </c>
      <c r="V478" s="9">
        <v>-4083.46</v>
      </c>
      <c r="X478" s="8" t="s">
        <v>5055</v>
      </c>
      <c r="Y478" t="s">
        <v>5055</v>
      </c>
      <c r="Z478" s="10" t="s">
        <v>5055</v>
      </c>
      <c r="AB478" s="8" t="s">
        <v>5055</v>
      </c>
      <c r="AC478" s="7">
        <v>4083.46</v>
      </c>
      <c r="AD478" t="s">
        <v>5055</v>
      </c>
      <c r="AE478" s="10" t="s">
        <v>5055</v>
      </c>
      <c r="AG478" s="8" t="s">
        <v>5055</v>
      </c>
      <c r="AH478" t="s">
        <v>5055</v>
      </c>
      <c r="AI478" s="10" t="s">
        <v>5055</v>
      </c>
      <c r="AK478" s="8" t="s">
        <v>5055</v>
      </c>
      <c r="AL478" t="s">
        <v>5055</v>
      </c>
      <c r="AM478" t="s">
        <v>5055</v>
      </c>
      <c r="AN478" t="s">
        <v>5055</v>
      </c>
      <c r="AO478" t="s">
        <v>5055</v>
      </c>
      <c r="AP478" s="7">
        <v>4083.46</v>
      </c>
      <c r="AQ478" t="s">
        <v>5055</v>
      </c>
      <c r="AR478" s="10" t="s">
        <v>5055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5053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5076</v>
      </c>
      <c r="U479" s="8" t="s">
        <v>5055</v>
      </c>
      <c r="V479" s="9">
        <v>-6018.31</v>
      </c>
      <c r="X479" s="8" t="s">
        <v>5055</v>
      </c>
      <c r="Y479" t="s">
        <v>5055</v>
      </c>
      <c r="Z479" s="10" t="s">
        <v>5055</v>
      </c>
      <c r="AB479" s="8" t="s">
        <v>5055</v>
      </c>
      <c r="AC479" s="7">
        <v>6018.31</v>
      </c>
      <c r="AD479" t="s">
        <v>5055</v>
      </c>
      <c r="AE479" s="10" t="s">
        <v>5055</v>
      </c>
      <c r="AG479" s="8" t="s">
        <v>5055</v>
      </c>
      <c r="AH479" t="s">
        <v>5055</v>
      </c>
      <c r="AI479" s="10" t="s">
        <v>5055</v>
      </c>
      <c r="AK479" s="8" t="s">
        <v>5055</v>
      </c>
      <c r="AL479" t="s">
        <v>5055</v>
      </c>
      <c r="AM479" t="s">
        <v>5055</v>
      </c>
      <c r="AN479" t="s">
        <v>5055</v>
      </c>
      <c r="AO479" t="s">
        <v>5055</v>
      </c>
      <c r="AP479" t="s">
        <v>5055</v>
      </c>
      <c r="AQ479" s="7">
        <v>6018.31</v>
      </c>
      <c r="AR479" s="10" t="s">
        <v>5055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5053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5076</v>
      </c>
      <c r="U480" s="8" t="s">
        <v>5055</v>
      </c>
      <c r="V480" s="9">
        <v>-2390.85</v>
      </c>
      <c r="X480" s="8" t="s">
        <v>5055</v>
      </c>
      <c r="Y480" t="s">
        <v>5055</v>
      </c>
      <c r="Z480" s="10" t="s">
        <v>5055</v>
      </c>
      <c r="AB480" s="8" t="s">
        <v>5055</v>
      </c>
      <c r="AC480" s="7">
        <v>2390.85</v>
      </c>
      <c r="AD480" t="s">
        <v>5055</v>
      </c>
      <c r="AE480" s="10" t="s">
        <v>5055</v>
      </c>
      <c r="AG480" s="8" t="s">
        <v>5055</v>
      </c>
      <c r="AH480" t="s">
        <v>5055</v>
      </c>
      <c r="AI480" s="10" t="s">
        <v>5055</v>
      </c>
      <c r="AK480" s="8" t="s">
        <v>5055</v>
      </c>
      <c r="AL480" t="s">
        <v>5055</v>
      </c>
      <c r="AM480" t="s">
        <v>5055</v>
      </c>
      <c r="AN480" t="s">
        <v>5055</v>
      </c>
      <c r="AO480" t="s">
        <v>5055</v>
      </c>
      <c r="AP480" s="7">
        <v>2390.85</v>
      </c>
      <c r="AQ480" t="s">
        <v>5055</v>
      </c>
      <c r="AR480" s="10" t="s">
        <v>5055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5053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5076</v>
      </c>
      <c r="U481" s="8" t="s">
        <v>5055</v>
      </c>
      <c r="V481" s="9">
        <v>-257.39999999999998</v>
      </c>
      <c r="X481" s="8" t="s">
        <v>5055</v>
      </c>
      <c r="Y481" t="s">
        <v>5055</v>
      </c>
      <c r="Z481" s="10" t="s">
        <v>5055</v>
      </c>
      <c r="AB481" s="8" t="s">
        <v>5055</v>
      </c>
      <c r="AC481" s="7">
        <v>257.39999999999998</v>
      </c>
      <c r="AD481" t="s">
        <v>5055</v>
      </c>
      <c r="AE481" s="10" t="s">
        <v>5055</v>
      </c>
      <c r="AG481" s="8" t="s">
        <v>5055</v>
      </c>
      <c r="AH481" t="s">
        <v>5055</v>
      </c>
      <c r="AI481" s="10" t="s">
        <v>5055</v>
      </c>
      <c r="AK481" s="8" t="s">
        <v>5055</v>
      </c>
      <c r="AL481" t="s">
        <v>5055</v>
      </c>
      <c r="AM481" t="s">
        <v>5055</v>
      </c>
      <c r="AN481" t="s">
        <v>5055</v>
      </c>
      <c r="AO481" t="s">
        <v>5055</v>
      </c>
      <c r="AP481" s="7">
        <v>257.39999999999998</v>
      </c>
      <c r="AQ481" t="s">
        <v>5055</v>
      </c>
      <c r="AR481" s="10" t="s">
        <v>5055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5053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5076</v>
      </c>
      <c r="U482" s="8" t="s">
        <v>5055</v>
      </c>
      <c r="V482" s="9">
        <v>-2988.56</v>
      </c>
      <c r="X482" s="8" t="s">
        <v>5055</v>
      </c>
      <c r="Y482" t="s">
        <v>5055</v>
      </c>
      <c r="Z482" s="10" t="s">
        <v>5055</v>
      </c>
      <c r="AB482" s="8" t="s">
        <v>5055</v>
      </c>
      <c r="AC482" s="7">
        <v>2988.56</v>
      </c>
      <c r="AD482" t="s">
        <v>5055</v>
      </c>
      <c r="AE482" s="10" t="s">
        <v>5055</v>
      </c>
      <c r="AG482" s="8" t="s">
        <v>5055</v>
      </c>
      <c r="AH482" t="s">
        <v>5055</v>
      </c>
      <c r="AI482" s="10" t="s">
        <v>5055</v>
      </c>
      <c r="AK482" s="8" t="s">
        <v>5055</v>
      </c>
      <c r="AL482" t="s">
        <v>5055</v>
      </c>
      <c r="AM482" t="s">
        <v>5055</v>
      </c>
      <c r="AN482" t="s">
        <v>5055</v>
      </c>
      <c r="AO482" t="s">
        <v>5055</v>
      </c>
      <c r="AP482" s="7">
        <v>2988.56</v>
      </c>
      <c r="AQ482" t="s">
        <v>5055</v>
      </c>
      <c r="AR482" s="10" t="s">
        <v>5055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5053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5076</v>
      </c>
      <c r="U483" s="8" t="s">
        <v>5055</v>
      </c>
      <c r="V483" s="9">
        <v>-643.41</v>
      </c>
      <c r="X483" s="8" t="s">
        <v>5055</v>
      </c>
      <c r="Y483" t="s">
        <v>5055</v>
      </c>
      <c r="Z483" s="10" t="s">
        <v>5055</v>
      </c>
      <c r="AB483" s="8" t="s">
        <v>5055</v>
      </c>
      <c r="AC483" t="s">
        <v>5055</v>
      </c>
      <c r="AD483" s="7">
        <v>643.41</v>
      </c>
      <c r="AE483" s="10" t="s">
        <v>5055</v>
      </c>
      <c r="AG483" s="8" t="s">
        <v>5055</v>
      </c>
      <c r="AH483" t="s">
        <v>5055</v>
      </c>
      <c r="AI483" s="10" t="s">
        <v>5055</v>
      </c>
      <c r="AK483" s="8" t="s">
        <v>5055</v>
      </c>
      <c r="AL483" t="s">
        <v>5055</v>
      </c>
      <c r="AM483" t="s">
        <v>5055</v>
      </c>
      <c r="AN483" t="s">
        <v>5055</v>
      </c>
      <c r="AO483" t="s">
        <v>5055</v>
      </c>
      <c r="AP483" s="7">
        <v>643.41</v>
      </c>
      <c r="AQ483" t="s">
        <v>5055</v>
      </c>
      <c r="AR483" s="10" t="s">
        <v>5055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5053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5076</v>
      </c>
      <c r="U484" s="8" t="s">
        <v>5055</v>
      </c>
      <c r="V484" s="9">
        <v>-927.46</v>
      </c>
      <c r="X484" s="8" t="s">
        <v>5055</v>
      </c>
      <c r="Y484" t="s">
        <v>5055</v>
      </c>
      <c r="Z484" s="10" t="s">
        <v>5055</v>
      </c>
      <c r="AB484" s="8" t="s">
        <v>5055</v>
      </c>
      <c r="AC484" t="s">
        <v>5055</v>
      </c>
      <c r="AD484" s="7">
        <v>927.46</v>
      </c>
      <c r="AE484" s="10" t="s">
        <v>5055</v>
      </c>
      <c r="AG484" s="8" t="s">
        <v>5055</v>
      </c>
      <c r="AH484" t="s">
        <v>5055</v>
      </c>
      <c r="AI484" s="10" t="s">
        <v>5055</v>
      </c>
      <c r="AK484" s="8" t="s">
        <v>5055</v>
      </c>
      <c r="AL484" t="s">
        <v>5055</v>
      </c>
      <c r="AM484" t="s">
        <v>5055</v>
      </c>
      <c r="AN484" t="s">
        <v>5055</v>
      </c>
      <c r="AO484" t="s">
        <v>5055</v>
      </c>
      <c r="AP484" s="7">
        <v>927.46</v>
      </c>
      <c r="AQ484" t="s">
        <v>5055</v>
      </c>
      <c r="AR484" s="10" t="s">
        <v>5055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5053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5076</v>
      </c>
      <c r="U485" s="8" t="s">
        <v>5055</v>
      </c>
      <c r="V485" s="9">
        <v>-727.31</v>
      </c>
      <c r="X485" s="8" t="s">
        <v>5055</v>
      </c>
      <c r="Y485" t="s">
        <v>5055</v>
      </c>
      <c r="Z485" s="10" t="s">
        <v>5055</v>
      </c>
      <c r="AB485" s="8" t="s">
        <v>5055</v>
      </c>
      <c r="AC485" t="s">
        <v>5055</v>
      </c>
      <c r="AD485" s="7">
        <v>727.31</v>
      </c>
      <c r="AE485" s="10" t="s">
        <v>5055</v>
      </c>
      <c r="AG485" s="8" t="s">
        <v>5055</v>
      </c>
      <c r="AH485" t="s">
        <v>5055</v>
      </c>
      <c r="AI485" s="10" t="s">
        <v>5055</v>
      </c>
      <c r="AK485" s="8" t="s">
        <v>5055</v>
      </c>
      <c r="AL485" t="s">
        <v>5055</v>
      </c>
      <c r="AM485" t="s">
        <v>5055</v>
      </c>
      <c r="AN485" t="s">
        <v>5055</v>
      </c>
      <c r="AO485" t="s">
        <v>5055</v>
      </c>
      <c r="AP485" t="s">
        <v>5055</v>
      </c>
      <c r="AQ485" s="7">
        <v>727.31</v>
      </c>
      <c r="AR485" s="10" t="s">
        <v>5055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5053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5076</v>
      </c>
      <c r="U486" s="8" t="s">
        <v>5055</v>
      </c>
      <c r="V486" s="9">
        <v>-1057.0899999999999</v>
      </c>
      <c r="X486" s="8" t="s">
        <v>5055</v>
      </c>
      <c r="Y486" t="s">
        <v>5055</v>
      </c>
      <c r="Z486" s="10" t="s">
        <v>5055</v>
      </c>
      <c r="AB486" s="8" t="s">
        <v>5055</v>
      </c>
      <c r="AC486" t="s">
        <v>5055</v>
      </c>
      <c r="AD486" s="7">
        <v>1057.0899999999999</v>
      </c>
      <c r="AE486" s="10" t="s">
        <v>5055</v>
      </c>
      <c r="AG486" s="8" t="s">
        <v>5055</v>
      </c>
      <c r="AH486" t="s">
        <v>5055</v>
      </c>
      <c r="AI486" s="10" t="s">
        <v>5055</v>
      </c>
      <c r="AK486" s="8" t="s">
        <v>5055</v>
      </c>
      <c r="AL486" t="s">
        <v>5055</v>
      </c>
      <c r="AM486" t="s">
        <v>5055</v>
      </c>
      <c r="AN486" t="s">
        <v>5055</v>
      </c>
      <c r="AO486" t="s">
        <v>5055</v>
      </c>
      <c r="AP486" s="7">
        <v>1057.0899999999999</v>
      </c>
      <c r="AQ486" t="s">
        <v>5055</v>
      </c>
      <c r="AR486" s="10" t="s">
        <v>5055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5053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5076</v>
      </c>
      <c r="U487" s="8" t="s">
        <v>5055</v>
      </c>
      <c r="V487" s="9">
        <v>-2198.64</v>
      </c>
      <c r="X487" s="8" t="s">
        <v>5055</v>
      </c>
      <c r="Y487" t="s">
        <v>5055</v>
      </c>
      <c r="Z487" s="10" t="s">
        <v>5055</v>
      </c>
      <c r="AB487" s="8" t="s">
        <v>5055</v>
      </c>
      <c r="AC487" t="s">
        <v>5055</v>
      </c>
      <c r="AD487" t="s">
        <v>5055</v>
      </c>
      <c r="AE487" s="10" t="s">
        <v>5055</v>
      </c>
      <c r="AG487" s="11">
        <v>2198.64</v>
      </c>
      <c r="AH487" t="s">
        <v>5055</v>
      </c>
      <c r="AI487" s="10" t="s">
        <v>5055</v>
      </c>
      <c r="AK487" s="8" t="s">
        <v>5055</v>
      </c>
      <c r="AL487" s="7">
        <v>2198.64</v>
      </c>
      <c r="AM487" t="s">
        <v>5055</v>
      </c>
      <c r="AN487" t="s">
        <v>5055</v>
      </c>
      <c r="AO487" t="s">
        <v>5055</v>
      </c>
      <c r="AP487" t="s">
        <v>5055</v>
      </c>
      <c r="AQ487" t="s">
        <v>5055</v>
      </c>
      <c r="AR487" s="10" t="s">
        <v>5055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5053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5076</v>
      </c>
      <c r="U488" s="8" t="s">
        <v>5055</v>
      </c>
      <c r="V488" s="9">
        <v>-105.2</v>
      </c>
      <c r="X488" s="8" t="s">
        <v>5055</v>
      </c>
      <c r="Y488" t="s">
        <v>5055</v>
      </c>
      <c r="Z488" s="10" t="s">
        <v>5055</v>
      </c>
      <c r="AB488" s="8" t="s">
        <v>5055</v>
      </c>
      <c r="AC488" t="s">
        <v>5055</v>
      </c>
      <c r="AD488" t="s">
        <v>5055</v>
      </c>
      <c r="AE488" s="10" t="s">
        <v>5055</v>
      </c>
      <c r="AG488" s="11">
        <v>105.2</v>
      </c>
      <c r="AH488" t="s">
        <v>5055</v>
      </c>
      <c r="AI488" s="10" t="s">
        <v>5055</v>
      </c>
      <c r="AK488" s="8" t="s">
        <v>5055</v>
      </c>
      <c r="AL488" s="7">
        <v>105.2</v>
      </c>
      <c r="AM488" t="s">
        <v>5055</v>
      </c>
      <c r="AN488" t="s">
        <v>5055</v>
      </c>
      <c r="AO488" t="s">
        <v>5055</v>
      </c>
      <c r="AP488" t="s">
        <v>5055</v>
      </c>
      <c r="AQ488" t="s">
        <v>5055</v>
      </c>
      <c r="AR488" s="10" t="s">
        <v>5055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5053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5076</v>
      </c>
      <c r="U489" s="8" t="s">
        <v>5055</v>
      </c>
      <c r="V489" s="9">
        <v>-979.78</v>
      </c>
      <c r="X489" s="8" t="s">
        <v>5055</v>
      </c>
      <c r="Y489" t="s">
        <v>5055</v>
      </c>
      <c r="Z489" s="10" t="s">
        <v>5055</v>
      </c>
      <c r="AB489" s="8" t="s">
        <v>5055</v>
      </c>
      <c r="AC489" t="s">
        <v>5055</v>
      </c>
      <c r="AD489" t="s">
        <v>5055</v>
      </c>
      <c r="AE489" s="10" t="s">
        <v>5055</v>
      </c>
      <c r="AG489" s="11">
        <v>979.78</v>
      </c>
      <c r="AH489" t="s">
        <v>5055</v>
      </c>
      <c r="AI489" s="10" t="s">
        <v>5055</v>
      </c>
      <c r="AK489" s="8" t="s">
        <v>5055</v>
      </c>
      <c r="AL489" s="7">
        <v>979.78</v>
      </c>
      <c r="AM489" t="s">
        <v>5055</v>
      </c>
      <c r="AN489" t="s">
        <v>5055</v>
      </c>
      <c r="AO489" t="s">
        <v>5055</v>
      </c>
      <c r="AP489" t="s">
        <v>5055</v>
      </c>
      <c r="AQ489" t="s">
        <v>5055</v>
      </c>
      <c r="AR489" s="10" t="s">
        <v>5055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5053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5076</v>
      </c>
      <c r="U490" s="8" t="s">
        <v>5055</v>
      </c>
      <c r="V490" s="9">
        <v>-432.04</v>
      </c>
      <c r="X490" s="8" t="s">
        <v>5055</v>
      </c>
      <c r="Y490" t="s">
        <v>5055</v>
      </c>
      <c r="Z490" s="10" t="s">
        <v>5055</v>
      </c>
      <c r="AB490" s="8" t="s">
        <v>5055</v>
      </c>
      <c r="AC490" t="s">
        <v>5055</v>
      </c>
      <c r="AD490" t="s">
        <v>5055</v>
      </c>
      <c r="AE490" s="10" t="s">
        <v>5055</v>
      </c>
      <c r="AG490" s="8" t="s">
        <v>5055</v>
      </c>
      <c r="AH490" s="7">
        <v>432.04</v>
      </c>
      <c r="AI490" s="10" t="s">
        <v>5055</v>
      </c>
      <c r="AK490" s="8" t="s">
        <v>5055</v>
      </c>
      <c r="AL490" s="7">
        <v>432.04</v>
      </c>
      <c r="AM490" t="s">
        <v>5055</v>
      </c>
      <c r="AN490" t="s">
        <v>5055</v>
      </c>
      <c r="AO490" t="s">
        <v>5055</v>
      </c>
      <c r="AP490" t="s">
        <v>5055</v>
      </c>
      <c r="AQ490" t="s">
        <v>5055</v>
      </c>
      <c r="AR490" s="10" t="s">
        <v>5055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5053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5076</v>
      </c>
      <c r="U491" s="8" t="s">
        <v>5055</v>
      </c>
      <c r="V491" s="9">
        <v>-118.41</v>
      </c>
      <c r="X491" s="8" t="s">
        <v>5055</v>
      </c>
      <c r="Y491" t="s">
        <v>5055</v>
      </c>
      <c r="Z491" s="10" t="s">
        <v>5055</v>
      </c>
      <c r="AB491" s="8" t="s">
        <v>5055</v>
      </c>
      <c r="AC491" t="s">
        <v>5055</v>
      </c>
      <c r="AD491" t="s">
        <v>5055</v>
      </c>
      <c r="AE491" s="10" t="s">
        <v>5055</v>
      </c>
      <c r="AG491" s="8" t="s">
        <v>5055</v>
      </c>
      <c r="AH491" s="7">
        <v>118.41</v>
      </c>
      <c r="AI491" s="10" t="s">
        <v>5055</v>
      </c>
      <c r="AK491" s="8" t="s">
        <v>5055</v>
      </c>
      <c r="AL491" s="7">
        <v>118.41</v>
      </c>
      <c r="AM491" t="s">
        <v>5055</v>
      </c>
      <c r="AN491" t="s">
        <v>5055</v>
      </c>
      <c r="AO491" t="s">
        <v>5055</v>
      </c>
      <c r="AP491" t="s">
        <v>5055</v>
      </c>
      <c r="AQ491" t="s">
        <v>5055</v>
      </c>
      <c r="AR491" s="10" t="s">
        <v>5055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5076</v>
      </c>
      <c r="U492" s="8" t="s">
        <v>5055</v>
      </c>
      <c r="V492" s="10" t="s">
        <v>5055</v>
      </c>
      <c r="X492" s="11">
        <v>6325.67</v>
      </c>
      <c r="Y492" t="s">
        <v>5055</v>
      </c>
      <c r="Z492" s="10" t="s">
        <v>5055</v>
      </c>
      <c r="AB492" s="8" t="s">
        <v>5055</v>
      </c>
      <c r="AC492" t="s">
        <v>5055</v>
      </c>
      <c r="AD492" t="s">
        <v>5055</v>
      </c>
      <c r="AE492" s="10" t="s">
        <v>5055</v>
      </c>
      <c r="AG492" s="8" t="s">
        <v>5055</v>
      </c>
      <c r="AH492" t="s">
        <v>5055</v>
      </c>
      <c r="AI492" s="10" t="s">
        <v>5055</v>
      </c>
      <c r="AK492" s="8" t="s">
        <v>5055</v>
      </c>
      <c r="AL492" t="s">
        <v>5055</v>
      </c>
      <c r="AM492" t="s">
        <v>5055</v>
      </c>
      <c r="AN492" t="s">
        <v>5055</v>
      </c>
      <c r="AO492" t="s">
        <v>5055</v>
      </c>
      <c r="AP492" t="s">
        <v>5055</v>
      </c>
      <c r="AQ492" t="s">
        <v>5055</v>
      </c>
      <c r="AR492" s="10" t="s">
        <v>5055</v>
      </c>
    </row>
    <row r="493" spans="1:44" ht="16" x14ac:dyDescent="0.2">
      <c r="B493" t="s">
        <v>5056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5057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5077</v>
      </c>
      <c r="U496" s="8" t="s">
        <v>5055</v>
      </c>
      <c r="V496" s="10" t="s">
        <v>5055</v>
      </c>
      <c r="X496" s="8" t="s">
        <v>5055</v>
      </c>
      <c r="Y496" s="7">
        <v>1722.04</v>
      </c>
      <c r="Z496" s="10" t="s">
        <v>5055</v>
      </c>
      <c r="AB496" s="8" t="s">
        <v>5055</v>
      </c>
      <c r="AC496" t="s">
        <v>5055</v>
      </c>
      <c r="AD496" t="s">
        <v>5055</v>
      </c>
      <c r="AE496" s="10" t="s">
        <v>5055</v>
      </c>
      <c r="AG496" s="8" t="s">
        <v>5055</v>
      </c>
      <c r="AH496" t="s">
        <v>5055</v>
      </c>
      <c r="AI496" s="10" t="s">
        <v>5055</v>
      </c>
      <c r="AK496" s="8" t="s">
        <v>5055</v>
      </c>
      <c r="AL496" t="s">
        <v>5055</v>
      </c>
      <c r="AM496" t="s">
        <v>5055</v>
      </c>
      <c r="AN496" t="s">
        <v>5055</v>
      </c>
      <c r="AO496" t="s">
        <v>5055</v>
      </c>
      <c r="AP496" t="s">
        <v>5055</v>
      </c>
      <c r="AQ496" t="s">
        <v>5055</v>
      </c>
      <c r="AR496" s="10" t="s">
        <v>5055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5077</v>
      </c>
      <c r="U497" s="8" t="s">
        <v>5055</v>
      </c>
      <c r="V497" s="10" t="s">
        <v>5055</v>
      </c>
      <c r="X497" s="8" t="s">
        <v>5055</v>
      </c>
      <c r="Y497" t="s">
        <v>5055</v>
      </c>
      <c r="Z497" s="9">
        <v>5633.8</v>
      </c>
      <c r="AB497" s="8" t="s">
        <v>5055</v>
      </c>
      <c r="AC497" t="s">
        <v>5055</v>
      </c>
      <c r="AD497" t="s">
        <v>5055</v>
      </c>
      <c r="AE497" s="10" t="s">
        <v>5055</v>
      </c>
      <c r="AG497" s="8" t="s">
        <v>5055</v>
      </c>
      <c r="AH497" t="s">
        <v>5055</v>
      </c>
      <c r="AI497" s="10" t="s">
        <v>5055</v>
      </c>
      <c r="AK497" s="8" t="s">
        <v>5055</v>
      </c>
      <c r="AL497" t="s">
        <v>5055</v>
      </c>
      <c r="AM497" t="s">
        <v>5055</v>
      </c>
      <c r="AN497" t="s">
        <v>5055</v>
      </c>
      <c r="AO497" t="s">
        <v>5055</v>
      </c>
      <c r="AP497" t="s">
        <v>5055</v>
      </c>
      <c r="AQ497" t="s">
        <v>5055</v>
      </c>
      <c r="AR497" s="10" t="s">
        <v>5055</v>
      </c>
    </row>
    <row r="498" spans="1:44" ht="16" x14ac:dyDescent="0.2">
      <c r="A498" s="2">
        <v>45289.041666666657</v>
      </c>
      <c r="B498" t="s">
        <v>256</v>
      </c>
      <c r="C498" s="7">
        <v>2948.48</v>
      </c>
      <c r="D498" t="s">
        <v>48</v>
      </c>
      <c r="E498">
        <v>1705</v>
      </c>
      <c r="F498">
        <v>940</v>
      </c>
      <c r="G498">
        <v>2824</v>
      </c>
      <c r="I498" t="s">
        <v>3415</v>
      </c>
      <c r="J498" t="s">
        <v>3416</v>
      </c>
      <c r="K498" t="s">
        <v>3415</v>
      </c>
      <c r="L498" t="s">
        <v>52</v>
      </c>
      <c r="M498" t="s">
        <v>203</v>
      </c>
      <c r="O498" t="s">
        <v>52</v>
      </c>
      <c r="P498" t="s">
        <v>53</v>
      </c>
      <c r="R498" t="s">
        <v>66</v>
      </c>
      <c r="S498" t="s">
        <v>5077</v>
      </c>
      <c r="U498" s="8" t="s">
        <v>5055</v>
      </c>
      <c r="V498" s="10" t="s">
        <v>5055</v>
      </c>
      <c r="X498" s="8" t="s">
        <v>5055</v>
      </c>
      <c r="Y498" s="7">
        <v>2948.48</v>
      </c>
      <c r="Z498" s="10" t="s">
        <v>5055</v>
      </c>
      <c r="AB498" s="8" t="s">
        <v>5055</v>
      </c>
      <c r="AC498" t="s">
        <v>5055</v>
      </c>
      <c r="AD498" t="s">
        <v>5055</v>
      </c>
      <c r="AE498" s="10" t="s">
        <v>5055</v>
      </c>
      <c r="AG498" s="8" t="s">
        <v>5055</v>
      </c>
      <c r="AH498" t="s">
        <v>5055</v>
      </c>
      <c r="AI498" s="10" t="s">
        <v>5055</v>
      </c>
      <c r="AK498" s="8" t="s">
        <v>5055</v>
      </c>
      <c r="AL498" t="s">
        <v>5055</v>
      </c>
      <c r="AM498" t="s">
        <v>5055</v>
      </c>
      <c r="AN498" t="s">
        <v>5055</v>
      </c>
      <c r="AO498" t="s">
        <v>5055</v>
      </c>
      <c r="AP498" t="s">
        <v>5055</v>
      </c>
      <c r="AQ498" t="s">
        <v>5055</v>
      </c>
      <c r="AR498" s="10" t="s">
        <v>5055</v>
      </c>
    </row>
    <row r="499" spans="1:44" ht="16" x14ac:dyDescent="0.2">
      <c r="A499" s="2">
        <v>45291</v>
      </c>
      <c r="B499" t="s">
        <v>205</v>
      </c>
      <c r="C499" s="7">
        <v>719.22</v>
      </c>
      <c r="D499" t="s">
        <v>104</v>
      </c>
      <c r="E499">
        <v>1730</v>
      </c>
      <c r="F499">
        <v>1700</v>
      </c>
      <c r="G499">
        <v>2993</v>
      </c>
      <c r="J499" t="s">
        <v>5053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5077</v>
      </c>
      <c r="U499" s="8" t="s">
        <v>5055</v>
      </c>
      <c r="V499" s="9">
        <v>719.22</v>
      </c>
      <c r="X499" s="11">
        <v>-719.22</v>
      </c>
      <c r="Y499" t="s">
        <v>5055</v>
      </c>
      <c r="Z499" s="10" t="s">
        <v>5055</v>
      </c>
      <c r="AB499" s="8" t="s">
        <v>5055</v>
      </c>
      <c r="AC499" t="s">
        <v>5055</v>
      </c>
      <c r="AD499" t="s">
        <v>5055</v>
      </c>
      <c r="AE499" s="10" t="s">
        <v>5055</v>
      </c>
      <c r="AG499" s="8" t="s">
        <v>5055</v>
      </c>
      <c r="AH499" t="s">
        <v>5055</v>
      </c>
      <c r="AI499" s="10" t="s">
        <v>5055</v>
      </c>
      <c r="AK499" s="8" t="s">
        <v>5055</v>
      </c>
      <c r="AL499" t="s">
        <v>5055</v>
      </c>
      <c r="AM499" t="s">
        <v>5055</v>
      </c>
      <c r="AN499" t="s">
        <v>5055</v>
      </c>
      <c r="AO499" t="s">
        <v>5055</v>
      </c>
      <c r="AP499" t="s">
        <v>5055</v>
      </c>
      <c r="AQ499" t="s">
        <v>5055</v>
      </c>
      <c r="AR499" s="10" t="s">
        <v>5055</v>
      </c>
    </row>
    <row r="500" spans="1:44" ht="16" x14ac:dyDescent="0.2">
      <c r="A500" s="2">
        <v>45291</v>
      </c>
      <c r="B500" t="s">
        <v>370</v>
      </c>
      <c r="C500" s="7">
        <v>2199.5</v>
      </c>
      <c r="D500" t="s">
        <v>104</v>
      </c>
      <c r="E500">
        <v>1730</v>
      </c>
      <c r="F500">
        <v>1705</v>
      </c>
      <c r="G500">
        <v>2994</v>
      </c>
      <c r="J500" t="s">
        <v>5053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5077</v>
      </c>
      <c r="U500" s="8" t="s">
        <v>5055</v>
      </c>
      <c r="V500" s="9">
        <v>2199.5</v>
      </c>
      <c r="X500" s="8" t="s">
        <v>5055</v>
      </c>
      <c r="Y500" s="7">
        <v>-2199.5</v>
      </c>
      <c r="Z500" s="10" t="s">
        <v>5055</v>
      </c>
      <c r="AB500" s="8" t="s">
        <v>5055</v>
      </c>
      <c r="AC500" t="s">
        <v>5055</v>
      </c>
      <c r="AD500" t="s">
        <v>5055</v>
      </c>
      <c r="AE500" s="10" t="s">
        <v>5055</v>
      </c>
      <c r="AG500" s="8" t="s">
        <v>5055</v>
      </c>
      <c r="AH500" t="s">
        <v>5055</v>
      </c>
      <c r="AI500" s="10" t="s">
        <v>5055</v>
      </c>
      <c r="AK500" s="8" t="s">
        <v>5055</v>
      </c>
      <c r="AL500" t="s">
        <v>5055</v>
      </c>
      <c r="AM500" t="s">
        <v>5055</v>
      </c>
      <c r="AN500" t="s">
        <v>5055</v>
      </c>
      <c r="AO500" t="s">
        <v>5055</v>
      </c>
      <c r="AP500" t="s">
        <v>5055</v>
      </c>
      <c r="AQ500" t="s">
        <v>5055</v>
      </c>
      <c r="AR500" s="10" t="s">
        <v>5055</v>
      </c>
    </row>
    <row r="501" spans="1:44" ht="16" x14ac:dyDescent="0.2">
      <c r="A501" s="2">
        <v>45291</v>
      </c>
      <c r="B501" t="s">
        <v>202</v>
      </c>
      <c r="C501" s="7">
        <v>3490.54</v>
      </c>
      <c r="D501" t="s">
        <v>104</v>
      </c>
      <c r="E501">
        <v>1730</v>
      </c>
      <c r="F501">
        <v>1712</v>
      </c>
      <c r="G501">
        <v>2995</v>
      </c>
      <c r="J501" t="s">
        <v>5053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5077</v>
      </c>
      <c r="U501" s="8" t="s">
        <v>5055</v>
      </c>
      <c r="V501" s="9">
        <v>3490.54</v>
      </c>
      <c r="X501" s="8" t="s">
        <v>5055</v>
      </c>
      <c r="Y501" t="s">
        <v>5055</v>
      </c>
      <c r="Z501" s="9">
        <v>-3490.54</v>
      </c>
      <c r="AB501" s="8" t="s">
        <v>5055</v>
      </c>
      <c r="AC501" t="s">
        <v>5055</v>
      </c>
      <c r="AD501" t="s">
        <v>5055</v>
      </c>
      <c r="AE501" s="10" t="s">
        <v>5055</v>
      </c>
      <c r="AG501" s="8" t="s">
        <v>5055</v>
      </c>
      <c r="AH501" t="s">
        <v>5055</v>
      </c>
      <c r="AI501" s="10" t="s">
        <v>5055</v>
      </c>
      <c r="AK501" s="8" t="s">
        <v>5055</v>
      </c>
      <c r="AL501" t="s">
        <v>5055</v>
      </c>
      <c r="AM501" t="s">
        <v>5055</v>
      </c>
      <c r="AN501" t="s">
        <v>5055</v>
      </c>
      <c r="AO501" t="s">
        <v>5055</v>
      </c>
      <c r="AP501" t="s">
        <v>5055</v>
      </c>
      <c r="AQ501" t="s">
        <v>5055</v>
      </c>
      <c r="AR501" s="10" t="s">
        <v>5055</v>
      </c>
    </row>
    <row r="502" spans="1:44" ht="16" x14ac:dyDescent="0.2">
      <c r="A502" s="2">
        <v>45291</v>
      </c>
      <c r="B502" t="s">
        <v>205</v>
      </c>
      <c r="C502" s="7">
        <v>366.68</v>
      </c>
      <c r="D502" t="s">
        <v>104</v>
      </c>
      <c r="E502">
        <v>1730</v>
      </c>
      <c r="F502">
        <v>1700</v>
      </c>
      <c r="G502">
        <v>2996</v>
      </c>
      <c r="J502" t="s">
        <v>5053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5077</v>
      </c>
      <c r="U502" s="8" t="s">
        <v>5055</v>
      </c>
      <c r="V502" s="9">
        <v>366.68</v>
      </c>
      <c r="X502" s="11">
        <v>-366.68</v>
      </c>
      <c r="Y502" t="s">
        <v>5055</v>
      </c>
      <c r="Z502" s="10" t="s">
        <v>5055</v>
      </c>
      <c r="AB502" s="8" t="s">
        <v>5055</v>
      </c>
      <c r="AC502" t="s">
        <v>5055</v>
      </c>
      <c r="AD502" t="s">
        <v>5055</v>
      </c>
      <c r="AE502" s="10" t="s">
        <v>5055</v>
      </c>
      <c r="AG502" s="8" t="s">
        <v>5055</v>
      </c>
      <c r="AH502" t="s">
        <v>5055</v>
      </c>
      <c r="AI502" s="10" t="s">
        <v>5055</v>
      </c>
      <c r="AK502" s="8" t="s">
        <v>5055</v>
      </c>
      <c r="AL502" t="s">
        <v>5055</v>
      </c>
      <c r="AM502" t="s">
        <v>5055</v>
      </c>
      <c r="AN502" t="s">
        <v>5055</v>
      </c>
      <c r="AO502" t="s">
        <v>5055</v>
      </c>
      <c r="AP502" t="s">
        <v>5055</v>
      </c>
      <c r="AQ502" t="s">
        <v>5055</v>
      </c>
      <c r="AR502" s="10" t="s">
        <v>5055</v>
      </c>
    </row>
    <row r="503" spans="1:44" ht="16" x14ac:dyDescent="0.2">
      <c r="A503" s="2">
        <v>45291</v>
      </c>
      <c r="B503" t="s">
        <v>370</v>
      </c>
      <c r="C503" s="7">
        <v>1322.13</v>
      </c>
      <c r="D503" t="s">
        <v>104</v>
      </c>
      <c r="E503">
        <v>1730</v>
      </c>
      <c r="F503">
        <v>1705</v>
      </c>
      <c r="G503">
        <v>2997</v>
      </c>
      <c r="J503" t="s">
        <v>5053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5077</v>
      </c>
      <c r="U503" s="8" t="s">
        <v>5055</v>
      </c>
      <c r="V503" s="9">
        <v>1322.13</v>
      </c>
      <c r="X503" s="8" t="s">
        <v>5055</v>
      </c>
      <c r="Y503" s="7">
        <v>-1322.13</v>
      </c>
      <c r="Z503" s="10" t="s">
        <v>5055</v>
      </c>
      <c r="AB503" s="8" t="s">
        <v>5055</v>
      </c>
      <c r="AC503" t="s">
        <v>5055</v>
      </c>
      <c r="AD503" t="s">
        <v>5055</v>
      </c>
      <c r="AE503" s="10" t="s">
        <v>5055</v>
      </c>
      <c r="AG503" s="8" t="s">
        <v>5055</v>
      </c>
      <c r="AH503" t="s">
        <v>5055</v>
      </c>
      <c r="AI503" s="10" t="s">
        <v>5055</v>
      </c>
      <c r="AK503" s="8" t="s">
        <v>5055</v>
      </c>
      <c r="AL503" t="s">
        <v>5055</v>
      </c>
      <c r="AM503" t="s">
        <v>5055</v>
      </c>
      <c r="AN503" t="s">
        <v>5055</v>
      </c>
      <c r="AO503" t="s">
        <v>5055</v>
      </c>
      <c r="AP503" t="s">
        <v>5055</v>
      </c>
      <c r="AQ503" t="s">
        <v>5055</v>
      </c>
      <c r="AR503" s="10" t="s">
        <v>5055</v>
      </c>
    </row>
    <row r="504" spans="1:44" ht="16" x14ac:dyDescent="0.2">
      <c r="A504" s="2">
        <v>45291</v>
      </c>
      <c r="B504" t="s">
        <v>202</v>
      </c>
      <c r="C504" s="7">
        <v>2143.2600000000002</v>
      </c>
      <c r="D504" t="s">
        <v>104</v>
      </c>
      <c r="E504">
        <v>1730</v>
      </c>
      <c r="F504">
        <v>1712</v>
      </c>
      <c r="G504">
        <v>2998</v>
      </c>
      <c r="J504" t="s">
        <v>5053</v>
      </c>
      <c r="L504" t="s">
        <v>52</v>
      </c>
      <c r="M504" t="s">
        <v>203</v>
      </c>
      <c r="O504" t="s">
        <v>52</v>
      </c>
      <c r="P504" t="s">
        <v>203</v>
      </c>
      <c r="R504" t="s">
        <v>66</v>
      </c>
      <c r="S504" t="s">
        <v>5077</v>
      </c>
      <c r="U504" s="8" t="s">
        <v>5055</v>
      </c>
      <c r="V504" s="9">
        <v>2143.2600000000002</v>
      </c>
      <c r="X504" s="8" t="s">
        <v>5055</v>
      </c>
      <c r="Y504" t="s">
        <v>5055</v>
      </c>
      <c r="Z504" s="9">
        <v>-2143.2600000000002</v>
      </c>
      <c r="AB504" s="8" t="s">
        <v>5055</v>
      </c>
      <c r="AC504" t="s">
        <v>5055</v>
      </c>
      <c r="AD504" t="s">
        <v>5055</v>
      </c>
      <c r="AE504" s="10" t="s">
        <v>5055</v>
      </c>
      <c r="AG504" s="8" t="s">
        <v>5055</v>
      </c>
      <c r="AH504" t="s">
        <v>5055</v>
      </c>
      <c r="AI504" s="10" t="s">
        <v>5055</v>
      </c>
      <c r="AK504" s="8" t="s">
        <v>5055</v>
      </c>
      <c r="AL504" t="s">
        <v>5055</v>
      </c>
      <c r="AM504" t="s">
        <v>5055</v>
      </c>
      <c r="AN504" t="s">
        <v>5055</v>
      </c>
      <c r="AO504" t="s">
        <v>5055</v>
      </c>
      <c r="AP504" t="s">
        <v>5055</v>
      </c>
      <c r="AQ504" t="s">
        <v>5055</v>
      </c>
      <c r="AR504" s="10" t="s">
        <v>5055</v>
      </c>
    </row>
    <row r="505" spans="1:44" ht="16" x14ac:dyDescent="0.2">
      <c r="A505" s="2">
        <v>45291</v>
      </c>
      <c r="B505" t="s">
        <v>2635</v>
      </c>
      <c r="C505" s="7">
        <v>143</v>
      </c>
      <c r="D505" t="s">
        <v>104</v>
      </c>
      <c r="E505">
        <v>2551</v>
      </c>
      <c r="F505">
        <v>1730</v>
      </c>
      <c r="G505">
        <v>2986</v>
      </c>
      <c r="H505" t="s">
        <v>1936</v>
      </c>
      <c r="J505" t="s">
        <v>5053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5077</v>
      </c>
      <c r="U505" s="8" t="s">
        <v>5055</v>
      </c>
      <c r="V505" s="9">
        <v>-143</v>
      </c>
      <c r="X505" s="8" t="s">
        <v>5055</v>
      </c>
      <c r="Y505" t="s">
        <v>5055</v>
      </c>
      <c r="Z505" s="10" t="s">
        <v>5055</v>
      </c>
      <c r="AB505" s="8" t="s">
        <v>5055</v>
      </c>
      <c r="AC505" s="7">
        <v>143</v>
      </c>
      <c r="AD505" t="s">
        <v>5055</v>
      </c>
      <c r="AE505" s="10" t="s">
        <v>5055</v>
      </c>
      <c r="AG505" s="8" t="s">
        <v>5055</v>
      </c>
      <c r="AH505" t="s">
        <v>5055</v>
      </c>
      <c r="AI505" s="10" t="s">
        <v>5055</v>
      </c>
      <c r="AK505" s="8" t="s">
        <v>5055</v>
      </c>
      <c r="AL505" t="s">
        <v>5055</v>
      </c>
      <c r="AM505" t="s">
        <v>5055</v>
      </c>
      <c r="AN505" t="s">
        <v>5055</v>
      </c>
      <c r="AO505" t="s">
        <v>5055</v>
      </c>
      <c r="AP505" s="7">
        <v>143</v>
      </c>
      <c r="AQ505" t="s">
        <v>5055</v>
      </c>
      <c r="AR505" s="10" t="s">
        <v>5055</v>
      </c>
    </row>
    <row r="506" spans="1:44" ht="16" x14ac:dyDescent="0.2">
      <c r="A506" s="2">
        <v>45291</v>
      </c>
      <c r="B506" t="s">
        <v>206</v>
      </c>
      <c r="C506" s="7">
        <v>2988.56</v>
      </c>
      <c r="D506" t="s">
        <v>104</v>
      </c>
      <c r="E506">
        <v>2551</v>
      </c>
      <c r="F506">
        <v>1730</v>
      </c>
      <c r="G506">
        <v>2987</v>
      </c>
      <c r="H506" t="s">
        <v>1936</v>
      </c>
      <c r="J506" t="s">
        <v>5053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5077</v>
      </c>
      <c r="U506" s="8" t="s">
        <v>5055</v>
      </c>
      <c r="V506" s="9">
        <v>-2988.56</v>
      </c>
      <c r="X506" s="8" t="s">
        <v>5055</v>
      </c>
      <c r="Y506" t="s">
        <v>5055</v>
      </c>
      <c r="Z506" s="10" t="s">
        <v>5055</v>
      </c>
      <c r="AB506" s="8" t="s">
        <v>5055</v>
      </c>
      <c r="AC506" s="7">
        <v>2988.56</v>
      </c>
      <c r="AD506" t="s">
        <v>5055</v>
      </c>
      <c r="AE506" s="10" t="s">
        <v>5055</v>
      </c>
      <c r="AG506" s="8" t="s">
        <v>5055</v>
      </c>
      <c r="AH506" t="s">
        <v>5055</v>
      </c>
      <c r="AI506" s="10" t="s">
        <v>5055</v>
      </c>
      <c r="AK506" s="8" t="s">
        <v>5055</v>
      </c>
      <c r="AL506" t="s">
        <v>5055</v>
      </c>
      <c r="AM506" t="s">
        <v>5055</v>
      </c>
      <c r="AN506" t="s">
        <v>5055</v>
      </c>
      <c r="AO506" t="s">
        <v>5055</v>
      </c>
      <c r="AP506" s="7">
        <v>2988.56</v>
      </c>
      <c r="AQ506" t="s">
        <v>5055</v>
      </c>
      <c r="AR506" s="10" t="s">
        <v>5055</v>
      </c>
    </row>
    <row r="507" spans="1:44" ht="16" x14ac:dyDescent="0.2">
      <c r="A507" s="2">
        <v>45291</v>
      </c>
      <c r="B507" t="s">
        <v>206</v>
      </c>
      <c r="C507" s="7">
        <v>2957.87</v>
      </c>
      <c r="D507" t="s">
        <v>104</v>
      </c>
      <c r="E507">
        <v>2551</v>
      </c>
      <c r="F507">
        <v>1730</v>
      </c>
      <c r="G507">
        <v>2989</v>
      </c>
      <c r="H507" t="s">
        <v>1934</v>
      </c>
      <c r="J507" t="s">
        <v>5053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5077</v>
      </c>
      <c r="U507" s="8" t="s">
        <v>5055</v>
      </c>
      <c r="V507" s="9">
        <v>-2957.87</v>
      </c>
      <c r="X507" s="8" t="s">
        <v>5055</v>
      </c>
      <c r="Y507" t="s">
        <v>5055</v>
      </c>
      <c r="Z507" s="10" t="s">
        <v>5055</v>
      </c>
      <c r="AB507" s="8" t="s">
        <v>5055</v>
      </c>
      <c r="AC507" s="7">
        <v>2957.87</v>
      </c>
      <c r="AD507" t="s">
        <v>5055</v>
      </c>
      <c r="AE507" s="10" t="s">
        <v>5055</v>
      </c>
      <c r="AG507" s="8" t="s">
        <v>5055</v>
      </c>
      <c r="AH507" t="s">
        <v>5055</v>
      </c>
      <c r="AI507" s="10" t="s">
        <v>5055</v>
      </c>
      <c r="AK507" s="8" t="s">
        <v>5055</v>
      </c>
      <c r="AL507" t="s">
        <v>5055</v>
      </c>
      <c r="AM507" t="s">
        <v>5055</v>
      </c>
      <c r="AN507" t="s">
        <v>5055</v>
      </c>
      <c r="AO507" t="s">
        <v>5055</v>
      </c>
      <c r="AP507" s="7">
        <v>2957.87</v>
      </c>
      <c r="AQ507" t="s">
        <v>5055</v>
      </c>
      <c r="AR507" s="10" t="s">
        <v>5055</v>
      </c>
    </row>
    <row r="508" spans="1:44" ht="16" x14ac:dyDescent="0.2">
      <c r="A508" s="2">
        <v>45291</v>
      </c>
      <c r="B508" t="s">
        <v>206</v>
      </c>
      <c r="C508" s="7">
        <v>2268.59</v>
      </c>
      <c r="D508" t="s">
        <v>104</v>
      </c>
      <c r="E508">
        <v>2551</v>
      </c>
      <c r="F508">
        <v>1730</v>
      </c>
      <c r="G508">
        <v>2991</v>
      </c>
      <c r="H508" t="s">
        <v>1935</v>
      </c>
      <c r="J508" t="s">
        <v>5053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5077</v>
      </c>
      <c r="U508" s="8" t="s">
        <v>5055</v>
      </c>
      <c r="V508" s="9">
        <v>-2268.59</v>
      </c>
      <c r="X508" s="8" t="s">
        <v>5055</v>
      </c>
      <c r="Y508" t="s">
        <v>5055</v>
      </c>
      <c r="Z508" s="10" t="s">
        <v>5055</v>
      </c>
      <c r="AB508" s="8" t="s">
        <v>5055</v>
      </c>
      <c r="AC508" s="7">
        <v>2268.59</v>
      </c>
      <c r="AD508" t="s">
        <v>5055</v>
      </c>
      <c r="AE508" s="10" t="s">
        <v>5055</v>
      </c>
      <c r="AG508" s="8" t="s">
        <v>5055</v>
      </c>
      <c r="AH508" t="s">
        <v>5055</v>
      </c>
      <c r="AI508" s="10" t="s">
        <v>5055</v>
      </c>
      <c r="AK508" s="8" t="s">
        <v>5055</v>
      </c>
      <c r="AL508" t="s">
        <v>5055</v>
      </c>
      <c r="AM508" t="s">
        <v>5055</v>
      </c>
      <c r="AN508" t="s">
        <v>5055</v>
      </c>
      <c r="AO508" t="s">
        <v>5055</v>
      </c>
      <c r="AP508" s="7">
        <v>2268.59</v>
      </c>
      <c r="AQ508" t="s">
        <v>5055</v>
      </c>
      <c r="AR508" s="10" t="s">
        <v>5055</v>
      </c>
    </row>
    <row r="509" spans="1:44" ht="16" x14ac:dyDescent="0.2">
      <c r="A509" s="2">
        <v>45291</v>
      </c>
      <c r="B509" t="s">
        <v>204</v>
      </c>
      <c r="C509" s="7">
        <v>700.51</v>
      </c>
      <c r="D509" t="s">
        <v>104</v>
      </c>
      <c r="E509">
        <v>2555</v>
      </c>
      <c r="F509">
        <v>1730</v>
      </c>
      <c r="G509">
        <v>2988</v>
      </c>
      <c r="H509" t="s">
        <v>1936</v>
      </c>
      <c r="J509" t="s">
        <v>5053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5077</v>
      </c>
      <c r="U509" s="8" t="s">
        <v>5055</v>
      </c>
      <c r="V509" s="9">
        <v>-700.51</v>
      </c>
      <c r="X509" s="8" t="s">
        <v>5055</v>
      </c>
      <c r="Y509" t="s">
        <v>5055</v>
      </c>
      <c r="Z509" s="10" t="s">
        <v>5055</v>
      </c>
      <c r="AB509" s="8" t="s">
        <v>5055</v>
      </c>
      <c r="AC509" t="s">
        <v>5055</v>
      </c>
      <c r="AD509" s="7">
        <v>700.51</v>
      </c>
      <c r="AE509" s="10" t="s">
        <v>5055</v>
      </c>
      <c r="AG509" s="8" t="s">
        <v>5055</v>
      </c>
      <c r="AH509" t="s">
        <v>5055</v>
      </c>
      <c r="AI509" s="10" t="s">
        <v>5055</v>
      </c>
      <c r="AK509" s="8" t="s">
        <v>5055</v>
      </c>
      <c r="AL509" t="s">
        <v>5055</v>
      </c>
      <c r="AM509" t="s">
        <v>5055</v>
      </c>
      <c r="AN509" t="s">
        <v>5055</v>
      </c>
      <c r="AO509" t="s">
        <v>5055</v>
      </c>
      <c r="AP509" s="7">
        <v>700.51</v>
      </c>
      <c r="AQ509" t="s">
        <v>5055</v>
      </c>
      <c r="AR509" s="10" t="s">
        <v>5055</v>
      </c>
    </row>
    <row r="510" spans="1:44" ht="16" x14ac:dyDescent="0.2">
      <c r="A510" s="2">
        <v>45291</v>
      </c>
      <c r="B510" t="s">
        <v>204</v>
      </c>
      <c r="C510" s="7">
        <v>667.53</v>
      </c>
      <c r="D510" t="s">
        <v>104</v>
      </c>
      <c r="E510">
        <v>2555</v>
      </c>
      <c r="F510">
        <v>1730</v>
      </c>
      <c r="G510">
        <v>2990</v>
      </c>
      <c r="H510" t="s">
        <v>1934</v>
      </c>
      <c r="J510" t="s">
        <v>5053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5077</v>
      </c>
      <c r="U510" s="8" t="s">
        <v>5055</v>
      </c>
      <c r="V510" s="9">
        <v>-667.53</v>
      </c>
      <c r="X510" s="8" t="s">
        <v>5055</v>
      </c>
      <c r="Y510" t="s">
        <v>5055</v>
      </c>
      <c r="Z510" s="10" t="s">
        <v>5055</v>
      </c>
      <c r="AB510" s="8" t="s">
        <v>5055</v>
      </c>
      <c r="AC510" t="s">
        <v>5055</v>
      </c>
      <c r="AD510" s="7">
        <v>667.53</v>
      </c>
      <c r="AE510" s="10" t="s">
        <v>5055</v>
      </c>
      <c r="AG510" s="8" t="s">
        <v>5055</v>
      </c>
      <c r="AH510" t="s">
        <v>5055</v>
      </c>
      <c r="AI510" s="10" t="s">
        <v>5055</v>
      </c>
      <c r="AK510" s="8" t="s">
        <v>5055</v>
      </c>
      <c r="AL510" t="s">
        <v>5055</v>
      </c>
      <c r="AM510" t="s">
        <v>5055</v>
      </c>
      <c r="AN510" t="s">
        <v>5055</v>
      </c>
      <c r="AO510" t="s">
        <v>5055</v>
      </c>
      <c r="AP510" s="7">
        <v>667.53</v>
      </c>
      <c r="AQ510" t="s">
        <v>5055</v>
      </c>
      <c r="AR510" s="10" t="s">
        <v>5055</v>
      </c>
    </row>
    <row r="511" spans="1:44" ht="16" x14ac:dyDescent="0.2">
      <c r="A511" s="2">
        <v>45291</v>
      </c>
      <c r="B511" t="s">
        <v>204</v>
      </c>
      <c r="C511" s="7">
        <v>515.27</v>
      </c>
      <c r="D511" t="s">
        <v>104</v>
      </c>
      <c r="E511">
        <v>2555</v>
      </c>
      <c r="F511">
        <v>1730</v>
      </c>
      <c r="G511">
        <v>2992</v>
      </c>
      <c r="H511" t="s">
        <v>1935</v>
      </c>
      <c r="J511" t="s">
        <v>5053</v>
      </c>
      <c r="L511" t="s">
        <v>49</v>
      </c>
      <c r="M511" t="s">
        <v>50</v>
      </c>
      <c r="N511" t="s">
        <v>51</v>
      </c>
      <c r="O511" t="s">
        <v>52</v>
      </c>
      <c r="P511" t="s">
        <v>203</v>
      </c>
      <c r="R511" t="s">
        <v>66</v>
      </c>
      <c r="S511" t="s">
        <v>5077</v>
      </c>
      <c r="U511" s="8" t="s">
        <v>5055</v>
      </c>
      <c r="V511" s="9">
        <v>-515.27</v>
      </c>
      <c r="X511" s="8" t="s">
        <v>5055</v>
      </c>
      <c r="Y511" t="s">
        <v>5055</v>
      </c>
      <c r="Z511" s="10" t="s">
        <v>5055</v>
      </c>
      <c r="AB511" s="8" t="s">
        <v>5055</v>
      </c>
      <c r="AC511" t="s">
        <v>5055</v>
      </c>
      <c r="AD511" s="7">
        <v>515.27</v>
      </c>
      <c r="AE511" s="10" t="s">
        <v>5055</v>
      </c>
      <c r="AG511" s="8" t="s">
        <v>5055</v>
      </c>
      <c r="AH511" t="s">
        <v>5055</v>
      </c>
      <c r="AI511" s="10" t="s">
        <v>5055</v>
      </c>
      <c r="AK511" s="8" t="s">
        <v>5055</v>
      </c>
      <c r="AL511" t="s">
        <v>5055</v>
      </c>
      <c r="AM511" t="s">
        <v>5055</v>
      </c>
      <c r="AN511" t="s">
        <v>5055</v>
      </c>
      <c r="AO511" t="s">
        <v>5055</v>
      </c>
      <c r="AP511" s="7">
        <v>515.27</v>
      </c>
      <c r="AQ511" t="s">
        <v>5055</v>
      </c>
      <c r="AR511" s="10" t="s">
        <v>5055</v>
      </c>
    </row>
    <row r="512" spans="1:44" ht="16" x14ac:dyDescent="0.2">
      <c r="A512" s="2">
        <v>45307.041666666657</v>
      </c>
      <c r="B512" t="s">
        <v>215</v>
      </c>
      <c r="C512" s="7">
        <v>1085.9000000000001</v>
      </c>
      <c r="D512" t="s">
        <v>48</v>
      </c>
      <c r="E512">
        <v>1700</v>
      </c>
      <c r="F512">
        <v>940</v>
      </c>
      <c r="G512">
        <v>2835</v>
      </c>
      <c r="I512" t="s">
        <v>3464</v>
      </c>
      <c r="J512" t="s">
        <v>3465</v>
      </c>
      <c r="K512" t="s">
        <v>3464</v>
      </c>
      <c r="L512" t="s">
        <v>52</v>
      </c>
      <c r="M512" t="s">
        <v>203</v>
      </c>
      <c r="O512" t="s">
        <v>52</v>
      </c>
      <c r="P512" t="s">
        <v>53</v>
      </c>
      <c r="R512" t="s">
        <v>66</v>
      </c>
      <c r="S512" t="s">
        <v>5077</v>
      </c>
      <c r="U512" s="8" t="s">
        <v>5055</v>
      </c>
      <c r="V512" s="10" t="s">
        <v>5055</v>
      </c>
      <c r="X512" s="11">
        <v>1085.9000000000001</v>
      </c>
      <c r="Y512" t="s">
        <v>5055</v>
      </c>
      <c r="Z512" s="10" t="s">
        <v>5055</v>
      </c>
      <c r="AB512" s="8" t="s">
        <v>5055</v>
      </c>
      <c r="AC512" t="s">
        <v>5055</v>
      </c>
      <c r="AD512" t="s">
        <v>5055</v>
      </c>
      <c r="AE512" s="10" t="s">
        <v>5055</v>
      </c>
      <c r="AG512" s="8" t="s">
        <v>5055</v>
      </c>
      <c r="AH512" t="s">
        <v>5055</v>
      </c>
      <c r="AI512" s="10" t="s">
        <v>5055</v>
      </c>
      <c r="AK512" s="8" t="s">
        <v>5055</v>
      </c>
      <c r="AL512" t="s">
        <v>5055</v>
      </c>
      <c r="AM512" t="s">
        <v>5055</v>
      </c>
      <c r="AN512" t="s">
        <v>5055</v>
      </c>
      <c r="AO512" t="s">
        <v>5055</v>
      </c>
      <c r="AP512" t="s">
        <v>5055</v>
      </c>
      <c r="AQ512" t="s">
        <v>5055</v>
      </c>
      <c r="AR512" s="10" t="s">
        <v>5055</v>
      </c>
    </row>
    <row r="513" spans="1:44" ht="16" x14ac:dyDescent="0.2">
      <c r="B513" t="s">
        <v>5056</v>
      </c>
      <c r="U513" s="11">
        <f>SUM(U496:U512)</f>
        <v>0</v>
      </c>
      <c r="V513" s="9">
        <f>SUM(V496:V512)</f>
        <v>2.2737367544323206E-12</v>
      </c>
      <c r="X513" s="11">
        <f>SUM(X496:X512)</f>
        <v>0</v>
      </c>
      <c r="Y513" s="12">
        <f>SUM(Y496:Y512)</f>
        <v>1148.8900000000003</v>
      </c>
      <c r="Z513" s="9">
        <f>SUM(Z496:Z512)</f>
        <v>0</v>
      </c>
      <c r="AB513" s="11">
        <f>SUM(AB496:AB512)</f>
        <v>0</v>
      </c>
      <c r="AC513" s="12">
        <f>SUM(AC496:AC512)</f>
        <v>8358.02</v>
      </c>
      <c r="AD513" s="12">
        <f>SUM(AD496:AD512)</f>
        <v>1883.31</v>
      </c>
      <c r="AE513" s="9">
        <f>SUM(AE496:AE512)</f>
        <v>0</v>
      </c>
      <c r="AG513" s="11">
        <f>SUM(AG496:AG512)</f>
        <v>0</v>
      </c>
      <c r="AH513" s="12">
        <f>SUM(AH496:AH512)</f>
        <v>0</v>
      </c>
      <c r="AI513" s="9">
        <f>SUM(AI496:AI512)</f>
        <v>0</v>
      </c>
      <c r="AK513" s="11">
        <f t="shared" ref="AK513:AR513" si="22">SUM(AK496:AK512)</f>
        <v>0</v>
      </c>
      <c r="AL513" s="12">
        <f t="shared" si="22"/>
        <v>0</v>
      </c>
      <c r="AM513" s="12">
        <f t="shared" si="22"/>
        <v>0</v>
      </c>
      <c r="AN513" s="12">
        <f t="shared" si="22"/>
        <v>0</v>
      </c>
      <c r="AO513" s="12">
        <f t="shared" si="22"/>
        <v>0</v>
      </c>
      <c r="AP513" s="12">
        <f t="shared" si="22"/>
        <v>10241.330000000002</v>
      </c>
      <c r="AQ513" s="12">
        <f t="shared" si="22"/>
        <v>0</v>
      </c>
      <c r="AR513" s="9">
        <f t="shared" si="22"/>
        <v>0</v>
      </c>
    </row>
    <row r="514" spans="1:44" ht="16" x14ac:dyDescent="0.2">
      <c r="B514" s="3" t="s">
        <v>5057</v>
      </c>
      <c r="U514" s="13">
        <f>U513+U494</f>
        <v>0</v>
      </c>
      <c r="V514" s="14">
        <f>V513+V494</f>
        <v>-3.2542857297812589E-12</v>
      </c>
      <c r="X514" s="13">
        <f>X513+X494</f>
        <v>0</v>
      </c>
      <c r="Y514" s="15">
        <f>Y513+Y494</f>
        <v>-2564.9199999999973</v>
      </c>
      <c r="Z514" s="14">
        <f>Z513+Z494</f>
        <v>0</v>
      </c>
      <c r="AB514" s="8"/>
      <c r="AE514" s="10"/>
      <c r="AG514" s="8"/>
      <c r="AI514" s="10"/>
      <c r="AK514" s="8"/>
      <c r="AR514" s="10"/>
    </row>
    <row r="515" spans="1:44" x14ac:dyDescent="0.2">
      <c r="U515" s="8"/>
      <c r="V515" s="10"/>
      <c r="X515" s="8"/>
      <c r="Z515" s="10"/>
      <c r="AB515" s="8"/>
      <c r="AE515" s="10"/>
      <c r="AG515" s="8"/>
      <c r="AI515" s="10"/>
      <c r="AK515" s="8"/>
      <c r="AR515" s="10"/>
    </row>
    <row r="516" spans="1:44" ht="16" x14ac:dyDescent="0.2">
      <c r="A516" s="2">
        <v>45317.041666666657</v>
      </c>
      <c r="B516" t="s">
        <v>3544</v>
      </c>
      <c r="C516" s="7">
        <v>5694.54</v>
      </c>
      <c r="D516" t="s">
        <v>48</v>
      </c>
      <c r="E516">
        <v>1712</v>
      </c>
      <c r="F516">
        <v>940</v>
      </c>
      <c r="G516">
        <v>2884</v>
      </c>
      <c r="I516" t="s">
        <v>3546</v>
      </c>
      <c r="J516" t="s">
        <v>3547</v>
      </c>
      <c r="K516" t="s">
        <v>3546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5078</v>
      </c>
      <c r="U516" s="8" t="s">
        <v>5055</v>
      </c>
      <c r="V516" s="10" t="s">
        <v>5055</v>
      </c>
      <c r="X516" s="8" t="s">
        <v>5055</v>
      </c>
      <c r="Y516" t="s">
        <v>5055</v>
      </c>
      <c r="Z516" s="9">
        <v>5694.54</v>
      </c>
      <c r="AB516" s="8" t="s">
        <v>5055</v>
      </c>
      <c r="AC516" t="s">
        <v>5055</v>
      </c>
      <c r="AD516" t="s">
        <v>5055</v>
      </c>
      <c r="AE516" s="10" t="s">
        <v>5055</v>
      </c>
      <c r="AG516" s="8" t="s">
        <v>5055</v>
      </c>
      <c r="AH516" t="s">
        <v>5055</v>
      </c>
      <c r="AI516" s="10" t="s">
        <v>5055</v>
      </c>
      <c r="AK516" s="8" t="s">
        <v>5055</v>
      </c>
      <c r="AL516" t="s">
        <v>5055</v>
      </c>
      <c r="AM516" t="s">
        <v>5055</v>
      </c>
      <c r="AN516" t="s">
        <v>5055</v>
      </c>
      <c r="AO516" t="s">
        <v>5055</v>
      </c>
      <c r="AP516" t="s">
        <v>5055</v>
      </c>
      <c r="AQ516" t="s">
        <v>5055</v>
      </c>
      <c r="AR516" s="10" t="s">
        <v>5055</v>
      </c>
    </row>
    <row r="517" spans="1:44" ht="16" x14ac:dyDescent="0.2">
      <c r="A517" s="2">
        <v>45320.041666666657</v>
      </c>
      <c r="B517" t="s">
        <v>582</v>
      </c>
      <c r="C517" s="7">
        <v>1722.04</v>
      </c>
      <c r="D517" t="s">
        <v>48</v>
      </c>
      <c r="E517">
        <v>1705</v>
      </c>
      <c r="F517">
        <v>940</v>
      </c>
      <c r="G517">
        <v>2888</v>
      </c>
      <c r="I517" t="s">
        <v>3549</v>
      </c>
      <c r="J517" t="s">
        <v>3550</v>
      </c>
      <c r="K517" t="s">
        <v>3549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5078</v>
      </c>
      <c r="U517" s="8" t="s">
        <v>5055</v>
      </c>
      <c r="V517" s="10" t="s">
        <v>5055</v>
      </c>
      <c r="X517" s="8" t="s">
        <v>5055</v>
      </c>
      <c r="Y517" s="7">
        <v>1722.04</v>
      </c>
      <c r="Z517" s="10" t="s">
        <v>5055</v>
      </c>
      <c r="AB517" s="8" t="s">
        <v>5055</v>
      </c>
      <c r="AC517" t="s">
        <v>5055</v>
      </c>
      <c r="AD517" t="s">
        <v>5055</v>
      </c>
      <c r="AE517" s="10" t="s">
        <v>5055</v>
      </c>
      <c r="AG517" s="8" t="s">
        <v>5055</v>
      </c>
      <c r="AH517" t="s">
        <v>5055</v>
      </c>
      <c r="AI517" s="10" t="s">
        <v>5055</v>
      </c>
      <c r="AK517" s="8" t="s">
        <v>5055</v>
      </c>
      <c r="AL517" t="s">
        <v>5055</v>
      </c>
      <c r="AM517" t="s">
        <v>5055</v>
      </c>
      <c r="AN517" t="s">
        <v>5055</v>
      </c>
      <c r="AO517" t="s">
        <v>5055</v>
      </c>
      <c r="AP517" t="s">
        <v>5055</v>
      </c>
      <c r="AQ517" t="s">
        <v>5055</v>
      </c>
      <c r="AR517" s="10" t="s">
        <v>5055</v>
      </c>
    </row>
    <row r="518" spans="1:44" ht="16" x14ac:dyDescent="0.2">
      <c r="A518" s="2">
        <v>45320.041666666657</v>
      </c>
      <c r="B518" t="s">
        <v>256</v>
      </c>
      <c r="C518" s="7">
        <v>5578.4</v>
      </c>
      <c r="D518" t="s">
        <v>48</v>
      </c>
      <c r="E518">
        <v>1705</v>
      </c>
      <c r="F518">
        <v>940</v>
      </c>
      <c r="G518">
        <v>2864</v>
      </c>
      <c r="I518" t="s">
        <v>3559</v>
      </c>
      <c r="J518" t="s">
        <v>3560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5078</v>
      </c>
      <c r="U518" s="8" t="s">
        <v>5055</v>
      </c>
      <c r="V518" s="10" t="s">
        <v>5055</v>
      </c>
      <c r="X518" s="8" t="s">
        <v>5055</v>
      </c>
      <c r="Y518" s="7">
        <v>5578.4</v>
      </c>
      <c r="Z518" s="10" t="s">
        <v>5055</v>
      </c>
      <c r="AB518" s="8" t="s">
        <v>5055</v>
      </c>
      <c r="AC518" t="s">
        <v>5055</v>
      </c>
      <c r="AD518" t="s">
        <v>5055</v>
      </c>
      <c r="AE518" s="10" t="s">
        <v>5055</v>
      </c>
      <c r="AG518" s="8" t="s">
        <v>5055</v>
      </c>
      <c r="AH518" t="s">
        <v>5055</v>
      </c>
      <c r="AI518" s="10" t="s">
        <v>5055</v>
      </c>
      <c r="AK518" s="8" t="s">
        <v>5055</v>
      </c>
      <c r="AL518" t="s">
        <v>5055</v>
      </c>
      <c r="AM518" t="s">
        <v>5055</v>
      </c>
      <c r="AN518" t="s">
        <v>5055</v>
      </c>
      <c r="AO518" t="s">
        <v>5055</v>
      </c>
      <c r="AP518" t="s">
        <v>5055</v>
      </c>
      <c r="AQ518" t="s">
        <v>5055</v>
      </c>
      <c r="AR518" s="10" t="s">
        <v>5055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5053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5078</v>
      </c>
      <c r="U519" s="8" t="s">
        <v>5055</v>
      </c>
      <c r="V519" s="9">
        <v>679.01</v>
      </c>
      <c r="X519" s="11">
        <v>-679.01</v>
      </c>
      <c r="Y519" t="s">
        <v>5055</v>
      </c>
      <c r="Z519" s="10" t="s">
        <v>5055</v>
      </c>
      <c r="AB519" s="8" t="s">
        <v>5055</v>
      </c>
      <c r="AC519" t="s">
        <v>5055</v>
      </c>
      <c r="AD519" t="s">
        <v>5055</v>
      </c>
      <c r="AE519" s="10" t="s">
        <v>5055</v>
      </c>
      <c r="AG519" s="8" t="s">
        <v>5055</v>
      </c>
      <c r="AH519" t="s">
        <v>5055</v>
      </c>
      <c r="AI519" s="10" t="s">
        <v>5055</v>
      </c>
      <c r="AK519" s="8" t="s">
        <v>5055</v>
      </c>
      <c r="AL519" t="s">
        <v>5055</v>
      </c>
      <c r="AM519" t="s">
        <v>5055</v>
      </c>
      <c r="AN519" t="s">
        <v>5055</v>
      </c>
      <c r="AO519" t="s">
        <v>5055</v>
      </c>
      <c r="AP519" t="s">
        <v>5055</v>
      </c>
      <c r="AQ519" t="s">
        <v>5055</v>
      </c>
      <c r="AR519" s="10" t="s">
        <v>5055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5053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5078</v>
      </c>
      <c r="U520" s="8" t="s">
        <v>5055</v>
      </c>
      <c r="V520" s="9">
        <v>2172.04</v>
      </c>
      <c r="X520" s="8" t="s">
        <v>5055</v>
      </c>
      <c r="Y520" s="7">
        <v>-2172.04</v>
      </c>
      <c r="Z520" s="10" t="s">
        <v>5055</v>
      </c>
      <c r="AB520" s="8" t="s">
        <v>5055</v>
      </c>
      <c r="AC520" t="s">
        <v>5055</v>
      </c>
      <c r="AD520" t="s">
        <v>5055</v>
      </c>
      <c r="AE520" s="10" t="s">
        <v>5055</v>
      </c>
      <c r="AG520" s="8" t="s">
        <v>5055</v>
      </c>
      <c r="AH520" t="s">
        <v>5055</v>
      </c>
      <c r="AI520" s="10" t="s">
        <v>5055</v>
      </c>
      <c r="AK520" s="8" t="s">
        <v>5055</v>
      </c>
      <c r="AL520" t="s">
        <v>5055</v>
      </c>
      <c r="AM520" t="s">
        <v>5055</v>
      </c>
      <c r="AN520" t="s">
        <v>5055</v>
      </c>
      <c r="AO520" t="s">
        <v>5055</v>
      </c>
      <c r="AP520" t="s">
        <v>5055</v>
      </c>
      <c r="AQ520" t="s">
        <v>5055</v>
      </c>
      <c r="AR520" s="10" t="s">
        <v>5055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5053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5078</v>
      </c>
      <c r="U521" s="8" t="s">
        <v>5055</v>
      </c>
      <c r="V521" s="9">
        <v>3529.67</v>
      </c>
      <c r="X521" s="8" t="s">
        <v>5055</v>
      </c>
      <c r="Y521" t="s">
        <v>5055</v>
      </c>
      <c r="Z521" s="9">
        <v>-3529.67</v>
      </c>
      <c r="AB521" s="8" t="s">
        <v>5055</v>
      </c>
      <c r="AC521" t="s">
        <v>5055</v>
      </c>
      <c r="AD521" t="s">
        <v>5055</v>
      </c>
      <c r="AE521" s="10" t="s">
        <v>5055</v>
      </c>
      <c r="AG521" s="8" t="s">
        <v>5055</v>
      </c>
      <c r="AH521" t="s">
        <v>5055</v>
      </c>
      <c r="AI521" s="10" t="s">
        <v>5055</v>
      </c>
      <c r="AK521" s="8" t="s">
        <v>5055</v>
      </c>
      <c r="AL521" t="s">
        <v>5055</v>
      </c>
      <c r="AM521" t="s">
        <v>5055</v>
      </c>
      <c r="AN521" t="s">
        <v>5055</v>
      </c>
      <c r="AO521" t="s">
        <v>5055</v>
      </c>
      <c r="AP521" t="s">
        <v>5055</v>
      </c>
      <c r="AQ521" t="s">
        <v>5055</v>
      </c>
      <c r="AR521" s="10" t="s">
        <v>5055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5053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5078</v>
      </c>
      <c r="U522" s="8" t="s">
        <v>5055</v>
      </c>
      <c r="V522" s="9">
        <v>2164.87</v>
      </c>
      <c r="X522" s="8" t="s">
        <v>5055</v>
      </c>
      <c r="Y522" t="s">
        <v>5055</v>
      </c>
      <c r="Z522" s="9">
        <v>-2164.87</v>
      </c>
      <c r="AB522" s="8" t="s">
        <v>5055</v>
      </c>
      <c r="AC522" t="s">
        <v>5055</v>
      </c>
      <c r="AD522" t="s">
        <v>5055</v>
      </c>
      <c r="AE522" s="10" t="s">
        <v>5055</v>
      </c>
      <c r="AG522" s="8" t="s">
        <v>5055</v>
      </c>
      <c r="AH522" t="s">
        <v>5055</v>
      </c>
      <c r="AI522" s="10" t="s">
        <v>5055</v>
      </c>
      <c r="AK522" s="8" t="s">
        <v>5055</v>
      </c>
      <c r="AL522" t="s">
        <v>5055</v>
      </c>
      <c r="AM522" t="s">
        <v>5055</v>
      </c>
      <c r="AN522" t="s">
        <v>5055</v>
      </c>
      <c r="AO522" t="s">
        <v>5055</v>
      </c>
      <c r="AP522" t="s">
        <v>5055</v>
      </c>
      <c r="AQ522" t="s">
        <v>5055</v>
      </c>
      <c r="AR522" s="10" t="s">
        <v>5055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5053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5078</v>
      </c>
      <c r="U523" s="8" t="s">
        <v>5055</v>
      </c>
      <c r="V523" s="9">
        <v>345.07</v>
      </c>
      <c r="X523" s="11">
        <v>-345.07</v>
      </c>
      <c r="Y523" t="s">
        <v>5055</v>
      </c>
      <c r="Z523" s="10" t="s">
        <v>5055</v>
      </c>
      <c r="AB523" s="8" t="s">
        <v>5055</v>
      </c>
      <c r="AC523" t="s">
        <v>5055</v>
      </c>
      <c r="AD523" t="s">
        <v>5055</v>
      </c>
      <c r="AE523" s="10" t="s">
        <v>5055</v>
      </c>
      <c r="AG523" s="8" t="s">
        <v>5055</v>
      </c>
      <c r="AH523" t="s">
        <v>5055</v>
      </c>
      <c r="AI523" s="10" t="s">
        <v>5055</v>
      </c>
      <c r="AK523" s="8" t="s">
        <v>5055</v>
      </c>
      <c r="AL523" t="s">
        <v>5055</v>
      </c>
      <c r="AM523" t="s">
        <v>5055</v>
      </c>
      <c r="AN523" t="s">
        <v>5055</v>
      </c>
      <c r="AO523" t="s">
        <v>5055</v>
      </c>
      <c r="AP523" t="s">
        <v>5055</v>
      </c>
      <c r="AQ523" t="s">
        <v>5055</v>
      </c>
      <c r="AR523" s="10" t="s">
        <v>5055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5053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5078</v>
      </c>
      <c r="U524" s="8" t="s">
        <v>5055</v>
      </c>
      <c r="V524" s="9">
        <v>1306</v>
      </c>
      <c r="X524" s="8" t="s">
        <v>5055</v>
      </c>
      <c r="Y524" s="7">
        <v>-1306</v>
      </c>
      <c r="Z524" s="10" t="s">
        <v>5055</v>
      </c>
      <c r="AB524" s="8" t="s">
        <v>5055</v>
      </c>
      <c r="AC524" t="s">
        <v>5055</v>
      </c>
      <c r="AD524" t="s">
        <v>5055</v>
      </c>
      <c r="AE524" s="10" t="s">
        <v>5055</v>
      </c>
      <c r="AG524" s="8" t="s">
        <v>5055</v>
      </c>
      <c r="AH524" t="s">
        <v>5055</v>
      </c>
      <c r="AI524" s="10" t="s">
        <v>5055</v>
      </c>
      <c r="AK524" s="8" t="s">
        <v>5055</v>
      </c>
      <c r="AL524" t="s">
        <v>5055</v>
      </c>
      <c r="AM524" t="s">
        <v>5055</v>
      </c>
      <c r="AN524" t="s">
        <v>5055</v>
      </c>
      <c r="AO524" t="s">
        <v>5055</v>
      </c>
      <c r="AP524" t="s">
        <v>5055</v>
      </c>
      <c r="AQ524" t="s">
        <v>5055</v>
      </c>
      <c r="AR524" s="10" t="s">
        <v>5055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5053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5078</v>
      </c>
      <c r="U525" s="8" t="s">
        <v>5055</v>
      </c>
      <c r="V525" s="9">
        <v>-2957.87</v>
      </c>
      <c r="X525" s="8" t="s">
        <v>5055</v>
      </c>
      <c r="Y525" t="s">
        <v>5055</v>
      </c>
      <c r="Z525" s="10" t="s">
        <v>5055</v>
      </c>
      <c r="AB525" s="8" t="s">
        <v>5055</v>
      </c>
      <c r="AC525" s="7">
        <v>2957.87</v>
      </c>
      <c r="AD525" t="s">
        <v>5055</v>
      </c>
      <c r="AE525" s="10" t="s">
        <v>5055</v>
      </c>
      <c r="AG525" s="8" t="s">
        <v>5055</v>
      </c>
      <c r="AH525" t="s">
        <v>5055</v>
      </c>
      <c r="AI525" s="10" t="s">
        <v>5055</v>
      </c>
      <c r="AK525" s="8" t="s">
        <v>5055</v>
      </c>
      <c r="AL525" t="s">
        <v>5055</v>
      </c>
      <c r="AM525" t="s">
        <v>5055</v>
      </c>
      <c r="AN525" t="s">
        <v>5055</v>
      </c>
      <c r="AO525" t="s">
        <v>5055</v>
      </c>
      <c r="AP525" s="7">
        <v>2957.87</v>
      </c>
      <c r="AQ525" t="s">
        <v>5055</v>
      </c>
      <c r="AR525" s="10" t="s">
        <v>5055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5053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5078</v>
      </c>
      <c r="U526" s="8" t="s">
        <v>5055</v>
      </c>
      <c r="V526" s="9">
        <v>-2268.59</v>
      </c>
      <c r="X526" s="8" t="s">
        <v>5055</v>
      </c>
      <c r="Y526" t="s">
        <v>5055</v>
      </c>
      <c r="Z526" s="10" t="s">
        <v>5055</v>
      </c>
      <c r="AB526" s="8" t="s">
        <v>5055</v>
      </c>
      <c r="AC526" s="7">
        <v>2268.59</v>
      </c>
      <c r="AD526" t="s">
        <v>5055</v>
      </c>
      <c r="AE526" s="10" t="s">
        <v>5055</v>
      </c>
      <c r="AG526" s="8" t="s">
        <v>5055</v>
      </c>
      <c r="AH526" t="s">
        <v>5055</v>
      </c>
      <c r="AI526" s="10" t="s">
        <v>5055</v>
      </c>
      <c r="AK526" s="8" t="s">
        <v>5055</v>
      </c>
      <c r="AL526" t="s">
        <v>5055</v>
      </c>
      <c r="AM526" t="s">
        <v>5055</v>
      </c>
      <c r="AN526" t="s">
        <v>5055</v>
      </c>
      <c r="AO526" t="s">
        <v>5055</v>
      </c>
      <c r="AP526" s="7">
        <v>2268.59</v>
      </c>
      <c r="AQ526" t="s">
        <v>5055</v>
      </c>
      <c r="AR526" s="10" t="s">
        <v>5055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5053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5078</v>
      </c>
      <c r="U527" s="8" t="s">
        <v>5055</v>
      </c>
      <c r="V527" s="9">
        <v>-143</v>
      </c>
      <c r="X527" s="8" t="s">
        <v>5055</v>
      </c>
      <c r="Y527" t="s">
        <v>5055</v>
      </c>
      <c r="Z527" s="10" t="s">
        <v>5055</v>
      </c>
      <c r="AB527" s="8" t="s">
        <v>5055</v>
      </c>
      <c r="AC527" s="7">
        <v>143</v>
      </c>
      <c r="AD527" t="s">
        <v>5055</v>
      </c>
      <c r="AE527" s="10" t="s">
        <v>5055</v>
      </c>
      <c r="AG527" s="8" t="s">
        <v>5055</v>
      </c>
      <c r="AH527" t="s">
        <v>5055</v>
      </c>
      <c r="AI527" s="10" t="s">
        <v>5055</v>
      </c>
      <c r="AK527" s="8" t="s">
        <v>5055</v>
      </c>
      <c r="AL527" t="s">
        <v>5055</v>
      </c>
      <c r="AM527" t="s">
        <v>5055</v>
      </c>
      <c r="AN527" t="s">
        <v>5055</v>
      </c>
      <c r="AO527" t="s">
        <v>5055</v>
      </c>
      <c r="AP527" s="7">
        <v>143</v>
      </c>
      <c r="AQ527" t="s">
        <v>5055</v>
      </c>
      <c r="AR527" s="10" t="s">
        <v>5055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5053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5078</v>
      </c>
      <c r="U528" s="8" t="s">
        <v>5055</v>
      </c>
      <c r="V528" s="9">
        <v>-2988.56</v>
      </c>
      <c r="X528" s="8" t="s">
        <v>5055</v>
      </c>
      <c r="Y528" t="s">
        <v>5055</v>
      </c>
      <c r="Z528" s="10" t="s">
        <v>5055</v>
      </c>
      <c r="AB528" s="8" t="s">
        <v>5055</v>
      </c>
      <c r="AC528" s="7">
        <v>2988.56</v>
      </c>
      <c r="AD528" t="s">
        <v>5055</v>
      </c>
      <c r="AE528" s="10" t="s">
        <v>5055</v>
      </c>
      <c r="AG528" s="8" t="s">
        <v>5055</v>
      </c>
      <c r="AH528" t="s">
        <v>5055</v>
      </c>
      <c r="AI528" s="10" t="s">
        <v>5055</v>
      </c>
      <c r="AK528" s="8" t="s">
        <v>5055</v>
      </c>
      <c r="AL528" t="s">
        <v>5055</v>
      </c>
      <c r="AM528" t="s">
        <v>5055</v>
      </c>
      <c r="AN528" t="s">
        <v>5055</v>
      </c>
      <c r="AO528" t="s">
        <v>5055</v>
      </c>
      <c r="AP528" s="7">
        <v>2988.56</v>
      </c>
      <c r="AQ528" t="s">
        <v>5055</v>
      </c>
      <c r="AR528" s="10" t="s">
        <v>5055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5053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5078</v>
      </c>
      <c r="U529" s="8" t="s">
        <v>5055</v>
      </c>
      <c r="V529" s="9">
        <v>-684.38</v>
      </c>
      <c r="X529" s="8" t="s">
        <v>5055</v>
      </c>
      <c r="Y529" t="s">
        <v>5055</v>
      </c>
      <c r="Z529" s="10" t="s">
        <v>5055</v>
      </c>
      <c r="AB529" s="8" t="s">
        <v>5055</v>
      </c>
      <c r="AC529" t="s">
        <v>5055</v>
      </c>
      <c r="AD529" s="7">
        <v>684.38</v>
      </c>
      <c r="AE529" s="10" t="s">
        <v>5055</v>
      </c>
      <c r="AG529" s="8" t="s">
        <v>5055</v>
      </c>
      <c r="AH529" t="s">
        <v>5055</v>
      </c>
      <c r="AI529" s="10" t="s">
        <v>5055</v>
      </c>
      <c r="AK529" s="8" t="s">
        <v>5055</v>
      </c>
      <c r="AL529" t="s">
        <v>5055</v>
      </c>
      <c r="AM529" t="s">
        <v>5055</v>
      </c>
      <c r="AN529" t="s">
        <v>5055</v>
      </c>
      <c r="AO529" t="s">
        <v>5055</v>
      </c>
      <c r="AP529" s="7">
        <v>684.38</v>
      </c>
      <c r="AQ529" t="s">
        <v>5055</v>
      </c>
      <c r="AR529" s="10" t="s">
        <v>5055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5053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5078</v>
      </c>
      <c r="U530" s="8" t="s">
        <v>5055</v>
      </c>
      <c r="V530" s="9">
        <v>-502.11</v>
      </c>
      <c r="X530" s="8" t="s">
        <v>5055</v>
      </c>
      <c r="Y530" t="s">
        <v>5055</v>
      </c>
      <c r="Z530" s="10" t="s">
        <v>5055</v>
      </c>
      <c r="AB530" s="8" t="s">
        <v>5055</v>
      </c>
      <c r="AC530" t="s">
        <v>5055</v>
      </c>
      <c r="AD530" s="7">
        <v>502.11</v>
      </c>
      <c r="AE530" s="10" t="s">
        <v>5055</v>
      </c>
      <c r="AG530" s="8" t="s">
        <v>5055</v>
      </c>
      <c r="AH530" t="s">
        <v>5055</v>
      </c>
      <c r="AI530" s="10" t="s">
        <v>5055</v>
      </c>
      <c r="AK530" s="8" t="s">
        <v>5055</v>
      </c>
      <c r="AL530" t="s">
        <v>5055</v>
      </c>
      <c r="AM530" t="s">
        <v>5055</v>
      </c>
      <c r="AN530" t="s">
        <v>5055</v>
      </c>
      <c r="AO530" t="s">
        <v>5055</v>
      </c>
      <c r="AP530" s="7">
        <v>502.11</v>
      </c>
      <c r="AQ530" t="s">
        <v>5055</v>
      </c>
      <c r="AR530" s="10" t="s">
        <v>5055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5053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5078</v>
      </c>
      <c r="U531" s="8" t="s">
        <v>5055</v>
      </c>
      <c r="V531" s="9">
        <v>-652.15</v>
      </c>
      <c r="X531" s="8" t="s">
        <v>5055</v>
      </c>
      <c r="Y531" t="s">
        <v>5055</v>
      </c>
      <c r="Z531" s="10" t="s">
        <v>5055</v>
      </c>
      <c r="AB531" s="8" t="s">
        <v>5055</v>
      </c>
      <c r="AC531" t="s">
        <v>5055</v>
      </c>
      <c r="AD531" s="7">
        <v>652.15</v>
      </c>
      <c r="AE531" s="10" t="s">
        <v>5055</v>
      </c>
      <c r="AG531" s="8" t="s">
        <v>5055</v>
      </c>
      <c r="AH531" t="s">
        <v>5055</v>
      </c>
      <c r="AI531" s="10" t="s">
        <v>5055</v>
      </c>
      <c r="AK531" s="8" t="s">
        <v>5055</v>
      </c>
      <c r="AL531" t="s">
        <v>5055</v>
      </c>
      <c r="AM531" t="s">
        <v>5055</v>
      </c>
      <c r="AN531" t="s">
        <v>5055</v>
      </c>
      <c r="AO531" t="s">
        <v>5055</v>
      </c>
      <c r="AP531" s="7">
        <v>652.15</v>
      </c>
      <c r="AQ531" t="s">
        <v>5055</v>
      </c>
      <c r="AR531" s="10" t="s">
        <v>5055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3613</v>
      </c>
      <c r="J532" t="s">
        <v>3614</v>
      </c>
      <c r="K532" t="s">
        <v>3613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5078</v>
      </c>
      <c r="U532" s="8" t="s">
        <v>5055</v>
      </c>
      <c r="V532" s="10" t="s">
        <v>5055</v>
      </c>
      <c r="X532" s="11">
        <v>1024.08</v>
      </c>
      <c r="Y532" t="s">
        <v>5055</v>
      </c>
      <c r="Z532" s="10" t="s">
        <v>5055</v>
      </c>
      <c r="AB532" s="8" t="s">
        <v>5055</v>
      </c>
      <c r="AC532" t="s">
        <v>5055</v>
      </c>
      <c r="AD532" t="s">
        <v>5055</v>
      </c>
      <c r="AE532" s="10" t="s">
        <v>5055</v>
      </c>
      <c r="AG532" s="8" t="s">
        <v>5055</v>
      </c>
      <c r="AH532" t="s">
        <v>5055</v>
      </c>
      <c r="AI532" s="10" t="s">
        <v>5055</v>
      </c>
      <c r="AK532" s="8" t="s">
        <v>5055</v>
      </c>
      <c r="AL532" t="s">
        <v>5055</v>
      </c>
      <c r="AM532" t="s">
        <v>5055</v>
      </c>
      <c r="AN532" t="s">
        <v>5055</v>
      </c>
      <c r="AO532" t="s">
        <v>5055</v>
      </c>
      <c r="AP532" t="s">
        <v>5055</v>
      </c>
      <c r="AQ532" t="s">
        <v>5055</v>
      </c>
      <c r="AR532" s="10" t="s">
        <v>5055</v>
      </c>
    </row>
    <row r="533" spans="1:44" ht="16" x14ac:dyDescent="0.2">
      <c r="B533" t="s">
        <v>5056</v>
      </c>
      <c r="U533" s="11">
        <f>SUM(U516:U532)</f>
        <v>0</v>
      </c>
      <c r="V533" s="9">
        <f>SUM(V516:V532)</f>
        <v>0</v>
      </c>
      <c r="X533" s="11">
        <f>SUM(X516:X532)</f>
        <v>0</v>
      </c>
      <c r="Y533" s="12">
        <f>SUM(Y516:Y532)</f>
        <v>3822.3999999999996</v>
      </c>
      <c r="Z533" s="9">
        <f>SUM(Z516:Z532)</f>
        <v>0</v>
      </c>
      <c r="AB533" s="11">
        <f>SUM(AB516:AB532)</f>
        <v>0</v>
      </c>
      <c r="AC533" s="12">
        <f>SUM(AC516:AC532)</f>
        <v>8358.02</v>
      </c>
      <c r="AD533" s="12">
        <f>SUM(AD516:AD532)</f>
        <v>1838.6399999999999</v>
      </c>
      <c r="AE533" s="9">
        <f>SUM(AE516:AE532)</f>
        <v>0</v>
      </c>
      <c r="AG533" s="11">
        <f>SUM(AG516:AG532)</f>
        <v>0</v>
      </c>
      <c r="AH533" s="12">
        <f>SUM(AH516:AH532)</f>
        <v>0</v>
      </c>
      <c r="AI533" s="9">
        <f>SUM(AI516:AI532)</f>
        <v>0</v>
      </c>
      <c r="AK533" s="11">
        <f t="shared" ref="AK533:AR533" si="23">SUM(AK516:AK532)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5057</v>
      </c>
      <c r="U534" s="13">
        <f>U533+U514</f>
        <v>0</v>
      </c>
      <c r="V534" s="14">
        <f>V533+V514</f>
        <v>-3.2542857297812589E-12</v>
      </c>
      <c r="X534" s="13">
        <f>X533+X514</f>
        <v>0</v>
      </c>
      <c r="Y534" s="15">
        <f>Y533+Y514</f>
        <v>1257.4800000000023</v>
      </c>
      <c r="Z534" s="14">
        <f>Z533+Z514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3580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3582</v>
      </c>
      <c r="J536" t="s">
        <v>3584</v>
      </c>
      <c r="K536" t="s">
        <v>3582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5079</v>
      </c>
      <c r="U536" s="8" t="s">
        <v>5055</v>
      </c>
      <c r="V536" s="10" t="s">
        <v>5055</v>
      </c>
      <c r="X536" s="8" t="s">
        <v>5055</v>
      </c>
      <c r="Y536" s="7">
        <v>-389.22</v>
      </c>
      <c r="Z536" s="10" t="s">
        <v>5055</v>
      </c>
      <c r="AB536" s="8" t="s">
        <v>5055</v>
      </c>
      <c r="AC536" t="s">
        <v>5055</v>
      </c>
      <c r="AD536" t="s">
        <v>5055</v>
      </c>
      <c r="AE536" s="10" t="s">
        <v>5055</v>
      </c>
      <c r="AG536" s="8" t="s">
        <v>5055</v>
      </c>
      <c r="AH536" t="s">
        <v>5055</v>
      </c>
      <c r="AI536" s="10" t="s">
        <v>5055</v>
      </c>
      <c r="AK536" s="8" t="s">
        <v>5055</v>
      </c>
      <c r="AL536" t="s">
        <v>5055</v>
      </c>
      <c r="AM536" t="s">
        <v>5055</v>
      </c>
      <c r="AN536" t="s">
        <v>5055</v>
      </c>
      <c r="AO536" t="s">
        <v>5055</v>
      </c>
      <c r="AP536" t="s">
        <v>5055</v>
      </c>
      <c r="AQ536" t="s">
        <v>5055</v>
      </c>
      <c r="AR536" s="10" t="s">
        <v>5055</v>
      </c>
    </row>
    <row r="537" spans="1:44" ht="16" x14ac:dyDescent="0.2">
      <c r="A537" s="2">
        <v>45331.041666666657</v>
      </c>
      <c r="B537" t="s">
        <v>3585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3587</v>
      </c>
      <c r="J537" t="s">
        <v>3589</v>
      </c>
      <c r="K537" t="s">
        <v>3587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5079</v>
      </c>
      <c r="U537" s="8" t="s">
        <v>5055</v>
      </c>
      <c r="V537" s="10" t="s">
        <v>5055</v>
      </c>
      <c r="X537" s="8" t="s">
        <v>5055</v>
      </c>
      <c r="Y537" s="7">
        <v>-777.41</v>
      </c>
      <c r="Z537" s="10" t="s">
        <v>5055</v>
      </c>
      <c r="AB537" s="8" t="s">
        <v>5055</v>
      </c>
      <c r="AC537" t="s">
        <v>5055</v>
      </c>
      <c r="AD537" t="s">
        <v>5055</v>
      </c>
      <c r="AE537" s="10" t="s">
        <v>5055</v>
      </c>
      <c r="AG537" s="8" t="s">
        <v>5055</v>
      </c>
      <c r="AH537" t="s">
        <v>5055</v>
      </c>
      <c r="AI537" s="10" t="s">
        <v>5055</v>
      </c>
      <c r="AK537" s="8" t="s">
        <v>5055</v>
      </c>
      <c r="AL537" t="s">
        <v>5055</v>
      </c>
      <c r="AM537" t="s">
        <v>5055</v>
      </c>
      <c r="AN537" t="s">
        <v>5055</v>
      </c>
      <c r="AO537" t="s">
        <v>5055</v>
      </c>
      <c r="AP537" t="s">
        <v>5055</v>
      </c>
      <c r="AQ537" t="s">
        <v>5055</v>
      </c>
      <c r="AR537" s="10" t="s">
        <v>5055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3634</v>
      </c>
      <c r="J538" t="s">
        <v>3635</v>
      </c>
      <c r="K538" t="s">
        <v>3634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5079</v>
      </c>
      <c r="U538" s="8" t="s">
        <v>5055</v>
      </c>
      <c r="V538" s="10" t="s">
        <v>5055</v>
      </c>
      <c r="X538" s="8" t="s">
        <v>5055</v>
      </c>
      <c r="Y538" s="7">
        <v>2922.63</v>
      </c>
      <c r="Z538" s="10" t="s">
        <v>5055</v>
      </c>
      <c r="AB538" s="8" t="s">
        <v>5055</v>
      </c>
      <c r="AC538" t="s">
        <v>5055</v>
      </c>
      <c r="AD538" t="s">
        <v>5055</v>
      </c>
      <c r="AE538" s="10" t="s">
        <v>5055</v>
      </c>
      <c r="AG538" s="8" t="s">
        <v>5055</v>
      </c>
      <c r="AH538" t="s">
        <v>5055</v>
      </c>
      <c r="AI538" s="10" t="s">
        <v>5055</v>
      </c>
      <c r="AK538" s="8" t="s">
        <v>5055</v>
      </c>
      <c r="AL538" t="s">
        <v>5055</v>
      </c>
      <c r="AM538" t="s">
        <v>5055</v>
      </c>
      <c r="AN538" t="s">
        <v>5055</v>
      </c>
      <c r="AO538" t="s">
        <v>5055</v>
      </c>
      <c r="AP538" t="s">
        <v>5055</v>
      </c>
      <c r="AQ538" t="s">
        <v>5055</v>
      </c>
      <c r="AR538" s="10" t="s">
        <v>5055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3637</v>
      </c>
      <c r="J539" t="s">
        <v>3638</v>
      </c>
      <c r="K539" t="s">
        <v>3637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5079</v>
      </c>
      <c r="U539" s="8" t="s">
        <v>5055</v>
      </c>
      <c r="V539" s="10" t="s">
        <v>5055</v>
      </c>
      <c r="X539" s="8" t="s">
        <v>5055</v>
      </c>
      <c r="Y539" s="7">
        <v>944.63</v>
      </c>
      <c r="Z539" s="10" t="s">
        <v>5055</v>
      </c>
      <c r="AB539" s="8" t="s">
        <v>5055</v>
      </c>
      <c r="AC539" t="s">
        <v>5055</v>
      </c>
      <c r="AD539" t="s">
        <v>5055</v>
      </c>
      <c r="AE539" s="10" t="s">
        <v>5055</v>
      </c>
      <c r="AG539" s="8" t="s">
        <v>5055</v>
      </c>
      <c r="AH539" t="s">
        <v>5055</v>
      </c>
      <c r="AI539" s="10" t="s">
        <v>5055</v>
      </c>
      <c r="AK539" s="8" t="s">
        <v>5055</v>
      </c>
      <c r="AL539" t="s">
        <v>5055</v>
      </c>
      <c r="AM539" t="s">
        <v>5055</v>
      </c>
      <c r="AN539" t="s">
        <v>5055</v>
      </c>
      <c r="AO539" t="s">
        <v>5055</v>
      </c>
      <c r="AP539" t="s">
        <v>5055</v>
      </c>
      <c r="AQ539" t="s">
        <v>5055</v>
      </c>
      <c r="AR539" s="10" t="s">
        <v>5055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5053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5079</v>
      </c>
      <c r="U540" s="8" t="s">
        <v>5055</v>
      </c>
      <c r="V540" s="9">
        <v>679.01</v>
      </c>
      <c r="X540" s="11">
        <v>-679.01</v>
      </c>
      <c r="Y540" t="s">
        <v>5055</v>
      </c>
      <c r="Z540" s="10" t="s">
        <v>5055</v>
      </c>
      <c r="AB540" s="8" t="s">
        <v>5055</v>
      </c>
      <c r="AC540" t="s">
        <v>5055</v>
      </c>
      <c r="AD540" t="s">
        <v>5055</v>
      </c>
      <c r="AE540" s="10" t="s">
        <v>5055</v>
      </c>
      <c r="AG540" s="8" t="s">
        <v>5055</v>
      </c>
      <c r="AH540" t="s">
        <v>5055</v>
      </c>
      <c r="AI540" s="10" t="s">
        <v>5055</v>
      </c>
      <c r="AK540" s="8" t="s">
        <v>5055</v>
      </c>
      <c r="AL540" t="s">
        <v>5055</v>
      </c>
      <c r="AM540" t="s">
        <v>5055</v>
      </c>
      <c r="AN540" t="s">
        <v>5055</v>
      </c>
      <c r="AO540" t="s">
        <v>5055</v>
      </c>
      <c r="AP540" t="s">
        <v>5055</v>
      </c>
      <c r="AQ540" t="s">
        <v>5055</v>
      </c>
      <c r="AR540" s="10" t="s">
        <v>5055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5053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5079</v>
      </c>
      <c r="U541" s="8" t="s">
        <v>5055</v>
      </c>
      <c r="V541" s="9">
        <v>2172.04</v>
      </c>
      <c r="X541" s="8" t="s">
        <v>5055</v>
      </c>
      <c r="Y541" s="7">
        <v>-2172.04</v>
      </c>
      <c r="Z541" s="10" t="s">
        <v>5055</v>
      </c>
      <c r="AB541" s="8" t="s">
        <v>5055</v>
      </c>
      <c r="AC541" t="s">
        <v>5055</v>
      </c>
      <c r="AD541" t="s">
        <v>5055</v>
      </c>
      <c r="AE541" s="10" t="s">
        <v>5055</v>
      </c>
      <c r="AG541" s="8" t="s">
        <v>5055</v>
      </c>
      <c r="AH541" t="s">
        <v>5055</v>
      </c>
      <c r="AI541" s="10" t="s">
        <v>5055</v>
      </c>
      <c r="AK541" s="8" t="s">
        <v>5055</v>
      </c>
      <c r="AL541" t="s">
        <v>5055</v>
      </c>
      <c r="AM541" t="s">
        <v>5055</v>
      </c>
      <c r="AN541" t="s">
        <v>5055</v>
      </c>
      <c r="AO541" t="s">
        <v>5055</v>
      </c>
      <c r="AP541" t="s">
        <v>5055</v>
      </c>
      <c r="AQ541" t="s">
        <v>5055</v>
      </c>
      <c r="AR541" s="10" t="s">
        <v>5055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5053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5079</v>
      </c>
      <c r="U542" s="8" t="s">
        <v>5055</v>
      </c>
      <c r="V542" s="9">
        <v>1306</v>
      </c>
      <c r="X542" s="8" t="s">
        <v>5055</v>
      </c>
      <c r="Y542" s="7">
        <v>-1306</v>
      </c>
      <c r="Z542" s="10" t="s">
        <v>5055</v>
      </c>
      <c r="AB542" s="8" t="s">
        <v>5055</v>
      </c>
      <c r="AC542" t="s">
        <v>5055</v>
      </c>
      <c r="AD542" t="s">
        <v>5055</v>
      </c>
      <c r="AE542" s="10" t="s">
        <v>5055</v>
      </c>
      <c r="AG542" s="8" t="s">
        <v>5055</v>
      </c>
      <c r="AH542" t="s">
        <v>5055</v>
      </c>
      <c r="AI542" s="10" t="s">
        <v>5055</v>
      </c>
      <c r="AK542" s="8" t="s">
        <v>5055</v>
      </c>
      <c r="AL542" t="s">
        <v>5055</v>
      </c>
      <c r="AM542" t="s">
        <v>5055</v>
      </c>
      <c r="AN542" t="s">
        <v>5055</v>
      </c>
      <c r="AO542" t="s">
        <v>5055</v>
      </c>
      <c r="AP542" t="s">
        <v>5055</v>
      </c>
      <c r="AQ542" t="s">
        <v>5055</v>
      </c>
      <c r="AR542" s="10" t="s">
        <v>5055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5053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5079</v>
      </c>
      <c r="U543" s="8" t="s">
        <v>5055</v>
      </c>
      <c r="V543" s="9">
        <v>3529.67</v>
      </c>
      <c r="X543" s="8" t="s">
        <v>5055</v>
      </c>
      <c r="Y543" t="s">
        <v>5055</v>
      </c>
      <c r="Z543" s="9">
        <v>-3529.67</v>
      </c>
      <c r="AB543" s="8" t="s">
        <v>5055</v>
      </c>
      <c r="AC543" t="s">
        <v>5055</v>
      </c>
      <c r="AD543" t="s">
        <v>5055</v>
      </c>
      <c r="AE543" s="10" t="s">
        <v>5055</v>
      </c>
      <c r="AG543" s="8" t="s">
        <v>5055</v>
      </c>
      <c r="AH543" t="s">
        <v>5055</v>
      </c>
      <c r="AI543" s="10" t="s">
        <v>5055</v>
      </c>
      <c r="AK543" s="8" t="s">
        <v>5055</v>
      </c>
      <c r="AL543" t="s">
        <v>5055</v>
      </c>
      <c r="AM543" t="s">
        <v>5055</v>
      </c>
      <c r="AN543" t="s">
        <v>5055</v>
      </c>
      <c r="AO543" t="s">
        <v>5055</v>
      </c>
      <c r="AP543" t="s">
        <v>5055</v>
      </c>
      <c r="AQ543" t="s">
        <v>5055</v>
      </c>
      <c r="AR543" s="10" t="s">
        <v>5055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5053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5079</v>
      </c>
      <c r="U544" s="8" t="s">
        <v>5055</v>
      </c>
      <c r="V544" s="9">
        <v>2164.87</v>
      </c>
      <c r="X544" s="8" t="s">
        <v>5055</v>
      </c>
      <c r="Y544" t="s">
        <v>5055</v>
      </c>
      <c r="Z544" s="9">
        <v>-2164.87</v>
      </c>
      <c r="AB544" s="8" t="s">
        <v>5055</v>
      </c>
      <c r="AC544" t="s">
        <v>5055</v>
      </c>
      <c r="AD544" t="s">
        <v>5055</v>
      </c>
      <c r="AE544" s="10" t="s">
        <v>5055</v>
      </c>
      <c r="AG544" s="8" t="s">
        <v>5055</v>
      </c>
      <c r="AH544" t="s">
        <v>5055</v>
      </c>
      <c r="AI544" s="10" t="s">
        <v>5055</v>
      </c>
      <c r="AK544" s="8" t="s">
        <v>5055</v>
      </c>
      <c r="AL544" t="s">
        <v>5055</v>
      </c>
      <c r="AM544" t="s">
        <v>5055</v>
      </c>
      <c r="AN544" t="s">
        <v>5055</v>
      </c>
      <c r="AO544" t="s">
        <v>5055</v>
      </c>
      <c r="AP544" t="s">
        <v>5055</v>
      </c>
      <c r="AQ544" t="s">
        <v>5055</v>
      </c>
      <c r="AR544" s="10" t="s">
        <v>5055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5053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5079</v>
      </c>
      <c r="U545" s="8" t="s">
        <v>5055</v>
      </c>
      <c r="V545" s="9">
        <v>345.07</v>
      </c>
      <c r="X545" s="11">
        <v>-345.07</v>
      </c>
      <c r="Y545" t="s">
        <v>5055</v>
      </c>
      <c r="Z545" s="10" t="s">
        <v>5055</v>
      </c>
      <c r="AB545" s="8" t="s">
        <v>5055</v>
      </c>
      <c r="AC545" t="s">
        <v>5055</v>
      </c>
      <c r="AD545" t="s">
        <v>5055</v>
      </c>
      <c r="AE545" s="10" t="s">
        <v>5055</v>
      </c>
      <c r="AG545" s="8" t="s">
        <v>5055</v>
      </c>
      <c r="AH545" t="s">
        <v>5055</v>
      </c>
      <c r="AI545" s="10" t="s">
        <v>5055</v>
      </c>
      <c r="AK545" s="8" t="s">
        <v>5055</v>
      </c>
      <c r="AL545" t="s">
        <v>5055</v>
      </c>
      <c r="AM545" t="s">
        <v>5055</v>
      </c>
      <c r="AN545" t="s">
        <v>5055</v>
      </c>
      <c r="AO545" t="s">
        <v>5055</v>
      </c>
      <c r="AP545" t="s">
        <v>5055</v>
      </c>
      <c r="AQ545" t="s">
        <v>5055</v>
      </c>
      <c r="AR545" s="10" t="s">
        <v>5055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5053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5079</v>
      </c>
      <c r="U546" s="8" t="s">
        <v>5055</v>
      </c>
      <c r="V546" s="9">
        <v>-2957.87</v>
      </c>
      <c r="X546" s="8" t="s">
        <v>5055</v>
      </c>
      <c r="Y546" t="s">
        <v>5055</v>
      </c>
      <c r="Z546" s="10" t="s">
        <v>5055</v>
      </c>
      <c r="AB546" s="8" t="s">
        <v>5055</v>
      </c>
      <c r="AC546" s="7">
        <v>2957.87</v>
      </c>
      <c r="AD546" t="s">
        <v>5055</v>
      </c>
      <c r="AE546" s="10" t="s">
        <v>5055</v>
      </c>
      <c r="AG546" s="8" t="s">
        <v>5055</v>
      </c>
      <c r="AH546" t="s">
        <v>5055</v>
      </c>
      <c r="AI546" s="10" t="s">
        <v>5055</v>
      </c>
      <c r="AK546" s="8" t="s">
        <v>5055</v>
      </c>
      <c r="AL546" t="s">
        <v>5055</v>
      </c>
      <c r="AM546" t="s">
        <v>5055</v>
      </c>
      <c r="AN546" t="s">
        <v>5055</v>
      </c>
      <c r="AO546" t="s">
        <v>5055</v>
      </c>
      <c r="AP546" s="7">
        <v>2957.87</v>
      </c>
      <c r="AQ546" t="s">
        <v>5055</v>
      </c>
      <c r="AR546" s="10" t="s">
        <v>5055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5053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5079</v>
      </c>
      <c r="U547" s="8" t="s">
        <v>5055</v>
      </c>
      <c r="V547" s="9">
        <v>-2268.59</v>
      </c>
      <c r="X547" s="8" t="s">
        <v>5055</v>
      </c>
      <c r="Y547" t="s">
        <v>5055</v>
      </c>
      <c r="Z547" s="10" t="s">
        <v>5055</v>
      </c>
      <c r="AB547" s="8" t="s">
        <v>5055</v>
      </c>
      <c r="AC547" s="7">
        <v>2268.59</v>
      </c>
      <c r="AD547" t="s">
        <v>5055</v>
      </c>
      <c r="AE547" s="10" t="s">
        <v>5055</v>
      </c>
      <c r="AG547" s="8" t="s">
        <v>5055</v>
      </c>
      <c r="AH547" t="s">
        <v>5055</v>
      </c>
      <c r="AI547" s="10" t="s">
        <v>5055</v>
      </c>
      <c r="AK547" s="8" t="s">
        <v>5055</v>
      </c>
      <c r="AL547" t="s">
        <v>5055</v>
      </c>
      <c r="AM547" t="s">
        <v>5055</v>
      </c>
      <c r="AN547" t="s">
        <v>5055</v>
      </c>
      <c r="AO547" t="s">
        <v>5055</v>
      </c>
      <c r="AP547" s="7">
        <v>2268.59</v>
      </c>
      <c r="AQ547" t="s">
        <v>5055</v>
      </c>
      <c r="AR547" s="10" t="s">
        <v>5055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5053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5079</v>
      </c>
      <c r="U548" s="8" t="s">
        <v>5055</v>
      </c>
      <c r="V548" s="9">
        <v>-2988.56</v>
      </c>
      <c r="X548" s="8" t="s">
        <v>5055</v>
      </c>
      <c r="Y548" t="s">
        <v>5055</v>
      </c>
      <c r="Z548" s="10" t="s">
        <v>5055</v>
      </c>
      <c r="AB548" s="8" t="s">
        <v>5055</v>
      </c>
      <c r="AC548" s="7">
        <v>2988.56</v>
      </c>
      <c r="AD548" t="s">
        <v>5055</v>
      </c>
      <c r="AE548" s="10" t="s">
        <v>5055</v>
      </c>
      <c r="AG548" s="8" t="s">
        <v>5055</v>
      </c>
      <c r="AH548" t="s">
        <v>5055</v>
      </c>
      <c r="AI548" s="10" t="s">
        <v>5055</v>
      </c>
      <c r="AK548" s="8" t="s">
        <v>5055</v>
      </c>
      <c r="AL548" t="s">
        <v>5055</v>
      </c>
      <c r="AM548" t="s">
        <v>5055</v>
      </c>
      <c r="AN548" t="s">
        <v>5055</v>
      </c>
      <c r="AO548" t="s">
        <v>5055</v>
      </c>
      <c r="AP548" s="7">
        <v>2988.56</v>
      </c>
      <c r="AQ548" t="s">
        <v>5055</v>
      </c>
      <c r="AR548" s="10" t="s">
        <v>5055</v>
      </c>
    </row>
    <row r="549" spans="1:44" ht="16" x14ac:dyDescent="0.2">
      <c r="A549" s="2">
        <v>45351</v>
      </c>
      <c r="B549" t="s">
        <v>3640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5053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5079</v>
      </c>
      <c r="U549" s="8" t="s">
        <v>5055</v>
      </c>
      <c r="V549" s="9">
        <v>-143</v>
      </c>
      <c r="X549" s="8" t="s">
        <v>5055</v>
      </c>
      <c r="Y549" t="s">
        <v>5055</v>
      </c>
      <c r="Z549" s="10" t="s">
        <v>5055</v>
      </c>
      <c r="AB549" s="8" t="s">
        <v>5055</v>
      </c>
      <c r="AC549" s="7">
        <v>143</v>
      </c>
      <c r="AD549" t="s">
        <v>5055</v>
      </c>
      <c r="AE549" s="10" t="s">
        <v>5055</v>
      </c>
      <c r="AG549" s="8" t="s">
        <v>5055</v>
      </c>
      <c r="AH549" t="s">
        <v>5055</v>
      </c>
      <c r="AI549" s="10" t="s">
        <v>5055</v>
      </c>
      <c r="AK549" s="8" t="s">
        <v>5055</v>
      </c>
      <c r="AL549" t="s">
        <v>5055</v>
      </c>
      <c r="AM549" t="s">
        <v>5055</v>
      </c>
      <c r="AN549" t="s">
        <v>5055</v>
      </c>
      <c r="AO549" t="s">
        <v>5055</v>
      </c>
      <c r="AP549" s="7">
        <v>143</v>
      </c>
      <c r="AQ549" t="s">
        <v>5055</v>
      </c>
      <c r="AR549" s="10" t="s">
        <v>5055</v>
      </c>
    </row>
    <row r="550" spans="1:44" ht="16" x14ac:dyDescent="0.2">
      <c r="A550" s="2">
        <v>45351</v>
      </c>
      <c r="B550" t="s">
        <v>3639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5053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5079</v>
      </c>
      <c r="U550" s="8" t="s">
        <v>5055</v>
      </c>
      <c r="V550" s="9">
        <v>-684.38</v>
      </c>
      <c r="X550" s="8" t="s">
        <v>5055</v>
      </c>
      <c r="Y550" t="s">
        <v>5055</v>
      </c>
      <c r="Z550" s="10" t="s">
        <v>5055</v>
      </c>
      <c r="AB550" s="8" t="s">
        <v>5055</v>
      </c>
      <c r="AC550" t="s">
        <v>5055</v>
      </c>
      <c r="AD550" s="7">
        <v>684.38</v>
      </c>
      <c r="AE550" s="10" t="s">
        <v>5055</v>
      </c>
      <c r="AG550" s="8" t="s">
        <v>5055</v>
      </c>
      <c r="AH550" t="s">
        <v>5055</v>
      </c>
      <c r="AI550" s="10" t="s">
        <v>5055</v>
      </c>
      <c r="AK550" s="8" t="s">
        <v>5055</v>
      </c>
      <c r="AL550" t="s">
        <v>5055</v>
      </c>
      <c r="AM550" t="s">
        <v>5055</v>
      </c>
      <c r="AN550" t="s">
        <v>5055</v>
      </c>
      <c r="AO550" t="s">
        <v>5055</v>
      </c>
      <c r="AP550" s="7">
        <v>684.38</v>
      </c>
      <c r="AQ550" t="s">
        <v>5055</v>
      </c>
      <c r="AR550" s="10" t="s">
        <v>5055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5053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5079</v>
      </c>
      <c r="U551" s="8" t="s">
        <v>5055</v>
      </c>
      <c r="V551" s="9">
        <v>-652.15</v>
      </c>
      <c r="X551" s="8" t="s">
        <v>5055</v>
      </c>
      <c r="Y551" t="s">
        <v>5055</v>
      </c>
      <c r="Z551" s="10" t="s">
        <v>5055</v>
      </c>
      <c r="AB551" s="8" t="s">
        <v>5055</v>
      </c>
      <c r="AC551" t="s">
        <v>5055</v>
      </c>
      <c r="AD551" s="7">
        <v>652.15</v>
      </c>
      <c r="AE551" s="10" t="s">
        <v>5055</v>
      </c>
      <c r="AG551" s="8" t="s">
        <v>5055</v>
      </c>
      <c r="AH551" t="s">
        <v>5055</v>
      </c>
      <c r="AI551" s="10" t="s">
        <v>5055</v>
      </c>
      <c r="AK551" s="8" t="s">
        <v>5055</v>
      </c>
      <c r="AL551" t="s">
        <v>5055</v>
      </c>
      <c r="AM551" t="s">
        <v>5055</v>
      </c>
      <c r="AN551" t="s">
        <v>5055</v>
      </c>
      <c r="AO551" t="s">
        <v>5055</v>
      </c>
      <c r="AP551" s="7">
        <v>652.15</v>
      </c>
      <c r="AQ551" t="s">
        <v>5055</v>
      </c>
      <c r="AR551" s="10" t="s">
        <v>5055</v>
      </c>
    </row>
    <row r="552" spans="1:44" ht="16" x14ac:dyDescent="0.2">
      <c r="A552" s="2">
        <v>45351</v>
      </c>
      <c r="B552" t="s">
        <v>3639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5053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5079</v>
      </c>
      <c r="U552" s="8" t="s">
        <v>5055</v>
      </c>
      <c r="V552" s="9">
        <v>-502.11</v>
      </c>
      <c r="X552" s="8" t="s">
        <v>5055</v>
      </c>
      <c r="Y552" t="s">
        <v>5055</v>
      </c>
      <c r="Z552" s="10" t="s">
        <v>5055</v>
      </c>
      <c r="AB552" s="8" t="s">
        <v>5055</v>
      </c>
      <c r="AC552" t="s">
        <v>5055</v>
      </c>
      <c r="AD552" s="7">
        <v>502.11</v>
      </c>
      <c r="AE552" s="10" t="s">
        <v>5055</v>
      </c>
      <c r="AG552" s="8" t="s">
        <v>5055</v>
      </c>
      <c r="AH552" t="s">
        <v>5055</v>
      </c>
      <c r="AI552" s="10" t="s">
        <v>5055</v>
      </c>
      <c r="AK552" s="8" t="s">
        <v>5055</v>
      </c>
      <c r="AL552" t="s">
        <v>5055</v>
      </c>
      <c r="AM552" t="s">
        <v>5055</v>
      </c>
      <c r="AN552" t="s">
        <v>5055</v>
      </c>
      <c r="AO552" t="s">
        <v>5055</v>
      </c>
      <c r="AP552" s="7">
        <v>502.11</v>
      </c>
      <c r="AQ552" t="s">
        <v>5055</v>
      </c>
      <c r="AR552" s="10" t="s">
        <v>5055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3675</v>
      </c>
      <c r="J553" t="s">
        <v>3676</v>
      </c>
      <c r="K553" t="s">
        <v>3675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5079</v>
      </c>
      <c r="U553" s="8" t="s">
        <v>5055</v>
      </c>
      <c r="V553" s="10" t="s">
        <v>5055</v>
      </c>
      <c r="X553" s="11">
        <v>1024.08</v>
      </c>
      <c r="Y553" t="s">
        <v>5055</v>
      </c>
      <c r="Z553" s="10" t="s">
        <v>5055</v>
      </c>
      <c r="AB553" s="8" t="s">
        <v>5055</v>
      </c>
      <c r="AC553" t="s">
        <v>5055</v>
      </c>
      <c r="AD553" t="s">
        <v>5055</v>
      </c>
      <c r="AE553" s="10" t="s">
        <v>5055</v>
      </c>
      <c r="AG553" s="8" t="s">
        <v>5055</v>
      </c>
      <c r="AH553" t="s">
        <v>5055</v>
      </c>
      <c r="AI553" s="10" t="s">
        <v>5055</v>
      </c>
      <c r="AK553" s="8" t="s">
        <v>5055</v>
      </c>
      <c r="AL553" t="s">
        <v>5055</v>
      </c>
      <c r="AM553" t="s">
        <v>5055</v>
      </c>
      <c r="AN553" t="s">
        <v>5055</v>
      </c>
      <c r="AO553" t="s">
        <v>5055</v>
      </c>
      <c r="AP553" t="s">
        <v>5055</v>
      </c>
      <c r="AQ553" t="s">
        <v>5055</v>
      </c>
      <c r="AR553" s="10" t="s">
        <v>5055</v>
      </c>
    </row>
    <row r="554" spans="1:44" ht="16" x14ac:dyDescent="0.2">
      <c r="B554" t="s">
        <v>5056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5057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480.07000000000244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3652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3653</v>
      </c>
      <c r="J557" t="s">
        <v>3654</v>
      </c>
      <c r="K557" t="s">
        <v>3653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3929</v>
      </c>
      <c r="U557" s="8" t="s">
        <v>5055</v>
      </c>
      <c r="V557" s="10" t="s">
        <v>5055</v>
      </c>
      <c r="X557" s="8" t="s">
        <v>5055</v>
      </c>
      <c r="Y557" t="s">
        <v>5055</v>
      </c>
      <c r="Z557" s="9">
        <v>5694.54</v>
      </c>
      <c r="AB557" s="8" t="s">
        <v>5055</v>
      </c>
      <c r="AC557" t="s">
        <v>5055</v>
      </c>
      <c r="AD557" t="s">
        <v>5055</v>
      </c>
      <c r="AE557" s="10" t="s">
        <v>5055</v>
      </c>
      <c r="AG557" s="8" t="s">
        <v>5055</v>
      </c>
      <c r="AH557" t="s">
        <v>5055</v>
      </c>
      <c r="AI557" s="10" t="s">
        <v>5055</v>
      </c>
      <c r="AK557" s="8" t="s">
        <v>5055</v>
      </c>
      <c r="AL557" t="s">
        <v>5055</v>
      </c>
      <c r="AM557" t="s">
        <v>5055</v>
      </c>
      <c r="AN557" t="s">
        <v>5055</v>
      </c>
      <c r="AO557" t="s">
        <v>5055</v>
      </c>
      <c r="AP557" t="s">
        <v>5055</v>
      </c>
      <c r="AQ557" t="s">
        <v>5055</v>
      </c>
      <c r="AR557" s="10" t="s">
        <v>5055</v>
      </c>
    </row>
    <row r="558" spans="1:44" ht="16" x14ac:dyDescent="0.2">
      <c r="A558" s="2">
        <v>45358.041666666657</v>
      </c>
      <c r="B558" t="s">
        <v>2144</v>
      </c>
      <c r="C558" s="7">
        <v>389.22</v>
      </c>
      <c r="D558" t="s">
        <v>104</v>
      </c>
      <c r="E558">
        <v>940</v>
      </c>
      <c r="F558">
        <v>703</v>
      </c>
      <c r="G558">
        <v>2926</v>
      </c>
      <c r="I558" t="s">
        <v>3661</v>
      </c>
      <c r="J558" t="s">
        <v>3662</v>
      </c>
      <c r="K558" t="s">
        <v>3661</v>
      </c>
      <c r="L558" t="s">
        <v>52</v>
      </c>
      <c r="M558" t="s">
        <v>53</v>
      </c>
      <c r="O558" t="s">
        <v>52</v>
      </c>
      <c r="P558" t="s">
        <v>53</v>
      </c>
      <c r="R558" t="s">
        <v>66</v>
      </c>
      <c r="S558" t="s">
        <v>3929</v>
      </c>
      <c r="U558" s="11">
        <v>-389.22</v>
      </c>
      <c r="V558" s="10" t="s">
        <v>5055</v>
      </c>
      <c r="X558" s="8" t="s">
        <v>5055</v>
      </c>
      <c r="Y558" t="s">
        <v>5055</v>
      </c>
      <c r="Z558" s="10" t="s">
        <v>5055</v>
      </c>
      <c r="AB558" s="8" t="s">
        <v>5055</v>
      </c>
      <c r="AC558" t="s">
        <v>5055</v>
      </c>
      <c r="AD558" t="s">
        <v>5055</v>
      </c>
      <c r="AE558" s="10" t="s">
        <v>5055</v>
      </c>
      <c r="AG558" s="8" t="s">
        <v>5055</v>
      </c>
      <c r="AH558" t="s">
        <v>5055</v>
      </c>
      <c r="AI558" s="10" t="s">
        <v>5055</v>
      </c>
      <c r="AK558" s="8" t="s">
        <v>5055</v>
      </c>
      <c r="AL558" t="s">
        <v>5055</v>
      </c>
      <c r="AM558" t="s">
        <v>5055</v>
      </c>
      <c r="AN558" t="s">
        <v>5055</v>
      </c>
      <c r="AO558" t="s">
        <v>5055</v>
      </c>
      <c r="AP558" t="s">
        <v>5055</v>
      </c>
      <c r="AQ558" t="s">
        <v>5055</v>
      </c>
      <c r="AR558" s="10" t="s">
        <v>5055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3724</v>
      </c>
      <c r="J559" t="s">
        <v>3725</v>
      </c>
      <c r="K559" t="s">
        <v>3724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3929</v>
      </c>
      <c r="U559" s="8" t="s">
        <v>5055</v>
      </c>
      <c r="V559" s="10" t="s">
        <v>5055</v>
      </c>
      <c r="X559" s="8" t="s">
        <v>5055</v>
      </c>
      <c r="Y559" s="7">
        <v>944.63</v>
      </c>
      <c r="Z559" s="10" t="s">
        <v>5055</v>
      </c>
      <c r="AB559" s="8" t="s">
        <v>5055</v>
      </c>
      <c r="AC559" t="s">
        <v>5055</v>
      </c>
      <c r="AD559" t="s">
        <v>5055</v>
      </c>
      <c r="AE559" s="10" t="s">
        <v>5055</v>
      </c>
      <c r="AG559" s="8" t="s">
        <v>5055</v>
      </c>
      <c r="AH559" t="s">
        <v>5055</v>
      </c>
      <c r="AI559" s="10" t="s">
        <v>5055</v>
      </c>
      <c r="AK559" s="8" t="s">
        <v>5055</v>
      </c>
      <c r="AL559" t="s">
        <v>5055</v>
      </c>
      <c r="AM559" t="s">
        <v>5055</v>
      </c>
      <c r="AN559" t="s">
        <v>5055</v>
      </c>
      <c r="AO559" t="s">
        <v>5055</v>
      </c>
      <c r="AP559" t="s">
        <v>5055</v>
      </c>
      <c r="AQ559" t="s">
        <v>5055</v>
      </c>
      <c r="AR559" s="10" t="s">
        <v>5055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3727</v>
      </c>
      <c r="J560" t="s">
        <v>3728</v>
      </c>
      <c r="K560" t="s">
        <v>3727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3929</v>
      </c>
      <c r="U560" s="8" t="s">
        <v>5055</v>
      </c>
      <c r="V560" s="10" t="s">
        <v>5055</v>
      </c>
      <c r="X560" s="8" t="s">
        <v>5055</v>
      </c>
      <c r="Y560" s="7">
        <v>2533.41</v>
      </c>
      <c r="Z560" s="10" t="s">
        <v>5055</v>
      </c>
      <c r="AB560" s="8" t="s">
        <v>5055</v>
      </c>
      <c r="AC560" t="s">
        <v>5055</v>
      </c>
      <c r="AD560" t="s">
        <v>5055</v>
      </c>
      <c r="AE560" s="10" t="s">
        <v>5055</v>
      </c>
      <c r="AG560" s="8" t="s">
        <v>5055</v>
      </c>
      <c r="AH560" t="s">
        <v>5055</v>
      </c>
      <c r="AI560" s="10" t="s">
        <v>5055</v>
      </c>
      <c r="AK560" s="8" t="s">
        <v>5055</v>
      </c>
      <c r="AL560" t="s">
        <v>5055</v>
      </c>
      <c r="AM560" t="s">
        <v>5055</v>
      </c>
      <c r="AN560" t="s">
        <v>5055</v>
      </c>
      <c r="AO560" t="s">
        <v>5055</v>
      </c>
      <c r="AP560" t="s">
        <v>5055</v>
      </c>
      <c r="AQ560" t="s">
        <v>5055</v>
      </c>
      <c r="AR560" s="10" t="s">
        <v>5055</v>
      </c>
    </row>
    <row r="561" spans="1:44" ht="16" x14ac:dyDescent="0.2">
      <c r="A561" s="2">
        <v>45382</v>
      </c>
      <c r="B561" t="s">
        <v>2310</v>
      </c>
      <c r="C561" s="7">
        <v>389.22</v>
      </c>
      <c r="D561" t="s">
        <v>104</v>
      </c>
      <c r="E561">
        <v>703</v>
      </c>
      <c r="F561">
        <v>1705</v>
      </c>
      <c r="G561">
        <v>3754</v>
      </c>
      <c r="J561" t="s">
        <v>5053</v>
      </c>
      <c r="L561" t="s">
        <v>52</v>
      </c>
      <c r="M561" t="s">
        <v>53</v>
      </c>
      <c r="O561" t="s">
        <v>52</v>
      </c>
      <c r="P561" t="s">
        <v>203</v>
      </c>
      <c r="R561" t="s">
        <v>66</v>
      </c>
      <c r="S561" t="s">
        <v>3929</v>
      </c>
      <c r="U561" s="11">
        <v>389.22</v>
      </c>
      <c r="V561" s="10" t="s">
        <v>5055</v>
      </c>
      <c r="X561" s="8" t="s">
        <v>5055</v>
      </c>
      <c r="Y561" s="7">
        <v>-389.22</v>
      </c>
      <c r="Z561" s="10" t="s">
        <v>5055</v>
      </c>
      <c r="AB561" s="8" t="s">
        <v>5055</v>
      </c>
      <c r="AC561" t="s">
        <v>5055</v>
      </c>
      <c r="AD561" t="s">
        <v>5055</v>
      </c>
      <c r="AE561" s="10" t="s">
        <v>5055</v>
      </c>
      <c r="AG561" s="8" t="s">
        <v>5055</v>
      </c>
      <c r="AH561" t="s">
        <v>5055</v>
      </c>
      <c r="AI561" s="10" t="s">
        <v>5055</v>
      </c>
      <c r="AK561" s="8" t="s">
        <v>5055</v>
      </c>
      <c r="AL561" t="s">
        <v>5055</v>
      </c>
      <c r="AM561" t="s">
        <v>5055</v>
      </c>
      <c r="AN561" t="s">
        <v>5055</v>
      </c>
      <c r="AO561" t="s">
        <v>5055</v>
      </c>
      <c r="AP561" t="s">
        <v>5055</v>
      </c>
      <c r="AQ561" t="s">
        <v>5055</v>
      </c>
      <c r="AR561" s="10" t="s">
        <v>5055</v>
      </c>
    </row>
    <row r="562" spans="1:44" ht="16" x14ac:dyDescent="0.2">
      <c r="A562" s="2">
        <v>45382</v>
      </c>
      <c r="B562" t="s">
        <v>205</v>
      </c>
      <c r="C562" s="7">
        <v>819.63</v>
      </c>
      <c r="D562" t="s">
        <v>104</v>
      </c>
      <c r="E562">
        <v>1730</v>
      </c>
      <c r="F562">
        <v>1700</v>
      </c>
      <c r="G562">
        <v>3457</v>
      </c>
      <c r="J562" t="s">
        <v>5053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3929</v>
      </c>
      <c r="U562" s="8" t="s">
        <v>5055</v>
      </c>
      <c r="V562" s="9">
        <v>819.63</v>
      </c>
      <c r="X562" s="11">
        <v>-819.63</v>
      </c>
      <c r="Y562" t="s">
        <v>5055</v>
      </c>
      <c r="Z562" s="10" t="s">
        <v>5055</v>
      </c>
      <c r="AB562" s="8" t="s">
        <v>5055</v>
      </c>
      <c r="AC562" t="s">
        <v>5055</v>
      </c>
      <c r="AD562" t="s">
        <v>5055</v>
      </c>
      <c r="AE562" s="10" t="s">
        <v>5055</v>
      </c>
      <c r="AG562" s="8" t="s">
        <v>5055</v>
      </c>
      <c r="AH562" t="s">
        <v>5055</v>
      </c>
      <c r="AI562" s="10" t="s">
        <v>5055</v>
      </c>
      <c r="AK562" s="8" t="s">
        <v>5055</v>
      </c>
      <c r="AL562" t="s">
        <v>5055</v>
      </c>
      <c r="AM562" t="s">
        <v>5055</v>
      </c>
      <c r="AN562" t="s">
        <v>5055</v>
      </c>
      <c r="AO562" t="s">
        <v>5055</v>
      </c>
      <c r="AP562" t="s">
        <v>5055</v>
      </c>
      <c r="AQ562" t="s">
        <v>5055</v>
      </c>
      <c r="AR562" s="10" t="s">
        <v>5055</v>
      </c>
    </row>
    <row r="563" spans="1:44" ht="16" x14ac:dyDescent="0.2">
      <c r="A563" s="2">
        <v>45382</v>
      </c>
      <c r="B563" t="s">
        <v>205</v>
      </c>
      <c r="C563" s="7">
        <v>420.36</v>
      </c>
      <c r="D563" t="s">
        <v>104</v>
      </c>
      <c r="E563">
        <v>1730</v>
      </c>
      <c r="F563">
        <v>1700</v>
      </c>
      <c r="G563">
        <v>3458</v>
      </c>
      <c r="J563" t="s">
        <v>5053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3929</v>
      </c>
      <c r="U563" s="8" t="s">
        <v>5055</v>
      </c>
      <c r="V563" s="9">
        <v>420.36</v>
      </c>
      <c r="X563" s="11">
        <v>-420.36</v>
      </c>
      <c r="Y563" t="s">
        <v>5055</v>
      </c>
      <c r="Z563" s="10" t="s">
        <v>5055</v>
      </c>
      <c r="AB563" s="8" t="s">
        <v>5055</v>
      </c>
      <c r="AC563" t="s">
        <v>5055</v>
      </c>
      <c r="AD563" t="s">
        <v>5055</v>
      </c>
      <c r="AE563" s="10" t="s">
        <v>5055</v>
      </c>
      <c r="AG563" s="8" t="s">
        <v>5055</v>
      </c>
      <c r="AH563" t="s">
        <v>5055</v>
      </c>
      <c r="AI563" s="10" t="s">
        <v>5055</v>
      </c>
      <c r="AK563" s="8" t="s">
        <v>5055</v>
      </c>
      <c r="AL563" t="s">
        <v>5055</v>
      </c>
      <c r="AM563" t="s">
        <v>5055</v>
      </c>
      <c r="AN563" t="s">
        <v>5055</v>
      </c>
      <c r="AO563" t="s">
        <v>5055</v>
      </c>
      <c r="AP563" t="s">
        <v>5055</v>
      </c>
      <c r="AQ563" t="s">
        <v>5055</v>
      </c>
      <c r="AR563" s="10" t="s">
        <v>5055</v>
      </c>
    </row>
    <row r="564" spans="1:44" ht="16" x14ac:dyDescent="0.2">
      <c r="A564" s="2">
        <v>45382</v>
      </c>
      <c r="B564" t="s">
        <v>205</v>
      </c>
      <c r="C564" s="7">
        <v>2383.16</v>
      </c>
      <c r="D564" t="s">
        <v>104</v>
      </c>
      <c r="E564">
        <v>1730</v>
      </c>
      <c r="F564">
        <v>1705</v>
      </c>
      <c r="G564">
        <v>3460</v>
      </c>
      <c r="J564" t="s">
        <v>5053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3929</v>
      </c>
      <c r="U564" s="8" t="s">
        <v>5055</v>
      </c>
      <c r="V564" s="9">
        <v>2383.16</v>
      </c>
      <c r="X564" s="8" t="s">
        <v>5055</v>
      </c>
      <c r="Y564" s="7">
        <v>-2383.16</v>
      </c>
      <c r="Z564" s="10" t="s">
        <v>5055</v>
      </c>
      <c r="AB564" s="8" t="s">
        <v>5055</v>
      </c>
      <c r="AC564" t="s">
        <v>5055</v>
      </c>
      <c r="AD564" t="s">
        <v>5055</v>
      </c>
      <c r="AE564" s="10" t="s">
        <v>5055</v>
      </c>
      <c r="AG564" s="8" t="s">
        <v>5055</v>
      </c>
      <c r="AH564" t="s">
        <v>5055</v>
      </c>
      <c r="AI564" s="10" t="s">
        <v>5055</v>
      </c>
      <c r="AK564" s="8" t="s">
        <v>5055</v>
      </c>
      <c r="AL564" t="s">
        <v>5055</v>
      </c>
      <c r="AM564" t="s">
        <v>5055</v>
      </c>
      <c r="AN564" t="s">
        <v>5055</v>
      </c>
      <c r="AO564" t="s">
        <v>5055</v>
      </c>
      <c r="AP564" t="s">
        <v>5055</v>
      </c>
      <c r="AQ564" t="s">
        <v>5055</v>
      </c>
      <c r="AR564" s="10" t="s">
        <v>5055</v>
      </c>
    </row>
    <row r="565" spans="1:44" ht="16" x14ac:dyDescent="0.2">
      <c r="A565" s="2">
        <v>45382</v>
      </c>
      <c r="B565" t="s">
        <v>205</v>
      </c>
      <c r="C565" s="7">
        <v>1437.77</v>
      </c>
      <c r="D565" t="s">
        <v>104</v>
      </c>
      <c r="E565">
        <v>1730</v>
      </c>
      <c r="F565">
        <v>1705</v>
      </c>
      <c r="G565">
        <v>3461</v>
      </c>
      <c r="J565" t="s">
        <v>5053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3929</v>
      </c>
      <c r="U565" s="8" t="s">
        <v>5055</v>
      </c>
      <c r="V565" s="9">
        <v>1437.77</v>
      </c>
      <c r="X565" s="8" t="s">
        <v>5055</v>
      </c>
      <c r="Y565" s="7">
        <v>-1437.77</v>
      </c>
      <c r="Z565" s="10" t="s">
        <v>5055</v>
      </c>
      <c r="AB565" s="8" t="s">
        <v>5055</v>
      </c>
      <c r="AC565" t="s">
        <v>5055</v>
      </c>
      <c r="AD565" t="s">
        <v>5055</v>
      </c>
      <c r="AE565" s="10" t="s">
        <v>5055</v>
      </c>
      <c r="AG565" s="8" t="s">
        <v>5055</v>
      </c>
      <c r="AH565" t="s">
        <v>5055</v>
      </c>
      <c r="AI565" s="10" t="s">
        <v>5055</v>
      </c>
      <c r="AK565" s="8" t="s">
        <v>5055</v>
      </c>
      <c r="AL565" t="s">
        <v>5055</v>
      </c>
      <c r="AM565" t="s">
        <v>5055</v>
      </c>
      <c r="AN565" t="s">
        <v>5055</v>
      </c>
      <c r="AO565" t="s">
        <v>5055</v>
      </c>
      <c r="AP565" t="s">
        <v>5055</v>
      </c>
      <c r="AQ565" t="s">
        <v>5055</v>
      </c>
      <c r="AR565" s="10" t="s">
        <v>5055</v>
      </c>
    </row>
    <row r="566" spans="1:44" ht="16" x14ac:dyDescent="0.2">
      <c r="A566" s="2">
        <v>45382</v>
      </c>
      <c r="B566" t="s">
        <v>202</v>
      </c>
      <c r="C566" s="7">
        <v>3556.48</v>
      </c>
      <c r="D566" t="s">
        <v>104</v>
      </c>
      <c r="E566">
        <v>1730</v>
      </c>
      <c r="F566">
        <v>1712</v>
      </c>
      <c r="G566">
        <v>3462</v>
      </c>
      <c r="J566" t="s">
        <v>5053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3929</v>
      </c>
      <c r="U566" s="8" t="s">
        <v>5055</v>
      </c>
      <c r="V566" s="9">
        <v>3556.48</v>
      </c>
      <c r="X566" s="8" t="s">
        <v>5055</v>
      </c>
      <c r="Y566" t="s">
        <v>5055</v>
      </c>
      <c r="Z566" s="9">
        <v>-3556.48</v>
      </c>
      <c r="AB566" s="8" t="s">
        <v>5055</v>
      </c>
      <c r="AC566" t="s">
        <v>5055</v>
      </c>
      <c r="AD566" t="s">
        <v>5055</v>
      </c>
      <c r="AE566" s="10" t="s">
        <v>5055</v>
      </c>
      <c r="AG566" s="8" t="s">
        <v>5055</v>
      </c>
      <c r="AH566" t="s">
        <v>5055</v>
      </c>
      <c r="AI566" s="10" t="s">
        <v>5055</v>
      </c>
      <c r="AK566" s="8" t="s">
        <v>5055</v>
      </c>
      <c r="AL566" t="s">
        <v>5055</v>
      </c>
      <c r="AM566" t="s">
        <v>5055</v>
      </c>
      <c r="AN566" t="s">
        <v>5055</v>
      </c>
      <c r="AO566" t="s">
        <v>5055</v>
      </c>
      <c r="AP566" t="s">
        <v>5055</v>
      </c>
      <c r="AQ566" t="s">
        <v>5055</v>
      </c>
      <c r="AR566" s="10" t="s">
        <v>5055</v>
      </c>
    </row>
    <row r="567" spans="1:44" ht="16" x14ac:dyDescent="0.2">
      <c r="A567" s="2">
        <v>45382</v>
      </c>
      <c r="B567" t="s">
        <v>202</v>
      </c>
      <c r="C567" s="7">
        <v>2185.39</v>
      </c>
      <c r="D567" t="s">
        <v>104</v>
      </c>
      <c r="E567">
        <v>1730</v>
      </c>
      <c r="F567">
        <v>1712</v>
      </c>
      <c r="G567">
        <v>3463</v>
      </c>
      <c r="J567" t="s">
        <v>5053</v>
      </c>
      <c r="L567" t="s">
        <v>52</v>
      </c>
      <c r="M567" t="s">
        <v>203</v>
      </c>
      <c r="O567" t="s">
        <v>52</v>
      </c>
      <c r="P567" t="s">
        <v>203</v>
      </c>
      <c r="R567" t="s">
        <v>66</v>
      </c>
      <c r="S567" t="s">
        <v>3929</v>
      </c>
      <c r="U567" s="8" t="s">
        <v>5055</v>
      </c>
      <c r="V567" s="9">
        <v>2185.39</v>
      </c>
      <c r="X567" s="8" t="s">
        <v>5055</v>
      </c>
      <c r="Y567" t="s">
        <v>5055</v>
      </c>
      <c r="Z567" s="9">
        <v>-2185.39</v>
      </c>
      <c r="AB567" s="8" t="s">
        <v>5055</v>
      </c>
      <c r="AC567" t="s">
        <v>5055</v>
      </c>
      <c r="AD567" t="s">
        <v>5055</v>
      </c>
      <c r="AE567" s="10" t="s">
        <v>5055</v>
      </c>
      <c r="AG567" s="8" t="s">
        <v>5055</v>
      </c>
      <c r="AH567" t="s">
        <v>5055</v>
      </c>
      <c r="AI567" s="10" t="s">
        <v>5055</v>
      </c>
      <c r="AK567" s="8" t="s">
        <v>5055</v>
      </c>
      <c r="AL567" t="s">
        <v>5055</v>
      </c>
      <c r="AM567" t="s">
        <v>5055</v>
      </c>
      <c r="AN567" t="s">
        <v>5055</v>
      </c>
      <c r="AO567" t="s">
        <v>5055</v>
      </c>
      <c r="AP567" t="s">
        <v>5055</v>
      </c>
      <c r="AQ567" t="s">
        <v>5055</v>
      </c>
      <c r="AR567" s="10" t="s">
        <v>5055</v>
      </c>
    </row>
    <row r="568" spans="1:44" ht="16" x14ac:dyDescent="0.2">
      <c r="A568" s="2">
        <v>45382</v>
      </c>
      <c r="B568" t="s">
        <v>206</v>
      </c>
      <c r="C568" s="7">
        <v>3110.01</v>
      </c>
      <c r="D568" t="s">
        <v>104</v>
      </c>
      <c r="E568">
        <v>2551</v>
      </c>
      <c r="F568">
        <v>1730</v>
      </c>
      <c r="G568">
        <v>3465</v>
      </c>
      <c r="H568" t="s">
        <v>1934</v>
      </c>
      <c r="J568" t="s">
        <v>5053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3929</v>
      </c>
      <c r="U568" s="8" t="s">
        <v>5055</v>
      </c>
      <c r="V568" s="9">
        <v>-3110.01</v>
      </c>
      <c r="X568" s="8" t="s">
        <v>5055</v>
      </c>
      <c r="Y568" t="s">
        <v>5055</v>
      </c>
      <c r="Z568" s="10" t="s">
        <v>5055</v>
      </c>
      <c r="AB568" s="8" t="s">
        <v>5055</v>
      </c>
      <c r="AC568" s="7">
        <v>3110.01</v>
      </c>
      <c r="AD568" t="s">
        <v>5055</v>
      </c>
      <c r="AE568" s="10" t="s">
        <v>5055</v>
      </c>
      <c r="AG568" s="8" t="s">
        <v>5055</v>
      </c>
      <c r="AH568" t="s">
        <v>5055</v>
      </c>
      <c r="AI568" s="10" t="s">
        <v>5055</v>
      </c>
      <c r="AK568" s="8" t="s">
        <v>5055</v>
      </c>
      <c r="AL568" t="s">
        <v>5055</v>
      </c>
      <c r="AM568" t="s">
        <v>5055</v>
      </c>
      <c r="AN568" t="s">
        <v>5055</v>
      </c>
      <c r="AO568" t="s">
        <v>5055</v>
      </c>
      <c r="AP568" s="7">
        <v>3110.01</v>
      </c>
      <c r="AQ568" t="s">
        <v>5055</v>
      </c>
      <c r="AR568" s="10" t="s">
        <v>5055</v>
      </c>
    </row>
    <row r="569" spans="1:44" ht="16" x14ac:dyDescent="0.2">
      <c r="A569" s="2">
        <v>45382</v>
      </c>
      <c r="B569" t="s">
        <v>206</v>
      </c>
      <c r="C569" s="7">
        <v>2382.81</v>
      </c>
      <c r="D569" t="s">
        <v>104</v>
      </c>
      <c r="E569">
        <v>2551</v>
      </c>
      <c r="F569">
        <v>1730</v>
      </c>
      <c r="G569">
        <v>3466</v>
      </c>
      <c r="H569" t="s">
        <v>1935</v>
      </c>
      <c r="J569" t="s">
        <v>5053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3929</v>
      </c>
      <c r="U569" s="8" t="s">
        <v>5055</v>
      </c>
      <c r="V569" s="9">
        <v>-2382.81</v>
      </c>
      <c r="X569" s="8" t="s">
        <v>5055</v>
      </c>
      <c r="Y569" t="s">
        <v>5055</v>
      </c>
      <c r="Z569" s="10" t="s">
        <v>5055</v>
      </c>
      <c r="AB569" s="8" t="s">
        <v>5055</v>
      </c>
      <c r="AC569" s="7">
        <v>2382.81</v>
      </c>
      <c r="AD569" t="s">
        <v>5055</v>
      </c>
      <c r="AE569" s="10" t="s">
        <v>5055</v>
      </c>
      <c r="AG569" s="8" t="s">
        <v>5055</v>
      </c>
      <c r="AH569" t="s">
        <v>5055</v>
      </c>
      <c r="AI569" s="10" t="s">
        <v>5055</v>
      </c>
      <c r="AK569" s="8" t="s">
        <v>5055</v>
      </c>
      <c r="AL569" t="s">
        <v>5055</v>
      </c>
      <c r="AM569" t="s">
        <v>5055</v>
      </c>
      <c r="AN569" t="s">
        <v>5055</v>
      </c>
      <c r="AO569" t="s">
        <v>5055</v>
      </c>
      <c r="AP569" s="7">
        <v>2382.81</v>
      </c>
      <c r="AQ569" t="s">
        <v>5055</v>
      </c>
      <c r="AR569" s="10" t="s">
        <v>5055</v>
      </c>
    </row>
    <row r="570" spans="1:44" ht="16" x14ac:dyDescent="0.2">
      <c r="A570" s="2">
        <v>45382</v>
      </c>
      <c r="B570" t="s">
        <v>206</v>
      </c>
      <c r="C570" s="7">
        <v>3290.09</v>
      </c>
      <c r="D570" t="s">
        <v>104</v>
      </c>
      <c r="E570">
        <v>2551</v>
      </c>
      <c r="F570">
        <v>1730</v>
      </c>
      <c r="G570">
        <v>3630</v>
      </c>
      <c r="H570" t="s">
        <v>1936</v>
      </c>
      <c r="J570" t="s">
        <v>5053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3929</v>
      </c>
      <c r="U570" s="8" t="s">
        <v>5055</v>
      </c>
      <c r="V570" s="9">
        <v>-3290.09</v>
      </c>
      <c r="X570" s="8" t="s">
        <v>5055</v>
      </c>
      <c r="Y570" t="s">
        <v>5055</v>
      </c>
      <c r="Z570" s="10" t="s">
        <v>5055</v>
      </c>
      <c r="AB570" s="8" t="s">
        <v>5055</v>
      </c>
      <c r="AC570" s="7">
        <v>3290.09</v>
      </c>
      <c r="AD570" t="s">
        <v>5055</v>
      </c>
      <c r="AE570" s="10" t="s">
        <v>5055</v>
      </c>
      <c r="AG570" s="8" t="s">
        <v>5055</v>
      </c>
      <c r="AH570" t="s">
        <v>5055</v>
      </c>
      <c r="AI570" s="10" t="s">
        <v>5055</v>
      </c>
      <c r="AK570" s="8" t="s">
        <v>5055</v>
      </c>
      <c r="AL570" t="s">
        <v>5055</v>
      </c>
      <c r="AM570" t="s">
        <v>5055</v>
      </c>
      <c r="AN570" t="s">
        <v>5055</v>
      </c>
      <c r="AO570" t="s">
        <v>5055</v>
      </c>
      <c r="AP570" s="7">
        <v>3290.09</v>
      </c>
      <c r="AQ570" t="s">
        <v>5055</v>
      </c>
      <c r="AR570" s="10" t="s">
        <v>5055</v>
      </c>
    </row>
    <row r="571" spans="1:44" ht="16" x14ac:dyDescent="0.2">
      <c r="A571" s="2">
        <v>45382</v>
      </c>
      <c r="B571" t="s">
        <v>3639</v>
      </c>
      <c r="C571" s="7">
        <v>554.26</v>
      </c>
      <c r="D571" t="s">
        <v>104</v>
      </c>
      <c r="E571">
        <v>2555</v>
      </c>
      <c r="F571">
        <v>1730</v>
      </c>
      <c r="G571">
        <v>3627</v>
      </c>
      <c r="H571" t="s">
        <v>1935</v>
      </c>
      <c r="J571" t="s">
        <v>5053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3929</v>
      </c>
      <c r="U571" s="8" t="s">
        <v>5055</v>
      </c>
      <c r="V571" s="9">
        <v>-554.26</v>
      </c>
      <c r="X571" s="8" t="s">
        <v>5055</v>
      </c>
      <c r="Y571" t="s">
        <v>5055</v>
      </c>
      <c r="Z571" s="10" t="s">
        <v>5055</v>
      </c>
      <c r="AB571" s="8" t="s">
        <v>5055</v>
      </c>
      <c r="AC571" t="s">
        <v>5055</v>
      </c>
      <c r="AD571" s="7">
        <v>554.26</v>
      </c>
      <c r="AE571" s="10" t="s">
        <v>5055</v>
      </c>
      <c r="AG571" s="8" t="s">
        <v>5055</v>
      </c>
      <c r="AH571" t="s">
        <v>5055</v>
      </c>
      <c r="AI571" s="10" t="s">
        <v>5055</v>
      </c>
      <c r="AK571" s="8" t="s">
        <v>5055</v>
      </c>
      <c r="AL571" t="s">
        <v>5055</v>
      </c>
      <c r="AM571" t="s">
        <v>5055</v>
      </c>
      <c r="AN571" t="s">
        <v>5055</v>
      </c>
      <c r="AO571" t="s">
        <v>5055</v>
      </c>
      <c r="AP571" s="7">
        <v>554.26</v>
      </c>
      <c r="AQ571" t="s">
        <v>5055</v>
      </c>
      <c r="AR571" s="10" t="s">
        <v>5055</v>
      </c>
    </row>
    <row r="572" spans="1:44" ht="16" x14ac:dyDescent="0.2">
      <c r="A572" s="2">
        <v>45382</v>
      </c>
      <c r="B572" t="s">
        <v>3639</v>
      </c>
      <c r="C572" s="7">
        <v>712.19</v>
      </c>
      <c r="D572" t="s">
        <v>104</v>
      </c>
      <c r="E572">
        <v>2555</v>
      </c>
      <c r="F572">
        <v>1730</v>
      </c>
      <c r="G572">
        <v>3628</v>
      </c>
      <c r="H572" t="s">
        <v>1934</v>
      </c>
      <c r="J572" t="s">
        <v>5053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3929</v>
      </c>
      <c r="U572" s="8" t="s">
        <v>5055</v>
      </c>
      <c r="V572" s="9">
        <v>-712.19</v>
      </c>
      <c r="X572" s="8" t="s">
        <v>5055</v>
      </c>
      <c r="Y572" t="s">
        <v>5055</v>
      </c>
      <c r="Z572" s="10" t="s">
        <v>5055</v>
      </c>
      <c r="AB572" s="8" t="s">
        <v>5055</v>
      </c>
      <c r="AC572" t="s">
        <v>5055</v>
      </c>
      <c r="AD572" s="7">
        <v>712.19</v>
      </c>
      <c r="AE572" s="10" t="s">
        <v>5055</v>
      </c>
      <c r="AG572" s="8" t="s">
        <v>5055</v>
      </c>
      <c r="AH572" t="s">
        <v>5055</v>
      </c>
      <c r="AI572" s="10" t="s">
        <v>5055</v>
      </c>
      <c r="AK572" s="8" t="s">
        <v>5055</v>
      </c>
      <c r="AL572" t="s">
        <v>5055</v>
      </c>
      <c r="AM572" t="s">
        <v>5055</v>
      </c>
      <c r="AN572" t="s">
        <v>5055</v>
      </c>
      <c r="AO572" t="s">
        <v>5055</v>
      </c>
      <c r="AP572" s="7">
        <v>712.19</v>
      </c>
      <c r="AQ572" t="s">
        <v>5055</v>
      </c>
      <c r="AR572" s="10" t="s">
        <v>5055</v>
      </c>
    </row>
    <row r="573" spans="1:44" ht="16" x14ac:dyDescent="0.2">
      <c r="A573" s="2">
        <v>45382</v>
      </c>
      <c r="B573" t="s">
        <v>3639</v>
      </c>
      <c r="C573" s="7">
        <v>753.43</v>
      </c>
      <c r="D573" t="s">
        <v>104</v>
      </c>
      <c r="E573">
        <v>2555</v>
      </c>
      <c r="F573">
        <v>1730</v>
      </c>
      <c r="G573">
        <v>3629</v>
      </c>
      <c r="H573" t="s">
        <v>1936</v>
      </c>
      <c r="J573" t="s">
        <v>5053</v>
      </c>
      <c r="L573" t="s">
        <v>49</v>
      </c>
      <c r="M573" t="s">
        <v>50</v>
      </c>
      <c r="N573" t="s">
        <v>51</v>
      </c>
      <c r="O573" t="s">
        <v>52</v>
      </c>
      <c r="P573" t="s">
        <v>203</v>
      </c>
      <c r="R573" t="s">
        <v>66</v>
      </c>
      <c r="S573" t="s">
        <v>3929</v>
      </c>
      <c r="U573" s="8" t="s">
        <v>5055</v>
      </c>
      <c r="V573" s="9">
        <v>-753.43</v>
      </c>
      <c r="X573" s="8" t="s">
        <v>5055</v>
      </c>
      <c r="Y573" t="s">
        <v>5055</v>
      </c>
      <c r="Z573" s="10" t="s">
        <v>5055</v>
      </c>
      <c r="AB573" s="8" t="s">
        <v>5055</v>
      </c>
      <c r="AC573" t="s">
        <v>5055</v>
      </c>
      <c r="AD573" s="7">
        <v>753.43</v>
      </c>
      <c r="AE573" s="10" t="s">
        <v>5055</v>
      </c>
      <c r="AG573" s="8" t="s">
        <v>5055</v>
      </c>
      <c r="AH573" t="s">
        <v>5055</v>
      </c>
      <c r="AI573" s="10" t="s">
        <v>5055</v>
      </c>
      <c r="AK573" s="8" t="s">
        <v>5055</v>
      </c>
      <c r="AL573" t="s">
        <v>5055</v>
      </c>
      <c r="AM573" t="s">
        <v>5055</v>
      </c>
      <c r="AN573" t="s">
        <v>5055</v>
      </c>
      <c r="AO573" t="s">
        <v>5055</v>
      </c>
      <c r="AP573" s="7">
        <v>753.43</v>
      </c>
      <c r="AQ573" t="s">
        <v>5055</v>
      </c>
      <c r="AR573" s="10" t="s">
        <v>5055</v>
      </c>
    </row>
    <row r="574" spans="1:44" ht="16" x14ac:dyDescent="0.2">
      <c r="A574" s="2">
        <v>45397.083333333343</v>
      </c>
      <c r="B574" t="s">
        <v>215</v>
      </c>
      <c r="C574" s="7">
        <v>1239.99</v>
      </c>
      <c r="D574" t="s">
        <v>48</v>
      </c>
      <c r="E574">
        <v>1700</v>
      </c>
      <c r="F574">
        <v>940</v>
      </c>
      <c r="G574">
        <v>3076</v>
      </c>
      <c r="I574" t="s">
        <v>3790</v>
      </c>
      <c r="J574" t="s">
        <v>3791</v>
      </c>
      <c r="K574" t="s">
        <v>3790</v>
      </c>
      <c r="L574" t="s">
        <v>52</v>
      </c>
      <c r="M574" t="s">
        <v>203</v>
      </c>
      <c r="O574" t="s">
        <v>52</v>
      </c>
      <c r="P574" t="s">
        <v>53</v>
      </c>
      <c r="R574" t="s">
        <v>66</v>
      </c>
      <c r="S574" t="s">
        <v>3929</v>
      </c>
      <c r="U574" s="8" t="s">
        <v>5055</v>
      </c>
      <c r="V574" s="10" t="s">
        <v>5055</v>
      </c>
      <c r="X574" s="11">
        <v>1239.99</v>
      </c>
      <c r="Y574" t="s">
        <v>5055</v>
      </c>
      <c r="Z574" s="10" t="s">
        <v>5055</v>
      </c>
      <c r="AB574" s="8" t="s">
        <v>5055</v>
      </c>
      <c r="AC574" t="s">
        <v>5055</v>
      </c>
      <c r="AD574" t="s">
        <v>5055</v>
      </c>
      <c r="AE574" s="10" t="s">
        <v>5055</v>
      </c>
      <c r="AG574" s="8" t="s">
        <v>5055</v>
      </c>
      <c r="AH574" t="s">
        <v>5055</v>
      </c>
      <c r="AI574" s="10" t="s">
        <v>5055</v>
      </c>
      <c r="AK574" s="8" t="s">
        <v>5055</v>
      </c>
      <c r="AL574" t="s">
        <v>5055</v>
      </c>
      <c r="AM574" t="s">
        <v>5055</v>
      </c>
      <c r="AN574" t="s">
        <v>5055</v>
      </c>
      <c r="AO574" t="s">
        <v>5055</v>
      </c>
      <c r="AP574" t="s">
        <v>5055</v>
      </c>
      <c r="AQ574" t="s">
        <v>5055</v>
      </c>
      <c r="AR574" s="10" t="s">
        <v>5055</v>
      </c>
    </row>
    <row r="575" spans="1:44" ht="16" x14ac:dyDescent="0.2">
      <c r="B575" t="s">
        <v>5056</v>
      </c>
      <c r="U575" s="11">
        <f>SUM(U557:U574)</f>
        <v>0</v>
      </c>
      <c r="V575" s="9">
        <f>SUM(V557:V574)</f>
        <v>0</v>
      </c>
      <c r="X575" s="11">
        <f>SUM(X557:X574)</f>
        <v>0</v>
      </c>
      <c r="Y575" s="12">
        <f>SUM(Y557:Y574)</f>
        <v>-732.11000000000013</v>
      </c>
      <c r="Z575" s="9">
        <f>SUM(Z557:Z574)</f>
        <v>-47.329999999999927</v>
      </c>
      <c r="AB575" s="11">
        <f>SUM(AB557:AB574)</f>
        <v>0</v>
      </c>
      <c r="AC575" s="12">
        <f>SUM(AC557:AC574)</f>
        <v>8782.91</v>
      </c>
      <c r="AD575" s="12">
        <f>SUM(AD557:AD574)</f>
        <v>2019.88</v>
      </c>
      <c r="AE575" s="9">
        <f>SUM(AE557:AE574)</f>
        <v>0</v>
      </c>
      <c r="AG575" s="11">
        <f>SUM(AG557:AG574)</f>
        <v>0</v>
      </c>
      <c r="AH575" s="12">
        <f>SUM(AH557:AH574)</f>
        <v>0</v>
      </c>
      <c r="AI575" s="9">
        <f>SUM(AI557:AI574)</f>
        <v>0</v>
      </c>
      <c r="AK575" s="11">
        <f t="shared" ref="AK575:AR575" si="25">SUM(AK557:AK574)</f>
        <v>0</v>
      </c>
      <c r="AL575" s="12">
        <f t="shared" si="25"/>
        <v>0</v>
      </c>
      <c r="AM575" s="12">
        <f t="shared" si="25"/>
        <v>0</v>
      </c>
      <c r="AN575" s="12">
        <f t="shared" si="25"/>
        <v>0</v>
      </c>
      <c r="AO575" s="12">
        <f t="shared" si="25"/>
        <v>0</v>
      </c>
      <c r="AP575" s="12">
        <f t="shared" si="25"/>
        <v>10802.79</v>
      </c>
      <c r="AQ575" s="12">
        <f t="shared" si="25"/>
        <v>0</v>
      </c>
      <c r="AR575" s="9">
        <f t="shared" si="25"/>
        <v>0</v>
      </c>
    </row>
    <row r="576" spans="1:44" ht="16" x14ac:dyDescent="0.2">
      <c r="B576" s="3" t="s">
        <v>5057</v>
      </c>
      <c r="U576" s="13">
        <f>U575+U555</f>
        <v>0</v>
      </c>
      <c r="V576" s="14">
        <f>V575+V555</f>
        <v>-3.2542857297812589E-12</v>
      </c>
      <c r="X576" s="13">
        <f>X575+X555</f>
        <v>0</v>
      </c>
      <c r="Y576" s="15">
        <f>Y575+Y555</f>
        <v>-252.03999999999769</v>
      </c>
      <c r="Z576" s="14">
        <f>Z575+Z555</f>
        <v>-5741.87</v>
      </c>
      <c r="AB576" s="8"/>
      <c r="AE576" s="10"/>
      <c r="AG576" s="8"/>
      <c r="AI576" s="10"/>
      <c r="AK576" s="8"/>
      <c r="AR576" s="10"/>
    </row>
    <row r="577" spans="1:44" x14ac:dyDescent="0.2">
      <c r="U577" s="8"/>
      <c r="V577" s="10"/>
      <c r="X577" s="8"/>
      <c r="Z577" s="10"/>
      <c r="AB577" s="8"/>
      <c r="AE577" s="10"/>
      <c r="AG577" s="8"/>
      <c r="AI577" s="10"/>
      <c r="AK577" s="8"/>
      <c r="AR577" s="10"/>
    </row>
    <row r="578" spans="1:44" ht="16" x14ac:dyDescent="0.2">
      <c r="A578" s="2">
        <v>45384.083333333343</v>
      </c>
      <c r="B578" t="s">
        <v>3736</v>
      </c>
      <c r="C578" s="7">
        <v>5741.87</v>
      </c>
      <c r="D578" t="s">
        <v>48</v>
      </c>
      <c r="E578">
        <v>1712</v>
      </c>
      <c r="F578">
        <v>940</v>
      </c>
      <c r="G578">
        <v>3056</v>
      </c>
      <c r="I578" t="s">
        <v>3738</v>
      </c>
      <c r="J578" t="s">
        <v>3739</v>
      </c>
      <c r="K578" t="s">
        <v>3738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4040</v>
      </c>
      <c r="U578" s="8" t="s">
        <v>5055</v>
      </c>
      <c r="V578" s="10" t="s">
        <v>5055</v>
      </c>
      <c r="X578" s="8" t="s">
        <v>5055</v>
      </c>
      <c r="Y578" t="s">
        <v>5055</v>
      </c>
      <c r="Z578" s="9">
        <v>5741.87</v>
      </c>
      <c r="AB578" s="8" t="s">
        <v>5055</v>
      </c>
      <c r="AC578" t="s">
        <v>5055</v>
      </c>
      <c r="AD578" t="s">
        <v>5055</v>
      </c>
      <c r="AE578" s="10" t="s">
        <v>5055</v>
      </c>
      <c r="AG578" s="8" t="s">
        <v>5055</v>
      </c>
      <c r="AH578" t="s">
        <v>5055</v>
      </c>
      <c r="AI578" s="10" t="s">
        <v>5055</v>
      </c>
      <c r="AK578" s="8" t="s">
        <v>5055</v>
      </c>
      <c r="AL578" t="s">
        <v>5055</v>
      </c>
      <c r="AM578" t="s">
        <v>5055</v>
      </c>
      <c r="AN578" t="s">
        <v>5055</v>
      </c>
      <c r="AO578" t="s">
        <v>5055</v>
      </c>
      <c r="AP578" t="s">
        <v>5055</v>
      </c>
      <c r="AQ578" t="s">
        <v>5055</v>
      </c>
      <c r="AR578" s="10" t="s">
        <v>5055</v>
      </c>
    </row>
    <row r="579" spans="1:44" ht="16" x14ac:dyDescent="0.2">
      <c r="A579" s="2">
        <v>45386.083333333343</v>
      </c>
      <c r="B579" t="s">
        <v>582</v>
      </c>
      <c r="C579" s="7">
        <v>98.12</v>
      </c>
      <c r="D579" t="s">
        <v>48</v>
      </c>
      <c r="E579">
        <v>1705</v>
      </c>
      <c r="F579">
        <v>940</v>
      </c>
      <c r="G579">
        <v>3060</v>
      </c>
      <c r="I579" t="s">
        <v>3753</v>
      </c>
      <c r="J579" t="s">
        <v>3754</v>
      </c>
      <c r="K579" t="s">
        <v>3753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4040</v>
      </c>
      <c r="U579" s="8" t="s">
        <v>5055</v>
      </c>
      <c r="V579" s="10" t="s">
        <v>5055</v>
      </c>
      <c r="X579" s="8" t="s">
        <v>5055</v>
      </c>
      <c r="Y579" s="7">
        <v>98.12</v>
      </c>
      <c r="Z579" s="10" t="s">
        <v>5055</v>
      </c>
      <c r="AB579" s="8" t="s">
        <v>5055</v>
      </c>
      <c r="AC579" t="s">
        <v>5055</v>
      </c>
      <c r="AD579" t="s">
        <v>5055</v>
      </c>
      <c r="AE579" s="10" t="s">
        <v>5055</v>
      </c>
      <c r="AG579" s="8" t="s">
        <v>5055</v>
      </c>
      <c r="AH579" t="s">
        <v>5055</v>
      </c>
      <c r="AI579" s="10" t="s">
        <v>5055</v>
      </c>
      <c r="AK579" s="8" t="s">
        <v>5055</v>
      </c>
      <c r="AL579" t="s">
        <v>5055</v>
      </c>
      <c r="AM579" t="s">
        <v>5055</v>
      </c>
      <c r="AN579" t="s">
        <v>5055</v>
      </c>
      <c r="AO579" t="s">
        <v>5055</v>
      </c>
      <c r="AP579" t="s">
        <v>5055</v>
      </c>
      <c r="AQ579" t="s">
        <v>5055</v>
      </c>
      <c r="AR579" s="10" t="s">
        <v>5055</v>
      </c>
    </row>
    <row r="580" spans="1:44" ht="16" x14ac:dyDescent="0.2">
      <c r="A580" s="2">
        <v>45387.083333333343</v>
      </c>
      <c r="B580" t="s">
        <v>256</v>
      </c>
      <c r="C580" s="7">
        <v>244.77</v>
      </c>
      <c r="D580" t="s">
        <v>48</v>
      </c>
      <c r="E580">
        <v>1705</v>
      </c>
      <c r="F580">
        <v>940</v>
      </c>
      <c r="G580">
        <v>3063</v>
      </c>
      <c r="I580" t="s">
        <v>3761</v>
      </c>
      <c r="J580" t="s">
        <v>3762</v>
      </c>
      <c r="K580" t="s">
        <v>3761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4040</v>
      </c>
      <c r="U580" s="8" t="s">
        <v>5055</v>
      </c>
      <c r="V580" s="10" t="s">
        <v>5055</v>
      </c>
      <c r="X580" s="8" t="s">
        <v>5055</v>
      </c>
      <c r="Y580" s="7">
        <v>244.77</v>
      </c>
      <c r="Z580" s="10" t="s">
        <v>5055</v>
      </c>
      <c r="AB580" s="8" t="s">
        <v>5055</v>
      </c>
      <c r="AC580" t="s">
        <v>5055</v>
      </c>
      <c r="AD580" t="s">
        <v>5055</v>
      </c>
      <c r="AE580" s="10" t="s">
        <v>5055</v>
      </c>
      <c r="AG580" s="8" t="s">
        <v>5055</v>
      </c>
      <c r="AH580" t="s">
        <v>5055</v>
      </c>
      <c r="AI580" s="10" t="s">
        <v>5055</v>
      </c>
      <c r="AK580" s="8" t="s">
        <v>5055</v>
      </c>
      <c r="AL580" t="s">
        <v>5055</v>
      </c>
      <c r="AM580" t="s">
        <v>5055</v>
      </c>
      <c r="AN580" t="s">
        <v>5055</v>
      </c>
      <c r="AO580" t="s">
        <v>5055</v>
      </c>
      <c r="AP580" t="s">
        <v>5055</v>
      </c>
      <c r="AQ580" t="s">
        <v>5055</v>
      </c>
      <c r="AR580" s="10" t="s">
        <v>5055</v>
      </c>
    </row>
    <row r="581" spans="1:44" ht="16" x14ac:dyDescent="0.2">
      <c r="A581" s="2">
        <v>45408.083333333343</v>
      </c>
      <c r="B581" t="s">
        <v>582</v>
      </c>
      <c r="C581" s="7">
        <v>1042.75</v>
      </c>
      <c r="D581" t="s">
        <v>48</v>
      </c>
      <c r="E581">
        <v>1705</v>
      </c>
      <c r="F581">
        <v>940</v>
      </c>
      <c r="G581">
        <v>3079</v>
      </c>
      <c r="I581" t="s">
        <v>3832</v>
      </c>
      <c r="J581" t="s">
        <v>3833</v>
      </c>
      <c r="K581" t="s">
        <v>3832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4040</v>
      </c>
      <c r="U581" s="8" t="s">
        <v>5055</v>
      </c>
      <c r="V581" s="10" t="s">
        <v>5055</v>
      </c>
      <c r="X581" s="8" t="s">
        <v>5055</v>
      </c>
      <c r="Y581" s="7">
        <v>1042.75</v>
      </c>
      <c r="Z581" s="10" t="s">
        <v>5055</v>
      </c>
      <c r="AB581" s="8" t="s">
        <v>5055</v>
      </c>
      <c r="AC581" t="s">
        <v>5055</v>
      </c>
      <c r="AD581" t="s">
        <v>5055</v>
      </c>
      <c r="AE581" s="10" t="s">
        <v>5055</v>
      </c>
      <c r="AG581" s="8" t="s">
        <v>5055</v>
      </c>
      <c r="AH581" t="s">
        <v>5055</v>
      </c>
      <c r="AI581" s="10" t="s">
        <v>5055</v>
      </c>
      <c r="AK581" s="8" t="s">
        <v>5055</v>
      </c>
      <c r="AL581" t="s">
        <v>5055</v>
      </c>
      <c r="AM581" t="s">
        <v>5055</v>
      </c>
      <c r="AN581" t="s">
        <v>5055</v>
      </c>
      <c r="AO581" t="s">
        <v>5055</v>
      </c>
      <c r="AP581" t="s">
        <v>5055</v>
      </c>
      <c r="AQ581" t="s">
        <v>5055</v>
      </c>
      <c r="AR581" s="10" t="s">
        <v>5055</v>
      </c>
    </row>
    <row r="582" spans="1:44" ht="16" x14ac:dyDescent="0.2">
      <c r="A582" s="2">
        <v>45408.083333333343</v>
      </c>
      <c r="B582" t="s">
        <v>256</v>
      </c>
      <c r="C582" s="7">
        <v>2533.41</v>
      </c>
      <c r="D582" t="s">
        <v>48</v>
      </c>
      <c r="E582">
        <v>1705</v>
      </c>
      <c r="F582">
        <v>940</v>
      </c>
      <c r="G582">
        <v>3078</v>
      </c>
      <c r="I582" t="s">
        <v>3834</v>
      </c>
      <c r="J582" t="s">
        <v>3835</v>
      </c>
      <c r="K582" t="s">
        <v>3834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4040</v>
      </c>
      <c r="U582" s="8" t="s">
        <v>5055</v>
      </c>
      <c r="V582" s="10" t="s">
        <v>5055</v>
      </c>
      <c r="X582" s="8" t="s">
        <v>5055</v>
      </c>
      <c r="Y582" s="7">
        <v>2533.41</v>
      </c>
      <c r="Z582" s="10" t="s">
        <v>5055</v>
      </c>
      <c r="AB582" s="8" t="s">
        <v>5055</v>
      </c>
      <c r="AC582" t="s">
        <v>5055</v>
      </c>
      <c r="AD582" t="s">
        <v>5055</v>
      </c>
      <c r="AE582" s="10" t="s">
        <v>5055</v>
      </c>
      <c r="AG582" s="8" t="s">
        <v>5055</v>
      </c>
      <c r="AH582" t="s">
        <v>5055</v>
      </c>
      <c r="AI582" s="10" t="s">
        <v>5055</v>
      </c>
      <c r="AK582" s="8" t="s">
        <v>5055</v>
      </c>
      <c r="AL582" t="s">
        <v>5055</v>
      </c>
      <c r="AM582" t="s">
        <v>5055</v>
      </c>
      <c r="AN582" t="s">
        <v>5055</v>
      </c>
      <c r="AO582" t="s">
        <v>5055</v>
      </c>
      <c r="AP582" t="s">
        <v>5055</v>
      </c>
      <c r="AQ582" t="s">
        <v>5055</v>
      </c>
      <c r="AR582" s="10" t="s">
        <v>5055</v>
      </c>
    </row>
    <row r="583" spans="1:44" ht="16" x14ac:dyDescent="0.2">
      <c r="A583" s="2">
        <v>45408.083333333343</v>
      </c>
      <c r="B583" t="s">
        <v>3836</v>
      </c>
      <c r="C583" s="7">
        <v>5741.87</v>
      </c>
      <c r="D583" t="s">
        <v>48</v>
      </c>
      <c r="E583">
        <v>1712</v>
      </c>
      <c r="F583">
        <v>940</v>
      </c>
      <c r="G583">
        <v>3091</v>
      </c>
      <c r="I583" t="s">
        <v>3837</v>
      </c>
      <c r="J583" t="s">
        <v>853</v>
      </c>
      <c r="K583" t="s">
        <v>3837</v>
      </c>
      <c r="L583" t="s">
        <v>52</v>
      </c>
      <c r="M583" t="s">
        <v>203</v>
      </c>
      <c r="O583" t="s">
        <v>52</v>
      </c>
      <c r="P583" t="s">
        <v>53</v>
      </c>
      <c r="R583" t="s">
        <v>66</v>
      </c>
      <c r="S583" t="s">
        <v>4040</v>
      </c>
      <c r="U583" s="8" t="s">
        <v>5055</v>
      </c>
      <c r="V583" s="10" t="s">
        <v>5055</v>
      </c>
      <c r="X583" s="8" t="s">
        <v>5055</v>
      </c>
      <c r="Y583" t="s">
        <v>5055</v>
      </c>
      <c r="Z583" s="9">
        <v>5741.87</v>
      </c>
      <c r="AB583" s="8" t="s">
        <v>5055</v>
      </c>
      <c r="AC583" t="s">
        <v>5055</v>
      </c>
      <c r="AD583" t="s">
        <v>5055</v>
      </c>
      <c r="AE583" s="10" t="s">
        <v>5055</v>
      </c>
      <c r="AG583" s="8" t="s">
        <v>5055</v>
      </c>
      <c r="AH583" t="s">
        <v>5055</v>
      </c>
      <c r="AI583" s="10" t="s">
        <v>5055</v>
      </c>
      <c r="AK583" s="8" t="s">
        <v>5055</v>
      </c>
      <c r="AL583" t="s">
        <v>5055</v>
      </c>
      <c r="AM583" t="s">
        <v>5055</v>
      </c>
      <c r="AN583" t="s">
        <v>5055</v>
      </c>
      <c r="AO583" t="s">
        <v>5055</v>
      </c>
      <c r="AP583" t="s">
        <v>5055</v>
      </c>
      <c r="AQ583" t="s">
        <v>5055</v>
      </c>
      <c r="AR583" s="10" t="s">
        <v>5055</v>
      </c>
    </row>
    <row r="584" spans="1:44" ht="16" x14ac:dyDescent="0.2">
      <c r="A584" s="2">
        <v>45412</v>
      </c>
      <c r="B584" t="s">
        <v>205</v>
      </c>
      <c r="C584" s="7">
        <v>819.63</v>
      </c>
      <c r="D584" t="s">
        <v>104</v>
      </c>
      <c r="E584">
        <v>1730</v>
      </c>
      <c r="F584">
        <v>1700</v>
      </c>
      <c r="G584">
        <v>3302</v>
      </c>
      <c r="J584" t="s">
        <v>5053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4040</v>
      </c>
      <c r="U584" s="8" t="s">
        <v>5055</v>
      </c>
      <c r="V584" s="9">
        <v>819.63</v>
      </c>
      <c r="X584" s="11">
        <v>-819.63</v>
      </c>
      <c r="Y584" t="s">
        <v>5055</v>
      </c>
      <c r="Z584" s="10" t="s">
        <v>5055</v>
      </c>
      <c r="AB584" s="8" t="s">
        <v>5055</v>
      </c>
      <c r="AC584" t="s">
        <v>5055</v>
      </c>
      <c r="AD584" t="s">
        <v>5055</v>
      </c>
      <c r="AE584" s="10" t="s">
        <v>5055</v>
      </c>
      <c r="AG584" s="8" t="s">
        <v>5055</v>
      </c>
      <c r="AH584" t="s">
        <v>5055</v>
      </c>
      <c r="AI584" s="10" t="s">
        <v>5055</v>
      </c>
      <c r="AK584" s="8" t="s">
        <v>5055</v>
      </c>
      <c r="AL584" t="s">
        <v>5055</v>
      </c>
      <c r="AM584" t="s">
        <v>5055</v>
      </c>
      <c r="AN584" t="s">
        <v>5055</v>
      </c>
      <c r="AO584" t="s">
        <v>5055</v>
      </c>
      <c r="AP584" t="s">
        <v>5055</v>
      </c>
      <c r="AQ584" t="s">
        <v>5055</v>
      </c>
      <c r="AR584" s="10" t="s">
        <v>5055</v>
      </c>
    </row>
    <row r="585" spans="1:44" ht="16" x14ac:dyDescent="0.2">
      <c r="A585" s="2">
        <v>45412</v>
      </c>
      <c r="B585" t="s">
        <v>370</v>
      </c>
      <c r="C585" s="7">
        <v>2383.16</v>
      </c>
      <c r="D585" t="s">
        <v>104</v>
      </c>
      <c r="E585">
        <v>1730</v>
      </c>
      <c r="F585">
        <v>1705</v>
      </c>
      <c r="G585">
        <v>3303</v>
      </c>
      <c r="J585" t="s">
        <v>5053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4040</v>
      </c>
      <c r="U585" s="8" t="s">
        <v>5055</v>
      </c>
      <c r="V585" s="9">
        <v>2383.16</v>
      </c>
      <c r="X585" s="8" t="s">
        <v>5055</v>
      </c>
      <c r="Y585" s="7">
        <v>-2383.16</v>
      </c>
      <c r="Z585" s="10" t="s">
        <v>5055</v>
      </c>
      <c r="AB585" s="8" t="s">
        <v>5055</v>
      </c>
      <c r="AC585" t="s">
        <v>5055</v>
      </c>
      <c r="AD585" t="s">
        <v>5055</v>
      </c>
      <c r="AE585" s="10" t="s">
        <v>5055</v>
      </c>
      <c r="AG585" s="8" t="s">
        <v>5055</v>
      </c>
      <c r="AH585" t="s">
        <v>5055</v>
      </c>
      <c r="AI585" s="10" t="s">
        <v>5055</v>
      </c>
      <c r="AK585" s="8" t="s">
        <v>5055</v>
      </c>
      <c r="AL585" t="s">
        <v>5055</v>
      </c>
      <c r="AM585" t="s">
        <v>5055</v>
      </c>
      <c r="AN585" t="s">
        <v>5055</v>
      </c>
      <c r="AO585" t="s">
        <v>5055</v>
      </c>
      <c r="AP585" t="s">
        <v>5055</v>
      </c>
      <c r="AQ585" t="s">
        <v>5055</v>
      </c>
      <c r="AR585" s="10" t="s">
        <v>5055</v>
      </c>
    </row>
    <row r="586" spans="1:44" ht="16" x14ac:dyDescent="0.2">
      <c r="A586" s="2">
        <v>45412</v>
      </c>
      <c r="B586" t="s">
        <v>202</v>
      </c>
      <c r="C586" s="7">
        <v>3556.48</v>
      </c>
      <c r="D586" t="s">
        <v>104</v>
      </c>
      <c r="E586">
        <v>1730</v>
      </c>
      <c r="F586">
        <v>1712</v>
      </c>
      <c r="G586">
        <v>3304</v>
      </c>
      <c r="J586" t="s">
        <v>5053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4040</v>
      </c>
      <c r="U586" s="8" t="s">
        <v>5055</v>
      </c>
      <c r="V586" s="9">
        <v>3556.48</v>
      </c>
      <c r="X586" s="8" t="s">
        <v>5055</v>
      </c>
      <c r="Y586" t="s">
        <v>5055</v>
      </c>
      <c r="Z586" s="9">
        <v>-3556.48</v>
      </c>
      <c r="AB586" s="8" t="s">
        <v>5055</v>
      </c>
      <c r="AC586" t="s">
        <v>5055</v>
      </c>
      <c r="AD586" t="s">
        <v>5055</v>
      </c>
      <c r="AE586" s="10" t="s">
        <v>5055</v>
      </c>
      <c r="AG586" s="8" t="s">
        <v>5055</v>
      </c>
      <c r="AH586" t="s">
        <v>5055</v>
      </c>
      <c r="AI586" s="10" t="s">
        <v>5055</v>
      </c>
      <c r="AK586" s="8" t="s">
        <v>5055</v>
      </c>
      <c r="AL586" t="s">
        <v>5055</v>
      </c>
      <c r="AM586" t="s">
        <v>5055</v>
      </c>
      <c r="AN586" t="s">
        <v>5055</v>
      </c>
      <c r="AO586" t="s">
        <v>5055</v>
      </c>
      <c r="AP586" t="s">
        <v>5055</v>
      </c>
      <c r="AQ586" t="s">
        <v>5055</v>
      </c>
      <c r="AR586" s="10" t="s">
        <v>5055</v>
      </c>
    </row>
    <row r="587" spans="1:44" ht="16" x14ac:dyDescent="0.2">
      <c r="A587" s="2">
        <v>45412</v>
      </c>
      <c r="B587" t="s">
        <v>205</v>
      </c>
      <c r="C587" s="7">
        <v>420.36</v>
      </c>
      <c r="D587" t="s">
        <v>104</v>
      </c>
      <c r="E587">
        <v>1730</v>
      </c>
      <c r="F587">
        <v>1700</v>
      </c>
      <c r="G587">
        <v>3470</v>
      </c>
      <c r="J587" t="s">
        <v>5053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4040</v>
      </c>
      <c r="U587" s="8" t="s">
        <v>5055</v>
      </c>
      <c r="V587" s="9">
        <v>420.36</v>
      </c>
      <c r="X587" s="11">
        <v>-420.36</v>
      </c>
      <c r="Y587" t="s">
        <v>5055</v>
      </c>
      <c r="Z587" s="10" t="s">
        <v>5055</v>
      </c>
      <c r="AB587" s="8" t="s">
        <v>5055</v>
      </c>
      <c r="AC587" t="s">
        <v>5055</v>
      </c>
      <c r="AD587" t="s">
        <v>5055</v>
      </c>
      <c r="AE587" s="10" t="s">
        <v>5055</v>
      </c>
      <c r="AG587" s="8" t="s">
        <v>5055</v>
      </c>
      <c r="AH587" t="s">
        <v>5055</v>
      </c>
      <c r="AI587" s="10" t="s">
        <v>5055</v>
      </c>
      <c r="AK587" s="8" t="s">
        <v>5055</v>
      </c>
      <c r="AL587" t="s">
        <v>5055</v>
      </c>
      <c r="AM587" t="s">
        <v>5055</v>
      </c>
      <c r="AN587" t="s">
        <v>5055</v>
      </c>
      <c r="AO587" t="s">
        <v>5055</v>
      </c>
      <c r="AP587" t="s">
        <v>5055</v>
      </c>
      <c r="AQ587" t="s">
        <v>5055</v>
      </c>
      <c r="AR587" s="10" t="s">
        <v>5055</v>
      </c>
    </row>
    <row r="588" spans="1:44" ht="16" x14ac:dyDescent="0.2">
      <c r="A588" s="2">
        <v>45412</v>
      </c>
      <c r="B588" t="s">
        <v>205</v>
      </c>
      <c r="C588" s="7">
        <v>1437.77</v>
      </c>
      <c r="D588" t="s">
        <v>104</v>
      </c>
      <c r="E588">
        <v>1730</v>
      </c>
      <c r="F588">
        <v>1705</v>
      </c>
      <c r="G588">
        <v>3471</v>
      </c>
      <c r="J588" t="s">
        <v>5053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4040</v>
      </c>
      <c r="U588" s="8" t="s">
        <v>5055</v>
      </c>
      <c r="V588" s="9">
        <v>1437.77</v>
      </c>
      <c r="X588" s="8" t="s">
        <v>5055</v>
      </c>
      <c r="Y588" s="7">
        <v>-1437.77</v>
      </c>
      <c r="Z588" s="10" t="s">
        <v>5055</v>
      </c>
      <c r="AB588" s="8" t="s">
        <v>5055</v>
      </c>
      <c r="AC588" t="s">
        <v>5055</v>
      </c>
      <c r="AD588" t="s">
        <v>5055</v>
      </c>
      <c r="AE588" s="10" t="s">
        <v>5055</v>
      </c>
      <c r="AG588" s="8" t="s">
        <v>5055</v>
      </c>
      <c r="AH588" t="s">
        <v>5055</v>
      </c>
      <c r="AI588" s="10" t="s">
        <v>5055</v>
      </c>
      <c r="AK588" s="8" t="s">
        <v>5055</v>
      </c>
      <c r="AL588" t="s">
        <v>5055</v>
      </c>
      <c r="AM588" t="s">
        <v>5055</v>
      </c>
      <c r="AN588" t="s">
        <v>5055</v>
      </c>
      <c r="AO588" t="s">
        <v>5055</v>
      </c>
      <c r="AP588" t="s">
        <v>5055</v>
      </c>
      <c r="AQ588" t="s">
        <v>5055</v>
      </c>
      <c r="AR588" s="10" t="s">
        <v>5055</v>
      </c>
    </row>
    <row r="589" spans="1:44" ht="16" x14ac:dyDescent="0.2">
      <c r="A589" s="2">
        <v>45412</v>
      </c>
      <c r="B589" t="s">
        <v>202</v>
      </c>
      <c r="C589" s="7">
        <v>2185.39</v>
      </c>
      <c r="D589" t="s">
        <v>104</v>
      </c>
      <c r="E589">
        <v>1730</v>
      </c>
      <c r="F589">
        <v>1712</v>
      </c>
      <c r="G589">
        <v>3472</v>
      </c>
      <c r="J589" t="s">
        <v>5053</v>
      </c>
      <c r="L589" t="s">
        <v>52</v>
      </c>
      <c r="M589" t="s">
        <v>203</v>
      </c>
      <c r="O589" t="s">
        <v>52</v>
      </c>
      <c r="P589" t="s">
        <v>203</v>
      </c>
      <c r="R589" t="s">
        <v>66</v>
      </c>
      <c r="S589" t="s">
        <v>4040</v>
      </c>
      <c r="U589" s="8" t="s">
        <v>5055</v>
      </c>
      <c r="V589" s="9">
        <v>2185.39</v>
      </c>
      <c r="X589" s="8" t="s">
        <v>5055</v>
      </c>
      <c r="Y589" t="s">
        <v>5055</v>
      </c>
      <c r="Z589" s="9">
        <v>-2185.39</v>
      </c>
      <c r="AB589" s="8" t="s">
        <v>5055</v>
      </c>
      <c r="AC589" t="s">
        <v>5055</v>
      </c>
      <c r="AD589" t="s">
        <v>5055</v>
      </c>
      <c r="AE589" s="10" t="s">
        <v>5055</v>
      </c>
      <c r="AG589" s="8" t="s">
        <v>5055</v>
      </c>
      <c r="AH589" t="s">
        <v>5055</v>
      </c>
      <c r="AI589" s="10" t="s">
        <v>5055</v>
      </c>
      <c r="AK589" s="8" t="s">
        <v>5055</v>
      </c>
      <c r="AL589" t="s">
        <v>5055</v>
      </c>
      <c r="AM589" t="s">
        <v>5055</v>
      </c>
      <c r="AN589" t="s">
        <v>5055</v>
      </c>
      <c r="AO589" t="s">
        <v>5055</v>
      </c>
      <c r="AP589" t="s">
        <v>5055</v>
      </c>
      <c r="AQ589" t="s">
        <v>5055</v>
      </c>
      <c r="AR589" s="10" t="s">
        <v>5055</v>
      </c>
    </row>
    <row r="590" spans="1:44" ht="16" x14ac:dyDescent="0.2">
      <c r="A590" s="2">
        <v>45412</v>
      </c>
      <c r="B590" t="s">
        <v>206</v>
      </c>
      <c r="C590" s="7">
        <v>3110.01</v>
      </c>
      <c r="D590" t="s">
        <v>104</v>
      </c>
      <c r="E590">
        <v>2551</v>
      </c>
      <c r="F590">
        <v>1730</v>
      </c>
      <c r="G590">
        <v>3305</v>
      </c>
      <c r="H590" t="s">
        <v>1934</v>
      </c>
      <c r="J590" t="s">
        <v>5053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4040</v>
      </c>
      <c r="U590" s="8" t="s">
        <v>5055</v>
      </c>
      <c r="V590" s="9">
        <v>-3110.01</v>
      </c>
      <c r="X590" s="8" t="s">
        <v>5055</v>
      </c>
      <c r="Y590" t="s">
        <v>5055</v>
      </c>
      <c r="Z590" s="10" t="s">
        <v>5055</v>
      </c>
      <c r="AB590" s="8" t="s">
        <v>5055</v>
      </c>
      <c r="AC590" s="7">
        <v>3110.01</v>
      </c>
      <c r="AD590" t="s">
        <v>5055</v>
      </c>
      <c r="AE590" s="10" t="s">
        <v>5055</v>
      </c>
      <c r="AG590" s="8" t="s">
        <v>5055</v>
      </c>
      <c r="AH590" t="s">
        <v>5055</v>
      </c>
      <c r="AI590" s="10" t="s">
        <v>5055</v>
      </c>
      <c r="AK590" s="8" t="s">
        <v>5055</v>
      </c>
      <c r="AL590" t="s">
        <v>5055</v>
      </c>
      <c r="AM590" t="s">
        <v>5055</v>
      </c>
      <c r="AN590" t="s">
        <v>5055</v>
      </c>
      <c r="AO590" t="s">
        <v>5055</v>
      </c>
      <c r="AP590" s="7">
        <v>3110.01</v>
      </c>
      <c r="AQ590" t="s">
        <v>5055</v>
      </c>
      <c r="AR590" s="10" t="s">
        <v>5055</v>
      </c>
    </row>
    <row r="591" spans="1:44" ht="16" x14ac:dyDescent="0.2">
      <c r="A591" s="2">
        <v>45412</v>
      </c>
      <c r="B591" t="s">
        <v>206</v>
      </c>
      <c r="C591" s="7">
        <v>2382.81</v>
      </c>
      <c r="D591" t="s">
        <v>104</v>
      </c>
      <c r="E591">
        <v>2551</v>
      </c>
      <c r="F591">
        <v>1730</v>
      </c>
      <c r="G591">
        <v>3306</v>
      </c>
      <c r="H591" t="s">
        <v>1935</v>
      </c>
      <c r="J591" t="s">
        <v>5053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4040</v>
      </c>
      <c r="U591" s="8" t="s">
        <v>5055</v>
      </c>
      <c r="V591" s="9">
        <v>-2382.81</v>
      </c>
      <c r="X591" s="8" t="s">
        <v>5055</v>
      </c>
      <c r="Y591" t="s">
        <v>5055</v>
      </c>
      <c r="Z591" s="10" t="s">
        <v>5055</v>
      </c>
      <c r="AB591" s="8" t="s">
        <v>5055</v>
      </c>
      <c r="AC591" s="7">
        <v>2382.81</v>
      </c>
      <c r="AD591" t="s">
        <v>5055</v>
      </c>
      <c r="AE591" s="10" t="s">
        <v>5055</v>
      </c>
      <c r="AG591" s="8" t="s">
        <v>5055</v>
      </c>
      <c r="AH591" t="s">
        <v>5055</v>
      </c>
      <c r="AI591" s="10" t="s">
        <v>5055</v>
      </c>
      <c r="AK591" s="8" t="s">
        <v>5055</v>
      </c>
      <c r="AL591" t="s">
        <v>5055</v>
      </c>
      <c r="AM591" t="s">
        <v>5055</v>
      </c>
      <c r="AN591" t="s">
        <v>5055</v>
      </c>
      <c r="AO591" t="s">
        <v>5055</v>
      </c>
      <c r="AP591" s="7">
        <v>2382.81</v>
      </c>
      <c r="AQ591" t="s">
        <v>5055</v>
      </c>
      <c r="AR591" s="10" t="s">
        <v>5055</v>
      </c>
    </row>
    <row r="592" spans="1:44" ht="16" x14ac:dyDescent="0.2">
      <c r="A592" s="2">
        <v>45412</v>
      </c>
      <c r="B592" t="s">
        <v>206</v>
      </c>
      <c r="C592" s="7">
        <v>3290.09</v>
      </c>
      <c r="D592" t="s">
        <v>104</v>
      </c>
      <c r="E592">
        <v>2551</v>
      </c>
      <c r="F592">
        <v>1730</v>
      </c>
      <c r="G592">
        <v>3631</v>
      </c>
      <c r="H592" t="s">
        <v>1936</v>
      </c>
      <c r="J592" t="s">
        <v>5053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4040</v>
      </c>
      <c r="U592" s="8" t="s">
        <v>5055</v>
      </c>
      <c r="V592" s="9">
        <v>-3290.09</v>
      </c>
      <c r="X592" s="8" t="s">
        <v>5055</v>
      </c>
      <c r="Y592" t="s">
        <v>5055</v>
      </c>
      <c r="Z592" s="10" t="s">
        <v>5055</v>
      </c>
      <c r="AB592" s="8" t="s">
        <v>5055</v>
      </c>
      <c r="AC592" s="7">
        <v>3290.09</v>
      </c>
      <c r="AD592" t="s">
        <v>5055</v>
      </c>
      <c r="AE592" s="10" t="s">
        <v>5055</v>
      </c>
      <c r="AG592" s="8" t="s">
        <v>5055</v>
      </c>
      <c r="AH592" t="s">
        <v>5055</v>
      </c>
      <c r="AI592" s="10" t="s">
        <v>5055</v>
      </c>
      <c r="AK592" s="8" t="s">
        <v>5055</v>
      </c>
      <c r="AL592" t="s">
        <v>5055</v>
      </c>
      <c r="AM592" t="s">
        <v>5055</v>
      </c>
      <c r="AN592" t="s">
        <v>5055</v>
      </c>
      <c r="AO592" t="s">
        <v>5055</v>
      </c>
      <c r="AP592" s="7">
        <v>3290.09</v>
      </c>
      <c r="AQ592" t="s">
        <v>5055</v>
      </c>
      <c r="AR592" s="10" t="s">
        <v>5055</v>
      </c>
    </row>
    <row r="593" spans="1:44" ht="16" x14ac:dyDescent="0.2">
      <c r="A593" s="2">
        <v>45412</v>
      </c>
      <c r="B593" t="s">
        <v>204</v>
      </c>
      <c r="C593" s="7">
        <v>753.43</v>
      </c>
      <c r="D593" t="s">
        <v>104</v>
      </c>
      <c r="E593">
        <v>2555</v>
      </c>
      <c r="F593">
        <v>1730</v>
      </c>
      <c r="G593">
        <v>3634</v>
      </c>
      <c r="H593" t="s">
        <v>1936</v>
      </c>
      <c r="J593" t="s">
        <v>5053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4040</v>
      </c>
      <c r="U593" s="8" t="s">
        <v>5055</v>
      </c>
      <c r="V593" s="9">
        <v>-753.43</v>
      </c>
      <c r="X593" s="8" t="s">
        <v>5055</v>
      </c>
      <c r="Y593" t="s">
        <v>5055</v>
      </c>
      <c r="Z593" s="10" t="s">
        <v>5055</v>
      </c>
      <c r="AB593" s="8" t="s">
        <v>5055</v>
      </c>
      <c r="AC593" t="s">
        <v>5055</v>
      </c>
      <c r="AD593" s="7">
        <v>753.43</v>
      </c>
      <c r="AE593" s="10" t="s">
        <v>5055</v>
      </c>
      <c r="AG593" s="8" t="s">
        <v>5055</v>
      </c>
      <c r="AH593" t="s">
        <v>5055</v>
      </c>
      <c r="AI593" s="10" t="s">
        <v>5055</v>
      </c>
      <c r="AK593" s="8" t="s">
        <v>5055</v>
      </c>
      <c r="AL593" t="s">
        <v>5055</v>
      </c>
      <c r="AM593" t="s">
        <v>5055</v>
      </c>
      <c r="AN593" t="s">
        <v>5055</v>
      </c>
      <c r="AO593" t="s">
        <v>5055</v>
      </c>
      <c r="AP593" s="7">
        <v>753.43</v>
      </c>
      <c r="AQ593" t="s">
        <v>5055</v>
      </c>
      <c r="AR593" s="10" t="s">
        <v>5055</v>
      </c>
    </row>
    <row r="594" spans="1:44" ht="16" x14ac:dyDescent="0.2">
      <c r="A594" s="2">
        <v>45412</v>
      </c>
      <c r="B594" t="s">
        <v>204</v>
      </c>
      <c r="C594" s="7">
        <v>554.26</v>
      </c>
      <c r="D594" t="s">
        <v>104</v>
      </c>
      <c r="E594">
        <v>2555</v>
      </c>
      <c r="F594">
        <v>1730</v>
      </c>
      <c r="G594">
        <v>3637</v>
      </c>
      <c r="H594" t="s">
        <v>1935</v>
      </c>
      <c r="J594" t="s">
        <v>5053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4040</v>
      </c>
      <c r="U594" s="8" t="s">
        <v>5055</v>
      </c>
      <c r="V594" s="9">
        <v>-554.26</v>
      </c>
      <c r="X594" s="8" t="s">
        <v>5055</v>
      </c>
      <c r="Y594" t="s">
        <v>5055</v>
      </c>
      <c r="Z594" s="10" t="s">
        <v>5055</v>
      </c>
      <c r="AB594" s="8" t="s">
        <v>5055</v>
      </c>
      <c r="AC594" t="s">
        <v>5055</v>
      </c>
      <c r="AD594" s="7">
        <v>554.26</v>
      </c>
      <c r="AE594" s="10" t="s">
        <v>5055</v>
      </c>
      <c r="AG594" s="8" t="s">
        <v>5055</v>
      </c>
      <c r="AH594" t="s">
        <v>5055</v>
      </c>
      <c r="AI594" s="10" t="s">
        <v>5055</v>
      </c>
      <c r="AK594" s="8" t="s">
        <v>5055</v>
      </c>
      <c r="AL594" t="s">
        <v>5055</v>
      </c>
      <c r="AM594" t="s">
        <v>5055</v>
      </c>
      <c r="AN594" t="s">
        <v>5055</v>
      </c>
      <c r="AO594" t="s">
        <v>5055</v>
      </c>
      <c r="AP594" s="7">
        <v>554.26</v>
      </c>
      <c r="AQ594" t="s">
        <v>5055</v>
      </c>
      <c r="AR594" s="10" t="s">
        <v>5055</v>
      </c>
    </row>
    <row r="595" spans="1:44" ht="16" x14ac:dyDescent="0.2">
      <c r="A595" s="2">
        <v>45412</v>
      </c>
      <c r="B595" t="s">
        <v>204</v>
      </c>
      <c r="C595" s="7">
        <v>712.19</v>
      </c>
      <c r="D595" t="s">
        <v>104</v>
      </c>
      <c r="E595">
        <v>2555</v>
      </c>
      <c r="F595">
        <v>1730</v>
      </c>
      <c r="G595">
        <v>3640</v>
      </c>
      <c r="H595" t="s">
        <v>1934</v>
      </c>
      <c r="J595" t="s">
        <v>5053</v>
      </c>
      <c r="L595" t="s">
        <v>49</v>
      </c>
      <c r="M595" t="s">
        <v>50</v>
      </c>
      <c r="N595" t="s">
        <v>51</v>
      </c>
      <c r="O595" t="s">
        <v>52</v>
      </c>
      <c r="P595" t="s">
        <v>203</v>
      </c>
      <c r="R595" t="s">
        <v>66</v>
      </c>
      <c r="S595" t="s">
        <v>4040</v>
      </c>
      <c r="U595" s="8" t="s">
        <v>5055</v>
      </c>
      <c r="V595" s="9">
        <v>-712.19</v>
      </c>
      <c r="X595" s="8" t="s">
        <v>5055</v>
      </c>
      <c r="Y595" t="s">
        <v>5055</v>
      </c>
      <c r="Z595" s="10" t="s">
        <v>5055</v>
      </c>
      <c r="AB595" s="8" t="s">
        <v>5055</v>
      </c>
      <c r="AC595" t="s">
        <v>5055</v>
      </c>
      <c r="AD595" s="7">
        <v>712.19</v>
      </c>
      <c r="AE595" s="10" t="s">
        <v>5055</v>
      </c>
      <c r="AG595" s="8" t="s">
        <v>5055</v>
      </c>
      <c r="AH595" t="s">
        <v>5055</v>
      </c>
      <c r="AI595" s="10" t="s">
        <v>5055</v>
      </c>
      <c r="AK595" s="8" t="s">
        <v>5055</v>
      </c>
      <c r="AL595" t="s">
        <v>5055</v>
      </c>
      <c r="AM595" t="s">
        <v>5055</v>
      </c>
      <c r="AN595" t="s">
        <v>5055</v>
      </c>
      <c r="AO595" t="s">
        <v>5055</v>
      </c>
      <c r="AP595" s="7">
        <v>712.19</v>
      </c>
      <c r="AQ595" t="s">
        <v>5055</v>
      </c>
      <c r="AR595" s="10" t="s">
        <v>5055</v>
      </c>
    </row>
    <row r="596" spans="1:44" ht="16" x14ac:dyDescent="0.2">
      <c r="A596" s="2">
        <v>45427.083333333343</v>
      </c>
      <c r="B596" t="s">
        <v>215</v>
      </c>
      <c r="C596" s="7">
        <v>1239.99</v>
      </c>
      <c r="D596" t="s">
        <v>48</v>
      </c>
      <c r="E596">
        <v>1700</v>
      </c>
      <c r="F596">
        <v>940</v>
      </c>
      <c r="G596">
        <v>3099</v>
      </c>
      <c r="I596" t="s">
        <v>3872</v>
      </c>
      <c r="J596" t="s">
        <v>3873</v>
      </c>
      <c r="K596" t="s">
        <v>3872</v>
      </c>
      <c r="L596" t="s">
        <v>52</v>
      </c>
      <c r="M596" t="s">
        <v>203</v>
      </c>
      <c r="O596" t="s">
        <v>52</v>
      </c>
      <c r="P596" t="s">
        <v>53</v>
      </c>
      <c r="R596" t="s">
        <v>66</v>
      </c>
      <c r="S596" t="s">
        <v>4040</v>
      </c>
      <c r="U596" s="8" t="s">
        <v>5055</v>
      </c>
      <c r="V596" s="10" t="s">
        <v>5055</v>
      </c>
      <c r="X596" s="11">
        <v>1239.99</v>
      </c>
      <c r="Y596" t="s">
        <v>5055</v>
      </c>
      <c r="Z596" s="10" t="s">
        <v>5055</v>
      </c>
      <c r="AB596" s="8" t="s">
        <v>5055</v>
      </c>
      <c r="AC596" t="s">
        <v>5055</v>
      </c>
      <c r="AD596" t="s">
        <v>5055</v>
      </c>
      <c r="AE596" s="10" t="s">
        <v>5055</v>
      </c>
      <c r="AG596" s="8" t="s">
        <v>5055</v>
      </c>
      <c r="AH596" t="s">
        <v>5055</v>
      </c>
      <c r="AI596" s="10" t="s">
        <v>5055</v>
      </c>
      <c r="AK596" s="8" t="s">
        <v>5055</v>
      </c>
      <c r="AL596" t="s">
        <v>5055</v>
      </c>
      <c r="AM596" t="s">
        <v>5055</v>
      </c>
      <c r="AN596" t="s">
        <v>5055</v>
      </c>
      <c r="AO596" t="s">
        <v>5055</v>
      </c>
      <c r="AP596" t="s">
        <v>5055</v>
      </c>
      <c r="AQ596" t="s">
        <v>5055</v>
      </c>
      <c r="AR596" s="10" t="s">
        <v>5055</v>
      </c>
    </row>
    <row r="597" spans="1:44" ht="16" x14ac:dyDescent="0.2">
      <c r="B597" t="s">
        <v>5056</v>
      </c>
      <c r="U597" s="11">
        <f>SUM(U578:U596)</f>
        <v>0</v>
      </c>
      <c r="V597" s="9">
        <f>SUM(V578:V596)</f>
        <v>0</v>
      </c>
      <c r="X597" s="11">
        <f>SUM(X578:X596)</f>
        <v>0</v>
      </c>
      <c r="Y597" s="12">
        <f>SUM(Y578:Y596)</f>
        <v>98.119999999999891</v>
      </c>
      <c r="Z597" s="9">
        <f>SUM(Z578:Z596)</f>
        <v>5741.8700000000008</v>
      </c>
      <c r="AB597" s="11">
        <f>SUM(AB578:AB596)</f>
        <v>0</v>
      </c>
      <c r="AC597" s="12">
        <f>SUM(AC578:AC596)</f>
        <v>8782.91</v>
      </c>
      <c r="AD597" s="12">
        <f>SUM(AD578:AD596)</f>
        <v>2019.88</v>
      </c>
      <c r="AE597" s="9">
        <f>SUM(AE578:AE596)</f>
        <v>0</v>
      </c>
      <c r="AG597" s="11">
        <f>SUM(AG578:AG596)</f>
        <v>0</v>
      </c>
      <c r="AH597" s="12">
        <f>SUM(AH578:AH596)</f>
        <v>0</v>
      </c>
      <c r="AI597" s="9">
        <f>SUM(AI578:AI596)</f>
        <v>0</v>
      </c>
      <c r="AK597" s="11">
        <f t="shared" ref="AK597:AR597" si="26">SUM(AK578:AK596)</f>
        <v>0</v>
      </c>
      <c r="AL597" s="12">
        <f t="shared" si="26"/>
        <v>0</v>
      </c>
      <c r="AM597" s="12">
        <f t="shared" si="26"/>
        <v>0</v>
      </c>
      <c r="AN597" s="12">
        <f t="shared" si="26"/>
        <v>0</v>
      </c>
      <c r="AO597" s="12">
        <f t="shared" si="26"/>
        <v>0</v>
      </c>
      <c r="AP597" s="12">
        <f t="shared" si="26"/>
        <v>10802.79</v>
      </c>
      <c r="AQ597" s="12">
        <f t="shared" si="26"/>
        <v>0</v>
      </c>
      <c r="AR597" s="9">
        <f t="shared" si="26"/>
        <v>0</v>
      </c>
    </row>
    <row r="598" spans="1:44" ht="16" x14ac:dyDescent="0.2">
      <c r="B598" s="3" t="s">
        <v>5057</v>
      </c>
      <c r="U598" s="13">
        <f>U597+U576</f>
        <v>0</v>
      </c>
      <c r="V598" s="14">
        <f>V597+V576</f>
        <v>-3.2542857297812589E-12</v>
      </c>
      <c r="X598" s="13">
        <f>X597+X576</f>
        <v>0</v>
      </c>
      <c r="Y598" s="15">
        <f>Y597+Y576</f>
        <v>-153.9199999999978</v>
      </c>
      <c r="Z598" s="14">
        <f>Z597+Z576</f>
        <v>0</v>
      </c>
      <c r="AB598" s="8"/>
      <c r="AE598" s="10"/>
      <c r="AG598" s="8"/>
      <c r="AI598" s="10"/>
      <c r="AK598" s="8"/>
      <c r="AR598" s="10"/>
    </row>
    <row r="599" spans="1:44" x14ac:dyDescent="0.2">
      <c r="U599" s="8"/>
      <c r="V599" s="10"/>
      <c r="X599" s="8"/>
      <c r="Z599" s="10"/>
      <c r="AB599" s="8"/>
      <c r="AE599" s="10"/>
      <c r="AG599" s="8"/>
      <c r="AI599" s="10"/>
      <c r="AK599" s="8"/>
      <c r="AR599" s="10"/>
    </row>
    <row r="600" spans="1:44" ht="16" x14ac:dyDescent="0.2">
      <c r="A600" s="2">
        <v>45414.083333333343</v>
      </c>
      <c r="B600" t="s">
        <v>256</v>
      </c>
      <c r="C600" s="7">
        <v>244.77</v>
      </c>
      <c r="D600" t="s">
        <v>48</v>
      </c>
      <c r="E600">
        <v>1705</v>
      </c>
      <c r="F600">
        <v>940</v>
      </c>
      <c r="G600">
        <v>3085</v>
      </c>
      <c r="I600" t="s">
        <v>3845</v>
      </c>
      <c r="J600" t="s">
        <v>3846</v>
      </c>
      <c r="K600" t="s">
        <v>3845</v>
      </c>
      <c r="L600" t="s">
        <v>52</v>
      </c>
      <c r="M600" t="s">
        <v>203</v>
      </c>
      <c r="O600" t="s">
        <v>52</v>
      </c>
      <c r="P600" t="s">
        <v>53</v>
      </c>
      <c r="R600" t="s">
        <v>66</v>
      </c>
      <c r="S600" t="s">
        <v>5080</v>
      </c>
      <c r="U600" s="8" t="s">
        <v>5055</v>
      </c>
      <c r="V600" s="10" t="s">
        <v>5055</v>
      </c>
      <c r="X600" s="8" t="s">
        <v>5055</v>
      </c>
      <c r="Y600" s="7">
        <v>244.77</v>
      </c>
      <c r="Z600" s="10" t="s">
        <v>5055</v>
      </c>
      <c r="AB600" s="8" t="s">
        <v>5055</v>
      </c>
      <c r="AC600" t="s">
        <v>5055</v>
      </c>
      <c r="AD600" t="s">
        <v>5055</v>
      </c>
      <c r="AE600" s="10" t="s">
        <v>5055</v>
      </c>
      <c r="AG600" s="8" t="s">
        <v>5055</v>
      </c>
      <c r="AH600" t="s">
        <v>5055</v>
      </c>
      <c r="AI600" s="10" t="s">
        <v>5055</v>
      </c>
      <c r="AK600" s="8" t="s">
        <v>5055</v>
      </c>
      <c r="AL600" t="s">
        <v>5055</v>
      </c>
      <c r="AM600" t="s">
        <v>5055</v>
      </c>
      <c r="AN600" t="s">
        <v>5055</v>
      </c>
      <c r="AO600" t="s">
        <v>5055</v>
      </c>
      <c r="AP600" t="s">
        <v>5055</v>
      </c>
      <c r="AQ600" t="s">
        <v>5055</v>
      </c>
      <c r="AR600" s="10" t="s">
        <v>5055</v>
      </c>
    </row>
    <row r="601" spans="1:44" ht="16" x14ac:dyDescent="0.2">
      <c r="A601" s="2">
        <v>45429.083333333343</v>
      </c>
      <c r="B601" t="s">
        <v>3889</v>
      </c>
      <c r="C601" s="7">
        <v>17.05</v>
      </c>
      <c r="D601" t="s">
        <v>48</v>
      </c>
      <c r="E601">
        <v>2558</v>
      </c>
      <c r="F601">
        <v>940</v>
      </c>
      <c r="G601">
        <v>3687</v>
      </c>
      <c r="H601" t="s">
        <v>1936</v>
      </c>
      <c r="I601" t="s">
        <v>3882</v>
      </c>
      <c r="J601" t="s">
        <v>3888</v>
      </c>
      <c r="K601" t="s">
        <v>3882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5080</v>
      </c>
      <c r="U601" s="8" t="s">
        <v>5055</v>
      </c>
      <c r="V601" s="10" t="s">
        <v>5055</v>
      </c>
      <c r="X601" s="8" t="s">
        <v>5055</v>
      </c>
      <c r="Y601" t="s">
        <v>5055</v>
      </c>
      <c r="Z601" s="10" t="s">
        <v>5055</v>
      </c>
      <c r="AB601" s="8" t="s">
        <v>5055</v>
      </c>
      <c r="AC601" t="s">
        <v>5055</v>
      </c>
      <c r="AD601" t="s">
        <v>5055</v>
      </c>
      <c r="AE601" s="9">
        <v>17.05</v>
      </c>
      <c r="AG601" s="8" t="s">
        <v>5055</v>
      </c>
      <c r="AH601" t="s">
        <v>5055</v>
      </c>
      <c r="AI601" s="10" t="s">
        <v>5055</v>
      </c>
      <c r="AK601" s="8" t="s">
        <v>5055</v>
      </c>
      <c r="AL601" t="s">
        <v>5055</v>
      </c>
      <c r="AM601" t="s">
        <v>5055</v>
      </c>
      <c r="AN601" t="s">
        <v>5055</v>
      </c>
      <c r="AO601" t="s">
        <v>5055</v>
      </c>
      <c r="AP601" s="7">
        <v>17.05</v>
      </c>
      <c r="AQ601" t="s">
        <v>5055</v>
      </c>
      <c r="AR601" s="10" t="s">
        <v>5055</v>
      </c>
    </row>
    <row r="602" spans="1:44" ht="16" x14ac:dyDescent="0.2">
      <c r="A602" s="2">
        <v>45429.083333333343</v>
      </c>
      <c r="B602" t="s">
        <v>3889</v>
      </c>
      <c r="C602" s="7">
        <v>11.77</v>
      </c>
      <c r="D602" t="s">
        <v>48</v>
      </c>
      <c r="E602">
        <v>2558</v>
      </c>
      <c r="F602">
        <v>940</v>
      </c>
      <c r="G602">
        <v>3688</v>
      </c>
      <c r="H602" t="s">
        <v>1934</v>
      </c>
      <c r="I602" t="s">
        <v>3882</v>
      </c>
      <c r="J602" t="s">
        <v>3888</v>
      </c>
      <c r="K602" t="s">
        <v>3882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5080</v>
      </c>
      <c r="U602" s="8" t="s">
        <v>5055</v>
      </c>
      <c r="V602" s="10" t="s">
        <v>5055</v>
      </c>
      <c r="X602" s="8" t="s">
        <v>5055</v>
      </c>
      <c r="Y602" t="s">
        <v>5055</v>
      </c>
      <c r="Z602" s="10" t="s">
        <v>5055</v>
      </c>
      <c r="AB602" s="8" t="s">
        <v>5055</v>
      </c>
      <c r="AC602" t="s">
        <v>5055</v>
      </c>
      <c r="AD602" t="s">
        <v>5055</v>
      </c>
      <c r="AE602" s="9">
        <v>11.77</v>
      </c>
      <c r="AG602" s="8" t="s">
        <v>5055</v>
      </c>
      <c r="AH602" t="s">
        <v>5055</v>
      </c>
      <c r="AI602" s="10" t="s">
        <v>5055</v>
      </c>
      <c r="AK602" s="8" t="s">
        <v>5055</v>
      </c>
      <c r="AL602" t="s">
        <v>5055</v>
      </c>
      <c r="AM602" t="s">
        <v>5055</v>
      </c>
      <c r="AN602" t="s">
        <v>5055</v>
      </c>
      <c r="AO602" t="s">
        <v>5055</v>
      </c>
      <c r="AP602" s="7">
        <v>11.77</v>
      </c>
      <c r="AQ602" t="s">
        <v>5055</v>
      </c>
      <c r="AR602" s="10" t="s">
        <v>5055</v>
      </c>
    </row>
    <row r="603" spans="1:44" ht="16" x14ac:dyDescent="0.2">
      <c r="A603" s="2">
        <v>45429.083333333343</v>
      </c>
      <c r="B603" t="s">
        <v>3889</v>
      </c>
      <c r="C603" s="7">
        <v>28.4</v>
      </c>
      <c r="D603" t="s">
        <v>48</v>
      </c>
      <c r="E603">
        <v>2558</v>
      </c>
      <c r="F603">
        <v>940</v>
      </c>
      <c r="G603">
        <v>3689</v>
      </c>
      <c r="H603" t="s">
        <v>1935</v>
      </c>
      <c r="I603" t="s">
        <v>3882</v>
      </c>
      <c r="J603" t="s">
        <v>3888</v>
      </c>
      <c r="K603" t="s">
        <v>3882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5080</v>
      </c>
      <c r="U603" s="8" t="s">
        <v>5055</v>
      </c>
      <c r="V603" s="10" t="s">
        <v>5055</v>
      </c>
      <c r="X603" s="8" t="s">
        <v>5055</v>
      </c>
      <c r="Y603" t="s">
        <v>5055</v>
      </c>
      <c r="Z603" s="10" t="s">
        <v>5055</v>
      </c>
      <c r="AB603" s="8" t="s">
        <v>5055</v>
      </c>
      <c r="AC603" t="s">
        <v>5055</v>
      </c>
      <c r="AD603" t="s">
        <v>5055</v>
      </c>
      <c r="AE603" s="9">
        <v>28.4</v>
      </c>
      <c r="AG603" s="8" t="s">
        <v>5055</v>
      </c>
      <c r="AH603" t="s">
        <v>5055</v>
      </c>
      <c r="AI603" s="10" t="s">
        <v>5055</v>
      </c>
      <c r="AK603" s="8" t="s">
        <v>5055</v>
      </c>
      <c r="AL603" t="s">
        <v>5055</v>
      </c>
      <c r="AM603" t="s">
        <v>5055</v>
      </c>
      <c r="AN603" t="s">
        <v>5055</v>
      </c>
      <c r="AO603" t="s">
        <v>5055</v>
      </c>
      <c r="AP603" s="7">
        <v>28.4</v>
      </c>
      <c r="AQ603" t="s">
        <v>5055</v>
      </c>
      <c r="AR603" s="10" t="s">
        <v>5055</v>
      </c>
    </row>
    <row r="604" spans="1:44" ht="16" x14ac:dyDescent="0.2">
      <c r="A604" s="2">
        <v>45429.083333333343</v>
      </c>
      <c r="B604" t="s">
        <v>3889</v>
      </c>
      <c r="C604" s="7">
        <v>4.8600000000000003</v>
      </c>
      <c r="D604" t="s">
        <v>48</v>
      </c>
      <c r="E604">
        <v>2558</v>
      </c>
      <c r="F604">
        <v>940</v>
      </c>
      <c r="G604">
        <v>3693</v>
      </c>
      <c r="H604" t="s">
        <v>1748</v>
      </c>
      <c r="I604" t="s">
        <v>3882</v>
      </c>
      <c r="J604" t="s">
        <v>3888</v>
      </c>
      <c r="K604" t="s">
        <v>3882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5080</v>
      </c>
      <c r="U604" s="8" t="s">
        <v>5055</v>
      </c>
      <c r="V604" s="10" t="s">
        <v>5055</v>
      </c>
      <c r="X604" s="8" t="s">
        <v>5055</v>
      </c>
      <c r="Y604" t="s">
        <v>5055</v>
      </c>
      <c r="Z604" s="10" t="s">
        <v>5055</v>
      </c>
      <c r="AB604" s="8" t="s">
        <v>5055</v>
      </c>
      <c r="AC604" t="s">
        <v>5055</v>
      </c>
      <c r="AD604" t="s">
        <v>5055</v>
      </c>
      <c r="AE604" s="9">
        <v>4.8600000000000003</v>
      </c>
      <c r="AG604" s="8" t="s">
        <v>5055</v>
      </c>
      <c r="AH604" t="s">
        <v>5055</v>
      </c>
      <c r="AI604" s="10" t="s">
        <v>5055</v>
      </c>
      <c r="AK604" s="8" t="s">
        <v>5055</v>
      </c>
      <c r="AL604" t="s">
        <v>5055</v>
      </c>
      <c r="AM604" t="s">
        <v>5055</v>
      </c>
      <c r="AN604" t="s">
        <v>5055</v>
      </c>
      <c r="AO604" t="s">
        <v>5055</v>
      </c>
      <c r="AP604" s="7">
        <v>4.8600000000000003</v>
      </c>
      <c r="AQ604" t="s">
        <v>5055</v>
      </c>
      <c r="AR604" s="10" t="s">
        <v>5055</v>
      </c>
    </row>
    <row r="605" spans="1:44" ht="16" x14ac:dyDescent="0.2">
      <c r="A605" s="2">
        <v>45429.083333333343</v>
      </c>
      <c r="B605" t="s">
        <v>3880</v>
      </c>
      <c r="C605" s="7">
        <v>121.09</v>
      </c>
      <c r="D605" t="s">
        <v>48</v>
      </c>
      <c r="E605">
        <v>2558</v>
      </c>
      <c r="F605">
        <v>940</v>
      </c>
      <c r="G605">
        <v>3695</v>
      </c>
      <c r="H605" t="s">
        <v>1936</v>
      </c>
      <c r="I605" t="s">
        <v>3882</v>
      </c>
      <c r="J605" t="s">
        <v>3888</v>
      </c>
      <c r="K605" t="s">
        <v>3882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5080</v>
      </c>
      <c r="U605" s="8" t="s">
        <v>5055</v>
      </c>
      <c r="V605" s="10" t="s">
        <v>5055</v>
      </c>
      <c r="X605" s="8" t="s">
        <v>5055</v>
      </c>
      <c r="Y605" t="s">
        <v>5055</v>
      </c>
      <c r="Z605" s="10" t="s">
        <v>5055</v>
      </c>
      <c r="AB605" s="8" t="s">
        <v>5055</v>
      </c>
      <c r="AC605" t="s">
        <v>5055</v>
      </c>
      <c r="AD605" t="s">
        <v>5055</v>
      </c>
      <c r="AE605" s="9">
        <v>121.09</v>
      </c>
      <c r="AG605" s="8" t="s">
        <v>5055</v>
      </c>
      <c r="AH605" t="s">
        <v>5055</v>
      </c>
      <c r="AI605" s="10" t="s">
        <v>5055</v>
      </c>
      <c r="AK605" s="8" t="s">
        <v>5055</v>
      </c>
      <c r="AL605" t="s">
        <v>5055</v>
      </c>
      <c r="AM605" t="s">
        <v>5055</v>
      </c>
      <c r="AN605" t="s">
        <v>5055</v>
      </c>
      <c r="AO605" t="s">
        <v>5055</v>
      </c>
      <c r="AP605" s="7">
        <v>121.09</v>
      </c>
      <c r="AQ605" t="s">
        <v>5055</v>
      </c>
      <c r="AR605" s="10" t="s">
        <v>5055</v>
      </c>
    </row>
    <row r="606" spans="1:44" ht="16" x14ac:dyDescent="0.2">
      <c r="A606" s="2">
        <v>45429.083333333343</v>
      </c>
      <c r="B606" t="s">
        <v>3880</v>
      </c>
      <c r="C606" s="7">
        <v>116.5</v>
      </c>
      <c r="D606" t="s">
        <v>48</v>
      </c>
      <c r="E606">
        <v>2558</v>
      </c>
      <c r="F606">
        <v>940</v>
      </c>
      <c r="G606">
        <v>3696</v>
      </c>
      <c r="H606" t="s">
        <v>1934</v>
      </c>
      <c r="I606" t="s">
        <v>3882</v>
      </c>
      <c r="J606" t="s">
        <v>3888</v>
      </c>
      <c r="K606" t="s">
        <v>3882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5080</v>
      </c>
      <c r="U606" s="8" t="s">
        <v>5055</v>
      </c>
      <c r="V606" s="10" t="s">
        <v>5055</v>
      </c>
      <c r="X606" s="8" t="s">
        <v>5055</v>
      </c>
      <c r="Y606" t="s">
        <v>5055</v>
      </c>
      <c r="Z606" s="10" t="s">
        <v>5055</v>
      </c>
      <c r="AB606" s="8" t="s">
        <v>5055</v>
      </c>
      <c r="AC606" t="s">
        <v>5055</v>
      </c>
      <c r="AD606" t="s">
        <v>5055</v>
      </c>
      <c r="AE606" s="9">
        <v>116.5</v>
      </c>
      <c r="AG606" s="8" t="s">
        <v>5055</v>
      </c>
      <c r="AH606" t="s">
        <v>5055</v>
      </c>
      <c r="AI606" s="10" t="s">
        <v>5055</v>
      </c>
      <c r="AK606" s="8" t="s">
        <v>5055</v>
      </c>
      <c r="AL606" t="s">
        <v>5055</v>
      </c>
      <c r="AM606" t="s">
        <v>5055</v>
      </c>
      <c r="AN606" t="s">
        <v>5055</v>
      </c>
      <c r="AO606" t="s">
        <v>5055</v>
      </c>
      <c r="AP606" s="7">
        <v>116.5</v>
      </c>
      <c r="AQ606" t="s">
        <v>5055</v>
      </c>
      <c r="AR606" s="10" t="s">
        <v>5055</v>
      </c>
    </row>
    <row r="607" spans="1:44" ht="16" x14ac:dyDescent="0.2">
      <c r="A607" s="2">
        <v>45429.083333333343</v>
      </c>
      <c r="B607" t="s">
        <v>3880</v>
      </c>
      <c r="C607" s="7">
        <v>89.33</v>
      </c>
      <c r="D607" t="s">
        <v>48</v>
      </c>
      <c r="E607">
        <v>2558</v>
      </c>
      <c r="F607">
        <v>940</v>
      </c>
      <c r="G607">
        <v>3697</v>
      </c>
      <c r="H607" t="s">
        <v>1935</v>
      </c>
      <c r="I607" t="s">
        <v>3882</v>
      </c>
      <c r="J607" t="s">
        <v>3888</v>
      </c>
      <c r="K607" t="s">
        <v>3882</v>
      </c>
      <c r="L607" t="s">
        <v>49</v>
      </c>
      <c r="M607" t="s">
        <v>50</v>
      </c>
      <c r="N607" t="s">
        <v>51</v>
      </c>
      <c r="O607" t="s">
        <v>52</v>
      </c>
      <c r="P607" t="s">
        <v>53</v>
      </c>
      <c r="R607" t="s">
        <v>66</v>
      </c>
      <c r="S607" t="s">
        <v>5080</v>
      </c>
      <c r="U607" s="8" t="s">
        <v>5055</v>
      </c>
      <c r="V607" s="10" t="s">
        <v>5055</v>
      </c>
      <c r="X607" s="8" t="s">
        <v>5055</v>
      </c>
      <c r="Y607" t="s">
        <v>5055</v>
      </c>
      <c r="Z607" s="10" t="s">
        <v>5055</v>
      </c>
      <c r="AB607" s="8" t="s">
        <v>5055</v>
      </c>
      <c r="AC607" t="s">
        <v>5055</v>
      </c>
      <c r="AD607" t="s">
        <v>5055</v>
      </c>
      <c r="AE607" s="9">
        <v>89.33</v>
      </c>
      <c r="AG607" s="8" t="s">
        <v>5055</v>
      </c>
      <c r="AH607" t="s">
        <v>5055</v>
      </c>
      <c r="AI607" s="10" t="s">
        <v>5055</v>
      </c>
      <c r="AK607" s="8" t="s">
        <v>5055</v>
      </c>
      <c r="AL607" t="s">
        <v>5055</v>
      </c>
      <c r="AM607" t="s">
        <v>5055</v>
      </c>
      <c r="AN607" t="s">
        <v>5055</v>
      </c>
      <c r="AO607" t="s">
        <v>5055</v>
      </c>
      <c r="AP607" s="7">
        <v>89.33</v>
      </c>
      <c r="AQ607" t="s">
        <v>5055</v>
      </c>
      <c r="AR607" s="10" t="s">
        <v>5055</v>
      </c>
    </row>
    <row r="608" spans="1:44" ht="16" x14ac:dyDescent="0.2">
      <c r="A608" s="2">
        <v>45429.083333333343</v>
      </c>
      <c r="B608" t="s">
        <v>3880</v>
      </c>
      <c r="C608" s="7">
        <v>1.58</v>
      </c>
      <c r="D608" t="s">
        <v>48</v>
      </c>
      <c r="E608">
        <v>6751</v>
      </c>
      <c r="F608">
        <v>940</v>
      </c>
      <c r="G608">
        <v>3686</v>
      </c>
      <c r="H608" t="s">
        <v>969</v>
      </c>
      <c r="I608" t="s">
        <v>3882</v>
      </c>
      <c r="J608" t="s">
        <v>3888</v>
      </c>
      <c r="K608" t="s">
        <v>3882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5080</v>
      </c>
      <c r="U608" s="8" t="s">
        <v>5055</v>
      </c>
      <c r="V608" s="10" t="s">
        <v>5055</v>
      </c>
      <c r="X608" s="8" t="s">
        <v>5055</v>
      </c>
      <c r="Y608" t="s">
        <v>5055</v>
      </c>
      <c r="Z608" s="10" t="s">
        <v>5055</v>
      </c>
      <c r="AB608" s="8" t="s">
        <v>5055</v>
      </c>
      <c r="AC608" t="s">
        <v>5055</v>
      </c>
      <c r="AD608" t="s">
        <v>5055</v>
      </c>
      <c r="AE608" s="10" t="s">
        <v>5055</v>
      </c>
      <c r="AG608" s="8" t="s">
        <v>5055</v>
      </c>
      <c r="AH608" t="s">
        <v>5055</v>
      </c>
      <c r="AI608" s="9">
        <v>1.58</v>
      </c>
      <c r="AK608" s="8" t="s">
        <v>5055</v>
      </c>
      <c r="AL608" s="7">
        <v>1.58</v>
      </c>
      <c r="AM608" t="s">
        <v>5055</v>
      </c>
      <c r="AN608" t="s">
        <v>5055</v>
      </c>
      <c r="AO608" t="s">
        <v>5055</v>
      </c>
      <c r="AP608" t="s">
        <v>5055</v>
      </c>
      <c r="AQ608" t="s">
        <v>5055</v>
      </c>
      <c r="AR608" s="10" t="s">
        <v>5055</v>
      </c>
    </row>
    <row r="609" spans="1:44" ht="16" x14ac:dyDescent="0.2">
      <c r="A609" s="2">
        <v>45429.083333333343</v>
      </c>
      <c r="B609" t="s">
        <v>3889</v>
      </c>
      <c r="C609" s="7">
        <v>13.96</v>
      </c>
      <c r="D609" t="s">
        <v>48</v>
      </c>
      <c r="E609">
        <v>6751</v>
      </c>
      <c r="F609">
        <v>940</v>
      </c>
      <c r="G609">
        <v>3690</v>
      </c>
      <c r="H609" t="s">
        <v>970</v>
      </c>
      <c r="I609" t="s">
        <v>3882</v>
      </c>
      <c r="J609" t="s">
        <v>3888</v>
      </c>
      <c r="K609" t="s">
        <v>3882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5080</v>
      </c>
      <c r="U609" s="8" t="s">
        <v>5055</v>
      </c>
      <c r="V609" s="10" t="s">
        <v>5055</v>
      </c>
      <c r="X609" s="8" t="s">
        <v>5055</v>
      </c>
      <c r="Y609" t="s">
        <v>5055</v>
      </c>
      <c r="Z609" s="10" t="s">
        <v>5055</v>
      </c>
      <c r="AB609" s="8" t="s">
        <v>5055</v>
      </c>
      <c r="AC609" t="s">
        <v>5055</v>
      </c>
      <c r="AD609" t="s">
        <v>5055</v>
      </c>
      <c r="AE609" s="10" t="s">
        <v>5055</v>
      </c>
      <c r="AG609" s="8" t="s">
        <v>5055</v>
      </c>
      <c r="AH609" t="s">
        <v>5055</v>
      </c>
      <c r="AI609" s="9">
        <v>13.96</v>
      </c>
      <c r="AK609" s="8" t="s">
        <v>5055</v>
      </c>
      <c r="AL609" s="7">
        <v>13.96</v>
      </c>
      <c r="AM609" t="s">
        <v>5055</v>
      </c>
      <c r="AN609" t="s">
        <v>5055</v>
      </c>
      <c r="AO609" t="s">
        <v>5055</v>
      </c>
      <c r="AP609" t="s">
        <v>5055</v>
      </c>
      <c r="AQ609" t="s">
        <v>5055</v>
      </c>
      <c r="AR609" s="10" t="s">
        <v>5055</v>
      </c>
    </row>
    <row r="610" spans="1:44" ht="16" x14ac:dyDescent="0.2">
      <c r="A610" s="2">
        <v>45429.083333333343</v>
      </c>
      <c r="B610" t="s">
        <v>3889</v>
      </c>
      <c r="C610" s="7">
        <v>10.55</v>
      </c>
      <c r="D610" t="s">
        <v>48</v>
      </c>
      <c r="E610">
        <v>6751</v>
      </c>
      <c r="F610">
        <v>940</v>
      </c>
      <c r="G610">
        <v>3691</v>
      </c>
      <c r="H610" t="s">
        <v>967</v>
      </c>
      <c r="I610" t="s">
        <v>3882</v>
      </c>
      <c r="J610" t="s">
        <v>3888</v>
      </c>
      <c r="K610" t="s">
        <v>3882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5080</v>
      </c>
      <c r="U610" s="8" t="s">
        <v>5055</v>
      </c>
      <c r="V610" s="10" t="s">
        <v>5055</v>
      </c>
      <c r="X610" s="8" t="s">
        <v>5055</v>
      </c>
      <c r="Y610" t="s">
        <v>5055</v>
      </c>
      <c r="Z610" s="10" t="s">
        <v>5055</v>
      </c>
      <c r="AB610" s="8" t="s">
        <v>5055</v>
      </c>
      <c r="AC610" t="s">
        <v>5055</v>
      </c>
      <c r="AD610" t="s">
        <v>5055</v>
      </c>
      <c r="AE610" s="10" t="s">
        <v>5055</v>
      </c>
      <c r="AG610" s="8" t="s">
        <v>5055</v>
      </c>
      <c r="AH610" t="s">
        <v>5055</v>
      </c>
      <c r="AI610" s="9">
        <v>10.55</v>
      </c>
      <c r="AK610" s="8" t="s">
        <v>5055</v>
      </c>
      <c r="AL610" s="7">
        <v>10.55</v>
      </c>
      <c r="AM610" t="s">
        <v>5055</v>
      </c>
      <c r="AN610" t="s">
        <v>5055</v>
      </c>
      <c r="AO610" t="s">
        <v>5055</v>
      </c>
      <c r="AP610" t="s">
        <v>5055</v>
      </c>
      <c r="AQ610" t="s">
        <v>5055</v>
      </c>
      <c r="AR610" s="10" t="s">
        <v>5055</v>
      </c>
    </row>
    <row r="611" spans="1:44" ht="16" x14ac:dyDescent="0.2">
      <c r="A611" s="2">
        <v>45429.083333333343</v>
      </c>
      <c r="B611" t="s">
        <v>3889</v>
      </c>
      <c r="C611" s="7">
        <v>0.01</v>
      </c>
      <c r="D611" t="s">
        <v>48</v>
      </c>
      <c r="E611">
        <v>6751</v>
      </c>
      <c r="F611">
        <v>940</v>
      </c>
      <c r="G611">
        <v>3692</v>
      </c>
      <c r="H611" t="s">
        <v>969</v>
      </c>
      <c r="I611" t="s">
        <v>3882</v>
      </c>
      <c r="J611" t="s">
        <v>3888</v>
      </c>
      <c r="K611" t="s">
        <v>3882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5080</v>
      </c>
      <c r="U611" s="8" t="s">
        <v>5055</v>
      </c>
      <c r="V611" s="10" t="s">
        <v>5055</v>
      </c>
      <c r="X611" s="8" t="s">
        <v>5055</v>
      </c>
      <c r="Y611" t="s">
        <v>5055</v>
      </c>
      <c r="Z611" s="10" t="s">
        <v>5055</v>
      </c>
      <c r="AB611" s="8" t="s">
        <v>5055</v>
      </c>
      <c r="AC611" t="s">
        <v>5055</v>
      </c>
      <c r="AD611" t="s">
        <v>5055</v>
      </c>
      <c r="AE611" s="10" t="s">
        <v>5055</v>
      </c>
      <c r="AG611" s="8" t="s">
        <v>5055</v>
      </c>
      <c r="AH611" t="s">
        <v>5055</v>
      </c>
      <c r="AI611" s="9">
        <v>0.01</v>
      </c>
      <c r="AK611" s="8" t="s">
        <v>5055</v>
      </c>
      <c r="AL611" s="7">
        <v>0.01</v>
      </c>
      <c r="AM611" t="s">
        <v>5055</v>
      </c>
      <c r="AN611" t="s">
        <v>5055</v>
      </c>
      <c r="AO611" t="s">
        <v>5055</v>
      </c>
      <c r="AP611" t="s">
        <v>5055</v>
      </c>
      <c r="AQ611" t="s">
        <v>5055</v>
      </c>
      <c r="AR611" s="10" t="s">
        <v>5055</v>
      </c>
    </row>
    <row r="612" spans="1:44" ht="16" x14ac:dyDescent="0.2">
      <c r="A612" s="2">
        <v>45429.083333333343</v>
      </c>
      <c r="B612" t="s">
        <v>3889</v>
      </c>
      <c r="C612" s="7">
        <v>1.86</v>
      </c>
      <c r="D612" t="s">
        <v>48</v>
      </c>
      <c r="E612">
        <v>6751</v>
      </c>
      <c r="F612">
        <v>940</v>
      </c>
      <c r="G612">
        <v>3694</v>
      </c>
      <c r="H612" t="s">
        <v>853</v>
      </c>
      <c r="I612" t="s">
        <v>3882</v>
      </c>
      <c r="J612" t="s">
        <v>3888</v>
      </c>
      <c r="K612" t="s">
        <v>3882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5080</v>
      </c>
      <c r="U612" s="8" t="s">
        <v>5055</v>
      </c>
      <c r="V612" s="10" t="s">
        <v>5055</v>
      </c>
      <c r="X612" s="8" t="s">
        <v>5055</v>
      </c>
      <c r="Y612" t="s">
        <v>5055</v>
      </c>
      <c r="Z612" s="10" t="s">
        <v>5055</v>
      </c>
      <c r="AB612" s="8" t="s">
        <v>5055</v>
      </c>
      <c r="AC612" t="s">
        <v>5055</v>
      </c>
      <c r="AD612" t="s">
        <v>5055</v>
      </c>
      <c r="AE612" s="10" t="s">
        <v>5055</v>
      </c>
      <c r="AG612" s="8" t="s">
        <v>5055</v>
      </c>
      <c r="AH612" t="s">
        <v>5055</v>
      </c>
      <c r="AI612" s="9">
        <v>1.86</v>
      </c>
      <c r="AK612" s="8" t="s">
        <v>5055</v>
      </c>
      <c r="AL612" s="7">
        <v>1.86</v>
      </c>
      <c r="AM612" t="s">
        <v>5055</v>
      </c>
      <c r="AN612" t="s">
        <v>5055</v>
      </c>
      <c r="AO612" t="s">
        <v>5055</v>
      </c>
      <c r="AP612" t="s">
        <v>5055</v>
      </c>
      <c r="AQ612" t="s">
        <v>5055</v>
      </c>
      <c r="AR612" s="10" t="s">
        <v>5055</v>
      </c>
    </row>
    <row r="613" spans="1:44" ht="16" x14ac:dyDescent="0.2">
      <c r="A613" s="2">
        <v>45429.083333333343</v>
      </c>
      <c r="B613" t="s">
        <v>3880</v>
      </c>
      <c r="C613" s="7">
        <v>22.66</v>
      </c>
      <c r="D613" t="s">
        <v>48</v>
      </c>
      <c r="E613">
        <v>6751</v>
      </c>
      <c r="F613">
        <v>940</v>
      </c>
      <c r="G613">
        <v>3698</v>
      </c>
      <c r="H613" t="s">
        <v>970</v>
      </c>
      <c r="I613" t="s">
        <v>3882</v>
      </c>
      <c r="J613" t="s">
        <v>3888</v>
      </c>
      <c r="K613" t="s">
        <v>3882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5080</v>
      </c>
      <c r="U613" s="8" t="s">
        <v>5055</v>
      </c>
      <c r="V613" s="10" t="s">
        <v>5055</v>
      </c>
      <c r="X613" s="8" t="s">
        <v>5055</v>
      </c>
      <c r="Y613" t="s">
        <v>5055</v>
      </c>
      <c r="Z613" s="10" t="s">
        <v>5055</v>
      </c>
      <c r="AB613" s="8" t="s">
        <v>5055</v>
      </c>
      <c r="AC613" t="s">
        <v>5055</v>
      </c>
      <c r="AD613" t="s">
        <v>5055</v>
      </c>
      <c r="AE613" s="10" t="s">
        <v>5055</v>
      </c>
      <c r="AG613" s="8" t="s">
        <v>5055</v>
      </c>
      <c r="AH613" t="s">
        <v>5055</v>
      </c>
      <c r="AI613" s="9">
        <v>22.66</v>
      </c>
      <c r="AK613" s="8" t="s">
        <v>5055</v>
      </c>
      <c r="AL613" s="7">
        <v>22.66</v>
      </c>
      <c r="AM613" t="s">
        <v>5055</v>
      </c>
      <c r="AN613" t="s">
        <v>5055</v>
      </c>
      <c r="AO613" t="s">
        <v>5055</v>
      </c>
      <c r="AP613" t="s">
        <v>5055</v>
      </c>
      <c r="AQ613" t="s">
        <v>5055</v>
      </c>
      <c r="AR613" s="10" t="s">
        <v>5055</v>
      </c>
    </row>
    <row r="614" spans="1:44" ht="16" x14ac:dyDescent="0.2">
      <c r="A614" s="2">
        <v>45429.083333333343</v>
      </c>
      <c r="B614" t="s">
        <v>3880</v>
      </c>
      <c r="C614" s="7">
        <v>17.91</v>
      </c>
      <c r="D614" t="s">
        <v>48</v>
      </c>
      <c r="E614">
        <v>6751</v>
      </c>
      <c r="F614">
        <v>940</v>
      </c>
      <c r="G614">
        <v>3699</v>
      </c>
      <c r="H614" t="s">
        <v>967</v>
      </c>
      <c r="I614" t="s">
        <v>3882</v>
      </c>
      <c r="J614" t="s">
        <v>3888</v>
      </c>
      <c r="K614" t="s">
        <v>3882</v>
      </c>
      <c r="L614" t="s">
        <v>49</v>
      </c>
      <c r="M614" t="s">
        <v>50</v>
      </c>
      <c r="N614" t="s">
        <v>799</v>
      </c>
      <c r="O614" t="s">
        <v>52</v>
      </c>
      <c r="P614" t="s">
        <v>53</v>
      </c>
      <c r="R614" t="s">
        <v>66</v>
      </c>
      <c r="S614" t="s">
        <v>5080</v>
      </c>
      <c r="U614" s="8" t="s">
        <v>5055</v>
      </c>
      <c r="V614" s="10" t="s">
        <v>5055</v>
      </c>
      <c r="X614" s="8" t="s">
        <v>5055</v>
      </c>
      <c r="Y614" t="s">
        <v>5055</v>
      </c>
      <c r="Z614" s="10" t="s">
        <v>5055</v>
      </c>
      <c r="AB614" s="8" t="s">
        <v>5055</v>
      </c>
      <c r="AC614" t="s">
        <v>5055</v>
      </c>
      <c r="AD614" t="s">
        <v>5055</v>
      </c>
      <c r="AE614" s="10" t="s">
        <v>5055</v>
      </c>
      <c r="AG614" s="8" t="s">
        <v>5055</v>
      </c>
      <c r="AH614" t="s">
        <v>5055</v>
      </c>
      <c r="AI614" s="9">
        <v>17.91</v>
      </c>
      <c r="AK614" s="8" t="s">
        <v>5055</v>
      </c>
      <c r="AL614" s="7">
        <v>17.91</v>
      </c>
      <c r="AM614" t="s">
        <v>5055</v>
      </c>
      <c r="AN614" t="s">
        <v>5055</v>
      </c>
      <c r="AO614" t="s">
        <v>5055</v>
      </c>
      <c r="AP614" t="s">
        <v>5055</v>
      </c>
      <c r="AQ614" t="s">
        <v>5055</v>
      </c>
      <c r="AR614" s="10" t="s">
        <v>5055</v>
      </c>
    </row>
    <row r="615" spans="1:44" ht="16" x14ac:dyDescent="0.2">
      <c r="A615" s="2">
        <v>45441.083333333343</v>
      </c>
      <c r="B615" t="s">
        <v>256</v>
      </c>
      <c r="C615" s="7">
        <v>2778.18</v>
      </c>
      <c r="D615" t="s">
        <v>48</v>
      </c>
      <c r="E615">
        <v>1705</v>
      </c>
      <c r="F615">
        <v>940</v>
      </c>
      <c r="G615">
        <v>3113</v>
      </c>
      <c r="I615" t="s">
        <v>3938</v>
      </c>
      <c r="J615" t="s">
        <v>3939</v>
      </c>
      <c r="K615" t="s">
        <v>3938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5080</v>
      </c>
      <c r="U615" s="8" t="s">
        <v>5055</v>
      </c>
      <c r="V615" s="10" t="s">
        <v>5055</v>
      </c>
      <c r="X615" s="8" t="s">
        <v>5055</v>
      </c>
      <c r="Y615" s="7">
        <v>2778.18</v>
      </c>
      <c r="Z615" s="10" t="s">
        <v>5055</v>
      </c>
      <c r="AB615" s="8" t="s">
        <v>5055</v>
      </c>
      <c r="AC615" t="s">
        <v>5055</v>
      </c>
      <c r="AD615" t="s">
        <v>5055</v>
      </c>
      <c r="AE615" s="10" t="s">
        <v>5055</v>
      </c>
      <c r="AG615" s="8" t="s">
        <v>5055</v>
      </c>
      <c r="AH615" t="s">
        <v>5055</v>
      </c>
      <c r="AI615" s="10" t="s">
        <v>5055</v>
      </c>
      <c r="AK615" s="8" t="s">
        <v>5055</v>
      </c>
      <c r="AL615" t="s">
        <v>5055</v>
      </c>
      <c r="AM615" t="s">
        <v>5055</v>
      </c>
      <c r="AN615" t="s">
        <v>5055</v>
      </c>
      <c r="AO615" t="s">
        <v>5055</v>
      </c>
      <c r="AP615" t="s">
        <v>5055</v>
      </c>
      <c r="AQ615" t="s">
        <v>5055</v>
      </c>
      <c r="AR615" s="10" t="s">
        <v>5055</v>
      </c>
    </row>
    <row r="616" spans="1:44" ht="16" x14ac:dyDescent="0.2">
      <c r="A616" s="2">
        <v>45441.083333333343</v>
      </c>
      <c r="B616" t="s">
        <v>3934</v>
      </c>
      <c r="C616" s="7">
        <v>5741.87</v>
      </c>
      <c r="D616" t="s">
        <v>48</v>
      </c>
      <c r="E616">
        <v>1712</v>
      </c>
      <c r="F616">
        <v>940</v>
      </c>
      <c r="G616">
        <v>3117</v>
      </c>
      <c r="I616" t="s">
        <v>3935</v>
      </c>
      <c r="J616" t="s">
        <v>3936</v>
      </c>
      <c r="K616" t="s">
        <v>3935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5080</v>
      </c>
      <c r="U616" s="8" t="s">
        <v>5055</v>
      </c>
      <c r="V616" s="10" t="s">
        <v>5055</v>
      </c>
      <c r="X616" s="8" t="s">
        <v>5055</v>
      </c>
      <c r="Y616" t="s">
        <v>5055</v>
      </c>
      <c r="Z616" s="9">
        <v>5741.87</v>
      </c>
      <c r="AB616" s="8" t="s">
        <v>5055</v>
      </c>
      <c r="AC616" t="s">
        <v>5055</v>
      </c>
      <c r="AD616" t="s">
        <v>5055</v>
      </c>
      <c r="AE616" s="10" t="s">
        <v>5055</v>
      </c>
      <c r="AG616" s="8" t="s">
        <v>5055</v>
      </c>
      <c r="AH616" t="s">
        <v>5055</v>
      </c>
      <c r="AI616" s="10" t="s">
        <v>5055</v>
      </c>
      <c r="AK616" s="8" t="s">
        <v>5055</v>
      </c>
      <c r="AL616" t="s">
        <v>5055</v>
      </c>
      <c r="AM616" t="s">
        <v>5055</v>
      </c>
      <c r="AN616" t="s">
        <v>5055</v>
      </c>
      <c r="AO616" t="s">
        <v>5055</v>
      </c>
      <c r="AP616" t="s">
        <v>5055</v>
      </c>
      <c r="AQ616" t="s">
        <v>5055</v>
      </c>
      <c r="AR616" s="10" t="s">
        <v>5055</v>
      </c>
    </row>
    <row r="617" spans="1:44" ht="16" x14ac:dyDescent="0.2">
      <c r="A617" s="2">
        <v>45442.083333333343</v>
      </c>
      <c r="B617" t="s">
        <v>582</v>
      </c>
      <c r="C617" s="7">
        <v>1042.75</v>
      </c>
      <c r="D617" t="s">
        <v>48</v>
      </c>
      <c r="E617">
        <v>1705</v>
      </c>
      <c r="F617">
        <v>940</v>
      </c>
      <c r="G617">
        <v>3114</v>
      </c>
      <c r="I617" t="s">
        <v>3940</v>
      </c>
      <c r="J617" t="s">
        <v>3941</v>
      </c>
      <c r="K617" t="s">
        <v>3940</v>
      </c>
      <c r="L617" t="s">
        <v>52</v>
      </c>
      <c r="M617" t="s">
        <v>203</v>
      </c>
      <c r="O617" t="s">
        <v>52</v>
      </c>
      <c r="P617" t="s">
        <v>53</v>
      </c>
      <c r="R617" t="s">
        <v>66</v>
      </c>
      <c r="S617" t="s">
        <v>5080</v>
      </c>
      <c r="U617" s="8" t="s">
        <v>5055</v>
      </c>
      <c r="V617" s="10" t="s">
        <v>5055</v>
      </c>
      <c r="X617" s="8" t="s">
        <v>5055</v>
      </c>
      <c r="Y617" s="7">
        <v>1042.75</v>
      </c>
      <c r="Z617" s="10" t="s">
        <v>5055</v>
      </c>
      <c r="AB617" s="8" t="s">
        <v>5055</v>
      </c>
      <c r="AC617" t="s">
        <v>5055</v>
      </c>
      <c r="AD617" t="s">
        <v>5055</v>
      </c>
      <c r="AE617" s="10" t="s">
        <v>5055</v>
      </c>
      <c r="AG617" s="8" t="s">
        <v>5055</v>
      </c>
      <c r="AH617" t="s">
        <v>5055</v>
      </c>
      <c r="AI617" s="10" t="s">
        <v>5055</v>
      </c>
      <c r="AK617" s="8" t="s">
        <v>5055</v>
      </c>
      <c r="AL617" t="s">
        <v>5055</v>
      </c>
      <c r="AM617" t="s">
        <v>5055</v>
      </c>
      <c r="AN617" t="s">
        <v>5055</v>
      </c>
      <c r="AO617" t="s">
        <v>5055</v>
      </c>
      <c r="AP617" t="s">
        <v>5055</v>
      </c>
      <c r="AQ617" t="s">
        <v>5055</v>
      </c>
      <c r="AR617" s="10" t="s">
        <v>5055</v>
      </c>
    </row>
    <row r="618" spans="1:44" ht="16" x14ac:dyDescent="0.2">
      <c r="A618" s="2">
        <v>45443</v>
      </c>
      <c r="B618" t="s">
        <v>205</v>
      </c>
      <c r="C618" s="7">
        <v>819.63</v>
      </c>
      <c r="D618" t="s">
        <v>104</v>
      </c>
      <c r="E618">
        <v>1730</v>
      </c>
      <c r="F618">
        <v>1700</v>
      </c>
      <c r="G618">
        <v>3293</v>
      </c>
      <c r="J618" t="s">
        <v>5053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5080</v>
      </c>
      <c r="U618" s="8" t="s">
        <v>5055</v>
      </c>
      <c r="V618" s="9">
        <v>819.63</v>
      </c>
      <c r="X618" s="11">
        <v>-819.63</v>
      </c>
      <c r="Y618" t="s">
        <v>5055</v>
      </c>
      <c r="Z618" s="10" t="s">
        <v>5055</v>
      </c>
      <c r="AB618" s="8" t="s">
        <v>5055</v>
      </c>
      <c r="AC618" t="s">
        <v>5055</v>
      </c>
      <c r="AD618" t="s">
        <v>5055</v>
      </c>
      <c r="AE618" s="10" t="s">
        <v>5055</v>
      </c>
      <c r="AG618" s="8" t="s">
        <v>5055</v>
      </c>
      <c r="AH618" t="s">
        <v>5055</v>
      </c>
      <c r="AI618" s="10" t="s">
        <v>5055</v>
      </c>
      <c r="AK618" s="8" t="s">
        <v>5055</v>
      </c>
      <c r="AL618" t="s">
        <v>5055</v>
      </c>
      <c r="AM618" t="s">
        <v>5055</v>
      </c>
      <c r="AN618" t="s">
        <v>5055</v>
      </c>
      <c r="AO618" t="s">
        <v>5055</v>
      </c>
      <c r="AP618" t="s">
        <v>5055</v>
      </c>
      <c r="AQ618" t="s">
        <v>5055</v>
      </c>
      <c r="AR618" s="10" t="s">
        <v>5055</v>
      </c>
    </row>
    <row r="619" spans="1:44" ht="16" x14ac:dyDescent="0.2">
      <c r="A619" s="2">
        <v>45443</v>
      </c>
      <c r="B619" t="s">
        <v>370</v>
      </c>
      <c r="C619" s="7">
        <v>2383.16</v>
      </c>
      <c r="D619" t="s">
        <v>104</v>
      </c>
      <c r="E619">
        <v>1730</v>
      </c>
      <c r="F619">
        <v>1705</v>
      </c>
      <c r="G619">
        <v>3294</v>
      </c>
      <c r="J619" t="s">
        <v>5053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5080</v>
      </c>
      <c r="U619" s="8" t="s">
        <v>5055</v>
      </c>
      <c r="V619" s="9">
        <v>2383.16</v>
      </c>
      <c r="X619" s="8" t="s">
        <v>5055</v>
      </c>
      <c r="Y619" s="7">
        <v>-2383.16</v>
      </c>
      <c r="Z619" s="10" t="s">
        <v>5055</v>
      </c>
      <c r="AB619" s="8" t="s">
        <v>5055</v>
      </c>
      <c r="AC619" t="s">
        <v>5055</v>
      </c>
      <c r="AD619" t="s">
        <v>5055</v>
      </c>
      <c r="AE619" s="10" t="s">
        <v>5055</v>
      </c>
      <c r="AG619" s="8" t="s">
        <v>5055</v>
      </c>
      <c r="AH619" t="s">
        <v>5055</v>
      </c>
      <c r="AI619" s="10" t="s">
        <v>5055</v>
      </c>
      <c r="AK619" s="8" t="s">
        <v>5055</v>
      </c>
      <c r="AL619" t="s">
        <v>5055</v>
      </c>
      <c r="AM619" t="s">
        <v>5055</v>
      </c>
      <c r="AN619" t="s">
        <v>5055</v>
      </c>
      <c r="AO619" t="s">
        <v>5055</v>
      </c>
      <c r="AP619" t="s">
        <v>5055</v>
      </c>
      <c r="AQ619" t="s">
        <v>5055</v>
      </c>
      <c r="AR619" s="10" t="s">
        <v>5055</v>
      </c>
    </row>
    <row r="620" spans="1:44" ht="16" x14ac:dyDescent="0.2">
      <c r="A620" s="2">
        <v>45443</v>
      </c>
      <c r="B620" t="s">
        <v>202</v>
      </c>
      <c r="C620" s="7">
        <v>3556.48</v>
      </c>
      <c r="D620" t="s">
        <v>104</v>
      </c>
      <c r="E620">
        <v>1730</v>
      </c>
      <c r="F620">
        <v>1712</v>
      </c>
      <c r="G620">
        <v>3295</v>
      </c>
      <c r="J620" t="s">
        <v>5053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5080</v>
      </c>
      <c r="U620" s="8" t="s">
        <v>5055</v>
      </c>
      <c r="V620" s="9">
        <v>3556.48</v>
      </c>
      <c r="X620" s="8" t="s">
        <v>5055</v>
      </c>
      <c r="Y620" t="s">
        <v>5055</v>
      </c>
      <c r="Z620" s="9">
        <v>-3556.48</v>
      </c>
      <c r="AB620" s="8" t="s">
        <v>5055</v>
      </c>
      <c r="AC620" t="s">
        <v>5055</v>
      </c>
      <c r="AD620" t="s">
        <v>5055</v>
      </c>
      <c r="AE620" s="10" t="s">
        <v>5055</v>
      </c>
      <c r="AG620" s="8" t="s">
        <v>5055</v>
      </c>
      <c r="AH620" t="s">
        <v>5055</v>
      </c>
      <c r="AI620" s="10" t="s">
        <v>5055</v>
      </c>
      <c r="AK620" s="8" t="s">
        <v>5055</v>
      </c>
      <c r="AL620" t="s">
        <v>5055</v>
      </c>
      <c r="AM620" t="s">
        <v>5055</v>
      </c>
      <c r="AN620" t="s">
        <v>5055</v>
      </c>
      <c r="AO620" t="s">
        <v>5055</v>
      </c>
      <c r="AP620" t="s">
        <v>5055</v>
      </c>
      <c r="AQ620" t="s">
        <v>5055</v>
      </c>
      <c r="AR620" s="10" t="s">
        <v>5055</v>
      </c>
    </row>
    <row r="621" spans="1:44" ht="16" x14ac:dyDescent="0.2">
      <c r="A621" s="2">
        <v>45443</v>
      </c>
      <c r="B621" t="s">
        <v>202</v>
      </c>
      <c r="C621" s="7">
        <v>2185.39</v>
      </c>
      <c r="D621" t="s">
        <v>104</v>
      </c>
      <c r="E621">
        <v>1730</v>
      </c>
      <c r="F621">
        <v>1712</v>
      </c>
      <c r="G621">
        <v>3473</v>
      </c>
      <c r="J621" t="s">
        <v>5053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5080</v>
      </c>
      <c r="U621" s="8" t="s">
        <v>5055</v>
      </c>
      <c r="V621" s="9">
        <v>2185.39</v>
      </c>
      <c r="X621" s="8" t="s">
        <v>5055</v>
      </c>
      <c r="Y621" t="s">
        <v>5055</v>
      </c>
      <c r="Z621" s="9">
        <v>-2185.39</v>
      </c>
      <c r="AB621" s="8" t="s">
        <v>5055</v>
      </c>
      <c r="AC621" t="s">
        <v>5055</v>
      </c>
      <c r="AD621" t="s">
        <v>5055</v>
      </c>
      <c r="AE621" s="10" t="s">
        <v>5055</v>
      </c>
      <c r="AG621" s="8" t="s">
        <v>5055</v>
      </c>
      <c r="AH621" t="s">
        <v>5055</v>
      </c>
      <c r="AI621" s="10" t="s">
        <v>5055</v>
      </c>
      <c r="AK621" s="8" t="s">
        <v>5055</v>
      </c>
      <c r="AL621" t="s">
        <v>5055</v>
      </c>
      <c r="AM621" t="s">
        <v>5055</v>
      </c>
      <c r="AN621" t="s">
        <v>5055</v>
      </c>
      <c r="AO621" t="s">
        <v>5055</v>
      </c>
      <c r="AP621" t="s">
        <v>5055</v>
      </c>
      <c r="AQ621" t="s">
        <v>5055</v>
      </c>
      <c r="AR621" s="10" t="s">
        <v>5055</v>
      </c>
    </row>
    <row r="622" spans="1:44" ht="16" x14ac:dyDescent="0.2">
      <c r="A622" s="2">
        <v>45443</v>
      </c>
      <c r="B622" t="s">
        <v>205</v>
      </c>
      <c r="C622" s="7">
        <v>1437.77</v>
      </c>
      <c r="D622" t="s">
        <v>104</v>
      </c>
      <c r="E622">
        <v>1730</v>
      </c>
      <c r="F622">
        <v>1705</v>
      </c>
      <c r="G622">
        <v>3474</v>
      </c>
      <c r="J622" t="s">
        <v>5053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5080</v>
      </c>
      <c r="U622" s="8" t="s">
        <v>5055</v>
      </c>
      <c r="V622" s="9">
        <v>1437.77</v>
      </c>
      <c r="X622" s="8" t="s">
        <v>5055</v>
      </c>
      <c r="Y622" s="7">
        <v>-1437.77</v>
      </c>
      <c r="Z622" s="10" t="s">
        <v>5055</v>
      </c>
      <c r="AB622" s="8" t="s">
        <v>5055</v>
      </c>
      <c r="AC622" t="s">
        <v>5055</v>
      </c>
      <c r="AD622" t="s">
        <v>5055</v>
      </c>
      <c r="AE622" s="10" t="s">
        <v>5055</v>
      </c>
      <c r="AG622" s="8" t="s">
        <v>5055</v>
      </c>
      <c r="AH622" t="s">
        <v>5055</v>
      </c>
      <c r="AI622" s="10" t="s">
        <v>5055</v>
      </c>
      <c r="AK622" s="8" t="s">
        <v>5055</v>
      </c>
      <c r="AL622" t="s">
        <v>5055</v>
      </c>
      <c r="AM622" t="s">
        <v>5055</v>
      </c>
      <c r="AN622" t="s">
        <v>5055</v>
      </c>
      <c r="AO622" t="s">
        <v>5055</v>
      </c>
      <c r="AP622" t="s">
        <v>5055</v>
      </c>
      <c r="AQ622" t="s">
        <v>5055</v>
      </c>
      <c r="AR622" s="10" t="s">
        <v>5055</v>
      </c>
    </row>
    <row r="623" spans="1:44" ht="16" x14ac:dyDescent="0.2">
      <c r="A623" s="2">
        <v>45443</v>
      </c>
      <c r="B623" t="s">
        <v>205</v>
      </c>
      <c r="C623" s="7">
        <v>420.36</v>
      </c>
      <c r="D623" t="s">
        <v>104</v>
      </c>
      <c r="E623">
        <v>1730</v>
      </c>
      <c r="F623">
        <v>1700</v>
      </c>
      <c r="G623">
        <v>3475</v>
      </c>
      <c r="J623" t="s">
        <v>5053</v>
      </c>
      <c r="L623" t="s">
        <v>52</v>
      </c>
      <c r="M623" t="s">
        <v>203</v>
      </c>
      <c r="O623" t="s">
        <v>52</v>
      </c>
      <c r="P623" t="s">
        <v>203</v>
      </c>
      <c r="R623" t="s">
        <v>66</v>
      </c>
      <c r="S623" t="s">
        <v>5080</v>
      </c>
      <c r="U623" s="8" t="s">
        <v>5055</v>
      </c>
      <c r="V623" s="9">
        <v>420.36</v>
      </c>
      <c r="X623" s="11">
        <v>-420.36</v>
      </c>
      <c r="Y623" t="s">
        <v>5055</v>
      </c>
      <c r="Z623" s="10" t="s">
        <v>5055</v>
      </c>
      <c r="AB623" s="8" t="s">
        <v>5055</v>
      </c>
      <c r="AC623" t="s">
        <v>5055</v>
      </c>
      <c r="AD623" t="s">
        <v>5055</v>
      </c>
      <c r="AE623" s="10" t="s">
        <v>5055</v>
      </c>
      <c r="AG623" s="8" t="s">
        <v>5055</v>
      </c>
      <c r="AH623" t="s">
        <v>5055</v>
      </c>
      <c r="AI623" s="10" t="s">
        <v>5055</v>
      </c>
      <c r="AK623" s="8" t="s">
        <v>5055</v>
      </c>
      <c r="AL623" t="s">
        <v>5055</v>
      </c>
      <c r="AM623" t="s">
        <v>5055</v>
      </c>
      <c r="AN623" t="s">
        <v>5055</v>
      </c>
      <c r="AO623" t="s">
        <v>5055</v>
      </c>
      <c r="AP623" t="s">
        <v>5055</v>
      </c>
      <c r="AQ623" t="s">
        <v>5055</v>
      </c>
      <c r="AR623" s="10" t="s">
        <v>5055</v>
      </c>
    </row>
    <row r="624" spans="1:44" ht="16" x14ac:dyDescent="0.2">
      <c r="A624" s="2">
        <v>45443</v>
      </c>
      <c r="B624" t="s">
        <v>206</v>
      </c>
      <c r="C624" s="7">
        <v>3110.01</v>
      </c>
      <c r="D624" t="s">
        <v>104</v>
      </c>
      <c r="E624">
        <v>2551</v>
      </c>
      <c r="F624">
        <v>1730</v>
      </c>
      <c r="G624">
        <v>3296</v>
      </c>
      <c r="H624" t="s">
        <v>1934</v>
      </c>
      <c r="J624" t="s">
        <v>5053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5080</v>
      </c>
      <c r="U624" s="8" t="s">
        <v>5055</v>
      </c>
      <c r="V624" s="9">
        <v>-3110.01</v>
      </c>
      <c r="X624" s="8" t="s">
        <v>5055</v>
      </c>
      <c r="Y624" t="s">
        <v>5055</v>
      </c>
      <c r="Z624" s="10" t="s">
        <v>5055</v>
      </c>
      <c r="AB624" s="8" t="s">
        <v>5055</v>
      </c>
      <c r="AC624" s="7">
        <v>3110.01</v>
      </c>
      <c r="AD624" t="s">
        <v>5055</v>
      </c>
      <c r="AE624" s="10" t="s">
        <v>5055</v>
      </c>
      <c r="AG624" s="8" t="s">
        <v>5055</v>
      </c>
      <c r="AH624" t="s">
        <v>5055</v>
      </c>
      <c r="AI624" s="10" t="s">
        <v>5055</v>
      </c>
      <c r="AK624" s="8" t="s">
        <v>5055</v>
      </c>
      <c r="AL624" t="s">
        <v>5055</v>
      </c>
      <c r="AM624" t="s">
        <v>5055</v>
      </c>
      <c r="AN624" t="s">
        <v>5055</v>
      </c>
      <c r="AO624" t="s">
        <v>5055</v>
      </c>
      <c r="AP624" s="7">
        <v>3110.01</v>
      </c>
      <c r="AQ624" t="s">
        <v>5055</v>
      </c>
      <c r="AR624" s="10" t="s">
        <v>5055</v>
      </c>
    </row>
    <row r="625" spans="1:44" ht="16" x14ac:dyDescent="0.2">
      <c r="A625" s="2">
        <v>45443</v>
      </c>
      <c r="B625" t="s">
        <v>206</v>
      </c>
      <c r="C625" s="7">
        <v>2382.81</v>
      </c>
      <c r="D625" t="s">
        <v>104</v>
      </c>
      <c r="E625">
        <v>2551</v>
      </c>
      <c r="F625">
        <v>1730</v>
      </c>
      <c r="G625">
        <v>3297</v>
      </c>
      <c r="H625" t="s">
        <v>1935</v>
      </c>
      <c r="J625" t="s">
        <v>5053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5080</v>
      </c>
      <c r="U625" s="8" t="s">
        <v>5055</v>
      </c>
      <c r="V625" s="9">
        <v>-2382.81</v>
      </c>
      <c r="X625" s="8" t="s">
        <v>5055</v>
      </c>
      <c r="Y625" t="s">
        <v>5055</v>
      </c>
      <c r="Z625" s="10" t="s">
        <v>5055</v>
      </c>
      <c r="AB625" s="8" t="s">
        <v>5055</v>
      </c>
      <c r="AC625" s="7">
        <v>2382.81</v>
      </c>
      <c r="AD625" t="s">
        <v>5055</v>
      </c>
      <c r="AE625" s="10" t="s">
        <v>5055</v>
      </c>
      <c r="AG625" s="8" t="s">
        <v>5055</v>
      </c>
      <c r="AH625" t="s">
        <v>5055</v>
      </c>
      <c r="AI625" s="10" t="s">
        <v>5055</v>
      </c>
      <c r="AK625" s="8" t="s">
        <v>5055</v>
      </c>
      <c r="AL625" t="s">
        <v>5055</v>
      </c>
      <c r="AM625" t="s">
        <v>5055</v>
      </c>
      <c r="AN625" t="s">
        <v>5055</v>
      </c>
      <c r="AO625" t="s">
        <v>5055</v>
      </c>
      <c r="AP625" s="7">
        <v>2382.81</v>
      </c>
      <c r="AQ625" t="s">
        <v>5055</v>
      </c>
      <c r="AR625" s="10" t="s">
        <v>5055</v>
      </c>
    </row>
    <row r="626" spans="1:44" ht="16" x14ac:dyDescent="0.2">
      <c r="A626" s="2">
        <v>45443</v>
      </c>
      <c r="B626" t="s">
        <v>206</v>
      </c>
      <c r="C626" s="7">
        <v>3290.09</v>
      </c>
      <c r="D626" t="s">
        <v>104</v>
      </c>
      <c r="E626">
        <v>2551</v>
      </c>
      <c r="F626">
        <v>1730</v>
      </c>
      <c r="G626">
        <v>3632</v>
      </c>
      <c r="H626" t="s">
        <v>1936</v>
      </c>
      <c r="J626" t="s">
        <v>5053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5080</v>
      </c>
      <c r="U626" s="8" t="s">
        <v>5055</v>
      </c>
      <c r="V626" s="9">
        <v>-3290.09</v>
      </c>
      <c r="X626" s="8" t="s">
        <v>5055</v>
      </c>
      <c r="Y626" t="s">
        <v>5055</v>
      </c>
      <c r="Z626" s="10" t="s">
        <v>5055</v>
      </c>
      <c r="AB626" s="8" t="s">
        <v>5055</v>
      </c>
      <c r="AC626" s="7">
        <v>3290.09</v>
      </c>
      <c r="AD626" t="s">
        <v>5055</v>
      </c>
      <c r="AE626" s="10" t="s">
        <v>5055</v>
      </c>
      <c r="AG626" s="8" t="s">
        <v>5055</v>
      </c>
      <c r="AH626" t="s">
        <v>5055</v>
      </c>
      <c r="AI626" s="10" t="s">
        <v>5055</v>
      </c>
      <c r="AK626" s="8" t="s">
        <v>5055</v>
      </c>
      <c r="AL626" t="s">
        <v>5055</v>
      </c>
      <c r="AM626" t="s">
        <v>5055</v>
      </c>
      <c r="AN626" t="s">
        <v>5055</v>
      </c>
      <c r="AO626" t="s">
        <v>5055</v>
      </c>
      <c r="AP626" s="7">
        <v>3290.09</v>
      </c>
      <c r="AQ626" t="s">
        <v>5055</v>
      </c>
      <c r="AR626" s="10" t="s">
        <v>5055</v>
      </c>
    </row>
    <row r="627" spans="1:44" ht="16" x14ac:dyDescent="0.2">
      <c r="A627" s="2">
        <v>45443</v>
      </c>
      <c r="B627" t="s">
        <v>204</v>
      </c>
      <c r="C627" s="7">
        <v>753.43</v>
      </c>
      <c r="D627" t="s">
        <v>104</v>
      </c>
      <c r="E627">
        <v>2555</v>
      </c>
      <c r="F627">
        <v>1730</v>
      </c>
      <c r="G627">
        <v>3635</v>
      </c>
      <c r="H627" t="s">
        <v>1936</v>
      </c>
      <c r="J627" t="s">
        <v>5053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5080</v>
      </c>
      <c r="U627" s="8" t="s">
        <v>5055</v>
      </c>
      <c r="V627" s="9">
        <v>-753.43</v>
      </c>
      <c r="X627" s="8" t="s">
        <v>5055</v>
      </c>
      <c r="Y627" t="s">
        <v>5055</v>
      </c>
      <c r="Z627" s="10" t="s">
        <v>5055</v>
      </c>
      <c r="AB627" s="8" t="s">
        <v>5055</v>
      </c>
      <c r="AC627" t="s">
        <v>5055</v>
      </c>
      <c r="AD627" s="7">
        <v>753.43</v>
      </c>
      <c r="AE627" s="10" t="s">
        <v>5055</v>
      </c>
      <c r="AG627" s="8" t="s">
        <v>5055</v>
      </c>
      <c r="AH627" t="s">
        <v>5055</v>
      </c>
      <c r="AI627" s="10" t="s">
        <v>5055</v>
      </c>
      <c r="AK627" s="8" t="s">
        <v>5055</v>
      </c>
      <c r="AL627" t="s">
        <v>5055</v>
      </c>
      <c r="AM627" t="s">
        <v>5055</v>
      </c>
      <c r="AN627" t="s">
        <v>5055</v>
      </c>
      <c r="AO627" t="s">
        <v>5055</v>
      </c>
      <c r="AP627" s="7">
        <v>753.43</v>
      </c>
      <c r="AQ627" t="s">
        <v>5055</v>
      </c>
      <c r="AR627" s="10" t="s">
        <v>5055</v>
      </c>
    </row>
    <row r="628" spans="1:44" ht="16" x14ac:dyDescent="0.2">
      <c r="A628" s="2">
        <v>45443</v>
      </c>
      <c r="B628" t="s">
        <v>204</v>
      </c>
      <c r="C628" s="7">
        <v>554.26</v>
      </c>
      <c r="D628" t="s">
        <v>104</v>
      </c>
      <c r="E628">
        <v>2555</v>
      </c>
      <c r="F628">
        <v>1730</v>
      </c>
      <c r="G628">
        <v>3638</v>
      </c>
      <c r="H628" t="s">
        <v>1935</v>
      </c>
      <c r="J628" t="s">
        <v>5053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5080</v>
      </c>
      <c r="U628" s="8" t="s">
        <v>5055</v>
      </c>
      <c r="V628" s="9">
        <v>-554.26</v>
      </c>
      <c r="X628" s="8" t="s">
        <v>5055</v>
      </c>
      <c r="Y628" t="s">
        <v>5055</v>
      </c>
      <c r="Z628" s="10" t="s">
        <v>5055</v>
      </c>
      <c r="AB628" s="8" t="s">
        <v>5055</v>
      </c>
      <c r="AC628" t="s">
        <v>5055</v>
      </c>
      <c r="AD628" s="7">
        <v>554.26</v>
      </c>
      <c r="AE628" s="10" t="s">
        <v>5055</v>
      </c>
      <c r="AG628" s="8" t="s">
        <v>5055</v>
      </c>
      <c r="AH628" t="s">
        <v>5055</v>
      </c>
      <c r="AI628" s="10" t="s">
        <v>5055</v>
      </c>
      <c r="AK628" s="8" t="s">
        <v>5055</v>
      </c>
      <c r="AL628" t="s">
        <v>5055</v>
      </c>
      <c r="AM628" t="s">
        <v>5055</v>
      </c>
      <c r="AN628" t="s">
        <v>5055</v>
      </c>
      <c r="AO628" t="s">
        <v>5055</v>
      </c>
      <c r="AP628" s="7">
        <v>554.26</v>
      </c>
      <c r="AQ628" t="s">
        <v>5055</v>
      </c>
      <c r="AR628" s="10" t="s">
        <v>5055</v>
      </c>
    </row>
    <row r="629" spans="1:44" ht="16" x14ac:dyDescent="0.2">
      <c r="A629" s="2">
        <v>45443</v>
      </c>
      <c r="B629" t="s">
        <v>204</v>
      </c>
      <c r="C629" s="7">
        <v>712.19</v>
      </c>
      <c r="D629" t="s">
        <v>104</v>
      </c>
      <c r="E629">
        <v>2555</v>
      </c>
      <c r="F629">
        <v>1730</v>
      </c>
      <c r="G629">
        <v>3641</v>
      </c>
      <c r="H629" t="s">
        <v>1934</v>
      </c>
      <c r="J629" t="s">
        <v>5053</v>
      </c>
      <c r="L629" t="s">
        <v>49</v>
      </c>
      <c r="M629" t="s">
        <v>50</v>
      </c>
      <c r="N629" t="s">
        <v>51</v>
      </c>
      <c r="O629" t="s">
        <v>52</v>
      </c>
      <c r="P629" t="s">
        <v>203</v>
      </c>
      <c r="R629" t="s">
        <v>66</v>
      </c>
      <c r="S629" t="s">
        <v>5080</v>
      </c>
      <c r="U629" s="8" t="s">
        <v>5055</v>
      </c>
      <c r="V629" s="9">
        <v>-712.19</v>
      </c>
      <c r="X629" s="8" t="s">
        <v>5055</v>
      </c>
      <c r="Y629" t="s">
        <v>5055</v>
      </c>
      <c r="Z629" s="10" t="s">
        <v>5055</v>
      </c>
      <c r="AB629" s="8" t="s">
        <v>5055</v>
      </c>
      <c r="AC629" t="s">
        <v>5055</v>
      </c>
      <c r="AD629" s="7">
        <v>712.19</v>
      </c>
      <c r="AE629" s="10" t="s">
        <v>5055</v>
      </c>
      <c r="AG629" s="8" t="s">
        <v>5055</v>
      </c>
      <c r="AH629" t="s">
        <v>5055</v>
      </c>
      <c r="AI629" s="10" t="s">
        <v>5055</v>
      </c>
      <c r="AK629" s="8" t="s">
        <v>5055</v>
      </c>
      <c r="AL629" t="s">
        <v>5055</v>
      </c>
      <c r="AM629" t="s">
        <v>5055</v>
      </c>
      <c r="AN629" t="s">
        <v>5055</v>
      </c>
      <c r="AO629" t="s">
        <v>5055</v>
      </c>
      <c r="AP629" s="7">
        <v>712.19</v>
      </c>
      <c r="AQ629" t="s">
        <v>5055</v>
      </c>
      <c r="AR629" s="10" t="s">
        <v>5055</v>
      </c>
    </row>
    <row r="630" spans="1:44" ht="16" x14ac:dyDescent="0.2">
      <c r="A630" s="2">
        <v>45456.083333333343</v>
      </c>
      <c r="B630" t="s">
        <v>215</v>
      </c>
      <c r="C630" s="7">
        <v>1239.99</v>
      </c>
      <c r="D630" t="s">
        <v>48</v>
      </c>
      <c r="E630">
        <v>1700</v>
      </c>
      <c r="F630">
        <v>940</v>
      </c>
      <c r="G630">
        <v>3129</v>
      </c>
      <c r="I630" t="s">
        <v>3976</v>
      </c>
      <c r="J630" t="s">
        <v>3977</v>
      </c>
      <c r="K630" t="s">
        <v>3976</v>
      </c>
      <c r="L630" t="s">
        <v>52</v>
      </c>
      <c r="M630" t="s">
        <v>203</v>
      </c>
      <c r="O630" t="s">
        <v>52</v>
      </c>
      <c r="P630" t="s">
        <v>53</v>
      </c>
      <c r="R630" t="s">
        <v>66</v>
      </c>
      <c r="S630" t="s">
        <v>5080</v>
      </c>
      <c r="U630" s="8" t="s">
        <v>5055</v>
      </c>
      <c r="V630" s="10" t="s">
        <v>5055</v>
      </c>
      <c r="X630" s="11">
        <v>1239.99</v>
      </c>
      <c r="Y630" t="s">
        <v>5055</v>
      </c>
      <c r="Z630" s="10" t="s">
        <v>5055</v>
      </c>
      <c r="AB630" s="8" t="s">
        <v>5055</v>
      </c>
      <c r="AC630" t="s">
        <v>5055</v>
      </c>
      <c r="AD630" t="s">
        <v>5055</v>
      </c>
      <c r="AE630" s="10" t="s">
        <v>5055</v>
      </c>
      <c r="AG630" s="8" t="s">
        <v>5055</v>
      </c>
      <c r="AH630" t="s">
        <v>5055</v>
      </c>
      <c r="AI630" s="10" t="s">
        <v>5055</v>
      </c>
      <c r="AK630" s="8" t="s">
        <v>5055</v>
      </c>
      <c r="AL630" t="s">
        <v>5055</v>
      </c>
      <c r="AM630" t="s">
        <v>5055</v>
      </c>
      <c r="AN630" t="s">
        <v>5055</v>
      </c>
      <c r="AO630" t="s">
        <v>5055</v>
      </c>
      <c r="AP630" t="s">
        <v>5055</v>
      </c>
      <c r="AQ630" t="s">
        <v>5055</v>
      </c>
      <c r="AR630" s="10" t="s">
        <v>5055</v>
      </c>
    </row>
    <row r="631" spans="1:44" ht="16" x14ac:dyDescent="0.2">
      <c r="B631" t="s">
        <v>5056</v>
      </c>
      <c r="U631" s="11">
        <f>SUM(U600:U630)</f>
        <v>0</v>
      </c>
      <c r="V631" s="9">
        <f>SUM(V600:V630)</f>
        <v>1.1368683772161603E-12</v>
      </c>
      <c r="X631" s="11">
        <f>SUM(X600:X630)</f>
        <v>0</v>
      </c>
      <c r="Y631" s="12">
        <f>SUM(Y600:Y630)</f>
        <v>244.76999999999998</v>
      </c>
      <c r="Z631" s="9">
        <f>SUM(Z600:Z630)</f>
        <v>0</v>
      </c>
      <c r="AB631" s="11">
        <f>SUM(AB600:AB630)</f>
        <v>0</v>
      </c>
      <c r="AC631" s="12">
        <f>SUM(AC600:AC630)</f>
        <v>8782.91</v>
      </c>
      <c r="AD631" s="12">
        <f>SUM(AD600:AD630)</f>
        <v>2019.88</v>
      </c>
      <c r="AE631" s="9">
        <f>SUM(AE600:AE630)</f>
        <v>389</v>
      </c>
      <c r="AG631" s="11">
        <f>SUM(AG600:AG630)</f>
        <v>0</v>
      </c>
      <c r="AH631" s="12">
        <f>SUM(AH600:AH630)</f>
        <v>0</v>
      </c>
      <c r="AI631" s="9">
        <f>SUM(AI600:AI630)</f>
        <v>68.53</v>
      </c>
      <c r="AK631" s="11">
        <f t="shared" ref="AK631:AR631" si="27">SUM(AK600:AK630)</f>
        <v>0</v>
      </c>
      <c r="AL631" s="12">
        <f t="shared" si="27"/>
        <v>68.53</v>
      </c>
      <c r="AM631" s="12">
        <f t="shared" si="27"/>
        <v>0</v>
      </c>
      <c r="AN631" s="12">
        <f t="shared" si="27"/>
        <v>0</v>
      </c>
      <c r="AO631" s="12">
        <f t="shared" si="27"/>
        <v>0</v>
      </c>
      <c r="AP631" s="12">
        <f t="shared" si="27"/>
        <v>11191.79</v>
      </c>
      <c r="AQ631" s="12">
        <f t="shared" si="27"/>
        <v>0</v>
      </c>
      <c r="AR631" s="9">
        <f t="shared" si="27"/>
        <v>0</v>
      </c>
    </row>
    <row r="632" spans="1:44" ht="16" x14ac:dyDescent="0.2">
      <c r="B632" s="3" t="s">
        <v>5057</v>
      </c>
      <c r="U632" s="13">
        <f>U631+U598</f>
        <v>0</v>
      </c>
      <c r="V632" s="14">
        <f>V631+V598</f>
        <v>-2.1174173525650986E-12</v>
      </c>
      <c r="X632" s="13">
        <f>X631+X598</f>
        <v>0</v>
      </c>
      <c r="Y632" s="15">
        <f>Y631+Y598</f>
        <v>90.850000000002183</v>
      </c>
      <c r="Z632" s="14">
        <f>Z631+Z598</f>
        <v>0</v>
      </c>
      <c r="AB632" s="8"/>
      <c r="AE632" s="10"/>
      <c r="AG632" s="8"/>
      <c r="AI632" s="10"/>
      <c r="AK632" s="8"/>
      <c r="AR632" s="10"/>
    </row>
    <row r="633" spans="1:44" x14ac:dyDescent="0.2">
      <c r="U633" s="8"/>
      <c r="V633" s="10"/>
      <c r="X633" s="8"/>
      <c r="Z633" s="10"/>
      <c r="AB633" s="8"/>
      <c r="AE633" s="10"/>
      <c r="AG633" s="8"/>
      <c r="AI633" s="10"/>
      <c r="AK633" s="8"/>
      <c r="AR633" s="10"/>
    </row>
    <row r="634" spans="1:44" ht="16" x14ac:dyDescent="0.2">
      <c r="A634" s="2">
        <v>45468.083333333343</v>
      </c>
      <c r="B634" t="s">
        <v>4029</v>
      </c>
      <c r="C634" s="7">
        <v>5741.87</v>
      </c>
      <c r="D634" t="s">
        <v>48</v>
      </c>
      <c r="E634">
        <v>1712</v>
      </c>
      <c r="F634">
        <v>940</v>
      </c>
      <c r="G634">
        <v>3141</v>
      </c>
      <c r="I634" t="s">
        <v>4030</v>
      </c>
      <c r="J634" t="s">
        <v>4031</v>
      </c>
      <c r="K634" t="s">
        <v>4030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5081</v>
      </c>
      <c r="U634" s="8" t="s">
        <v>5055</v>
      </c>
      <c r="V634" s="10" t="s">
        <v>5055</v>
      </c>
      <c r="X634" s="8" t="s">
        <v>5055</v>
      </c>
      <c r="Y634" t="s">
        <v>5055</v>
      </c>
      <c r="Z634" s="9">
        <v>5741.87</v>
      </c>
      <c r="AB634" s="8" t="s">
        <v>5055</v>
      </c>
      <c r="AC634" t="s">
        <v>5055</v>
      </c>
      <c r="AD634" t="s">
        <v>5055</v>
      </c>
      <c r="AE634" s="10" t="s">
        <v>5055</v>
      </c>
      <c r="AG634" s="8" t="s">
        <v>5055</v>
      </c>
      <c r="AH634" t="s">
        <v>5055</v>
      </c>
      <c r="AI634" s="10" t="s">
        <v>5055</v>
      </c>
      <c r="AK634" s="8" t="s">
        <v>5055</v>
      </c>
      <c r="AL634" t="s">
        <v>5055</v>
      </c>
      <c r="AM634" t="s">
        <v>5055</v>
      </c>
      <c r="AN634" t="s">
        <v>5055</v>
      </c>
      <c r="AO634" t="s">
        <v>5055</v>
      </c>
      <c r="AP634" t="s">
        <v>5055</v>
      </c>
      <c r="AQ634" t="s">
        <v>5055</v>
      </c>
      <c r="AR634" s="10" t="s">
        <v>5055</v>
      </c>
    </row>
    <row r="635" spans="1:44" ht="16" x14ac:dyDescent="0.2">
      <c r="A635" s="2">
        <v>45469.083333333343</v>
      </c>
      <c r="B635" t="s">
        <v>256</v>
      </c>
      <c r="C635" s="7">
        <v>2778.18</v>
      </c>
      <c r="D635" t="s">
        <v>48</v>
      </c>
      <c r="E635">
        <v>1705</v>
      </c>
      <c r="F635">
        <v>940</v>
      </c>
      <c r="G635">
        <v>3146</v>
      </c>
      <c r="I635" t="s">
        <v>4051</v>
      </c>
      <c r="J635" t="s">
        <v>4052</v>
      </c>
      <c r="K635" t="s">
        <v>4051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5081</v>
      </c>
      <c r="U635" s="8" t="s">
        <v>5055</v>
      </c>
      <c r="V635" s="10" t="s">
        <v>5055</v>
      </c>
      <c r="X635" s="8" t="s">
        <v>5055</v>
      </c>
      <c r="Y635" s="7">
        <v>2778.18</v>
      </c>
      <c r="Z635" s="10" t="s">
        <v>5055</v>
      </c>
      <c r="AB635" s="8" t="s">
        <v>5055</v>
      </c>
      <c r="AC635" t="s">
        <v>5055</v>
      </c>
      <c r="AD635" t="s">
        <v>5055</v>
      </c>
      <c r="AE635" s="10" t="s">
        <v>5055</v>
      </c>
      <c r="AG635" s="8" t="s">
        <v>5055</v>
      </c>
      <c r="AH635" t="s">
        <v>5055</v>
      </c>
      <c r="AI635" s="10" t="s">
        <v>5055</v>
      </c>
      <c r="AK635" s="8" t="s">
        <v>5055</v>
      </c>
      <c r="AL635" t="s">
        <v>5055</v>
      </c>
      <c r="AM635" t="s">
        <v>5055</v>
      </c>
      <c r="AN635" t="s">
        <v>5055</v>
      </c>
      <c r="AO635" t="s">
        <v>5055</v>
      </c>
      <c r="AP635" t="s">
        <v>5055</v>
      </c>
      <c r="AQ635" t="s">
        <v>5055</v>
      </c>
      <c r="AR635" s="10" t="s">
        <v>5055</v>
      </c>
    </row>
    <row r="636" spans="1:44" ht="16" x14ac:dyDescent="0.2">
      <c r="A636" s="2">
        <v>45469.083333333343</v>
      </c>
      <c r="B636" t="s">
        <v>582</v>
      </c>
      <c r="C636" s="7">
        <v>1042.75</v>
      </c>
      <c r="D636" t="s">
        <v>48</v>
      </c>
      <c r="E636">
        <v>1705</v>
      </c>
      <c r="F636">
        <v>940</v>
      </c>
      <c r="G636">
        <v>3145</v>
      </c>
      <c r="I636" t="s">
        <v>4053</v>
      </c>
      <c r="J636" t="s">
        <v>4054</v>
      </c>
      <c r="K636" t="s">
        <v>4053</v>
      </c>
      <c r="L636" t="s">
        <v>52</v>
      </c>
      <c r="M636" t="s">
        <v>203</v>
      </c>
      <c r="O636" t="s">
        <v>52</v>
      </c>
      <c r="P636" t="s">
        <v>53</v>
      </c>
      <c r="R636" t="s">
        <v>66</v>
      </c>
      <c r="S636" t="s">
        <v>5081</v>
      </c>
      <c r="U636" s="8" t="s">
        <v>5055</v>
      </c>
      <c r="V636" s="10" t="s">
        <v>5055</v>
      </c>
      <c r="X636" s="8" t="s">
        <v>5055</v>
      </c>
      <c r="Y636" s="7">
        <v>1042.75</v>
      </c>
      <c r="Z636" s="10" t="s">
        <v>5055</v>
      </c>
      <c r="AB636" s="8" t="s">
        <v>5055</v>
      </c>
      <c r="AC636" t="s">
        <v>5055</v>
      </c>
      <c r="AD636" t="s">
        <v>5055</v>
      </c>
      <c r="AE636" s="10" t="s">
        <v>5055</v>
      </c>
      <c r="AG636" s="8" t="s">
        <v>5055</v>
      </c>
      <c r="AH636" t="s">
        <v>5055</v>
      </c>
      <c r="AI636" s="10" t="s">
        <v>5055</v>
      </c>
      <c r="AK636" s="8" t="s">
        <v>5055</v>
      </c>
      <c r="AL636" t="s">
        <v>5055</v>
      </c>
      <c r="AM636" t="s">
        <v>5055</v>
      </c>
      <c r="AN636" t="s">
        <v>5055</v>
      </c>
      <c r="AO636" t="s">
        <v>5055</v>
      </c>
      <c r="AP636" t="s">
        <v>5055</v>
      </c>
      <c r="AQ636" t="s">
        <v>5055</v>
      </c>
      <c r="AR636" s="10" t="s">
        <v>5055</v>
      </c>
    </row>
    <row r="637" spans="1:44" ht="16" x14ac:dyDescent="0.2">
      <c r="A637" s="2">
        <v>45473</v>
      </c>
      <c r="B637" t="s">
        <v>205</v>
      </c>
      <c r="C637" s="7">
        <v>819.63</v>
      </c>
      <c r="D637" t="s">
        <v>104</v>
      </c>
      <c r="E637">
        <v>1730</v>
      </c>
      <c r="F637">
        <v>1700</v>
      </c>
      <c r="G637">
        <v>3284</v>
      </c>
      <c r="J637" t="s">
        <v>5053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5081</v>
      </c>
      <c r="U637" s="8" t="s">
        <v>5055</v>
      </c>
      <c r="V637" s="9">
        <v>819.63</v>
      </c>
      <c r="X637" s="11">
        <v>-819.63</v>
      </c>
      <c r="Y637" t="s">
        <v>5055</v>
      </c>
      <c r="Z637" s="10" t="s">
        <v>5055</v>
      </c>
      <c r="AB637" s="8" t="s">
        <v>5055</v>
      </c>
      <c r="AC637" t="s">
        <v>5055</v>
      </c>
      <c r="AD637" t="s">
        <v>5055</v>
      </c>
      <c r="AE637" s="10" t="s">
        <v>5055</v>
      </c>
      <c r="AG637" s="8" t="s">
        <v>5055</v>
      </c>
      <c r="AH637" t="s">
        <v>5055</v>
      </c>
      <c r="AI637" s="10" t="s">
        <v>5055</v>
      </c>
      <c r="AK637" s="8" t="s">
        <v>5055</v>
      </c>
      <c r="AL637" t="s">
        <v>5055</v>
      </c>
      <c r="AM637" t="s">
        <v>5055</v>
      </c>
      <c r="AN637" t="s">
        <v>5055</v>
      </c>
      <c r="AO637" t="s">
        <v>5055</v>
      </c>
      <c r="AP637" t="s">
        <v>5055</v>
      </c>
      <c r="AQ637" t="s">
        <v>5055</v>
      </c>
      <c r="AR637" s="10" t="s">
        <v>5055</v>
      </c>
    </row>
    <row r="638" spans="1:44" ht="16" x14ac:dyDescent="0.2">
      <c r="A638" s="2">
        <v>45473</v>
      </c>
      <c r="B638" t="s">
        <v>370</v>
      </c>
      <c r="C638" s="7">
        <v>2383.16</v>
      </c>
      <c r="D638" t="s">
        <v>104</v>
      </c>
      <c r="E638">
        <v>1730</v>
      </c>
      <c r="F638">
        <v>1705</v>
      </c>
      <c r="G638">
        <v>3285</v>
      </c>
      <c r="J638" t="s">
        <v>5053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5081</v>
      </c>
      <c r="U638" s="8" t="s">
        <v>5055</v>
      </c>
      <c r="V638" s="9">
        <v>2383.16</v>
      </c>
      <c r="X638" s="8" t="s">
        <v>5055</v>
      </c>
      <c r="Y638" s="7">
        <v>-2383.16</v>
      </c>
      <c r="Z638" s="10" t="s">
        <v>5055</v>
      </c>
      <c r="AB638" s="8" t="s">
        <v>5055</v>
      </c>
      <c r="AC638" t="s">
        <v>5055</v>
      </c>
      <c r="AD638" t="s">
        <v>5055</v>
      </c>
      <c r="AE638" s="10" t="s">
        <v>5055</v>
      </c>
      <c r="AG638" s="8" t="s">
        <v>5055</v>
      </c>
      <c r="AH638" t="s">
        <v>5055</v>
      </c>
      <c r="AI638" s="10" t="s">
        <v>5055</v>
      </c>
      <c r="AK638" s="8" t="s">
        <v>5055</v>
      </c>
      <c r="AL638" t="s">
        <v>5055</v>
      </c>
      <c r="AM638" t="s">
        <v>5055</v>
      </c>
      <c r="AN638" t="s">
        <v>5055</v>
      </c>
      <c r="AO638" t="s">
        <v>5055</v>
      </c>
      <c r="AP638" t="s">
        <v>5055</v>
      </c>
      <c r="AQ638" t="s">
        <v>5055</v>
      </c>
      <c r="AR638" s="10" t="s">
        <v>5055</v>
      </c>
    </row>
    <row r="639" spans="1:44" ht="16" x14ac:dyDescent="0.2">
      <c r="A639" s="2">
        <v>45473</v>
      </c>
      <c r="B639" t="s">
        <v>202</v>
      </c>
      <c r="C639" s="7">
        <v>3556.48</v>
      </c>
      <c r="D639" t="s">
        <v>104</v>
      </c>
      <c r="E639">
        <v>1730</v>
      </c>
      <c r="F639">
        <v>1712</v>
      </c>
      <c r="G639">
        <v>3286</v>
      </c>
      <c r="J639" t="s">
        <v>5053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5081</v>
      </c>
      <c r="U639" s="8" t="s">
        <v>5055</v>
      </c>
      <c r="V639" s="9">
        <v>3556.48</v>
      </c>
      <c r="X639" s="8" t="s">
        <v>5055</v>
      </c>
      <c r="Y639" t="s">
        <v>5055</v>
      </c>
      <c r="Z639" s="9">
        <v>-3556.48</v>
      </c>
      <c r="AB639" s="8" t="s">
        <v>5055</v>
      </c>
      <c r="AC639" t="s">
        <v>5055</v>
      </c>
      <c r="AD639" t="s">
        <v>5055</v>
      </c>
      <c r="AE639" s="10" t="s">
        <v>5055</v>
      </c>
      <c r="AG639" s="8" t="s">
        <v>5055</v>
      </c>
      <c r="AH639" t="s">
        <v>5055</v>
      </c>
      <c r="AI639" s="10" t="s">
        <v>5055</v>
      </c>
      <c r="AK639" s="8" t="s">
        <v>5055</v>
      </c>
      <c r="AL639" t="s">
        <v>5055</v>
      </c>
      <c r="AM639" t="s">
        <v>5055</v>
      </c>
      <c r="AN639" t="s">
        <v>5055</v>
      </c>
      <c r="AO639" t="s">
        <v>5055</v>
      </c>
      <c r="AP639" t="s">
        <v>5055</v>
      </c>
      <c r="AQ639" t="s">
        <v>5055</v>
      </c>
      <c r="AR639" s="10" t="s">
        <v>5055</v>
      </c>
    </row>
    <row r="640" spans="1:44" ht="16" x14ac:dyDescent="0.2">
      <c r="A640" s="2">
        <v>45473</v>
      </c>
      <c r="B640" t="s">
        <v>202</v>
      </c>
      <c r="C640" s="7">
        <v>2185.39</v>
      </c>
      <c r="D640" t="s">
        <v>104</v>
      </c>
      <c r="E640">
        <v>1730</v>
      </c>
      <c r="F640">
        <v>1712</v>
      </c>
      <c r="G640">
        <v>3476</v>
      </c>
      <c r="J640" t="s">
        <v>5053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5081</v>
      </c>
      <c r="U640" s="8" t="s">
        <v>5055</v>
      </c>
      <c r="V640" s="9">
        <v>2185.39</v>
      </c>
      <c r="X640" s="8" t="s">
        <v>5055</v>
      </c>
      <c r="Y640" t="s">
        <v>5055</v>
      </c>
      <c r="Z640" s="9">
        <v>-2185.39</v>
      </c>
      <c r="AB640" s="8" t="s">
        <v>5055</v>
      </c>
      <c r="AC640" t="s">
        <v>5055</v>
      </c>
      <c r="AD640" t="s">
        <v>5055</v>
      </c>
      <c r="AE640" s="10" t="s">
        <v>5055</v>
      </c>
      <c r="AG640" s="8" t="s">
        <v>5055</v>
      </c>
      <c r="AH640" t="s">
        <v>5055</v>
      </c>
      <c r="AI640" s="10" t="s">
        <v>5055</v>
      </c>
      <c r="AK640" s="8" t="s">
        <v>5055</v>
      </c>
      <c r="AL640" t="s">
        <v>5055</v>
      </c>
      <c r="AM640" t="s">
        <v>5055</v>
      </c>
      <c r="AN640" t="s">
        <v>5055</v>
      </c>
      <c r="AO640" t="s">
        <v>5055</v>
      </c>
      <c r="AP640" t="s">
        <v>5055</v>
      </c>
      <c r="AQ640" t="s">
        <v>5055</v>
      </c>
      <c r="AR640" s="10" t="s">
        <v>5055</v>
      </c>
    </row>
    <row r="641" spans="1:44" ht="16" x14ac:dyDescent="0.2">
      <c r="A641" s="2">
        <v>45473</v>
      </c>
      <c r="B641" t="s">
        <v>202</v>
      </c>
      <c r="C641" s="7">
        <v>420.36</v>
      </c>
      <c r="D641" t="s">
        <v>104</v>
      </c>
      <c r="E641">
        <v>1730</v>
      </c>
      <c r="F641">
        <v>1700</v>
      </c>
      <c r="G641">
        <v>3477</v>
      </c>
      <c r="J641" t="s">
        <v>5053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5081</v>
      </c>
      <c r="U641" s="8" t="s">
        <v>5055</v>
      </c>
      <c r="V641" s="9">
        <v>420.36</v>
      </c>
      <c r="X641" s="11">
        <v>-420.36</v>
      </c>
      <c r="Y641" t="s">
        <v>5055</v>
      </c>
      <c r="Z641" s="10" t="s">
        <v>5055</v>
      </c>
      <c r="AB641" s="8" t="s">
        <v>5055</v>
      </c>
      <c r="AC641" t="s">
        <v>5055</v>
      </c>
      <c r="AD641" t="s">
        <v>5055</v>
      </c>
      <c r="AE641" s="10" t="s">
        <v>5055</v>
      </c>
      <c r="AG641" s="8" t="s">
        <v>5055</v>
      </c>
      <c r="AH641" t="s">
        <v>5055</v>
      </c>
      <c r="AI641" s="10" t="s">
        <v>5055</v>
      </c>
      <c r="AK641" s="8" t="s">
        <v>5055</v>
      </c>
      <c r="AL641" t="s">
        <v>5055</v>
      </c>
      <c r="AM641" t="s">
        <v>5055</v>
      </c>
      <c r="AN641" t="s">
        <v>5055</v>
      </c>
      <c r="AO641" t="s">
        <v>5055</v>
      </c>
      <c r="AP641" t="s">
        <v>5055</v>
      </c>
      <c r="AQ641" t="s">
        <v>5055</v>
      </c>
      <c r="AR641" s="10" t="s">
        <v>5055</v>
      </c>
    </row>
    <row r="642" spans="1:44" ht="16" x14ac:dyDescent="0.2">
      <c r="A642" s="2">
        <v>45473</v>
      </c>
      <c r="B642" t="s">
        <v>205</v>
      </c>
      <c r="C642" s="7">
        <v>1437.77</v>
      </c>
      <c r="D642" t="s">
        <v>104</v>
      </c>
      <c r="E642">
        <v>1730</v>
      </c>
      <c r="F642">
        <v>1705</v>
      </c>
      <c r="G642">
        <v>3478</v>
      </c>
      <c r="J642" t="s">
        <v>5053</v>
      </c>
      <c r="L642" t="s">
        <v>52</v>
      </c>
      <c r="M642" t="s">
        <v>203</v>
      </c>
      <c r="O642" t="s">
        <v>52</v>
      </c>
      <c r="P642" t="s">
        <v>203</v>
      </c>
      <c r="R642" t="s">
        <v>66</v>
      </c>
      <c r="S642" t="s">
        <v>5081</v>
      </c>
      <c r="U642" s="8" t="s">
        <v>5055</v>
      </c>
      <c r="V642" s="9">
        <v>1437.77</v>
      </c>
      <c r="X642" s="8" t="s">
        <v>5055</v>
      </c>
      <c r="Y642" s="7">
        <v>-1437.77</v>
      </c>
      <c r="Z642" s="10" t="s">
        <v>5055</v>
      </c>
      <c r="AB642" s="8" t="s">
        <v>5055</v>
      </c>
      <c r="AC642" t="s">
        <v>5055</v>
      </c>
      <c r="AD642" t="s">
        <v>5055</v>
      </c>
      <c r="AE642" s="10" t="s">
        <v>5055</v>
      </c>
      <c r="AG642" s="8" t="s">
        <v>5055</v>
      </c>
      <c r="AH642" t="s">
        <v>5055</v>
      </c>
      <c r="AI642" s="10" t="s">
        <v>5055</v>
      </c>
      <c r="AK642" s="8" t="s">
        <v>5055</v>
      </c>
      <c r="AL642" t="s">
        <v>5055</v>
      </c>
      <c r="AM642" t="s">
        <v>5055</v>
      </c>
      <c r="AN642" t="s">
        <v>5055</v>
      </c>
      <c r="AO642" t="s">
        <v>5055</v>
      </c>
      <c r="AP642" t="s">
        <v>5055</v>
      </c>
      <c r="AQ642" t="s">
        <v>5055</v>
      </c>
      <c r="AR642" s="10" t="s">
        <v>5055</v>
      </c>
    </row>
    <row r="643" spans="1:44" ht="16" x14ac:dyDescent="0.2">
      <c r="A643" s="2">
        <v>45473</v>
      </c>
      <c r="B643" t="s">
        <v>206</v>
      </c>
      <c r="C643" s="7">
        <v>3110.01</v>
      </c>
      <c r="D643" t="s">
        <v>104</v>
      </c>
      <c r="E643">
        <v>2551</v>
      </c>
      <c r="F643">
        <v>1730</v>
      </c>
      <c r="G643">
        <v>3287</v>
      </c>
      <c r="H643" t="s">
        <v>1934</v>
      </c>
      <c r="J643" t="s">
        <v>5053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5081</v>
      </c>
      <c r="U643" s="8" t="s">
        <v>5055</v>
      </c>
      <c r="V643" s="9">
        <v>-3110.01</v>
      </c>
      <c r="X643" s="8" t="s">
        <v>5055</v>
      </c>
      <c r="Y643" t="s">
        <v>5055</v>
      </c>
      <c r="Z643" s="10" t="s">
        <v>5055</v>
      </c>
      <c r="AB643" s="8" t="s">
        <v>5055</v>
      </c>
      <c r="AC643" s="7">
        <v>3110.01</v>
      </c>
      <c r="AD643" t="s">
        <v>5055</v>
      </c>
      <c r="AE643" s="10" t="s">
        <v>5055</v>
      </c>
      <c r="AG643" s="8" t="s">
        <v>5055</v>
      </c>
      <c r="AH643" t="s">
        <v>5055</v>
      </c>
      <c r="AI643" s="10" t="s">
        <v>5055</v>
      </c>
      <c r="AK643" s="8" t="s">
        <v>5055</v>
      </c>
      <c r="AL643" t="s">
        <v>5055</v>
      </c>
      <c r="AM643" t="s">
        <v>5055</v>
      </c>
      <c r="AN643" t="s">
        <v>5055</v>
      </c>
      <c r="AO643" t="s">
        <v>5055</v>
      </c>
      <c r="AP643" s="7">
        <v>3110.01</v>
      </c>
      <c r="AQ643" t="s">
        <v>5055</v>
      </c>
      <c r="AR643" s="10" t="s">
        <v>5055</v>
      </c>
    </row>
    <row r="644" spans="1:44" ht="16" x14ac:dyDescent="0.2">
      <c r="A644" s="2">
        <v>45473</v>
      </c>
      <c r="B644" t="s">
        <v>206</v>
      </c>
      <c r="C644" s="7">
        <v>2382.81</v>
      </c>
      <c r="D644" t="s">
        <v>104</v>
      </c>
      <c r="E644">
        <v>2551</v>
      </c>
      <c r="F644">
        <v>1730</v>
      </c>
      <c r="G644">
        <v>3288</v>
      </c>
      <c r="H644" t="s">
        <v>1935</v>
      </c>
      <c r="J644" t="s">
        <v>5053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5081</v>
      </c>
      <c r="U644" s="8" t="s">
        <v>5055</v>
      </c>
      <c r="V644" s="9">
        <v>-2382.81</v>
      </c>
      <c r="X644" s="8" t="s">
        <v>5055</v>
      </c>
      <c r="Y644" t="s">
        <v>5055</v>
      </c>
      <c r="Z644" s="10" t="s">
        <v>5055</v>
      </c>
      <c r="AB644" s="8" t="s">
        <v>5055</v>
      </c>
      <c r="AC644" s="7">
        <v>2382.81</v>
      </c>
      <c r="AD644" t="s">
        <v>5055</v>
      </c>
      <c r="AE644" s="10" t="s">
        <v>5055</v>
      </c>
      <c r="AG644" s="8" t="s">
        <v>5055</v>
      </c>
      <c r="AH644" t="s">
        <v>5055</v>
      </c>
      <c r="AI644" s="10" t="s">
        <v>5055</v>
      </c>
      <c r="AK644" s="8" t="s">
        <v>5055</v>
      </c>
      <c r="AL644" t="s">
        <v>5055</v>
      </c>
      <c r="AM644" t="s">
        <v>5055</v>
      </c>
      <c r="AN644" t="s">
        <v>5055</v>
      </c>
      <c r="AO644" t="s">
        <v>5055</v>
      </c>
      <c r="AP644" s="7">
        <v>2382.81</v>
      </c>
      <c r="AQ644" t="s">
        <v>5055</v>
      </c>
      <c r="AR644" s="10" t="s">
        <v>5055</v>
      </c>
    </row>
    <row r="645" spans="1:44" ht="16" x14ac:dyDescent="0.2">
      <c r="A645" s="2">
        <v>45473</v>
      </c>
      <c r="B645" t="s">
        <v>206</v>
      </c>
      <c r="C645" s="7">
        <v>3290.09</v>
      </c>
      <c r="D645" t="s">
        <v>104</v>
      </c>
      <c r="E645">
        <v>2551</v>
      </c>
      <c r="F645">
        <v>1730</v>
      </c>
      <c r="G645">
        <v>3633</v>
      </c>
      <c r="H645" t="s">
        <v>1936</v>
      </c>
      <c r="J645" t="s">
        <v>5053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5081</v>
      </c>
      <c r="U645" s="8" t="s">
        <v>5055</v>
      </c>
      <c r="V645" s="9">
        <v>-3290.09</v>
      </c>
      <c r="X645" s="8" t="s">
        <v>5055</v>
      </c>
      <c r="Y645" t="s">
        <v>5055</v>
      </c>
      <c r="Z645" s="10" t="s">
        <v>5055</v>
      </c>
      <c r="AB645" s="8" t="s">
        <v>5055</v>
      </c>
      <c r="AC645" s="7">
        <v>3290.09</v>
      </c>
      <c r="AD645" t="s">
        <v>5055</v>
      </c>
      <c r="AE645" s="10" t="s">
        <v>5055</v>
      </c>
      <c r="AG645" s="8" t="s">
        <v>5055</v>
      </c>
      <c r="AH645" t="s">
        <v>5055</v>
      </c>
      <c r="AI645" s="10" t="s">
        <v>5055</v>
      </c>
      <c r="AK645" s="8" t="s">
        <v>5055</v>
      </c>
      <c r="AL645" t="s">
        <v>5055</v>
      </c>
      <c r="AM645" t="s">
        <v>5055</v>
      </c>
      <c r="AN645" t="s">
        <v>5055</v>
      </c>
      <c r="AO645" t="s">
        <v>5055</v>
      </c>
      <c r="AP645" s="7">
        <v>3290.09</v>
      </c>
      <c r="AQ645" t="s">
        <v>5055</v>
      </c>
      <c r="AR645" s="10" t="s">
        <v>5055</v>
      </c>
    </row>
    <row r="646" spans="1:44" ht="16" x14ac:dyDescent="0.2">
      <c r="A646" s="2">
        <v>45473</v>
      </c>
      <c r="B646" t="s">
        <v>204</v>
      </c>
      <c r="C646" s="7">
        <v>753.43</v>
      </c>
      <c r="D646" t="s">
        <v>104</v>
      </c>
      <c r="E646">
        <v>2555</v>
      </c>
      <c r="F646">
        <v>1730</v>
      </c>
      <c r="G646">
        <v>3636</v>
      </c>
      <c r="H646" t="s">
        <v>1936</v>
      </c>
      <c r="J646" t="s">
        <v>5053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5081</v>
      </c>
      <c r="U646" s="8" t="s">
        <v>5055</v>
      </c>
      <c r="V646" s="9">
        <v>-753.43</v>
      </c>
      <c r="X646" s="8" t="s">
        <v>5055</v>
      </c>
      <c r="Y646" t="s">
        <v>5055</v>
      </c>
      <c r="Z646" s="10" t="s">
        <v>5055</v>
      </c>
      <c r="AB646" s="8" t="s">
        <v>5055</v>
      </c>
      <c r="AC646" t="s">
        <v>5055</v>
      </c>
      <c r="AD646" s="7">
        <v>753.43</v>
      </c>
      <c r="AE646" s="10" t="s">
        <v>5055</v>
      </c>
      <c r="AG646" s="8" t="s">
        <v>5055</v>
      </c>
      <c r="AH646" t="s">
        <v>5055</v>
      </c>
      <c r="AI646" s="10" t="s">
        <v>5055</v>
      </c>
      <c r="AK646" s="8" t="s">
        <v>5055</v>
      </c>
      <c r="AL646" t="s">
        <v>5055</v>
      </c>
      <c r="AM646" t="s">
        <v>5055</v>
      </c>
      <c r="AN646" t="s">
        <v>5055</v>
      </c>
      <c r="AO646" t="s">
        <v>5055</v>
      </c>
      <c r="AP646" s="7">
        <v>753.43</v>
      </c>
      <c r="AQ646" t="s">
        <v>5055</v>
      </c>
      <c r="AR646" s="10" t="s">
        <v>5055</v>
      </c>
    </row>
    <row r="647" spans="1:44" ht="16" x14ac:dyDescent="0.2">
      <c r="A647" s="2">
        <v>45473</v>
      </c>
      <c r="B647" t="s">
        <v>204</v>
      </c>
      <c r="C647" s="7">
        <v>554.26</v>
      </c>
      <c r="D647" t="s">
        <v>104</v>
      </c>
      <c r="E647">
        <v>2555</v>
      </c>
      <c r="F647">
        <v>1730</v>
      </c>
      <c r="G647">
        <v>3639</v>
      </c>
      <c r="H647" t="s">
        <v>1935</v>
      </c>
      <c r="J647" t="s">
        <v>5053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5081</v>
      </c>
      <c r="U647" s="8" t="s">
        <v>5055</v>
      </c>
      <c r="V647" s="9">
        <v>-554.26</v>
      </c>
      <c r="X647" s="8" t="s">
        <v>5055</v>
      </c>
      <c r="Y647" t="s">
        <v>5055</v>
      </c>
      <c r="Z647" s="10" t="s">
        <v>5055</v>
      </c>
      <c r="AB647" s="8" t="s">
        <v>5055</v>
      </c>
      <c r="AC647" t="s">
        <v>5055</v>
      </c>
      <c r="AD647" s="7">
        <v>554.26</v>
      </c>
      <c r="AE647" s="10" t="s">
        <v>5055</v>
      </c>
      <c r="AG647" s="8" t="s">
        <v>5055</v>
      </c>
      <c r="AH647" t="s">
        <v>5055</v>
      </c>
      <c r="AI647" s="10" t="s">
        <v>5055</v>
      </c>
      <c r="AK647" s="8" t="s">
        <v>5055</v>
      </c>
      <c r="AL647" t="s">
        <v>5055</v>
      </c>
      <c r="AM647" t="s">
        <v>5055</v>
      </c>
      <c r="AN647" t="s">
        <v>5055</v>
      </c>
      <c r="AO647" t="s">
        <v>5055</v>
      </c>
      <c r="AP647" s="7">
        <v>554.26</v>
      </c>
      <c r="AQ647" t="s">
        <v>5055</v>
      </c>
      <c r="AR647" s="10" t="s">
        <v>5055</v>
      </c>
    </row>
    <row r="648" spans="1:44" ht="16" x14ac:dyDescent="0.2">
      <c r="A648" s="2">
        <v>45473</v>
      </c>
      <c r="B648" t="s">
        <v>204</v>
      </c>
      <c r="C648" s="7">
        <v>712.19</v>
      </c>
      <c r="D648" t="s">
        <v>104</v>
      </c>
      <c r="E648">
        <v>2555</v>
      </c>
      <c r="F648">
        <v>1730</v>
      </c>
      <c r="G648">
        <v>3642</v>
      </c>
      <c r="H648" t="s">
        <v>1934</v>
      </c>
      <c r="J648" t="s">
        <v>5053</v>
      </c>
      <c r="L648" t="s">
        <v>49</v>
      </c>
      <c r="M648" t="s">
        <v>50</v>
      </c>
      <c r="N648" t="s">
        <v>51</v>
      </c>
      <c r="O648" t="s">
        <v>52</v>
      </c>
      <c r="P648" t="s">
        <v>203</v>
      </c>
      <c r="R648" t="s">
        <v>66</v>
      </c>
      <c r="S648" t="s">
        <v>5081</v>
      </c>
      <c r="U648" s="8" t="s">
        <v>5055</v>
      </c>
      <c r="V648" s="9">
        <v>-712.19</v>
      </c>
      <c r="X648" s="8" t="s">
        <v>5055</v>
      </c>
      <c r="Y648" t="s">
        <v>5055</v>
      </c>
      <c r="Z648" s="10" t="s">
        <v>5055</v>
      </c>
      <c r="AB648" s="8" t="s">
        <v>5055</v>
      </c>
      <c r="AC648" t="s">
        <v>5055</v>
      </c>
      <c r="AD648" s="7">
        <v>712.19</v>
      </c>
      <c r="AE648" s="10" t="s">
        <v>5055</v>
      </c>
      <c r="AG648" s="8" t="s">
        <v>5055</v>
      </c>
      <c r="AH648" t="s">
        <v>5055</v>
      </c>
      <c r="AI648" s="10" t="s">
        <v>5055</v>
      </c>
      <c r="AK648" s="8" t="s">
        <v>5055</v>
      </c>
      <c r="AL648" t="s">
        <v>5055</v>
      </c>
      <c r="AM648" t="s">
        <v>5055</v>
      </c>
      <c r="AN648" t="s">
        <v>5055</v>
      </c>
      <c r="AO648" t="s">
        <v>5055</v>
      </c>
      <c r="AP648" s="7">
        <v>712.19</v>
      </c>
      <c r="AQ648" t="s">
        <v>5055</v>
      </c>
      <c r="AR648" s="10" t="s">
        <v>5055</v>
      </c>
    </row>
    <row r="649" spans="1:44" ht="16" x14ac:dyDescent="0.2">
      <c r="A649" s="2">
        <v>45488.083333333343</v>
      </c>
      <c r="B649" t="s">
        <v>215</v>
      </c>
      <c r="C649" s="7">
        <v>1239.99</v>
      </c>
      <c r="D649" t="s">
        <v>48</v>
      </c>
      <c r="E649">
        <v>1700</v>
      </c>
      <c r="F649">
        <v>940</v>
      </c>
      <c r="G649">
        <v>3231</v>
      </c>
      <c r="I649" t="s">
        <v>4079</v>
      </c>
      <c r="J649" t="s">
        <v>4080</v>
      </c>
      <c r="K649" t="s">
        <v>4079</v>
      </c>
      <c r="L649" t="s">
        <v>52</v>
      </c>
      <c r="M649" t="s">
        <v>203</v>
      </c>
      <c r="O649" t="s">
        <v>52</v>
      </c>
      <c r="P649" t="s">
        <v>53</v>
      </c>
      <c r="R649" t="s">
        <v>66</v>
      </c>
      <c r="S649" t="s">
        <v>5081</v>
      </c>
      <c r="U649" s="8" t="s">
        <v>5055</v>
      </c>
      <c r="V649" s="10" t="s">
        <v>5055</v>
      </c>
      <c r="X649" s="11">
        <v>1239.99</v>
      </c>
      <c r="Y649" t="s">
        <v>5055</v>
      </c>
      <c r="Z649" s="10" t="s">
        <v>5055</v>
      </c>
      <c r="AB649" s="8" t="s">
        <v>5055</v>
      </c>
      <c r="AC649" t="s">
        <v>5055</v>
      </c>
      <c r="AD649" t="s">
        <v>5055</v>
      </c>
      <c r="AE649" s="10" t="s">
        <v>5055</v>
      </c>
      <c r="AG649" s="8" t="s">
        <v>5055</v>
      </c>
      <c r="AH649" t="s">
        <v>5055</v>
      </c>
      <c r="AI649" s="10" t="s">
        <v>5055</v>
      </c>
      <c r="AK649" s="8" t="s">
        <v>5055</v>
      </c>
      <c r="AL649" t="s">
        <v>5055</v>
      </c>
      <c r="AM649" t="s">
        <v>5055</v>
      </c>
      <c r="AN649" t="s">
        <v>5055</v>
      </c>
      <c r="AO649" t="s">
        <v>5055</v>
      </c>
      <c r="AP649" t="s">
        <v>5055</v>
      </c>
      <c r="AQ649" t="s">
        <v>5055</v>
      </c>
      <c r="AR649" s="10" t="s">
        <v>5055</v>
      </c>
    </row>
    <row r="650" spans="1:44" ht="16" x14ac:dyDescent="0.2">
      <c r="B650" t="s">
        <v>5056</v>
      </c>
      <c r="U650" s="11">
        <f>SUM(U634:U649)</f>
        <v>0</v>
      </c>
      <c r="V650" s="9">
        <f>SUM(V634:V649)</f>
        <v>1.1368683772161603E-12</v>
      </c>
      <c r="X650" s="11">
        <f>SUM(X634:X649)</f>
        <v>0</v>
      </c>
      <c r="Y650" s="12">
        <f>SUM(Y634:Y649)</f>
        <v>0</v>
      </c>
      <c r="Z650" s="9">
        <f>SUM(Z634:Z649)</f>
        <v>0</v>
      </c>
      <c r="AB650" s="11">
        <f>SUM(AB634:AB649)</f>
        <v>0</v>
      </c>
      <c r="AC650" s="12">
        <f>SUM(AC634:AC649)</f>
        <v>8782.91</v>
      </c>
      <c r="AD650" s="12">
        <f>SUM(AD634:AD649)</f>
        <v>2019.88</v>
      </c>
      <c r="AE650" s="9">
        <f>SUM(AE634:AE649)</f>
        <v>0</v>
      </c>
      <c r="AG650" s="11">
        <f>SUM(AG634:AG649)</f>
        <v>0</v>
      </c>
      <c r="AH650" s="12">
        <f>SUM(AH634:AH649)</f>
        <v>0</v>
      </c>
      <c r="AI650" s="9">
        <f>SUM(AI634:AI649)</f>
        <v>0</v>
      </c>
      <c r="AK650" s="11">
        <f t="shared" ref="AK650:AR650" si="28">SUM(AK634:AK649)</f>
        <v>0</v>
      </c>
      <c r="AL650" s="12">
        <f t="shared" si="28"/>
        <v>0</v>
      </c>
      <c r="AM650" s="12">
        <f t="shared" si="28"/>
        <v>0</v>
      </c>
      <c r="AN650" s="12">
        <f t="shared" si="28"/>
        <v>0</v>
      </c>
      <c r="AO650" s="12">
        <f t="shared" si="28"/>
        <v>0</v>
      </c>
      <c r="AP650" s="12">
        <f t="shared" si="28"/>
        <v>10802.79</v>
      </c>
      <c r="AQ650" s="12">
        <f t="shared" si="28"/>
        <v>0</v>
      </c>
      <c r="AR650" s="9">
        <f t="shared" si="28"/>
        <v>0</v>
      </c>
    </row>
    <row r="651" spans="1:44" ht="16" x14ac:dyDescent="0.2">
      <c r="B651" s="3" t="s">
        <v>5057</v>
      </c>
      <c r="U651" s="13">
        <f>U650+U632</f>
        <v>0</v>
      </c>
      <c r="V651" s="14">
        <f>V650+V632</f>
        <v>-9.8054897534893826E-13</v>
      </c>
      <c r="X651" s="13">
        <f>X650+X632</f>
        <v>0</v>
      </c>
      <c r="Y651" s="15">
        <f>Y650+Y632</f>
        <v>90.850000000002183</v>
      </c>
      <c r="Z651" s="14">
        <f>Z650+Z632</f>
        <v>0</v>
      </c>
      <c r="AB651" s="8"/>
      <c r="AE651" s="10"/>
      <c r="AG651" s="8"/>
      <c r="AI651" s="10"/>
      <c r="AK651" s="8"/>
      <c r="AR651" s="10"/>
    </row>
    <row r="652" spans="1:44" x14ac:dyDescent="0.2">
      <c r="U652" s="8"/>
      <c r="V652" s="10"/>
      <c r="X652" s="8"/>
      <c r="Z652" s="10"/>
      <c r="AB652" s="8"/>
      <c r="AE652" s="10"/>
      <c r="AG652" s="8"/>
      <c r="AI652" s="10"/>
      <c r="AK652" s="8"/>
      <c r="AR652" s="10"/>
    </row>
    <row r="653" spans="1:44" ht="16" x14ac:dyDescent="0.2">
      <c r="A653" s="2">
        <v>45495.083333333343</v>
      </c>
      <c r="B653" t="s">
        <v>4098</v>
      </c>
      <c r="C653" s="7">
        <v>9.27</v>
      </c>
      <c r="D653" t="s">
        <v>48</v>
      </c>
      <c r="E653">
        <v>2555</v>
      </c>
      <c r="F653">
        <v>940</v>
      </c>
      <c r="G653">
        <v>3530</v>
      </c>
      <c r="H653" t="s">
        <v>1761</v>
      </c>
      <c r="I653" t="s">
        <v>4100</v>
      </c>
      <c r="J653" t="s">
        <v>4106</v>
      </c>
      <c r="K653" t="s">
        <v>4100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5082</v>
      </c>
      <c r="U653" s="8" t="s">
        <v>5055</v>
      </c>
      <c r="V653" s="10" t="s">
        <v>5055</v>
      </c>
      <c r="X653" s="8" t="s">
        <v>5055</v>
      </c>
      <c r="Y653" t="s">
        <v>5055</v>
      </c>
      <c r="Z653" s="10" t="s">
        <v>5055</v>
      </c>
      <c r="AB653" s="8" t="s">
        <v>5055</v>
      </c>
      <c r="AC653" t="s">
        <v>5055</v>
      </c>
      <c r="AD653" s="7">
        <v>9.27</v>
      </c>
      <c r="AE653" s="10" t="s">
        <v>5055</v>
      </c>
      <c r="AG653" s="8" t="s">
        <v>5055</v>
      </c>
      <c r="AH653" t="s">
        <v>5055</v>
      </c>
      <c r="AI653" s="10" t="s">
        <v>5055</v>
      </c>
      <c r="AK653" s="8" t="s">
        <v>5055</v>
      </c>
      <c r="AL653" t="s">
        <v>5055</v>
      </c>
      <c r="AM653" t="s">
        <v>5055</v>
      </c>
      <c r="AN653" t="s">
        <v>5055</v>
      </c>
      <c r="AO653" t="s">
        <v>5055</v>
      </c>
      <c r="AP653" s="7">
        <v>9.27</v>
      </c>
      <c r="AQ653" t="s">
        <v>5055</v>
      </c>
      <c r="AR653" s="10" t="s">
        <v>5055</v>
      </c>
    </row>
    <row r="654" spans="1:44" ht="16" x14ac:dyDescent="0.2">
      <c r="A654" s="2">
        <v>45495.083333333343</v>
      </c>
      <c r="B654" t="s">
        <v>4098</v>
      </c>
      <c r="C654" s="7">
        <v>82.49</v>
      </c>
      <c r="D654" t="s">
        <v>48</v>
      </c>
      <c r="E654">
        <v>2555</v>
      </c>
      <c r="F654">
        <v>940</v>
      </c>
      <c r="G654">
        <v>3531</v>
      </c>
      <c r="H654" t="s">
        <v>1814</v>
      </c>
      <c r="I654" t="s">
        <v>4100</v>
      </c>
      <c r="J654" t="s">
        <v>4106</v>
      </c>
      <c r="K654" t="s">
        <v>4100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5082</v>
      </c>
      <c r="U654" s="8" t="s">
        <v>5055</v>
      </c>
      <c r="V654" s="10" t="s">
        <v>5055</v>
      </c>
      <c r="X654" s="8" t="s">
        <v>5055</v>
      </c>
      <c r="Y654" t="s">
        <v>5055</v>
      </c>
      <c r="Z654" s="10" t="s">
        <v>5055</v>
      </c>
      <c r="AB654" s="8" t="s">
        <v>5055</v>
      </c>
      <c r="AC654" t="s">
        <v>5055</v>
      </c>
      <c r="AD654" s="7">
        <v>82.49</v>
      </c>
      <c r="AE654" s="10" t="s">
        <v>5055</v>
      </c>
      <c r="AG654" s="8" t="s">
        <v>5055</v>
      </c>
      <c r="AH654" t="s">
        <v>5055</v>
      </c>
      <c r="AI654" s="10" t="s">
        <v>5055</v>
      </c>
      <c r="AK654" s="8" t="s">
        <v>5055</v>
      </c>
      <c r="AL654" t="s">
        <v>5055</v>
      </c>
      <c r="AM654" t="s">
        <v>5055</v>
      </c>
      <c r="AN654" t="s">
        <v>5055</v>
      </c>
      <c r="AO654" t="s">
        <v>5055</v>
      </c>
      <c r="AP654" s="7">
        <v>82.49</v>
      </c>
      <c r="AQ654" t="s">
        <v>5055</v>
      </c>
      <c r="AR654" s="10" t="s">
        <v>5055</v>
      </c>
    </row>
    <row r="655" spans="1:44" ht="16" x14ac:dyDescent="0.2">
      <c r="A655" s="2">
        <v>45495.083333333343</v>
      </c>
      <c r="B655" t="s">
        <v>4098</v>
      </c>
      <c r="C655" s="7">
        <v>89.99</v>
      </c>
      <c r="D655" t="s">
        <v>48</v>
      </c>
      <c r="E655">
        <v>2555</v>
      </c>
      <c r="F655">
        <v>940</v>
      </c>
      <c r="G655">
        <v>3532</v>
      </c>
      <c r="H655" t="s">
        <v>3018</v>
      </c>
      <c r="I655" t="s">
        <v>4100</v>
      </c>
      <c r="J655" t="s">
        <v>4106</v>
      </c>
      <c r="K655" t="s">
        <v>4100</v>
      </c>
      <c r="L655" t="s">
        <v>49</v>
      </c>
      <c r="M655" t="s">
        <v>50</v>
      </c>
      <c r="N655" t="s">
        <v>51</v>
      </c>
      <c r="O655" t="s">
        <v>52</v>
      </c>
      <c r="P655" t="s">
        <v>53</v>
      </c>
      <c r="R655" t="s">
        <v>66</v>
      </c>
      <c r="S655" t="s">
        <v>5082</v>
      </c>
      <c r="U655" s="8" t="s">
        <v>5055</v>
      </c>
      <c r="V655" s="10" t="s">
        <v>5055</v>
      </c>
      <c r="X655" s="8" t="s">
        <v>5055</v>
      </c>
      <c r="Y655" t="s">
        <v>5055</v>
      </c>
      <c r="Z655" s="10" t="s">
        <v>5055</v>
      </c>
      <c r="AB655" s="8" t="s">
        <v>5055</v>
      </c>
      <c r="AC655" t="s">
        <v>5055</v>
      </c>
      <c r="AD655" s="7">
        <v>89.99</v>
      </c>
      <c r="AE655" s="10" t="s">
        <v>5055</v>
      </c>
      <c r="AG655" s="8" t="s">
        <v>5055</v>
      </c>
      <c r="AH655" t="s">
        <v>5055</v>
      </c>
      <c r="AI655" s="10" t="s">
        <v>5055</v>
      </c>
      <c r="AK655" s="8" t="s">
        <v>5055</v>
      </c>
      <c r="AL655" t="s">
        <v>5055</v>
      </c>
      <c r="AM655" t="s">
        <v>5055</v>
      </c>
      <c r="AN655" t="s">
        <v>5055</v>
      </c>
      <c r="AO655" t="s">
        <v>5055</v>
      </c>
      <c r="AP655" t="s">
        <v>5055</v>
      </c>
      <c r="AQ655" s="7">
        <v>89.99</v>
      </c>
      <c r="AR655" s="10" t="s">
        <v>5055</v>
      </c>
    </row>
    <row r="656" spans="1:44" ht="16" x14ac:dyDescent="0.2">
      <c r="A656" s="2">
        <v>45502.083333333343</v>
      </c>
      <c r="B656" t="s">
        <v>256</v>
      </c>
      <c r="C656" s="7">
        <v>2778.18</v>
      </c>
      <c r="D656" t="s">
        <v>48</v>
      </c>
      <c r="E656">
        <v>1705</v>
      </c>
      <c r="F656">
        <v>940</v>
      </c>
      <c r="G656">
        <v>3237</v>
      </c>
      <c r="I656" t="s">
        <v>4135</v>
      </c>
      <c r="J656" t="s">
        <v>4136</v>
      </c>
      <c r="K656" t="s">
        <v>4135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5082</v>
      </c>
      <c r="U656" s="8" t="s">
        <v>5055</v>
      </c>
      <c r="V656" s="10" t="s">
        <v>5055</v>
      </c>
      <c r="X656" s="8" t="s">
        <v>5055</v>
      </c>
      <c r="Y656" s="7">
        <v>2778.18</v>
      </c>
      <c r="Z656" s="10" t="s">
        <v>5055</v>
      </c>
      <c r="AB656" s="8" t="s">
        <v>5055</v>
      </c>
      <c r="AC656" t="s">
        <v>5055</v>
      </c>
      <c r="AD656" t="s">
        <v>5055</v>
      </c>
      <c r="AE656" s="10" t="s">
        <v>5055</v>
      </c>
      <c r="AG656" s="8" t="s">
        <v>5055</v>
      </c>
      <c r="AH656" t="s">
        <v>5055</v>
      </c>
      <c r="AI656" s="10" t="s">
        <v>5055</v>
      </c>
      <c r="AK656" s="8" t="s">
        <v>5055</v>
      </c>
      <c r="AL656" t="s">
        <v>5055</v>
      </c>
      <c r="AM656" t="s">
        <v>5055</v>
      </c>
      <c r="AN656" t="s">
        <v>5055</v>
      </c>
      <c r="AO656" t="s">
        <v>5055</v>
      </c>
      <c r="AP656" t="s">
        <v>5055</v>
      </c>
      <c r="AQ656" t="s">
        <v>5055</v>
      </c>
      <c r="AR656" s="10" t="s">
        <v>5055</v>
      </c>
    </row>
    <row r="657" spans="1:44" ht="16" x14ac:dyDescent="0.2">
      <c r="A657" s="2">
        <v>45502.083333333343</v>
      </c>
      <c r="B657" t="s">
        <v>4132</v>
      </c>
      <c r="C657" s="7">
        <v>5741.87</v>
      </c>
      <c r="D657" t="s">
        <v>48</v>
      </c>
      <c r="E657">
        <v>1712</v>
      </c>
      <c r="F657">
        <v>940</v>
      </c>
      <c r="G657">
        <v>3258</v>
      </c>
      <c r="I657" t="s">
        <v>4133</v>
      </c>
      <c r="J657" t="s">
        <v>4134</v>
      </c>
      <c r="K657" t="s">
        <v>4133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5082</v>
      </c>
      <c r="U657" s="8" t="s">
        <v>5055</v>
      </c>
      <c r="V657" s="10" t="s">
        <v>5055</v>
      </c>
      <c r="X657" s="8" t="s">
        <v>5055</v>
      </c>
      <c r="Y657" t="s">
        <v>5055</v>
      </c>
      <c r="Z657" s="9">
        <v>5741.87</v>
      </c>
      <c r="AB657" s="8" t="s">
        <v>5055</v>
      </c>
      <c r="AC657" t="s">
        <v>5055</v>
      </c>
      <c r="AD657" t="s">
        <v>5055</v>
      </c>
      <c r="AE657" s="10" t="s">
        <v>5055</v>
      </c>
      <c r="AG657" s="8" t="s">
        <v>5055</v>
      </c>
      <c r="AH657" t="s">
        <v>5055</v>
      </c>
      <c r="AI657" s="10" t="s">
        <v>5055</v>
      </c>
      <c r="AK657" s="8" t="s">
        <v>5055</v>
      </c>
      <c r="AL657" t="s">
        <v>5055</v>
      </c>
      <c r="AM657" t="s">
        <v>5055</v>
      </c>
      <c r="AN657" t="s">
        <v>5055</v>
      </c>
      <c r="AO657" t="s">
        <v>5055</v>
      </c>
      <c r="AP657" t="s">
        <v>5055</v>
      </c>
      <c r="AQ657" t="s">
        <v>5055</v>
      </c>
      <c r="AR657" s="10" t="s">
        <v>5055</v>
      </c>
    </row>
    <row r="658" spans="1:44" ht="16" x14ac:dyDescent="0.2">
      <c r="A658" s="2">
        <v>45503.083333333343</v>
      </c>
      <c r="B658" t="s">
        <v>582</v>
      </c>
      <c r="C658" s="7">
        <v>1042.75</v>
      </c>
      <c r="D658" t="s">
        <v>48</v>
      </c>
      <c r="E658">
        <v>1705</v>
      </c>
      <c r="F658">
        <v>940</v>
      </c>
      <c r="G658">
        <v>3238</v>
      </c>
      <c r="I658" t="s">
        <v>4137</v>
      </c>
      <c r="J658" t="s">
        <v>4138</v>
      </c>
      <c r="K658" t="s">
        <v>4137</v>
      </c>
      <c r="L658" t="s">
        <v>52</v>
      </c>
      <c r="M658" t="s">
        <v>203</v>
      </c>
      <c r="O658" t="s">
        <v>52</v>
      </c>
      <c r="P658" t="s">
        <v>53</v>
      </c>
      <c r="R658" t="s">
        <v>66</v>
      </c>
      <c r="S658" t="s">
        <v>5082</v>
      </c>
      <c r="U658" s="8" t="s">
        <v>5055</v>
      </c>
      <c r="V658" s="10" t="s">
        <v>5055</v>
      </c>
      <c r="X658" s="8" t="s">
        <v>5055</v>
      </c>
      <c r="Y658" s="7">
        <v>1042.75</v>
      </c>
      <c r="Z658" s="10" t="s">
        <v>5055</v>
      </c>
      <c r="AB658" s="8" t="s">
        <v>5055</v>
      </c>
      <c r="AC658" t="s">
        <v>5055</v>
      </c>
      <c r="AD658" t="s">
        <v>5055</v>
      </c>
      <c r="AE658" s="10" t="s">
        <v>5055</v>
      </c>
      <c r="AG658" s="8" t="s">
        <v>5055</v>
      </c>
      <c r="AH658" t="s">
        <v>5055</v>
      </c>
      <c r="AI658" s="10" t="s">
        <v>5055</v>
      </c>
      <c r="AK658" s="8" t="s">
        <v>5055</v>
      </c>
      <c r="AL658" t="s">
        <v>5055</v>
      </c>
      <c r="AM658" t="s">
        <v>5055</v>
      </c>
      <c r="AN658" t="s">
        <v>5055</v>
      </c>
      <c r="AO658" t="s">
        <v>5055</v>
      </c>
      <c r="AP658" t="s">
        <v>5055</v>
      </c>
      <c r="AQ658" t="s">
        <v>5055</v>
      </c>
      <c r="AR658" s="10" t="s">
        <v>5055</v>
      </c>
    </row>
    <row r="659" spans="1:44" ht="16" x14ac:dyDescent="0.2">
      <c r="A659" s="2">
        <v>45504</v>
      </c>
      <c r="B659" t="s">
        <v>205</v>
      </c>
      <c r="C659" s="7">
        <v>819.63</v>
      </c>
      <c r="D659" t="s">
        <v>104</v>
      </c>
      <c r="E659">
        <v>1730</v>
      </c>
      <c r="F659">
        <v>1700</v>
      </c>
      <c r="G659">
        <v>3275</v>
      </c>
      <c r="J659" t="s">
        <v>5053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5082</v>
      </c>
      <c r="U659" s="8" t="s">
        <v>5055</v>
      </c>
      <c r="V659" s="9">
        <v>819.63</v>
      </c>
      <c r="X659" s="11">
        <v>-819.63</v>
      </c>
      <c r="Y659" t="s">
        <v>5055</v>
      </c>
      <c r="Z659" s="10" t="s">
        <v>5055</v>
      </c>
      <c r="AB659" s="8" t="s">
        <v>5055</v>
      </c>
      <c r="AC659" t="s">
        <v>5055</v>
      </c>
      <c r="AD659" t="s">
        <v>5055</v>
      </c>
      <c r="AE659" s="10" t="s">
        <v>5055</v>
      </c>
      <c r="AG659" s="8" t="s">
        <v>5055</v>
      </c>
      <c r="AH659" t="s">
        <v>5055</v>
      </c>
      <c r="AI659" s="10" t="s">
        <v>5055</v>
      </c>
      <c r="AK659" s="8" t="s">
        <v>5055</v>
      </c>
      <c r="AL659" t="s">
        <v>5055</v>
      </c>
      <c r="AM659" t="s">
        <v>5055</v>
      </c>
      <c r="AN659" t="s">
        <v>5055</v>
      </c>
      <c r="AO659" t="s">
        <v>5055</v>
      </c>
      <c r="AP659" t="s">
        <v>5055</v>
      </c>
      <c r="AQ659" t="s">
        <v>5055</v>
      </c>
      <c r="AR659" s="10" t="s">
        <v>5055</v>
      </c>
    </row>
    <row r="660" spans="1:44" ht="16" x14ac:dyDescent="0.2">
      <c r="A660" s="2">
        <v>45504</v>
      </c>
      <c r="B660" t="s">
        <v>370</v>
      </c>
      <c r="C660" s="7">
        <v>2383.16</v>
      </c>
      <c r="D660" t="s">
        <v>104</v>
      </c>
      <c r="E660">
        <v>1730</v>
      </c>
      <c r="F660">
        <v>1705</v>
      </c>
      <c r="G660">
        <v>3276</v>
      </c>
      <c r="J660" t="s">
        <v>5053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5082</v>
      </c>
      <c r="U660" s="8" t="s">
        <v>5055</v>
      </c>
      <c r="V660" s="9">
        <v>2383.16</v>
      </c>
      <c r="X660" s="8" t="s">
        <v>5055</v>
      </c>
      <c r="Y660" s="7">
        <v>-2383.16</v>
      </c>
      <c r="Z660" s="10" t="s">
        <v>5055</v>
      </c>
      <c r="AB660" s="8" t="s">
        <v>5055</v>
      </c>
      <c r="AC660" t="s">
        <v>5055</v>
      </c>
      <c r="AD660" t="s">
        <v>5055</v>
      </c>
      <c r="AE660" s="10" t="s">
        <v>5055</v>
      </c>
      <c r="AG660" s="8" t="s">
        <v>5055</v>
      </c>
      <c r="AH660" t="s">
        <v>5055</v>
      </c>
      <c r="AI660" s="10" t="s">
        <v>5055</v>
      </c>
      <c r="AK660" s="8" t="s">
        <v>5055</v>
      </c>
      <c r="AL660" t="s">
        <v>5055</v>
      </c>
      <c r="AM660" t="s">
        <v>5055</v>
      </c>
      <c r="AN660" t="s">
        <v>5055</v>
      </c>
      <c r="AO660" t="s">
        <v>5055</v>
      </c>
      <c r="AP660" t="s">
        <v>5055</v>
      </c>
      <c r="AQ660" t="s">
        <v>5055</v>
      </c>
      <c r="AR660" s="10" t="s">
        <v>5055</v>
      </c>
    </row>
    <row r="661" spans="1:44" ht="16" x14ac:dyDescent="0.2">
      <c r="A661" s="2">
        <v>45504</v>
      </c>
      <c r="B661" t="s">
        <v>202</v>
      </c>
      <c r="C661" s="7">
        <v>3556.48</v>
      </c>
      <c r="D661" t="s">
        <v>104</v>
      </c>
      <c r="E661">
        <v>1730</v>
      </c>
      <c r="F661">
        <v>1712</v>
      </c>
      <c r="G661">
        <v>3277</v>
      </c>
      <c r="J661" t="s">
        <v>5053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5082</v>
      </c>
      <c r="U661" s="8" t="s">
        <v>5055</v>
      </c>
      <c r="V661" s="9">
        <v>3556.48</v>
      </c>
      <c r="X661" s="8" t="s">
        <v>5055</v>
      </c>
      <c r="Y661" t="s">
        <v>5055</v>
      </c>
      <c r="Z661" s="9">
        <v>-3556.48</v>
      </c>
      <c r="AB661" s="8" t="s">
        <v>5055</v>
      </c>
      <c r="AC661" t="s">
        <v>5055</v>
      </c>
      <c r="AD661" t="s">
        <v>5055</v>
      </c>
      <c r="AE661" s="10" t="s">
        <v>5055</v>
      </c>
      <c r="AG661" s="8" t="s">
        <v>5055</v>
      </c>
      <c r="AH661" t="s">
        <v>5055</v>
      </c>
      <c r="AI661" s="10" t="s">
        <v>5055</v>
      </c>
      <c r="AK661" s="8" t="s">
        <v>5055</v>
      </c>
      <c r="AL661" t="s">
        <v>5055</v>
      </c>
      <c r="AM661" t="s">
        <v>5055</v>
      </c>
      <c r="AN661" t="s">
        <v>5055</v>
      </c>
      <c r="AO661" t="s">
        <v>5055</v>
      </c>
      <c r="AP661" t="s">
        <v>5055</v>
      </c>
      <c r="AQ661" t="s">
        <v>5055</v>
      </c>
      <c r="AR661" s="10" t="s">
        <v>5055</v>
      </c>
    </row>
    <row r="662" spans="1:44" ht="16" x14ac:dyDescent="0.2">
      <c r="A662" s="2">
        <v>45504</v>
      </c>
      <c r="B662" t="s">
        <v>202</v>
      </c>
      <c r="C662" s="7">
        <v>2185.39</v>
      </c>
      <c r="D662" t="s">
        <v>104</v>
      </c>
      <c r="E662">
        <v>1730</v>
      </c>
      <c r="F662">
        <v>1712</v>
      </c>
      <c r="G662">
        <v>3479</v>
      </c>
      <c r="J662" t="s">
        <v>5053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5082</v>
      </c>
      <c r="U662" s="8" t="s">
        <v>5055</v>
      </c>
      <c r="V662" s="9">
        <v>2185.39</v>
      </c>
      <c r="X662" s="8" t="s">
        <v>5055</v>
      </c>
      <c r="Y662" t="s">
        <v>5055</v>
      </c>
      <c r="Z662" s="9">
        <v>-2185.39</v>
      </c>
      <c r="AB662" s="8" t="s">
        <v>5055</v>
      </c>
      <c r="AC662" t="s">
        <v>5055</v>
      </c>
      <c r="AD662" t="s">
        <v>5055</v>
      </c>
      <c r="AE662" s="10" t="s">
        <v>5055</v>
      </c>
      <c r="AG662" s="8" t="s">
        <v>5055</v>
      </c>
      <c r="AH662" t="s">
        <v>5055</v>
      </c>
      <c r="AI662" s="10" t="s">
        <v>5055</v>
      </c>
      <c r="AK662" s="8" t="s">
        <v>5055</v>
      </c>
      <c r="AL662" t="s">
        <v>5055</v>
      </c>
      <c r="AM662" t="s">
        <v>5055</v>
      </c>
      <c r="AN662" t="s">
        <v>5055</v>
      </c>
      <c r="AO662" t="s">
        <v>5055</v>
      </c>
      <c r="AP662" t="s">
        <v>5055</v>
      </c>
      <c r="AQ662" t="s">
        <v>5055</v>
      </c>
      <c r="AR662" s="10" t="s">
        <v>5055</v>
      </c>
    </row>
    <row r="663" spans="1:44" ht="16" x14ac:dyDescent="0.2">
      <c r="A663" s="2">
        <v>45504</v>
      </c>
      <c r="B663" t="s">
        <v>205</v>
      </c>
      <c r="C663" s="7">
        <v>1437.77</v>
      </c>
      <c r="D663" t="s">
        <v>104</v>
      </c>
      <c r="E663">
        <v>1730</v>
      </c>
      <c r="F663">
        <v>1705</v>
      </c>
      <c r="G663">
        <v>3480</v>
      </c>
      <c r="J663" t="s">
        <v>5053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5082</v>
      </c>
      <c r="U663" s="8" t="s">
        <v>5055</v>
      </c>
      <c r="V663" s="9">
        <v>1437.77</v>
      </c>
      <c r="X663" s="8" t="s">
        <v>5055</v>
      </c>
      <c r="Y663" s="7">
        <v>-1437.77</v>
      </c>
      <c r="Z663" s="10" t="s">
        <v>5055</v>
      </c>
      <c r="AB663" s="8" t="s">
        <v>5055</v>
      </c>
      <c r="AC663" t="s">
        <v>5055</v>
      </c>
      <c r="AD663" t="s">
        <v>5055</v>
      </c>
      <c r="AE663" s="10" t="s">
        <v>5055</v>
      </c>
      <c r="AG663" s="8" t="s">
        <v>5055</v>
      </c>
      <c r="AH663" t="s">
        <v>5055</v>
      </c>
      <c r="AI663" s="10" t="s">
        <v>5055</v>
      </c>
      <c r="AK663" s="8" t="s">
        <v>5055</v>
      </c>
      <c r="AL663" t="s">
        <v>5055</v>
      </c>
      <c r="AM663" t="s">
        <v>5055</v>
      </c>
      <c r="AN663" t="s">
        <v>5055</v>
      </c>
      <c r="AO663" t="s">
        <v>5055</v>
      </c>
      <c r="AP663" t="s">
        <v>5055</v>
      </c>
      <c r="AQ663" t="s">
        <v>5055</v>
      </c>
      <c r="AR663" s="10" t="s">
        <v>5055</v>
      </c>
    </row>
    <row r="664" spans="1:44" ht="16" x14ac:dyDescent="0.2">
      <c r="A664" s="2">
        <v>45504</v>
      </c>
      <c r="B664" t="s">
        <v>205</v>
      </c>
      <c r="C664" s="7">
        <v>420.36</v>
      </c>
      <c r="D664" t="s">
        <v>104</v>
      </c>
      <c r="E664">
        <v>1730</v>
      </c>
      <c r="F664">
        <v>1700</v>
      </c>
      <c r="G664">
        <v>3481</v>
      </c>
      <c r="J664" t="s">
        <v>5053</v>
      </c>
      <c r="L664" t="s">
        <v>52</v>
      </c>
      <c r="M664" t="s">
        <v>203</v>
      </c>
      <c r="O664" t="s">
        <v>52</v>
      </c>
      <c r="P664" t="s">
        <v>203</v>
      </c>
      <c r="R664" t="s">
        <v>66</v>
      </c>
      <c r="S664" t="s">
        <v>5082</v>
      </c>
      <c r="U664" s="8" t="s">
        <v>5055</v>
      </c>
      <c r="V664" s="9">
        <v>420.36</v>
      </c>
      <c r="X664" s="11">
        <v>-420.36</v>
      </c>
      <c r="Y664" t="s">
        <v>5055</v>
      </c>
      <c r="Z664" s="10" t="s">
        <v>5055</v>
      </c>
      <c r="AB664" s="8" t="s">
        <v>5055</v>
      </c>
      <c r="AC664" t="s">
        <v>5055</v>
      </c>
      <c r="AD664" t="s">
        <v>5055</v>
      </c>
      <c r="AE664" s="10" t="s">
        <v>5055</v>
      </c>
      <c r="AG664" s="8" t="s">
        <v>5055</v>
      </c>
      <c r="AH664" t="s">
        <v>5055</v>
      </c>
      <c r="AI664" s="10" t="s">
        <v>5055</v>
      </c>
      <c r="AK664" s="8" t="s">
        <v>5055</v>
      </c>
      <c r="AL664" t="s">
        <v>5055</v>
      </c>
      <c r="AM664" t="s">
        <v>5055</v>
      </c>
      <c r="AN664" t="s">
        <v>5055</v>
      </c>
      <c r="AO664" t="s">
        <v>5055</v>
      </c>
      <c r="AP664" t="s">
        <v>5055</v>
      </c>
      <c r="AQ664" t="s">
        <v>5055</v>
      </c>
      <c r="AR664" s="10" t="s">
        <v>5055</v>
      </c>
    </row>
    <row r="665" spans="1:44" ht="16" x14ac:dyDescent="0.2">
      <c r="A665" s="2">
        <v>45504</v>
      </c>
      <c r="B665" t="s">
        <v>206</v>
      </c>
      <c r="C665" s="7">
        <v>3110.01</v>
      </c>
      <c r="D665" t="s">
        <v>104</v>
      </c>
      <c r="E665">
        <v>2551</v>
      </c>
      <c r="F665">
        <v>1730</v>
      </c>
      <c r="G665">
        <v>3278</v>
      </c>
      <c r="H665" t="s">
        <v>1934</v>
      </c>
      <c r="J665" t="s">
        <v>5053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5082</v>
      </c>
      <c r="U665" s="8" t="s">
        <v>5055</v>
      </c>
      <c r="V665" s="9">
        <v>-3110.01</v>
      </c>
      <c r="X665" s="8" t="s">
        <v>5055</v>
      </c>
      <c r="Y665" t="s">
        <v>5055</v>
      </c>
      <c r="Z665" s="10" t="s">
        <v>5055</v>
      </c>
      <c r="AB665" s="8" t="s">
        <v>5055</v>
      </c>
      <c r="AC665" s="7">
        <v>3110.01</v>
      </c>
      <c r="AD665" t="s">
        <v>5055</v>
      </c>
      <c r="AE665" s="10" t="s">
        <v>5055</v>
      </c>
      <c r="AG665" s="8" t="s">
        <v>5055</v>
      </c>
      <c r="AH665" t="s">
        <v>5055</v>
      </c>
      <c r="AI665" s="10" t="s">
        <v>5055</v>
      </c>
      <c r="AK665" s="8" t="s">
        <v>5055</v>
      </c>
      <c r="AL665" t="s">
        <v>5055</v>
      </c>
      <c r="AM665" t="s">
        <v>5055</v>
      </c>
      <c r="AN665" t="s">
        <v>5055</v>
      </c>
      <c r="AO665" t="s">
        <v>5055</v>
      </c>
      <c r="AP665" s="7">
        <v>3110.01</v>
      </c>
      <c r="AQ665" t="s">
        <v>5055</v>
      </c>
      <c r="AR665" s="10" t="s">
        <v>5055</v>
      </c>
    </row>
    <row r="666" spans="1:44" ht="16" x14ac:dyDescent="0.2">
      <c r="A666" s="2">
        <v>45504</v>
      </c>
      <c r="B666" t="s">
        <v>206</v>
      </c>
      <c r="C666" s="7">
        <v>2382.81</v>
      </c>
      <c r="D666" t="s">
        <v>104</v>
      </c>
      <c r="E666">
        <v>2551</v>
      </c>
      <c r="F666">
        <v>1730</v>
      </c>
      <c r="G666">
        <v>3279</v>
      </c>
      <c r="H666" t="s">
        <v>1935</v>
      </c>
      <c r="J666" t="s">
        <v>5053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5082</v>
      </c>
      <c r="U666" s="8" t="s">
        <v>5055</v>
      </c>
      <c r="V666" s="9">
        <v>-2382.81</v>
      </c>
      <c r="X666" s="8" t="s">
        <v>5055</v>
      </c>
      <c r="Y666" t="s">
        <v>5055</v>
      </c>
      <c r="Z666" s="10" t="s">
        <v>5055</v>
      </c>
      <c r="AB666" s="8" t="s">
        <v>5055</v>
      </c>
      <c r="AC666" s="7">
        <v>2382.81</v>
      </c>
      <c r="AD666" t="s">
        <v>5055</v>
      </c>
      <c r="AE666" s="10" t="s">
        <v>5055</v>
      </c>
      <c r="AG666" s="8" t="s">
        <v>5055</v>
      </c>
      <c r="AH666" t="s">
        <v>5055</v>
      </c>
      <c r="AI666" s="10" t="s">
        <v>5055</v>
      </c>
      <c r="AK666" s="8" t="s">
        <v>5055</v>
      </c>
      <c r="AL666" t="s">
        <v>5055</v>
      </c>
      <c r="AM666" t="s">
        <v>5055</v>
      </c>
      <c r="AN666" t="s">
        <v>5055</v>
      </c>
      <c r="AO666" t="s">
        <v>5055</v>
      </c>
      <c r="AP666" s="7">
        <v>2382.81</v>
      </c>
      <c r="AQ666" t="s">
        <v>5055</v>
      </c>
      <c r="AR666" s="10" t="s">
        <v>5055</v>
      </c>
    </row>
    <row r="667" spans="1:44" ht="16" x14ac:dyDescent="0.2">
      <c r="A667" s="2">
        <v>45504</v>
      </c>
      <c r="B667" t="s">
        <v>206</v>
      </c>
      <c r="C667" s="7">
        <v>3290.09</v>
      </c>
      <c r="D667" t="s">
        <v>104</v>
      </c>
      <c r="E667">
        <v>2551</v>
      </c>
      <c r="F667">
        <v>1730</v>
      </c>
      <c r="G667">
        <v>3646</v>
      </c>
      <c r="H667" t="s">
        <v>1936</v>
      </c>
      <c r="J667" t="s">
        <v>5053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5082</v>
      </c>
      <c r="U667" s="8" t="s">
        <v>5055</v>
      </c>
      <c r="V667" s="9">
        <v>-3290.09</v>
      </c>
      <c r="X667" s="8" t="s">
        <v>5055</v>
      </c>
      <c r="Y667" t="s">
        <v>5055</v>
      </c>
      <c r="Z667" s="10" t="s">
        <v>5055</v>
      </c>
      <c r="AB667" s="8" t="s">
        <v>5055</v>
      </c>
      <c r="AC667" s="7">
        <v>3290.09</v>
      </c>
      <c r="AD667" t="s">
        <v>5055</v>
      </c>
      <c r="AE667" s="10" t="s">
        <v>5055</v>
      </c>
      <c r="AG667" s="8" t="s">
        <v>5055</v>
      </c>
      <c r="AH667" t="s">
        <v>5055</v>
      </c>
      <c r="AI667" s="10" t="s">
        <v>5055</v>
      </c>
      <c r="AK667" s="8" t="s">
        <v>5055</v>
      </c>
      <c r="AL667" t="s">
        <v>5055</v>
      </c>
      <c r="AM667" t="s">
        <v>5055</v>
      </c>
      <c r="AN667" t="s">
        <v>5055</v>
      </c>
      <c r="AO667" t="s">
        <v>5055</v>
      </c>
      <c r="AP667" s="7">
        <v>3290.09</v>
      </c>
      <c r="AQ667" t="s">
        <v>5055</v>
      </c>
      <c r="AR667" s="10" t="s">
        <v>5055</v>
      </c>
    </row>
    <row r="668" spans="1:44" ht="16" x14ac:dyDescent="0.2">
      <c r="A668" s="2">
        <v>45504</v>
      </c>
      <c r="B668" t="s">
        <v>204</v>
      </c>
      <c r="C668" s="7">
        <v>712.19</v>
      </c>
      <c r="D668" t="s">
        <v>104</v>
      </c>
      <c r="E668">
        <v>2555</v>
      </c>
      <c r="F668">
        <v>1730</v>
      </c>
      <c r="G668">
        <v>3643</v>
      </c>
      <c r="H668" t="s">
        <v>1934</v>
      </c>
      <c r="J668" t="s">
        <v>5053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5082</v>
      </c>
      <c r="U668" s="8" t="s">
        <v>5055</v>
      </c>
      <c r="V668" s="9">
        <v>-712.19</v>
      </c>
      <c r="X668" s="8" t="s">
        <v>5055</v>
      </c>
      <c r="Y668" t="s">
        <v>5055</v>
      </c>
      <c r="Z668" s="10" t="s">
        <v>5055</v>
      </c>
      <c r="AB668" s="8" t="s">
        <v>5055</v>
      </c>
      <c r="AC668" t="s">
        <v>5055</v>
      </c>
      <c r="AD668" s="7">
        <v>712.19</v>
      </c>
      <c r="AE668" s="10" t="s">
        <v>5055</v>
      </c>
      <c r="AG668" s="8" t="s">
        <v>5055</v>
      </c>
      <c r="AH668" t="s">
        <v>5055</v>
      </c>
      <c r="AI668" s="10" t="s">
        <v>5055</v>
      </c>
      <c r="AK668" s="8" t="s">
        <v>5055</v>
      </c>
      <c r="AL668" t="s">
        <v>5055</v>
      </c>
      <c r="AM668" t="s">
        <v>5055</v>
      </c>
      <c r="AN668" t="s">
        <v>5055</v>
      </c>
      <c r="AO668" t="s">
        <v>5055</v>
      </c>
      <c r="AP668" s="7">
        <v>712.19</v>
      </c>
      <c r="AQ668" t="s">
        <v>5055</v>
      </c>
      <c r="AR668" s="10" t="s">
        <v>5055</v>
      </c>
    </row>
    <row r="669" spans="1:44" ht="16" x14ac:dyDescent="0.2">
      <c r="A669" s="2">
        <v>45504</v>
      </c>
      <c r="B669" t="s">
        <v>204</v>
      </c>
      <c r="C669" s="7">
        <v>753.43</v>
      </c>
      <c r="D669" t="s">
        <v>104</v>
      </c>
      <c r="E669">
        <v>2555</v>
      </c>
      <c r="F669">
        <v>1730</v>
      </c>
      <c r="G669">
        <v>3649</v>
      </c>
      <c r="H669" t="s">
        <v>1936</v>
      </c>
      <c r="J669" t="s">
        <v>5053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5082</v>
      </c>
      <c r="U669" s="8" t="s">
        <v>5055</v>
      </c>
      <c r="V669" s="9">
        <v>-753.43</v>
      </c>
      <c r="X669" s="8" t="s">
        <v>5055</v>
      </c>
      <c r="Y669" t="s">
        <v>5055</v>
      </c>
      <c r="Z669" s="10" t="s">
        <v>5055</v>
      </c>
      <c r="AB669" s="8" t="s">
        <v>5055</v>
      </c>
      <c r="AC669" t="s">
        <v>5055</v>
      </c>
      <c r="AD669" s="7">
        <v>753.43</v>
      </c>
      <c r="AE669" s="10" t="s">
        <v>5055</v>
      </c>
      <c r="AG669" s="8" t="s">
        <v>5055</v>
      </c>
      <c r="AH669" t="s">
        <v>5055</v>
      </c>
      <c r="AI669" s="10" t="s">
        <v>5055</v>
      </c>
      <c r="AK669" s="8" t="s">
        <v>5055</v>
      </c>
      <c r="AL669" t="s">
        <v>5055</v>
      </c>
      <c r="AM669" t="s">
        <v>5055</v>
      </c>
      <c r="AN669" t="s">
        <v>5055</v>
      </c>
      <c r="AO669" t="s">
        <v>5055</v>
      </c>
      <c r="AP669" s="7">
        <v>753.43</v>
      </c>
      <c r="AQ669" t="s">
        <v>5055</v>
      </c>
      <c r="AR669" s="10" t="s">
        <v>5055</v>
      </c>
    </row>
    <row r="670" spans="1:44" ht="16" x14ac:dyDescent="0.2">
      <c r="A670" s="2">
        <v>45504</v>
      </c>
      <c r="B670" t="s">
        <v>204</v>
      </c>
      <c r="C670" s="7">
        <v>554.26</v>
      </c>
      <c r="D670" t="s">
        <v>104</v>
      </c>
      <c r="E670">
        <v>2555</v>
      </c>
      <c r="F670">
        <v>1730</v>
      </c>
      <c r="G670">
        <v>3652</v>
      </c>
      <c r="H670" t="s">
        <v>1934</v>
      </c>
      <c r="J670" t="s">
        <v>5053</v>
      </c>
      <c r="L670" t="s">
        <v>49</v>
      </c>
      <c r="M670" t="s">
        <v>50</v>
      </c>
      <c r="N670" t="s">
        <v>51</v>
      </c>
      <c r="O670" t="s">
        <v>52</v>
      </c>
      <c r="P670" t="s">
        <v>203</v>
      </c>
      <c r="R670" t="s">
        <v>66</v>
      </c>
      <c r="S670" t="s">
        <v>5082</v>
      </c>
      <c r="U670" s="8" t="s">
        <v>5055</v>
      </c>
      <c r="V670" s="9">
        <v>-554.26</v>
      </c>
      <c r="X670" s="8" t="s">
        <v>5055</v>
      </c>
      <c r="Y670" t="s">
        <v>5055</v>
      </c>
      <c r="Z670" s="10" t="s">
        <v>5055</v>
      </c>
      <c r="AB670" s="8" t="s">
        <v>5055</v>
      </c>
      <c r="AC670" t="s">
        <v>5055</v>
      </c>
      <c r="AD670" s="7">
        <v>554.26</v>
      </c>
      <c r="AE670" s="10" t="s">
        <v>5055</v>
      </c>
      <c r="AG670" s="8" t="s">
        <v>5055</v>
      </c>
      <c r="AH670" t="s">
        <v>5055</v>
      </c>
      <c r="AI670" s="10" t="s">
        <v>5055</v>
      </c>
      <c r="AK670" s="8" t="s">
        <v>5055</v>
      </c>
      <c r="AL670" t="s">
        <v>5055</v>
      </c>
      <c r="AM670" t="s">
        <v>5055</v>
      </c>
      <c r="AN670" t="s">
        <v>5055</v>
      </c>
      <c r="AO670" t="s">
        <v>5055</v>
      </c>
      <c r="AP670" s="7">
        <v>554.26</v>
      </c>
      <c r="AQ670" t="s">
        <v>5055</v>
      </c>
      <c r="AR670" s="10" t="s">
        <v>5055</v>
      </c>
    </row>
    <row r="671" spans="1:44" ht="16" x14ac:dyDescent="0.2">
      <c r="A671" s="2">
        <v>45519.083333333343</v>
      </c>
      <c r="B671" t="s">
        <v>215</v>
      </c>
      <c r="C671" s="7">
        <v>1239.99</v>
      </c>
      <c r="D671" t="s">
        <v>48</v>
      </c>
      <c r="E671">
        <v>1700</v>
      </c>
      <c r="F671">
        <v>940</v>
      </c>
      <c r="G671">
        <v>3252</v>
      </c>
      <c r="I671" t="s">
        <v>4181</v>
      </c>
      <c r="J671" t="s">
        <v>4182</v>
      </c>
      <c r="K671" t="s">
        <v>4181</v>
      </c>
      <c r="L671" t="s">
        <v>52</v>
      </c>
      <c r="M671" t="s">
        <v>203</v>
      </c>
      <c r="O671" t="s">
        <v>52</v>
      </c>
      <c r="P671" t="s">
        <v>53</v>
      </c>
      <c r="R671" t="s">
        <v>66</v>
      </c>
      <c r="S671" t="s">
        <v>5082</v>
      </c>
      <c r="U671" s="8" t="s">
        <v>5055</v>
      </c>
      <c r="V671" s="10" t="s">
        <v>5055</v>
      </c>
      <c r="X671" s="11">
        <v>1239.99</v>
      </c>
      <c r="Y671" t="s">
        <v>5055</v>
      </c>
      <c r="Z671" s="10" t="s">
        <v>5055</v>
      </c>
      <c r="AB671" s="8" t="s">
        <v>5055</v>
      </c>
      <c r="AC671" t="s">
        <v>5055</v>
      </c>
      <c r="AD671" t="s">
        <v>5055</v>
      </c>
      <c r="AE671" s="10" t="s">
        <v>5055</v>
      </c>
      <c r="AG671" s="8" t="s">
        <v>5055</v>
      </c>
      <c r="AH671" t="s">
        <v>5055</v>
      </c>
      <c r="AI671" s="10" t="s">
        <v>5055</v>
      </c>
      <c r="AK671" s="8" t="s">
        <v>5055</v>
      </c>
      <c r="AL671" t="s">
        <v>5055</v>
      </c>
      <c r="AM671" t="s">
        <v>5055</v>
      </c>
      <c r="AN671" t="s">
        <v>5055</v>
      </c>
      <c r="AO671" t="s">
        <v>5055</v>
      </c>
      <c r="AP671" t="s">
        <v>5055</v>
      </c>
      <c r="AQ671" t="s">
        <v>5055</v>
      </c>
      <c r="AR671" s="10" t="s">
        <v>5055</v>
      </c>
    </row>
    <row r="672" spans="1:44" ht="16" x14ac:dyDescent="0.2">
      <c r="B672" t="s">
        <v>5056</v>
      </c>
      <c r="U672" s="11">
        <f>SUM(U653:U671)</f>
        <v>0</v>
      </c>
      <c r="V672" s="9">
        <f>SUM(V653:V671)</f>
        <v>1.0231815394945443E-12</v>
      </c>
      <c r="X672" s="11">
        <f>SUM(X653:X671)</f>
        <v>0</v>
      </c>
      <c r="Y672" s="12">
        <f>SUM(Y653:Y671)</f>
        <v>0</v>
      </c>
      <c r="Z672" s="9">
        <f>SUM(Z653:Z671)</f>
        <v>0</v>
      </c>
      <c r="AB672" s="11">
        <f>SUM(AB653:AB671)</f>
        <v>0</v>
      </c>
      <c r="AC672" s="12">
        <f>SUM(AC653:AC671)</f>
        <v>8782.91</v>
      </c>
      <c r="AD672" s="12">
        <f>SUM(AD653:AD671)</f>
        <v>2201.63</v>
      </c>
      <c r="AE672" s="9">
        <f>SUM(AE653:AE671)</f>
        <v>0</v>
      </c>
      <c r="AG672" s="11">
        <f>SUM(AG653:AG671)</f>
        <v>0</v>
      </c>
      <c r="AH672" s="12">
        <f>SUM(AH653:AH671)</f>
        <v>0</v>
      </c>
      <c r="AI672" s="9">
        <f>SUM(AI653:AI671)</f>
        <v>0</v>
      </c>
      <c r="AK672" s="11">
        <f t="shared" ref="AK672:AR672" si="29">SUM(AK653:AK671)</f>
        <v>0</v>
      </c>
      <c r="AL672" s="12">
        <f t="shared" si="29"/>
        <v>0</v>
      </c>
      <c r="AM672" s="12">
        <f t="shared" si="29"/>
        <v>0</v>
      </c>
      <c r="AN672" s="12">
        <f t="shared" si="29"/>
        <v>0</v>
      </c>
      <c r="AO672" s="12">
        <f t="shared" si="29"/>
        <v>0</v>
      </c>
      <c r="AP672" s="12">
        <f t="shared" si="29"/>
        <v>10894.550000000001</v>
      </c>
      <c r="AQ672" s="12">
        <f t="shared" si="29"/>
        <v>89.99</v>
      </c>
      <c r="AR672" s="9">
        <f t="shared" si="29"/>
        <v>0</v>
      </c>
    </row>
    <row r="673" spans="1:44" ht="16" x14ac:dyDescent="0.2">
      <c r="B673" s="3" t="s">
        <v>5057</v>
      </c>
      <c r="U673" s="13">
        <f>U672+U651</f>
        <v>0</v>
      </c>
      <c r="V673" s="14">
        <f>V672+V651</f>
        <v>4.2632564145606011E-14</v>
      </c>
      <c r="X673" s="13">
        <f>X672+X651</f>
        <v>0</v>
      </c>
      <c r="Y673" s="15">
        <f>Y672+Y651</f>
        <v>90.850000000002183</v>
      </c>
      <c r="Z673" s="14">
        <f>Z672+Z651</f>
        <v>0</v>
      </c>
      <c r="AB673" s="8"/>
      <c r="AE673" s="10"/>
      <c r="AG673" s="8"/>
      <c r="AI673" s="10"/>
      <c r="AK673" s="8"/>
      <c r="AR673" s="10"/>
    </row>
    <row r="674" spans="1:44" x14ac:dyDescent="0.2">
      <c r="U674" s="8"/>
      <c r="V674" s="10"/>
      <c r="X674" s="8"/>
      <c r="Z674" s="10"/>
      <c r="AB674" s="8"/>
      <c r="AE674" s="10"/>
      <c r="AG674" s="8"/>
      <c r="AI674" s="10"/>
      <c r="AK674" s="8"/>
      <c r="AR674" s="10"/>
    </row>
    <row r="675" spans="1:44" ht="16" x14ac:dyDescent="0.2">
      <c r="A675" s="2">
        <v>45531.083333333343</v>
      </c>
      <c r="B675" t="s">
        <v>4223</v>
      </c>
      <c r="C675" s="7">
        <v>5741.87</v>
      </c>
      <c r="D675" t="s">
        <v>48</v>
      </c>
      <c r="E675">
        <v>1712</v>
      </c>
      <c r="F675">
        <v>940</v>
      </c>
      <c r="G675">
        <v>3337</v>
      </c>
      <c r="I675" t="s">
        <v>4224</v>
      </c>
      <c r="J675" t="s">
        <v>4225</v>
      </c>
      <c r="K675" t="s">
        <v>4224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5083</v>
      </c>
      <c r="U675" s="8" t="s">
        <v>5055</v>
      </c>
      <c r="V675" s="10" t="s">
        <v>5055</v>
      </c>
      <c r="X675" s="8" t="s">
        <v>5055</v>
      </c>
      <c r="Y675" t="s">
        <v>5055</v>
      </c>
      <c r="Z675" s="9">
        <v>5741.87</v>
      </c>
      <c r="AB675" s="8" t="s">
        <v>5055</v>
      </c>
      <c r="AC675" t="s">
        <v>5055</v>
      </c>
      <c r="AD675" t="s">
        <v>5055</v>
      </c>
      <c r="AE675" s="10" t="s">
        <v>5055</v>
      </c>
      <c r="AG675" s="8" t="s">
        <v>5055</v>
      </c>
      <c r="AH675" t="s">
        <v>5055</v>
      </c>
      <c r="AI675" s="10" t="s">
        <v>5055</v>
      </c>
      <c r="AK675" s="8" t="s">
        <v>5055</v>
      </c>
      <c r="AL675" t="s">
        <v>5055</v>
      </c>
      <c r="AM675" t="s">
        <v>5055</v>
      </c>
      <c r="AN675" t="s">
        <v>5055</v>
      </c>
      <c r="AO675" t="s">
        <v>5055</v>
      </c>
      <c r="AP675" t="s">
        <v>5055</v>
      </c>
      <c r="AQ675" t="s">
        <v>5055</v>
      </c>
      <c r="AR675" s="10" t="s">
        <v>5055</v>
      </c>
    </row>
    <row r="676" spans="1:44" ht="16" x14ac:dyDescent="0.2">
      <c r="A676" s="2">
        <v>45532.083333333343</v>
      </c>
      <c r="B676" t="s">
        <v>256</v>
      </c>
      <c r="C676" s="7">
        <v>2778.18</v>
      </c>
      <c r="D676" t="s">
        <v>48</v>
      </c>
      <c r="E676">
        <v>1705</v>
      </c>
      <c r="F676">
        <v>940</v>
      </c>
      <c r="G676">
        <v>3340</v>
      </c>
      <c r="I676" t="s">
        <v>4234</v>
      </c>
      <c r="J676" t="s">
        <v>4235</v>
      </c>
      <c r="K676" t="s">
        <v>4234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5083</v>
      </c>
      <c r="U676" s="8" t="s">
        <v>5055</v>
      </c>
      <c r="V676" s="10" t="s">
        <v>5055</v>
      </c>
      <c r="X676" s="8" t="s">
        <v>5055</v>
      </c>
      <c r="Y676" s="7">
        <v>2778.18</v>
      </c>
      <c r="Z676" s="10" t="s">
        <v>5055</v>
      </c>
      <c r="AB676" s="8" t="s">
        <v>5055</v>
      </c>
      <c r="AC676" t="s">
        <v>5055</v>
      </c>
      <c r="AD676" t="s">
        <v>5055</v>
      </c>
      <c r="AE676" s="10" t="s">
        <v>5055</v>
      </c>
      <c r="AG676" s="8" t="s">
        <v>5055</v>
      </c>
      <c r="AH676" t="s">
        <v>5055</v>
      </c>
      <c r="AI676" s="10" t="s">
        <v>5055</v>
      </c>
      <c r="AK676" s="8" t="s">
        <v>5055</v>
      </c>
      <c r="AL676" t="s">
        <v>5055</v>
      </c>
      <c r="AM676" t="s">
        <v>5055</v>
      </c>
      <c r="AN676" t="s">
        <v>5055</v>
      </c>
      <c r="AO676" t="s">
        <v>5055</v>
      </c>
      <c r="AP676" t="s">
        <v>5055</v>
      </c>
      <c r="AQ676" t="s">
        <v>5055</v>
      </c>
      <c r="AR676" s="10" t="s">
        <v>5055</v>
      </c>
    </row>
    <row r="677" spans="1:44" ht="16" x14ac:dyDescent="0.2">
      <c r="A677" s="2">
        <v>45532.083333333343</v>
      </c>
      <c r="B677" t="s">
        <v>582</v>
      </c>
      <c r="C677" s="7">
        <v>1042.75</v>
      </c>
      <c r="D677" t="s">
        <v>48</v>
      </c>
      <c r="E677">
        <v>1705</v>
      </c>
      <c r="F677">
        <v>940</v>
      </c>
      <c r="G677">
        <v>3339</v>
      </c>
      <c r="I677" t="s">
        <v>4236</v>
      </c>
      <c r="J677" t="s">
        <v>4237</v>
      </c>
      <c r="K677" t="s">
        <v>4236</v>
      </c>
      <c r="L677" t="s">
        <v>52</v>
      </c>
      <c r="M677" t="s">
        <v>203</v>
      </c>
      <c r="O677" t="s">
        <v>52</v>
      </c>
      <c r="P677" t="s">
        <v>53</v>
      </c>
      <c r="R677" t="s">
        <v>66</v>
      </c>
      <c r="S677" t="s">
        <v>5083</v>
      </c>
      <c r="U677" s="8" t="s">
        <v>5055</v>
      </c>
      <c r="V677" s="10" t="s">
        <v>5055</v>
      </c>
      <c r="X677" s="8" t="s">
        <v>5055</v>
      </c>
      <c r="Y677" s="7">
        <v>1042.75</v>
      </c>
      <c r="Z677" s="10" t="s">
        <v>5055</v>
      </c>
      <c r="AB677" s="8" t="s">
        <v>5055</v>
      </c>
      <c r="AC677" t="s">
        <v>5055</v>
      </c>
      <c r="AD677" t="s">
        <v>5055</v>
      </c>
      <c r="AE677" s="10" t="s">
        <v>5055</v>
      </c>
      <c r="AG677" s="8" t="s">
        <v>5055</v>
      </c>
      <c r="AH677" t="s">
        <v>5055</v>
      </c>
      <c r="AI677" s="10" t="s">
        <v>5055</v>
      </c>
      <c r="AK677" s="8" t="s">
        <v>5055</v>
      </c>
      <c r="AL677" t="s">
        <v>5055</v>
      </c>
      <c r="AM677" t="s">
        <v>5055</v>
      </c>
      <c r="AN677" t="s">
        <v>5055</v>
      </c>
      <c r="AO677" t="s">
        <v>5055</v>
      </c>
      <c r="AP677" t="s">
        <v>5055</v>
      </c>
      <c r="AQ677" t="s">
        <v>5055</v>
      </c>
      <c r="AR677" s="10" t="s">
        <v>5055</v>
      </c>
    </row>
    <row r="678" spans="1:44" ht="16" x14ac:dyDescent="0.2">
      <c r="A678" s="2">
        <v>45535</v>
      </c>
      <c r="B678" t="s">
        <v>205</v>
      </c>
      <c r="C678" s="7">
        <v>819.63</v>
      </c>
      <c r="D678" t="s">
        <v>104</v>
      </c>
      <c r="E678">
        <v>1730</v>
      </c>
      <c r="F678">
        <v>1700</v>
      </c>
      <c r="G678">
        <v>3266</v>
      </c>
      <c r="J678" t="s">
        <v>5053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5083</v>
      </c>
      <c r="U678" s="8" t="s">
        <v>5055</v>
      </c>
      <c r="V678" s="9">
        <v>819.63</v>
      </c>
      <c r="X678" s="11">
        <v>-819.63</v>
      </c>
      <c r="Y678" t="s">
        <v>5055</v>
      </c>
      <c r="Z678" s="10" t="s">
        <v>5055</v>
      </c>
      <c r="AB678" s="8" t="s">
        <v>5055</v>
      </c>
      <c r="AC678" t="s">
        <v>5055</v>
      </c>
      <c r="AD678" t="s">
        <v>5055</v>
      </c>
      <c r="AE678" s="10" t="s">
        <v>5055</v>
      </c>
      <c r="AG678" s="8" t="s">
        <v>5055</v>
      </c>
      <c r="AH678" t="s">
        <v>5055</v>
      </c>
      <c r="AI678" s="10" t="s">
        <v>5055</v>
      </c>
      <c r="AK678" s="8" t="s">
        <v>5055</v>
      </c>
      <c r="AL678" t="s">
        <v>5055</v>
      </c>
      <c r="AM678" t="s">
        <v>5055</v>
      </c>
      <c r="AN678" t="s">
        <v>5055</v>
      </c>
      <c r="AO678" t="s">
        <v>5055</v>
      </c>
      <c r="AP678" t="s">
        <v>5055</v>
      </c>
      <c r="AQ678" t="s">
        <v>5055</v>
      </c>
      <c r="AR678" s="10" t="s">
        <v>5055</v>
      </c>
    </row>
    <row r="679" spans="1:44" ht="16" x14ac:dyDescent="0.2">
      <c r="A679" s="2">
        <v>45535</v>
      </c>
      <c r="B679" t="s">
        <v>370</v>
      </c>
      <c r="C679" s="7">
        <v>2383.16</v>
      </c>
      <c r="D679" t="s">
        <v>104</v>
      </c>
      <c r="E679">
        <v>1730</v>
      </c>
      <c r="F679">
        <v>1705</v>
      </c>
      <c r="G679">
        <v>3267</v>
      </c>
      <c r="J679" t="s">
        <v>5053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5083</v>
      </c>
      <c r="U679" s="8" t="s">
        <v>5055</v>
      </c>
      <c r="V679" s="9">
        <v>2383.16</v>
      </c>
      <c r="X679" s="8" t="s">
        <v>5055</v>
      </c>
      <c r="Y679" s="7">
        <v>-2383.16</v>
      </c>
      <c r="Z679" s="10" t="s">
        <v>5055</v>
      </c>
      <c r="AB679" s="8" t="s">
        <v>5055</v>
      </c>
      <c r="AC679" t="s">
        <v>5055</v>
      </c>
      <c r="AD679" t="s">
        <v>5055</v>
      </c>
      <c r="AE679" s="10" t="s">
        <v>5055</v>
      </c>
      <c r="AG679" s="8" t="s">
        <v>5055</v>
      </c>
      <c r="AH679" t="s">
        <v>5055</v>
      </c>
      <c r="AI679" s="10" t="s">
        <v>5055</v>
      </c>
      <c r="AK679" s="8" t="s">
        <v>5055</v>
      </c>
      <c r="AL679" t="s">
        <v>5055</v>
      </c>
      <c r="AM679" t="s">
        <v>5055</v>
      </c>
      <c r="AN679" t="s">
        <v>5055</v>
      </c>
      <c r="AO679" t="s">
        <v>5055</v>
      </c>
      <c r="AP679" t="s">
        <v>5055</v>
      </c>
      <c r="AQ679" t="s">
        <v>5055</v>
      </c>
      <c r="AR679" s="10" t="s">
        <v>5055</v>
      </c>
    </row>
    <row r="680" spans="1:44" ht="16" x14ac:dyDescent="0.2">
      <c r="A680" s="2">
        <v>45535</v>
      </c>
      <c r="B680" t="s">
        <v>202</v>
      </c>
      <c r="C680" s="7">
        <v>3556.48</v>
      </c>
      <c r="D680" t="s">
        <v>104</v>
      </c>
      <c r="E680">
        <v>1730</v>
      </c>
      <c r="F680">
        <v>1712</v>
      </c>
      <c r="G680">
        <v>3268</v>
      </c>
      <c r="J680" t="s">
        <v>5053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5083</v>
      </c>
      <c r="U680" s="8" t="s">
        <v>5055</v>
      </c>
      <c r="V680" s="9">
        <v>3556.48</v>
      </c>
      <c r="X680" s="8" t="s">
        <v>5055</v>
      </c>
      <c r="Y680" t="s">
        <v>5055</v>
      </c>
      <c r="Z680" s="9">
        <v>-3556.48</v>
      </c>
      <c r="AB680" s="8" t="s">
        <v>5055</v>
      </c>
      <c r="AC680" t="s">
        <v>5055</v>
      </c>
      <c r="AD680" t="s">
        <v>5055</v>
      </c>
      <c r="AE680" s="10" t="s">
        <v>5055</v>
      </c>
      <c r="AG680" s="8" t="s">
        <v>5055</v>
      </c>
      <c r="AH680" t="s">
        <v>5055</v>
      </c>
      <c r="AI680" s="10" t="s">
        <v>5055</v>
      </c>
      <c r="AK680" s="8" t="s">
        <v>5055</v>
      </c>
      <c r="AL680" t="s">
        <v>5055</v>
      </c>
      <c r="AM680" t="s">
        <v>5055</v>
      </c>
      <c r="AN680" t="s">
        <v>5055</v>
      </c>
      <c r="AO680" t="s">
        <v>5055</v>
      </c>
      <c r="AP680" t="s">
        <v>5055</v>
      </c>
      <c r="AQ680" t="s">
        <v>5055</v>
      </c>
      <c r="AR680" s="10" t="s">
        <v>5055</v>
      </c>
    </row>
    <row r="681" spans="1:44" ht="16" x14ac:dyDescent="0.2">
      <c r="A681" s="2">
        <v>45535</v>
      </c>
      <c r="B681" t="s">
        <v>202</v>
      </c>
      <c r="C681" s="7">
        <v>2185.39</v>
      </c>
      <c r="D681" t="s">
        <v>104</v>
      </c>
      <c r="E681">
        <v>1730</v>
      </c>
      <c r="F681">
        <v>1712</v>
      </c>
      <c r="G681">
        <v>3482</v>
      </c>
      <c r="J681" t="s">
        <v>5053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5083</v>
      </c>
      <c r="U681" s="8" t="s">
        <v>5055</v>
      </c>
      <c r="V681" s="9">
        <v>2185.39</v>
      </c>
      <c r="X681" s="8" t="s">
        <v>5055</v>
      </c>
      <c r="Y681" t="s">
        <v>5055</v>
      </c>
      <c r="Z681" s="9">
        <v>-2185.39</v>
      </c>
      <c r="AB681" s="8" t="s">
        <v>5055</v>
      </c>
      <c r="AC681" t="s">
        <v>5055</v>
      </c>
      <c r="AD681" t="s">
        <v>5055</v>
      </c>
      <c r="AE681" s="10" t="s">
        <v>5055</v>
      </c>
      <c r="AG681" s="8" t="s">
        <v>5055</v>
      </c>
      <c r="AH681" t="s">
        <v>5055</v>
      </c>
      <c r="AI681" s="10" t="s">
        <v>5055</v>
      </c>
      <c r="AK681" s="8" t="s">
        <v>5055</v>
      </c>
      <c r="AL681" t="s">
        <v>5055</v>
      </c>
      <c r="AM681" t="s">
        <v>5055</v>
      </c>
      <c r="AN681" t="s">
        <v>5055</v>
      </c>
      <c r="AO681" t="s">
        <v>5055</v>
      </c>
      <c r="AP681" t="s">
        <v>5055</v>
      </c>
      <c r="AQ681" t="s">
        <v>5055</v>
      </c>
      <c r="AR681" s="10" t="s">
        <v>5055</v>
      </c>
    </row>
    <row r="682" spans="1:44" ht="16" x14ac:dyDescent="0.2">
      <c r="A682" s="2">
        <v>45535</v>
      </c>
      <c r="B682" t="s">
        <v>205</v>
      </c>
      <c r="C682" s="7">
        <v>1437.77</v>
      </c>
      <c r="D682" t="s">
        <v>104</v>
      </c>
      <c r="E682">
        <v>1730</v>
      </c>
      <c r="F682">
        <v>1705</v>
      </c>
      <c r="G682">
        <v>3483</v>
      </c>
      <c r="J682" t="s">
        <v>5053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5083</v>
      </c>
      <c r="U682" s="8" t="s">
        <v>5055</v>
      </c>
      <c r="V682" s="9">
        <v>1437.77</v>
      </c>
      <c r="X682" s="8" t="s">
        <v>5055</v>
      </c>
      <c r="Y682" s="7">
        <v>-1437.77</v>
      </c>
      <c r="Z682" s="10" t="s">
        <v>5055</v>
      </c>
      <c r="AB682" s="8" t="s">
        <v>5055</v>
      </c>
      <c r="AC682" t="s">
        <v>5055</v>
      </c>
      <c r="AD682" t="s">
        <v>5055</v>
      </c>
      <c r="AE682" s="10" t="s">
        <v>5055</v>
      </c>
      <c r="AG682" s="8" t="s">
        <v>5055</v>
      </c>
      <c r="AH682" t="s">
        <v>5055</v>
      </c>
      <c r="AI682" s="10" t="s">
        <v>5055</v>
      </c>
      <c r="AK682" s="8" t="s">
        <v>5055</v>
      </c>
      <c r="AL682" t="s">
        <v>5055</v>
      </c>
      <c r="AM682" t="s">
        <v>5055</v>
      </c>
      <c r="AN682" t="s">
        <v>5055</v>
      </c>
      <c r="AO682" t="s">
        <v>5055</v>
      </c>
      <c r="AP682" t="s">
        <v>5055</v>
      </c>
      <c r="AQ682" t="s">
        <v>5055</v>
      </c>
      <c r="AR682" s="10" t="s">
        <v>5055</v>
      </c>
    </row>
    <row r="683" spans="1:44" ht="16" x14ac:dyDescent="0.2">
      <c r="A683" s="2">
        <v>45535</v>
      </c>
      <c r="B683" t="s">
        <v>205</v>
      </c>
      <c r="C683" s="7">
        <v>420.36</v>
      </c>
      <c r="D683" t="s">
        <v>104</v>
      </c>
      <c r="E683">
        <v>1730</v>
      </c>
      <c r="F683">
        <v>1700</v>
      </c>
      <c r="G683">
        <v>3484</v>
      </c>
      <c r="J683" t="s">
        <v>5053</v>
      </c>
      <c r="L683" t="s">
        <v>52</v>
      </c>
      <c r="M683" t="s">
        <v>203</v>
      </c>
      <c r="O683" t="s">
        <v>52</v>
      </c>
      <c r="P683" t="s">
        <v>203</v>
      </c>
      <c r="R683" t="s">
        <v>66</v>
      </c>
      <c r="S683" t="s">
        <v>5083</v>
      </c>
      <c r="U683" s="8" t="s">
        <v>5055</v>
      </c>
      <c r="V683" s="9">
        <v>420.36</v>
      </c>
      <c r="X683" s="11">
        <v>-420.36</v>
      </c>
      <c r="Y683" t="s">
        <v>5055</v>
      </c>
      <c r="Z683" s="10" t="s">
        <v>5055</v>
      </c>
      <c r="AB683" s="8" t="s">
        <v>5055</v>
      </c>
      <c r="AC683" t="s">
        <v>5055</v>
      </c>
      <c r="AD683" t="s">
        <v>5055</v>
      </c>
      <c r="AE683" s="10" t="s">
        <v>5055</v>
      </c>
      <c r="AG683" s="8" t="s">
        <v>5055</v>
      </c>
      <c r="AH683" t="s">
        <v>5055</v>
      </c>
      <c r="AI683" s="10" t="s">
        <v>5055</v>
      </c>
      <c r="AK683" s="8" t="s">
        <v>5055</v>
      </c>
      <c r="AL683" t="s">
        <v>5055</v>
      </c>
      <c r="AM683" t="s">
        <v>5055</v>
      </c>
      <c r="AN683" t="s">
        <v>5055</v>
      </c>
      <c r="AO683" t="s">
        <v>5055</v>
      </c>
      <c r="AP683" t="s">
        <v>5055</v>
      </c>
      <c r="AQ683" t="s">
        <v>5055</v>
      </c>
      <c r="AR683" s="10" t="s">
        <v>5055</v>
      </c>
    </row>
    <row r="684" spans="1:44" ht="16" x14ac:dyDescent="0.2">
      <c r="A684" s="2">
        <v>45535</v>
      </c>
      <c r="B684" t="s">
        <v>206</v>
      </c>
      <c r="C684" s="7">
        <v>3110.01</v>
      </c>
      <c r="D684" t="s">
        <v>104</v>
      </c>
      <c r="E684">
        <v>2551</v>
      </c>
      <c r="F684">
        <v>1730</v>
      </c>
      <c r="G684">
        <v>3269</v>
      </c>
      <c r="H684" t="s">
        <v>1934</v>
      </c>
      <c r="J684" t="s">
        <v>5053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5083</v>
      </c>
      <c r="U684" s="8" t="s">
        <v>5055</v>
      </c>
      <c r="V684" s="9">
        <v>-3110.01</v>
      </c>
      <c r="X684" s="8" t="s">
        <v>5055</v>
      </c>
      <c r="Y684" t="s">
        <v>5055</v>
      </c>
      <c r="Z684" s="10" t="s">
        <v>5055</v>
      </c>
      <c r="AB684" s="8" t="s">
        <v>5055</v>
      </c>
      <c r="AC684" s="7">
        <v>3110.01</v>
      </c>
      <c r="AD684" t="s">
        <v>5055</v>
      </c>
      <c r="AE684" s="10" t="s">
        <v>5055</v>
      </c>
      <c r="AG684" s="8" t="s">
        <v>5055</v>
      </c>
      <c r="AH684" t="s">
        <v>5055</v>
      </c>
      <c r="AI684" s="10" t="s">
        <v>5055</v>
      </c>
      <c r="AK684" s="8" t="s">
        <v>5055</v>
      </c>
      <c r="AL684" t="s">
        <v>5055</v>
      </c>
      <c r="AM684" t="s">
        <v>5055</v>
      </c>
      <c r="AN684" t="s">
        <v>5055</v>
      </c>
      <c r="AO684" t="s">
        <v>5055</v>
      </c>
      <c r="AP684" s="7">
        <v>3110.01</v>
      </c>
      <c r="AQ684" t="s">
        <v>5055</v>
      </c>
      <c r="AR684" s="10" t="s">
        <v>5055</v>
      </c>
    </row>
    <row r="685" spans="1:44" ht="16" x14ac:dyDescent="0.2">
      <c r="A685" s="2">
        <v>45535</v>
      </c>
      <c r="B685" t="s">
        <v>206</v>
      </c>
      <c r="C685" s="7">
        <v>2382.81</v>
      </c>
      <c r="D685" t="s">
        <v>104</v>
      </c>
      <c r="E685">
        <v>2551</v>
      </c>
      <c r="F685">
        <v>1730</v>
      </c>
      <c r="G685">
        <v>3270</v>
      </c>
      <c r="H685" t="s">
        <v>1935</v>
      </c>
      <c r="J685" t="s">
        <v>5053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5083</v>
      </c>
      <c r="U685" s="8" t="s">
        <v>5055</v>
      </c>
      <c r="V685" s="9">
        <v>-2382.81</v>
      </c>
      <c r="X685" s="8" t="s">
        <v>5055</v>
      </c>
      <c r="Y685" t="s">
        <v>5055</v>
      </c>
      <c r="Z685" s="10" t="s">
        <v>5055</v>
      </c>
      <c r="AB685" s="8" t="s">
        <v>5055</v>
      </c>
      <c r="AC685" s="7">
        <v>2382.81</v>
      </c>
      <c r="AD685" t="s">
        <v>5055</v>
      </c>
      <c r="AE685" s="10" t="s">
        <v>5055</v>
      </c>
      <c r="AG685" s="8" t="s">
        <v>5055</v>
      </c>
      <c r="AH685" t="s">
        <v>5055</v>
      </c>
      <c r="AI685" s="10" t="s">
        <v>5055</v>
      </c>
      <c r="AK685" s="8" t="s">
        <v>5055</v>
      </c>
      <c r="AL685" t="s">
        <v>5055</v>
      </c>
      <c r="AM685" t="s">
        <v>5055</v>
      </c>
      <c r="AN685" t="s">
        <v>5055</v>
      </c>
      <c r="AO685" t="s">
        <v>5055</v>
      </c>
      <c r="AP685" s="7">
        <v>2382.81</v>
      </c>
      <c r="AQ685" t="s">
        <v>5055</v>
      </c>
      <c r="AR685" s="10" t="s">
        <v>5055</v>
      </c>
    </row>
    <row r="686" spans="1:44" ht="16" x14ac:dyDescent="0.2">
      <c r="A686" s="2">
        <v>45535</v>
      </c>
      <c r="B686" t="s">
        <v>206</v>
      </c>
      <c r="C686" s="7">
        <v>3290.09</v>
      </c>
      <c r="D686" t="s">
        <v>104</v>
      </c>
      <c r="E686">
        <v>2551</v>
      </c>
      <c r="F686">
        <v>1730</v>
      </c>
      <c r="G686">
        <v>3647</v>
      </c>
      <c r="H686" t="s">
        <v>1936</v>
      </c>
      <c r="J686" t="s">
        <v>5053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5083</v>
      </c>
      <c r="U686" s="8" t="s">
        <v>5055</v>
      </c>
      <c r="V686" s="9">
        <v>-3290.09</v>
      </c>
      <c r="X686" s="8" t="s">
        <v>5055</v>
      </c>
      <c r="Y686" t="s">
        <v>5055</v>
      </c>
      <c r="Z686" s="10" t="s">
        <v>5055</v>
      </c>
      <c r="AB686" s="8" t="s">
        <v>5055</v>
      </c>
      <c r="AC686" s="7">
        <v>3290.09</v>
      </c>
      <c r="AD686" t="s">
        <v>5055</v>
      </c>
      <c r="AE686" s="10" t="s">
        <v>5055</v>
      </c>
      <c r="AG686" s="8" t="s">
        <v>5055</v>
      </c>
      <c r="AH686" t="s">
        <v>5055</v>
      </c>
      <c r="AI686" s="10" t="s">
        <v>5055</v>
      </c>
      <c r="AK686" s="8" t="s">
        <v>5055</v>
      </c>
      <c r="AL686" t="s">
        <v>5055</v>
      </c>
      <c r="AM686" t="s">
        <v>5055</v>
      </c>
      <c r="AN686" t="s">
        <v>5055</v>
      </c>
      <c r="AO686" t="s">
        <v>5055</v>
      </c>
      <c r="AP686" s="7">
        <v>3290.09</v>
      </c>
      <c r="AQ686" t="s">
        <v>5055</v>
      </c>
      <c r="AR686" s="10" t="s">
        <v>5055</v>
      </c>
    </row>
    <row r="687" spans="1:44" ht="16" x14ac:dyDescent="0.2">
      <c r="A687" s="2">
        <v>45535</v>
      </c>
      <c r="B687" t="s">
        <v>204</v>
      </c>
      <c r="C687" s="7">
        <v>712.19</v>
      </c>
      <c r="D687" t="s">
        <v>104</v>
      </c>
      <c r="E687">
        <v>2555</v>
      </c>
      <c r="F687">
        <v>1730</v>
      </c>
      <c r="G687">
        <v>3644</v>
      </c>
      <c r="H687" t="s">
        <v>1934</v>
      </c>
      <c r="J687" t="s">
        <v>5053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5083</v>
      </c>
      <c r="U687" s="8" t="s">
        <v>5055</v>
      </c>
      <c r="V687" s="9">
        <v>-712.19</v>
      </c>
      <c r="X687" s="8" t="s">
        <v>5055</v>
      </c>
      <c r="Y687" t="s">
        <v>5055</v>
      </c>
      <c r="Z687" s="10" t="s">
        <v>5055</v>
      </c>
      <c r="AB687" s="8" t="s">
        <v>5055</v>
      </c>
      <c r="AC687" t="s">
        <v>5055</v>
      </c>
      <c r="AD687" s="7">
        <v>712.19</v>
      </c>
      <c r="AE687" s="10" t="s">
        <v>5055</v>
      </c>
      <c r="AG687" s="8" t="s">
        <v>5055</v>
      </c>
      <c r="AH687" t="s">
        <v>5055</v>
      </c>
      <c r="AI687" s="10" t="s">
        <v>5055</v>
      </c>
      <c r="AK687" s="8" t="s">
        <v>5055</v>
      </c>
      <c r="AL687" t="s">
        <v>5055</v>
      </c>
      <c r="AM687" t="s">
        <v>5055</v>
      </c>
      <c r="AN687" t="s">
        <v>5055</v>
      </c>
      <c r="AO687" t="s">
        <v>5055</v>
      </c>
      <c r="AP687" s="7">
        <v>712.19</v>
      </c>
      <c r="AQ687" t="s">
        <v>5055</v>
      </c>
      <c r="AR687" s="10" t="s">
        <v>5055</v>
      </c>
    </row>
    <row r="688" spans="1:44" ht="16" x14ac:dyDescent="0.2">
      <c r="A688" s="2">
        <v>45535</v>
      </c>
      <c r="B688" t="s">
        <v>204</v>
      </c>
      <c r="C688" s="7">
        <v>753.43</v>
      </c>
      <c r="D688" t="s">
        <v>104</v>
      </c>
      <c r="E688">
        <v>2555</v>
      </c>
      <c r="F688">
        <v>1730</v>
      </c>
      <c r="G688">
        <v>3650</v>
      </c>
      <c r="H688" t="s">
        <v>1936</v>
      </c>
      <c r="J688" t="s">
        <v>5053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5083</v>
      </c>
      <c r="U688" s="8" t="s">
        <v>5055</v>
      </c>
      <c r="V688" s="9">
        <v>-753.43</v>
      </c>
      <c r="X688" s="8" t="s">
        <v>5055</v>
      </c>
      <c r="Y688" t="s">
        <v>5055</v>
      </c>
      <c r="Z688" s="10" t="s">
        <v>5055</v>
      </c>
      <c r="AB688" s="8" t="s">
        <v>5055</v>
      </c>
      <c r="AC688" t="s">
        <v>5055</v>
      </c>
      <c r="AD688" s="7">
        <v>753.43</v>
      </c>
      <c r="AE688" s="10" t="s">
        <v>5055</v>
      </c>
      <c r="AG688" s="8" t="s">
        <v>5055</v>
      </c>
      <c r="AH688" t="s">
        <v>5055</v>
      </c>
      <c r="AI688" s="10" t="s">
        <v>5055</v>
      </c>
      <c r="AK688" s="8" t="s">
        <v>5055</v>
      </c>
      <c r="AL688" t="s">
        <v>5055</v>
      </c>
      <c r="AM688" t="s">
        <v>5055</v>
      </c>
      <c r="AN688" t="s">
        <v>5055</v>
      </c>
      <c r="AO688" t="s">
        <v>5055</v>
      </c>
      <c r="AP688" s="7">
        <v>753.43</v>
      </c>
      <c r="AQ688" t="s">
        <v>5055</v>
      </c>
      <c r="AR688" s="10" t="s">
        <v>5055</v>
      </c>
    </row>
    <row r="689" spans="1:44" ht="16" x14ac:dyDescent="0.2">
      <c r="A689" s="2">
        <v>45535</v>
      </c>
      <c r="B689" t="s">
        <v>204</v>
      </c>
      <c r="C689" s="7">
        <v>554.26</v>
      </c>
      <c r="D689" t="s">
        <v>104</v>
      </c>
      <c r="E689">
        <v>2555</v>
      </c>
      <c r="F689">
        <v>1730</v>
      </c>
      <c r="G689">
        <v>3653</v>
      </c>
      <c r="H689" t="s">
        <v>1934</v>
      </c>
      <c r="J689" t="s">
        <v>5053</v>
      </c>
      <c r="L689" t="s">
        <v>49</v>
      </c>
      <c r="M689" t="s">
        <v>50</v>
      </c>
      <c r="N689" t="s">
        <v>51</v>
      </c>
      <c r="O689" t="s">
        <v>52</v>
      </c>
      <c r="P689" t="s">
        <v>203</v>
      </c>
      <c r="R689" t="s">
        <v>66</v>
      </c>
      <c r="S689" t="s">
        <v>5083</v>
      </c>
      <c r="U689" s="8" t="s">
        <v>5055</v>
      </c>
      <c r="V689" s="9">
        <v>-554.26</v>
      </c>
      <c r="X689" s="8" t="s">
        <v>5055</v>
      </c>
      <c r="Y689" t="s">
        <v>5055</v>
      </c>
      <c r="Z689" s="10" t="s">
        <v>5055</v>
      </c>
      <c r="AB689" s="8" t="s">
        <v>5055</v>
      </c>
      <c r="AC689" t="s">
        <v>5055</v>
      </c>
      <c r="AD689" s="7">
        <v>554.26</v>
      </c>
      <c r="AE689" s="10" t="s">
        <v>5055</v>
      </c>
      <c r="AG689" s="8" t="s">
        <v>5055</v>
      </c>
      <c r="AH689" t="s">
        <v>5055</v>
      </c>
      <c r="AI689" s="10" t="s">
        <v>5055</v>
      </c>
      <c r="AK689" s="8" t="s">
        <v>5055</v>
      </c>
      <c r="AL689" t="s">
        <v>5055</v>
      </c>
      <c r="AM689" t="s">
        <v>5055</v>
      </c>
      <c r="AN689" t="s">
        <v>5055</v>
      </c>
      <c r="AO689" t="s">
        <v>5055</v>
      </c>
      <c r="AP689" s="7">
        <v>554.26</v>
      </c>
      <c r="AQ689" t="s">
        <v>5055</v>
      </c>
      <c r="AR689" s="10" t="s">
        <v>5055</v>
      </c>
    </row>
    <row r="690" spans="1:44" ht="16" x14ac:dyDescent="0.2">
      <c r="A690" s="2">
        <v>45548.083333333343</v>
      </c>
      <c r="B690" t="s">
        <v>215</v>
      </c>
      <c r="C690" s="7">
        <v>1239.99</v>
      </c>
      <c r="D690" t="s">
        <v>48</v>
      </c>
      <c r="E690">
        <v>1700</v>
      </c>
      <c r="F690">
        <v>940</v>
      </c>
      <c r="G690">
        <v>3351</v>
      </c>
      <c r="I690" t="s">
        <v>4320</v>
      </c>
      <c r="J690" t="s">
        <v>4321</v>
      </c>
      <c r="K690" t="s">
        <v>4320</v>
      </c>
      <c r="L690" t="s">
        <v>52</v>
      </c>
      <c r="M690" t="s">
        <v>203</v>
      </c>
      <c r="O690" t="s">
        <v>52</v>
      </c>
      <c r="P690" t="s">
        <v>53</v>
      </c>
      <c r="R690" t="s">
        <v>66</v>
      </c>
      <c r="S690" t="s">
        <v>5083</v>
      </c>
      <c r="U690" s="8" t="s">
        <v>5055</v>
      </c>
      <c r="V690" s="10" t="s">
        <v>5055</v>
      </c>
      <c r="X690" s="11">
        <v>1239.99</v>
      </c>
      <c r="Y690" t="s">
        <v>5055</v>
      </c>
      <c r="Z690" s="10" t="s">
        <v>5055</v>
      </c>
      <c r="AB690" s="8" t="s">
        <v>5055</v>
      </c>
      <c r="AC690" t="s">
        <v>5055</v>
      </c>
      <c r="AD690" t="s">
        <v>5055</v>
      </c>
      <c r="AE690" s="10" t="s">
        <v>5055</v>
      </c>
      <c r="AG690" s="8" t="s">
        <v>5055</v>
      </c>
      <c r="AH690" t="s">
        <v>5055</v>
      </c>
      <c r="AI690" s="10" t="s">
        <v>5055</v>
      </c>
      <c r="AK690" s="8" t="s">
        <v>5055</v>
      </c>
      <c r="AL690" t="s">
        <v>5055</v>
      </c>
      <c r="AM690" t="s">
        <v>5055</v>
      </c>
      <c r="AN690" t="s">
        <v>5055</v>
      </c>
      <c r="AO690" t="s">
        <v>5055</v>
      </c>
      <c r="AP690" t="s">
        <v>5055</v>
      </c>
      <c r="AQ690" t="s">
        <v>5055</v>
      </c>
      <c r="AR690" s="10" t="s">
        <v>5055</v>
      </c>
    </row>
    <row r="691" spans="1:44" ht="16" x14ac:dyDescent="0.2">
      <c r="B691" t="s">
        <v>5056</v>
      </c>
      <c r="U691" s="11">
        <f>SUM(U675:U690)</f>
        <v>0</v>
      </c>
      <c r="V691" s="9">
        <f>SUM(V675:V690)</f>
        <v>1.0231815394945443E-12</v>
      </c>
      <c r="X691" s="11">
        <f>SUM(X675:X690)</f>
        <v>0</v>
      </c>
      <c r="Y691" s="12">
        <f>SUM(Y675:Y690)</f>
        <v>0</v>
      </c>
      <c r="Z691" s="9">
        <f>SUM(Z675:Z690)</f>
        <v>0</v>
      </c>
      <c r="AB691" s="11">
        <f>SUM(AB675:AB690)</f>
        <v>0</v>
      </c>
      <c r="AC691" s="12">
        <f>SUM(AC675:AC690)</f>
        <v>8782.91</v>
      </c>
      <c r="AD691" s="12">
        <f>SUM(AD675:AD690)</f>
        <v>2019.8799999999999</v>
      </c>
      <c r="AE691" s="9">
        <f>SUM(AE675:AE690)</f>
        <v>0</v>
      </c>
      <c r="AG691" s="11">
        <f>SUM(AG675:AG690)</f>
        <v>0</v>
      </c>
      <c r="AH691" s="12">
        <f>SUM(AH675:AH690)</f>
        <v>0</v>
      </c>
      <c r="AI691" s="9">
        <f>SUM(AI675:AI690)</f>
        <v>0</v>
      </c>
      <c r="AK691" s="11">
        <f t="shared" ref="AK691:AR691" si="30">SUM(AK675:AK690)</f>
        <v>0</v>
      </c>
      <c r="AL691" s="12">
        <f t="shared" si="30"/>
        <v>0</v>
      </c>
      <c r="AM691" s="12">
        <f t="shared" si="30"/>
        <v>0</v>
      </c>
      <c r="AN691" s="12">
        <f t="shared" si="30"/>
        <v>0</v>
      </c>
      <c r="AO691" s="12">
        <f t="shared" si="30"/>
        <v>0</v>
      </c>
      <c r="AP691" s="12">
        <f t="shared" si="30"/>
        <v>10802.79</v>
      </c>
      <c r="AQ691" s="12">
        <f t="shared" si="30"/>
        <v>0</v>
      </c>
      <c r="AR691" s="9">
        <f t="shared" si="30"/>
        <v>0</v>
      </c>
    </row>
    <row r="692" spans="1:44" ht="16" x14ac:dyDescent="0.2">
      <c r="B692" s="3" t="s">
        <v>5057</v>
      </c>
      <c r="U692" s="13">
        <f>U691+U673</f>
        <v>0</v>
      </c>
      <c r="V692" s="14">
        <f>V691+V673</f>
        <v>1.0658141036401503E-12</v>
      </c>
      <c r="X692" s="13">
        <f>X691+X673</f>
        <v>0</v>
      </c>
      <c r="Y692" s="15">
        <f>Y691+Y673</f>
        <v>90.850000000002183</v>
      </c>
      <c r="Z692" s="14">
        <f>Z691+Z673</f>
        <v>0</v>
      </c>
      <c r="AB692" s="8"/>
      <c r="AE692" s="10"/>
      <c r="AG692" s="8"/>
      <c r="AI692" s="10"/>
      <c r="AK692" s="8"/>
      <c r="AR692" s="10"/>
    </row>
    <row r="693" spans="1:44" x14ac:dyDescent="0.2">
      <c r="U693" s="8"/>
      <c r="V693" s="10"/>
      <c r="X693" s="8"/>
      <c r="Z693" s="10"/>
      <c r="AB693" s="8"/>
      <c r="AE693" s="10"/>
      <c r="AG693" s="8"/>
      <c r="AI693" s="10"/>
      <c r="AK693" s="8"/>
      <c r="AR693" s="10"/>
    </row>
    <row r="694" spans="1:44" ht="16" x14ac:dyDescent="0.2">
      <c r="A694" s="2">
        <v>45561.083333333343</v>
      </c>
      <c r="B694" t="s">
        <v>256</v>
      </c>
      <c r="C694" s="7">
        <v>2778.18</v>
      </c>
      <c r="D694" t="s">
        <v>48</v>
      </c>
      <c r="E694">
        <v>1705</v>
      </c>
      <c r="F694">
        <v>940</v>
      </c>
      <c r="G694">
        <v>3363</v>
      </c>
      <c r="I694" t="s">
        <v>4363</v>
      </c>
      <c r="J694" t="s">
        <v>4364</v>
      </c>
      <c r="K694" t="s">
        <v>4363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5084</v>
      </c>
      <c r="U694" s="8" t="s">
        <v>5055</v>
      </c>
      <c r="V694" s="10" t="s">
        <v>5055</v>
      </c>
      <c r="X694" s="8" t="s">
        <v>5055</v>
      </c>
      <c r="Y694" s="7">
        <v>2778.18</v>
      </c>
      <c r="Z694" s="10" t="s">
        <v>5055</v>
      </c>
      <c r="AB694" s="8" t="s">
        <v>5055</v>
      </c>
      <c r="AC694" t="s">
        <v>5055</v>
      </c>
      <c r="AD694" t="s">
        <v>5055</v>
      </c>
      <c r="AE694" s="10" t="s">
        <v>5055</v>
      </c>
      <c r="AG694" s="8" t="s">
        <v>5055</v>
      </c>
      <c r="AH694" t="s">
        <v>5055</v>
      </c>
      <c r="AI694" s="10" t="s">
        <v>5055</v>
      </c>
      <c r="AK694" s="8" t="s">
        <v>5055</v>
      </c>
      <c r="AL694" t="s">
        <v>5055</v>
      </c>
      <c r="AM694" t="s">
        <v>5055</v>
      </c>
      <c r="AN694" t="s">
        <v>5055</v>
      </c>
      <c r="AO694" t="s">
        <v>5055</v>
      </c>
      <c r="AP694" t="s">
        <v>5055</v>
      </c>
      <c r="AQ694" t="s">
        <v>5055</v>
      </c>
      <c r="AR694" s="10" t="s">
        <v>5055</v>
      </c>
    </row>
    <row r="695" spans="1:44" ht="16" x14ac:dyDescent="0.2">
      <c r="A695" s="2">
        <v>45561.083333333343</v>
      </c>
      <c r="B695" t="s">
        <v>582</v>
      </c>
      <c r="C695" s="7">
        <v>1042.75</v>
      </c>
      <c r="D695" t="s">
        <v>48</v>
      </c>
      <c r="E695">
        <v>1705</v>
      </c>
      <c r="F695">
        <v>940</v>
      </c>
      <c r="G695">
        <v>3364</v>
      </c>
      <c r="I695" t="s">
        <v>4365</v>
      </c>
      <c r="J695" t="s">
        <v>4366</v>
      </c>
      <c r="K695" t="s">
        <v>4365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5084</v>
      </c>
      <c r="U695" s="8" t="s">
        <v>5055</v>
      </c>
      <c r="V695" s="10" t="s">
        <v>5055</v>
      </c>
      <c r="X695" s="8" t="s">
        <v>5055</v>
      </c>
      <c r="Y695" s="7">
        <v>1042.75</v>
      </c>
      <c r="Z695" s="10" t="s">
        <v>5055</v>
      </c>
      <c r="AB695" s="8" t="s">
        <v>5055</v>
      </c>
      <c r="AC695" t="s">
        <v>5055</v>
      </c>
      <c r="AD695" t="s">
        <v>5055</v>
      </c>
      <c r="AE695" s="10" t="s">
        <v>5055</v>
      </c>
      <c r="AG695" s="8" t="s">
        <v>5055</v>
      </c>
      <c r="AH695" t="s">
        <v>5055</v>
      </c>
      <c r="AI695" s="10" t="s">
        <v>5055</v>
      </c>
      <c r="AK695" s="8" t="s">
        <v>5055</v>
      </c>
      <c r="AL695" t="s">
        <v>5055</v>
      </c>
      <c r="AM695" t="s">
        <v>5055</v>
      </c>
      <c r="AN695" t="s">
        <v>5055</v>
      </c>
      <c r="AO695" t="s">
        <v>5055</v>
      </c>
      <c r="AP695" t="s">
        <v>5055</v>
      </c>
      <c r="AQ695" t="s">
        <v>5055</v>
      </c>
      <c r="AR695" s="10" t="s">
        <v>5055</v>
      </c>
    </row>
    <row r="696" spans="1:44" ht="16" x14ac:dyDescent="0.2">
      <c r="A696" s="2">
        <v>45562.083333333343</v>
      </c>
      <c r="B696" t="s">
        <v>4375</v>
      </c>
      <c r="C696" s="7">
        <v>5733.59</v>
      </c>
      <c r="D696" t="s">
        <v>48</v>
      </c>
      <c r="E696">
        <v>1712</v>
      </c>
      <c r="F696">
        <v>940</v>
      </c>
      <c r="G696">
        <v>3387</v>
      </c>
      <c r="I696" t="s">
        <v>4377</v>
      </c>
      <c r="J696" t="s">
        <v>4378</v>
      </c>
      <c r="K696" t="s">
        <v>4377</v>
      </c>
      <c r="L696" t="s">
        <v>52</v>
      </c>
      <c r="M696" t="s">
        <v>203</v>
      </c>
      <c r="O696" t="s">
        <v>52</v>
      </c>
      <c r="P696" t="s">
        <v>53</v>
      </c>
      <c r="R696" t="s">
        <v>66</v>
      </c>
      <c r="S696" t="s">
        <v>5084</v>
      </c>
      <c r="U696" s="8" t="s">
        <v>5055</v>
      </c>
      <c r="V696" s="10" t="s">
        <v>5055</v>
      </c>
      <c r="X696" s="8" t="s">
        <v>5055</v>
      </c>
      <c r="Y696" t="s">
        <v>5055</v>
      </c>
      <c r="Z696" s="9">
        <v>5733.59</v>
      </c>
      <c r="AB696" s="8" t="s">
        <v>5055</v>
      </c>
      <c r="AC696" t="s">
        <v>5055</v>
      </c>
      <c r="AD696" t="s">
        <v>5055</v>
      </c>
      <c r="AE696" s="10" t="s">
        <v>5055</v>
      </c>
      <c r="AG696" s="8" t="s">
        <v>5055</v>
      </c>
      <c r="AH696" t="s">
        <v>5055</v>
      </c>
      <c r="AI696" s="10" t="s">
        <v>5055</v>
      </c>
      <c r="AK696" s="8" t="s">
        <v>5055</v>
      </c>
      <c r="AL696" t="s">
        <v>5055</v>
      </c>
      <c r="AM696" t="s">
        <v>5055</v>
      </c>
      <c r="AN696" t="s">
        <v>5055</v>
      </c>
      <c r="AO696" t="s">
        <v>5055</v>
      </c>
      <c r="AP696" t="s">
        <v>5055</v>
      </c>
      <c r="AQ696" t="s">
        <v>5055</v>
      </c>
      <c r="AR696" s="10" t="s">
        <v>5055</v>
      </c>
    </row>
    <row r="697" spans="1:44" ht="16" x14ac:dyDescent="0.2">
      <c r="A697" s="2">
        <v>45565</v>
      </c>
      <c r="B697" t="s">
        <v>205</v>
      </c>
      <c r="C697" s="7">
        <v>813.63</v>
      </c>
      <c r="D697" t="s">
        <v>104</v>
      </c>
      <c r="E697">
        <v>1730</v>
      </c>
      <c r="F697">
        <v>1700</v>
      </c>
      <c r="G697">
        <v>3367</v>
      </c>
      <c r="J697" t="s">
        <v>5053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5084</v>
      </c>
      <c r="U697" s="8" t="s">
        <v>5055</v>
      </c>
      <c r="V697" s="9">
        <v>813.63</v>
      </c>
      <c r="X697" s="11">
        <v>-813.63</v>
      </c>
      <c r="Y697" t="s">
        <v>5055</v>
      </c>
      <c r="Z697" s="10" t="s">
        <v>5055</v>
      </c>
      <c r="AB697" s="8" t="s">
        <v>5055</v>
      </c>
      <c r="AC697" t="s">
        <v>5055</v>
      </c>
      <c r="AD697" t="s">
        <v>5055</v>
      </c>
      <c r="AE697" s="10" t="s">
        <v>5055</v>
      </c>
      <c r="AG697" s="8" t="s">
        <v>5055</v>
      </c>
      <c r="AH697" t="s">
        <v>5055</v>
      </c>
      <c r="AI697" s="10" t="s">
        <v>5055</v>
      </c>
      <c r="AK697" s="8" t="s">
        <v>5055</v>
      </c>
      <c r="AL697" t="s">
        <v>5055</v>
      </c>
      <c r="AM697" t="s">
        <v>5055</v>
      </c>
      <c r="AN697" t="s">
        <v>5055</v>
      </c>
      <c r="AO697" t="s">
        <v>5055</v>
      </c>
      <c r="AP697" t="s">
        <v>5055</v>
      </c>
      <c r="AQ697" t="s">
        <v>5055</v>
      </c>
      <c r="AR697" s="10" t="s">
        <v>5055</v>
      </c>
    </row>
    <row r="698" spans="1:44" ht="16" x14ac:dyDescent="0.2">
      <c r="A698" s="2">
        <v>45565</v>
      </c>
      <c r="B698" t="s">
        <v>370</v>
      </c>
      <c r="C698" s="7">
        <v>2411.7199999999998</v>
      </c>
      <c r="D698" t="s">
        <v>104</v>
      </c>
      <c r="E698">
        <v>1730</v>
      </c>
      <c r="F698">
        <v>1705</v>
      </c>
      <c r="G698">
        <v>3368</v>
      </c>
      <c r="J698" t="s">
        <v>5053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5084</v>
      </c>
      <c r="U698" s="8" t="s">
        <v>5055</v>
      </c>
      <c r="V698" s="9">
        <v>2411.7199999999998</v>
      </c>
      <c r="X698" s="8" t="s">
        <v>5055</v>
      </c>
      <c r="Y698" s="7">
        <v>-2411.7199999999998</v>
      </c>
      <c r="Z698" s="10" t="s">
        <v>5055</v>
      </c>
      <c r="AB698" s="8" t="s">
        <v>5055</v>
      </c>
      <c r="AC698" t="s">
        <v>5055</v>
      </c>
      <c r="AD698" t="s">
        <v>5055</v>
      </c>
      <c r="AE698" s="10" t="s">
        <v>5055</v>
      </c>
      <c r="AG698" s="8" t="s">
        <v>5055</v>
      </c>
      <c r="AH698" t="s">
        <v>5055</v>
      </c>
      <c r="AI698" s="10" t="s">
        <v>5055</v>
      </c>
      <c r="AK698" s="8" t="s">
        <v>5055</v>
      </c>
      <c r="AL698" t="s">
        <v>5055</v>
      </c>
      <c r="AM698" t="s">
        <v>5055</v>
      </c>
      <c r="AN698" t="s">
        <v>5055</v>
      </c>
      <c r="AO698" t="s">
        <v>5055</v>
      </c>
      <c r="AP698" t="s">
        <v>5055</v>
      </c>
      <c r="AQ698" t="s">
        <v>5055</v>
      </c>
      <c r="AR698" s="10" t="s">
        <v>5055</v>
      </c>
    </row>
    <row r="699" spans="1:44" ht="16" x14ac:dyDescent="0.2">
      <c r="A699" s="2">
        <v>45565</v>
      </c>
      <c r="B699" t="s">
        <v>202</v>
      </c>
      <c r="C699" s="7">
        <v>3548.2</v>
      </c>
      <c r="D699" t="s">
        <v>104</v>
      </c>
      <c r="E699">
        <v>1730</v>
      </c>
      <c r="F699">
        <v>1712</v>
      </c>
      <c r="G699">
        <v>3369</v>
      </c>
      <c r="J699" t="s">
        <v>5053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5084</v>
      </c>
      <c r="U699" s="8" t="s">
        <v>5055</v>
      </c>
      <c r="V699" s="9">
        <v>3548.2</v>
      </c>
      <c r="X699" s="8" t="s">
        <v>5055</v>
      </c>
      <c r="Y699" t="s">
        <v>5055</v>
      </c>
      <c r="Z699" s="9">
        <v>-3548.2</v>
      </c>
      <c r="AB699" s="8" t="s">
        <v>5055</v>
      </c>
      <c r="AC699" t="s">
        <v>5055</v>
      </c>
      <c r="AD699" t="s">
        <v>5055</v>
      </c>
      <c r="AE699" s="10" t="s">
        <v>5055</v>
      </c>
      <c r="AG699" s="8" t="s">
        <v>5055</v>
      </c>
      <c r="AH699" t="s">
        <v>5055</v>
      </c>
      <c r="AI699" s="10" t="s">
        <v>5055</v>
      </c>
      <c r="AK699" s="8" t="s">
        <v>5055</v>
      </c>
      <c r="AL699" t="s">
        <v>5055</v>
      </c>
      <c r="AM699" t="s">
        <v>5055</v>
      </c>
      <c r="AN699" t="s">
        <v>5055</v>
      </c>
      <c r="AO699" t="s">
        <v>5055</v>
      </c>
      <c r="AP699" t="s">
        <v>5055</v>
      </c>
      <c r="AQ699" t="s">
        <v>5055</v>
      </c>
      <c r="AR699" s="10" t="s">
        <v>5055</v>
      </c>
    </row>
    <row r="700" spans="1:44" ht="16" x14ac:dyDescent="0.2">
      <c r="A700" s="2">
        <v>45565</v>
      </c>
      <c r="B700" t="s">
        <v>202</v>
      </c>
      <c r="C700" s="7">
        <v>2185.39</v>
      </c>
      <c r="D700" t="s">
        <v>104</v>
      </c>
      <c r="E700">
        <v>1730</v>
      </c>
      <c r="F700">
        <v>1712</v>
      </c>
      <c r="G700">
        <v>3485</v>
      </c>
      <c r="J700" t="s">
        <v>5053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5084</v>
      </c>
      <c r="U700" s="8" t="s">
        <v>5055</v>
      </c>
      <c r="V700" s="9">
        <v>2185.39</v>
      </c>
      <c r="X700" s="8" t="s">
        <v>5055</v>
      </c>
      <c r="Y700" t="s">
        <v>5055</v>
      </c>
      <c r="Z700" s="9">
        <v>-2185.39</v>
      </c>
      <c r="AB700" s="8" t="s">
        <v>5055</v>
      </c>
      <c r="AC700" t="s">
        <v>5055</v>
      </c>
      <c r="AD700" t="s">
        <v>5055</v>
      </c>
      <c r="AE700" s="10" t="s">
        <v>5055</v>
      </c>
      <c r="AG700" s="8" t="s">
        <v>5055</v>
      </c>
      <c r="AH700" t="s">
        <v>5055</v>
      </c>
      <c r="AI700" s="10" t="s">
        <v>5055</v>
      </c>
      <c r="AK700" s="8" t="s">
        <v>5055</v>
      </c>
      <c r="AL700" t="s">
        <v>5055</v>
      </c>
      <c r="AM700" t="s">
        <v>5055</v>
      </c>
      <c r="AN700" t="s">
        <v>5055</v>
      </c>
      <c r="AO700" t="s">
        <v>5055</v>
      </c>
      <c r="AP700" t="s">
        <v>5055</v>
      </c>
      <c r="AQ700" t="s">
        <v>5055</v>
      </c>
      <c r="AR700" s="10" t="s">
        <v>5055</v>
      </c>
    </row>
    <row r="701" spans="1:44" ht="16" x14ac:dyDescent="0.2">
      <c r="A701" s="2">
        <v>45565</v>
      </c>
      <c r="B701" t="s">
        <v>205</v>
      </c>
      <c r="C701" s="7">
        <v>420.36</v>
      </c>
      <c r="D701" t="s">
        <v>104</v>
      </c>
      <c r="E701">
        <v>1730</v>
      </c>
      <c r="F701">
        <v>1700</v>
      </c>
      <c r="G701">
        <v>3486</v>
      </c>
      <c r="J701" t="s">
        <v>5053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5084</v>
      </c>
      <c r="U701" s="8" t="s">
        <v>5055</v>
      </c>
      <c r="V701" s="9">
        <v>420.36</v>
      </c>
      <c r="X701" s="11">
        <v>-420.36</v>
      </c>
      <c r="Y701" t="s">
        <v>5055</v>
      </c>
      <c r="Z701" s="10" t="s">
        <v>5055</v>
      </c>
      <c r="AB701" s="8" t="s">
        <v>5055</v>
      </c>
      <c r="AC701" t="s">
        <v>5055</v>
      </c>
      <c r="AD701" t="s">
        <v>5055</v>
      </c>
      <c r="AE701" s="10" t="s">
        <v>5055</v>
      </c>
      <c r="AG701" s="8" t="s">
        <v>5055</v>
      </c>
      <c r="AH701" t="s">
        <v>5055</v>
      </c>
      <c r="AI701" s="10" t="s">
        <v>5055</v>
      </c>
      <c r="AK701" s="8" t="s">
        <v>5055</v>
      </c>
      <c r="AL701" t="s">
        <v>5055</v>
      </c>
      <c r="AM701" t="s">
        <v>5055</v>
      </c>
      <c r="AN701" t="s">
        <v>5055</v>
      </c>
      <c r="AO701" t="s">
        <v>5055</v>
      </c>
      <c r="AP701" t="s">
        <v>5055</v>
      </c>
      <c r="AQ701" t="s">
        <v>5055</v>
      </c>
      <c r="AR701" s="10" t="s">
        <v>5055</v>
      </c>
    </row>
    <row r="702" spans="1:44" ht="16" x14ac:dyDescent="0.2">
      <c r="A702" s="2">
        <v>45565</v>
      </c>
      <c r="B702" t="s">
        <v>205</v>
      </c>
      <c r="C702" s="7">
        <v>1437.77</v>
      </c>
      <c r="D702" t="s">
        <v>104</v>
      </c>
      <c r="E702">
        <v>1730</v>
      </c>
      <c r="F702">
        <v>1705</v>
      </c>
      <c r="G702">
        <v>3487</v>
      </c>
      <c r="J702" t="s">
        <v>5053</v>
      </c>
      <c r="L702" t="s">
        <v>52</v>
      </c>
      <c r="M702" t="s">
        <v>203</v>
      </c>
      <c r="O702" t="s">
        <v>52</v>
      </c>
      <c r="P702" t="s">
        <v>203</v>
      </c>
      <c r="R702" t="s">
        <v>66</v>
      </c>
      <c r="S702" t="s">
        <v>5084</v>
      </c>
      <c r="U702" s="8" t="s">
        <v>5055</v>
      </c>
      <c r="V702" s="9">
        <v>1437.77</v>
      </c>
      <c r="X702" s="8" t="s">
        <v>5055</v>
      </c>
      <c r="Y702" s="7">
        <v>-1437.77</v>
      </c>
      <c r="Z702" s="10" t="s">
        <v>5055</v>
      </c>
      <c r="AB702" s="8" t="s">
        <v>5055</v>
      </c>
      <c r="AC702" t="s">
        <v>5055</v>
      </c>
      <c r="AD702" t="s">
        <v>5055</v>
      </c>
      <c r="AE702" s="10" t="s">
        <v>5055</v>
      </c>
      <c r="AG702" s="8" t="s">
        <v>5055</v>
      </c>
      <c r="AH702" t="s">
        <v>5055</v>
      </c>
      <c r="AI702" s="10" t="s">
        <v>5055</v>
      </c>
      <c r="AK702" s="8" t="s">
        <v>5055</v>
      </c>
      <c r="AL702" t="s">
        <v>5055</v>
      </c>
      <c r="AM702" t="s">
        <v>5055</v>
      </c>
      <c r="AN702" t="s">
        <v>5055</v>
      </c>
      <c r="AO702" t="s">
        <v>5055</v>
      </c>
      <c r="AP702" t="s">
        <v>5055</v>
      </c>
      <c r="AQ702" t="s">
        <v>5055</v>
      </c>
      <c r="AR702" s="10" t="s">
        <v>5055</v>
      </c>
    </row>
    <row r="703" spans="1:44" ht="16" x14ac:dyDescent="0.2">
      <c r="A703" s="2">
        <v>45565</v>
      </c>
      <c r="B703" t="s">
        <v>206</v>
      </c>
      <c r="C703" s="7">
        <v>3110.01</v>
      </c>
      <c r="D703" t="s">
        <v>104</v>
      </c>
      <c r="E703">
        <v>2551</v>
      </c>
      <c r="F703">
        <v>1730</v>
      </c>
      <c r="G703">
        <v>3370</v>
      </c>
      <c r="H703" t="s">
        <v>1934</v>
      </c>
      <c r="J703" t="s">
        <v>5053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5084</v>
      </c>
      <c r="U703" s="8" t="s">
        <v>5055</v>
      </c>
      <c r="V703" s="9">
        <v>-3110.01</v>
      </c>
      <c r="X703" s="8" t="s">
        <v>5055</v>
      </c>
      <c r="Y703" t="s">
        <v>5055</v>
      </c>
      <c r="Z703" s="10" t="s">
        <v>5055</v>
      </c>
      <c r="AB703" s="8" t="s">
        <v>5055</v>
      </c>
      <c r="AC703" s="7">
        <v>3110.01</v>
      </c>
      <c r="AD703" t="s">
        <v>5055</v>
      </c>
      <c r="AE703" s="10" t="s">
        <v>5055</v>
      </c>
      <c r="AG703" s="8" t="s">
        <v>5055</v>
      </c>
      <c r="AH703" t="s">
        <v>5055</v>
      </c>
      <c r="AI703" s="10" t="s">
        <v>5055</v>
      </c>
      <c r="AK703" s="8" t="s">
        <v>5055</v>
      </c>
      <c r="AL703" t="s">
        <v>5055</v>
      </c>
      <c r="AM703" t="s">
        <v>5055</v>
      </c>
      <c r="AN703" t="s">
        <v>5055</v>
      </c>
      <c r="AO703" t="s">
        <v>5055</v>
      </c>
      <c r="AP703" s="7">
        <v>3110.01</v>
      </c>
      <c r="AQ703" t="s">
        <v>5055</v>
      </c>
      <c r="AR703" s="10" t="s">
        <v>5055</v>
      </c>
    </row>
    <row r="704" spans="1:44" ht="16" x14ac:dyDescent="0.2">
      <c r="A704" s="2">
        <v>45565</v>
      </c>
      <c r="B704" t="s">
        <v>206</v>
      </c>
      <c r="C704" s="7">
        <v>2382.81</v>
      </c>
      <c r="D704" t="s">
        <v>104</v>
      </c>
      <c r="E704">
        <v>2551</v>
      </c>
      <c r="F704">
        <v>1730</v>
      </c>
      <c r="G704">
        <v>3371</v>
      </c>
      <c r="H704" t="s">
        <v>1935</v>
      </c>
      <c r="J704" t="s">
        <v>5053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5084</v>
      </c>
      <c r="U704" s="8" t="s">
        <v>5055</v>
      </c>
      <c r="V704" s="9">
        <v>-2382.81</v>
      </c>
      <c r="X704" s="8" t="s">
        <v>5055</v>
      </c>
      <c r="Y704" t="s">
        <v>5055</v>
      </c>
      <c r="Z704" s="10" t="s">
        <v>5055</v>
      </c>
      <c r="AB704" s="8" t="s">
        <v>5055</v>
      </c>
      <c r="AC704" s="7">
        <v>2382.81</v>
      </c>
      <c r="AD704" t="s">
        <v>5055</v>
      </c>
      <c r="AE704" s="10" t="s">
        <v>5055</v>
      </c>
      <c r="AG704" s="8" t="s">
        <v>5055</v>
      </c>
      <c r="AH704" t="s">
        <v>5055</v>
      </c>
      <c r="AI704" s="10" t="s">
        <v>5055</v>
      </c>
      <c r="AK704" s="8" t="s">
        <v>5055</v>
      </c>
      <c r="AL704" t="s">
        <v>5055</v>
      </c>
      <c r="AM704" t="s">
        <v>5055</v>
      </c>
      <c r="AN704" t="s">
        <v>5055</v>
      </c>
      <c r="AO704" t="s">
        <v>5055</v>
      </c>
      <c r="AP704" s="7">
        <v>2382.81</v>
      </c>
      <c r="AQ704" t="s">
        <v>5055</v>
      </c>
      <c r="AR704" s="10" t="s">
        <v>5055</v>
      </c>
    </row>
    <row r="705" spans="1:44" ht="16" x14ac:dyDescent="0.2">
      <c r="A705" s="2">
        <v>45565</v>
      </c>
      <c r="B705" t="s">
        <v>206</v>
      </c>
      <c r="C705" s="7">
        <v>3290.09</v>
      </c>
      <c r="D705" t="s">
        <v>104</v>
      </c>
      <c r="E705">
        <v>2551</v>
      </c>
      <c r="F705">
        <v>1730</v>
      </c>
      <c r="G705">
        <v>3648</v>
      </c>
      <c r="H705" t="s">
        <v>1936</v>
      </c>
      <c r="J705" t="s">
        <v>5053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5084</v>
      </c>
      <c r="U705" s="8" t="s">
        <v>5055</v>
      </c>
      <c r="V705" s="9">
        <v>-3290.09</v>
      </c>
      <c r="X705" s="8" t="s">
        <v>5055</v>
      </c>
      <c r="Y705" t="s">
        <v>5055</v>
      </c>
      <c r="Z705" s="10" t="s">
        <v>5055</v>
      </c>
      <c r="AB705" s="8" t="s">
        <v>5055</v>
      </c>
      <c r="AC705" s="7">
        <v>3290.09</v>
      </c>
      <c r="AD705" t="s">
        <v>5055</v>
      </c>
      <c r="AE705" s="10" t="s">
        <v>5055</v>
      </c>
      <c r="AG705" s="8" t="s">
        <v>5055</v>
      </c>
      <c r="AH705" t="s">
        <v>5055</v>
      </c>
      <c r="AI705" s="10" t="s">
        <v>5055</v>
      </c>
      <c r="AK705" s="8" t="s">
        <v>5055</v>
      </c>
      <c r="AL705" t="s">
        <v>5055</v>
      </c>
      <c r="AM705" t="s">
        <v>5055</v>
      </c>
      <c r="AN705" t="s">
        <v>5055</v>
      </c>
      <c r="AO705" t="s">
        <v>5055</v>
      </c>
      <c r="AP705" s="7">
        <v>3290.09</v>
      </c>
      <c r="AQ705" t="s">
        <v>5055</v>
      </c>
      <c r="AR705" s="10" t="s">
        <v>5055</v>
      </c>
    </row>
    <row r="706" spans="1:44" ht="16" x14ac:dyDescent="0.2">
      <c r="A706" s="2">
        <v>45565</v>
      </c>
      <c r="B706" t="s">
        <v>204</v>
      </c>
      <c r="C706" s="7">
        <v>712.19</v>
      </c>
      <c r="D706" t="s">
        <v>104</v>
      </c>
      <c r="E706">
        <v>2555</v>
      </c>
      <c r="F706">
        <v>1730</v>
      </c>
      <c r="G706">
        <v>3645</v>
      </c>
      <c r="H706" t="s">
        <v>1934</v>
      </c>
      <c r="J706" t="s">
        <v>5053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5084</v>
      </c>
      <c r="U706" s="8" t="s">
        <v>5055</v>
      </c>
      <c r="V706" s="9">
        <v>-712.19</v>
      </c>
      <c r="X706" s="8" t="s">
        <v>5055</v>
      </c>
      <c r="Y706" t="s">
        <v>5055</v>
      </c>
      <c r="Z706" s="10" t="s">
        <v>5055</v>
      </c>
      <c r="AB706" s="8" t="s">
        <v>5055</v>
      </c>
      <c r="AC706" t="s">
        <v>5055</v>
      </c>
      <c r="AD706" s="7">
        <v>712.19</v>
      </c>
      <c r="AE706" s="10" t="s">
        <v>5055</v>
      </c>
      <c r="AG706" s="8" t="s">
        <v>5055</v>
      </c>
      <c r="AH706" t="s">
        <v>5055</v>
      </c>
      <c r="AI706" s="10" t="s">
        <v>5055</v>
      </c>
      <c r="AK706" s="8" t="s">
        <v>5055</v>
      </c>
      <c r="AL706" t="s">
        <v>5055</v>
      </c>
      <c r="AM706" t="s">
        <v>5055</v>
      </c>
      <c r="AN706" t="s">
        <v>5055</v>
      </c>
      <c r="AO706" t="s">
        <v>5055</v>
      </c>
      <c r="AP706" s="7">
        <v>712.19</v>
      </c>
      <c r="AQ706" t="s">
        <v>5055</v>
      </c>
      <c r="AR706" s="10" t="s">
        <v>5055</v>
      </c>
    </row>
    <row r="707" spans="1:44" ht="16" x14ac:dyDescent="0.2">
      <c r="A707" s="2">
        <v>45565</v>
      </c>
      <c r="B707" t="s">
        <v>204</v>
      </c>
      <c r="C707" s="7">
        <v>753.43</v>
      </c>
      <c r="D707" t="s">
        <v>104</v>
      </c>
      <c r="E707">
        <v>2555</v>
      </c>
      <c r="F707">
        <v>1730</v>
      </c>
      <c r="G707">
        <v>3651</v>
      </c>
      <c r="H707" t="s">
        <v>1936</v>
      </c>
      <c r="J707" t="s">
        <v>5053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5084</v>
      </c>
      <c r="U707" s="8" t="s">
        <v>5055</v>
      </c>
      <c r="V707" s="9">
        <v>-753.43</v>
      </c>
      <c r="X707" s="8" t="s">
        <v>5055</v>
      </c>
      <c r="Y707" t="s">
        <v>5055</v>
      </c>
      <c r="Z707" s="10" t="s">
        <v>5055</v>
      </c>
      <c r="AB707" s="8" t="s">
        <v>5055</v>
      </c>
      <c r="AC707" t="s">
        <v>5055</v>
      </c>
      <c r="AD707" s="7">
        <v>753.43</v>
      </c>
      <c r="AE707" s="10" t="s">
        <v>5055</v>
      </c>
      <c r="AG707" s="8" t="s">
        <v>5055</v>
      </c>
      <c r="AH707" t="s">
        <v>5055</v>
      </c>
      <c r="AI707" s="10" t="s">
        <v>5055</v>
      </c>
      <c r="AK707" s="8" t="s">
        <v>5055</v>
      </c>
      <c r="AL707" t="s">
        <v>5055</v>
      </c>
      <c r="AM707" t="s">
        <v>5055</v>
      </c>
      <c r="AN707" t="s">
        <v>5055</v>
      </c>
      <c r="AO707" t="s">
        <v>5055</v>
      </c>
      <c r="AP707" s="7">
        <v>753.43</v>
      </c>
      <c r="AQ707" t="s">
        <v>5055</v>
      </c>
      <c r="AR707" s="10" t="s">
        <v>5055</v>
      </c>
    </row>
    <row r="708" spans="1:44" ht="16" x14ac:dyDescent="0.2">
      <c r="A708" s="2">
        <v>45565</v>
      </c>
      <c r="B708" t="s">
        <v>204</v>
      </c>
      <c r="C708" s="7">
        <v>568.54</v>
      </c>
      <c r="D708" t="s">
        <v>104</v>
      </c>
      <c r="E708">
        <v>2555</v>
      </c>
      <c r="F708">
        <v>1730</v>
      </c>
      <c r="G708">
        <v>3654</v>
      </c>
      <c r="H708" t="s">
        <v>1934</v>
      </c>
      <c r="J708" t="s">
        <v>5053</v>
      </c>
      <c r="L708" t="s">
        <v>49</v>
      </c>
      <c r="M708" t="s">
        <v>50</v>
      </c>
      <c r="N708" t="s">
        <v>51</v>
      </c>
      <c r="O708" t="s">
        <v>52</v>
      </c>
      <c r="P708" t="s">
        <v>203</v>
      </c>
      <c r="R708" t="s">
        <v>66</v>
      </c>
      <c r="S708" t="s">
        <v>5084</v>
      </c>
      <c r="U708" s="8" t="s">
        <v>5055</v>
      </c>
      <c r="V708" s="9">
        <v>-568.54</v>
      </c>
      <c r="X708" s="8" t="s">
        <v>5055</v>
      </c>
      <c r="Y708" t="s">
        <v>5055</v>
      </c>
      <c r="Z708" s="10" t="s">
        <v>5055</v>
      </c>
      <c r="AB708" s="8" t="s">
        <v>5055</v>
      </c>
      <c r="AC708" t="s">
        <v>5055</v>
      </c>
      <c r="AD708" s="7">
        <v>568.54</v>
      </c>
      <c r="AE708" s="10" t="s">
        <v>5055</v>
      </c>
      <c r="AG708" s="8" t="s">
        <v>5055</v>
      </c>
      <c r="AH708" t="s">
        <v>5055</v>
      </c>
      <c r="AI708" s="10" t="s">
        <v>5055</v>
      </c>
      <c r="AK708" s="8" t="s">
        <v>5055</v>
      </c>
      <c r="AL708" t="s">
        <v>5055</v>
      </c>
      <c r="AM708" t="s">
        <v>5055</v>
      </c>
      <c r="AN708" t="s">
        <v>5055</v>
      </c>
      <c r="AO708" t="s">
        <v>5055</v>
      </c>
      <c r="AP708" s="7">
        <v>568.54</v>
      </c>
      <c r="AQ708" t="s">
        <v>5055</v>
      </c>
      <c r="AR708" s="10" t="s">
        <v>5055</v>
      </c>
    </row>
    <row r="709" spans="1:44" ht="16" x14ac:dyDescent="0.2">
      <c r="A709" s="2">
        <v>45580.083333333343</v>
      </c>
      <c r="B709" t="s">
        <v>215</v>
      </c>
      <c r="C709" s="7">
        <v>1233.99</v>
      </c>
      <c r="D709" t="s">
        <v>48</v>
      </c>
      <c r="E709">
        <v>1700</v>
      </c>
      <c r="F709">
        <v>940</v>
      </c>
      <c r="G709">
        <v>3416</v>
      </c>
      <c r="I709" t="s">
        <v>4488</v>
      </c>
      <c r="J709" t="s">
        <v>4489</v>
      </c>
      <c r="K709" t="s">
        <v>4488</v>
      </c>
      <c r="L709" t="s">
        <v>52</v>
      </c>
      <c r="M709" t="s">
        <v>203</v>
      </c>
      <c r="O709" t="s">
        <v>52</v>
      </c>
      <c r="P709" t="s">
        <v>53</v>
      </c>
      <c r="R709" t="s">
        <v>66</v>
      </c>
      <c r="S709" t="s">
        <v>5084</v>
      </c>
      <c r="U709" s="8" t="s">
        <v>5055</v>
      </c>
      <c r="V709" s="10" t="s">
        <v>5055</v>
      </c>
      <c r="X709" s="11">
        <v>1233.99</v>
      </c>
      <c r="Y709" t="s">
        <v>5055</v>
      </c>
      <c r="Z709" s="10" t="s">
        <v>5055</v>
      </c>
      <c r="AB709" s="8" t="s">
        <v>5055</v>
      </c>
      <c r="AC709" t="s">
        <v>5055</v>
      </c>
      <c r="AD709" t="s">
        <v>5055</v>
      </c>
      <c r="AE709" s="10" t="s">
        <v>5055</v>
      </c>
      <c r="AG709" s="8" t="s">
        <v>5055</v>
      </c>
      <c r="AH709" t="s">
        <v>5055</v>
      </c>
      <c r="AI709" s="10" t="s">
        <v>5055</v>
      </c>
      <c r="AK709" s="8" t="s">
        <v>5055</v>
      </c>
      <c r="AL709" t="s">
        <v>5055</v>
      </c>
      <c r="AM709" t="s">
        <v>5055</v>
      </c>
      <c r="AN709" t="s">
        <v>5055</v>
      </c>
      <c r="AO709" t="s">
        <v>5055</v>
      </c>
      <c r="AP709" t="s">
        <v>5055</v>
      </c>
      <c r="AQ709" t="s">
        <v>5055</v>
      </c>
      <c r="AR709" s="10" t="s">
        <v>5055</v>
      </c>
    </row>
    <row r="710" spans="1:44" ht="16" x14ac:dyDescent="0.2">
      <c r="B710" t="s">
        <v>5056</v>
      </c>
      <c r="U710" s="11">
        <f>SUM(U694:U709)</f>
        <v>0</v>
      </c>
      <c r="V710" s="9">
        <f>SUM(V694:V709)</f>
        <v>0</v>
      </c>
      <c r="X710" s="11">
        <f>SUM(X694:X709)</f>
        <v>0</v>
      </c>
      <c r="Y710" s="12">
        <f>SUM(Y694:Y709)</f>
        <v>-28.559999999999945</v>
      </c>
      <c r="Z710" s="9">
        <f>SUM(Z694:Z709)</f>
        <v>0</v>
      </c>
      <c r="AB710" s="11">
        <f>SUM(AB694:AB709)</f>
        <v>0</v>
      </c>
      <c r="AC710" s="12">
        <f>SUM(AC694:AC709)</f>
        <v>8782.91</v>
      </c>
      <c r="AD710" s="12">
        <f>SUM(AD694:AD709)</f>
        <v>2034.1599999999999</v>
      </c>
      <c r="AE710" s="9">
        <f>SUM(AE694:AE709)</f>
        <v>0</v>
      </c>
      <c r="AG710" s="11">
        <f>SUM(AG694:AG709)</f>
        <v>0</v>
      </c>
      <c r="AH710" s="12">
        <f>SUM(AH694:AH709)</f>
        <v>0</v>
      </c>
      <c r="AI710" s="9">
        <f>SUM(AI694:AI709)</f>
        <v>0</v>
      </c>
      <c r="AK710" s="11">
        <f t="shared" ref="AK710:AR710" si="31">SUM(AK694:AK709)</f>
        <v>0</v>
      </c>
      <c r="AL710" s="12">
        <f t="shared" si="31"/>
        <v>0</v>
      </c>
      <c r="AM710" s="12">
        <f t="shared" si="31"/>
        <v>0</v>
      </c>
      <c r="AN710" s="12">
        <f t="shared" si="31"/>
        <v>0</v>
      </c>
      <c r="AO710" s="12">
        <f t="shared" si="31"/>
        <v>0</v>
      </c>
      <c r="AP710" s="12">
        <f t="shared" si="31"/>
        <v>10817.07</v>
      </c>
      <c r="AQ710" s="12">
        <f t="shared" si="31"/>
        <v>0</v>
      </c>
      <c r="AR710" s="9">
        <f t="shared" si="31"/>
        <v>0</v>
      </c>
    </row>
    <row r="711" spans="1:44" ht="16" x14ac:dyDescent="0.2">
      <c r="B711" s="3" t="s">
        <v>5057</v>
      </c>
      <c r="U711" s="13">
        <f>U710+U692</f>
        <v>0</v>
      </c>
      <c r="V711" s="14">
        <f>V710+V692</f>
        <v>1.0658141036401503E-12</v>
      </c>
      <c r="X711" s="13">
        <f>X710+X692</f>
        <v>0</v>
      </c>
      <c r="Y711" s="15">
        <f>Y710+Y692</f>
        <v>62.290000000002237</v>
      </c>
      <c r="Z711" s="14">
        <f>Z710+Z692</f>
        <v>0</v>
      </c>
      <c r="AB711" s="8"/>
      <c r="AE711" s="10"/>
      <c r="AG711" s="8"/>
      <c r="AI711" s="10"/>
      <c r="AK711" s="8"/>
      <c r="AR711" s="10"/>
    </row>
    <row r="712" spans="1:44" x14ac:dyDescent="0.2">
      <c r="U712" s="8"/>
      <c r="V712" s="10"/>
      <c r="X712" s="8"/>
      <c r="Z712" s="10"/>
      <c r="AB712" s="8"/>
      <c r="AE712" s="10"/>
      <c r="AG712" s="8"/>
      <c r="AI712" s="10"/>
      <c r="AK712" s="8"/>
      <c r="AR712" s="10"/>
    </row>
    <row r="713" spans="1:44" ht="16" x14ac:dyDescent="0.2">
      <c r="A713" s="2">
        <v>45569.083333333343</v>
      </c>
      <c r="B713" t="s">
        <v>582</v>
      </c>
      <c r="C713" s="7">
        <v>28.56</v>
      </c>
      <c r="D713" t="s">
        <v>48</v>
      </c>
      <c r="E713">
        <v>1705</v>
      </c>
      <c r="F713">
        <v>940</v>
      </c>
      <c r="G713">
        <v>3379</v>
      </c>
      <c r="I713" t="s">
        <v>4460</v>
      </c>
      <c r="J713" t="s">
        <v>4461</v>
      </c>
      <c r="K713" t="s">
        <v>4460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5085</v>
      </c>
      <c r="U713" s="8" t="s">
        <v>5055</v>
      </c>
      <c r="V713" s="10" t="s">
        <v>5055</v>
      </c>
      <c r="X713" s="8" t="s">
        <v>5055</v>
      </c>
      <c r="Y713" s="7">
        <v>28.56</v>
      </c>
      <c r="Z713" s="10" t="s">
        <v>5055</v>
      </c>
      <c r="AB713" s="8" t="s">
        <v>5055</v>
      </c>
      <c r="AC713" t="s">
        <v>5055</v>
      </c>
      <c r="AD713" t="s">
        <v>5055</v>
      </c>
      <c r="AE713" s="10" t="s">
        <v>5055</v>
      </c>
      <c r="AG713" s="8" t="s">
        <v>5055</v>
      </c>
      <c r="AH713" t="s">
        <v>5055</v>
      </c>
      <c r="AI713" s="10" t="s">
        <v>5055</v>
      </c>
      <c r="AK713" s="8" t="s">
        <v>5055</v>
      </c>
      <c r="AL713" t="s">
        <v>5055</v>
      </c>
      <c r="AM713" t="s">
        <v>5055</v>
      </c>
      <c r="AN713" t="s">
        <v>5055</v>
      </c>
      <c r="AO713" t="s">
        <v>5055</v>
      </c>
      <c r="AP713" t="s">
        <v>5055</v>
      </c>
      <c r="AQ713" t="s">
        <v>5055</v>
      </c>
      <c r="AR713" s="10" t="s">
        <v>5055</v>
      </c>
    </row>
    <row r="714" spans="1:44" ht="16" x14ac:dyDescent="0.2">
      <c r="A714" s="2">
        <v>45593.041666666657</v>
      </c>
      <c r="B714" t="s">
        <v>256</v>
      </c>
      <c r="C714" s="7">
        <v>2778.18</v>
      </c>
      <c r="D714" t="s">
        <v>48</v>
      </c>
      <c r="E714">
        <v>1705</v>
      </c>
      <c r="F714">
        <v>940</v>
      </c>
      <c r="G714">
        <v>3433</v>
      </c>
      <c r="I714" t="s">
        <v>4519</v>
      </c>
      <c r="J714" t="s">
        <v>4520</v>
      </c>
      <c r="K714" t="s">
        <v>4519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5085</v>
      </c>
      <c r="U714" s="8" t="s">
        <v>5055</v>
      </c>
      <c r="V714" s="10" t="s">
        <v>5055</v>
      </c>
      <c r="X714" s="8" t="s">
        <v>5055</v>
      </c>
      <c r="Y714" s="7">
        <v>2778.18</v>
      </c>
      <c r="Z714" s="10" t="s">
        <v>5055</v>
      </c>
      <c r="AB714" s="8" t="s">
        <v>5055</v>
      </c>
      <c r="AC714" t="s">
        <v>5055</v>
      </c>
      <c r="AD714" t="s">
        <v>5055</v>
      </c>
      <c r="AE714" s="10" t="s">
        <v>5055</v>
      </c>
      <c r="AG714" s="8" t="s">
        <v>5055</v>
      </c>
      <c r="AH714" t="s">
        <v>5055</v>
      </c>
      <c r="AI714" s="10" t="s">
        <v>5055</v>
      </c>
      <c r="AK714" s="8" t="s">
        <v>5055</v>
      </c>
      <c r="AL714" t="s">
        <v>5055</v>
      </c>
      <c r="AM714" t="s">
        <v>5055</v>
      </c>
      <c r="AN714" t="s">
        <v>5055</v>
      </c>
      <c r="AO714" t="s">
        <v>5055</v>
      </c>
      <c r="AP714" t="s">
        <v>5055</v>
      </c>
      <c r="AQ714" t="s">
        <v>5055</v>
      </c>
      <c r="AR714" s="10" t="s">
        <v>5055</v>
      </c>
    </row>
    <row r="715" spans="1:44" ht="16" x14ac:dyDescent="0.2">
      <c r="A715" s="2">
        <v>45594.041666666657</v>
      </c>
      <c r="B715" t="s">
        <v>582</v>
      </c>
      <c r="C715" s="7">
        <v>1071.31</v>
      </c>
      <c r="D715" t="s">
        <v>48</v>
      </c>
      <c r="E715">
        <v>1705</v>
      </c>
      <c r="F715">
        <v>940</v>
      </c>
      <c r="G715">
        <v>3432</v>
      </c>
      <c r="I715" t="s">
        <v>4526</v>
      </c>
      <c r="J715" t="s">
        <v>4527</v>
      </c>
      <c r="K715" t="s">
        <v>4526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5085</v>
      </c>
      <c r="U715" s="8" t="s">
        <v>5055</v>
      </c>
      <c r="V715" s="10" t="s">
        <v>5055</v>
      </c>
      <c r="X715" s="8" t="s">
        <v>5055</v>
      </c>
      <c r="Y715" s="7">
        <v>1071.31</v>
      </c>
      <c r="Z715" s="10" t="s">
        <v>5055</v>
      </c>
      <c r="AB715" s="8" t="s">
        <v>5055</v>
      </c>
      <c r="AC715" t="s">
        <v>5055</v>
      </c>
      <c r="AD715" t="s">
        <v>5055</v>
      </c>
      <c r="AE715" s="10" t="s">
        <v>5055</v>
      </c>
      <c r="AG715" s="8" t="s">
        <v>5055</v>
      </c>
      <c r="AH715" t="s">
        <v>5055</v>
      </c>
      <c r="AI715" s="10" t="s">
        <v>5055</v>
      </c>
      <c r="AK715" s="8" t="s">
        <v>5055</v>
      </c>
      <c r="AL715" t="s">
        <v>5055</v>
      </c>
      <c r="AM715" t="s">
        <v>5055</v>
      </c>
      <c r="AN715" t="s">
        <v>5055</v>
      </c>
      <c r="AO715" t="s">
        <v>5055</v>
      </c>
      <c r="AP715" t="s">
        <v>5055</v>
      </c>
      <c r="AQ715" t="s">
        <v>5055</v>
      </c>
      <c r="AR715" s="10" t="s">
        <v>5055</v>
      </c>
    </row>
    <row r="716" spans="1:44" ht="16" x14ac:dyDescent="0.2">
      <c r="A716" s="2">
        <v>45594.041666666657</v>
      </c>
      <c r="B716" t="s">
        <v>4521</v>
      </c>
      <c r="C716" s="7">
        <v>6100.73</v>
      </c>
      <c r="D716" t="s">
        <v>48</v>
      </c>
      <c r="E716">
        <v>1712</v>
      </c>
      <c r="F716">
        <v>940</v>
      </c>
      <c r="G716">
        <v>3438</v>
      </c>
      <c r="I716" t="s">
        <v>4523</v>
      </c>
      <c r="J716" t="s">
        <v>4524</v>
      </c>
      <c r="K716" t="s">
        <v>4523</v>
      </c>
      <c r="L716" t="s">
        <v>52</v>
      </c>
      <c r="M716" t="s">
        <v>203</v>
      </c>
      <c r="O716" t="s">
        <v>52</v>
      </c>
      <c r="P716" t="s">
        <v>53</v>
      </c>
      <c r="R716" t="s">
        <v>66</v>
      </c>
      <c r="S716" t="s">
        <v>5085</v>
      </c>
      <c r="U716" s="8" t="s">
        <v>5055</v>
      </c>
      <c r="V716" s="10" t="s">
        <v>5055</v>
      </c>
      <c r="X716" s="8" t="s">
        <v>5055</v>
      </c>
      <c r="Y716" t="s">
        <v>5055</v>
      </c>
      <c r="Z716" s="9">
        <v>6100.73</v>
      </c>
      <c r="AB716" s="8" t="s">
        <v>5055</v>
      </c>
      <c r="AC716" t="s">
        <v>5055</v>
      </c>
      <c r="AD716" t="s">
        <v>5055</v>
      </c>
      <c r="AE716" s="10" t="s">
        <v>5055</v>
      </c>
      <c r="AG716" s="8" t="s">
        <v>5055</v>
      </c>
      <c r="AH716" t="s">
        <v>5055</v>
      </c>
      <c r="AI716" s="10" t="s">
        <v>5055</v>
      </c>
      <c r="AK716" s="8" t="s">
        <v>5055</v>
      </c>
      <c r="AL716" t="s">
        <v>5055</v>
      </c>
      <c r="AM716" t="s">
        <v>5055</v>
      </c>
      <c r="AN716" t="s">
        <v>5055</v>
      </c>
      <c r="AO716" t="s">
        <v>5055</v>
      </c>
      <c r="AP716" t="s">
        <v>5055</v>
      </c>
      <c r="AQ716" t="s">
        <v>5055</v>
      </c>
      <c r="AR716" s="10" t="s">
        <v>5055</v>
      </c>
    </row>
    <row r="717" spans="1:44" ht="16" x14ac:dyDescent="0.2">
      <c r="A717" s="2">
        <v>45596</v>
      </c>
      <c r="B717" t="s">
        <v>205</v>
      </c>
      <c r="C717" s="7">
        <v>816.63</v>
      </c>
      <c r="D717" t="s">
        <v>104</v>
      </c>
      <c r="E717">
        <v>1730</v>
      </c>
      <c r="F717">
        <v>1700</v>
      </c>
      <c r="G717">
        <v>3417</v>
      </c>
      <c r="J717" t="s">
        <v>5053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5085</v>
      </c>
      <c r="U717" s="8" t="s">
        <v>5055</v>
      </c>
      <c r="V717" s="9">
        <v>816.63</v>
      </c>
      <c r="X717" s="11">
        <v>-816.63</v>
      </c>
      <c r="Y717" t="s">
        <v>5055</v>
      </c>
      <c r="Z717" s="10" t="s">
        <v>5055</v>
      </c>
      <c r="AB717" s="8" t="s">
        <v>5055</v>
      </c>
      <c r="AC717" t="s">
        <v>5055</v>
      </c>
      <c r="AD717" t="s">
        <v>5055</v>
      </c>
      <c r="AE717" s="10" t="s">
        <v>5055</v>
      </c>
      <c r="AG717" s="8" t="s">
        <v>5055</v>
      </c>
      <c r="AH717" t="s">
        <v>5055</v>
      </c>
      <c r="AI717" s="10" t="s">
        <v>5055</v>
      </c>
      <c r="AK717" s="8" t="s">
        <v>5055</v>
      </c>
      <c r="AL717" t="s">
        <v>5055</v>
      </c>
      <c r="AM717" t="s">
        <v>5055</v>
      </c>
      <c r="AN717" t="s">
        <v>5055</v>
      </c>
      <c r="AO717" t="s">
        <v>5055</v>
      </c>
      <c r="AP717" t="s">
        <v>5055</v>
      </c>
      <c r="AQ717" t="s">
        <v>5055</v>
      </c>
      <c r="AR717" s="10" t="s">
        <v>5055</v>
      </c>
    </row>
    <row r="718" spans="1:44" ht="16" x14ac:dyDescent="0.2">
      <c r="A718" s="2">
        <v>45596</v>
      </c>
      <c r="B718" t="s">
        <v>370</v>
      </c>
      <c r="C718" s="7">
        <v>2397.44</v>
      </c>
      <c r="D718" t="s">
        <v>104</v>
      </c>
      <c r="E718">
        <v>1730</v>
      </c>
      <c r="F718">
        <v>1705</v>
      </c>
      <c r="G718">
        <v>3418</v>
      </c>
      <c r="J718" t="s">
        <v>5053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5085</v>
      </c>
      <c r="U718" s="8" t="s">
        <v>5055</v>
      </c>
      <c r="V718" s="9">
        <v>2397.44</v>
      </c>
      <c r="X718" s="8" t="s">
        <v>5055</v>
      </c>
      <c r="Y718" s="7">
        <v>-2397.44</v>
      </c>
      <c r="Z718" s="10" t="s">
        <v>5055</v>
      </c>
      <c r="AB718" s="8" t="s">
        <v>5055</v>
      </c>
      <c r="AC718" t="s">
        <v>5055</v>
      </c>
      <c r="AD718" t="s">
        <v>5055</v>
      </c>
      <c r="AE718" s="10" t="s">
        <v>5055</v>
      </c>
      <c r="AG718" s="8" t="s">
        <v>5055</v>
      </c>
      <c r="AH718" t="s">
        <v>5055</v>
      </c>
      <c r="AI718" s="10" t="s">
        <v>5055</v>
      </c>
      <c r="AK718" s="8" t="s">
        <v>5055</v>
      </c>
      <c r="AL718" t="s">
        <v>5055</v>
      </c>
      <c r="AM718" t="s">
        <v>5055</v>
      </c>
      <c r="AN718" t="s">
        <v>5055</v>
      </c>
      <c r="AO718" t="s">
        <v>5055</v>
      </c>
      <c r="AP718" t="s">
        <v>5055</v>
      </c>
      <c r="AQ718" t="s">
        <v>5055</v>
      </c>
      <c r="AR718" s="10" t="s">
        <v>5055</v>
      </c>
    </row>
    <row r="719" spans="1:44" ht="16" x14ac:dyDescent="0.2">
      <c r="A719" s="2">
        <v>45596</v>
      </c>
      <c r="B719" t="s">
        <v>202</v>
      </c>
      <c r="C719" s="7">
        <v>3772.34</v>
      </c>
      <c r="D719" t="s">
        <v>104</v>
      </c>
      <c r="E719">
        <v>1730</v>
      </c>
      <c r="F719">
        <v>1712</v>
      </c>
      <c r="G719">
        <v>3419</v>
      </c>
      <c r="J719" t="s">
        <v>5053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5085</v>
      </c>
      <c r="U719" s="8" t="s">
        <v>5055</v>
      </c>
      <c r="V719" s="9">
        <v>3772.34</v>
      </c>
      <c r="X719" s="8" t="s">
        <v>5055</v>
      </c>
      <c r="Y719" t="s">
        <v>5055</v>
      </c>
      <c r="Z719" s="9">
        <v>-3772.34</v>
      </c>
      <c r="AB719" s="8" t="s">
        <v>5055</v>
      </c>
      <c r="AC719" t="s">
        <v>5055</v>
      </c>
      <c r="AD719" t="s">
        <v>5055</v>
      </c>
      <c r="AE719" s="10" t="s">
        <v>5055</v>
      </c>
      <c r="AG719" s="8" t="s">
        <v>5055</v>
      </c>
      <c r="AH719" t="s">
        <v>5055</v>
      </c>
      <c r="AI719" s="10" t="s">
        <v>5055</v>
      </c>
      <c r="AK719" s="8" t="s">
        <v>5055</v>
      </c>
      <c r="AL719" t="s">
        <v>5055</v>
      </c>
      <c r="AM719" t="s">
        <v>5055</v>
      </c>
      <c r="AN719" t="s">
        <v>5055</v>
      </c>
      <c r="AO719" t="s">
        <v>5055</v>
      </c>
      <c r="AP719" t="s">
        <v>5055</v>
      </c>
      <c r="AQ719" t="s">
        <v>5055</v>
      </c>
      <c r="AR719" s="10" t="s">
        <v>5055</v>
      </c>
    </row>
    <row r="720" spans="1:44" ht="16" x14ac:dyDescent="0.2">
      <c r="A720" s="2">
        <v>45596</v>
      </c>
      <c r="B720" t="s">
        <v>202</v>
      </c>
      <c r="C720" s="7">
        <v>2328.39</v>
      </c>
      <c r="D720" t="s">
        <v>104</v>
      </c>
      <c r="E720">
        <v>1730</v>
      </c>
      <c r="F720">
        <v>1712</v>
      </c>
      <c r="G720">
        <v>3488</v>
      </c>
      <c r="J720" t="s">
        <v>5053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5085</v>
      </c>
      <c r="U720" s="8" t="s">
        <v>5055</v>
      </c>
      <c r="V720" s="9">
        <v>2328.39</v>
      </c>
      <c r="X720" s="8" t="s">
        <v>5055</v>
      </c>
      <c r="Y720" t="s">
        <v>5055</v>
      </c>
      <c r="Z720" s="9">
        <v>-2328.39</v>
      </c>
      <c r="AB720" s="8" t="s">
        <v>5055</v>
      </c>
      <c r="AC720" t="s">
        <v>5055</v>
      </c>
      <c r="AD720" t="s">
        <v>5055</v>
      </c>
      <c r="AE720" s="10" t="s">
        <v>5055</v>
      </c>
      <c r="AG720" s="8" t="s">
        <v>5055</v>
      </c>
      <c r="AH720" t="s">
        <v>5055</v>
      </c>
      <c r="AI720" s="10" t="s">
        <v>5055</v>
      </c>
      <c r="AK720" s="8" t="s">
        <v>5055</v>
      </c>
      <c r="AL720" t="s">
        <v>5055</v>
      </c>
      <c r="AM720" t="s">
        <v>5055</v>
      </c>
      <c r="AN720" t="s">
        <v>5055</v>
      </c>
      <c r="AO720" t="s">
        <v>5055</v>
      </c>
      <c r="AP720" t="s">
        <v>5055</v>
      </c>
      <c r="AQ720" t="s">
        <v>5055</v>
      </c>
      <c r="AR720" s="10" t="s">
        <v>5055</v>
      </c>
    </row>
    <row r="721" spans="1:44" ht="16" x14ac:dyDescent="0.2">
      <c r="A721" s="2">
        <v>45596</v>
      </c>
      <c r="B721" t="s">
        <v>205</v>
      </c>
      <c r="C721" s="7">
        <v>1437.77</v>
      </c>
      <c r="D721" t="s">
        <v>104</v>
      </c>
      <c r="E721">
        <v>1730</v>
      </c>
      <c r="F721">
        <v>1705</v>
      </c>
      <c r="G721">
        <v>3489</v>
      </c>
      <c r="J721" t="s">
        <v>5053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5085</v>
      </c>
      <c r="U721" s="8" t="s">
        <v>5055</v>
      </c>
      <c r="V721" s="9">
        <v>1437.77</v>
      </c>
      <c r="X721" s="8" t="s">
        <v>5055</v>
      </c>
      <c r="Y721" s="7">
        <v>-1437.77</v>
      </c>
      <c r="Z721" s="10" t="s">
        <v>5055</v>
      </c>
      <c r="AB721" s="8" t="s">
        <v>5055</v>
      </c>
      <c r="AC721" t="s">
        <v>5055</v>
      </c>
      <c r="AD721" t="s">
        <v>5055</v>
      </c>
      <c r="AE721" s="10" t="s">
        <v>5055</v>
      </c>
      <c r="AG721" s="8" t="s">
        <v>5055</v>
      </c>
      <c r="AH721" t="s">
        <v>5055</v>
      </c>
      <c r="AI721" s="10" t="s">
        <v>5055</v>
      </c>
      <c r="AK721" s="8" t="s">
        <v>5055</v>
      </c>
      <c r="AL721" t="s">
        <v>5055</v>
      </c>
      <c r="AM721" t="s">
        <v>5055</v>
      </c>
      <c r="AN721" t="s">
        <v>5055</v>
      </c>
      <c r="AO721" t="s">
        <v>5055</v>
      </c>
      <c r="AP721" t="s">
        <v>5055</v>
      </c>
      <c r="AQ721" t="s">
        <v>5055</v>
      </c>
      <c r="AR721" s="10" t="s">
        <v>5055</v>
      </c>
    </row>
    <row r="722" spans="1:44" ht="16" x14ac:dyDescent="0.2">
      <c r="A722" s="2">
        <v>45596</v>
      </c>
      <c r="B722" t="s">
        <v>205</v>
      </c>
      <c r="C722" s="7">
        <v>420.36</v>
      </c>
      <c r="D722" t="s">
        <v>104</v>
      </c>
      <c r="E722">
        <v>1730</v>
      </c>
      <c r="F722">
        <v>1700</v>
      </c>
      <c r="G722">
        <v>3490</v>
      </c>
      <c r="J722" t="s">
        <v>5053</v>
      </c>
      <c r="L722" t="s">
        <v>52</v>
      </c>
      <c r="M722" t="s">
        <v>203</v>
      </c>
      <c r="O722" t="s">
        <v>52</v>
      </c>
      <c r="P722" t="s">
        <v>203</v>
      </c>
      <c r="R722" t="s">
        <v>66</v>
      </c>
      <c r="S722" t="s">
        <v>5085</v>
      </c>
      <c r="U722" s="8" t="s">
        <v>5055</v>
      </c>
      <c r="V722" s="9">
        <v>420.36</v>
      </c>
      <c r="X722" s="11">
        <v>-420.36</v>
      </c>
      <c r="Y722" t="s">
        <v>5055</v>
      </c>
      <c r="Z722" s="10" t="s">
        <v>5055</v>
      </c>
      <c r="AB722" s="8" t="s">
        <v>5055</v>
      </c>
      <c r="AC722" t="s">
        <v>5055</v>
      </c>
      <c r="AD722" t="s">
        <v>5055</v>
      </c>
      <c r="AE722" s="10" t="s">
        <v>5055</v>
      </c>
      <c r="AG722" s="8" t="s">
        <v>5055</v>
      </c>
      <c r="AH722" t="s">
        <v>5055</v>
      </c>
      <c r="AI722" s="10" t="s">
        <v>5055</v>
      </c>
      <c r="AK722" s="8" t="s">
        <v>5055</v>
      </c>
      <c r="AL722" t="s">
        <v>5055</v>
      </c>
      <c r="AM722" t="s">
        <v>5055</v>
      </c>
      <c r="AN722" t="s">
        <v>5055</v>
      </c>
      <c r="AO722" t="s">
        <v>5055</v>
      </c>
      <c r="AP722" t="s">
        <v>5055</v>
      </c>
      <c r="AQ722" t="s">
        <v>5055</v>
      </c>
      <c r="AR722" s="10" t="s">
        <v>5055</v>
      </c>
    </row>
    <row r="723" spans="1:44" ht="16" x14ac:dyDescent="0.2">
      <c r="A723" s="2">
        <v>45596</v>
      </c>
      <c r="B723" t="s">
        <v>206</v>
      </c>
      <c r="C723" s="7">
        <v>3220.01</v>
      </c>
      <c r="D723" t="s">
        <v>104</v>
      </c>
      <c r="E723">
        <v>2551</v>
      </c>
      <c r="F723">
        <v>1730</v>
      </c>
      <c r="G723">
        <v>3420</v>
      </c>
      <c r="H723" t="s">
        <v>1934</v>
      </c>
      <c r="J723" t="s">
        <v>5053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5085</v>
      </c>
      <c r="U723" s="8" t="s">
        <v>5055</v>
      </c>
      <c r="V723" s="9">
        <v>-3220.01</v>
      </c>
      <c r="X723" s="8" t="s">
        <v>5055</v>
      </c>
      <c r="Y723" t="s">
        <v>5055</v>
      </c>
      <c r="Z723" s="10" t="s">
        <v>5055</v>
      </c>
      <c r="AB723" s="8" t="s">
        <v>5055</v>
      </c>
      <c r="AC723" s="7">
        <v>3220.01</v>
      </c>
      <c r="AD723" t="s">
        <v>5055</v>
      </c>
      <c r="AE723" s="10" t="s">
        <v>5055</v>
      </c>
      <c r="AG723" s="8" t="s">
        <v>5055</v>
      </c>
      <c r="AH723" t="s">
        <v>5055</v>
      </c>
      <c r="AI723" s="10" t="s">
        <v>5055</v>
      </c>
      <c r="AK723" s="8" t="s">
        <v>5055</v>
      </c>
      <c r="AL723" t="s">
        <v>5055</v>
      </c>
      <c r="AM723" t="s">
        <v>5055</v>
      </c>
      <c r="AN723" t="s">
        <v>5055</v>
      </c>
      <c r="AO723" t="s">
        <v>5055</v>
      </c>
      <c r="AP723" s="7">
        <v>3220.01</v>
      </c>
      <c r="AQ723" t="s">
        <v>5055</v>
      </c>
      <c r="AR723" s="10" t="s">
        <v>5055</v>
      </c>
    </row>
    <row r="724" spans="1:44" ht="16" x14ac:dyDescent="0.2">
      <c r="A724" s="2">
        <v>45596</v>
      </c>
      <c r="B724" t="s">
        <v>206</v>
      </c>
      <c r="C724" s="7">
        <v>2492.81</v>
      </c>
      <c r="D724" t="s">
        <v>104</v>
      </c>
      <c r="E724">
        <v>2551</v>
      </c>
      <c r="F724">
        <v>1730</v>
      </c>
      <c r="G724">
        <v>3421</v>
      </c>
      <c r="H724" t="s">
        <v>1935</v>
      </c>
      <c r="J724" t="s">
        <v>5053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5085</v>
      </c>
      <c r="U724" s="8" t="s">
        <v>5055</v>
      </c>
      <c r="V724" s="9">
        <v>-2492.81</v>
      </c>
      <c r="X724" s="8" t="s">
        <v>5055</v>
      </c>
      <c r="Y724" t="s">
        <v>5055</v>
      </c>
      <c r="Z724" s="10" t="s">
        <v>5055</v>
      </c>
      <c r="AB724" s="8" t="s">
        <v>5055</v>
      </c>
      <c r="AC724" s="7">
        <v>2492.81</v>
      </c>
      <c r="AD724" t="s">
        <v>5055</v>
      </c>
      <c r="AE724" s="10" t="s">
        <v>5055</v>
      </c>
      <c r="AG724" s="8" t="s">
        <v>5055</v>
      </c>
      <c r="AH724" t="s">
        <v>5055</v>
      </c>
      <c r="AI724" s="10" t="s">
        <v>5055</v>
      </c>
      <c r="AK724" s="8" t="s">
        <v>5055</v>
      </c>
      <c r="AL724" t="s">
        <v>5055</v>
      </c>
      <c r="AM724" t="s">
        <v>5055</v>
      </c>
      <c r="AN724" t="s">
        <v>5055</v>
      </c>
      <c r="AO724" t="s">
        <v>5055</v>
      </c>
      <c r="AP724" s="7">
        <v>2492.81</v>
      </c>
      <c r="AQ724" t="s">
        <v>5055</v>
      </c>
      <c r="AR724" s="10" t="s">
        <v>5055</v>
      </c>
    </row>
    <row r="725" spans="1:44" ht="16" x14ac:dyDescent="0.2">
      <c r="A725" s="2">
        <v>45596</v>
      </c>
      <c r="B725" t="s">
        <v>2635</v>
      </c>
      <c r="C725" s="7">
        <v>143</v>
      </c>
      <c r="D725" t="s">
        <v>104</v>
      </c>
      <c r="E725">
        <v>2551</v>
      </c>
      <c r="F725">
        <v>1730</v>
      </c>
      <c r="G725">
        <v>3613</v>
      </c>
      <c r="J725" t="s">
        <v>5053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5085</v>
      </c>
      <c r="U725" s="8" t="s">
        <v>5055</v>
      </c>
      <c r="V725" s="9">
        <v>-143</v>
      </c>
      <c r="X725" s="8" t="s">
        <v>5055</v>
      </c>
      <c r="Y725" t="s">
        <v>5055</v>
      </c>
      <c r="Z725" s="10" t="s">
        <v>5055</v>
      </c>
      <c r="AB725" s="8" t="s">
        <v>5055</v>
      </c>
      <c r="AC725" s="7">
        <v>143</v>
      </c>
      <c r="AD725" t="s">
        <v>5055</v>
      </c>
      <c r="AE725" s="10" t="s">
        <v>5055</v>
      </c>
      <c r="AG725" s="8" t="s">
        <v>5055</v>
      </c>
      <c r="AH725" t="s">
        <v>5055</v>
      </c>
      <c r="AI725" s="10" t="s">
        <v>5055</v>
      </c>
      <c r="AK725" s="8" t="s">
        <v>5055</v>
      </c>
      <c r="AL725" t="s">
        <v>5055</v>
      </c>
      <c r="AM725" t="s">
        <v>5055</v>
      </c>
      <c r="AN725" t="s">
        <v>5055</v>
      </c>
      <c r="AO725" t="s">
        <v>5055</v>
      </c>
      <c r="AP725" t="s">
        <v>5055</v>
      </c>
      <c r="AQ725" t="s">
        <v>5055</v>
      </c>
      <c r="AR725" s="10" t="s">
        <v>5055</v>
      </c>
    </row>
    <row r="726" spans="1:44" ht="16" x14ac:dyDescent="0.2">
      <c r="A726" s="2">
        <v>45596</v>
      </c>
      <c r="B726" t="s">
        <v>206</v>
      </c>
      <c r="C726" s="7">
        <v>3290.09</v>
      </c>
      <c r="D726" t="s">
        <v>104</v>
      </c>
      <c r="E726">
        <v>2551</v>
      </c>
      <c r="F726">
        <v>1730</v>
      </c>
      <c r="G726">
        <v>3655</v>
      </c>
      <c r="H726" t="s">
        <v>1936</v>
      </c>
      <c r="J726" t="s">
        <v>5053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5085</v>
      </c>
      <c r="U726" s="8" t="s">
        <v>5055</v>
      </c>
      <c r="V726" s="9">
        <v>-3290.09</v>
      </c>
      <c r="X726" s="8" t="s">
        <v>5055</v>
      </c>
      <c r="Y726" t="s">
        <v>5055</v>
      </c>
      <c r="Z726" s="10" t="s">
        <v>5055</v>
      </c>
      <c r="AB726" s="8" t="s">
        <v>5055</v>
      </c>
      <c r="AC726" s="7">
        <v>3290.09</v>
      </c>
      <c r="AD726" t="s">
        <v>5055</v>
      </c>
      <c r="AE726" s="10" t="s">
        <v>5055</v>
      </c>
      <c r="AG726" s="8" t="s">
        <v>5055</v>
      </c>
      <c r="AH726" t="s">
        <v>5055</v>
      </c>
      <c r="AI726" s="10" t="s">
        <v>5055</v>
      </c>
      <c r="AK726" s="8" t="s">
        <v>5055</v>
      </c>
      <c r="AL726" t="s">
        <v>5055</v>
      </c>
      <c r="AM726" t="s">
        <v>5055</v>
      </c>
      <c r="AN726" t="s">
        <v>5055</v>
      </c>
      <c r="AO726" t="s">
        <v>5055</v>
      </c>
      <c r="AP726" s="7">
        <v>3290.09</v>
      </c>
      <c r="AQ726" t="s">
        <v>5055</v>
      </c>
      <c r="AR726" s="10" t="s">
        <v>5055</v>
      </c>
    </row>
    <row r="727" spans="1:44" ht="16" x14ac:dyDescent="0.2">
      <c r="A727" s="2">
        <v>45596</v>
      </c>
      <c r="B727" t="s">
        <v>204</v>
      </c>
      <c r="C727" s="7">
        <v>753.43</v>
      </c>
      <c r="D727" t="s">
        <v>104</v>
      </c>
      <c r="E727">
        <v>2555</v>
      </c>
      <c r="F727">
        <v>1730</v>
      </c>
      <c r="G727">
        <v>3656</v>
      </c>
      <c r="H727" t="s">
        <v>1936</v>
      </c>
      <c r="J727" t="s">
        <v>5053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5085</v>
      </c>
      <c r="U727" s="8" t="s">
        <v>5055</v>
      </c>
      <c r="V727" s="9">
        <v>-753.43</v>
      </c>
      <c r="X727" s="8" t="s">
        <v>5055</v>
      </c>
      <c r="Y727" t="s">
        <v>5055</v>
      </c>
      <c r="Z727" s="10" t="s">
        <v>5055</v>
      </c>
      <c r="AB727" s="8" t="s">
        <v>5055</v>
      </c>
      <c r="AC727" t="s">
        <v>5055</v>
      </c>
      <c r="AD727" s="7">
        <v>753.43</v>
      </c>
      <c r="AE727" s="10" t="s">
        <v>5055</v>
      </c>
      <c r="AG727" s="8" t="s">
        <v>5055</v>
      </c>
      <c r="AH727" t="s">
        <v>5055</v>
      </c>
      <c r="AI727" s="10" t="s">
        <v>5055</v>
      </c>
      <c r="AK727" s="8" t="s">
        <v>5055</v>
      </c>
      <c r="AL727" t="s">
        <v>5055</v>
      </c>
      <c r="AM727" t="s">
        <v>5055</v>
      </c>
      <c r="AN727" t="s">
        <v>5055</v>
      </c>
      <c r="AO727" t="s">
        <v>5055</v>
      </c>
      <c r="AP727" s="7">
        <v>753.43</v>
      </c>
      <c r="AQ727" t="s">
        <v>5055</v>
      </c>
      <c r="AR727" s="10" t="s">
        <v>5055</v>
      </c>
    </row>
    <row r="728" spans="1:44" ht="16" x14ac:dyDescent="0.2">
      <c r="A728" s="2">
        <v>45596</v>
      </c>
      <c r="B728" t="s">
        <v>204</v>
      </c>
      <c r="C728" s="7">
        <v>561.4</v>
      </c>
      <c r="D728" t="s">
        <v>104</v>
      </c>
      <c r="E728">
        <v>2555</v>
      </c>
      <c r="F728">
        <v>1730</v>
      </c>
      <c r="G728">
        <v>3657</v>
      </c>
      <c r="H728" t="s">
        <v>1935</v>
      </c>
      <c r="J728" t="s">
        <v>5053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5085</v>
      </c>
      <c r="U728" s="8" t="s">
        <v>5055</v>
      </c>
      <c r="V728" s="9">
        <v>-561.4</v>
      </c>
      <c r="X728" s="8" t="s">
        <v>5055</v>
      </c>
      <c r="Y728" t="s">
        <v>5055</v>
      </c>
      <c r="Z728" s="10" t="s">
        <v>5055</v>
      </c>
      <c r="AB728" s="8" t="s">
        <v>5055</v>
      </c>
      <c r="AC728" t="s">
        <v>5055</v>
      </c>
      <c r="AD728" s="7">
        <v>561.4</v>
      </c>
      <c r="AE728" s="10" t="s">
        <v>5055</v>
      </c>
      <c r="AG728" s="8" t="s">
        <v>5055</v>
      </c>
      <c r="AH728" t="s">
        <v>5055</v>
      </c>
      <c r="AI728" s="10" t="s">
        <v>5055</v>
      </c>
      <c r="AK728" s="8" t="s">
        <v>5055</v>
      </c>
      <c r="AL728" t="s">
        <v>5055</v>
      </c>
      <c r="AM728" t="s">
        <v>5055</v>
      </c>
      <c r="AN728" t="s">
        <v>5055</v>
      </c>
      <c r="AO728" t="s">
        <v>5055</v>
      </c>
      <c r="AP728" s="7">
        <v>561.4</v>
      </c>
      <c r="AQ728" t="s">
        <v>5055</v>
      </c>
      <c r="AR728" s="10" t="s">
        <v>5055</v>
      </c>
    </row>
    <row r="729" spans="1:44" ht="16" x14ac:dyDescent="0.2">
      <c r="A729" s="2">
        <v>45596</v>
      </c>
      <c r="B729" t="s">
        <v>204</v>
      </c>
      <c r="C729" s="7">
        <v>712.19</v>
      </c>
      <c r="D729" t="s">
        <v>104</v>
      </c>
      <c r="E729">
        <v>2555</v>
      </c>
      <c r="F729">
        <v>1730</v>
      </c>
      <c r="G729">
        <v>3658</v>
      </c>
      <c r="H729" t="s">
        <v>1934</v>
      </c>
      <c r="J729" t="s">
        <v>5053</v>
      </c>
      <c r="L729" t="s">
        <v>49</v>
      </c>
      <c r="M729" t="s">
        <v>50</v>
      </c>
      <c r="N729" t="s">
        <v>51</v>
      </c>
      <c r="O729" t="s">
        <v>52</v>
      </c>
      <c r="P729" t="s">
        <v>203</v>
      </c>
      <c r="R729" t="s">
        <v>66</v>
      </c>
      <c r="S729" t="s">
        <v>5085</v>
      </c>
      <c r="U729" s="8" t="s">
        <v>5055</v>
      </c>
      <c r="V729" s="9">
        <v>-712.19</v>
      </c>
      <c r="X729" s="8" t="s">
        <v>5055</v>
      </c>
      <c r="Y729" t="s">
        <v>5055</v>
      </c>
      <c r="Z729" s="10" t="s">
        <v>5055</v>
      </c>
      <c r="AB729" s="8" t="s">
        <v>5055</v>
      </c>
      <c r="AC729" t="s">
        <v>5055</v>
      </c>
      <c r="AD729" s="7">
        <v>712.19</v>
      </c>
      <c r="AE729" s="10" t="s">
        <v>5055</v>
      </c>
      <c r="AG729" s="8" t="s">
        <v>5055</v>
      </c>
      <c r="AH729" t="s">
        <v>5055</v>
      </c>
      <c r="AI729" s="10" t="s">
        <v>5055</v>
      </c>
      <c r="AK729" s="8" t="s">
        <v>5055</v>
      </c>
      <c r="AL729" t="s">
        <v>5055</v>
      </c>
      <c r="AM729" t="s">
        <v>5055</v>
      </c>
      <c r="AN729" t="s">
        <v>5055</v>
      </c>
      <c r="AO729" t="s">
        <v>5055</v>
      </c>
      <c r="AP729" s="7">
        <v>712.19</v>
      </c>
      <c r="AQ729" t="s">
        <v>5055</v>
      </c>
      <c r="AR729" s="10" t="s">
        <v>5055</v>
      </c>
    </row>
    <row r="730" spans="1:44" ht="16" x14ac:dyDescent="0.2">
      <c r="A730" s="2">
        <v>45610.041666666657</v>
      </c>
      <c r="B730" t="s">
        <v>215</v>
      </c>
      <c r="C730" s="7">
        <v>1236.99</v>
      </c>
      <c r="D730" t="s">
        <v>48</v>
      </c>
      <c r="E730">
        <v>1700</v>
      </c>
      <c r="F730">
        <v>940</v>
      </c>
      <c r="G730">
        <v>3491</v>
      </c>
      <c r="I730" t="s">
        <v>4565</v>
      </c>
      <c r="J730" t="s">
        <v>4566</v>
      </c>
      <c r="K730" t="s">
        <v>4565</v>
      </c>
      <c r="L730" t="s">
        <v>52</v>
      </c>
      <c r="M730" t="s">
        <v>203</v>
      </c>
      <c r="O730" t="s">
        <v>52</v>
      </c>
      <c r="P730" t="s">
        <v>53</v>
      </c>
      <c r="R730" t="s">
        <v>66</v>
      </c>
      <c r="S730" t="s">
        <v>5085</v>
      </c>
      <c r="U730" s="8" t="s">
        <v>5055</v>
      </c>
      <c r="V730" s="10" t="s">
        <v>5055</v>
      </c>
      <c r="X730" s="11">
        <v>1236.99</v>
      </c>
      <c r="Y730" t="s">
        <v>5055</v>
      </c>
      <c r="Z730" s="10" t="s">
        <v>5055</v>
      </c>
      <c r="AB730" s="8" t="s">
        <v>5055</v>
      </c>
      <c r="AC730" t="s">
        <v>5055</v>
      </c>
      <c r="AD730" t="s">
        <v>5055</v>
      </c>
      <c r="AE730" s="10" t="s">
        <v>5055</v>
      </c>
      <c r="AG730" s="8" t="s">
        <v>5055</v>
      </c>
      <c r="AH730" t="s">
        <v>5055</v>
      </c>
      <c r="AI730" s="10" t="s">
        <v>5055</v>
      </c>
      <c r="AK730" s="8" t="s">
        <v>5055</v>
      </c>
      <c r="AL730" t="s">
        <v>5055</v>
      </c>
      <c r="AM730" t="s">
        <v>5055</v>
      </c>
      <c r="AN730" t="s">
        <v>5055</v>
      </c>
      <c r="AO730" t="s">
        <v>5055</v>
      </c>
      <c r="AP730" t="s">
        <v>5055</v>
      </c>
      <c r="AQ730" t="s">
        <v>5055</v>
      </c>
      <c r="AR730" s="10" t="s">
        <v>5055</v>
      </c>
    </row>
    <row r="731" spans="1:44" ht="16" x14ac:dyDescent="0.2">
      <c r="B731" t="s">
        <v>5056</v>
      </c>
      <c r="U731" s="11">
        <f>SUM(U713:U730)</f>
        <v>0</v>
      </c>
      <c r="V731" s="9">
        <f>SUM(V713:V730)</f>
        <v>0</v>
      </c>
      <c r="X731" s="11">
        <f>SUM(X713:X730)</f>
        <v>0</v>
      </c>
      <c r="Y731" s="12">
        <f>SUM(Y713:Y730)</f>
        <v>42.839999999999691</v>
      </c>
      <c r="Z731" s="9">
        <f>SUM(Z713:Z730)</f>
        <v>0</v>
      </c>
      <c r="AB731" s="11">
        <f>SUM(AB713:AB730)</f>
        <v>0</v>
      </c>
      <c r="AC731" s="12">
        <f>SUM(AC713:AC730)</f>
        <v>9145.91</v>
      </c>
      <c r="AD731" s="12">
        <f>SUM(AD713:AD730)</f>
        <v>2027.02</v>
      </c>
      <c r="AE731" s="9">
        <f>SUM(AE713:AE730)</f>
        <v>0</v>
      </c>
      <c r="AG731" s="11">
        <f>SUM(AG713:AG730)</f>
        <v>0</v>
      </c>
      <c r="AH731" s="12">
        <f>SUM(AH713:AH730)</f>
        <v>0</v>
      </c>
      <c r="AI731" s="9">
        <f>SUM(AI713:AI730)</f>
        <v>0</v>
      </c>
      <c r="AK731" s="11">
        <f t="shared" ref="AK731:AR731" si="32">SUM(AK713:AK730)</f>
        <v>0</v>
      </c>
      <c r="AL731" s="12">
        <f t="shared" si="32"/>
        <v>0</v>
      </c>
      <c r="AM731" s="12">
        <f t="shared" si="32"/>
        <v>0</v>
      </c>
      <c r="AN731" s="12">
        <f t="shared" si="32"/>
        <v>0</v>
      </c>
      <c r="AO731" s="12">
        <f t="shared" si="32"/>
        <v>0</v>
      </c>
      <c r="AP731" s="12">
        <f t="shared" si="32"/>
        <v>11029.93</v>
      </c>
      <c r="AQ731" s="12">
        <f t="shared" si="32"/>
        <v>0</v>
      </c>
      <c r="AR731" s="9">
        <f t="shared" si="32"/>
        <v>0</v>
      </c>
    </row>
    <row r="732" spans="1:44" ht="16" x14ac:dyDescent="0.2">
      <c r="B732" s="3" t="s">
        <v>5057</v>
      </c>
      <c r="U732" s="13">
        <f>U731+U711</f>
        <v>0</v>
      </c>
      <c r="V732" s="14">
        <f>V731+V711</f>
        <v>1.0658141036401503E-12</v>
      </c>
      <c r="X732" s="13">
        <f>X731+X711</f>
        <v>0</v>
      </c>
      <c r="Y732" s="15">
        <f>Y731+Y711</f>
        <v>105.13000000000193</v>
      </c>
      <c r="Z732" s="14">
        <f>Z731+Z711</f>
        <v>0</v>
      </c>
      <c r="AB732" s="8"/>
      <c r="AE732" s="10"/>
      <c r="AG732" s="8"/>
      <c r="AI732" s="10"/>
      <c r="AK732" s="8"/>
      <c r="AR732" s="10"/>
    </row>
    <row r="733" spans="1:44" x14ac:dyDescent="0.2">
      <c r="U733" s="8"/>
      <c r="V733" s="10"/>
      <c r="X733" s="8"/>
      <c r="Z733" s="10"/>
      <c r="AB733" s="8"/>
      <c r="AE733" s="10"/>
      <c r="AG733" s="8"/>
      <c r="AI733" s="10"/>
      <c r="AK733" s="8"/>
      <c r="AR733" s="10"/>
    </row>
    <row r="734" spans="1:44" ht="16" x14ac:dyDescent="0.2">
      <c r="A734" s="2">
        <v>45623.041666666657</v>
      </c>
      <c r="B734" t="s">
        <v>582</v>
      </c>
      <c r="C734" s="7">
        <v>1071.31</v>
      </c>
      <c r="D734" t="s">
        <v>48</v>
      </c>
      <c r="E734">
        <v>1705</v>
      </c>
      <c r="F734">
        <v>940</v>
      </c>
      <c r="G734">
        <v>3511</v>
      </c>
      <c r="I734" t="s">
        <v>4623</v>
      </c>
      <c r="J734" t="s">
        <v>4624</v>
      </c>
      <c r="K734" t="s">
        <v>4623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5086</v>
      </c>
      <c r="U734" s="8" t="s">
        <v>5055</v>
      </c>
      <c r="V734" s="10" t="s">
        <v>5055</v>
      </c>
      <c r="X734" s="8" t="s">
        <v>5055</v>
      </c>
      <c r="Y734" s="7">
        <v>1071.31</v>
      </c>
      <c r="Z734" s="10" t="s">
        <v>5055</v>
      </c>
      <c r="AB734" s="8" t="s">
        <v>5055</v>
      </c>
      <c r="AC734" t="s">
        <v>5055</v>
      </c>
      <c r="AD734" t="s">
        <v>5055</v>
      </c>
      <c r="AE734" s="10" t="s">
        <v>5055</v>
      </c>
      <c r="AG734" s="8" t="s">
        <v>5055</v>
      </c>
      <c r="AH734" t="s">
        <v>5055</v>
      </c>
      <c r="AI734" s="10" t="s">
        <v>5055</v>
      </c>
      <c r="AK734" s="8" t="s">
        <v>5055</v>
      </c>
      <c r="AL734" t="s">
        <v>5055</v>
      </c>
      <c r="AM734" t="s">
        <v>5055</v>
      </c>
      <c r="AN734" t="s">
        <v>5055</v>
      </c>
      <c r="AO734" t="s">
        <v>5055</v>
      </c>
      <c r="AP734" t="s">
        <v>5055</v>
      </c>
      <c r="AQ734" t="s">
        <v>5055</v>
      </c>
      <c r="AR734" s="10" t="s">
        <v>5055</v>
      </c>
    </row>
    <row r="735" spans="1:44" ht="16" x14ac:dyDescent="0.2">
      <c r="A735" s="2">
        <v>45623.041666666657</v>
      </c>
      <c r="B735" t="s">
        <v>256</v>
      </c>
      <c r="C735" s="7">
        <v>2778.18</v>
      </c>
      <c r="D735" t="s">
        <v>48</v>
      </c>
      <c r="E735">
        <v>1705</v>
      </c>
      <c r="F735">
        <v>940</v>
      </c>
      <c r="G735">
        <v>3512</v>
      </c>
      <c r="I735" t="s">
        <v>4625</v>
      </c>
      <c r="J735" t="s">
        <v>4626</v>
      </c>
      <c r="K735" t="s">
        <v>4625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5086</v>
      </c>
      <c r="U735" s="8" t="s">
        <v>5055</v>
      </c>
      <c r="V735" s="10" t="s">
        <v>5055</v>
      </c>
      <c r="X735" s="8" t="s">
        <v>5055</v>
      </c>
      <c r="Y735" s="7">
        <v>2778.18</v>
      </c>
      <c r="Z735" s="10" t="s">
        <v>5055</v>
      </c>
      <c r="AB735" s="8" t="s">
        <v>5055</v>
      </c>
      <c r="AC735" t="s">
        <v>5055</v>
      </c>
      <c r="AD735" t="s">
        <v>5055</v>
      </c>
      <c r="AE735" s="10" t="s">
        <v>5055</v>
      </c>
      <c r="AG735" s="8" t="s">
        <v>5055</v>
      </c>
      <c r="AH735" t="s">
        <v>5055</v>
      </c>
      <c r="AI735" s="10" t="s">
        <v>5055</v>
      </c>
      <c r="AK735" s="8" t="s">
        <v>5055</v>
      </c>
      <c r="AL735" t="s">
        <v>5055</v>
      </c>
      <c r="AM735" t="s">
        <v>5055</v>
      </c>
      <c r="AN735" t="s">
        <v>5055</v>
      </c>
      <c r="AO735" t="s">
        <v>5055</v>
      </c>
      <c r="AP735" t="s">
        <v>5055</v>
      </c>
      <c r="AQ735" t="s">
        <v>5055</v>
      </c>
      <c r="AR735" s="10" t="s">
        <v>5055</v>
      </c>
    </row>
    <row r="736" spans="1:44" ht="16" x14ac:dyDescent="0.2">
      <c r="A736" s="2">
        <v>45623.041666666657</v>
      </c>
      <c r="B736" t="s">
        <v>4640</v>
      </c>
      <c r="C736" s="7">
        <v>12157.33</v>
      </c>
      <c r="D736" t="s">
        <v>48</v>
      </c>
      <c r="E736">
        <v>1712</v>
      </c>
      <c r="F736">
        <v>940</v>
      </c>
      <c r="G736">
        <v>3663</v>
      </c>
      <c r="I736" t="s">
        <v>4642</v>
      </c>
      <c r="J736" t="s">
        <v>4643</v>
      </c>
      <c r="K736" t="s">
        <v>4642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5086</v>
      </c>
      <c r="U736" s="8" t="s">
        <v>5055</v>
      </c>
      <c r="V736" s="10" t="s">
        <v>5055</v>
      </c>
      <c r="X736" s="8" t="s">
        <v>5055</v>
      </c>
      <c r="Y736" t="s">
        <v>5055</v>
      </c>
      <c r="Z736" s="9">
        <v>12157.33</v>
      </c>
      <c r="AB736" s="8" t="s">
        <v>5055</v>
      </c>
      <c r="AC736" t="s">
        <v>5055</v>
      </c>
      <c r="AD736" t="s">
        <v>5055</v>
      </c>
      <c r="AE736" s="10" t="s">
        <v>5055</v>
      </c>
      <c r="AG736" s="8" t="s">
        <v>5055</v>
      </c>
      <c r="AH736" t="s">
        <v>5055</v>
      </c>
      <c r="AI736" s="10" t="s">
        <v>5055</v>
      </c>
      <c r="AK736" s="8" t="s">
        <v>5055</v>
      </c>
      <c r="AL736" t="s">
        <v>5055</v>
      </c>
      <c r="AM736" t="s">
        <v>5055</v>
      </c>
      <c r="AN736" t="s">
        <v>5055</v>
      </c>
      <c r="AO736" t="s">
        <v>5055</v>
      </c>
      <c r="AP736" t="s">
        <v>5055</v>
      </c>
      <c r="AQ736" t="s">
        <v>5055</v>
      </c>
      <c r="AR736" s="10" t="s">
        <v>5055</v>
      </c>
    </row>
    <row r="737" spans="1:44" ht="16" x14ac:dyDescent="0.2">
      <c r="A737" s="2">
        <v>45625.041666666657</v>
      </c>
      <c r="B737" t="s">
        <v>582</v>
      </c>
      <c r="C737" s="7">
        <v>765.6</v>
      </c>
      <c r="D737" t="s">
        <v>48</v>
      </c>
      <c r="E737">
        <v>1705</v>
      </c>
      <c r="F737">
        <v>940</v>
      </c>
      <c r="G737">
        <v>3660</v>
      </c>
      <c r="I737" t="s">
        <v>4663</v>
      </c>
      <c r="J737" t="s">
        <v>4664</v>
      </c>
      <c r="K737" t="s">
        <v>4663</v>
      </c>
      <c r="L737" t="s">
        <v>52</v>
      </c>
      <c r="M737" t="s">
        <v>203</v>
      </c>
      <c r="O737" t="s">
        <v>52</v>
      </c>
      <c r="P737" t="s">
        <v>53</v>
      </c>
      <c r="R737" t="s">
        <v>66</v>
      </c>
      <c r="S737" t="s">
        <v>5086</v>
      </c>
      <c r="U737" s="8" t="s">
        <v>5055</v>
      </c>
      <c r="V737" s="10" t="s">
        <v>5055</v>
      </c>
      <c r="X737" s="8" t="s">
        <v>5055</v>
      </c>
      <c r="Y737" s="7">
        <v>765.6</v>
      </c>
      <c r="Z737" s="10" t="s">
        <v>5055</v>
      </c>
      <c r="AB737" s="8" t="s">
        <v>5055</v>
      </c>
      <c r="AC737" t="s">
        <v>5055</v>
      </c>
      <c r="AD737" t="s">
        <v>5055</v>
      </c>
      <c r="AE737" s="10" t="s">
        <v>5055</v>
      </c>
      <c r="AG737" s="8" t="s">
        <v>5055</v>
      </c>
      <c r="AH737" t="s">
        <v>5055</v>
      </c>
      <c r="AI737" s="10" t="s">
        <v>5055</v>
      </c>
      <c r="AK737" s="8" t="s">
        <v>5055</v>
      </c>
      <c r="AL737" t="s">
        <v>5055</v>
      </c>
      <c r="AM737" t="s">
        <v>5055</v>
      </c>
      <c r="AN737" t="s">
        <v>5055</v>
      </c>
      <c r="AO737" t="s">
        <v>5055</v>
      </c>
      <c r="AP737" t="s">
        <v>5055</v>
      </c>
      <c r="AQ737" t="s">
        <v>5055</v>
      </c>
      <c r="AR737" s="10" t="s">
        <v>5055</v>
      </c>
    </row>
    <row r="738" spans="1:44" ht="16" x14ac:dyDescent="0.2">
      <c r="A738" s="2">
        <v>45626</v>
      </c>
      <c r="B738" t="s">
        <v>205</v>
      </c>
      <c r="C738" s="7">
        <v>1060.9000000000001</v>
      </c>
      <c r="D738" t="s">
        <v>104</v>
      </c>
      <c r="E738">
        <v>1700</v>
      </c>
      <c r="F738">
        <v>1730</v>
      </c>
      <c r="G738">
        <v>3609</v>
      </c>
      <c r="J738" t="s">
        <v>5053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5086</v>
      </c>
      <c r="U738" s="8" t="s">
        <v>5055</v>
      </c>
      <c r="V738" s="9">
        <v>-1060.9000000000001</v>
      </c>
      <c r="X738" s="11">
        <v>1060.9000000000001</v>
      </c>
      <c r="Y738" t="s">
        <v>5055</v>
      </c>
      <c r="Z738" s="10" t="s">
        <v>5055</v>
      </c>
      <c r="AB738" s="8" t="s">
        <v>5055</v>
      </c>
      <c r="AC738" t="s">
        <v>5055</v>
      </c>
      <c r="AD738" t="s">
        <v>5055</v>
      </c>
      <c r="AE738" s="10" t="s">
        <v>5055</v>
      </c>
      <c r="AG738" s="8" t="s">
        <v>5055</v>
      </c>
      <c r="AH738" t="s">
        <v>5055</v>
      </c>
      <c r="AI738" s="10" t="s">
        <v>5055</v>
      </c>
      <c r="AK738" s="8" t="s">
        <v>5055</v>
      </c>
      <c r="AL738" t="s">
        <v>5055</v>
      </c>
      <c r="AM738" t="s">
        <v>5055</v>
      </c>
      <c r="AN738" t="s">
        <v>5055</v>
      </c>
      <c r="AO738" t="s">
        <v>5055</v>
      </c>
      <c r="AP738" t="s">
        <v>5055</v>
      </c>
      <c r="AQ738" t="s">
        <v>5055</v>
      </c>
      <c r="AR738" s="10" t="s">
        <v>5055</v>
      </c>
    </row>
    <row r="739" spans="1:44" ht="16" x14ac:dyDescent="0.2">
      <c r="A739" s="2">
        <v>45626</v>
      </c>
      <c r="B739" t="s">
        <v>205</v>
      </c>
      <c r="C739" s="7">
        <v>2518.5</v>
      </c>
      <c r="D739" t="s">
        <v>104</v>
      </c>
      <c r="E739">
        <v>1730</v>
      </c>
      <c r="F739">
        <v>1705</v>
      </c>
      <c r="G739">
        <v>3605</v>
      </c>
      <c r="J739" t="s">
        <v>5053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5086</v>
      </c>
      <c r="U739" s="8" t="s">
        <v>5055</v>
      </c>
      <c r="V739" s="9">
        <v>2518.5</v>
      </c>
      <c r="X739" s="8" t="s">
        <v>5055</v>
      </c>
      <c r="Y739" s="7">
        <v>-2518.5</v>
      </c>
      <c r="Z739" s="10" t="s">
        <v>5055</v>
      </c>
      <c r="AB739" s="8" t="s">
        <v>5055</v>
      </c>
      <c r="AC739" t="s">
        <v>5055</v>
      </c>
      <c r="AD739" t="s">
        <v>5055</v>
      </c>
      <c r="AE739" s="10" t="s">
        <v>5055</v>
      </c>
      <c r="AG739" s="8" t="s">
        <v>5055</v>
      </c>
      <c r="AH739" t="s">
        <v>5055</v>
      </c>
      <c r="AI739" s="10" t="s">
        <v>5055</v>
      </c>
      <c r="AK739" s="8" t="s">
        <v>5055</v>
      </c>
      <c r="AL739" t="s">
        <v>5055</v>
      </c>
      <c r="AM739" t="s">
        <v>5055</v>
      </c>
      <c r="AN739" t="s">
        <v>5055</v>
      </c>
      <c r="AO739" t="s">
        <v>5055</v>
      </c>
      <c r="AP739" t="s">
        <v>5055</v>
      </c>
      <c r="AQ739" t="s">
        <v>5055</v>
      </c>
      <c r="AR739" s="10" t="s">
        <v>5055</v>
      </c>
    </row>
    <row r="740" spans="1:44" ht="16" x14ac:dyDescent="0.2">
      <c r="A740" s="2">
        <v>45626</v>
      </c>
      <c r="B740" t="s">
        <v>205</v>
      </c>
      <c r="C740" s="7">
        <v>4198.2299999999996</v>
      </c>
      <c r="D740" t="s">
        <v>104</v>
      </c>
      <c r="E740">
        <v>1730</v>
      </c>
      <c r="F740">
        <v>1705</v>
      </c>
      <c r="G740">
        <v>3606</v>
      </c>
      <c r="J740" t="s">
        <v>5053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5086</v>
      </c>
      <c r="U740" s="8" t="s">
        <v>5055</v>
      </c>
      <c r="V740" s="9">
        <v>4198.2299999999996</v>
      </c>
      <c r="X740" s="8" t="s">
        <v>5055</v>
      </c>
      <c r="Y740" s="7">
        <v>-4198.2299999999996</v>
      </c>
      <c r="Z740" s="10" t="s">
        <v>5055</v>
      </c>
      <c r="AB740" s="8" t="s">
        <v>5055</v>
      </c>
      <c r="AC740" t="s">
        <v>5055</v>
      </c>
      <c r="AD740" t="s">
        <v>5055</v>
      </c>
      <c r="AE740" s="10" t="s">
        <v>5055</v>
      </c>
      <c r="AG740" s="8" t="s">
        <v>5055</v>
      </c>
      <c r="AH740" t="s">
        <v>5055</v>
      </c>
      <c r="AI740" s="10" t="s">
        <v>5055</v>
      </c>
      <c r="AK740" s="8" t="s">
        <v>5055</v>
      </c>
      <c r="AL740" t="s">
        <v>5055</v>
      </c>
      <c r="AM740" t="s">
        <v>5055</v>
      </c>
      <c r="AN740" t="s">
        <v>5055</v>
      </c>
      <c r="AO740" t="s">
        <v>5055</v>
      </c>
      <c r="AP740" t="s">
        <v>5055</v>
      </c>
      <c r="AQ740" t="s">
        <v>5055</v>
      </c>
      <c r="AR740" s="10" t="s">
        <v>5055</v>
      </c>
    </row>
    <row r="741" spans="1:44" ht="16" x14ac:dyDescent="0.2">
      <c r="A741" s="2">
        <v>45626</v>
      </c>
      <c r="B741" t="s">
        <v>202</v>
      </c>
      <c r="C741" s="7">
        <v>3452.28</v>
      </c>
      <c r="D741" t="s">
        <v>104</v>
      </c>
      <c r="E741">
        <v>1730</v>
      </c>
      <c r="F741">
        <v>1712</v>
      </c>
      <c r="G741">
        <v>3607</v>
      </c>
      <c r="J741" t="s">
        <v>5053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5086</v>
      </c>
      <c r="U741" s="8" t="s">
        <v>5055</v>
      </c>
      <c r="V741" s="9">
        <v>3452.28</v>
      </c>
      <c r="X741" s="8" t="s">
        <v>5055</v>
      </c>
      <c r="Y741" t="s">
        <v>5055</v>
      </c>
      <c r="Z741" s="9">
        <v>-3452.28</v>
      </c>
      <c r="AB741" s="8" t="s">
        <v>5055</v>
      </c>
      <c r="AC741" t="s">
        <v>5055</v>
      </c>
      <c r="AD741" t="s">
        <v>5055</v>
      </c>
      <c r="AE741" s="10" t="s">
        <v>5055</v>
      </c>
      <c r="AG741" s="8" t="s">
        <v>5055</v>
      </c>
      <c r="AH741" t="s">
        <v>5055</v>
      </c>
      <c r="AI741" s="10" t="s">
        <v>5055</v>
      </c>
      <c r="AK741" s="8" t="s">
        <v>5055</v>
      </c>
      <c r="AL741" t="s">
        <v>5055</v>
      </c>
      <c r="AM741" t="s">
        <v>5055</v>
      </c>
      <c r="AN741" t="s">
        <v>5055</v>
      </c>
      <c r="AO741" t="s">
        <v>5055</v>
      </c>
      <c r="AP741" t="s">
        <v>5055</v>
      </c>
      <c r="AQ741" t="s">
        <v>5055</v>
      </c>
      <c r="AR741" s="10" t="s">
        <v>5055</v>
      </c>
    </row>
    <row r="742" spans="1:44" ht="16" x14ac:dyDescent="0.2">
      <c r="A742" s="2">
        <v>45626</v>
      </c>
      <c r="B742" t="s">
        <v>205</v>
      </c>
      <c r="C742" s="7">
        <v>1095.07</v>
      </c>
      <c r="D742" t="s">
        <v>104</v>
      </c>
      <c r="E742">
        <v>1730</v>
      </c>
      <c r="F742">
        <v>1700</v>
      </c>
      <c r="G742">
        <v>3610</v>
      </c>
      <c r="J742" t="s">
        <v>5053</v>
      </c>
      <c r="L742" t="s">
        <v>52</v>
      </c>
      <c r="M742" t="s">
        <v>203</v>
      </c>
      <c r="O742" t="s">
        <v>52</v>
      </c>
      <c r="P742" t="s">
        <v>203</v>
      </c>
      <c r="R742" t="s">
        <v>66</v>
      </c>
      <c r="S742" t="s">
        <v>5086</v>
      </c>
      <c r="U742" s="8" t="s">
        <v>5055</v>
      </c>
      <c r="V742" s="9">
        <v>1095.07</v>
      </c>
      <c r="X742" s="11">
        <v>-1095.07</v>
      </c>
      <c r="Y742" t="s">
        <v>5055</v>
      </c>
      <c r="Z742" s="10" t="s">
        <v>5055</v>
      </c>
      <c r="AB742" s="8" t="s">
        <v>5055</v>
      </c>
      <c r="AC742" t="s">
        <v>5055</v>
      </c>
      <c r="AD742" t="s">
        <v>5055</v>
      </c>
      <c r="AE742" s="10" t="s">
        <v>5055</v>
      </c>
      <c r="AG742" s="8" t="s">
        <v>5055</v>
      </c>
      <c r="AH742" t="s">
        <v>5055</v>
      </c>
      <c r="AI742" s="10" t="s">
        <v>5055</v>
      </c>
      <c r="AK742" s="8" t="s">
        <v>5055</v>
      </c>
      <c r="AL742" t="s">
        <v>5055</v>
      </c>
      <c r="AM742" t="s">
        <v>5055</v>
      </c>
      <c r="AN742" t="s">
        <v>5055</v>
      </c>
      <c r="AO742" t="s">
        <v>5055</v>
      </c>
      <c r="AP742" t="s">
        <v>5055</v>
      </c>
      <c r="AQ742" t="s">
        <v>5055</v>
      </c>
      <c r="AR742" s="10" t="s">
        <v>5055</v>
      </c>
    </row>
    <row r="743" spans="1:44" ht="16" x14ac:dyDescent="0.2">
      <c r="A743" s="2">
        <v>45626</v>
      </c>
      <c r="B743" t="s">
        <v>2635</v>
      </c>
      <c r="C743" s="7">
        <v>143</v>
      </c>
      <c r="D743" t="s">
        <v>104</v>
      </c>
      <c r="E743">
        <v>1730</v>
      </c>
      <c r="F743">
        <v>2551</v>
      </c>
      <c r="G743">
        <v>3611</v>
      </c>
      <c r="J743" t="s">
        <v>5053</v>
      </c>
      <c r="L743" t="s">
        <v>52</v>
      </c>
      <c r="M743" t="s">
        <v>203</v>
      </c>
      <c r="O743" t="s">
        <v>49</v>
      </c>
      <c r="P743" t="s">
        <v>50</v>
      </c>
      <c r="Q743" t="s">
        <v>51</v>
      </c>
      <c r="R743" t="s">
        <v>66</v>
      </c>
      <c r="S743" t="s">
        <v>5086</v>
      </c>
      <c r="U743" s="8" t="s">
        <v>5055</v>
      </c>
      <c r="V743" s="9">
        <v>143</v>
      </c>
      <c r="X743" s="8" t="s">
        <v>5055</v>
      </c>
      <c r="Y743" t="s">
        <v>5055</v>
      </c>
      <c r="Z743" s="10" t="s">
        <v>5055</v>
      </c>
      <c r="AB743" s="8" t="s">
        <v>5055</v>
      </c>
      <c r="AC743" s="7">
        <v>-143</v>
      </c>
      <c r="AD743" t="s">
        <v>5055</v>
      </c>
      <c r="AE743" s="10" t="s">
        <v>5055</v>
      </c>
      <c r="AG743" s="8" t="s">
        <v>5055</v>
      </c>
      <c r="AH743" t="s">
        <v>5055</v>
      </c>
      <c r="AI743" s="10" t="s">
        <v>5055</v>
      </c>
      <c r="AK743" s="8" t="s">
        <v>5055</v>
      </c>
      <c r="AL743" t="s">
        <v>5055</v>
      </c>
      <c r="AM743" t="s">
        <v>5055</v>
      </c>
      <c r="AN743" t="s">
        <v>5055</v>
      </c>
      <c r="AO743" t="s">
        <v>5055</v>
      </c>
      <c r="AP743" t="s">
        <v>5055</v>
      </c>
      <c r="AQ743" t="s">
        <v>5055</v>
      </c>
      <c r="AR743" s="10" t="s">
        <v>5055</v>
      </c>
    </row>
    <row r="744" spans="1:44" ht="16" x14ac:dyDescent="0.2">
      <c r="A744" s="2">
        <v>45626</v>
      </c>
      <c r="B744" t="s">
        <v>202</v>
      </c>
      <c r="C744" s="7">
        <v>8705.0499999999993</v>
      </c>
      <c r="D744" t="s">
        <v>104</v>
      </c>
      <c r="E744">
        <v>1730</v>
      </c>
      <c r="F744">
        <v>1712</v>
      </c>
      <c r="G744">
        <v>3757</v>
      </c>
      <c r="J744" t="s">
        <v>5053</v>
      </c>
      <c r="L744" t="s">
        <v>52</v>
      </c>
      <c r="M744" t="s">
        <v>203</v>
      </c>
      <c r="O744" t="s">
        <v>52</v>
      </c>
      <c r="P744" t="s">
        <v>203</v>
      </c>
      <c r="R744" t="s">
        <v>66</v>
      </c>
      <c r="S744" t="s">
        <v>5086</v>
      </c>
      <c r="U744" s="8" t="s">
        <v>5055</v>
      </c>
      <c r="V744" s="9">
        <v>8705.0499999999993</v>
      </c>
      <c r="X744" s="8" t="s">
        <v>5055</v>
      </c>
      <c r="Y744" t="s">
        <v>5055</v>
      </c>
      <c r="Z744" s="9">
        <v>-8705.0499999999993</v>
      </c>
      <c r="AB744" s="8" t="s">
        <v>5055</v>
      </c>
      <c r="AC744" t="s">
        <v>5055</v>
      </c>
      <c r="AD744" t="s">
        <v>5055</v>
      </c>
      <c r="AE744" s="10" t="s">
        <v>5055</v>
      </c>
      <c r="AG744" s="8" t="s">
        <v>5055</v>
      </c>
      <c r="AH744" t="s">
        <v>5055</v>
      </c>
      <c r="AI744" s="10" t="s">
        <v>5055</v>
      </c>
      <c r="AK744" s="8" t="s">
        <v>5055</v>
      </c>
      <c r="AL744" t="s">
        <v>5055</v>
      </c>
      <c r="AM744" t="s">
        <v>5055</v>
      </c>
      <c r="AN744" t="s">
        <v>5055</v>
      </c>
      <c r="AO744" t="s">
        <v>5055</v>
      </c>
      <c r="AP744" t="s">
        <v>5055</v>
      </c>
      <c r="AQ744" t="s">
        <v>5055</v>
      </c>
      <c r="AR744" s="10" t="s">
        <v>5055</v>
      </c>
    </row>
    <row r="745" spans="1:44" ht="16" x14ac:dyDescent="0.2">
      <c r="A745" s="2">
        <v>45626</v>
      </c>
      <c r="B745" t="s">
        <v>206</v>
      </c>
      <c r="C745" s="7">
        <v>4179.0600000000004</v>
      </c>
      <c r="D745" t="s">
        <v>104</v>
      </c>
      <c r="E745">
        <v>2551</v>
      </c>
      <c r="F745">
        <v>1730</v>
      </c>
      <c r="G745">
        <v>3601</v>
      </c>
      <c r="H745" t="s">
        <v>1935</v>
      </c>
      <c r="J745" t="s">
        <v>5053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5086</v>
      </c>
      <c r="U745" s="8" t="s">
        <v>5055</v>
      </c>
      <c r="V745" s="9">
        <v>-4179.0600000000004</v>
      </c>
      <c r="X745" s="8" t="s">
        <v>5055</v>
      </c>
      <c r="Y745" t="s">
        <v>5055</v>
      </c>
      <c r="Z745" s="10" t="s">
        <v>5055</v>
      </c>
      <c r="AB745" s="8" t="s">
        <v>5055</v>
      </c>
      <c r="AC745" s="7">
        <v>4179.0600000000004</v>
      </c>
      <c r="AD745" t="s">
        <v>5055</v>
      </c>
      <c r="AE745" s="10" t="s">
        <v>5055</v>
      </c>
      <c r="AG745" s="8" t="s">
        <v>5055</v>
      </c>
      <c r="AH745" t="s">
        <v>5055</v>
      </c>
      <c r="AI745" s="10" t="s">
        <v>5055</v>
      </c>
      <c r="AK745" s="8" t="s">
        <v>5055</v>
      </c>
      <c r="AL745" t="s">
        <v>5055</v>
      </c>
      <c r="AM745" t="s">
        <v>5055</v>
      </c>
      <c r="AN745" t="s">
        <v>5055</v>
      </c>
      <c r="AO745" t="s">
        <v>5055</v>
      </c>
      <c r="AP745" s="7">
        <v>4179.0600000000004</v>
      </c>
      <c r="AQ745" t="s">
        <v>5055</v>
      </c>
      <c r="AR745" s="10" t="s">
        <v>5055</v>
      </c>
    </row>
    <row r="746" spans="1:44" ht="16" x14ac:dyDescent="0.2">
      <c r="A746" s="2">
        <v>45626</v>
      </c>
      <c r="B746" t="s">
        <v>206</v>
      </c>
      <c r="C746" s="7">
        <v>3290.09</v>
      </c>
      <c r="D746" t="s">
        <v>104</v>
      </c>
      <c r="E746">
        <v>2551</v>
      </c>
      <c r="F746">
        <v>1730</v>
      </c>
      <c r="G746">
        <v>3603</v>
      </c>
      <c r="H746" t="s">
        <v>1936</v>
      </c>
      <c r="J746" t="s">
        <v>5053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5086</v>
      </c>
      <c r="U746" s="8" t="s">
        <v>5055</v>
      </c>
      <c r="V746" s="9">
        <v>-3290.09</v>
      </c>
      <c r="X746" s="8" t="s">
        <v>5055</v>
      </c>
      <c r="Y746" t="s">
        <v>5055</v>
      </c>
      <c r="Z746" s="10" t="s">
        <v>5055</v>
      </c>
      <c r="AB746" s="8" t="s">
        <v>5055</v>
      </c>
      <c r="AC746" s="7">
        <v>3290.09</v>
      </c>
      <c r="AD746" t="s">
        <v>5055</v>
      </c>
      <c r="AE746" s="10" t="s">
        <v>5055</v>
      </c>
      <c r="AG746" s="8" t="s">
        <v>5055</v>
      </c>
      <c r="AH746" t="s">
        <v>5055</v>
      </c>
      <c r="AI746" s="10" t="s">
        <v>5055</v>
      </c>
      <c r="AK746" s="8" t="s">
        <v>5055</v>
      </c>
      <c r="AL746" t="s">
        <v>5055</v>
      </c>
      <c r="AM746" t="s">
        <v>5055</v>
      </c>
      <c r="AN746" t="s">
        <v>5055</v>
      </c>
      <c r="AO746" t="s">
        <v>5055</v>
      </c>
      <c r="AP746" s="7">
        <v>3290.09</v>
      </c>
      <c r="AQ746" t="s">
        <v>5055</v>
      </c>
      <c r="AR746" s="10" t="s">
        <v>5055</v>
      </c>
    </row>
    <row r="747" spans="1:44" ht="16" x14ac:dyDescent="0.2">
      <c r="A747" s="2">
        <v>45626</v>
      </c>
      <c r="B747" t="s">
        <v>206</v>
      </c>
      <c r="C747" s="7">
        <v>2632.07</v>
      </c>
      <c r="D747" t="s">
        <v>104</v>
      </c>
      <c r="E747">
        <v>2551</v>
      </c>
      <c r="F747">
        <v>1730</v>
      </c>
      <c r="G747">
        <v>3604</v>
      </c>
      <c r="H747" t="s">
        <v>1936</v>
      </c>
      <c r="J747" t="s">
        <v>5053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5086</v>
      </c>
      <c r="U747" s="8" t="s">
        <v>5055</v>
      </c>
      <c r="V747" s="9">
        <v>-2632.07</v>
      </c>
      <c r="X747" s="8" t="s">
        <v>5055</v>
      </c>
      <c r="Y747" t="s">
        <v>5055</v>
      </c>
      <c r="Z747" s="10" t="s">
        <v>5055</v>
      </c>
      <c r="AB747" s="8" t="s">
        <v>5055</v>
      </c>
      <c r="AC747" s="7">
        <v>2632.07</v>
      </c>
      <c r="AD747" t="s">
        <v>5055</v>
      </c>
      <c r="AE747" s="10" t="s">
        <v>5055</v>
      </c>
      <c r="AG747" s="8" t="s">
        <v>5055</v>
      </c>
      <c r="AH747" t="s">
        <v>5055</v>
      </c>
      <c r="AI747" s="10" t="s">
        <v>5055</v>
      </c>
      <c r="AK747" s="8" t="s">
        <v>5055</v>
      </c>
      <c r="AL747" t="s">
        <v>5055</v>
      </c>
      <c r="AM747" t="s">
        <v>5055</v>
      </c>
      <c r="AN747" t="s">
        <v>5055</v>
      </c>
      <c r="AO747" t="s">
        <v>5055</v>
      </c>
      <c r="AP747" s="7">
        <v>2632.07</v>
      </c>
      <c r="AQ747" t="s">
        <v>5055</v>
      </c>
      <c r="AR747" s="10" t="s">
        <v>5055</v>
      </c>
    </row>
    <row r="748" spans="1:44" ht="16" x14ac:dyDescent="0.2">
      <c r="A748" s="2">
        <v>45626</v>
      </c>
      <c r="B748" t="s">
        <v>206</v>
      </c>
      <c r="C748" s="7">
        <v>5488.02</v>
      </c>
      <c r="D748" t="s">
        <v>104</v>
      </c>
      <c r="E748">
        <v>2551</v>
      </c>
      <c r="F748">
        <v>1730</v>
      </c>
      <c r="G748">
        <v>3758</v>
      </c>
      <c r="H748" t="s">
        <v>1934</v>
      </c>
      <c r="J748" t="s">
        <v>5053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5086</v>
      </c>
      <c r="U748" s="8" t="s">
        <v>5055</v>
      </c>
      <c r="V748" s="9">
        <v>-5488.02</v>
      </c>
      <c r="X748" s="8" t="s">
        <v>5055</v>
      </c>
      <c r="Y748" t="s">
        <v>5055</v>
      </c>
      <c r="Z748" s="10" t="s">
        <v>5055</v>
      </c>
      <c r="AB748" s="8" t="s">
        <v>5055</v>
      </c>
      <c r="AC748" s="7">
        <v>5488.02</v>
      </c>
      <c r="AD748" t="s">
        <v>5055</v>
      </c>
      <c r="AE748" s="10" t="s">
        <v>5055</v>
      </c>
      <c r="AG748" s="8" t="s">
        <v>5055</v>
      </c>
      <c r="AH748" t="s">
        <v>5055</v>
      </c>
      <c r="AI748" s="10" t="s">
        <v>5055</v>
      </c>
      <c r="AK748" s="8" t="s">
        <v>5055</v>
      </c>
      <c r="AL748" t="s">
        <v>5055</v>
      </c>
      <c r="AM748" t="s">
        <v>5055</v>
      </c>
      <c r="AN748" t="s">
        <v>5055</v>
      </c>
      <c r="AO748" t="s">
        <v>5055</v>
      </c>
      <c r="AP748" s="7">
        <v>5488.02</v>
      </c>
      <c r="AQ748" t="s">
        <v>5055</v>
      </c>
      <c r="AR748" s="10" t="s">
        <v>5055</v>
      </c>
    </row>
    <row r="749" spans="1:44" ht="16" x14ac:dyDescent="0.2">
      <c r="A749" s="2">
        <v>45626</v>
      </c>
      <c r="B749" t="s">
        <v>204</v>
      </c>
      <c r="C749" s="7">
        <v>959.05</v>
      </c>
      <c r="D749" t="s">
        <v>104</v>
      </c>
      <c r="E749">
        <v>2555</v>
      </c>
      <c r="F749">
        <v>1730</v>
      </c>
      <c r="G749">
        <v>3598</v>
      </c>
      <c r="H749" t="s">
        <v>1935</v>
      </c>
      <c r="J749" t="s">
        <v>5053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5086</v>
      </c>
      <c r="U749" s="8" t="s">
        <v>5055</v>
      </c>
      <c r="V749" s="9">
        <v>-959.05</v>
      </c>
      <c r="X749" s="8" t="s">
        <v>5055</v>
      </c>
      <c r="Y749" t="s">
        <v>5055</v>
      </c>
      <c r="Z749" s="10" t="s">
        <v>5055</v>
      </c>
      <c r="AB749" s="8" t="s">
        <v>5055</v>
      </c>
      <c r="AC749" t="s">
        <v>5055</v>
      </c>
      <c r="AD749" s="7">
        <v>959.05</v>
      </c>
      <c r="AE749" s="10" t="s">
        <v>5055</v>
      </c>
      <c r="AG749" s="8" t="s">
        <v>5055</v>
      </c>
      <c r="AH749" t="s">
        <v>5055</v>
      </c>
      <c r="AI749" s="10" t="s">
        <v>5055</v>
      </c>
      <c r="AK749" s="8" t="s">
        <v>5055</v>
      </c>
      <c r="AL749" t="s">
        <v>5055</v>
      </c>
      <c r="AM749" t="s">
        <v>5055</v>
      </c>
      <c r="AN749" t="s">
        <v>5055</v>
      </c>
      <c r="AO749" t="s">
        <v>5055</v>
      </c>
      <c r="AP749" s="7">
        <v>959.05</v>
      </c>
      <c r="AQ749" t="s">
        <v>5055</v>
      </c>
      <c r="AR749" s="10" t="s">
        <v>5055</v>
      </c>
    </row>
    <row r="750" spans="1:44" ht="16" x14ac:dyDescent="0.2">
      <c r="A750" s="2">
        <v>45626</v>
      </c>
      <c r="B750" t="s">
        <v>204</v>
      </c>
      <c r="C750" s="7">
        <v>1216.25</v>
      </c>
      <c r="D750" t="s">
        <v>104</v>
      </c>
      <c r="E750">
        <v>2555</v>
      </c>
      <c r="F750">
        <v>1730</v>
      </c>
      <c r="G750">
        <v>3599</v>
      </c>
      <c r="H750" t="s">
        <v>1934</v>
      </c>
      <c r="J750" t="s">
        <v>5053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5086</v>
      </c>
      <c r="U750" s="8" t="s">
        <v>5055</v>
      </c>
      <c r="V750" s="9">
        <v>-1216.25</v>
      </c>
      <c r="X750" s="8" t="s">
        <v>5055</v>
      </c>
      <c r="Y750" t="s">
        <v>5055</v>
      </c>
      <c r="Z750" s="10" t="s">
        <v>5055</v>
      </c>
      <c r="AB750" s="8" t="s">
        <v>5055</v>
      </c>
      <c r="AC750" t="s">
        <v>5055</v>
      </c>
      <c r="AD750" s="7">
        <v>1216.25</v>
      </c>
      <c r="AE750" s="10" t="s">
        <v>5055</v>
      </c>
      <c r="AG750" s="8" t="s">
        <v>5055</v>
      </c>
      <c r="AH750" t="s">
        <v>5055</v>
      </c>
      <c r="AI750" s="10" t="s">
        <v>5055</v>
      </c>
      <c r="AK750" s="8" t="s">
        <v>5055</v>
      </c>
      <c r="AL750" t="s">
        <v>5055</v>
      </c>
      <c r="AM750" t="s">
        <v>5055</v>
      </c>
      <c r="AN750" t="s">
        <v>5055</v>
      </c>
      <c r="AO750" t="s">
        <v>5055</v>
      </c>
      <c r="AP750" s="7">
        <v>1216.25</v>
      </c>
      <c r="AQ750" t="s">
        <v>5055</v>
      </c>
      <c r="AR750" s="10" t="s">
        <v>5055</v>
      </c>
    </row>
    <row r="751" spans="1:44" ht="16" x14ac:dyDescent="0.2">
      <c r="A751" s="2">
        <v>45626</v>
      </c>
      <c r="B751" t="s">
        <v>204</v>
      </c>
      <c r="C751" s="7">
        <v>1286.69</v>
      </c>
      <c r="D751" t="s">
        <v>104</v>
      </c>
      <c r="E751">
        <v>2555</v>
      </c>
      <c r="F751">
        <v>1730</v>
      </c>
      <c r="G751">
        <v>3600</v>
      </c>
      <c r="H751" t="s">
        <v>1936</v>
      </c>
      <c r="J751" t="s">
        <v>5053</v>
      </c>
      <c r="L751" t="s">
        <v>49</v>
      </c>
      <c r="M751" t="s">
        <v>50</v>
      </c>
      <c r="N751" t="s">
        <v>51</v>
      </c>
      <c r="O751" t="s">
        <v>52</v>
      </c>
      <c r="P751" t="s">
        <v>203</v>
      </c>
      <c r="R751" t="s">
        <v>66</v>
      </c>
      <c r="S751" t="s">
        <v>5086</v>
      </c>
      <c r="U751" s="8" t="s">
        <v>5055</v>
      </c>
      <c r="V751" s="9">
        <v>-1286.69</v>
      </c>
      <c r="X751" s="8" t="s">
        <v>5055</v>
      </c>
      <c r="Y751" t="s">
        <v>5055</v>
      </c>
      <c r="Z751" s="10" t="s">
        <v>5055</v>
      </c>
      <c r="AB751" s="8" t="s">
        <v>5055</v>
      </c>
      <c r="AC751" t="s">
        <v>5055</v>
      </c>
      <c r="AD751" s="7">
        <v>1286.69</v>
      </c>
      <c r="AE751" s="10" t="s">
        <v>5055</v>
      </c>
      <c r="AG751" s="8" t="s">
        <v>5055</v>
      </c>
      <c r="AH751" t="s">
        <v>5055</v>
      </c>
      <c r="AI751" s="10" t="s">
        <v>5055</v>
      </c>
      <c r="AK751" s="8" t="s">
        <v>5055</v>
      </c>
      <c r="AL751" t="s">
        <v>5055</v>
      </c>
      <c r="AM751" t="s">
        <v>5055</v>
      </c>
      <c r="AN751" t="s">
        <v>5055</v>
      </c>
      <c r="AO751" t="s">
        <v>5055</v>
      </c>
      <c r="AP751" s="7">
        <v>1286.69</v>
      </c>
      <c r="AQ751" t="s">
        <v>5055</v>
      </c>
      <c r="AR751" s="10" t="s">
        <v>5055</v>
      </c>
    </row>
    <row r="752" spans="1:44" ht="16" x14ac:dyDescent="0.2">
      <c r="A752" s="2">
        <v>45639.041666666657</v>
      </c>
      <c r="B752" t="s">
        <v>215</v>
      </c>
      <c r="C752" s="7">
        <v>34.17</v>
      </c>
      <c r="D752" t="s">
        <v>48</v>
      </c>
      <c r="E752">
        <v>1700</v>
      </c>
      <c r="F752">
        <v>940</v>
      </c>
      <c r="G752">
        <v>3781</v>
      </c>
      <c r="I752" t="s">
        <v>4731</v>
      </c>
      <c r="J752" t="s">
        <v>4732</v>
      </c>
      <c r="K752" t="s">
        <v>4731</v>
      </c>
      <c r="L752" t="s">
        <v>52</v>
      </c>
      <c r="M752" t="s">
        <v>203</v>
      </c>
      <c r="O752" t="s">
        <v>52</v>
      </c>
      <c r="P752" t="s">
        <v>53</v>
      </c>
      <c r="R752" t="s">
        <v>66</v>
      </c>
      <c r="S752" t="s">
        <v>5086</v>
      </c>
      <c r="U752" s="8" t="s">
        <v>5055</v>
      </c>
      <c r="V752" s="10" t="s">
        <v>5055</v>
      </c>
      <c r="X752" s="11">
        <v>34.17</v>
      </c>
      <c r="Y752" t="s">
        <v>5055</v>
      </c>
      <c r="Z752" s="10" t="s">
        <v>5055</v>
      </c>
      <c r="AB752" s="8" t="s">
        <v>5055</v>
      </c>
      <c r="AC752" t="s">
        <v>5055</v>
      </c>
      <c r="AD752" t="s">
        <v>5055</v>
      </c>
      <c r="AE752" s="10" t="s">
        <v>5055</v>
      </c>
      <c r="AG752" s="8" t="s">
        <v>5055</v>
      </c>
      <c r="AH752" t="s">
        <v>5055</v>
      </c>
      <c r="AI752" s="10" t="s">
        <v>5055</v>
      </c>
      <c r="AK752" s="8" t="s">
        <v>5055</v>
      </c>
      <c r="AL752" t="s">
        <v>5055</v>
      </c>
      <c r="AM752" t="s">
        <v>5055</v>
      </c>
      <c r="AN752" t="s">
        <v>5055</v>
      </c>
      <c r="AO752" t="s">
        <v>5055</v>
      </c>
      <c r="AP752" t="s">
        <v>5055</v>
      </c>
      <c r="AQ752" t="s">
        <v>5055</v>
      </c>
      <c r="AR752" s="10" t="s">
        <v>5055</v>
      </c>
    </row>
    <row r="753" spans="1:44" ht="16" x14ac:dyDescent="0.2">
      <c r="B753" t="s">
        <v>5056</v>
      </c>
      <c r="U753" s="11">
        <f>SUM(U734:U752)</f>
        <v>0</v>
      </c>
      <c r="V753" s="9">
        <f>SUM(V734:V752)</f>
        <v>-2.2737367544323206E-12</v>
      </c>
      <c r="X753" s="11">
        <f>SUM(X734:X752)</f>
        <v>1.5631940186722204E-13</v>
      </c>
      <c r="Y753" s="12">
        <f>SUM(Y734:Y752)</f>
        <v>-2101.6399999999994</v>
      </c>
      <c r="Z753" s="9">
        <f>SUM(Z734:Z752)</f>
        <v>0</v>
      </c>
      <c r="AB753" s="11">
        <f>SUM(AB734:AB752)</f>
        <v>0</v>
      </c>
      <c r="AC753" s="12">
        <f>SUM(AC734:AC752)</f>
        <v>15446.240000000002</v>
      </c>
      <c r="AD753" s="12">
        <f>SUM(AD734:AD752)</f>
        <v>3461.9900000000002</v>
      </c>
      <c r="AE753" s="9">
        <f>SUM(AE734:AE752)</f>
        <v>0</v>
      </c>
      <c r="AG753" s="11">
        <f>SUM(AG734:AG752)</f>
        <v>0</v>
      </c>
      <c r="AH753" s="12">
        <f>SUM(AH734:AH752)</f>
        <v>0</v>
      </c>
      <c r="AI753" s="9">
        <f>SUM(AI734:AI752)</f>
        <v>0</v>
      </c>
      <c r="AK753" s="11">
        <f t="shared" ref="AK753:AR753" si="33">SUM(AK734:AK752)</f>
        <v>0</v>
      </c>
      <c r="AL753" s="12">
        <f t="shared" si="33"/>
        <v>0</v>
      </c>
      <c r="AM753" s="12">
        <f t="shared" si="33"/>
        <v>0</v>
      </c>
      <c r="AN753" s="12">
        <f t="shared" si="33"/>
        <v>0</v>
      </c>
      <c r="AO753" s="12">
        <f t="shared" si="33"/>
        <v>0</v>
      </c>
      <c r="AP753" s="12">
        <f t="shared" si="33"/>
        <v>19051.23</v>
      </c>
      <c r="AQ753" s="12">
        <f t="shared" si="33"/>
        <v>0</v>
      </c>
      <c r="AR753" s="9">
        <f t="shared" si="33"/>
        <v>0</v>
      </c>
    </row>
    <row r="754" spans="1:44" ht="16" x14ac:dyDescent="0.2">
      <c r="B754" s="3" t="s">
        <v>5057</v>
      </c>
      <c r="U754" s="13">
        <f>U753+U732</f>
        <v>0</v>
      </c>
      <c r="V754" s="14">
        <f>V753+V732</f>
        <v>-1.2079226507921703E-12</v>
      </c>
      <c r="X754" s="13">
        <f>X753+X732</f>
        <v>1.5631940186722204E-13</v>
      </c>
      <c r="Y754" s="15">
        <f>Y753+Y732</f>
        <v>-1996.5099999999975</v>
      </c>
      <c r="Z754" s="14">
        <f>Z753+Z732</f>
        <v>0</v>
      </c>
      <c r="AB754" s="8"/>
      <c r="AE754" s="10"/>
      <c r="AG754" s="8"/>
      <c r="AI754" s="10"/>
      <c r="AK754" s="8"/>
      <c r="AR754" s="10"/>
    </row>
    <row r="755" spans="1:44" x14ac:dyDescent="0.2">
      <c r="U755" s="8"/>
      <c r="V755" s="10"/>
      <c r="X755" s="8"/>
      <c r="Z755" s="10"/>
      <c r="AB755" s="8"/>
      <c r="AE755" s="10"/>
      <c r="AG755" s="8"/>
      <c r="AI755" s="10"/>
      <c r="AK755" s="8"/>
      <c r="AR755" s="10"/>
    </row>
    <row r="756" spans="1:44" ht="16" x14ac:dyDescent="0.2">
      <c r="A756" s="2">
        <v>45628.041666666657</v>
      </c>
      <c r="B756" t="s">
        <v>256</v>
      </c>
      <c r="C756" s="7">
        <v>2087.36</v>
      </c>
      <c r="D756" t="s">
        <v>48</v>
      </c>
      <c r="E756">
        <v>1705</v>
      </c>
      <c r="F756">
        <v>940</v>
      </c>
      <c r="G756">
        <v>3702</v>
      </c>
      <c r="I756" t="s">
        <v>4670</v>
      </c>
      <c r="J756" t="s">
        <v>4671</v>
      </c>
      <c r="K756" t="s">
        <v>4670</v>
      </c>
      <c r="L756" t="s">
        <v>52</v>
      </c>
      <c r="M756" t="s">
        <v>203</v>
      </c>
      <c r="O756" t="s">
        <v>52</v>
      </c>
      <c r="P756" t="s">
        <v>53</v>
      </c>
      <c r="R756" t="s">
        <v>66</v>
      </c>
      <c r="S756" t="s">
        <v>5087</v>
      </c>
      <c r="U756" s="8" t="s">
        <v>5055</v>
      </c>
      <c r="V756" s="10" t="s">
        <v>5055</v>
      </c>
      <c r="X756" s="8" t="s">
        <v>5055</v>
      </c>
      <c r="Y756" s="7">
        <v>2087.36</v>
      </c>
      <c r="Z756" s="10" t="s">
        <v>5055</v>
      </c>
      <c r="AB756" s="8" t="s">
        <v>5055</v>
      </c>
      <c r="AC756" t="s">
        <v>5055</v>
      </c>
      <c r="AD756" t="s">
        <v>5055</v>
      </c>
      <c r="AE756" s="10" t="s">
        <v>5055</v>
      </c>
      <c r="AG756" s="8" t="s">
        <v>5055</v>
      </c>
      <c r="AH756" t="s">
        <v>5055</v>
      </c>
      <c r="AI756" s="10" t="s">
        <v>5055</v>
      </c>
      <c r="AK756" s="8" t="s">
        <v>5055</v>
      </c>
      <c r="AL756" t="s">
        <v>5055</v>
      </c>
      <c r="AM756" t="s">
        <v>5055</v>
      </c>
      <c r="AN756" t="s">
        <v>5055</v>
      </c>
      <c r="AO756" t="s">
        <v>5055</v>
      </c>
      <c r="AP756" t="s">
        <v>5055</v>
      </c>
      <c r="AQ756" t="s">
        <v>5055</v>
      </c>
      <c r="AR756" s="10" t="s">
        <v>5055</v>
      </c>
    </row>
    <row r="757" spans="1:44" ht="16" x14ac:dyDescent="0.2">
      <c r="A757" s="2">
        <v>45637.041666666657</v>
      </c>
      <c r="B757" t="s">
        <v>2144</v>
      </c>
      <c r="C757" s="7">
        <v>76.77</v>
      </c>
      <c r="D757" t="s">
        <v>104</v>
      </c>
      <c r="E757">
        <v>940</v>
      </c>
      <c r="F757">
        <v>703</v>
      </c>
      <c r="G757">
        <v>3780</v>
      </c>
      <c r="I757" t="s">
        <v>4693</v>
      </c>
      <c r="J757" t="s">
        <v>4694</v>
      </c>
      <c r="K757" t="s">
        <v>4693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5087</v>
      </c>
      <c r="U757" s="11">
        <v>-76.77</v>
      </c>
      <c r="V757" s="10" t="s">
        <v>5055</v>
      </c>
      <c r="X757" s="8" t="s">
        <v>5055</v>
      </c>
      <c r="Y757" t="s">
        <v>5055</v>
      </c>
      <c r="Z757" s="10" t="s">
        <v>5055</v>
      </c>
      <c r="AB757" s="8" t="s">
        <v>5055</v>
      </c>
      <c r="AC757" t="s">
        <v>5055</v>
      </c>
      <c r="AD757" t="s">
        <v>5055</v>
      </c>
      <c r="AE757" s="10" t="s">
        <v>5055</v>
      </c>
      <c r="AG757" s="8" t="s">
        <v>5055</v>
      </c>
      <c r="AH757" t="s">
        <v>5055</v>
      </c>
      <c r="AI757" s="10" t="s">
        <v>5055</v>
      </c>
      <c r="AK757" s="8" t="s">
        <v>5055</v>
      </c>
      <c r="AL757" t="s">
        <v>5055</v>
      </c>
      <c r="AM757" t="s">
        <v>5055</v>
      </c>
      <c r="AN757" t="s">
        <v>5055</v>
      </c>
      <c r="AO757" t="s">
        <v>5055</v>
      </c>
      <c r="AP757" t="s">
        <v>5055</v>
      </c>
      <c r="AQ757" t="s">
        <v>5055</v>
      </c>
      <c r="AR757" s="10" t="s">
        <v>5055</v>
      </c>
    </row>
    <row r="758" spans="1:44" ht="16" x14ac:dyDescent="0.2">
      <c r="A758" s="2">
        <v>45637.041666666657</v>
      </c>
      <c r="B758" t="s">
        <v>2144</v>
      </c>
      <c r="C758" s="7">
        <v>72.569999999999993</v>
      </c>
      <c r="D758" t="s">
        <v>104</v>
      </c>
      <c r="E758">
        <v>940</v>
      </c>
      <c r="F758">
        <v>703</v>
      </c>
      <c r="G758">
        <v>3779</v>
      </c>
      <c r="I758" t="s">
        <v>4696</v>
      </c>
      <c r="J758" t="s">
        <v>4697</v>
      </c>
      <c r="K758" t="s">
        <v>4696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5087</v>
      </c>
      <c r="U758" s="11">
        <v>-72.569999999999993</v>
      </c>
      <c r="V758" s="10" t="s">
        <v>5055</v>
      </c>
      <c r="X758" s="8" t="s">
        <v>5055</v>
      </c>
      <c r="Y758" t="s">
        <v>5055</v>
      </c>
      <c r="Z758" s="10" t="s">
        <v>5055</v>
      </c>
      <c r="AB758" s="8" t="s">
        <v>5055</v>
      </c>
      <c r="AC758" t="s">
        <v>5055</v>
      </c>
      <c r="AD758" t="s">
        <v>5055</v>
      </c>
      <c r="AE758" s="10" t="s">
        <v>5055</v>
      </c>
      <c r="AG758" s="8" t="s">
        <v>5055</v>
      </c>
      <c r="AH758" t="s">
        <v>5055</v>
      </c>
      <c r="AI758" s="10" t="s">
        <v>5055</v>
      </c>
      <c r="AK758" s="8" t="s">
        <v>5055</v>
      </c>
      <c r="AL758" t="s">
        <v>5055</v>
      </c>
      <c r="AM758" t="s">
        <v>5055</v>
      </c>
      <c r="AN758" t="s">
        <v>5055</v>
      </c>
      <c r="AO758" t="s">
        <v>5055</v>
      </c>
      <c r="AP758" t="s">
        <v>5055</v>
      </c>
      <c r="AQ758" t="s">
        <v>5055</v>
      </c>
      <c r="AR758" s="10" t="s">
        <v>5055</v>
      </c>
    </row>
    <row r="759" spans="1:44" ht="16" x14ac:dyDescent="0.2">
      <c r="A759" s="2">
        <v>45637.041666666657</v>
      </c>
      <c r="B759" t="s">
        <v>2144</v>
      </c>
      <c r="C759" s="7">
        <v>362.84</v>
      </c>
      <c r="D759" t="s">
        <v>104</v>
      </c>
      <c r="E759">
        <v>940</v>
      </c>
      <c r="F759">
        <v>703</v>
      </c>
      <c r="G759">
        <v>3778</v>
      </c>
      <c r="I759" t="s">
        <v>4699</v>
      </c>
      <c r="J759" t="s">
        <v>4700</v>
      </c>
      <c r="K759" t="s">
        <v>4699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5087</v>
      </c>
      <c r="U759" s="11">
        <v>-362.84</v>
      </c>
      <c r="V759" s="10" t="s">
        <v>5055</v>
      </c>
      <c r="X759" s="8" t="s">
        <v>5055</v>
      </c>
      <c r="Y759" t="s">
        <v>5055</v>
      </c>
      <c r="Z759" s="10" t="s">
        <v>5055</v>
      </c>
      <c r="AB759" s="8" t="s">
        <v>5055</v>
      </c>
      <c r="AC759" t="s">
        <v>5055</v>
      </c>
      <c r="AD759" t="s">
        <v>5055</v>
      </c>
      <c r="AE759" s="10" t="s">
        <v>5055</v>
      </c>
      <c r="AG759" s="8" t="s">
        <v>5055</v>
      </c>
      <c r="AH759" t="s">
        <v>5055</v>
      </c>
      <c r="AI759" s="10" t="s">
        <v>5055</v>
      </c>
      <c r="AK759" s="8" t="s">
        <v>5055</v>
      </c>
      <c r="AL759" t="s">
        <v>5055</v>
      </c>
      <c r="AM759" t="s">
        <v>5055</v>
      </c>
      <c r="AN759" t="s">
        <v>5055</v>
      </c>
      <c r="AO759" t="s">
        <v>5055</v>
      </c>
      <c r="AP759" t="s">
        <v>5055</v>
      </c>
      <c r="AQ759" t="s">
        <v>5055</v>
      </c>
      <c r="AR759" s="10" t="s">
        <v>5055</v>
      </c>
    </row>
    <row r="760" spans="1:44" ht="16" x14ac:dyDescent="0.2">
      <c r="A760" s="2">
        <v>45637.041666666657</v>
      </c>
      <c r="B760" t="s">
        <v>2144</v>
      </c>
      <c r="C760" s="7">
        <v>290.27</v>
      </c>
      <c r="D760" t="s">
        <v>104</v>
      </c>
      <c r="E760">
        <v>940</v>
      </c>
      <c r="F760">
        <v>703</v>
      </c>
      <c r="G760">
        <v>3777</v>
      </c>
      <c r="I760" t="s">
        <v>4702</v>
      </c>
      <c r="J760" t="s">
        <v>4703</v>
      </c>
      <c r="K760" t="s">
        <v>4702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5087</v>
      </c>
      <c r="U760" s="11">
        <v>-290.27</v>
      </c>
      <c r="V760" s="10" t="s">
        <v>5055</v>
      </c>
      <c r="X760" s="8" t="s">
        <v>5055</v>
      </c>
      <c r="Y760" t="s">
        <v>5055</v>
      </c>
      <c r="Z760" s="10" t="s">
        <v>5055</v>
      </c>
      <c r="AB760" s="8" t="s">
        <v>5055</v>
      </c>
      <c r="AC760" t="s">
        <v>5055</v>
      </c>
      <c r="AD760" t="s">
        <v>5055</v>
      </c>
      <c r="AE760" s="10" t="s">
        <v>5055</v>
      </c>
      <c r="AG760" s="8" t="s">
        <v>5055</v>
      </c>
      <c r="AH760" t="s">
        <v>5055</v>
      </c>
      <c r="AI760" s="10" t="s">
        <v>5055</v>
      </c>
      <c r="AK760" s="8" t="s">
        <v>5055</v>
      </c>
      <c r="AL760" t="s">
        <v>5055</v>
      </c>
      <c r="AM760" t="s">
        <v>5055</v>
      </c>
      <c r="AN760" t="s">
        <v>5055</v>
      </c>
      <c r="AO760" t="s">
        <v>5055</v>
      </c>
      <c r="AP760" t="s">
        <v>5055</v>
      </c>
      <c r="AQ760" t="s">
        <v>5055</v>
      </c>
      <c r="AR760" s="10" t="s">
        <v>5055</v>
      </c>
    </row>
    <row r="761" spans="1:44" ht="16" x14ac:dyDescent="0.2">
      <c r="A761" s="2">
        <v>45637.041666666657</v>
      </c>
      <c r="B761" t="s">
        <v>2144</v>
      </c>
      <c r="C761" s="7">
        <v>664.5</v>
      </c>
      <c r="D761" t="s">
        <v>104</v>
      </c>
      <c r="E761">
        <v>940</v>
      </c>
      <c r="F761">
        <v>703</v>
      </c>
      <c r="G761">
        <v>3776</v>
      </c>
      <c r="I761" t="s">
        <v>4705</v>
      </c>
      <c r="J761" t="s">
        <v>4706</v>
      </c>
      <c r="K761" t="s">
        <v>4705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5087</v>
      </c>
      <c r="U761" s="11">
        <v>-664.5</v>
      </c>
      <c r="V761" s="10" t="s">
        <v>5055</v>
      </c>
      <c r="X761" s="8" t="s">
        <v>5055</v>
      </c>
      <c r="Y761" t="s">
        <v>5055</v>
      </c>
      <c r="Z761" s="10" t="s">
        <v>5055</v>
      </c>
      <c r="AB761" s="8" t="s">
        <v>5055</v>
      </c>
      <c r="AC761" t="s">
        <v>5055</v>
      </c>
      <c r="AD761" t="s">
        <v>5055</v>
      </c>
      <c r="AE761" s="10" t="s">
        <v>5055</v>
      </c>
      <c r="AG761" s="8" t="s">
        <v>5055</v>
      </c>
      <c r="AH761" t="s">
        <v>5055</v>
      </c>
      <c r="AI761" s="10" t="s">
        <v>5055</v>
      </c>
      <c r="AK761" s="8" t="s">
        <v>5055</v>
      </c>
      <c r="AL761" t="s">
        <v>5055</v>
      </c>
      <c r="AM761" t="s">
        <v>5055</v>
      </c>
      <c r="AN761" t="s">
        <v>5055</v>
      </c>
      <c r="AO761" t="s">
        <v>5055</v>
      </c>
      <c r="AP761" t="s">
        <v>5055</v>
      </c>
      <c r="AQ761" t="s">
        <v>5055</v>
      </c>
      <c r="AR761" s="10" t="s">
        <v>5055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3775</v>
      </c>
      <c r="I762" t="s">
        <v>4707</v>
      </c>
      <c r="J762" t="s">
        <v>4708</v>
      </c>
      <c r="K762" t="s">
        <v>4707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5087</v>
      </c>
      <c r="U762" s="11">
        <v>-362.84</v>
      </c>
      <c r="V762" s="10" t="s">
        <v>5055</v>
      </c>
      <c r="X762" s="8" t="s">
        <v>5055</v>
      </c>
      <c r="Y762" t="s">
        <v>5055</v>
      </c>
      <c r="Z762" s="10" t="s">
        <v>5055</v>
      </c>
      <c r="AB762" s="8" t="s">
        <v>5055</v>
      </c>
      <c r="AC762" t="s">
        <v>5055</v>
      </c>
      <c r="AD762" t="s">
        <v>5055</v>
      </c>
      <c r="AE762" s="10" t="s">
        <v>5055</v>
      </c>
      <c r="AG762" s="8" t="s">
        <v>5055</v>
      </c>
      <c r="AH762" t="s">
        <v>5055</v>
      </c>
      <c r="AI762" s="10" t="s">
        <v>5055</v>
      </c>
      <c r="AK762" s="8" t="s">
        <v>5055</v>
      </c>
      <c r="AL762" t="s">
        <v>5055</v>
      </c>
      <c r="AM762" t="s">
        <v>5055</v>
      </c>
      <c r="AN762" t="s">
        <v>5055</v>
      </c>
      <c r="AO762" t="s">
        <v>5055</v>
      </c>
      <c r="AP762" t="s">
        <v>5055</v>
      </c>
      <c r="AQ762" t="s">
        <v>5055</v>
      </c>
      <c r="AR762" s="10" t="s">
        <v>5055</v>
      </c>
    </row>
    <row r="763" spans="1:44" ht="16" x14ac:dyDescent="0.2">
      <c r="A763" s="2">
        <v>45637.041666666657</v>
      </c>
      <c r="B763" t="s">
        <v>2144</v>
      </c>
      <c r="C763" s="7">
        <v>362.84</v>
      </c>
      <c r="D763" t="s">
        <v>104</v>
      </c>
      <c r="E763">
        <v>940</v>
      </c>
      <c r="F763">
        <v>703</v>
      </c>
      <c r="G763">
        <v>3774</v>
      </c>
      <c r="I763" t="s">
        <v>4709</v>
      </c>
      <c r="J763" t="s">
        <v>4710</v>
      </c>
      <c r="K763" t="s">
        <v>4709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5087</v>
      </c>
      <c r="U763" s="11">
        <v>-362.84</v>
      </c>
      <c r="V763" s="10" t="s">
        <v>5055</v>
      </c>
      <c r="X763" s="8" t="s">
        <v>5055</v>
      </c>
      <c r="Y763" t="s">
        <v>5055</v>
      </c>
      <c r="Z763" s="10" t="s">
        <v>5055</v>
      </c>
      <c r="AB763" s="8" t="s">
        <v>5055</v>
      </c>
      <c r="AC763" t="s">
        <v>5055</v>
      </c>
      <c r="AD763" t="s">
        <v>5055</v>
      </c>
      <c r="AE763" s="10" t="s">
        <v>5055</v>
      </c>
      <c r="AG763" s="8" t="s">
        <v>5055</v>
      </c>
      <c r="AH763" t="s">
        <v>5055</v>
      </c>
      <c r="AI763" s="10" t="s">
        <v>5055</v>
      </c>
      <c r="AK763" s="8" t="s">
        <v>5055</v>
      </c>
      <c r="AL763" t="s">
        <v>5055</v>
      </c>
      <c r="AM763" t="s">
        <v>5055</v>
      </c>
      <c r="AN763" t="s">
        <v>5055</v>
      </c>
      <c r="AO763" t="s">
        <v>5055</v>
      </c>
      <c r="AP763" t="s">
        <v>5055</v>
      </c>
      <c r="AQ763" t="s">
        <v>5055</v>
      </c>
      <c r="AR763" s="10" t="s">
        <v>5055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3773</v>
      </c>
      <c r="I764" t="s">
        <v>4712</v>
      </c>
      <c r="J764" t="s">
        <v>4713</v>
      </c>
      <c r="K764" t="s">
        <v>4712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5087</v>
      </c>
      <c r="U764" s="11">
        <v>-47.66</v>
      </c>
      <c r="V764" s="10" t="s">
        <v>5055</v>
      </c>
      <c r="X764" s="8" t="s">
        <v>5055</v>
      </c>
      <c r="Y764" t="s">
        <v>5055</v>
      </c>
      <c r="Z764" s="10" t="s">
        <v>5055</v>
      </c>
      <c r="AB764" s="8" t="s">
        <v>5055</v>
      </c>
      <c r="AC764" t="s">
        <v>5055</v>
      </c>
      <c r="AD764" t="s">
        <v>5055</v>
      </c>
      <c r="AE764" s="10" t="s">
        <v>5055</v>
      </c>
      <c r="AG764" s="8" t="s">
        <v>5055</v>
      </c>
      <c r="AH764" t="s">
        <v>5055</v>
      </c>
      <c r="AI764" s="10" t="s">
        <v>5055</v>
      </c>
      <c r="AK764" s="8" t="s">
        <v>5055</v>
      </c>
      <c r="AL764" t="s">
        <v>5055</v>
      </c>
      <c r="AM764" t="s">
        <v>5055</v>
      </c>
      <c r="AN764" t="s">
        <v>5055</v>
      </c>
      <c r="AO764" t="s">
        <v>5055</v>
      </c>
      <c r="AP764" t="s">
        <v>5055</v>
      </c>
      <c r="AQ764" t="s">
        <v>5055</v>
      </c>
      <c r="AR764" s="10" t="s">
        <v>5055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3772</v>
      </c>
      <c r="I765" t="s">
        <v>4714</v>
      </c>
      <c r="J765" t="s">
        <v>4715</v>
      </c>
      <c r="K765" t="s">
        <v>4714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5087</v>
      </c>
      <c r="U765" s="11">
        <v>-47.66</v>
      </c>
      <c r="V765" s="10" t="s">
        <v>5055</v>
      </c>
      <c r="X765" s="8" t="s">
        <v>5055</v>
      </c>
      <c r="Y765" t="s">
        <v>5055</v>
      </c>
      <c r="Z765" s="10" t="s">
        <v>5055</v>
      </c>
      <c r="AB765" s="8" t="s">
        <v>5055</v>
      </c>
      <c r="AC765" t="s">
        <v>5055</v>
      </c>
      <c r="AD765" t="s">
        <v>5055</v>
      </c>
      <c r="AE765" s="10" t="s">
        <v>5055</v>
      </c>
      <c r="AG765" s="8" t="s">
        <v>5055</v>
      </c>
      <c r="AH765" t="s">
        <v>5055</v>
      </c>
      <c r="AI765" s="10" t="s">
        <v>5055</v>
      </c>
      <c r="AK765" s="8" t="s">
        <v>5055</v>
      </c>
      <c r="AL765" t="s">
        <v>5055</v>
      </c>
      <c r="AM765" t="s">
        <v>5055</v>
      </c>
      <c r="AN765" t="s">
        <v>5055</v>
      </c>
      <c r="AO765" t="s">
        <v>5055</v>
      </c>
      <c r="AP765" t="s">
        <v>5055</v>
      </c>
      <c r="AQ765" t="s">
        <v>5055</v>
      </c>
      <c r="AR765" s="10" t="s">
        <v>5055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3771</v>
      </c>
      <c r="I766" t="s">
        <v>4716</v>
      </c>
      <c r="J766" t="s">
        <v>4717</v>
      </c>
      <c r="K766" t="s">
        <v>4716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5087</v>
      </c>
      <c r="U766" s="11">
        <v>-47.66</v>
      </c>
      <c r="V766" s="10" t="s">
        <v>5055</v>
      </c>
      <c r="X766" s="8" t="s">
        <v>5055</v>
      </c>
      <c r="Y766" t="s">
        <v>5055</v>
      </c>
      <c r="Z766" s="10" t="s">
        <v>5055</v>
      </c>
      <c r="AB766" s="8" t="s">
        <v>5055</v>
      </c>
      <c r="AC766" t="s">
        <v>5055</v>
      </c>
      <c r="AD766" t="s">
        <v>5055</v>
      </c>
      <c r="AE766" s="10" t="s">
        <v>5055</v>
      </c>
      <c r="AG766" s="8" t="s">
        <v>5055</v>
      </c>
      <c r="AH766" t="s">
        <v>5055</v>
      </c>
      <c r="AI766" s="10" t="s">
        <v>5055</v>
      </c>
      <c r="AK766" s="8" t="s">
        <v>5055</v>
      </c>
      <c r="AL766" t="s">
        <v>5055</v>
      </c>
      <c r="AM766" t="s">
        <v>5055</v>
      </c>
      <c r="AN766" t="s">
        <v>5055</v>
      </c>
      <c r="AO766" t="s">
        <v>5055</v>
      </c>
      <c r="AP766" t="s">
        <v>5055</v>
      </c>
      <c r="AQ766" t="s">
        <v>5055</v>
      </c>
      <c r="AR766" s="10" t="s">
        <v>5055</v>
      </c>
    </row>
    <row r="767" spans="1:44" ht="16" x14ac:dyDescent="0.2">
      <c r="A767" s="2">
        <v>45637.041666666657</v>
      </c>
      <c r="B767" t="s">
        <v>1908</v>
      </c>
      <c r="C767" s="7">
        <v>47.66</v>
      </c>
      <c r="D767" t="s">
        <v>104</v>
      </c>
      <c r="E767">
        <v>940</v>
      </c>
      <c r="F767">
        <v>703</v>
      </c>
      <c r="G767">
        <v>3770</v>
      </c>
      <c r="I767" t="s">
        <v>4718</v>
      </c>
      <c r="J767" t="s">
        <v>4719</v>
      </c>
      <c r="K767" t="s">
        <v>4718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5087</v>
      </c>
      <c r="U767" s="11">
        <v>-47.66</v>
      </c>
      <c r="V767" s="10" t="s">
        <v>5055</v>
      </c>
      <c r="X767" s="8" t="s">
        <v>5055</v>
      </c>
      <c r="Y767" t="s">
        <v>5055</v>
      </c>
      <c r="Z767" s="10" t="s">
        <v>5055</v>
      </c>
      <c r="AB767" s="8" t="s">
        <v>5055</v>
      </c>
      <c r="AC767" t="s">
        <v>5055</v>
      </c>
      <c r="AD767" t="s">
        <v>5055</v>
      </c>
      <c r="AE767" s="10" t="s">
        <v>5055</v>
      </c>
      <c r="AG767" s="8" t="s">
        <v>5055</v>
      </c>
      <c r="AH767" t="s">
        <v>5055</v>
      </c>
      <c r="AI767" s="10" t="s">
        <v>5055</v>
      </c>
      <c r="AK767" s="8" t="s">
        <v>5055</v>
      </c>
      <c r="AL767" t="s">
        <v>5055</v>
      </c>
      <c r="AM767" t="s">
        <v>5055</v>
      </c>
      <c r="AN767" t="s">
        <v>5055</v>
      </c>
      <c r="AO767" t="s">
        <v>5055</v>
      </c>
      <c r="AP767" t="s">
        <v>5055</v>
      </c>
      <c r="AQ767" t="s">
        <v>5055</v>
      </c>
      <c r="AR767" s="10" t="s">
        <v>5055</v>
      </c>
    </row>
    <row r="768" spans="1:44" ht="16" x14ac:dyDescent="0.2">
      <c r="A768" s="2">
        <v>45637.041666666657</v>
      </c>
      <c r="B768" t="s">
        <v>1908</v>
      </c>
      <c r="C768" s="7">
        <v>172.69</v>
      </c>
      <c r="D768" t="s">
        <v>104</v>
      </c>
      <c r="E768">
        <v>940</v>
      </c>
      <c r="F768">
        <v>703</v>
      </c>
      <c r="G768">
        <v>3769</v>
      </c>
      <c r="I768" t="s">
        <v>4721</v>
      </c>
      <c r="J768" t="s">
        <v>4722</v>
      </c>
      <c r="K768" t="s">
        <v>4721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5087</v>
      </c>
      <c r="U768" s="11">
        <v>-172.69</v>
      </c>
      <c r="V768" s="10" t="s">
        <v>5055</v>
      </c>
      <c r="X768" s="8" t="s">
        <v>5055</v>
      </c>
      <c r="Y768" t="s">
        <v>5055</v>
      </c>
      <c r="Z768" s="10" t="s">
        <v>5055</v>
      </c>
      <c r="AB768" s="8" t="s">
        <v>5055</v>
      </c>
      <c r="AC768" t="s">
        <v>5055</v>
      </c>
      <c r="AD768" t="s">
        <v>5055</v>
      </c>
      <c r="AE768" s="10" t="s">
        <v>5055</v>
      </c>
      <c r="AG768" s="8" t="s">
        <v>5055</v>
      </c>
      <c r="AH768" t="s">
        <v>5055</v>
      </c>
      <c r="AI768" s="10" t="s">
        <v>5055</v>
      </c>
      <c r="AK768" s="8" t="s">
        <v>5055</v>
      </c>
      <c r="AL768" t="s">
        <v>5055</v>
      </c>
      <c r="AM768" t="s">
        <v>5055</v>
      </c>
      <c r="AN768" t="s">
        <v>5055</v>
      </c>
      <c r="AO768" t="s">
        <v>5055</v>
      </c>
      <c r="AP768" t="s">
        <v>5055</v>
      </c>
      <c r="AQ768" t="s">
        <v>5055</v>
      </c>
      <c r="AR768" s="10" t="s">
        <v>5055</v>
      </c>
    </row>
    <row r="769" spans="1:44" ht="16" x14ac:dyDescent="0.2">
      <c r="A769" s="2">
        <v>45637.041666666657</v>
      </c>
      <c r="B769" t="s">
        <v>1908</v>
      </c>
      <c r="C769" s="7">
        <v>43.17</v>
      </c>
      <c r="D769" t="s">
        <v>104</v>
      </c>
      <c r="E769">
        <v>940</v>
      </c>
      <c r="F769">
        <v>703</v>
      </c>
      <c r="G769">
        <v>3768</v>
      </c>
      <c r="I769" t="s">
        <v>4723</v>
      </c>
      <c r="J769" t="s">
        <v>4724</v>
      </c>
      <c r="K769" t="s">
        <v>4723</v>
      </c>
      <c r="L769" t="s">
        <v>52</v>
      </c>
      <c r="M769" t="s">
        <v>53</v>
      </c>
      <c r="O769" t="s">
        <v>52</v>
      </c>
      <c r="P769" t="s">
        <v>53</v>
      </c>
      <c r="R769" t="s">
        <v>66</v>
      </c>
      <c r="S769" t="s">
        <v>5087</v>
      </c>
      <c r="U769" s="11">
        <v>-43.17</v>
      </c>
      <c r="V769" s="10" t="s">
        <v>5055</v>
      </c>
      <c r="X769" s="8" t="s">
        <v>5055</v>
      </c>
      <c r="Y769" t="s">
        <v>5055</v>
      </c>
      <c r="Z769" s="10" t="s">
        <v>5055</v>
      </c>
      <c r="AB769" s="8" t="s">
        <v>5055</v>
      </c>
      <c r="AC769" t="s">
        <v>5055</v>
      </c>
      <c r="AD769" t="s">
        <v>5055</v>
      </c>
      <c r="AE769" s="10" t="s">
        <v>5055</v>
      </c>
      <c r="AG769" s="8" t="s">
        <v>5055</v>
      </c>
      <c r="AH769" t="s">
        <v>5055</v>
      </c>
      <c r="AI769" s="10" t="s">
        <v>5055</v>
      </c>
      <c r="AK769" s="8" t="s">
        <v>5055</v>
      </c>
      <c r="AL769" t="s">
        <v>5055</v>
      </c>
      <c r="AM769" t="s">
        <v>5055</v>
      </c>
      <c r="AN769" t="s">
        <v>5055</v>
      </c>
      <c r="AO769" t="s">
        <v>5055</v>
      </c>
      <c r="AP769" t="s">
        <v>5055</v>
      </c>
      <c r="AQ769" t="s">
        <v>5055</v>
      </c>
      <c r="AR769" s="10" t="s">
        <v>5055</v>
      </c>
    </row>
    <row r="770" spans="1:44" ht="16" x14ac:dyDescent="0.2">
      <c r="A770" s="2">
        <v>45645.041666666657</v>
      </c>
      <c r="B770" t="s">
        <v>4745</v>
      </c>
      <c r="C770" s="7">
        <v>8107.2</v>
      </c>
      <c r="D770" t="s">
        <v>48</v>
      </c>
      <c r="E770">
        <v>1712</v>
      </c>
      <c r="F770">
        <v>940</v>
      </c>
      <c r="G770">
        <v>3787</v>
      </c>
      <c r="I770" t="s">
        <v>4747</v>
      </c>
      <c r="J770" t="s">
        <v>4748</v>
      </c>
      <c r="K770" t="s">
        <v>4747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5087</v>
      </c>
      <c r="U770" s="8" t="s">
        <v>5055</v>
      </c>
      <c r="V770" s="10" t="s">
        <v>5055</v>
      </c>
      <c r="X770" s="8" t="s">
        <v>5055</v>
      </c>
      <c r="Y770" t="s">
        <v>5055</v>
      </c>
      <c r="Z770" s="9">
        <v>8107.2</v>
      </c>
      <c r="AB770" s="8" t="s">
        <v>5055</v>
      </c>
      <c r="AC770" t="s">
        <v>5055</v>
      </c>
      <c r="AD770" t="s">
        <v>5055</v>
      </c>
      <c r="AE770" s="10" t="s">
        <v>5055</v>
      </c>
      <c r="AG770" s="8" t="s">
        <v>5055</v>
      </c>
      <c r="AH770" t="s">
        <v>5055</v>
      </c>
      <c r="AI770" s="10" t="s">
        <v>5055</v>
      </c>
      <c r="AK770" s="8" t="s">
        <v>5055</v>
      </c>
      <c r="AL770" t="s">
        <v>5055</v>
      </c>
      <c r="AM770" t="s">
        <v>5055</v>
      </c>
      <c r="AN770" t="s">
        <v>5055</v>
      </c>
      <c r="AO770" t="s">
        <v>5055</v>
      </c>
      <c r="AP770" t="s">
        <v>5055</v>
      </c>
      <c r="AQ770" t="s">
        <v>5055</v>
      </c>
      <c r="AR770" s="10" t="s">
        <v>5055</v>
      </c>
    </row>
    <row r="771" spans="1:44" ht="16" x14ac:dyDescent="0.2">
      <c r="A771" s="2">
        <v>45649.041666666657</v>
      </c>
      <c r="B771" t="s">
        <v>256</v>
      </c>
      <c r="C771" s="7">
        <v>4255.41</v>
      </c>
      <c r="D771" t="s">
        <v>48</v>
      </c>
      <c r="E771">
        <v>1705</v>
      </c>
      <c r="F771">
        <v>940</v>
      </c>
      <c r="G771">
        <v>3828</v>
      </c>
      <c r="I771" t="s">
        <v>4791</v>
      </c>
      <c r="J771" t="s">
        <v>4792</v>
      </c>
      <c r="K771" t="s">
        <v>4791</v>
      </c>
      <c r="L771" t="s">
        <v>52</v>
      </c>
      <c r="M771" t="s">
        <v>203</v>
      </c>
      <c r="O771" t="s">
        <v>52</v>
      </c>
      <c r="P771" t="s">
        <v>53</v>
      </c>
      <c r="R771" t="s">
        <v>66</v>
      </c>
      <c r="S771" t="s">
        <v>5087</v>
      </c>
      <c r="U771" s="8" t="s">
        <v>5055</v>
      </c>
      <c r="V771" s="10" t="s">
        <v>5055</v>
      </c>
      <c r="X771" s="8" t="s">
        <v>5055</v>
      </c>
      <c r="Y771" s="7">
        <v>4255.41</v>
      </c>
      <c r="Z771" s="10" t="s">
        <v>5055</v>
      </c>
      <c r="AB771" s="8" t="s">
        <v>5055</v>
      </c>
      <c r="AC771" t="s">
        <v>5055</v>
      </c>
      <c r="AD771" t="s">
        <v>5055</v>
      </c>
      <c r="AE771" s="10" t="s">
        <v>5055</v>
      </c>
      <c r="AG771" s="8" t="s">
        <v>5055</v>
      </c>
      <c r="AH771" t="s">
        <v>5055</v>
      </c>
      <c r="AI771" s="10" t="s">
        <v>5055</v>
      </c>
      <c r="AK771" s="8" t="s">
        <v>5055</v>
      </c>
      <c r="AL771" t="s">
        <v>5055</v>
      </c>
      <c r="AM771" t="s">
        <v>5055</v>
      </c>
      <c r="AN771" t="s">
        <v>5055</v>
      </c>
      <c r="AO771" t="s">
        <v>5055</v>
      </c>
      <c r="AP771" t="s">
        <v>5055</v>
      </c>
      <c r="AQ771" t="s">
        <v>5055</v>
      </c>
      <c r="AR771" s="10" t="s">
        <v>5055</v>
      </c>
    </row>
    <row r="772" spans="1:44" ht="16" x14ac:dyDescent="0.2">
      <c r="A772" s="2">
        <v>45649.041666666657</v>
      </c>
      <c r="B772" t="s">
        <v>582</v>
      </c>
      <c r="C772" s="7">
        <v>1057.03</v>
      </c>
      <c r="D772" t="s">
        <v>48</v>
      </c>
      <c r="E772">
        <v>1705</v>
      </c>
      <c r="F772">
        <v>940</v>
      </c>
      <c r="G772">
        <v>3827</v>
      </c>
      <c r="I772" t="s">
        <v>4794</v>
      </c>
      <c r="J772" t="s">
        <v>4795</v>
      </c>
      <c r="K772" t="s">
        <v>4794</v>
      </c>
      <c r="L772" t="s">
        <v>52</v>
      </c>
      <c r="M772" t="s">
        <v>203</v>
      </c>
      <c r="O772" t="s">
        <v>52</v>
      </c>
      <c r="P772" t="s">
        <v>53</v>
      </c>
      <c r="R772" t="s">
        <v>66</v>
      </c>
      <c r="S772" t="s">
        <v>5087</v>
      </c>
      <c r="U772" s="8" t="s">
        <v>5055</v>
      </c>
      <c r="V772" s="10" t="s">
        <v>5055</v>
      </c>
      <c r="X772" s="8" t="s">
        <v>5055</v>
      </c>
      <c r="Y772" s="7">
        <v>1057.03</v>
      </c>
      <c r="Z772" s="10" t="s">
        <v>5055</v>
      </c>
      <c r="AB772" s="8" t="s">
        <v>5055</v>
      </c>
      <c r="AC772" t="s">
        <v>5055</v>
      </c>
      <c r="AD772" t="s">
        <v>5055</v>
      </c>
      <c r="AE772" s="10" t="s">
        <v>5055</v>
      </c>
      <c r="AG772" s="8" t="s">
        <v>5055</v>
      </c>
      <c r="AH772" t="s">
        <v>5055</v>
      </c>
      <c r="AI772" s="10" t="s">
        <v>5055</v>
      </c>
      <c r="AK772" s="8" t="s">
        <v>5055</v>
      </c>
      <c r="AL772" t="s">
        <v>5055</v>
      </c>
      <c r="AM772" t="s">
        <v>5055</v>
      </c>
      <c r="AN772" t="s">
        <v>5055</v>
      </c>
      <c r="AO772" t="s">
        <v>5055</v>
      </c>
      <c r="AP772" t="s">
        <v>5055</v>
      </c>
      <c r="AQ772" t="s">
        <v>5055</v>
      </c>
      <c r="AR772" s="10" t="s">
        <v>5055</v>
      </c>
    </row>
    <row r="773" spans="1:44" ht="16" x14ac:dyDescent="0.2">
      <c r="A773" s="2">
        <v>45657</v>
      </c>
      <c r="B773" t="s">
        <v>4827</v>
      </c>
      <c r="C773" s="7">
        <v>2599.13</v>
      </c>
      <c r="D773" t="s">
        <v>104</v>
      </c>
      <c r="E773">
        <v>703</v>
      </c>
      <c r="F773">
        <v>1730</v>
      </c>
      <c r="G773">
        <v>3877</v>
      </c>
      <c r="J773" t="s">
        <v>5053</v>
      </c>
      <c r="L773" t="s">
        <v>52</v>
      </c>
      <c r="M773" t="s">
        <v>53</v>
      </c>
      <c r="O773" t="s">
        <v>52</v>
      </c>
      <c r="P773" t="s">
        <v>203</v>
      </c>
      <c r="R773" t="s">
        <v>66</v>
      </c>
      <c r="S773" t="s">
        <v>5087</v>
      </c>
      <c r="U773" s="11">
        <v>2599.13</v>
      </c>
      <c r="V773" s="9">
        <v>-2599.13</v>
      </c>
      <c r="X773" s="8" t="s">
        <v>5055</v>
      </c>
      <c r="Y773" t="s">
        <v>5055</v>
      </c>
      <c r="Z773" s="10" t="s">
        <v>5055</v>
      </c>
      <c r="AB773" s="8" t="s">
        <v>5055</v>
      </c>
      <c r="AC773" t="s">
        <v>5055</v>
      </c>
      <c r="AD773" t="s">
        <v>5055</v>
      </c>
      <c r="AE773" s="10" t="s">
        <v>5055</v>
      </c>
      <c r="AG773" s="8" t="s">
        <v>5055</v>
      </c>
      <c r="AH773" t="s">
        <v>5055</v>
      </c>
      <c r="AI773" s="10" t="s">
        <v>5055</v>
      </c>
      <c r="AK773" s="8" t="s">
        <v>5055</v>
      </c>
      <c r="AL773" t="s">
        <v>5055</v>
      </c>
      <c r="AM773" t="s">
        <v>5055</v>
      </c>
      <c r="AN773" t="s">
        <v>5055</v>
      </c>
      <c r="AO773" t="s">
        <v>5055</v>
      </c>
      <c r="AP773" t="s">
        <v>5055</v>
      </c>
      <c r="AQ773" t="s">
        <v>5055</v>
      </c>
      <c r="AR773" s="10" t="s">
        <v>5055</v>
      </c>
    </row>
    <row r="774" spans="1:44" ht="16" x14ac:dyDescent="0.2">
      <c r="A774" s="2">
        <v>45657</v>
      </c>
      <c r="B774" t="s">
        <v>205</v>
      </c>
      <c r="C774" s="7">
        <v>1376.43</v>
      </c>
      <c r="D774" t="s">
        <v>104</v>
      </c>
      <c r="E774">
        <v>1730</v>
      </c>
      <c r="F774">
        <v>1705</v>
      </c>
      <c r="G774">
        <v>3870</v>
      </c>
      <c r="J774" t="s">
        <v>5053</v>
      </c>
      <c r="L774" t="s">
        <v>52</v>
      </c>
      <c r="M774" t="s">
        <v>203</v>
      </c>
      <c r="O774" t="s">
        <v>52</v>
      </c>
      <c r="P774" t="s">
        <v>203</v>
      </c>
      <c r="R774" t="s">
        <v>66</v>
      </c>
      <c r="S774" t="s">
        <v>5087</v>
      </c>
      <c r="U774" s="8" t="s">
        <v>5055</v>
      </c>
      <c r="V774" s="9">
        <v>1376.43</v>
      </c>
      <c r="X774" s="8" t="s">
        <v>5055</v>
      </c>
      <c r="Y774" s="7">
        <v>-1376.43</v>
      </c>
      <c r="Z774" s="10" t="s">
        <v>5055</v>
      </c>
      <c r="AB774" s="8" t="s">
        <v>5055</v>
      </c>
      <c r="AC774" t="s">
        <v>5055</v>
      </c>
      <c r="AD774" t="s">
        <v>5055</v>
      </c>
      <c r="AE774" s="10" t="s">
        <v>5055</v>
      </c>
      <c r="AG774" s="8" t="s">
        <v>5055</v>
      </c>
      <c r="AH774" t="s">
        <v>5055</v>
      </c>
      <c r="AI774" s="10" t="s">
        <v>5055</v>
      </c>
      <c r="AK774" s="8" t="s">
        <v>5055</v>
      </c>
      <c r="AL774" t="s">
        <v>5055</v>
      </c>
      <c r="AM774" t="s">
        <v>5055</v>
      </c>
      <c r="AN774" t="s">
        <v>5055</v>
      </c>
      <c r="AO774" t="s">
        <v>5055</v>
      </c>
      <c r="AP774" t="s">
        <v>5055</v>
      </c>
      <c r="AQ774" t="s">
        <v>5055</v>
      </c>
      <c r="AR774" s="10" t="s">
        <v>5055</v>
      </c>
    </row>
    <row r="775" spans="1:44" ht="16" x14ac:dyDescent="0.2">
      <c r="A775" s="2">
        <v>45657</v>
      </c>
      <c r="B775" t="s">
        <v>205</v>
      </c>
      <c r="C775" s="7">
        <v>612.20000000000005</v>
      </c>
      <c r="D775" t="s">
        <v>104</v>
      </c>
      <c r="E775">
        <v>1730</v>
      </c>
      <c r="F775">
        <v>1705</v>
      </c>
      <c r="G775">
        <v>3871</v>
      </c>
      <c r="J775" t="s">
        <v>5053</v>
      </c>
      <c r="L775" t="s">
        <v>52</v>
      </c>
      <c r="M775" t="s">
        <v>203</v>
      </c>
      <c r="O775" t="s">
        <v>52</v>
      </c>
      <c r="P775" t="s">
        <v>203</v>
      </c>
      <c r="R775" t="s">
        <v>66</v>
      </c>
      <c r="S775" t="s">
        <v>5087</v>
      </c>
      <c r="U775" s="8" t="s">
        <v>5055</v>
      </c>
      <c r="V775" s="9">
        <v>612.20000000000005</v>
      </c>
      <c r="X775" s="8" t="s">
        <v>5055</v>
      </c>
      <c r="Y775" s="7">
        <v>-612.20000000000005</v>
      </c>
      <c r="Z775" s="10" t="s">
        <v>5055</v>
      </c>
      <c r="AB775" s="8" t="s">
        <v>5055</v>
      </c>
      <c r="AC775" t="s">
        <v>5055</v>
      </c>
      <c r="AD775" t="s">
        <v>5055</v>
      </c>
      <c r="AE775" s="10" t="s">
        <v>5055</v>
      </c>
      <c r="AG775" s="8" t="s">
        <v>5055</v>
      </c>
      <c r="AH775" t="s">
        <v>5055</v>
      </c>
      <c r="AI775" s="10" t="s">
        <v>5055</v>
      </c>
      <c r="AK775" s="8" t="s">
        <v>5055</v>
      </c>
      <c r="AL775" t="s">
        <v>5055</v>
      </c>
      <c r="AM775" t="s">
        <v>5055</v>
      </c>
      <c r="AN775" t="s">
        <v>5055</v>
      </c>
      <c r="AO775" t="s">
        <v>5055</v>
      </c>
      <c r="AP775" t="s">
        <v>5055</v>
      </c>
      <c r="AQ775" t="s">
        <v>5055</v>
      </c>
      <c r="AR775" s="10" t="s">
        <v>5055</v>
      </c>
    </row>
    <row r="776" spans="1:44" ht="16" x14ac:dyDescent="0.2">
      <c r="A776" s="2">
        <v>45657</v>
      </c>
      <c r="B776" t="s">
        <v>4826</v>
      </c>
      <c r="C776" s="7">
        <v>3499.61</v>
      </c>
      <c r="D776" t="s">
        <v>104</v>
      </c>
      <c r="E776">
        <v>1730</v>
      </c>
      <c r="F776">
        <v>1705</v>
      </c>
      <c r="G776">
        <v>3872</v>
      </c>
      <c r="J776" t="s">
        <v>5053</v>
      </c>
      <c r="L776" t="s">
        <v>52</v>
      </c>
      <c r="M776" t="s">
        <v>203</v>
      </c>
      <c r="O776" t="s">
        <v>52</v>
      </c>
      <c r="P776" t="s">
        <v>203</v>
      </c>
      <c r="R776" t="s">
        <v>66</v>
      </c>
      <c r="S776" t="s">
        <v>5087</v>
      </c>
      <c r="U776" s="8" t="s">
        <v>5055</v>
      </c>
      <c r="V776" s="9">
        <v>3499.61</v>
      </c>
      <c r="X776" s="8" t="s">
        <v>5055</v>
      </c>
      <c r="Y776" s="7">
        <v>-3499.61</v>
      </c>
      <c r="Z776" s="10" t="s">
        <v>5055</v>
      </c>
      <c r="AB776" s="8" t="s">
        <v>5055</v>
      </c>
      <c r="AC776" t="s">
        <v>5055</v>
      </c>
      <c r="AD776" t="s">
        <v>5055</v>
      </c>
      <c r="AE776" s="10" t="s">
        <v>5055</v>
      </c>
      <c r="AG776" s="8" t="s">
        <v>5055</v>
      </c>
      <c r="AH776" t="s">
        <v>5055</v>
      </c>
      <c r="AI776" s="10" t="s">
        <v>5055</v>
      </c>
      <c r="AK776" s="8" t="s">
        <v>5055</v>
      </c>
      <c r="AL776" t="s">
        <v>5055</v>
      </c>
      <c r="AM776" t="s">
        <v>5055</v>
      </c>
      <c r="AN776" t="s">
        <v>5055</v>
      </c>
      <c r="AO776" t="s">
        <v>5055</v>
      </c>
      <c r="AP776" t="s">
        <v>5055</v>
      </c>
      <c r="AQ776" t="s">
        <v>5055</v>
      </c>
      <c r="AR776" s="10" t="s">
        <v>5055</v>
      </c>
    </row>
    <row r="777" spans="1:44" ht="16" x14ac:dyDescent="0.2">
      <c r="A777" s="2">
        <v>45657</v>
      </c>
      <c r="B777" t="s">
        <v>4826</v>
      </c>
      <c r="C777" s="7">
        <v>1812.83</v>
      </c>
      <c r="D777" t="s">
        <v>104</v>
      </c>
      <c r="E777">
        <v>1730</v>
      </c>
      <c r="F777">
        <v>1705</v>
      </c>
      <c r="G777">
        <v>3873</v>
      </c>
      <c r="J777" t="s">
        <v>5053</v>
      </c>
      <c r="L777" t="s">
        <v>52</v>
      </c>
      <c r="M777" t="s">
        <v>203</v>
      </c>
      <c r="O777" t="s">
        <v>52</v>
      </c>
      <c r="P777" t="s">
        <v>203</v>
      </c>
      <c r="R777" t="s">
        <v>66</v>
      </c>
      <c r="S777" t="s">
        <v>5087</v>
      </c>
      <c r="U777" s="8" t="s">
        <v>5055</v>
      </c>
      <c r="V777" s="9">
        <v>1812.83</v>
      </c>
      <c r="X777" s="8" t="s">
        <v>5055</v>
      </c>
      <c r="Y777" s="7">
        <v>-1812.83</v>
      </c>
      <c r="Z777" s="10" t="s">
        <v>5055</v>
      </c>
      <c r="AB777" s="8" t="s">
        <v>5055</v>
      </c>
      <c r="AC777" t="s">
        <v>5055</v>
      </c>
      <c r="AD777" t="s">
        <v>5055</v>
      </c>
      <c r="AE777" s="10" t="s">
        <v>5055</v>
      </c>
      <c r="AG777" s="8" t="s">
        <v>5055</v>
      </c>
      <c r="AH777" t="s">
        <v>5055</v>
      </c>
      <c r="AI777" s="10" t="s">
        <v>5055</v>
      </c>
      <c r="AK777" s="8" t="s">
        <v>5055</v>
      </c>
      <c r="AL777" t="s">
        <v>5055</v>
      </c>
      <c r="AM777" t="s">
        <v>5055</v>
      </c>
      <c r="AN777" t="s">
        <v>5055</v>
      </c>
      <c r="AO777" t="s">
        <v>5055</v>
      </c>
      <c r="AP777" t="s">
        <v>5055</v>
      </c>
      <c r="AQ777" t="s">
        <v>5055</v>
      </c>
      <c r="AR777" s="10" t="s">
        <v>5055</v>
      </c>
    </row>
    <row r="778" spans="1:44" ht="16" x14ac:dyDescent="0.2">
      <c r="A778" s="2">
        <v>45657</v>
      </c>
      <c r="B778" t="s">
        <v>202</v>
      </c>
      <c r="C778" s="7">
        <v>5433.92</v>
      </c>
      <c r="D778" t="s">
        <v>104</v>
      </c>
      <c r="E778">
        <v>1730</v>
      </c>
      <c r="F778">
        <v>1712</v>
      </c>
      <c r="G778">
        <v>3874</v>
      </c>
      <c r="J778" t="s">
        <v>5053</v>
      </c>
      <c r="L778" t="s">
        <v>52</v>
      </c>
      <c r="M778" t="s">
        <v>203</v>
      </c>
      <c r="O778" t="s">
        <v>52</v>
      </c>
      <c r="P778" t="s">
        <v>203</v>
      </c>
      <c r="R778" t="s">
        <v>66</v>
      </c>
      <c r="S778" t="s">
        <v>5087</v>
      </c>
      <c r="U778" s="8" t="s">
        <v>5055</v>
      </c>
      <c r="V778" s="9">
        <v>5433.92</v>
      </c>
      <c r="X778" s="8" t="s">
        <v>5055</v>
      </c>
      <c r="Y778" t="s">
        <v>5055</v>
      </c>
      <c r="Z778" s="9">
        <v>-5433.92</v>
      </c>
      <c r="AB778" s="8" t="s">
        <v>5055</v>
      </c>
      <c r="AC778" t="s">
        <v>5055</v>
      </c>
      <c r="AD778" t="s">
        <v>5055</v>
      </c>
      <c r="AE778" s="10" t="s">
        <v>5055</v>
      </c>
      <c r="AG778" s="8" t="s">
        <v>5055</v>
      </c>
      <c r="AH778" t="s">
        <v>5055</v>
      </c>
      <c r="AI778" s="10" t="s">
        <v>5055</v>
      </c>
      <c r="AK778" s="8" t="s">
        <v>5055</v>
      </c>
      <c r="AL778" t="s">
        <v>5055</v>
      </c>
      <c r="AM778" t="s">
        <v>5055</v>
      </c>
      <c r="AN778" t="s">
        <v>5055</v>
      </c>
      <c r="AO778" t="s">
        <v>5055</v>
      </c>
      <c r="AP778" t="s">
        <v>5055</v>
      </c>
      <c r="AQ778" t="s">
        <v>5055</v>
      </c>
      <c r="AR778" s="10" t="s">
        <v>5055</v>
      </c>
    </row>
    <row r="779" spans="1:44" ht="16" x14ac:dyDescent="0.2">
      <c r="A779" s="2">
        <v>45657</v>
      </c>
      <c r="B779" t="s">
        <v>202</v>
      </c>
      <c r="C779" s="7">
        <v>2673.28</v>
      </c>
      <c r="D779" t="s">
        <v>104</v>
      </c>
      <c r="E779">
        <v>1730</v>
      </c>
      <c r="F779">
        <v>1712</v>
      </c>
      <c r="G779">
        <v>3875</v>
      </c>
      <c r="J779" t="s">
        <v>5053</v>
      </c>
      <c r="L779" t="s">
        <v>52</v>
      </c>
      <c r="M779" t="s">
        <v>203</v>
      </c>
      <c r="O779" t="s">
        <v>52</v>
      </c>
      <c r="P779" t="s">
        <v>203</v>
      </c>
      <c r="R779" t="s">
        <v>66</v>
      </c>
      <c r="S779" t="s">
        <v>5087</v>
      </c>
      <c r="U779" s="8" t="s">
        <v>5055</v>
      </c>
      <c r="V779" s="9">
        <v>2673.28</v>
      </c>
      <c r="X779" s="8" t="s">
        <v>5055</v>
      </c>
      <c r="Y779" t="s">
        <v>5055</v>
      </c>
      <c r="Z779" s="9">
        <v>-2673.28</v>
      </c>
      <c r="AB779" s="8" t="s">
        <v>5055</v>
      </c>
      <c r="AC779" t="s">
        <v>5055</v>
      </c>
      <c r="AD779" t="s">
        <v>5055</v>
      </c>
      <c r="AE779" s="10" t="s">
        <v>5055</v>
      </c>
      <c r="AG779" s="8" t="s">
        <v>5055</v>
      </c>
      <c r="AH779" t="s">
        <v>5055</v>
      </c>
      <c r="AI779" s="10" t="s">
        <v>5055</v>
      </c>
      <c r="AK779" s="8" t="s">
        <v>5055</v>
      </c>
      <c r="AL779" t="s">
        <v>5055</v>
      </c>
      <c r="AM779" t="s">
        <v>5055</v>
      </c>
      <c r="AN779" t="s">
        <v>5055</v>
      </c>
      <c r="AO779" t="s">
        <v>5055</v>
      </c>
      <c r="AP779" t="s">
        <v>5055</v>
      </c>
      <c r="AQ779" t="s">
        <v>5055</v>
      </c>
      <c r="AR779" s="10" t="s">
        <v>5055</v>
      </c>
    </row>
    <row r="780" spans="1:44" ht="16" x14ac:dyDescent="0.2">
      <c r="A780" s="2">
        <v>45657</v>
      </c>
      <c r="B780" t="s">
        <v>2634</v>
      </c>
      <c r="C780" s="7">
        <v>76.77</v>
      </c>
      <c r="D780" t="s">
        <v>104</v>
      </c>
      <c r="E780">
        <v>1730</v>
      </c>
      <c r="F780">
        <v>2551</v>
      </c>
      <c r="G780">
        <v>3890</v>
      </c>
      <c r="H780" t="s">
        <v>1936</v>
      </c>
      <c r="J780" t="s">
        <v>5053</v>
      </c>
      <c r="L780" t="s">
        <v>52</v>
      </c>
      <c r="M780" t="s">
        <v>203</v>
      </c>
      <c r="O780" t="s">
        <v>49</v>
      </c>
      <c r="P780" t="s">
        <v>50</v>
      </c>
      <c r="Q780" t="s">
        <v>51</v>
      </c>
      <c r="R780" t="s">
        <v>66</v>
      </c>
      <c r="S780" t="s">
        <v>5087</v>
      </c>
      <c r="U780" s="8" t="s">
        <v>5055</v>
      </c>
      <c r="V780" s="9">
        <v>76.77</v>
      </c>
      <c r="X780" s="8" t="s">
        <v>5055</v>
      </c>
      <c r="Y780" t="s">
        <v>5055</v>
      </c>
      <c r="Z780" s="10" t="s">
        <v>5055</v>
      </c>
      <c r="AB780" s="8" t="s">
        <v>5055</v>
      </c>
      <c r="AC780" s="7">
        <v>-76.77</v>
      </c>
      <c r="AD780" t="s">
        <v>5055</v>
      </c>
      <c r="AE780" s="10" t="s">
        <v>5055</v>
      </c>
      <c r="AG780" s="8" t="s">
        <v>5055</v>
      </c>
      <c r="AH780" t="s">
        <v>5055</v>
      </c>
      <c r="AI780" s="10" t="s">
        <v>5055</v>
      </c>
      <c r="AK780" s="8" t="s">
        <v>5055</v>
      </c>
      <c r="AL780" t="s">
        <v>5055</v>
      </c>
      <c r="AM780" t="s">
        <v>5055</v>
      </c>
      <c r="AN780" t="s">
        <v>5055</v>
      </c>
      <c r="AO780" t="s">
        <v>5055</v>
      </c>
      <c r="AP780" s="7">
        <v>-76.77</v>
      </c>
      <c r="AQ780" t="s">
        <v>5055</v>
      </c>
      <c r="AR780" s="10" t="s">
        <v>5055</v>
      </c>
    </row>
    <row r="781" spans="1:44" ht="16" x14ac:dyDescent="0.2">
      <c r="A781" s="2">
        <v>45657</v>
      </c>
      <c r="B781" t="s">
        <v>2634</v>
      </c>
      <c r="C781" s="7">
        <v>2115.86</v>
      </c>
      <c r="D781" t="s">
        <v>104</v>
      </c>
      <c r="E781">
        <v>1730</v>
      </c>
      <c r="F781">
        <v>2551</v>
      </c>
      <c r="G781">
        <v>3891</v>
      </c>
      <c r="H781" t="s">
        <v>1936</v>
      </c>
      <c r="J781" t="s">
        <v>5053</v>
      </c>
      <c r="L781" t="s">
        <v>52</v>
      </c>
      <c r="M781" t="s">
        <v>203</v>
      </c>
      <c r="O781" t="s">
        <v>49</v>
      </c>
      <c r="P781" t="s">
        <v>50</v>
      </c>
      <c r="Q781" t="s">
        <v>51</v>
      </c>
      <c r="R781" t="s">
        <v>66</v>
      </c>
      <c r="S781" t="s">
        <v>5087</v>
      </c>
      <c r="U781" s="8" t="s">
        <v>5055</v>
      </c>
      <c r="V781" s="9">
        <v>2115.86</v>
      </c>
      <c r="X781" s="8" t="s">
        <v>5055</v>
      </c>
      <c r="Y781" t="s">
        <v>5055</v>
      </c>
      <c r="Z781" s="10" t="s">
        <v>5055</v>
      </c>
      <c r="AB781" s="8" t="s">
        <v>5055</v>
      </c>
      <c r="AC781" s="7">
        <v>-2115.86</v>
      </c>
      <c r="AD781" t="s">
        <v>5055</v>
      </c>
      <c r="AE781" s="10" t="s">
        <v>5055</v>
      </c>
      <c r="AG781" s="8" t="s">
        <v>5055</v>
      </c>
      <c r="AH781" t="s">
        <v>5055</v>
      </c>
      <c r="AI781" s="10" t="s">
        <v>5055</v>
      </c>
      <c r="AK781" s="8" t="s">
        <v>5055</v>
      </c>
      <c r="AL781" t="s">
        <v>5055</v>
      </c>
      <c r="AM781" t="s">
        <v>5055</v>
      </c>
      <c r="AN781" t="s">
        <v>5055</v>
      </c>
      <c r="AO781" t="s">
        <v>5055</v>
      </c>
      <c r="AP781" s="7">
        <v>-2115.86</v>
      </c>
      <c r="AQ781" t="s">
        <v>5055</v>
      </c>
      <c r="AR781" s="10" t="s">
        <v>5055</v>
      </c>
    </row>
    <row r="782" spans="1:44" ht="16" x14ac:dyDescent="0.2">
      <c r="A782" s="2">
        <v>45657</v>
      </c>
      <c r="B782" t="s">
        <v>2634</v>
      </c>
      <c r="C782" s="7">
        <v>406.5</v>
      </c>
      <c r="D782" t="s">
        <v>104</v>
      </c>
      <c r="E782">
        <v>1730</v>
      </c>
      <c r="F782">
        <v>2551</v>
      </c>
      <c r="G782">
        <v>3892</v>
      </c>
      <c r="H782" t="s">
        <v>1936</v>
      </c>
      <c r="J782" t="s">
        <v>5053</v>
      </c>
      <c r="L782" t="s">
        <v>52</v>
      </c>
      <c r="M782" t="s">
        <v>203</v>
      </c>
      <c r="O782" t="s">
        <v>49</v>
      </c>
      <c r="P782" t="s">
        <v>50</v>
      </c>
      <c r="Q782" t="s">
        <v>51</v>
      </c>
      <c r="R782" t="s">
        <v>66</v>
      </c>
      <c r="S782" t="s">
        <v>5087</v>
      </c>
      <c r="U782" s="8" t="s">
        <v>5055</v>
      </c>
      <c r="V782" s="9">
        <v>406.5</v>
      </c>
      <c r="X782" s="8" t="s">
        <v>5055</v>
      </c>
      <c r="Y782" t="s">
        <v>5055</v>
      </c>
      <c r="Z782" s="10" t="s">
        <v>5055</v>
      </c>
      <c r="AB782" s="8" t="s">
        <v>5055</v>
      </c>
      <c r="AC782" s="7">
        <v>-406.5</v>
      </c>
      <c r="AD782" t="s">
        <v>5055</v>
      </c>
      <c r="AE782" s="10" t="s">
        <v>5055</v>
      </c>
      <c r="AG782" s="8" t="s">
        <v>5055</v>
      </c>
      <c r="AH782" t="s">
        <v>5055</v>
      </c>
      <c r="AI782" s="10" t="s">
        <v>5055</v>
      </c>
      <c r="AK782" s="8" t="s">
        <v>5055</v>
      </c>
      <c r="AL782" t="s">
        <v>5055</v>
      </c>
      <c r="AM782" t="s">
        <v>5055</v>
      </c>
      <c r="AN782" t="s">
        <v>5055</v>
      </c>
      <c r="AO782" t="s">
        <v>5055</v>
      </c>
      <c r="AP782" s="7">
        <v>-406.5</v>
      </c>
      <c r="AQ782" t="s">
        <v>5055</v>
      </c>
      <c r="AR782" s="10" t="s">
        <v>5055</v>
      </c>
    </row>
    <row r="783" spans="1:44" ht="16" x14ac:dyDescent="0.2">
      <c r="A783" s="2">
        <v>45657</v>
      </c>
      <c r="B783" t="s">
        <v>206</v>
      </c>
      <c r="C783" s="7">
        <v>3290.09</v>
      </c>
      <c r="D783" t="s">
        <v>104</v>
      </c>
      <c r="E783">
        <v>2551</v>
      </c>
      <c r="F783">
        <v>1730</v>
      </c>
      <c r="G783">
        <v>3878</v>
      </c>
      <c r="H783" t="s">
        <v>1936</v>
      </c>
      <c r="J783" t="s">
        <v>5053</v>
      </c>
      <c r="L783" t="s">
        <v>49</v>
      </c>
      <c r="M783" t="s">
        <v>50</v>
      </c>
      <c r="N783" t="s">
        <v>51</v>
      </c>
      <c r="O783" t="s">
        <v>52</v>
      </c>
      <c r="P783" t="s">
        <v>203</v>
      </c>
      <c r="R783" t="s">
        <v>66</v>
      </c>
      <c r="S783" t="s">
        <v>5087</v>
      </c>
      <c r="U783" s="8" t="s">
        <v>5055</v>
      </c>
      <c r="V783" s="9">
        <v>-3290.09</v>
      </c>
      <c r="X783" s="8" t="s">
        <v>5055</v>
      </c>
      <c r="Y783" t="s">
        <v>5055</v>
      </c>
      <c r="Z783" s="10" t="s">
        <v>5055</v>
      </c>
      <c r="AB783" s="8" t="s">
        <v>5055</v>
      </c>
      <c r="AC783" s="7">
        <v>3290.09</v>
      </c>
      <c r="AD783" t="s">
        <v>5055</v>
      </c>
      <c r="AE783" s="10" t="s">
        <v>5055</v>
      </c>
      <c r="AG783" s="8" t="s">
        <v>5055</v>
      </c>
      <c r="AH783" t="s">
        <v>5055</v>
      </c>
      <c r="AI783" s="10" t="s">
        <v>5055</v>
      </c>
      <c r="AK783" s="8" t="s">
        <v>5055</v>
      </c>
      <c r="AL783" t="s">
        <v>5055</v>
      </c>
      <c r="AM783" t="s">
        <v>5055</v>
      </c>
      <c r="AN783" t="s">
        <v>5055</v>
      </c>
      <c r="AO783" t="s">
        <v>5055</v>
      </c>
      <c r="AP783" s="7">
        <v>3290.09</v>
      </c>
      <c r="AQ783" t="s">
        <v>5055</v>
      </c>
      <c r="AR783" s="10" t="s">
        <v>5055</v>
      </c>
    </row>
    <row r="784" spans="1:44" ht="16" x14ac:dyDescent="0.2">
      <c r="A784" s="2">
        <v>45657</v>
      </c>
      <c r="B784" t="s">
        <v>206</v>
      </c>
      <c r="C784" s="7">
        <v>3110.01</v>
      </c>
      <c r="D784" t="s">
        <v>104</v>
      </c>
      <c r="E784">
        <v>2551</v>
      </c>
      <c r="F784">
        <v>1730</v>
      </c>
      <c r="G784">
        <v>3880</v>
      </c>
      <c r="H784" t="s">
        <v>1934</v>
      </c>
      <c r="J784" t="s">
        <v>5053</v>
      </c>
      <c r="L784" t="s">
        <v>49</v>
      </c>
      <c r="M784" t="s">
        <v>50</v>
      </c>
      <c r="N784" t="s">
        <v>51</v>
      </c>
      <c r="O784" t="s">
        <v>52</v>
      </c>
      <c r="P784" t="s">
        <v>203</v>
      </c>
      <c r="R784" t="s">
        <v>66</v>
      </c>
      <c r="S784" t="s">
        <v>5087</v>
      </c>
      <c r="U784" s="8" t="s">
        <v>5055</v>
      </c>
      <c r="V784" s="9">
        <v>-3110.01</v>
      </c>
      <c r="X784" s="8" t="s">
        <v>5055</v>
      </c>
      <c r="Y784" t="s">
        <v>5055</v>
      </c>
      <c r="Z784" s="10" t="s">
        <v>5055</v>
      </c>
      <c r="AB784" s="8" t="s">
        <v>5055</v>
      </c>
      <c r="AC784" s="7">
        <v>3110.01</v>
      </c>
      <c r="AD784" t="s">
        <v>5055</v>
      </c>
      <c r="AE784" s="10" t="s">
        <v>5055</v>
      </c>
      <c r="AG784" s="8" t="s">
        <v>5055</v>
      </c>
      <c r="AH784" t="s">
        <v>5055</v>
      </c>
      <c r="AI784" s="10" t="s">
        <v>5055</v>
      </c>
      <c r="AK784" s="8" t="s">
        <v>5055</v>
      </c>
      <c r="AL784" t="s">
        <v>5055</v>
      </c>
      <c r="AM784" t="s">
        <v>5055</v>
      </c>
      <c r="AN784" t="s">
        <v>5055</v>
      </c>
      <c r="AO784" t="s">
        <v>5055</v>
      </c>
      <c r="AP784" s="7">
        <v>3110.01</v>
      </c>
      <c r="AQ784" t="s">
        <v>5055</v>
      </c>
      <c r="AR784" s="10" t="s">
        <v>5055</v>
      </c>
    </row>
    <row r="785" spans="1:44" ht="16" x14ac:dyDescent="0.2">
      <c r="A785" s="2">
        <v>45657</v>
      </c>
      <c r="B785" t="s">
        <v>206</v>
      </c>
      <c r="C785" s="7">
        <v>2382.81</v>
      </c>
      <c r="D785" t="s">
        <v>104</v>
      </c>
      <c r="E785">
        <v>2551</v>
      </c>
      <c r="F785">
        <v>1730</v>
      </c>
      <c r="G785">
        <v>3882</v>
      </c>
      <c r="H785" t="s">
        <v>1935</v>
      </c>
      <c r="J785" t="s">
        <v>5053</v>
      </c>
      <c r="L785" t="s">
        <v>49</v>
      </c>
      <c r="M785" t="s">
        <v>50</v>
      </c>
      <c r="N785" t="s">
        <v>51</v>
      </c>
      <c r="O785" t="s">
        <v>52</v>
      </c>
      <c r="P785" t="s">
        <v>203</v>
      </c>
      <c r="R785" t="s">
        <v>66</v>
      </c>
      <c r="S785" t="s">
        <v>5087</v>
      </c>
      <c r="U785" s="8" t="s">
        <v>5055</v>
      </c>
      <c r="V785" s="9">
        <v>-2382.81</v>
      </c>
      <c r="X785" s="8" t="s">
        <v>5055</v>
      </c>
      <c r="Y785" t="s">
        <v>5055</v>
      </c>
      <c r="Z785" s="10" t="s">
        <v>5055</v>
      </c>
      <c r="AB785" s="8" t="s">
        <v>5055</v>
      </c>
      <c r="AC785" s="7">
        <v>2382.81</v>
      </c>
      <c r="AD785" t="s">
        <v>5055</v>
      </c>
      <c r="AE785" s="10" t="s">
        <v>5055</v>
      </c>
      <c r="AG785" s="8" t="s">
        <v>5055</v>
      </c>
      <c r="AH785" t="s">
        <v>5055</v>
      </c>
      <c r="AI785" s="10" t="s">
        <v>5055</v>
      </c>
      <c r="AK785" s="8" t="s">
        <v>5055</v>
      </c>
      <c r="AL785" t="s">
        <v>5055</v>
      </c>
      <c r="AM785" t="s">
        <v>5055</v>
      </c>
      <c r="AN785" t="s">
        <v>5055</v>
      </c>
      <c r="AO785" t="s">
        <v>5055</v>
      </c>
      <c r="AP785" s="7">
        <v>2382.81</v>
      </c>
      <c r="AQ785" t="s">
        <v>5055</v>
      </c>
      <c r="AR785" s="10" t="s">
        <v>5055</v>
      </c>
    </row>
    <row r="786" spans="1:44" ht="16" x14ac:dyDescent="0.2">
      <c r="A786" s="2">
        <v>45657</v>
      </c>
      <c r="B786" t="s">
        <v>206</v>
      </c>
      <c r="C786" s="7">
        <v>2952.6</v>
      </c>
      <c r="D786" t="s">
        <v>104</v>
      </c>
      <c r="E786">
        <v>2551</v>
      </c>
      <c r="F786">
        <v>1730</v>
      </c>
      <c r="G786">
        <v>3885</v>
      </c>
      <c r="H786" t="s">
        <v>3282</v>
      </c>
      <c r="J786" t="s">
        <v>5053</v>
      </c>
      <c r="L786" t="s">
        <v>49</v>
      </c>
      <c r="M786" t="s">
        <v>50</v>
      </c>
      <c r="N786" t="s">
        <v>51</v>
      </c>
      <c r="O786" t="s">
        <v>52</v>
      </c>
      <c r="P786" t="s">
        <v>203</v>
      </c>
      <c r="R786" t="s">
        <v>66</v>
      </c>
      <c r="S786" t="s">
        <v>5087</v>
      </c>
      <c r="U786" s="8" t="s">
        <v>5055</v>
      </c>
      <c r="V786" s="9">
        <v>-2952.6</v>
      </c>
      <c r="X786" s="8" t="s">
        <v>5055</v>
      </c>
      <c r="Y786" t="s">
        <v>5055</v>
      </c>
      <c r="Z786" s="10" t="s">
        <v>5055</v>
      </c>
      <c r="AB786" s="8" t="s">
        <v>5055</v>
      </c>
      <c r="AC786" s="7">
        <v>2952.6</v>
      </c>
      <c r="AD786" t="s">
        <v>5055</v>
      </c>
      <c r="AE786" s="10" t="s">
        <v>5055</v>
      </c>
      <c r="AG786" s="8" t="s">
        <v>5055</v>
      </c>
      <c r="AH786" t="s">
        <v>5055</v>
      </c>
      <c r="AI786" s="10" t="s">
        <v>5055</v>
      </c>
      <c r="AK786" s="8" t="s">
        <v>5055</v>
      </c>
      <c r="AL786" t="s">
        <v>5055</v>
      </c>
      <c r="AM786" t="s">
        <v>5055</v>
      </c>
      <c r="AN786" t="s">
        <v>5055</v>
      </c>
      <c r="AO786" t="s">
        <v>5055</v>
      </c>
      <c r="AP786" t="s">
        <v>5055</v>
      </c>
      <c r="AQ786" s="7">
        <v>2952.6</v>
      </c>
      <c r="AR786" s="10" t="s">
        <v>5055</v>
      </c>
    </row>
    <row r="787" spans="1:44" ht="16" x14ac:dyDescent="0.2">
      <c r="A787" s="2">
        <v>45657</v>
      </c>
      <c r="B787" t="s">
        <v>206</v>
      </c>
      <c r="C787" s="7">
        <v>858.25</v>
      </c>
      <c r="D787" t="s">
        <v>104</v>
      </c>
      <c r="E787">
        <v>2551</v>
      </c>
      <c r="F787">
        <v>1730</v>
      </c>
      <c r="G787">
        <v>3889</v>
      </c>
      <c r="H787" t="s">
        <v>4828</v>
      </c>
      <c r="J787" t="s">
        <v>5053</v>
      </c>
      <c r="L787" t="s">
        <v>49</v>
      </c>
      <c r="M787" t="s">
        <v>50</v>
      </c>
      <c r="N787" t="s">
        <v>51</v>
      </c>
      <c r="O787" t="s">
        <v>52</v>
      </c>
      <c r="P787" t="s">
        <v>203</v>
      </c>
      <c r="R787" t="s">
        <v>66</v>
      </c>
      <c r="S787" t="s">
        <v>5087</v>
      </c>
      <c r="U787" s="8" t="s">
        <v>5055</v>
      </c>
      <c r="V787" s="9">
        <v>-858.25</v>
      </c>
      <c r="X787" s="8" t="s">
        <v>5055</v>
      </c>
      <c r="Y787" t="s">
        <v>5055</v>
      </c>
      <c r="Z787" s="10" t="s">
        <v>5055</v>
      </c>
      <c r="AB787" s="8" t="s">
        <v>5055</v>
      </c>
      <c r="AC787" s="7">
        <v>858.25</v>
      </c>
      <c r="AD787" t="s">
        <v>5055</v>
      </c>
      <c r="AE787" s="10" t="s">
        <v>5055</v>
      </c>
      <c r="AG787" s="8" t="s">
        <v>5055</v>
      </c>
      <c r="AH787" t="s">
        <v>5055</v>
      </c>
      <c r="AI787" s="10" t="s">
        <v>5055</v>
      </c>
      <c r="AK787" s="8" t="s">
        <v>5055</v>
      </c>
      <c r="AL787" t="s">
        <v>5055</v>
      </c>
      <c r="AM787" t="s">
        <v>5055</v>
      </c>
      <c r="AN787" t="s">
        <v>5055</v>
      </c>
      <c r="AO787" t="s">
        <v>5055</v>
      </c>
      <c r="AP787" t="s">
        <v>5055</v>
      </c>
      <c r="AQ787" s="7">
        <v>858.25</v>
      </c>
      <c r="AR787" s="10" t="s">
        <v>5055</v>
      </c>
    </row>
    <row r="788" spans="1:44" ht="16" x14ac:dyDescent="0.2">
      <c r="A788" s="2">
        <v>45657</v>
      </c>
      <c r="B788" t="s">
        <v>204</v>
      </c>
      <c r="C788" s="7">
        <v>753.42</v>
      </c>
      <c r="D788" t="s">
        <v>104</v>
      </c>
      <c r="E788">
        <v>2555</v>
      </c>
      <c r="F788">
        <v>1730</v>
      </c>
      <c r="G788">
        <v>3879</v>
      </c>
      <c r="H788" t="s">
        <v>1936</v>
      </c>
      <c r="J788" t="s">
        <v>5053</v>
      </c>
      <c r="L788" t="s">
        <v>49</v>
      </c>
      <c r="M788" t="s">
        <v>50</v>
      </c>
      <c r="N788" t="s">
        <v>51</v>
      </c>
      <c r="O788" t="s">
        <v>52</v>
      </c>
      <c r="P788" t="s">
        <v>203</v>
      </c>
      <c r="R788" t="s">
        <v>66</v>
      </c>
      <c r="S788" t="s">
        <v>5087</v>
      </c>
      <c r="U788" s="8" t="s">
        <v>5055</v>
      </c>
      <c r="V788" s="9">
        <v>-753.42</v>
      </c>
      <c r="X788" s="8" t="s">
        <v>5055</v>
      </c>
      <c r="Y788" t="s">
        <v>5055</v>
      </c>
      <c r="Z788" s="10" t="s">
        <v>5055</v>
      </c>
      <c r="AB788" s="8" t="s">
        <v>5055</v>
      </c>
      <c r="AC788" t="s">
        <v>5055</v>
      </c>
      <c r="AD788" s="7">
        <v>753.42</v>
      </c>
      <c r="AE788" s="10" t="s">
        <v>5055</v>
      </c>
      <c r="AG788" s="8" t="s">
        <v>5055</v>
      </c>
      <c r="AH788" t="s">
        <v>5055</v>
      </c>
      <c r="AI788" s="10" t="s">
        <v>5055</v>
      </c>
      <c r="AK788" s="8" t="s">
        <v>5055</v>
      </c>
      <c r="AL788" t="s">
        <v>5055</v>
      </c>
      <c r="AM788" t="s">
        <v>5055</v>
      </c>
      <c r="AN788" t="s">
        <v>5055</v>
      </c>
      <c r="AO788" t="s">
        <v>5055</v>
      </c>
      <c r="AP788" s="7">
        <v>753.42</v>
      </c>
      <c r="AQ788" t="s">
        <v>5055</v>
      </c>
      <c r="AR788" s="10" t="s">
        <v>5055</v>
      </c>
    </row>
    <row r="789" spans="1:44" ht="16" x14ac:dyDescent="0.2">
      <c r="A789" s="2">
        <v>45657</v>
      </c>
      <c r="B789" t="s">
        <v>204</v>
      </c>
      <c r="C789" s="7">
        <v>668.49</v>
      </c>
      <c r="D789" t="s">
        <v>104</v>
      </c>
      <c r="E789">
        <v>2555</v>
      </c>
      <c r="F789">
        <v>1730</v>
      </c>
      <c r="G789">
        <v>3881</v>
      </c>
      <c r="H789" t="s">
        <v>1934</v>
      </c>
      <c r="J789" t="s">
        <v>5053</v>
      </c>
      <c r="L789" t="s">
        <v>49</v>
      </c>
      <c r="M789" t="s">
        <v>50</v>
      </c>
      <c r="N789" t="s">
        <v>51</v>
      </c>
      <c r="O789" t="s">
        <v>52</v>
      </c>
      <c r="P789" t="s">
        <v>203</v>
      </c>
      <c r="R789" t="s">
        <v>66</v>
      </c>
      <c r="S789" t="s">
        <v>5087</v>
      </c>
      <c r="U789" s="8" t="s">
        <v>5055</v>
      </c>
      <c r="V789" s="9">
        <v>-668.49</v>
      </c>
      <c r="X789" s="8" t="s">
        <v>5055</v>
      </c>
      <c r="Y789" t="s">
        <v>5055</v>
      </c>
      <c r="Z789" s="10" t="s">
        <v>5055</v>
      </c>
      <c r="AB789" s="8" t="s">
        <v>5055</v>
      </c>
      <c r="AC789" t="s">
        <v>5055</v>
      </c>
      <c r="AD789" s="7">
        <v>668.49</v>
      </c>
      <c r="AE789" s="10" t="s">
        <v>5055</v>
      </c>
      <c r="AG789" s="8" t="s">
        <v>5055</v>
      </c>
      <c r="AH789" t="s">
        <v>5055</v>
      </c>
      <c r="AI789" s="10" t="s">
        <v>5055</v>
      </c>
      <c r="AK789" s="8" t="s">
        <v>5055</v>
      </c>
      <c r="AL789" t="s">
        <v>5055</v>
      </c>
      <c r="AM789" t="s">
        <v>5055</v>
      </c>
      <c r="AN789" t="s">
        <v>5055</v>
      </c>
      <c r="AO789" t="s">
        <v>5055</v>
      </c>
      <c r="AP789" s="7">
        <v>668.49</v>
      </c>
      <c r="AQ789" t="s">
        <v>5055</v>
      </c>
      <c r="AR789" s="10" t="s">
        <v>5055</v>
      </c>
    </row>
    <row r="790" spans="1:44" ht="16" x14ac:dyDescent="0.2">
      <c r="A790" s="2">
        <v>45657</v>
      </c>
      <c r="B790" t="s">
        <v>204</v>
      </c>
      <c r="C790" s="7">
        <v>561.4</v>
      </c>
      <c r="D790" t="s">
        <v>104</v>
      </c>
      <c r="E790">
        <v>2555</v>
      </c>
      <c r="F790">
        <v>1730</v>
      </c>
      <c r="G790">
        <v>3883</v>
      </c>
      <c r="H790" t="s">
        <v>1935</v>
      </c>
      <c r="J790" t="s">
        <v>5053</v>
      </c>
      <c r="L790" t="s">
        <v>49</v>
      </c>
      <c r="M790" t="s">
        <v>50</v>
      </c>
      <c r="N790" t="s">
        <v>51</v>
      </c>
      <c r="O790" t="s">
        <v>52</v>
      </c>
      <c r="P790" t="s">
        <v>203</v>
      </c>
      <c r="R790" t="s">
        <v>66</v>
      </c>
      <c r="S790" t="s">
        <v>5087</v>
      </c>
      <c r="U790" s="8" t="s">
        <v>5055</v>
      </c>
      <c r="V790" s="9">
        <v>-561.4</v>
      </c>
      <c r="X790" s="8" t="s">
        <v>5055</v>
      </c>
      <c r="Y790" t="s">
        <v>5055</v>
      </c>
      <c r="Z790" s="10" t="s">
        <v>5055</v>
      </c>
      <c r="AB790" s="8" t="s">
        <v>5055</v>
      </c>
      <c r="AC790" t="s">
        <v>5055</v>
      </c>
      <c r="AD790" s="7">
        <v>561.4</v>
      </c>
      <c r="AE790" s="10" t="s">
        <v>5055</v>
      </c>
      <c r="AG790" s="8" t="s">
        <v>5055</v>
      </c>
      <c r="AH790" t="s">
        <v>5055</v>
      </c>
      <c r="AI790" s="10" t="s">
        <v>5055</v>
      </c>
      <c r="AK790" s="8" t="s">
        <v>5055</v>
      </c>
      <c r="AL790" t="s">
        <v>5055</v>
      </c>
      <c r="AM790" t="s">
        <v>5055</v>
      </c>
      <c r="AN790" t="s">
        <v>5055</v>
      </c>
      <c r="AO790" t="s">
        <v>5055</v>
      </c>
      <c r="AP790" s="7">
        <v>561.4</v>
      </c>
      <c r="AQ790" t="s">
        <v>5055</v>
      </c>
      <c r="AR790" s="10" t="s">
        <v>5055</v>
      </c>
    </row>
    <row r="791" spans="1:44" ht="16" x14ac:dyDescent="0.2">
      <c r="A791" s="2">
        <v>45657</v>
      </c>
      <c r="B791" t="s">
        <v>204</v>
      </c>
      <c r="C791" s="7">
        <v>634.65</v>
      </c>
      <c r="D791" t="s">
        <v>104</v>
      </c>
      <c r="E791">
        <v>2555</v>
      </c>
      <c r="F791">
        <v>1730</v>
      </c>
      <c r="G791">
        <v>3886</v>
      </c>
      <c r="H791" t="s">
        <v>3282</v>
      </c>
      <c r="J791" t="s">
        <v>5053</v>
      </c>
      <c r="L791" t="s">
        <v>49</v>
      </c>
      <c r="M791" t="s">
        <v>50</v>
      </c>
      <c r="N791" t="s">
        <v>51</v>
      </c>
      <c r="O791" t="s">
        <v>52</v>
      </c>
      <c r="P791" t="s">
        <v>203</v>
      </c>
      <c r="R791" t="s">
        <v>66</v>
      </c>
      <c r="S791" t="s">
        <v>5087</v>
      </c>
      <c r="U791" s="8" t="s">
        <v>5055</v>
      </c>
      <c r="V791" s="9">
        <v>-634.65</v>
      </c>
      <c r="X791" s="8" t="s">
        <v>5055</v>
      </c>
      <c r="Y791" t="s">
        <v>5055</v>
      </c>
      <c r="Z791" s="10" t="s">
        <v>5055</v>
      </c>
      <c r="AB791" s="8" t="s">
        <v>5055</v>
      </c>
      <c r="AC791" t="s">
        <v>5055</v>
      </c>
      <c r="AD791" s="7">
        <v>634.65</v>
      </c>
      <c r="AE791" s="10" t="s">
        <v>5055</v>
      </c>
      <c r="AG791" s="8" t="s">
        <v>5055</v>
      </c>
      <c r="AH791" t="s">
        <v>5055</v>
      </c>
      <c r="AI791" s="10" t="s">
        <v>5055</v>
      </c>
      <c r="AK791" s="8" t="s">
        <v>5055</v>
      </c>
      <c r="AL791" t="s">
        <v>5055</v>
      </c>
      <c r="AM791" t="s">
        <v>5055</v>
      </c>
      <c r="AN791" t="s">
        <v>5055</v>
      </c>
      <c r="AO791" t="s">
        <v>5055</v>
      </c>
      <c r="AP791" t="s">
        <v>5055</v>
      </c>
      <c r="AQ791" s="7">
        <v>634.65</v>
      </c>
      <c r="AR791" s="10" t="s">
        <v>5055</v>
      </c>
    </row>
    <row r="792" spans="1:44" ht="16" x14ac:dyDescent="0.2">
      <c r="A792" s="2">
        <v>45657</v>
      </c>
      <c r="B792" t="s">
        <v>204</v>
      </c>
      <c r="C792" s="7">
        <v>196.55</v>
      </c>
      <c r="D792" t="s">
        <v>104</v>
      </c>
      <c r="E792">
        <v>2555</v>
      </c>
      <c r="F792">
        <v>1730</v>
      </c>
      <c r="G792">
        <v>3888</v>
      </c>
      <c r="H792" t="s">
        <v>3282</v>
      </c>
      <c r="J792" t="s">
        <v>5053</v>
      </c>
      <c r="L792" t="s">
        <v>49</v>
      </c>
      <c r="M792" t="s">
        <v>50</v>
      </c>
      <c r="N792" t="s">
        <v>51</v>
      </c>
      <c r="O792" t="s">
        <v>52</v>
      </c>
      <c r="P792" t="s">
        <v>203</v>
      </c>
      <c r="R792" t="s">
        <v>66</v>
      </c>
      <c r="S792" t="s">
        <v>5087</v>
      </c>
      <c r="U792" s="8" t="s">
        <v>5055</v>
      </c>
      <c r="V792" s="9">
        <v>-196.55</v>
      </c>
      <c r="X792" s="8" t="s">
        <v>5055</v>
      </c>
      <c r="Y792" t="s">
        <v>5055</v>
      </c>
      <c r="Z792" s="10" t="s">
        <v>5055</v>
      </c>
      <c r="AB792" s="8" t="s">
        <v>5055</v>
      </c>
      <c r="AC792" t="s">
        <v>5055</v>
      </c>
      <c r="AD792" s="7">
        <v>196.55</v>
      </c>
      <c r="AE792" s="10" t="s">
        <v>5055</v>
      </c>
      <c r="AG792" s="8" t="s">
        <v>5055</v>
      </c>
      <c r="AH792" t="s">
        <v>5055</v>
      </c>
      <c r="AI792" s="10" t="s">
        <v>5055</v>
      </c>
      <c r="AK792" s="8" t="s">
        <v>5055</v>
      </c>
      <c r="AL792" t="s">
        <v>5055</v>
      </c>
      <c r="AM792" t="s">
        <v>5055</v>
      </c>
      <c r="AN792" t="s">
        <v>5055</v>
      </c>
      <c r="AO792" t="s">
        <v>5055</v>
      </c>
      <c r="AP792" t="s">
        <v>5055</v>
      </c>
      <c r="AQ792" s="7">
        <v>196.55</v>
      </c>
      <c r="AR792" s="10" t="s">
        <v>5055</v>
      </c>
    </row>
    <row r="793" spans="1:44" ht="16" x14ac:dyDescent="0.2">
      <c r="A793" s="2">
        <v>45672.041666666657</v>
      </c>
      <c r="B793" t="s">
        <v>215</v>
      </c>
      <c r="C793" s="7">
        <v>1988.63</v>
      </c>
      <c r="D793" t="s">
        <v>48</v>
      </c>
      <c r="E793">
        <v>1700</v>
      </c>
      <c r="F793">
        <v>940</v>
      </c>
      <c r="G793">
        <v>3840</v>
      </c>
      <c r="I793" t="s">
        <v>4853</v>
      </c>
      <c r="J793" t="s">
        <v>4854</v>
      </c>
      <c r="K793" t="s">
        <v>4853</v>
      </c>
      <c r="L793" t="s">
        <v>52</v>
      </c>
      <c r="M793" t="s">
        <v>203</v>
      </c>
      <c r="O793" t="s">
        <v>52</v>
      </c>
      <c r="P793" t="s">
        <v>53</v>
      </c>
      <c r="R793" t="s">
        <v>66</v>
      </c>
      <c r="S793" t="s">
        <v>5087</v>
      </c>
      <c r="U793" s="8" t="s">
        <v>5055</v>
      </c>
      <c r="V793" s="10" t="s">
        <v>5055</v>
      </c>
      <c r="X793" s="11">
        <v>1988.63</v>
      </c>
      <c r="Y793" t="s">
        <v>5055</v>
      </c>
      <c r="Z793" s="10" t="s">
        <v>5055</v>
      </c>
      <c r="AB793" s="8" t="s">
        <v>5055</v>
      </c>
      <c r="AC793" t="s">
        <v>5055</v>
      </c>
      <c r="AD793" t="s">
        <v>5055</v>
      </c>
      <c r="AE793" s="10" t="s">
        <v>5055</v>
      </c>
      <c r="AG793" s="8" t="s">
        <v>5055</v>
      </c>
      <c r="AH793" t="s">
        <v>5055</v>
      </c>
      <c r="AI793" s="10" t="s">
        <v>5055</v>
      </c>
      <c r="AK793" s="8" t="s">
        <v>5055</v>
      </c>
      <c r="AL793" t="s">
        <v>5055</v>
      </c>
      <c r="AM793" t="s">
        <v>5055</v>
      </c>
      <c r="AN793" t="s">
        <v>5055</v>
      </c>
      <c r="AO793" t="s">
        <v>5055</v>
      </c>
      <c r="AP793" t="s">
        <v>5055</v>
      </c>
      <c r="AQ793" t="s">
        <v>5055</v>
      </c>
      <c r="AR793" s="10" t="s">
        <v>5055</v>
      </c>
    </row>
    <row r="794" spans="1:44" ht="16" x14ac:dyDescent="0.2">
      <c r="B794" t="s">
        <v>5056</v>
      </c>
      <c r="U794" s="11">
        <f>SUM(U756:U793)</f>
        <v>0</v>
      </c>
      <c r="V794" s="9">
        <f>SUM(V756:V793)</f>
        <v>2.4442670110147446E-12</v>
      </c>
      <c r="X794" s="11">
        <f>SUM(X756:X793)</f>
        <v>1988.63</v>
      </c>
      <c r="Y794" s="12">
        <f>SUM(Y756:Y793)</f>
        <v>98.730000000000018</v>
      </c>
      <c r="Z794" s="9">
        <f>SUM(Z756:Z793)</f>
        <v>0</v>
      </c>
      <c r="AB794" s="11">
        <f>SUM(AB756:AB793)</f>
        <v>0</v>
      </c>
      <c r="AC794" s="12">
        <f>SUM(AC756:AC793)</f>
        <v>9994.630000000001</v>
      </c>
      <c r="AD794" s="12">
        <f>SUM(AD756:AD793)</f>
        <v>2814.51</v>
      </c>
      <c r="AE794" s="9">
        <f>SUM(AE756:AE793)</f>
        <v>0</v>
      </c>
      <c r="AG794" s="11">
        <f>SUM(AG756:AG793)</f>
        <v>0</v>
      </c>
      <c r="AH794" s="12">
        <f>SUM(AH756:AH793)</f>
        <v>0</v>
      </c>
      <c r="AI794" s="9">
        <f>SUM(AI756:AI793)</f>
        <v>0</v>
      </c>
      <c r="AK794" s="11">
        <f t="shared" ref="AK794:AR794" si="34">SUM(AK756:AK793)</f>
        <v>0</v>
      </c>
      <c r="AL794" s="12">
        <f t="shared" si="34"/>
        <v>0</v>
      </c>
      <c r="AM794" s="12">
        <f t="shared" si="34"/>
        <v>0</v>
      </c>
      <c r="AN794" s="12">
        <f t="shared" si="34"/>
        <v>0</v>
      </c>
      <c r="AO794" s="12">
        <f t="shared" si="34"/>
        <v>0</v>
      </c>
      <c r="AP794" s="12">
        <f t="shared" si="34"/>
        <v>8167.09</v>
      </c>
      <c r="AQ794" s="12">
        <f t="shared" si="34"/>
        <v>4642.05</v>
      </c>
      <c r="AR794" s="9">
        <f t="shared" si="34"/>
        <v>0</v>
      </c>
    </row>
    <row r="795" spans="1:44" ht="16" x14ac:dyDescent="0.2">
      <c r="B795" s="3" t="s">
        <v>5057</v>
      </c>
      <c r="U795" s="13">
        <f>U794+U754</f>
        <v>0</v>
      </c>
      <c r="V795" s="14">
        <f>V794+V754</f>
        <v>1.2363443602225743E-12</v>
      </c>
      <c r="X795" s="13">
        <f>X794+X754</f>
        <v>1988.6300000000003</v>
      </c>
      <c r="Y795" s="15">
        <f>Y794+Y754</f>
        <v>-1897.7799999999975</v>
      </c>
      <c r="Z795" s="14">
        <f>Z794+Z754</f>
        <v>0</v>
      </c>
      <c r="AB795" s="8"/>
      <c r="AE795" s="10"/>
      <c r="AG795" s="8"/>
      <c r="AI795" s="10"/>
      <c r="AK795" s="8"/>
      <c r="AR795" s="10"/>
    </row>
    <row r="796" spans="1:44" x14ac:dyDescent="0.2">
      <c r="U796" s="8"/>
      <c r="V796" s="10"/>
      <c r="X796" s="8"/>
      <c r="Z796" s="10"/>
      <c r="AB796" s="8"/>
      <c r="AE796" s="10"/>
      <c r="AG796" s="8"/>
      <c r="AI796" s="10"/>
      <c r="AK796" s="8"/>
      <c r="AR796" s="10"/>
    </row>
    <row r="797" spans="1:44" ht="16" x14ac:dyDescent="0.2">
      <c r="A797" s="2">
        <v>45686.041666666657</v>
      </c>
      <c r="B797" t="s">
        <v>582</v>
      </c>
      <c r="C797" s="7">
        <v>1057.03</v>
      </c>
      <c r="D797" t="s">
        <v>48</v>
      </c>
      <c r="E797">
        <v>1705</v>
      </c>
      <c r="F797">
        <v>940</v>
      </c>
      <c r="G797">
        <v>3852</v>
      </c>
      <c r="I797" t="s">
        <v>4923</v>
      </c>
      <c r="J797" t="s">
        <v>4924</v>
      </c>
      <c r="K797" t="s">
        <v>4923</v>
      </c>
      <c r="L797" t="s">
        <v>52</v>
      </c>
      <c r="M797" t="s">
        <v>203</v>
      </c>
      <c r="O797" t="s">
        <v>52</v>
      </c>
      <c r="P797" t="s">
        <v>53</v>
      </c>
      <c r="R797" t="s">
        <v>66</v>
      </c>
      <c r="S797" t="s">
        <v>4914</v>
      </c>
      <c r="U797" s="8" t="s">
        <v>5055</v>
      </c>
      <c r="V797" s="10" t="s">
        <v>5055</v>
      </c>
      <c r="X797" s="8" t="s">
        <v>5055</v>
      </c>
      <c r="Y797" s="7">
        <v>1057.03</v>
      </c>
      <c r="Z797" s="10" t="s">
        <v>5055</v>
      </c>
      <c r="AB797" s="8" t="s">
        <v>5055</v>
      </c>
      <c r="AC797" t="s">
        <v>5055</v>
      </c>
      <c r="AD797" t="s">
        <v>5055</v>
      </c>
      <c r="AE797" s="10" t="s">
        <v>5055</v>
      </c>
      <c r="AG797" s="8" t="s">
        <v>5055</v>
      </c>
      <c r="AH797" t="s">
        <v>5055</v>
      </c>
      <c r="AI797" s="10" t="s">
        <v>5055</v>
      </c>
      <c r="AK797" s="8" t="s">
        <v>5055</v>
      </c>
      <c r="AL797" t="s">
        <v>5055</v>
      </c>
      <c r="AM797" t="s">
        <v>5055</v>
      </c>
      <c r="AN797" t="s">
        <v>5055</v>
      </c>
      <c r="AO797" t="s">
        <v>5055</v>
      </c>
      <c r="AP797" t="s">
        <v>5055</v>
      </c>
      <c r="AQ797" t="s">
        <v>5055</v>
      </c>
      <c r="AR797" s="10" t="s">
        <v>5055</v>
      </c>
    </row>
    <row r="798" spans="1:44" ht="16" x14ac:dyDescent="0.2">
      <c r="A798" s="2">
        <v>45688.041666666657</v>
      </c>
      <c r="B798" t="s">
        <v>4930</v>
      </c>
      <c r="C798" s="7">
        <v>5985.1</v>
      </c>
      <c r="D798" t="s">
        <v>48</v>
      </c>
      <c r="E798">
        <v>1712</v>
      </c>
      <c r="F798">
        <v>940</v>
      </c>
      <c r="G798">
        <v>3896</v>
      </c>
      <c r="I798" t="s">
        <v>4932</v>
      </c>
      <c r="J798" t="s">
        <v>4933</v>
      </c>
      <c r="K798" t="s">
        <v>4932</v>
      </c>
      <c r="L798" t="s">
        <v>52</v>
      </c>
      <c r="M798" t="s">
        <v>203</v>
      </c>
      <c r="O798" t="s">
        <v>52</v>
      </c>
      <c r="P798" t="s">
        <v>53</v>
      </c>
      <c r="R798" t="s">
        <v>66</v>
      </c>
      <c r="S798" t="s">
        <v>4914</v>
      </c>
      <c r="U798" s="8" t="s">
        <v>5055</v>
      </c>
      <c r="V798" s="10" t="s">
        <v>5055</v>
      </c>
      <c r="X798" s="8" t="s">
        <v>5055</v>
      </c>
      <c r="Y798" t="s">
        <v>5055</v>
      </c>
      <c r="Z798" s="9">
        <v>5985.1</v>
      </c>
      <c r="AB798" s="8" t="s">
        <v>5055</v>
      </c>
      <c r="AC798" t="s">
        <v>5055</v>
      </c>
      <c r="AD798" t="s">
        <v>5055</v>
      </c>
      <c r="AE798" s="10" t="s">
        <v>5055</v>
      </c>
      <c r="AG798" s="8" t="s">
        <v>5055</v>
      </c>
      <c r="AH798" t="s">
        <v>5055</v>
      </c>
      <c r="AI798" s="10" t="s">
        <v>5055</v>
      </c>
      <c r="AK798" s="8" t="s">
        <v>5055</v>
      </c>
      <c r="AL798" t="s">
        <v>5055</v>
      </c>
      <c r="AM798" t="s">
        <v>5055</v>
      </c>
      <c r="AN798" t="s">
        <v>5055</v>
      </c>
      <c r="AO798" t="s">
        <v>5055</v>
      </c>
      <c r="AP798" t="s">
        <v>5055</v>
      </c>
      <c r="AQ798" t="s">
        <v>5055</v>
      </c>
      <c r="AR798" s="10" t="s">
        <v>5055</v>
      </c>
    </row>
    <row r="799" spans="1:44" ht="16" x14ac:dyDescent="0.2">
      <c r="B799" t="s">
        <v>5056</v>
      </c>
      <c r="U799" s="11">
        <f>SUM(U797:U798)</f>
        <v>0</v>
      </c>
      <c r="V799" s="9">
        <f>SUM(V797:V798)</f>
        <v>0</v>
      </c>
      <c r="X799" s="11">
        <f>SUM(X797:X798)</f>
        <v>0</v>
      </c>
      <c r="Y799" s="12">
        <f>SUM(Y797:Y798)</f>
        <v>1057.03</v>
      </c>
      <c r="Z799" s="9">
        <f>SUM(Z797:Z798)</f>
        <v>5985.1</v>
      </c>
      <c r="AB799" s="11">
        <f>SUM(AB797:AB798)</f>
        <v>0</v>
      </c>
      <c r="AC799" s="12">
        <f>SUM(AC797:AC798)</f>
        <v>0</v>
      </c>
      <c r="AD799" s="12">
        <f>SUM(AD797:AD798)</f>
        <v>0</v>
      </c>
      <c r="AE799" s="9">
        <f>SUM(AE797:AE798)</f>
        <v>0</v>
      </c>
      <c r="AG799" s="11">
        <f>SUM(AG797:AG798)</f>
        <v>0</v>
      </c>
      <c r="AH799" s="12">
        <f>SUM(AH797:AH798)</f>
        <v>0</v>
      </c>
      <c r="AI799" s="9">
        <f>SUM(AI797:AI798)</f>
        <v>0</v>
      </c>
      <c r="AK799" s="11">
        <f t="shared" ref="AK799:AR799" si="35">SUM(AK797:AK798)</f>
        <v>0</v>
      </c>
      <c r="AL799" s="12">
        <f t="shared" si="35"/>
        <v>0</v>
      </c>
      <c r="AM799" s="12">
        <f t="shared" si="35"/>
        <v>0</v>
      </c>
      <c r="AN799" s="12">
        <f t="shared" si="35"/>
        <v>0</v>
      </c>
      <c r="AO799" s="12">
        <f t="shared" si="35"/>
        <v>0</v>
      </c>
      <c r="AP799" s="12">
        <f t="shared" si="35"/>
        <v>0</v>
      </c>
      <c r="AQ799" s="12">
        <f t="shared" si="35"/>
        <v>0</v>
      </c>
      <c r="AR799" s="9">
        <f t="shared" si="35"/>
        <v>0</v>
      </c>
    </row>
    <row r="800" spans="1:44" ht="16" x14ac:dyDescent="0.2">
      <c r="B800" s="3" t="s">
        <v>5057</v>
      </c>
      <c r="U800" s="13">
        <f>U799+U795</f>
        <v>0</v>
      </c>
      <c r="V800" s="14">
        <f>V799+V795</f>
        <v>1.2363443602225743E-12</v>
      </c>
      <c r="X800" s="13">
        <f>X799+X795</f>
        <v>1988.6300000000003</v>
      </c>
      <c r="Y800" s="15">
        <f>Y799+Y795</f>
        <v>-840.7499999999975</v>
      </c>
      <c r="Z800" s="14">
        <f>Z799+Z795</f>
        <v>5985.1</v>
      </c>
      <c r="AB800" s="8"/>
      <c r="AE800" s="10"/>
      <c r="AG800" s="8"/>
      <c r="AI800" s="10"/>
      <c r="AK800" s="8"/>
      <c r="AR800" s="10"/>
    </row>
    <row r="801" spans="1:44" x14ac:dyDescent="0.2">
      <c r="U801" s="8"/>
      <c r="V801" s="10"/>
      <c r="X801" s="8"/>
      <c r="Z801" s="10"/>
      <c r="AB801" s="8"/>
      <c r="AE801" s="10"/>
      <c r="AG801" s="8"/>
      <c r="AI801" s="10"/>
      <c r="AK801" s="8"/>
      <c r="AR801" s="10"/>
    </row>
    <row r="802" spans="1:44" ht="16" x14ac:dyDescent="0.2">
      <c r="A802" s="2">
        <v>45694.041666666657</v>
      </c>
      <c r="B802" t="s">
        <v>256</v>
      </c>
      <c r="C802" s="7">
        <v>4255.41</v>
      </c>
      <c r="D802" t="s">
        <v>48</v>
      </c>
      <c r="E802">
        <v>1705</v>
      </c>
      <c r="F802">
        <v>940</v>
      </c>
      <c r="G802">
        <v>3899</v>
      </c>
      <c r="I802" t="s">
        <v>4953</v>
      </c>
      <c r="J802" t="s">
        <v>4954</v>
      </c>
      <c r="K802" t="s">
        <v>4953</v>
      </c>
      <c r="L802" t="s">
        <v>52</v>
      </c>
      <c r="M802" t="s">
        <v>203</v>
      </c>
      <c r="O802" t="s">
        <v>52</v>
      </c>
      <c r="P802" t="s">
        <v>53</v>
      </c>
      <c r="R802" t="s">
        <v>66</v>
      </c>
      <c r="S802" t="s">
        <v>5088</v>
      </c>
      <c r="U802" s="8" t="s">
        <v>5055</v>
      </c>
      <c r="V802" s="10" t="s">
        <v>5055</v>
      </c>
      <c r="X802" s="8" t="s">
        <v>5055</v>
      </c>
      <c r="Y802" s="7">
        <v>4255.41</v>
      </c>
      <c r="Z802" s="10" t="s">
        <v>5055</v>
      </c>
      <c r="AB802" s="8" t="s">
        <v>5055</v>
      </c>
      <c r="AC802" t="s">
        <v>5055</v>
      </c>
      <c r="AD802" t="s">
        <v>5055</v>
      </c>
      <c r="AE802" s="10" t="s">
        <v>5055</v>
      </c>
      <c r="AG802" s="8" t="s">
        <v>5055</v>
      </c>
      <c r="AH802" t="s">
        <v>5055</v>
      </c>
      <c r="AI802" s="10" t="s">
        <v>5055</v>
      </c>
      <c r="AK802" s="8" t="s">
        <v>5055</v>
      </c>
      <c r="AL802" t="s">
        <v>5055</v>
      </c>
      <c r="AM802" t="s">
        <v>5055</v>
      </c>
      <c r="AN802" t="s">
        <v>5055</v>
      </c>
      <c r="AO802" t="s">
        <v>5055</v>
      </c>
      <c r="AP802" t="s">
        <v>5055</v>
      </c>
      <c r="AQ802" t="s">
        <v>5055</v>
      </c>
      <c r="AR802" s="10" t="s">
        <v>5055</v>
      </c>
    </row>
    <row r="803" spans="1:44" x14ac:dyDescent="0.2">
      <c r="U803" s="16"/>
      <c r="V803" s="17"/>
      <c r="X803" s="16"/>
      <c r="Y803" s="18"/>
      <c r="Z803" s="17"/>
      <c r="AB803" s="16"/>
      <c r="AC803" s="18"/>
      <c r="AD803" s="18"/>
      <c r="AE803" s="17"/>
      <c r="AG803" s="16"/>
      <c r="AH803" s="18"/>
      <c r="AI803" s="17"/>
      <c r="AK803" s="16"/>
      <c r="AL803" s="18"/>
      <c r="AM803" s="18"/>
      <c r="AN803" s="18"/>
      <c r="AO803" s="18"/>
      <c r="AP803" s="18"/>
      <c r="AQ803" s="18"/>
      <c r="AR803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1" t="s">
        <v>5089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65" x14ac:dyDescent="0.2">
      <c r="A2" t="s">
        <v>5090</v>
      </c>
    </row>
    <row r="3" spans="1:65" ht="25" customHeight="1" x14ac:dyDescent="0.2">
      <c r="F3" s="47">
        <v>2022</v>
      </c>
      <c r="G3" s="48"/>
      <c r="H3" s="48"/>
      <c r="I3" s="49"/>
      <c r="J3" s="47" t="s">
        <v>5091</v>
      </c>
      <c r="K3" s="48"/>
      <c r="L3" s="48"/>
      <c r="M3" s="49"/>
      <c r="N3" s="47" t="s">
        <v>5092</v>
      </c>
      <c r="O3" s="48"/>
      <c r="P3" s="48"/>
      <c r="Q3" s="49"/>
      <c r="R3" s="47" t="s">
        <v>5093</v>
      </c>
      <c r="S3" s="48"/>
      <c r="T3" s="48"/>
      <c r="U3" s="49"/>
      <c r="V3" s="47" t="s">
        <v>5094</v>
      </c>
      <c r="W3" s="48"/>
      <c r="X3" s="48"/>
      <c r="Y3" s="49"/>
      <c r="Z3" s="47" t="s">
        <v>5095</v>
      </c>
      <c r="AA3" s="48"/>
      <c r="AB3" s="48"/>
      <c r="AC3" s="49"/>
      <c r="AD3" s="47" t="s">
        <v>5096</v>
      </c>
      <c r="AE3" s="48"/>
      <c r="AF3" s="48"/>
      <c r="AG3" s="49"/>
      <c r="AH3" s="47" t="s">
        <v>5097</v>
      </c>
      <c r="AI3" s="48"/>
      <c r="AJ3" s="48"/>
      <c r="AK3" s="49"/>
      <c r="AL3" s="47" t="s">
        <v>5098</v>
      </c>
      <c r="AM3" s="48"/>
      <c r="AN3" s="48"/>
      <c r="AO3" s="49"/>
      <c r="AP3" s="47" t="s">
        <v>5099</v>
      </c>
      <c r="AQ3" s="48"/>
      <c r="AR3" s="48"/>
      <c r="AS3" s="49"/>
      <c r="AT3" s="47" t="s">
        <v>5100</v>
      </c>
      <c r="AU3" s="48"/>
      <c r="AV3" s="48"/>
      <c r="AW3" s="49"/>
      <c r="AX3" s="47" t="s">
        <v>5101</v>
      </c>
      <c r="AY3" s="48"/>
      <c r="AZ3" s="48"/>
      <c r="BA3" s="49"/>
      <c r="BB3" s="47" t="s">
        <v>5102</v>
      </c>
      <c r="BC3" s="48"/>
      <c r="BD3" s="48"/>
      <c r="BE3" s="49"/>
      <c r="BF3" s="47" t="s">
        <v>5103</v>
      </c>
      <c r="BG3" s="48"/>
      <c r="BH3" s="48"/>
      <c r="BI3" s="49"/>
      <c r="BJ3" s="47">
        <v>2023</v>
      </c>
      <c r="BK3" s="48"/>
      <c r="BL3" s="48"/>
      <c r="BM3" s="49"/>
    </row>
    <row r="4" spans="1:65" ht="10" customHeight="1" x14ac:dyDescent="0.2">
      <c r="A4" s="19"/>
      <c r="B4" s="19"/>
      <c r="C4" s="19"/>
      <c r="D4" s="19"/>
      <c r="E4" s="19"/>
      <c r="F4" s="44" t="s">
        <v>5104</v>
      </c>
      <c r="G4" s="45"/>
      <c r="H4" s="45"/>
      <c r="I4" s="20" t="s">
        <v>5105</v>
      </c>
      <c r="J4" s="44" t="s">
        <v>5104</v>
      </c>
      <c r="K4" s="45"/>
      <c r="L4" s="45"/>
      <c r="M4" s="20" t="s">
        <v>5105</v>
      </c>
      <c r="N4" s="44" t="s">
        <v>5104</v>
      </c>
      <c r="O4" s="45"/>
      <c r="P4" s="45"/>
      <c r="Q4" s="20" t="s">
        <v>5105</v>
      </c>
      <c r="R4" s="44" t="s">
        <v>5104</v>
      </c>
      <c r="S4" s="45"/>
      <c r="T4" s="45"/>
      <c r="U4" s="20" t="s">
        <v>5106</v>
      </c>
      <c r="V4" s="44" t="s">
        <v>5104</v>
      </c>
      <c r="W4" s="45"/>
      <c r="X4" s="45"/>
      <c r="Y4" s="20" t="s">
        <v>5107</v>
      </c>
      <c r="Z4" s="44" t="s">
        <v>5104</v>
      </c>
      <c r="AA4" s="45"/>
      <c r="AB4" s="45"/>
      <c r="AC4" s="20" t="s">
        <v>5108</v>
      </c>
      <c r="AD4" s="44" t="s">
        <v>5104</v>
      </c>
      <c r="AE4" s="45"/>
      <c r="AF4" s="45"/>
      <c r="AG4" s="20" t="s">
        <v>5109</v>
      </c>
      <c r="AH4" s="44" t="s">
        <v>5104</v>
      </c>
      <c r="AI4" s="45"/>
      <c r="AJ4" s="45"/>
      <c r="AK4" s="20" t="s">
        <v>5110</v>
      </c>
      <c r="AL4" s="44" t="s">
        <v>5104</v>
      </c>
      <c r="AM4" s="45"/>
      <c r="AN4" s="45"/>
      <c r="AO4" s="20" t="s">
        <v>5111</v>
      </c>
      <c r="AP4" s="44" t="s">
        <v>5104</v>
      </c>
      <c r="AQ4" s="45"/>
      <c r="AR4" s="45"/>
      <c r="AS4" s="20" t="s">
        <v>5112</v>
      </c>
      <c r="AT4" s="44" t="s">
        <v>5104</v>
      </c>
      <c r="AU4" s="45"/>
      <c r="AV4" s="45"/>
      <c r="AW4" s="20" t="s">
        <v>5113</v>
      </c>
      <c r="AX4" s="44" t="s">
        <v>5104</v>
      </c>
      <c r="AY4" s="45"/>
      <c r="AZ4" s="45"/>
      <c r="BA4" s="20" t="s">
        <v>5114</v>
      </c>
      <c r="BB4" s="44" t="s">
        <v>5104</v>
      </c>
      <c r="BC4" s="45"/>
      <c r="BD4" s="45"/>
      <c r="BE4" s="20" t="s">
        <v>5115</v>
      </c>
      <c r="BF4" s="44" t="s">
        <v>5104</v>
      </c>
      <c r="BG4" s="45"/>
      <c r="BH4" s="45"/>
      <c r="BI4" s="20" t="s">
        <v>5116</v>
      </c>
      <c r="BJ4" s="44" t="s">
        <v>5104</v>
      </c>
      <c r="BK4" s="45"/>
      <c r="BL4" s="45"/>
      <c r="BM4" s="20" t="s">
        <v>5117</v>
      </c>
    </row>
    <row r="5" spans="1:65" ht="10" customHeight="1" x14ac:dyDescent="0.2">
      <c r="A5" s="19"/>
      <c r="B5" s="19"/>
      <c r="C5" s="19"/>
      <c r="D5" s="19"/>
      <c r="E5" s="19"/>
      <c r="F5" s="44" t="s">
        <v>5118</v>
      </c>
      <c r="G5" s="45"/>
      <c r="H5" s="45"/>
      <c r="I5" s="20" t="s">
        <v>5119</v>
      </c>
      <c r="J5" s="44" t="s">
        <v>5118</v>
      </c>
      <c r="K5" s="45"/>
      <c r="L5" s="45"/>
      <c r="M5" s="20" t="s">
        <v>5120</v>
      </c>
      <c r="N5" s="44" t="s">
        <v>5118</v>
      </c>
      <c r="O5" s="45"/>
      <c r="P5" s="45"/>
      <c r="Q5" s="20" t="s">
        <v>5121</v>
      </c>
      <c r="R5" s="44" t="s">
        <v>5118</v>
      </c>
      <c r="S5" s="45"/>
      <c r="T5" s="45"/>
      <c r="U5" s="20" t="s">
        <v>5122</v>
      </c>
      <c r="V5" s="44" t="s">
        <v>5118</v>
      </c>
      <c r="W5" s="45"/>
      <c r="X5" s="45"/>
      <c r="Y5" s="20" t="s">
        <v>5123</v>
      </c>
      <c r="Z5" s="44" t="s">
        <v>5118</v>
      </c>
      <c r="AA5" s="45"/>
      <c r="AB5" s="45"/>
      <c r="AC5" s="20" t="s">
        <v>5124</v>
      </c>
      <c r="AD5" s="44" t="s">
        <v>5118</v>
      </c>
      <c r="AE5" s="45"/>
      <c r="AF5" s="45"/>
      <c r="AG5" s="20" t="s">
        <v>5125</v>
      </c>
      <c r="AH5" s="44" t="s">
        <v>5118</v>
      </c>
      <c r="AI5" s="45"/>
      <c r="AJ5" s="45"/>
      <c r="AK5" s="20" t="s">
        <v>5126</v>
      </c>
      <c r="AL5" s="44" t="s">
        <v>5118</v>
      </c>
      <c r="AM5" s="45"/>
      <c r="AN5" s="45"/>
      <c r="AO5" s="20" t="s">
        <v>5127</v>
      </c>
      <c r="AP5" s="44" t="s">
        <v>5118</v>
      </c>
      <c r="AQ5" s="45"/>
      <c r="AR5" s="45"/>
      <c r="AS5" s="20" t="s">
        <v>5128</v>
      </c>
      <c r="AT5" s="44" t="s">
        <v>5118</v>
      </c>
      <c r="AU5" s="45"/>
      <c r="AV5" s="45"/>
      <c r="AW5" s="20" t="s">
        <v>5129</v>
      </c>
      <c r="AX5" s="44" t="s">
        <v>5118</v>
      </c>
      <c r="AY5" s="45"/>
      <c r="AZ5" s="45"/>
      <c r="BA5" s="20" t="s">
        <v>5130</v>
      </c>
      <c r="BB5" s="44" t="s">
        <v>5118</v>
      </c>
      <c r="BC5" s="45"/>
      <c r="BD5" s="45"/>
      <c r="BE5" s="20" t="s">
        <v>5131</v>
      </c>
      <c r="BF5" s="44" t="s">
        <v>5118</v>
      </c>
      <c r="BG5" s="45"/>
      <c r="BH5" s="45"/>
      <c r="BI5" s="20" t="s">
        <v>5119</v>
      </c>
      <c r="BJ5" s="44" t="s">
        <v>5118</v>
      </c>
      <c r="BK5" s="45"/>
      <c r="BL5" s="45"/>
      <c r="BM5" s="20" t="s">
        <v>5120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5132</v>
      </c>
      <c r="C7" s="23"/>
      <c r="D7" s="23"/>
      <c r="E7" s="23"/>
      <c r="F7" s="50">
        <f>-G8+G12</f>
        <v>0</v>
      </c>
      <c r="G7" s="45"/>
      <c r="H7" s="45"/>
      <c r="I7" s="43"/>
      <c r="J7" s="50">
        <f>-K8+K12</f>
        <v>-116.35000000000014</v>
      </c>
      <c r="K7" s="45"/>
      <c r="L7" s="45"/>
      <c r="M7" s="43"/>
      <c r="N7" s="50">
        <f>-O8+O12</f>
        <v>0</v>
      </c>
      <c r="O7" s="45"/>
      <c r="P7" s="45"/>
      <c r="Q7" s="43"/>
      <c r="R7" s="50">
        <f>-S8+S12</f>
        <v>0</v>
      </c>
      <c r="S7" s="45"/>
      <c r="T7" s="45"/>
      <c r="U7" s="43"/>
      <c r="V7" s="50">
        <f>-W8+W12</f>
        <v>0</v>
      </c>
      <c r="W7" s="45"/>
      <c r="X7" s="45"/>
      <c r="Y7" s="43"/>
      <c r="Z7" s="50">
        <f>-AA8+AA12</f>
        <v>0</v>
      </c>
      <c r="AA7" s="45"/>
      <c r="AB7" s="45"/>
      <c r="AC7" s="43"/>
      <c r="AD7" s="50">
        <f>-AE8+AE12</f>
        <v>0</v>
      </c>
      <c r="AE7" s="45"/>
      <c r="AF7" s="45"/>
      <c r="AG7" s="43"/>
      <c r="AH7" s="50">
        <f>-AI8+AI12</f>
        <v>0</v>
      </c>
      <c r="AI7" s="45"/>
      <c r="AJ7" s="45"/>
      <c r="AK7" s="43"/>
      <c r="AL7" s="50">
        <f>-AM8+AM12</f>
        <v>0</v>
      </c>
      <c r="AM7" s="45"/>
      <c r="AN7" s="45"/>
      <c r="AO7" s="43"/>
      <c r="AP7" s="50">
        <f>-AQ8+AQ12</f>
        <v>0</v>
      </c>
      <c r="AQ7" s="45"/>
      <c r="AR7" s="45"/>
      <c r="AS7" s="43"/>
      <c r="AT7" s="50">
        <f>-AU8+AU12</f>
        <v>-194.48</v>
      </c>
      <c r="AU7" s="45"/>
      <c r="AV7" s="45"/>
      <c r="AW7" s="43"/>
      <c r="AX7" s="50">
        <f>-AY8+AY12</f>
        <v>77.349999999999994</v>
      </c>
      <c r="AY7" s="45"/>
      <c r="AZ7" s="45"/>
      <c r="BA7" s="43"/>
      <c r="BB7" s="50">
        <f>-BC8+BC12</f>
        <v>0</v>
      </c>
      <c r="BC7" s="45"/>
      <c r="BD7" s="45"/>
      <c r="BE7" s="43"/>
      <c r="BF7" s="50">
        <f>-BG8+BG12</f>
        <v>0.03</v>
      </c>
      <c r="BG7" s="45"/>
      <c r="BH7" s="45"/>
      <c r="BI7" s="43"/>
      <c r="BJ7" s="50">
        <f>-BK8+BK12</f>
        <v>0.75</v>
      </c>
      <c r="BK7" s="45"/>
      <c r="BL7" s="45"/>
      <c r="BM7" s="43"/>
    </row>
    <row r="8" spans="1:65" ht="18" x14ac:dyDescent="0.2">
      <c r="C8" s="24" t="s">
        <v>5133</v>
      </c>
      <c r="D8" s="24"/>
      <c r="E8" s="24"/>
      <c r="F8" s="25"/>
      <c r="G8" s="46">
        <f>SUM(I9:I11)</f>
        <v>0</v>
      </c>
      <c r="H8" s="45"/>
      <c r="I8" s="43"/>
      <c r="J8" s="25"/>
      <c r="K8" s="46">
        <f>SUM(M9:M11)</f>
        <v>1766.38</v>
      </c>
      <c r="L8" s="45"/>
      <c r="M8" s="43"/>
      <c r="N8" s="25"/>
      <c r="O8" s="46">
        <f>SUM(Q9:Q11)</f>
        <v>0</v>
      </c>
      <c r="P8" s="45"/>
      <c r="Q8" s="43"/>
      <c r="R8" s="25"/>
      <c r="S8" s="46">
        <f>SUM(U9:U11)</f>
        <v>0</v>
      </c>
      <c r="T8" s="45"/>
      <c r="U8" s="43"/>
      <c r="V8" s="25"/>
      <c r="W8" s="46">
        <f>SUM(Y9:Y11)</f>
        <v>0</v>
      </c>
      <c r="X8" s="45"/>
      <c r="Y8" s="43"/>
      <c r="Z8" s="25"/>
      <c r="AA8" s="46">
        <f>SUM(AC9:AC11)</f>
        <v>0</v>
      </c>
      <c r="AB8" s="45"/>
      <c r="AC8" s="43"/>
      <c r="AD8" s="25"/>
      <c r="AE8" s="46">
        <f>SUM(AG9:AG11)</f>
        <v>0</v>
      </c>
      <c r="AF8" s="45"/>
      <c r="AG8" s="43"/>
      <c r="AH8" s="25"/>
      <c r="AI8" s="46">
        <f>SUM(AK9:AK11)</f>
        <v>0</v>
      </c>
      <c r="AJ8" s="45"/>
      <c r="AK8" s="43"/>
      <c r="AL8" s="25"/>
      <c r="AM8" s="46">
        <f>SUM(AO9:AO11)</f>
        <v>0</v>
      </c>
      <c r="AN8" s="45"/>
      <c r="AO8" s="43"/>
      <c r="AP8" s="25"/>
      <c r="AQ8" s="46">
        <f>SUM(AS9:AS11)</f>
        <v>0</v>
      </c>
      <c r="AR8" s="45"/>
      <c r="AS8" s="43"/>
      <c r="AT8" s="25"/>
      <c r="AU8" s="46">
        <f>SUM(AW9:AW11)</f>
        <v>194.48</v>
      </c>
      <c r="AV8" s="45"/>
      <c r="AW8" s="43"/>
      <c r="AX8" s="25"/>
      <c r="AY8" s="46">
        <f>SUM(BA9:BA11)</f>
        <v>-77.349999999999994</v>
      </c>
      <c r="AZ8" s="45"/>
      <c r="BA8" s="43"/>
      <c r="BB8" s="25"/>
      <c r="BC8" s="46">
        <f>SUM(BE9:BE11)</f>
        <v>0</v>
      </c>
      <c r="BD8" s="45"/>
      <c r="BE8" s="43"/>
      <c r="BF8" s="25"/>
      <c r="BG8" s="46">
        <f>SUM(BI9:BI11)</f>
        <v>0</v>
      </c>
      <c r="BH8" s="45"/>
      <c r="BI8" s="43"/>
      <c r="BJ8" s="25"/>
      <c r="BK8" s="46">
        <f>SUM(BM9:BM11)</f>
        <v>1649.25</v>
      </c>
      <c r="BL8" s="45"/>
      <c r="BM8" s="43"/>
    </row>
    <row r="9" spans="1:65" x14ac:dyDescent="0.2">
      <c r="D9" t="s">
        <v>5134</v>
      </c>
      <c r="E9" t="s">
        <v>5135</v>
      </c>
      <c r="F9" s="21"/>
      <c r="I9" s="22"/>
      <c r="J9" s="21"/>
      <c r="M9" s="26">
        <f>+SUMIFS('DevInt 2022 Buchungen'!F2:F465,'DevInt 2022 Buchungen'!D2:D465,"0111",'DevInt 2022 Buchungen'!C2:C465,"&gt;="&amp;M$4,'DevInt 2022 Buchungen'!C2:C465,"&lt;"&amp;M$5+1,'DevInt 2022 Buchungen'!L2:L465,"Ausgaben")+-SUMIFS('DevInt 2022 Buchungen'!F2:F465,'DevInt 2022 Buchungen'!D2:D465,"0111",'DevInt 2022 Buchungen'!C2:C465,"&gt;="&amp;M$4,'DevInt 2022 Buchungen'!C2:C465,"&lt;"&amp;M$5+1,'DevInt 2022 Buchungen'!P2:P465,"Einnahmen")++SUMIFS('DevInt 2022 Buchungen'!F2:F465,'DevInt 2022 Buchungen'!D2:D465,"0111",'DevInt 2022 Buchungen'!C2:C465,"&gt;="&amp;M$4,'DevInt 2022 Buchungen'!C2:C465,"&lt;"&amp;M$5+1,'DevInt 2022 Buchungen'!L2:L465,"Einnahmen")+-SUMIFS('DevInt 2022 Buchungen'!F2:F465,'DevInt 2022 Buchungen'!D2:D465,"0111",'DevInt 2022 Buchungen'!C2:C465,"&gt;="&amp;M$4,'DevInt 2022 Buchungen'!C2:C465,"&lt;"&amp;M$5+1,'DevInt 2022 Buchungen'!P2:P465,"Ausgaben")++SUMIFS('DevInt 2022 Buchungen'!F2:F465,'DevInt 2022 Buchungen'!D2:D465,"0112",'DevInt 2022 Buchungen'!C2:C465,"&gt;="&amp;M$4,'DevInt 2022 Buchungen'!C2:C465,"&lt;"&amp;M$5+1,'DevInt 2022 Buchungen'!L2:L465,"Ausgaben")+-SUMIFS('DevInt 2022 Buchungen'!F2:F465,'DevInt 2022 Buchungen'!D2:D465,"0112",'DevInt 2022 Buchungen'!C2:C465,"&gt;="&amp;M$4,'DevInt 2022 Buchungen'!C2:C465,"&lt;"&amp;M$5+1,'DevInt 2022 Buchungen'!P2:P465,"Einnahmen")++SUMIFS('DevInt 2022 Buchungen'!F2:F465,'DevInt 2022 Buchungen'!D2:D465,"0112",'DevInt 2022 Buchungen'!C2:C465,"&gt;="&amp;M$4,'DevInt 2022 Buchungen'!C2:C465,"&lt;"&amp;M$5+1,'DevInt 2022 Buchungen'!L2:L465,"Einnahmen")+-SUMIFS('DevInt 2022 Buchungen'!F2:F465,'DevInt 2022 Buchungen'!D2:D465,"0112",'DevInt 2022 Buchungen'!C2:C465,"&gt;="&amp;M$4,'DevInt 2022 Buchungen'!C2:C465,"&lt;"&amp;M$5+1,'DevInt 2022 Buchungen'!P2:P465,"Ausgaben")</f>
        <v>1659.45</v>
      </c>
      <c r="N9" s="21"/>
      <c r="Q9" s="26">
        <f>+SUMIFS('DevInt 2022 Buchungen'!F2:F465,'DevInt 2022 Buchungen'!D2:D465,"0111",'DevInt 2022 Buchungen'!C2:C465,"&gt;="&amp;Q$4,'DevInt 2022 Buchungen'!C2:C465,"&lt;"&amp;Q$5+1,'DevInt 2022 Buchungen'!L2:L465,"Ausgaben")+-SUMIFS('DevInt 2022 Buchungen'!F2:F465,'DevInt 2022 Buchungen'!D2:D465,"0111",'DevInt 2022 Buchungen'!C2:C465,"&gt;="&amp;Q$4,'DevInt 2022 Buchungen'!C2:C465,"&lt;"&amp;Q$5+1,'DevInt 2022 Buchungen'!P2:P465,"Einnahmen")++SUMIFS('DevInt 2022 Buchungen'!F2:F465,'DevInt 2022 Buchungen'!D2:D465,"0111",'DevInt 2022 Buchungen'!C2:C465,"&gt;="&amp;Q$4,'DevInt 2022 Buchungen'!C2:C465,"&lt;"&amp;Q$5+1,'DevInt 2022 Buchungen'!L2:L465,"Einnahmen")+-SUMIFS('DevInt 2022 Buchungen'!F2:F465,'DevInt 2022 Buchungen'!D2:D465,"0111",'DevInt 2022 Buchungen'!C2:C465,"&gt;="&amp;Q$4,'DevInt 2022 Buchungen'!C2:C465,"&lt;"&amp;Q$5+1,'DevInt 2022 Buchungen'!P2:P465,"Ausgaben")++SUMIFS('DevInt 2022 Buchungen'!F2:F465,'DevInt 2022 Buchungen'!D2:D465,"0112",'DevInt 2022 Buchungen'!C2:C465,"&gt;="&amp;Q$4,'DevInt 2022 Buchungen'!C2:C465,"&lt;"&amp;Q$5+1,'DevInt 2022 Buchungen'!L2:L465,"Ausgaben")+-SUMIFS('DevInt 2022 Buchungen'!F2:F465,'DevInt 2022 Buchungen'!D2:D465,"0112",'DevInt 2022 Buchungen'!C2:C465,"&gt;="&amp;Q$4,'DevInt 2022 Buchungen'!C2:C465,"&lt;"&amp;Q$5+1,'DevInt 2022 Buchungen'!P2:P465,"Einnahmen")++SUMIFS('DevInt 2022 Buchungen'!F2:F465,'DevInt 2022 Buchungen'!D2:D465,"0112",'DevInt 2022 Buchungen'!C2:C465,"&gt;="&amp;Q$4,'DevInt 2022 Buchungen'!C2:C465,"&lt;"&amp;Q$5+1,'DevInt 2022 Buchungen'!L2:L465,"Einnahmen")+-SUMIFS('DevInt 2022 Buchungen'!F2:F465,'DevInt 2022 Buchungen'!D2:D465,"0112",'DevInt 2022 Buchungen'!C2:C465,"&gt;="&amp;Q$4,'DevInt 2022 Buchungen'!C2:C465,"&lt;"&amp;Q$5+1,'DevInt 2022 Buchungen'!P2:P465,"Ausgaben")</f>
        <v>0</v>
      </c>
      <c r="R9" s="21"/>
      <c r="U9" s="26">
        <f>+SUMIFS('DevInt 2022 Buchungen'!F2:F465,'DevInt 2022 Buchungen'!D2:D465,"0111",'DevInt 2022 Buchungen'!C2:C465,"&gt;="&amp;U$4,'DevInt 2022 Buchungen'!C2:C465,"&lt;"&amp;U$5+1,'DevInt 2022 Buchungen'!L2:L465,"Ausgaben")+-SUMIFS('DevInt 2022 Buchungen'!F2:F465,'DevInt 2022 Buchungen'!D2:D465,"0111",'DevInt 2022 Buchungen'!C2:C465,"&gt;="&amp;U$4,'DevInt 2022 Buchungen'!C2:C465,"&lt;"&amp;U$5+1,'DevInt 2022 Buchungen'!P2:P465,"Einnahmen")++SUMIFS('DevInt 2022 Buchungen'!F2:F465,'DevInt 2022 Buchungen'!D2:D465,"0111",'DevInt 2022 Buchungen'!C2:C465,"&gt;="&amp;U$4,'DevInt 2022 Buchungen'!C2:C465,"&lt;"&amp;U$5+1,'DevInt 2022 Buchungen'!L2:L465,"Einnahmen")+-SUMIFS('DevInt 2022 Buchungen'!F2:F465,'DevInt 2022 Buchungen'!D2:D465,"0111",'DevInt 2022 Buchungen'!C2:C465,"&gt;="&amp;U$4,'DevInt 2022 Buchungen'!C2:C465,"&lt;"&amp;U$5+1,'DevInt 2022 Buchungen'!P2:P465,"Ausgaben")++SUMIFS('DevInt 2022 Buchungen'!F2:F465,'DevInt 2022 Buchungen'!D2:D465,"0112",'DevInt 2022 Buchungen'!C2:C465,"&gt;="&amp;U$4,'DevInt 2022 Buchungen'!C2:C465,"&lt;"&amp;U$5+1,'DevInt 2022 Buchungen'!L2:L465,"Ausgaben")+-SUMIFS('DevInt 2022 Buchungen'!F2:F465,'DevInt 2022 Buchungen'!D2:D465,"0112",'DevInt 2022 Buchungen'!C2:C465,"&gt;="&amp;U$4,'DevInt 2022 Buchungen'!C2:C465,"&lt;"&amp;U$5+1,'DevInt 2022 Buchungen'!P2:P465,"Einnahmen")++SUMIFS('DevInt 2022 Buchungen'!F2:F465,'DevInt 2022 Buchungen'!D2:D465,"0112",'DevInt 2022 Buchungen'!C2:C465,"&gt;="&amp;U$4,'DevInt 2022 Buchungen'!C2:C465,"&lt;"&amp;U$5+1,'DevInt 2022 Buchungen'!L2:L465,"Einnahmen")+-SUMIFS('DevInt 2022 Buchungen'!F2:F465,'DevInt 2022 Buchungen'!D2:D465,"0112",'DevInt 2022 Buchungen'!C2:C465,"&gt;="&amp;U$4,'DevInt 2022 Buchungen'!C2:C465,"&lt;"&amp;U$5+1,'DevInt 2022 Buchungen'!P2:P465,"Ausgaben")</f>
        <v>0</v>
      </c>
      <c r="V9" s="21"/>
      <c r="Y9" s="26">
        <f>+SUMIFS('DevInt 2022 Buchungen'!F2:F465,'DevInt 2022 Buchungen'!D2:D465,"0111",'DevInt 2022 Buchungen'!C2:C465,"&gt;="&amp;Y$4,'DevInt 2022 Buchungen'!C2:C465,"&lt;"&amp;Y$5+1,'DevInt 2022 Buchungen'!L2:L465,"Ausgaben")+-SUMIFS('DevInt 2022 Buchungen'!F2:F465,'DevInt 2022 Buchungen'!D2:D465,"0111",'DevInt 2022 Buchungen'!C2:C465,"&gt;="&amp;Y$4,'DevInt 2022 Buchungen'!C2:C465,"&lt;"&amp;Y$5+1,'DevInt 2022 Buchungen'!P2:P465,"Einnahmen")++SUMIFS('DevInt 2022 Buchungen'!F2:F465,'DevInt 2022 Buchungen'!D2:D465,"0111",'DevInt 2022 Buchungen'!C2:C465,"&gt;="&amp;Y$4,'DevInt 2022 Buchungen'!C2:C465,"&lt;"&amp;Y$5+1,'DevInt 2022 Buchungen'!L2:L465,"Einnahmen")+-SUMIFS('DevInt 2022 Buchungen'!F2:F465,'DevInt 2022 Buchungen'!D2:D465,"0111",'DevInt 2022 Buchungen'!C2:C465,"&gt;="&amp;Y$4,'DevInt 2022 Buchungen'!C2:C465,"&lt;"&amp;Y$5+1,'DevInt 2022 Buchungen'!P2:P465,"Ausgaben")++SUMIFS('DevInt 2022 Buchungen'!F2:F465,'DevInt 2022 Buchungen'!D2:D465,"0112",'DevInt 2022 Buchungen'!C2:C465,"&gt;="&amp;Y$4,'DevInt 2022 Buchungen'!C2:C465,"&lt;"&amp;Y$5+1,'DevInt 2022 Buchungen'!L2:L465,"Ausgaben")+-SUMIFS('DevInt 2022 Buchungen'!F2:F465,'DevInt 2022 Buchungen'!D2:D465,"0112",'DevInt 2022 Buchungen'!C2:C465,"&gt;="&amp;Y$4,'DevInt 2022 Buchungen'!C2:C465,"&lt;"&amp;Y$5+1,'DevInt 2022 Buchungen'!P2:P465,"Einnahmen")++SUMIFS('DevInt 2022 Buchungen'!F2:F465,'DevInt 2022 Buchungen'!D2:D465,"0112",'DevInt 2022 Buchungen'!C2:C465,"&gt;="&amp;Y$4,'DevInt 2022 Buchungen'!C2:C465,"&lt;"&amp;Y$5+1,'DevInt 2022 Buchungen'!L2:L465,"Einnahmen")+-SUMIFS('DevInt 2022 Buchungen'!F2:F465,'DevInt 2022 Buchungen'!D2:D465,"0112",'DevInt 2022 Buchungen'!C2:C465,"&gt;="&amp;Y$4,'DevInt 2022 Buchungen'!C2:C465,"&lt;"&amp;Y$5+1,'DevInt 2022 Buchungen'!P2:P465,"Ausgaben")</f>
        <v>0</v>
      </c>
      <c r="Z9" s="21"/>
      <c r="AC9" s="26">
        <f>+SUMIFS('DevInt 2022 Buchungen'!F2:F465,'DevInt 2022 Buchungen'!D2:D465,"0111",'DevInt 2022 Buchungen'!C2:C465,"&gt;="&amp;AC$4,'DevInt 2022 Buchungen'!C2:C465,"&lt;"&amp;AC$5+1,'DevInt 2022 Buchungen'!L2:L465,"Ausgaben")+-SUMIFS('DevInt 2022 Buchungen'!F2:F465,'DevInt 2022 Buchungen'!D2:D465,"0111",'DevInt 2022 Buchungen'!C2:C465,"&gt;="&amp;AC$4,'DevInt 2022 Buchungen'!C2:C465,"&lt;"&amp;AC$5+1,'DevInt 2022 Buchungen'!P2:P465,"Einnahmen")++SUMIFS('DevInt 2022 Buchungen'!F2:F465,'DevInt 2022 Buchungen'!D2:D465,"0111",'DevInt 2022 Buchungen'!C2:C465,"&gt;="&amp;AC$4,'DevInt 2022 Buchungen'!C2:C465,"&lt;"&amp;AC$5+1,'DevInt 2022 Buchungen'!L2:L465,"Einnahmen")+-SUMIFS('DevInt 2022 Buchungen'!F2:F465,'DevInt 2022 Buchungen'!D2:D465,"0111",'DevInt 2022 Buchungen'!C2:C465,"&gt;="&amp;AC$4,'DevInt 2022 Buchungen'!C2:C465,"&lt;"&amp;AC$5+1,'DevInt 2022 Buchungen'!P2:P465,"Ausgaben")++SUMIFS('DevInt 2022 Buchungen'!F2:F465,'DevInt 2022 Buchungen'!D2:D465,"0112",'DevInt 2022 Buchungen'!C2:C465,"&gt;="&amp;AC$4,'DevInt 2022 Buchungen'!C2:C465,"&lt;"&amp;AC$5+1,'DevInt 2022 Buchungen'!L2:L465,"Ausgaben")+-SUMIFS('DevInt 2022 Buchungen'!F2:F465,'DevInt 2022 Buchungen'!D2:D465,"0112",'DevInt 2022 Buchungen'!C2:C465,"&gt;="&amp;AC$4,'DevInt 2022 Buchungen'!C2:C465,"&lt;"&amp;AC$5+1,'DevInt 2022 Buchungen'!P2:P465,"Einnahmen")++SUMIFS('DevInt 2022 Buchungen'!F2:F465,'DevInt 2022 Buchungen'!D2:D465,"0112",'DevInt 2022 Buchungen'!C2:C465,"&gt;="&amp;AC$4,'DevInt 2022 Buchungen'!C2:C465,"&lt;"&amp;AC$5+1,'DevInt 2022 Buchungen'!L2:L465,"Einnahmen")+-SUMIFS('DevInt 2022 Buchungen'!F2:F465,'DevInt 2022 Buchungen'!D2:D465,"0112",'DevInt 2022 Buchungen'!C2:C465,"&gt;="&amp;AC$4,'DevInt 2022 Buchungen'!C2:C465,"&lt;"&amp;AC$5+1,'DevInt 2022 Buchungen'!P2:P465,"Ausgaben")</f>
        <v>0</v>
      </c>
      <c r="AD9" s="21"/>
      <c r="AG9" s="26">
        <f>+SUMIFS('DevInt 2022 Buchungen'!F2:F465,'DevInt 2022 Buchungen'!D2:D465,"0111",'DevInt 2022 Buchungen'!C2:C465,"&gt;="&amp;AG$4,'DevInt 2022 Buchungen'!C2:C465,"&lt;"&amp;AG$5+1,'DevInt 2022 Buchungen'!L2:L465,"Ausgaben")+-SUMIFS('DevInt 2022 Buchungen'!F2:F465,'DevInt 2022 Buchungen'!D2:D465,"0111",'DevInt 2022 Buchungen'!C2:C465,"&gt;="&amp;AG$4,'DevInt 2022 Buchungen'!C2:C465,"&lt;"&amp;AG$5+1,'DevInt 2022 Buchungen'!P2:P465,"Einnahmen")++SUMIFS('DevInt 2022 Buchungen'!F2:F465,'DevInt 2022 Buchungen'!D2:D465,"0111",'DevInt 2022 Buchungen'!C2:C465,"&gt;="&amp;AG$4,'DevInt 2022 Buchungen'!C2:C465,"&lt;"&amp;AG$5+1,'DevInt 2022 Buchungen'!L2:L465,"Einnahmen")+-SUMIFS('DevInt 2022 Buchungen'!F2:F465,'DevInt 2022 Buchungen'!D2:D465,"0111",'DevInt 2022 Buchungen'!C2:C465,"&gt;="&amp;AG$4,'DevInt 2022 Buchungen'!C2:C465,"&lt;"&amp;AG$5+1,'DevInt 2022 Buchungen'!P2:P465,"Ausgaben")++SUMIFS('DevInt 2022 Buchungen'!F2:F465,'DevInt 2022 Buchungen'!D2:D465,"0112",'DevInt 2022 Buchungen'!C2:C465,"&gt;="&amp;AG$4,'DevInt 2022 Buchungen'!C2:C465,"&lt;"&amp;AG$5+1,'DevInt 2022 Buchungen'!L2:L465,"Ausgaben")+-SUMIFS('DevInt 2022 Buchungen'!F2:F465,'DevInt 2022 Buchungen'!D2:D465,"0112",'DevInt 2022 Buchungen'!C2:C465,"&gt;="&amp;AG$4,'DevInt 2022 Buchungen'!C2:C465,"&lt;"&amp;AG$5+1,'DevInt 2022 Buchungen'!P2:P465,"Einnahmen")++SUMIFS('DevInt 2022 Buchungen'!F2:F465,'DevInt 2022 Buchungen'!D2:D465,"0112",'DevInt 2022 Buchungen'!C2:C465,"&gt;="&amp;AG$4,'DevInt 2022 Buchungen'!C2:C465,"&lt;"&amp;AG$5+1,'DevInt 2022 Buchungen'!L2:L465,"Einnahmen")+-SUMIFS('DevInt 2022 Buchungen'!F2:F465,'DevInt 2022 Buchungen'!D2:D465,"0112",'DevInt 2022 Buchungen'!C2:C465,"&gt;="&amp;AG$4,'DevInt 2022 Buchungen'!C2:C465,"&lt;"&amp;AG$5+1,'DevInt 2022 Buchungen'!P2:P465,"Ausgaben")</f>
        <v>0</v>
      </c>
      <c r="AH9" s="21"/>
      <c r="AK9" s="26">
        <f>+SUMIFS('DevInt 2022 Buchungen'!F2:F465,'DevInt 2022 Buchungen'!D2:D465,"0111",'DevInt 2022 Buchungen'!C2:C465,"&gt;="&amp;AK$4,'DevInt 2022 Buchungen'!C2:C465,"&lt;"&amp;AK$5+1,'DevInt 2022 Buchungen'!L2:L465,"Ausgaben")+-SUMIFS('DevInt 2022 Buchungen'!F2:F465,'DevInt 2022 Buchungen'!D2:D465,"0111",'DevInt 2022 Buchungen'!C2:C465,"&gt;="&amp;AK$4,'DevInt 2022 Buchungen'!C2:C465,"&lt;"&amp;AK$5+1,'DevInt 2022 Buchungen'!P2:P465,"Einnahmen")++SUMIFS('DevInt 2022 Buchungen'!F2:F465,'DevInt 2022 Buchungen'!D2:D465,"0111",'DevInt 2022 Buchungen'!C2:C465,"&gt;="&amp;AK$4,'DevInt 2022 Buchungen'!C2:C465,"&lt;"&amp;AK$5+1,'DevInt 2022 Buchungen'!L2:L465,"Einnahmen")+-SUMIFS('DevInt 2022 Buchungen'!F2:F465,'DevInt 2022 Buchungen'!D2:D465,"0111",'DevInt 2022 Buchungen'!C2:C465,"&gt;="&amp;AK$4,'DevInt 2022 Buchungen'!C2:C465,"&lt;"&amp;AK$5+1,'DevInt 2022 Buchungen'!P2:P465,"Ausgaben")++SUMIFS('DevInt 2022 Buchungen'!F2:F465,'DevInt 2022 Buchungen'!D2:D465,"0112",'DevInt 2022 Buchungen'!C2:C465,"&gt;="&amp;AK$4,'DevInt 2022 Buchungen'!C2:C465,"&lt;"&amp;AK$5+1,'DevInt 2022 Buchungen'!L2:L465,"Ausgaben")+-SUMIFS('DevInt 2022 Buchungen'!F2:F465,'DevInt 2022 Buchungen'!D2:D465,"0112",'DevInt 2022 Buchungen'!C2:C465,"&gt;="&amp;AK$4,'DevInt 2022 Buchungen'!C2:C465,"&lt;"&amp;AK$5+1,'DevInt 2022 Buchungen'!P2:P465,"Einnahmen")++SUMIFS('DevInt 2022 Buchungen'!F2:F465,'DevInt 2022 Buchungen'!D2:D465,"0112",'DevInt 2022 Buchungen'!C2:C465,"&gt;="&amp;AK$4,'DevInt 2022 Buchungen'!C2:C465,"&lt;"&amp;AK$5+1,'DevInt 2022 Buchungen'!L2:L465,"Einnahmen")+-SUMIFS('DevInt 2022 Buchungen'!F2:F465,'DevInt 2022 Buchungen'!D2:D465,"0112",'DevInt 2022 Buchungen'!C2:C465,"&gt;="&amp;AK$4,'DevInt 2022 Buchungen'!C2:C465,"&lt;"&amp;AK$5+1,'DevInt 2022 Buchungen'!P2:P465,"Ausgaben")</f>
        <v>0</v>
      </c>
      <c r="AL9" s="21"/>
      <c r="AO9" s="26">
        <f>+SUMIFS('DevInt 2022 Buchungen'!F2:F465,'DevInt 2022 Buchungen'!D2:D465,"0111",'DevInt 2022 Buchungen'!C2:C465,"&gt;="&amp;AO$4,'DevInt 2022 Buchungen'!C2:C465,"&lt;"&amp;AO$5+1,'DevInt 2022 Buchungen'!L2:L465,"Ausgaben")+-SUMIFS('DevInt 2022 Buchungen'!F2:F465,'DevInt 2022 Buchungen'!D2:D465,"0111",'DevInt 2022 Buchungen'!C2:C465,"&gt;="&amp;AO$4,'DevInt 2022 Buchungen'!C2:C465,"&lt;"&amp;AO$5+1,'DevInt 2022 Buchungen'!P2:P465,"Einnahmen")++SUMIFS('DevInt 2022 Buchungen'!F2:F465,'DevInt 2022 Buchungen'!D2:D465,"0111",'DevInt 2022 Buchungen'!C2:C465,"&gt;="&amp;AO$4,'DevInt 2022 Buchungen'!C2:C465,"&lt;"&amp;AO$5+1,'DevInt 2022 Buchungen'!L2:L465,"Einnahmen")+-SUMIFS('DevInt 2022 Buchungen'!F2:F465,'DevInt 2022 Buchungen'!D2:D465,"0111",'DevInt 2022 Buchungen'!C2:C465,"&gt;="&amp;AO$4,'DevInt 2022 Buchungen'!C2:C465,"&lt;"&amp;AO$5+1,'DevInt 2022 Buchungen'!P2:P465,"Ausgaben")++SUMIFS('DevInt 2022 Buchungen'!F2:F465,'DevInt 2022 Buchungen'!D2:D465,"0112",'DevInt 2022 Buchungen'!C2:C465,"&gt;="&amp;AO$4,'DevInt 2022 Buchungen'!C2:C465,"&lt;"&amp;AO$5+1,'DevInt 2022 Buchungen'!L2:L465,"Ausgaben")+-SUMIFS('DevInt 2022 Buchungen'!F2:F465,'DevInt 2022 Buchungen'!D2:D465,"0112",'DevInt 2022 Buchungen'!C2:C465,"&gt;="&amp;AO$4,'DevInt 2022 Buchungen'!C2:C465,"&lt;"&amp;AO$5+1,'DevInt 2022 Buchungen'!P2:P465,"Einnahmen")++SUMIFS('DevInt 2022 Buchungen'!F2:F465,'DevInt 2022 Buchungen'!D2:D465,"0112",'DevInt 2022 Buchungen'!C2:C465,"&gt;="&amp;AO$4,'DevInt 2022 Buchungen'!C2:C465,"&lt;"&amp;AO$5+1,'DevInt 2022 Buchungen'!L2:L465,"Einnahmen")+-SUMIFS('DevInt 2022 Buchungen'!F2:F465,'DevInt 2022 Buchungen'!D2:D465,"0112",'DevInt 2022 Buchungen'!C2:C465,"&gt;="&amp;AO$4,'DevInt 2022 Buchungen'!C2:C465,"&lt;"&amp;AO$5+1,'DevInt 2022 Buchungen'!P2:P465,"Ausgaben")</f>
        <v>0</v>
      </c>
      <c r="AP9" s="21"/>
      <c r="AS9" s="26">
        <f>+SUMIFS('DevInt 2022 Buchungen'!F2:F465,'DevInt 2022 Buchungen'!D2:D465,"0111",'DevInt 2022 Buchungen'!C2:C465,"&gt;="&amp;AS$4,'DevInt 2022 Buchungen'!C2:C465,"&lt;"&amp;AS$5+1,'DevInt 2022 Buchungen'!L2:L465,"Ausgaben")+-SUMIFS('DevInt 2022 Buchungen'!F2:F465,'DevInt 2022 Buchungen'!D2:D465,"0111",'DevInt 2022 Buchungen'!C2:C465,"&gt;="&amp;AS$4,'DevInt 2022 Buchungen'!C2:C465,"&lt;"&amp;AS$5+1,'DevInt 2022 Buchungen'!P2:P465,"Einnahmen")++SUMIFS('DevInt 2022 Buchungen'!F2:F465,'DevInt 2022 Buchungen'!D2:D465,"0111",'DevInt 2022 Buchungen'!C2:C465,"&gt;="&amp;AS$4,'DevInt 2022 Buchungen'!C2:C465,"&lt;"&amp;AS$5+1,'DevInt 2022 Buchungen'!L2:L465,"Einnahmen")+-SUMIFS('DevInt 2022 Buchungen'!F2:F465,'DevInt 2022 Buchungen'!D2:D465,"0111",'DevInt 2022 Buchungen'!C2:C465,"&gt;="&amp;AS$4,'DevInt 2022 Buchungen'!C2:C465,"&lt;"&amp;AS$5+1,'DevInt 2022 Buchungen'!P2:P465,"Ausgaben")++SUMIFS('DevInt 2022 Buchungen'!F2:F465,'DevInt 2022 Buchungen'!D2:D465,"0112",'DevInt 2022 Buchungen'!C2:C465,"&gt;="&amp;AS$4,'DevInt 2022 Buchungen'!C2:C465,"&lt;"&amp;AS$5+1,'DevInt 2022 Buchungen'!L2:L465,"Ausgaben")+-SUMIFS('DevInt 2022 Buchungen'!F2:F465,'DevInt 2022 Buchungen'!D2:D465,"0112",'DevInt 2022 Buchungen'!C2:C465,"&gt;="&amp;AS$4,'DevInt 2022 Buchungen'!C2:C465,"&lt;"&amp;AS$5+1,'DevInt 2022 Buchungen'!P2:P465,"Einnahmen")++SUMIFS('DevInt 2022 Buchungen'!F2:F465,'DevInt 2022 Buchungen'!D2:D465,"0112",'DevInt 2022 Buchungen'!C2:C465,"&gt;="&amp;AS$4,'DevInt 2022 Buchungen'!C2:C465,"&lt;"&amp;AS$5+1,'DevInt 2022 Buchungen'!L2:L465,"Einnahmen")+-SUMIFS('DevInt 2022 Buchungen'!F2:F465,'DevInt 2022 Buchungen'!D2:D465,"0112",'DevInt 2022 Buchungen'!C2:C465,"&gt;="&amp;AS$4,'DevInt 2022 Buchungen'!C2:C465,"&lt;"&amp;AS$5+1,'DevInt 2022 Buchungen'!P2:P465,"Ausgaben")</f>
        <v>0</v>
      </c>
      <c r="AT9" s="21"/>
      <c r="AW9" s="26">
        <f>+SUMIFS('DevInt 2022 Buchungen'!F2:F465,'DevInt 2022 Buchungen'!D2:D465,"0111",'DevInt 2022 Buchungen'!C2:C465,"&gt;="&amp;AW$4,'DevInt 2022 Buchungen'!C2:C465,"&lt;"&amp;AW$5+1,'DevInt 2022 Buchungen'!L2:L465,"Ausgaben")+-SUMIFS('DevInt 2022 Buchungen'!F2:F465,'DevInt 2022 Buchungen'!D2:D465,"0111",'DevInt 2022 Buchungen'!C2:C465,"&gt;="&amp;AW$4,'DevInt 2022 Buchungen'!C2:C465,"&lt;"&amp;AW$5+1,'DevInt 2022 Buchungen'!P2:P465,"Einnahmen")++SUMIFS('DevInt 2022 Buchungen'!F2:F465,'DevInt 2022 Buchungen'!D2:D465,"0111",'DevInt 2022 Buchungen'!C2:C465,"&gt;="&amp;AW$4,'DevInt 2022 Buchungen'!C2:C465,"&lt;"&amp;AW$5+1,'DevInt 2022 Buchungen'!L2:L465,"Einnahmen")+-SUMIFS('DevInt 2022 Buchungen'!F2:F465,'DevInt 2022 Buchungen'!D2:D465,"0111",'DevInt 2022 Buchungen'!C2:C465,"&gt;="&amp;AW$4,'DevInt 2022 Buchungen'!C2:C465,"&lt;"&amp;AW$5+1,'DevInt 2022 Buchungen'!P2:P465,"Ausgaben")++SUMIFS('DevInt 2022 Buchungen'!F2:F465,'DevInt 2022 Buchungen'!D2:D465,"0112",'DevInt 2022 Buchungen'!C2:C465,"&gt;="&amp;AW$4,'DevInt 2022 Buchungen'!C2:C465,"&lt;"&amp;AW$5+1,'DevInt 2022 Buchungen'!L2:L465,"Ausgaben")+-SUMIFS('DevInt 2022 Buchungen'!F2:F465,'DevInt 2022 Buchungen'!D2:D465,"0112",'DevInt 2022 Buchungen'!C2:C465,"&gt;="&amp;AW$4,'DevInt 2022 Buchungen'!C2:C465,"&lt;"&amp;AW$5+1,'DevInt 2022 Buchungen'!P2:P465,"Einnahmen")++SUMIFS('DevInt 2022 Buchungen'!F2:F465,'DevInt 2022 Buchungen'!D2:D465,"0112",'DevInt 2022 Buchungen'!C2:C465,"&gt;="&amp;AW$4,'DevInt 2022 Buchungen'!C2:C465,"&lt;"&amp;AW$5+1,'DevInt 2022 Buchungen'!L2:L465,"Einnahmen")+-SUMIFS('DevInt 2022 Buchungen'!F2:F465,'DevInt 2022 Buchungen'!D2:D465,"0112",'DevInt 2022 Buchungen'!C2:C465,"&gt;="&amp;AW$4,'DevInt 2022 Buchungen'!C2:C465,"&lt;"&amp;AW$5+1,'DevInt 2022 Buchungen'!P2:P465,"Ausgaben")</f>
        <v>11.2</v>
      </c>
      <c r="AX9" s="21"/>
      <c r="BA9" s="26">
        <f>+SUMIFS('DevInt 2022 Buchungen'!F2:F465,'DevInt 2022 Buchungen'!D2:D465,"0111",'DevInt 2022 Buchungen'!C2:C465,"&gt;="&amp;BA$4,'DevInt 2022 Buchungen'!C2:C465,"&lt;"&amp;BA$5+1,'DevInt 2022 Buchungen'!L2:L465,"Ausgaben")+-SUMIFS('DevInt 2022 Buchungen'!F2:F465,'DevInt 2022 Buchungen'!D2:D465,"0111",'DevInt 2022 Buchungen'!C2:C465,"&gt;="&amp;BA$4,'DevInt 2022 Buchungen'!C2:C465,"&lt;"&amp;BA$5+1,'DevInt 2022 Buchungen'!P2:P465,"Einnahmen")++SUMIFS('DevInt 2022 Buchungen'!F2:F465,'DevInt 2022 Buchungen'!D2:D465,"0111",'DevInt 2022 Buchungen'!C2:C465,"&gt;="&amp;BA$4,'DevInt 2022 Buchungen'!C2:C465,"&lt;"&amp;BA$5+1,'DevInt 2022 Buchungen'!L2:L465,"Einnahmen")+-SUMIFS('DevInt 2022 Buchungen'!F2:F465,'DevInt 2022 Buchungen'!D2:D465,"0111",'DevInt 2022 Buchungen'!C2:C465,"&gt;="&amp;BA$4,'DevInt 2022 Buchungen'!C2:C465,"&lt;"&amp;BA$5+1,'DevInt 2022 Buchungen'!P2:P465,"Ausgaben")++SUMIFS('DevInt 2022 Buchungen'!F2:F465,'DevInt 2022 Buchungen'!D2:D465,"0112",'DevInt 2022 Buchungen'!C2:C465,"&gt;="&amp;BA$4,'DevInt 2022 Buchungen'!C2:C465,"&lt;"&amp;BA$5+1,'DevInt 2022 Buchungen'!L2:L465,"Ausgaben")+-SUMIFS('DevInt 2022 Buchungen'!F2:F465,'DevInt 2022 Buchungen'!D2:D465,"0112",'DevInt 2022 Buchungen'!C2:C465,"&gt;="&amp;BA$4,'DevInt 2022 Buchungen'!C2:C465,"&lt;"&amp;BA$5+1,'DevInt 2022 Buchungen'!P2:P465,"Einnahmen")++SUMIFS('DevInt 2022 Buchungen'!F2:F465,'DevInt 2022 Buchungen'!D2:D465,"0112",'DevInt 2022 Buchungen'!C2:C465,"&gt;="&amp;BA$4,'DevInt 2022 Buchungen'!C2:C465,"&lt;"&amp;BA$5+1,'DevInt 2022 Buchungen'!L2:L465,"Einnahmen")+-SUMIFS('DevInt 2022 Buchungen'!F2:F465,'DevInt 2022 Buchungen'!D2:D465,"0112",'DevInt 2022 Buchungen'!C2:C465,"&gt;="&amp;BA$4,'DevInt 2022 Buchungen'!C2:C465,"&lt;"&amp;BA$5+1,'DevInt 2022 Buchungen'!P2:P465,"Ausgaben")</f>
        <v>0</v>
      </c>
      <c r="BB9" s="21"/>
      <c r="BE9" s="26">
        <f>+SUMIFS('DevInt 2022 Buchungen'!F2:F465,'DevInt 2022 Buchungen'!D2:D465,"0111",'DevInt 2022 Buchungen'!C2:C465,"&gt;="&amp;BE$4,'DevInt 2022 Buchungen'!C2:C465,"&lt;"&amp;BE$5+1,'DevInt 2022 Buchungen'!L2:L465,"Ausgaben")+-SUMIFS('DevInt 2022 Buchungen'!F2:F465,'DevInt 2022 Buchungen'!D2:D465,"0111",'DevInt 2022 Buchungen'!C2:C465,"&gt;="&amp;BE$4,'DevInt 2022 Buchungen'!C2:C465,"&lt;"&amp;BE$5+1,'DevInt 2022 Buchungen'!P2:P465,"Einnahmen")++SUMIFS('DevInt 2022 Buchungen'!F2:F465,'DevInt 2022 Buchungen'!D2:D465,"0111",'DevInt 2022 Buchungen'!C2:C465,"&gt;="&amp;BE$4,'DevInt 2022 Buchungen'!C2:C465,"&lt;"&amp;BE$5+1,'DevInt 2022 Buchungen'!L2:L465,"Einnahmen")+-SUMIFS('DevInt 2022 Buchungen'!F2:F465,'DevInt 2022 Buchungen'!D2:D465,"0111",'DevInt 2022 Buchungen'!C2:C465,"&gt;="&amp;BE$4,'DevInt 2022 Buchungen'!C2:C465,"&lt;"&amp;BE$5+1,'DevInt 2022 Buchungen'!P2:P465,"Ausgaben")++SUMIFS('DevInt 2022 Buchungen'!F2:F465,'DevInt 2022 Buchungen'!D2:D465,"0112",'DevInt 2022 Buchungen'!C2:C465,"&gt;="&amp;BE$4,'DevInt 2022 Buchungen'!C2:C465,"&lt;"&amp;BE$5+1,'DevInt 2022 Buchungen'!L2:L465,"Ausgaben")+-SUMIFS('DevInt 2022 Buchungen'!F2:F465,'DevInt 2022 Buchungen'!D2:D465,"0112",'DevInt 2022 Buchungen'!C2:C465,"&gt;="&amp;BE$4,'DevInt 2022 Buchungen'!C2:C465,"&lt;"&amp;BE$5+1,'DevInt 2022 Buchungen'!P2:P465,"Einnahmen")++SUMIFS('DevInt 2022 Buchungen'!F2:F465,'DevInt 2022 Buchungen'!D2:D465,"0112",'DevInt 2022 Buchungen'!C2:C465,"&gt;="&amp;BE$4,'DevInt 2022 Buchungen'!C2:C465,"&lt;"&amp;BE$5+1,'DevInt 2022 Buchungen'!L2:L465,"Einnahmen")+-SUMIFS('DevInt 2022 Buchungen'!F2:F465,'DevInt 2022 Buchungen'!D2:D465,"0112",'DevInt 2022 Buchungen'!C2:C465,"&gt;="&amp;BE$4,'DevInt 2022 Buchungen'!C2:C465,"&lt;"&amp;BE$5+1,'DevInt 2022 Buchungen'!P2:P465,"Ausgaben")</f>
        <v>0</v>
      </c>
      <c r="BF9" s="21"/>
      <c r="BI9" s="26">
        <f>+SUMIFS('DevInt 2022 Buchungen'!F2:F465,'DevInt 2022 Buchungen'!D2:D465,"0111",'DevInt 2022 Buchungen'!C2:C465,"&gt;="&amp;BI$4,'DevInt 2022 Buchungen'!C2:C465,"&lt;"&amp;BI$5+1,'DevInt 2022 Buchungen'!L2:L465,"Ausgaben")+-SUMIFS('DevInt 2022 Buchungen'!F2:F465,'DevInt 2022 Buchungen'!D2:D465,"0111",'DevInt 2022 Buchungen'!C2:C465,"&gt;="&amp;BI$4,'DevInt 2022 Buchungen'!C2:C465,"&lt;"&amp;BI$5+1,'DevInt 2022 Buchungen'!P2:P465,"Einnahmen")++SUMIFS('DevInt 2022 Buchungen'!F2:F465,'DevInt 2022 Buchungen'!D2:D465,"0111",'DevInt 2022 Buchungen'!C2:C465,"&gt;="&amp;BI$4,'DevInt 2022 Buchungen'!C2:C465,"&lt;"&amp;BI$5+1,'DevInt 2022 Buchungen'!L2:L465,"Einnahmen")+-SUMIFS('DevInt 2022 Buchungen'!F2:F465,'DevInt 2022 Buchungen'!D2:D465,"0111",'DevInt 2022 Buchungen'!C2:C465,"&gt;="&amp;BI$4,'DevInt 2022 Buchungen'!C2:C465,"&lt;"&amp;BI$5+1,'DevInt 2022 Buchungen'!P2:P465,"Ausgaben")++SUMIFS('DevInt 2022 Buchungen'!F2:F465,'DevInt 2022 Buchungen'!D2:D465,"0112",'DevInt 2022 Buchungen'!C2:C465,"&gt;="&amp;BI$4,'DevInt 2022 Buchungen'!C2:C465,"&lt;"&amp;BI$5+1,'DevInt 2022 Buchungen'!L2:L465,"Ausgaben")+-SUMIFS('DevInt 2022 Buchungen'!F2:F465,'DevInt 2022 Buchungen'!D2:D465,"0112",'DevInt 2022 Buchungen'!C2:C465,"&gt;="&amp;BI$4,'DevInt 2022 Buchungen'!C2:C465,"&lt;"&amp;BI$5+1,'DevInt 2022 Buchungen'!P2:P465,"Einnahmen")++SUMIFS('DevInt 2022 Buchungen'!F2:F465,'DevInt 2022 Buchungen'!D2:D465,"0112",'DevInt 2022 Buchungen'!C2:C465,"&gt;="&amp;BI$4,'DevInt 2022 Buchungen'!C2:C465,"&lt;"&amp;BI$5+1,'DevInt 2022 Buchungen'!L2:L465,"Einnahmen")+-SUMIFS('DevInt 2022 Buchungen'!F2:F465,'DevInt 2022 Buchungen'!D2:D465,"0112",'DevInt 2022 Buchungen'!C2:C465,"&gt;="&amp;BI$4,'DevInt 2022 Buchungen'!C2:C465,"&lt;"&amp;BI$5+1,'DevInt 2022 Buchungen'!P2:P465,"Ausgaben")</f>
        <v>0</v>
      </c>
      <c r="BJ9" s="21"/>
      <c r="BM9" s="26">
        <f>+SUMIFS('DevInt 2022 Buchungen'!F2:F465,'DevInt 2022 Buchungen'!D2:D465,"0111",'DevInt 2022 Buchungen'!C2:C465,"&gt;="&amp;BM$4,'DevInt 2022 Buchungen'!C2:C465,"&lt;"&amp;BM$5+1,'DevInt 2022 Buchungen'!L2:L465,"Ausgaben")+-SUMIFS('DevInt 2022 Buchungen'!F2:F465,'DevInt 2022 Buchungen'!D2:D465,"0111",'DevInt 2022 Buchungen'!C2:C465,"&gt;="&amp;BM$4,'DevInt 2022 Buchungen'!C2:C465,"&lt;"&amp;BM$5+1,'DevInt 2022 Buchungen'!P2:P465,"Einnahmen")++SUMIFS('DevInt 2022 Buchungen'!F2:F465,'DevInt 2022 Buchungen'!D2:D465,"0111",'DevInt 2022 Buchungen'!C2:C465,"&gt;="&amp;BM$4,'DevInt 2022 Buchungen'!C2:C465,"&lt;"&amp;BM$5+1,'DevInt 2022 Buchungen'!L2:L465,"Einnahmen")+-SUMIFS('DevInt 2022 Buchungen'!F2:F465,'DevInt 2022 Buchungen'!D2:D465,"0111",'DevInt 2022 Buchungen'!C2:C465,"&gt;="&amp;BM$4,'DevInt 2022 Buchungen'!C2:C465,"&lt;"&amp;BM$5+1,'DevInt 2022 Buchungen'!P2:P465,"Ausgaben")++SUMIFS('DevInt 2022 Buchungen'!F2:F465,'DevInt 2022 Buchungen'!D2:D465,"0112",'DevInt 2022 Buchungen'!C2:C465,"&gt;="&amp;BM$4,'DevInt 2022 Buchungen'!C2:C465,"&lt;"&amp;BM$5+1,'DevInt 2022 Buchungen'!L2:L465,"Ausgaben")+-SUMIFS('DevInt 2022 Buchungen'!F2:F465,'DevInt 2022 Buchungen'!D2:D465,"0112",'DevInt 2022 Buchungen'!C2:C465,"&gt;="&amp;BM$4,'DevInt 2022 Buchungen'!C2:C465,"&lt;"&amp;BM$5+1,'DevInt 2022 Buchungen'!P2:P465,"Einnahmen")++SUMIFS('DevInt 2022 Buchungen'!F2:F465,'DevInt 2022 Buchungen'!D2:D465,"0112",'DevInt 2022 Buchungen'!C2:C465,"&gt;="&amp;BM$4,'DevInt 2022 Buchungen'!C2:C465,"&lt;"&amp;BM$5+1,'DevInt 2022 Buchungen'!L2:L465,"Einnahmen")+-SUMIFS('DevInt 2022 Buchungen'!F2:F465,'DevInt 2022 Buchungen'!D2:D465,"0112",'DevInt 2022 Buchungen'!C2:C465,"&gt;="&amp;BM$4,'DevInt 2022 Buchungen'!C2:C465,"&lt;"&amp;BM$5+1,'DevInt 2022 Buchungen'!P2:P465,"Ausgaben")</f>
        <v>1648.25</v>
      </c>
    </row>
    <row r="10" spans="1:65" x14ac:dyDescent="0.2">
      <c r="D10" t="s">
        <v>5136</v>
      </c>
      <c r="E10" t="s">
        <v>5137</v>
      </c>
      <c r="F10" s="21"/>
      <c r="I10" s="22"/>
      <c r="J10" s="21"/>
      <c r="M10" s="26">
        <f>+SUMIFS('DevInt 2022 Buchungen'!F2:F465,'DevInt 2022 Buchungen'!D2:D465,"0121",'DevInt 2022 Buchungen'!C2:C465,"&gt;="&amp;M$4,'DevInt 2022 Buchungen'!C2:C465,"&lt;"&amp;M$5+1,'DevInt 2022 Buchungen'!L2:L465,"Ausgaben")+-SUMIFS('DevInt 2022 Buchungen'!F2:F465,'DevInt 2022 Buchungen'!D2:D465,"0121",'DevInt 2022 Buchungen'!C2:C465,"&gt;="&amp;M$4,'DevInt 2022 Buchungen'!C2:C465,"&lt;"&amp;M$5+1,'DevInt 2022 Buchungen'!P2:P465,"Einnahmen")++SUMIFS('DevInt 2022 Buchungen'!F2:F465,'DevInt 2022 Buchungen'!D2:D465,"0121",'DevInt 2022 Buchungen'!C2:C465,"&gt;="&amp;M$4,'DevInt 2022 Buchungen'!C2:C465,"&lt;"&amp;M$5+1,'DevInt 2022 Buchungen'!L2:L465,"Einnahmen")+-SUMIFS('DevInt 2022 Buchungen'!F2:F465,'DevInt 2022 Buchungen'!D2:D465,"0121",'DevInt 2022 Buchungen'!C2:C465,"&gt;="&amp;M$4,'DevInt 2022 Buchungen'!C2:C465,"&lt;"&amp;M$5+1,'DevInt 2022 Buchungen'!P2:P465,"Ausgaben")++SUMIFS('DevInt 2022 Buchungen'!F2:F465,'DevInt 2022 Buchungen'!D2:D465,"0122",'DevInt 2022 Buchungen'!C2:C465,"&gt;="&amp;M$4,'DevInt 2022 Buchungen'!C2:C465,"&lt;"&amp;M$5+1,'DevInt 2022 Buchungen'!L2:L465,"Ausgaben")+-SUMIFS('DevInt 2022 Buchungen'!F2:F465,'DevInt 2022 Buchungen'!D2:D465,"0122",'DevInt 2022 Buchungen'!C2:C465,"&gt;="&amp;M$4,'DevInt 2022 Buchungen'!C2:C465,"&lt;"&amp;M$5+1,'DevInt 2022 Buchungen'!P2:P465,"Einnahmen")++SUMIFS('DevInt 2022 Buchungen'!F2:F465,'DevInt 2022 Buchungen'!D2:D465,"0122",'DevInt 2022 Buchungen'!C2:C465,"&gt;="&amp;M$4,'DevInt 2022 Buchungen'!C2:C465,"&lt;"&amp;M$5+1,'DevInt 2022 Buchungen'!L2:L465,"Einnahmen")+-SUMIFS('DevInt 2022 Buchungen'!F2:F465,'DevInt 2022 Buchungen'!D2:D465,"0122",'DevInt 2022 Buchungen'!C2:C465,"&gt;="&amp;M$4,'DevInt 2022 Buchungen'!C2:C465,"&lt;"&amp;M$5+1,'DevInt 2022 Buchungen'!P2:P465,"Ausgaben")++SUMIFS('DevInt 2022 Buchungen'!F2:F465,'DevInt 2022 Buchungen'!D2:D465,"0123",'DevInt 2022 Buchungen'!C2:C465,"&gt;="&amp;M$4,'DevInt 2022 Buchungen'!C2:C465,"&lt;"&amp;M$5+1,'DevInt 2022 Buchungen'!L2:L465,"Ausgaben")+-SUMIFS('DevInt 2022 Buchungen'!F2:F465,'DevInt 2022 Buchungen'!D2:D465,"0123",'DevInt 2022 Buchungen'!C2:C465,"&gt;="&amp;M$4,'DevInt 2022 Buchungen'!C2:C465,"&lt;"&amp;M$5+1,'DevInt 2022 Buchungen'!P2:P465,"Einnahmen")++SUMIFS('DevInt 2022 Buchungen'!F2:F465,'DevInt 2022 Buchungen'!D2:D465,"0123",'DevInt 2022 Buchungen'!C2:C465,"&gt;="&amp;M$4,'DevInt 2022 Buchungen'!C2:C465,"&lt;"&amp;M$5+1,'DevInt 2022 Buchungen'!L2:L465,"Einnahmen")+-SUMIFS('DevInt 2022 Buchungen'!F2:F465,'DevInt 2022 Buchungen'!D2:D465,"0123",'DevInt 2022 Buchungen'!C2:C465,"&gt;="&amp;M$4,'DevInt 2022 Buchungen'!C2:C465,"&lt;"&amp;M$5+1,'DevInt 2022 Buchungen'!P2:P465,"Ausgaben")</f>
        <v>0</v>
      </c>
      <c r="N10" s="21"/>
      <c r="Q10" s="26">
        <f>+SUMIFS('DevInt 2022 Buchungen'!F2:F465,'DevInt 2022 Buchungen'!D2:D465,"0121",'DevInt 2022 Buchungen'!C2:C465,"&gt;="&amp;Q$4,'DevInt 2022 Buchungen'!C2:C465,"&lt;"&amp;Q$5+1,'DevInt 2022 Buchungen'!L2:L465,"Ausgaben")+-SUMIFS('DevInt 2022 Buchungen'!F2:F465,'DevInt 2022 Buchungen'!D2:D465,"0121",'DevInt 2022 Buchungen'!C2:C465,"&gt;="&amp;Q$4,'DevInt 2022 Buchungen'!C2:C465,"&lt;"&amp;Q$5+1,'DevInt 2022 Buchungen'!P2:P465,"Einnahmen")++SUMIFS('DevInt 2022 Buchungen'!F2:F465,'DevInt 2022 Buchungen'!D2:D465,"0121",'DevInt 2022 Buchungen'!C2:C465,"&gt;="&amp;Q$4,'DevInt 2022 Buchungen'!C2:C465,"&lt;"&amp;Q$5+1,'DevInt 2022 Buchungen'!L2:L465,"Einnahmen")+-SUMIFS('DevInt 2022 Buchungen'!F2:F465,'DevInt 2022 Buchungen'!D2:D465,"0121",'DevInt 2022 Buchungen'!C2:C465,"&gt;="&amp;Q$4,'DevInt 2022 Buchungen'!C2:C465,"&lt;"&amp;Q$5+1,'DevInt 2022 Buchungen'!P2:P465,"Ausgaben")++SUMIFS('DevInt 2022 Buchungen'!F2:F465,'DevInt 2022 Buchungen'!D2:D465,"0122",'DevInt 2022 Buchungen'!C2:C465,"&gt;="&amp;Q$4,'DevInt 2022 Buchungen'!C2:C465,"&lt;"&amp;Q$5+1,'DevInt 2022 Buchungen'!L2:L465,"Ausgaben")+-SUMIFS('DevInt 2022 Buchungen'!F2:F465,'DevInt 2022 Buchungen'!D2:D465,"0122",'DevInt 2022 Buchungen'!C2:C465,"&gt;="&amp;Q$4,'DevInt 2022 Buchungen'!C2:C465,"&lt;"&amp;Q$5+1,'DevInt 2022 Buchungen'!P2:P465,"Einnahmen")++SUMIFS('DevInt 2022 Buchungen'!F2:F465,'DevInt 2022 Buchungen'!D2:D465,"0122",'DevInt 2022 Buchungen'!C2:C465,"&gt;="&amp;Q$4,'DevInt 2022 Buchungen'!C2:C465,"&lt;"&amp;Q$5+1,'DevInt 2022 Buchungen'!L2:L465,"Einnahmen")+-SUMIFS('DevInt 2022 Buchungen'!F2:F465,'DevInt 2022 Buchungen'!D2:D465,"0122",'DevInt 2022 Buchungen'!C2:C465,"&gt;="&amp;Q$4,'DevInt 2022 Buchungen'!C2:C465,"&lt;"&amp;Q$5+1,'DevInt 2022 Buchungen'!P2:P465,"Ausgaben")++SUMIFS('DevInt 2022 Buchungen'!F2:F465,'DevInt 2022 Buchungen'!D2:D465,"0123",'DevInt 2022 Buchungen'!C2:C465,"&gt;="&amp;Q$4,'DevInt 2022 Buchungen'!C2:C465,"&lt;"&amp;Q$5+1,'DevInt 2022 Buchungen'!L2:L465,"Ausgaben")+-SUMIFS('DevInt 2022 Buchungen'!F2:F465,'DevInt 2022 Buchungen'!D2:D465,"0123",'DevInt 2022 Buchungen'!C2:C465,"&gt;="&amp;Q$4,'DevInt 2022 Buchungen'!C2:C465,"&lt;"&amp;Q$5+1,'DevInt 2022 Buchungen'!P2:P465,"Einnahmen")++SUMIFS('DevInt 2022 Buchungen'!F2:F465,'DevInt 2022 Buchungen'!D2:D465,"0123",'DevInt 2022 Buchungen'!C2:C465,"&gt;="&amp;Q$4,'DevInt 2022 Buchungen'!C2:C465,"&lt;"&amp;Q$5+1,'DevInt 2022 Buchungen'!L2:L465,"Einnahmen")+-SUMIFS('DevInt 2022 Buchungen'!F2:F465,'DevInt 2022 Buchungen'!D2:D465,"0123",'DevInt 2022 Buchungen'!C2:C465,"&gt;="&amp;Q$4,'DevInt 2022 Buchungen'!C2:C465,"&lt;"&amp;Q$5+1,'DevInt 2022 Buchungen'!P2:P465,"Ausgaben")</f>
        <v>0</v>
      </c>
      <c r="R10" s="21"/>
      <c r="U10" s="26">
        <f>+SUMIFS('DevInt 2022 Buchungen'!F2:F465,'DevInt 2022 Buchungen'!D2:D465,"0121",'DevInt 2022 Buchungen'!C2:C465,"&gt;="&amp;U$4,'DevInt 2022 Buchungen'!C2:C465,"&lt;"&amp;U$5+1,'DevInt 2022 Buchungen'!L2:L465,"Ausgaben")+-SUMIFS('DevInt 2022 Buchungen'!F2:F465,'DevInt 2022 Buchungen'!D2:D465,"0121",'DevInt 2022 Buchungen'!C2:C465,"&gt;="&amp;U$4,'DevInt 2022 Buchungen'!C2:C465,"&lt;"&amp;U$5+1,'DevInt 2022 Buchungen'!P2:P465,"Einnahmen")++SUMIFS('DevInt 2022 Buchungen'!F2:F465,'DevInt 2022 Buchungen'!D2:D465,"0121",'DevInt 2022 Buchungen'!C2:C465,"&gt;="&amp;U$4,'DevInt 2022 Buchungen'!C2:C465,"&lt;"&amp;U$5+1,'DevInt 2022 Buchungen'!L2:L465,"Einnahmen")+-SUMIFS('DevInt 2022 Buchungen'!F2:F465,'DevInt 2022 Buchungen'!D2:D465,"0121",'DevInt 2022 Buchungen'!C2:C465,"&gt;="&amp;U$4,'DevInt 2022 Buchungen'!C2:C465,"&lt;"&amp;U$5+1,'DevInt 2022 Buchungen'!P2:P465,"Ausgaben")++SUMIFS('DevInt 2022 Buchungen'!F2:F465,'DevInt 2022 Buchungen'!D2:D465,"0122",'DevInt 2022 Buchungen'!C2:C465,"&gt;="&amp;U$4,'DevInt 2022 Buchungen'!C2:C465,"&lt;"&amp;U$5+1,'DevInt 2022 Buchungen'!L2:L465,"Ausgaben")+-SUMIFS('DevInt 2022 Buchungen'!F2:F465,'DevInt 2022 Buchungen'!D2:D465,"0122",'DevInt 2022 Buchungen'!C2:C465,"&gt;="&amp;U$4,'DevInt 2022 Buchungen'!C2:C465,"&lt;"&amp;U$5+1,'DevInt 2022 Buchungen'!P2:P465,"Einnahmen")++SUMIFS('DevInt 2022 Buchungen'!F2:F465,'DevInt 2022 Buchungen'!D2:D465,"0122",'DevInt 2022 Buchungen'!C2:C465,"&gt;="&amp;U$4,'DevInt 2022 Buchungen'!C2:C465,"&lt;"&amp;U$5+1,'DevInt 2022 Buchungen'!L2:L465,"Einnahmen")+-SUMIFS('DevInt 2022 Buchungen'!F2:F465,'DevInt 2022 Buchungen'!D2:D465,"0122",'DevInt 2022 Buchungen'!C2:C465,"&gt;="&amp;U$4,'DevInt 2022 Buchungen'!C2:C465,"&lt;"&amp;U$5+1,'DevInt 2022 Buchungen'!P2:P465,"Ausgaben")++SUMIFS('DevInt 2022 Buchungen'!F2:F465,'DevInt 2022 Buchungen'!D2:D465,"0123",'DevInt 2022 Buchungen'!C2:C465,"&gt;="&amp;U$4,'DevInt 2022 Buchungen'!C2:C465,"&lt;"&amp;U$5+1,'DevInt 2022 Buchungen'!L2:L465,"Ausgaben")+-SUMIFS('DevInt 2022 Buchungen'!F2:F465,'DevInt 2022 Buchungen'!D2:D465,"0123",'DevInt 2022 Buchungen'!C2:C465,"&gt;="&amp;U$4,'DevInt 2022 Buchungen'!C2:C465,"&lt;"&amp;U$5+1,'DevInt 2022 Buchungen'!P2:P465,"Einnahmen")++SUMIFS('DevInt 2022 Buchungen'!F2:F465,'DevInt 2022 Buchungen'!D2:D465,"0123",'DevInt 2022 Buchungen'!C2:C465,"&gt;="&amp;U$4,'DevInt 2022 Buchungen'!C2:C465,"&lt;"&amp;U$5+1,'DevInt 2022 Buchungen'!L2:L465,"Einnahmen")+-SUMIFS('DevInt 2022 Buchungen'!F2:F465,'DevInt 2022 Buchungen'!D2:D465,"0123",'DevInt 2022 Buchungen'!C2:C465,"&gt;="&amp;U$4,'DevInt 2022 Buchungen'!C2:C465,"&lt;"&amp;U$5+1,'DevInt 2022 Buchungen'!P2:P465,"Ausgaben")</f>
        <v>0</v>
      </c>
      <c r="V10" s="21"/>
      <c r="Y10" s="26">
        <f>+SUMIFS('DevInt 2022 Buchungen'!F2:F465,'DevInt 2022 Buchungen'!D2:D465,"0121",'DevInt 2022 Buchungen'!C2:C465,"&gt;="&amp;Y$4,'DevInt 2022 Buchungen'!C2:C465,"&lt;"&amp;Y$5+1,'DevInt 2022 Buchungen'!L2:L465,"Ausgaben")+-SUMIFS('DevInt 2022 Buchungen'!F2:F465,'DevInt 2022 Buchungen'!D2:D465,"0121",'DevInt 2022 Buchungen'!C2:C465,"&gt;="&amp;Y$4,'DevInt 2022 Buchungen'!C2:C465,"&lt;"&amp;Y$5+1,'DevInt 2022 Buchungen'!P2:P465,"Einnahmen")++SUMIFS('DevInt 2022 Buchungen'!F2:F465,'DevInt 2022 Buchungen'!D2:D465,"0121",'DevInt 2022 Buchungen'!C2:C465,"&gt;="&amp;Y$4,'DevInt 2022 Buchungen'!C2:C465,"&lt;"&amp;Y$5+1,'DevInt 2022 Buchungen'!L2:L465,"Einnahmen")+-SUMIFS('DevInt 2022 Buchungen'!F2:F465,'DevInt 2022 Buchungen'!D2:D465,"0121",'DevInt 2022 Buchungen'!C2:C465,"&gt;="&amp;Y$4,'DevInt 2022 Buchungen'!C2:C465,"&lt;"&amp;Y$5+1,'DevInt 2022 Buchungen'!P2:P465,"Ausgaben")++SUMIFS('DevInt 2022 Buchungen'!F2:F465,'DevInt 2022 Buchungen'!D2:D465,"0122",'DevInt 2022 Buchungen'!C2:C465,"&gt;="&amp;Y$4,'DevInt 2022 Buchungen'!C2:C465,"&lt;"&amp;Y$5+1,'DevInt 2022 Buchungen'!L2:L465,"Ausgaben")+-SUMIFS('DevInt 2022 Buchungen'!F2:F465,'DevInt 2022 Buchungen'!D2:D465,"0122",'DevInt 2022 Buchungen'!C2:C465,"&gt;="&amp;Y$4,'DevInt 2022 Buchungen'!C2:C465,"&lt;"&amp;Y$5+1,'DevInt 2022 Buchungen'!P2:P465,"Einnahmen")++SUMIFS('DevInt 2022 Buchungen'!F2:F465,'DevInt 2022 Buchungen'!D2:D465,"0122",'DevInt 2022 Buchungen'!C2:C465,"&gt;="&amp;Y$4,'DevInt 2022 Buchungen'!C2:C465,"&lt;"&amp;Y$5+1,'DevInt 2022 Buchungen'!L2:L465,"Einnahmen")+-SUMIFS('DevInt 2022 Buchungen'!F2:F465,'DevInt 2022 Buchungen'!D2:D465,"0122",'DevInt 2022 Buchungen'!C2:C465,"&gt;="&amp;Y$4,'DevInt 2022 Buchungen'!C2:C465,"&lt;"&amp;Y$5+1,'DevInt 2022 Buchungen'!P2:P465,"Ausgaben")++SUMIFS('DevInt 2022 Buchungen'!F2:F465,'DevInt 2022 Buchungen'!D2:D465,"0123",'DevInt 2022 Buchungen'!C2:C465,"&gt;="&amp;Y$4,'DevInt 2022 Buchungen'!C2:C465,"&lt;"&amp;Y$5+1,'DevInt 2022 Buchungen'!L2:L465,"Ausgaben")+-SUMIFS('DevInt 2022 Buchungen'!F2:F465,'DevInt 2022 Buchungen'!D2:D465,"0123",'DevInt 2022 Buchungen'!C2:C465,"&gt;="&amp;Y$4,'DevInt 2022 Buchungen'!C2:C465,"&lt;"&amp;Y$5+1,'DevInt 2022 Buchungen'!P2:P465,"Einnahmen")++SUMIFS('DevInt 2022 Buchungen'!F2:F465,'DevInt 2022 Buchungen'!D2:D465,"0123",'DevInt 2022 Buchungen'!C2:C465,"&gt;="&amp;Y$4,'DevInt 2022 Buchungen'!C2:C465,"&lt;"&amp;Y$5+1,'DevInt 2022 Buchungen'!L2:L465,"Einnahmen")+-SUMIFS('DevInt 2022 Buchungen'!F2:F465,'DevInt 2022 Buchungen'!D2:D465,"0123",'DevInt 2022 Buchungen'!C2:C465,"&gt;="&amp;Y$4,'DevInt 2022 Buchungen'!C2:C465,"&lt;"&amp;Y$5+1,'DevInt 2022 Buchungen'!P2:P465,"Ausgaben")</f>
        <v>0</v>
      </c>
      <c r="Z10" s="21"/>
      <c r="AC10" s="26">
        <f>+SUMIFS('DevInt 2022 Buchungen'!F2:F465,'DevInt 2022 Buchungen'!D2:D465,"0121",'DevInt 2022 Buchungen'!C2:C465,"&gt;="&amp;AC$4,'DevInt 2022 Buchungen'!C2:C465,"&lt;"&amp;AC$5+1,'DevInt 2022 Buchungen'!L2:L465,"Ausgaben")+-SUMIFS('DevInt 2022 Buchungen'!F2:F465,'DevInt 2022 Buchungen'!D2:D465,"0121",'DevInt 2022 Buchungen'!C2:C465,"&gt;="&amp;AC$4,'DevInt 2022 Buchungen'!C2:C465,"&lt;"&amp;AC$5+1,'DevInt 2022 Buchungen'!P2:P465,"Einnahmen")++SUMIFS('DevInt 2022 Buchungen'!F2:F465,'DevInt 2022 Buchungen'!D2:D465,"0121",'DevInt 2022 Buchungen'!C2:C465,"&gt;="&amp;AC$4,'DevInt 2022 Buchungen'!C2:C465,"&lt;"&amp;AC$5+1,'DevInt 2022 Buchungen'!L2:L465,"Einnahmen")+-SUMIFS('DevInt 2022 Buchungen'!F2:F465,'DevInt 2022 Buchungen'!D2:D465,"0121",'DevInt 2022 Buchungen'!C2:C465,"&gt;="&amp;AC$4,'DevInt 2022 Buchungen'!C2:C465,"&lt;"&amp;AC$5+1,'DevInt 2022 Buchungen'!P2:P465,"Ausgaben")++SUMIFS('DevInt 2022 Buchungen'!F2:F465,'DevInt 2022 Buchungen'!D2:D465,"0122",'DevInt 2022 Buchungen'!C2:C465,"&gt;="&amp;AC$4,'DevInt 2022 Buchungen'!C2:C465,"&lt;"&amp;AC$5+1,'DevInt 2022 Buchungen'!L2:L465,"Ausgaben")+-SUMIFS('DevInt 2022 Buchungen'!F2:F465,'DevInt 2022 Buchungen'!D2:D465,"0122",'DevInt 2022 Buchungen'!C2:C465,"&gt;="&amp;AC$4,'DevInt 2022 Buchungen'!C2:C465,"&lt;"&amp;AC$5+1,'DevInt 2022 Buchungen'!P2:P465,"Einnahmen")++SUMIFS('DevInt 2022 Buchungen'!F2:F465,'DevInt 2022 Buchungen'!D2:D465,"0122",'DevInt 2022 Buchungen'!C2:C465,"&gt;="&amp;AC$4,'DevInt 2022 Buchungen'!C2:C465,"&lt;"&amp;AC$5+1,'DevInt 2022 Buchungen'!L2:L465,"Einnahmen")+-SUMIFS('DevInt 2022 Buchungen'!F2:F465,'DevInt 2022 Buchungen'!D2:D465,"0122",'DevInt 2022 Buchungen'!C2:C465,"&gt;="&amp;AC$4,'DevInt 2022 Buchungen'!C2:C465,"&lt;"&amp;AC$5+1,'DevInt 2022 Buchungen'!P2:P465,"Ausgaben")++SUMIFS('DevInt 2022 Buchungen'!F2:F465,'DevInt 2022 Buchungen'!D2:D465,"0123",'DevInt 2022 Buchungen'!C2:C465,"&gt;="&amp;AC$4,'DevInt 2022 Buchungen'!C2:C465,"&lt;"&amp;AC$5+1,'DevInt 2022 Buchungen'!L2:L465,"Ausgaben")+-SUMIFS('DevInt 2022 Buchungen'!F2:F465,'DevInt 2022 Buchungen'!D2:D465,"0123",'DevInt 2022 Buchungen'!C2:C465,"&gt;="&amp;AC$4,'DevInt 2022 Buchungen'!C2:C465,"&lt;"&amp;AC$5+1,'DevInt 2022 Buchungen'!P2:P465,"Einnahmen")++SUMIFS('DevInt 2022 Buchungen'!F2:F465,'DevInt 2022 Buchungen'!D2:D465,"0123",'DevInt 2022 Buchungen'!C2:C465,"&gt;="&amp;AC$4,'DevInt 2022 Buchungen'!C2:C465,"&lt;"&amp;AC$5+1,'DevInt 2022 Buchungen'!L2:L465,"Einnahmen")+-SUMIFS('DevInt 2022 Buchungen'!F2:F465,'DevInt 2022 Buchungen'!D2:D465,"0123",'DevInt 2022 Buchungen'!C2:C465,"&gt;="&amp;AC$4,'DevInt 2022 Buchungen'!C2:C465,"&lt;"&amp;AC$5+1,'DevInt 2022 Buchungen'!P2:P465,"Ausgaben")</f>
        <v>0</v>
      </c>
      <c r="AD10" s="21"/>
      <c r="AG10" s="26">
        <f>+SUMIFS('DevInt 2022 Buchungen'!F2:F465,'DevInt 2022 Buchungen'!D2:D465,"0121",'DevInt 2022 Buchungen'!C2:C465,"&gt;="&amp;AG$4,'DevInt 2022 Buchungen'!C2:C465,"&lt;"&amp;AG$5+1,'DevInt 2022 Buchungen'!L2:L465,"Ausgaben")+-SUMIFS('DevInt 2022 Buchungen'!F2:F465,'DevInt 2022 Buchungen'!D2:D465,"0121",'DevInt 2022 Buchungen'!C2:C465,"&gt;="&amp;AG$4,'DevInt 2022 Buchungen'!C2:C465,"&lt;"&amp;AG$5+1,'DevInt 2022 Buchungen'!P2:P465,"Einnahmen")++SUMIFS('DevInt 2022 Buchungen'!F2:F465,'DevInt 2022 Buchungen'!D2:D465,"0121",'DevInt 2022 Buchungen'!C2:C465,"&gt;="&amp;AG$4,'DevInt 2022 Buchungen'!C2:C465,"&lt;"&amp;AG$5+1,'DevInt 2022 Buchungen'!L2:L465,"Einnahmen")+-SUMIFS('DevInt 2022 Buchungen'!F2:F465,'DevInt 2022 Buchungen'!D2:D465,"0121",'DevInt 2022 Buchungen'!C2:C465,"&gt;="&amp;AG$4,'DevInt 2022 Buchungen'!C2:C465,"&lt;"&amp;AG$5+1,'DevInt 2022 Buchungen'!P2:P465,"Ausgaben")++SUMIFS('DevInt 2022 Buchungen'!F2:F465,'DevInt 2022 Buchungen'!D2:D465,"0122",'DevInt 2022 Buchungen'!C2:C465,"&gt;="&amp;AG$4,'DevInt 2022 Buchungen'!C2:C465,"&lt;"&amp;AG$5+1,'DevInt 2022 Buchungen'!L2:L465,"Ausgaben")+-SUMIFS('DevInt 2022 Buchungen'!F2:F465,'DevInt 2022 Buchungen'!D2:D465,"0122",'DevInt 2022 Buchungen'!C2:C465,"&gt;="&amp;AG$4,'DevInt 2022 Buchungen'!C2:C465,"&lt;"&amp;AG$5+1,'DevInt 2022 Buchungen'!P2:P465,"Einnahmen")++SUMIFS('DevInt 2022 Buchungen'!F2:F465,'DevInt 2022 Buchungen'!D2:D465,"0122",'DevInt 2022 Buchungen'!C2:C465,"&gt;="&amp;AG$4,'DevInt 2022 Buchungen'!C2:C465,"&lt;"&amp;AG$5+1,'DevInt 2022 Buchungen'!L2:L465,"Einnahmen")+-SUMIFS('DevInt 2022 Buchungen'!F2:F465,'DevInt 2022 Buchungen'!D2:D465,"0122",'DevInt 2022 Buchungen'!C2:C465,"&gt;="&amp;AG$4,'DevInt 2022 Buchungen'!C2:C465,"&lt;"&amp;AG$5+1,'DevInt 2022 Buchungen'!P2:P465,"Ausgaben")++SUMIFS('DevInt 2022 Buchungen'!F2:F465,'DevInt 2022 Buchungen'!D2:D465,"0123",'DevInt 2022 Buchungen'!C2:C465,"&gt;="&amp;AG$4,'DevInt 2022 Buchungen'!C2:C465,"&lt;"&amp;AG$5+1,'DevInt 2022 Buchungen'!L2:L465,"Ausgaben")+-SUMIFS('DevInt 2022 Buchungen'!F2:F465,'DevInt 2022 Buchungen'!D2:D465,"0123",'DevInt 2022 Buchungen'!C2:C465,"&gt;="&amp;AG$4,'DevInt 2022 Buchungen'!C2:C465,"&lt;"&amp;AG$5+1,'DevInt 2022 Buchungen'!P2:P465,"Einnahmen")++SUMIFS('DevInt 2022 Buchungen'!F2:F465,'DevInt 2022 Buchungen'!D2:D465,"0123",'DevInt 2022 Buchungen'!C2:C465,"&gt;="&amp;AG$4,'DevInt 2022 Buchungen'!C2:C465,"&lt;"&amp;AG$5+1,'DevInt 2022 Buchungen'!L2:L465,"Einnahmen")+-SUMIFS('DevInt 2022 Buchungen'!F2:F465,'DevInt 2022 Buchungen'!D2:D465,"0123",'DevInt 2022 Buchungen'!C2:C465,"&gt;="&amp;AG$4,'DevInt 2022 Buchungen'!C2:C465,"&lt;"&amp;AG$5+1,'DevInt 2022 Buchungen'!P2:P465,"Ausgaben")</f>
        <v>0</v>
      </c>
      <c r="AH10" s="21"/>
      <c r="AK10" s="26">
        <f>+SUMIFS('DevInt 2022 Buchungen'!F2:F465,'DevInt 2022 Buchungen'!D2:D465,"0121",'DevInt 2022 Buchungen'!C2:C465,"&gt;="&amp;AK$4,'DevInt 2022 Buchungen'!C2:C465,"&lt;"&amp;AK$5+1,'DevInt 2022 Buchungen'!L2:L465,"Ausgaben")+-SUMIFS('DevInt 2022 Buchungen'!F2:F465,'DevInt 2022 Buchungen'!D2:D465,"0121",'DevInt 2022 Buchungen'!C2:C465,"&gt;="&amp;AK$4,'DevInt 2022 Buchungen'!C2:C465,"&lt;"&amp;AK$5+1,'DevInt 2022 Buchungen'!P2:P465,"Einnahmen")++SUMIFS('DevInt 2022 Buchungen'!F2:F465,'DevInt 2022 Buchungen'!D2:D465,"0121",'DevInt 2022 Buchungen'!C2:C465,"&gt;="&amp;AK$4,'DevInt 2022 Buchungen'!C2:C465,"&lt;"&amp;AK$5+1,'DevInt 2022 Buchungen'!L2:L465,"Einnahmen")+-SUMIFS('DevInt 2022 Buchungen'!F2:F465,'DevInt 2022 Buchungen'!D2:D465,"0121",'DevInt 2022 Buchungen'!C2:C465,"&gt;="&amp;AK$4,'DevInt 2022 Buchungen'!C2:C465,"&lt;"&amp;AK$5+1,'DevInt 2022 Buchungen'!P2:P465,"Ausgaben")++SUMIFS('DevInt 2022 Buchungen'!F2:F465,'DevInt 2022 Buchungen'!D2:D465,"0122",'DevInt 2022 Buchungen'!C2:C465,"&gt;="&amp;AK$4,'DevInt 2022 Buchungen'!C2:C465,"&lt;"&amp;AK$5+1,'DevInt 2022 Buchungen'!L2:L465,"Ausgaben")+-SUMIFS('DevInt 2022 Buchungen'!F2:F465,'DevInt 2022 Buchungen'!D2:D465,"0122",'DevInt 2022 Buchungen'!C2:C465,"&gt;="&amp;AK$4,'DevInt 2022 Buchungen'!C2:C465,"&lt;"&amp;AK$5+1,'DevInt 2022 Buchungen'!P2:P465,"Einnahmen")++SUMIFS('DevInt 2022 Buchungen'!F2:F465,'DevInt 2022 Buchungen'!D2:D465,"0122",'DevInt 2022 Buchungen'!C2:C465,"&gt;="&amp;AK$4,'DevInt 2022 Buchungen'!C2:C465,"&lt;"&amp;AK$5+1,'DevInt 2022 Buchungen'!L2:L465,"Einnahmen")+-SUMIFS('DevInt 2022 Buchungen'!F2:F465,'DevInt 2022 Buchungen'!D2:D465,"0122",'DevInt 2022 Buchungen'!C2:C465,"&gt;="&amp;AK$4,'DevInt 2022 Buchungen'!C2:C465,"&lt;"&amp;AK$5+1,'DevInt 2022 Buchungen'!P2:P465,"Ausgaben")++SUMIFS('DevInt 2022 Buchungen'!F2:F465,'DevInt 2022 Buchungen'!D2:D465,"0123",'DevInt 2022 Buchungen'!C2:C465,"&gt;="&amp;AK$4,'DevInt 2022 Buchungen'!C2:C465,"&lt;"&amp;AK$5+1,'DevInt 2022 Buchungen'!L2:L465,"Ausgaben")+-SUMIFS('DevInt 2022 Buchungen'!F2:F465,'DevInt 2022 Buchungen'!D2:D465,"0123",'DevInt 2022 Buchungen'!C2:C465,"&gt;="&amp;AK$4,'DevInt 2022 Buchungen'!C2:C465,"&lt;"&amp;AK$5+1,'DevInt 2022 Buchungen'!P2:P465,"Einnahmen")++SUMIFS('DevInt 2022 Buchungen'!F2:F465,'DevInt 2022 Buchungen'!D2:D465,"0123",'DevInt 2022 Buchungen'!C2:C465,"&gt;="&amp;AK$4,'DevInt 2022 Buchungen'!C2:C465,"&lt;"&amp;AK$5+1,'DevInt 2022 Buchungen'!L2:L465,"Einnahmen")+-SUMIFS('DevInt 2022 Buchungen'!F2:F465,'DevInt 2022 Buchungen'!D2:D465,"0123",'DevInt 2022 Buchungen'!C2:C465,"&gt;="&amp;AK$4,'DevInt 2022 Buchungen'!C2:C465,"&lt;"&amp;AK$5+1,'DevInt 2022 Buchungen'!P2:P465,"Ausgaben")</f>
        <v>0</v>
      </c>
      <c r="AL10" s="21"/>
      <c r="AO10" s="26">
        <f>+SUMIFS('DevInt 2022 Buchungen'!F2:F465,'DevInt 2022 Buchungen'!D2:D465,"0121",'DevInt 2022 Buchungen'!C2:C465,"&gt;="&amp;AO$4,'DevInt 2022 Buchungen'!C2:C465,"&lt;"&amp;AO$5+1,'DevInt 2022 Buchungen'!L2:L465,"Ausgaben")+-SUMIFS('DevInt 2022 Buchungen'!F2:F465,'DevInt 2022 Buchungen'!D2:D465,"0121",'DevInt 2022 Buchungen'!C2:C465,"&gt;="&amp;AO$4,'DevInt 2022 Buchungen'!C2:C465,"&lt;"&amp;AO$5+1,'DevInt 2022 Buchungen'!P2:P465,"Einnahmen")++SUMIFS('DevInt 2022 Buchungen'!F2:F465,'DevInt 2022 Buchungen'!D2:D465,"0121",'DevInt 2022 Buchungen'!C2:C465,"&gt;="&amp;AO$4,'DevInt 2022 Buchungen'!C2:C465,"&lt;"&amp;AO$5+1,'DevInt 2022 Buchungen'!L2:L465,"Einnahmen")+-SUMIFS('DevInt 2022 Buchungen'!F2:F465,'DevInt 2022 Buchungen'!D2:D465,"0121",'DevInt 2022 Buchungen'!C2:C465,"&gt;="&amp;AO$4,'DevInt 2022 Buchungen'!C2:C465,"&lt;"&amp;AO$5+1,'DevInt 2022 Buchungen'!P2:P465,"Ausgaben")++SUMIFS('DevInt 2022 Buchungen'!F2:F465,'DevInt 2022 Buchungen'!D2:D465,"0122",'DevInt 2022 Buchungen'!C2:C465,"&gt;="&amp;AO$4,'DevInt 2022 Buchungen'!C2:C465,"&lt;"&amp;AO$5+1,'DevInt 2022 Buchungen'!L2:L465,"Ausgaben")+-SUMIFS('DevInt 2022 Buchungen'!F2:F465,'DevInt 2022 Buchungen'!D2:D465,"0122",'DevInt 2022 Buchungen'!C2:C465,"&gt;="&amp;AO$4,'DevInt 2022 Buchungen'!C2:C465,"&lt;"&amp;AO$5+1,'DevInt 2022 Buchungen'!P2:P465,"Einnahmen")++SUMIFS('DevInt 2022 Buchungen'!F2:F465,'DevInt 2022 Buchungen'!D2:D465,"0122",'DevInt 2022 Buchungen'!C2:C465,"&gt;="&amp;AO$4,'DevInt 2022 Buchungen'!C2:C465,"&lt;"&amp;AO$5+1,'DevInt 2022 Buchungen'!L2:L465,"Einnahmen")+-SUMIFS('DevInt 2022 Buchungen'!F2:F465,'DevInt 2022 Buchungen'!D2:D465,"0122",'DevInt 2022 Buchungen'!C2:C465,"&gt;="&amp;AO$4,'DevInt 2022 Buchungen'!C2:C465,"&lt;"&amp;AO$5+1,'DevInt 2022 Buchungen'!P2:P465,"Ausgaben")++SUMIFS('DevInt 2022 Buchungen'!F2:F465,'DevInt 2022 Buchungen'!D2:D465,"0123",'DevInt 2022 Buchungen'!C2:C465,"&gt;="&amp;AO$4,'DevInt 2022 Buchungen'!C2:C465,"&lt;"&amp;AO$5+1,'DevInt 2022 Buchungen'!L2:L465,"Ausgaben")+-SUMIFS('DevInt 2022 Buchungen'!F2:F465,'DevInt 2022 Buchungen'!D2:D465,"0123",'DevInt 2022 Buchungen'!C2:C465,"&gt;="&amp;AO$4,'DevInt 2022 Buchungen'!C2:C465,"&lt;"&amp;AO$5+1,'DevInt 2022 Buchungen'!P2:P465,"Einnahmen")++SUMIFS('DevInt 2022 Buchungen'!F2:F465,'DevInt 2022 Buchungen'!D2:D465,"0123",'DevInt 2022 Buchungen'!C2:C465,"&gt;="&amp;AO$4,'DevInt 2022 Buchungen'!C2:C465,"&lt;"&amp;AO$5+1,'DevInt 2022 Buchungen'!L2:L465,"Einnahmen")+-SUMIFS('DevInt 2022 Buchungen'!F2:F465,'DevInt 2022 Buchungen'!D2:D465,"0123",'DevInt 2022 Buchungen'!C2:C465,"&gt;="&amp;AO$4,'DevInt 2022 Buchungen'!C2:C465,"&lt;"&amp;AO$5+1,'DevInt 2022 Buchungen'!P2:P465,"Ausgaben")</f>
        <v>0</v>
      </c>
      <c r="AP10" s="21"/>
      <c r="AS10" s="26">
        <f>+SUMIFS('DevInt 2022 Buchungen'!F2:F465,'DevInt 2022 Buchungen'!D2:D465,"0121",'DevInt 2022 Buchungen'!C2:C465,"&gt;="&amp;AS$4,'DevInt 2022 Buchungen'!C2:C465,"&lt;"&amp;AS$5+1,'DevInt 2022 Buchungen'!L2:L465,"Ausgaben")+-SUMIFS('DevInt 2022 Buchungen'!F2:F465,'DevInt 2022 Buchungen'!D2:D465,"0121",'DevInt 2022 Buchungen'!C2:C465,"&gt;="&amp;AS$4,'DevInt 2022 Buchungen'!C2:C465,"&lt;"&amp;AS$5+1,'DevInt 2022 Buchungen'!P2:P465,"Einnahmen")++SUMIFS('DevInt 2022 Buchungen'!F2:F465,'DevInt 2022 Buchungen'!D2:D465,"0121",'DevInt 2022 Buchungen'!C2:C465,"&gt;="&amp;AS$4,'DevInt 2022 Buchungen'!C2:C465,"&lt;"&amp;AS$5+1,'DevInt 2022 Buchungen'!L2:L465,"Einnahmen")+-SUMIFS('DevInt 2022 Buchungen'!F2:F465,'DevInt 2022 Buchungen'!D2:D465,"0121",'DevInt 2022 Buchungen'!C2:C465,"&gt;="&amp;AS$4,'DevInt 2022 Buchungen'!C2:C465,"&lt;"&amp;AS$5+1,'DevInt 2022 Buchungen'!P2:P465,"Ausgaben")++SUMIFS('DevInt 2022 Buchungen'!F2:F465,'DevInt 2022 Buchungen'!D2:D465,"0122",'DevInt 2022 Buchungen'!C2:C465,"&gt;="&amp;AS$4,'DevInt 2022 Buchungen'!C2:C465,"&lt;"&amp;AS$5+1,'DevInt 2022 Buchungen'!L2:L465,"Ausgaben")+-SUMIFS('DevInt 2022 Buchungen'!F2:F465,'DevInt 2022 Buchungen'!D2:D465,"0122",'DevInt 2022 Buchungen'!C2:C465,"&gt;="&amp;AS$4,'DevInt 2022 Buchungen'!C2:C465,"&lt;"&amp;AS$5+1,'DevInt 2022 Buchungen'!P2:P465,"Einnahmen")++SUMIFS('DevInt 2022 Buchungen'!F2:F465,'DevInt 2022 Buchungen'!D2:D465,"0122",'DevInt 2022 Buchungen'!C2:C465,"&gt;="&amp;AS$4,'DevInt 2022 Buchungen'!C2:C465,"&lt;"&amp;AS$5+1,'DevInt 2022 Buchungen'!L2:L465,"Einnahmen")+-SUMIFS('DevInt 2022 Buchungen'!F2:F465,'DevInt 2022 Buchungen'!D2:D465,"0122",'DevInt 2022 Buchungen'!C2:C465,"&gt;="&amp;AS$4,'DevInt 2022 Buchungen'!C2:C465,"&lt;"&amp;AS$5+1,'DevInt 2022 Buchungen'!P2:P465,"Ausgaben")++SUMIFS('DevInt 2022 Buchungen'!F2:F465,'DevInt 2022 Buchungen'!D2:D465,"0123",'DevInt 2022 Buchungen'!C2:C465,"&gt;="&amp;AS$4,'DevInt 2022 Buchungen'!C2:C465,"&lt;"&amp;AS$5+1,'DevInt 2022 Buchungen'!L2:L465,"Ausgaben")+-SUMIFS('DevInt 2022 Buchungen'!F2:F465,'DevInt 2022 Buchungen'!D2:D465,"0123",'DevInt 2022 Buchungen'!C2:C465,"&gt;="&amp;AS$4,'DevInt 2022 Buchungen'!C2:C465,"&lt;"&amp;AS$5+1,'DevInt 2022 Buchungen'!P2:P465,"Einnahmen")++SUMIFS('DevInt 2022 Buchungen'!F2:F465,'DevInt 2022 Buchungen'!D2:D465,"0123",'DevInt 2022 Buchungen'!C2:C465,"&gt;="&amp;AS$4,'DevInt 2022 Buchungen'!C2:C465,"&lt;"&amp;AS$5+1,'DevInt 2022 Buchungen'!L2:L465,"Einnahmen")+-SUMIFS('DevInt 2022 Buchungen'!F2:F465,'DevInt 2022 Buchungen'!D2:D465,"0123",'DevInt 2022 Buchungen'!C2:C465,"&gt;="&amp;AS$4,'DevInt 2022 Buchungen'!C2:C465,"&lt;"&amp;AS$5+1,'DevInt 2022 Buchungen'!P2:P465,"Ausgaben")</f>
        <v>0</v>
      </c>
      <c r="AT10" s="21"/>
      <c r="AW10" s="26">
        <f>+SUMIFS('DevInt 2022 Buchungen'!F2:F465,'DevInt 2022 Buchungen'!D2:D465,"0121",'DevInt 2022 Buchungen'!C2:C465,"&gt;="&amp;AW$4,'DevInt 2022 Buchungen'!C2:C465,"&lt;"&amp;AW$5+1,'DevInt 2022 Buchungen'!L2:L465,"Ausgaben")+-SUMIFS('DevInt 2022 Buchungen'!F2:F465,'DevInt 2022 Buchungen'!D2:D465,"0121",'DevInt 2022 Buchungen'!C2:C465,"&gt;="&amp;AW$4,'DevInt 2022 Buchungen'!C2:C465,"&lt;"&amp;AW$5+1,'DevInt 2022 Buchungen'!P2:P465,"Einnahmen")++SUMIFS('DevInt 2022 Buchungen'!F2:F465,'DevInt 2022 Buchungen'!D2:D465,"0121",'DevInt 2022 Buchungen'!C2:C465,"&gt;="&amp;AW$4,'DevInt 2022 Buchungen'!C2:C465,"&lt;"&amp;AW$5+1,'DevInt 2022 Buchungen'!L2:L465,"Einnahmen")+-SUMIFS('DevInt 2022 Buchungen'!F2:F465,'DevInt 2022 Buchungen'!D2:D465,"0121",'DevInt 2022 Buchungen'!C2:C465,"&gt;="&amp;AW$4,'DevInt 2022 Buchungen'!C2:C465,"&lt;"&amp;AW$5+1,'DevInt 2022 Buchungen'!P2:P465,"Ausgaben")++SUMIFS('DevInt 2022 Buchungen'!F2:F465,'DevInt 2022 Buchungen'!D2:D465,"0122",'DevInt 2022 Buchungen'!C2:C465,"&gt;="&amp;AW$4,'DevInt 2022 Buchungen'!C2:C465,"&lt;"&amp;AW$5+1,'DevInt 2022 Buchungen'!L2:L465,"Ausgaben")+-SUMIFS('DevInt 2022 Buchungen'!F2:F465,'DevInt 2022 Buchungen'!D2:D465,"0122",'DevInt 2022 Buchungen'!C2:C465,"&gt;="&amp;AW$4,'DevInt 2022 Buchungen'!C2:C465,"&lt;"&amp;AW$5+1,'DevInt 2022 Buchungen'!P2:P465,"Einnahmen")++SUMIFS('DevInt 2022 Buchungen'!F2:F465,'DevInt 2022 Buchungen'!D2:D465,"0122",'DevInt 2022 Buchungen'!C2:C465,"&gt;="&amp;AW$4,'DevInt 2022 Buchungen'!C2:C465,"&lt;"&amp;AW$5+1,'DevInt 2022 Buchungen'!L2:L465,"Einnahmen")+-SUMIFS('DevInt 2022 Buchungen'!F2:F465,'DevInt 2022 Buchungen'!D2:D465,"0122",'DevInt 2022 Buchungen'!C2:C465,"&gt;="&amp;AW$4,'DevInt 2022 Buchungen'!C2:C465,"&lt;"&amp;AW$5+1,'DevInt 2022 Buchungen'!P2:P465,"Ausgaben")++SUMIFS('DevInt 2022 Buchungen'!F2:F465,'DevInt 2022 Buchungen'!D2:D465,"0123",'DevInt 2022 Buchungen'!C2:C465,"&gt;="&amp;AW$4,'DevInt 2022 Buchungen'!C2:C465,"&lt;"&amp;AW$5+1,'DevInt 2022 Buchungen'!L2:L465,"Ausgaben")+-SUMIFS('DevInt 2022 Buchungen'!F2:F465,'DevInt 2022 Buchungen'!D2:D465,"0123",'DevInt 2022 Buchungen'!C2:C465,"&gt;="&amp;AW$4,'DevInt 2022 Buchungen'!C2:C465,"&lt;"&amp;AW$5+1,'DevInt 2022 Buchungen'!P2:P465,"Einnahmen")++SUMIFS('DevInt 2022 Buchungen'!F2:F465,'DevInt 2022 Buchungen'!D2:D465,"0123",'DevInt 2022 Buchungen'!C2:C465,"&gt;="&amp;AW$4,'DevInt 2022 Buchungen'!C2:C465,"&lt;"&amp;AW$5+1,'DevInt 2022 Buchungen'!L2:L465,"Einnahmen")+-SUMIFS('DevInt 2022 Buchungen'!F2:F465,'DevInt 2022 Buchungen'!D2:D465,"0123",'DevInt 2022 Buchungen'!C2:C465,"&gt;="&amp;AW$4,'DevInt 2022 Buchungen'!C2:C465,"&lt;"&amp;AW$5+1,'DevInt 2022 Buchungen'!P2:P465,"Ausgaben")</f>
        <v>0</v>
      </c>
      <c r="AX10" s="21"/>
      <c r="BA10" s="26">
        <f>+SUMIFS('DevInt 2022 Buchungen'!F2:F465,'DevInt 2022 Buchungen'!D2:D465,"0121",'DevInt 2022 Buchungen'!C2:C465,"&gt;="&amp;BA$4,'DevInt 2022 Buchungen'!C2:C465,"&lt;"&amp;BA$5+1,'DevInt 2022 Buchungen'!L2:L465,"Ausgaben")+-SUMIFS('DevInt 2022 Buchungen'!F2:F465,'DevInt 2022 Buchungen'!D2:D465,"0121",'DevInt 2022 Buchungen'!C2:C465,"&gt;="&amp;BA$4,'DevInt 2022 Buchungen'!C2:C465,"&lt;"&amp;BA$5+1,'DevInt 2022 Buchungen'!P2:P465,"Einnahmen")++SUMIFS('DevInt 2022 Buchungen'!F2:F465,'DevInt 2022 Buchungen'!D2:D465,"0121",'DevInt 2022 Buchungen'!C2:C465,"&gt;="&amp;BA$4,'DevInt 2022 Buchungen'!C2:C465,"&lt;"&amp;BA$5+1,'DevInt 2022 Buchungen'!L2:L465,"Einnahmen")+-SUMIFS('DevInt 2022 Buchungen'!F2:F465,'DevInt 2022 Buchungen'!D2:D465,"0121",'DevInt 2022 Buchungen'!C2:C465,"&gt;="&amp;BA$4,'DevInt 2022 Buchungen'!C2:C465,"&lt;"&amp;BA$5+1,'DevInt 2022 Buchungen'!P2:P465,"Ausgaben")++SUMIFS('DevInt 2022 Buchungen'!F2:F465,'DevInt 2022 Buchungen'!D2:D465,"0122",'DevInt 2022 Buchungen'!C2:C465,"&gt;="&amp;BA$4,'DevInt 2022 Buchungen'!C2:C465,"&lt;"&amp;BA$5+1,'DevInt 2022 Buchungen'!L2:L465,"Ausgaben")+-SUMIFS('DevInt 2022 Buchungen'!F2:F465,'DevInt 2022 Buchungen'!D2:D465,"0122",'DevInt 2022 Buchungen'!C2:C465,"&gt;="&amp;BA$4,'DevInt 2022 Buchungen'!C2:C465,"&lt;"&amp;BA$5+1,'DevInt 2022 Buchungen'!P2:P465,"Einnahmen")++SUMIFS('DevInt 2022 Buchungen'!F2:F465,'DevInt 2022 Buchungen'!D2:D465,"0122",'DevInt 2022 Buchungen'!C2:C465,"&gt;="&amp;BA$4,'DevInt 2022 Buchungen'!C2:C465,"&lt;"&amp;BA$5+1,'DevInt 2022 Buchungen'!L2:L465,"Einnahmen")+-SUMIFS('DevInt 2022 Buchungen'!F2:F465,'DevInt 2022 Buchungen'!D2:D465,"0122",'DevInt 2022 Buchungen'!C2:C465,"&gt;="&amp;BA$4,'DevInt 2022 Buchungen'!C2:C465,"&lt;"&amp;BA$5+1,'DevInt 2022 Buchungen'!P2:P465,"Ausgaben")++SUMIFS('DevInt 2022 Buchungen'!F2:F465,'DevInt 2022 Buchungen'!D2:D465,"0123",'DevInt 2022 Buchungen'!C2:C465,"&gt;="&amp;BA$4,'DevInt 2022 Buchungen'!C2:C465,"&lt;"&amp;BA$5+1,'DevInt 2022 Buchungen'!L2:L465,"Ausgaben")+-SUMIFS('DevInt 2022 Buchungen'!F2:F465,'DevInt 2022 Buchungen'!D2:D465,"0123",'DevInt 2022 Buchungen'!C2:C465,"&gt;="&amp;BA$4,'DevInt 2022 Buchungen'!C2:C465,"&lt;"&amp;BA$5+1,'DevInt 2022 Buchungen'!P2:P465,"Einnahmen")++SUMIFS('DevInt 2022 Buchungen'!F2:F465,'DevInt 2022 Buchungen'!D2:D465,"0123",'DevInt 2022 Buchungen'!C2:C465,"&gt;="&amp;BA$4,'DevInt 2022 Buchungen'!C2:C465,"&lt;"&amp;BA$5+1,'DevInt 2022 Buchungen'!L2:L465,"Einnahmen")+-SUMIFS('DevInt 2022 Buchungen'!F2:F465,'DevInt 2022 Buchungen'!D2:D465,"0123",'DevInt 2022 Buchungen'!C2:C465,"&gt;="&amp;BA$4,'DevInt 2022 Buchungen'!C2:C465,"&lt;"&amp;BA$5+1,'DevInt 2022 Buchungen'!P2:P465,"Ausgaben")</f>
        <v>0</v>
      </c>
      <c r="BB10" s="21"/>
      <c r="BE10" s="26">
        <f>+SUMIFS('DevInt 2022 Buchungen'!F2:F465,'DevInt 2022 Buchungen'!D2:D465,"0121",'DevInt 2022 Buchungen'!C2:C465,"&gt;="&amp;BE$4,'DevInt 2022 Buchungen'!C2:C465,"&lt;"&amp;BE$5+1,'DevInt 2022 Buchungen'!L2:L465,"Ausgaben")+-SUMIFS('DevInt 2022 Buchungen'!F2:F465,'DevInt 2022 Buchungen'!D2:D465,"0121",'DevInt 2022 Buchungen'!C2:C465,"&gt;="&amp;BE$4,'DevInt 2022 Buchungen'!C2:C465,"&lt;"&amp;BE$5+1,'DevInt 2022 Buchungen'!P2:P465,"Einnahmen")++SUMIFS('DevInt 2022 Buchungen'!F2:F465,'DevInt 2022 Buchungen'!D2:D465,"0121",'DevInt 2022 Buchungen'!C2:C465,"&gt;="&amp;BE$4,'DevInt 2022 Buchungen'!C2:C465,"&lt;"&amp;BE$5+1,'DevInt 2022 Buchungen'!L2:L465,"Einnahmen")+-SUMIFS('DevInt 2022 Buchungen'!F2:F465,'DevInt 2022 Buchungen'!D2:D465,"0121",'DevInt 2022 Buchungen'!C2:C465,"&gt;="&amp;BE$4,'DevInt 2022 Buchungen'!C2:C465,"&lt;"&amp;BE$5+1,'DevInt 2022 Buchungen'!P2:P465,"Ausgaben")++SUMIFS('DevInt 2022 Buchungen'!F2:F465,'DevInt 2022 Buchungen'!D2:D465,"0122",'DevInt 2022 Buchungen'!C2:C465,"&gt;="&amp;BE$4,'DevInt 2022 Buchungen'!C2:C465,"&lt;"&amp;BE$5+1,'DevInt 2022 Buchungen'!L2:L465,"Ausgaben")+-SUMIFS('DevInt 2022 Buchungen'!F2:F465,'DevInt 2022 Buchungen'!D2:D465,"0122",'DevInt 2022 Buchungen'!C2:C465,"&gt;="&amp;BE$4,'DevInt 2022 Buchungen'!C2:C465,"&lt;"&amp;BE$5+1,'DevInt 2022 Buchungen'!P2:P465,"Einnahmen")++SUMIFS('DevInt 2022 Buchungen'!F2:F465,'DevInt 2022 Buchungen'!D2:D465,"0122",'DevInt 2022 Buchungen'!C2:C465,"&gt;="&amp;BE$4,'DevInt 2022 Buchungen'!C2:C465,"&lt;"&amp;BE$5+1,'DevInt 2022 Buchungen'!L2:L465,"Einnahmen")+-SUMIFS('DevInt 2022 Buchungen'!F2:F465,'DevInt 2022 Buchungen'!D2:D465,"0122",'DevInt 2022 Buchungen'!C2:C465,"&gt;="&amp;BE$4,'DevInt 2022 Buchungen'!C2:C465,"&lt;"&amp;BE$5+1,'DevInt 2022 Buchungen'!P2:P465,"Ausgaben")++SUMIFS('DevInt 2022 Buchungen'!F2:F465,'DevInt 2022 Buchungen'!D2:D465,"0123",'DevInt 2022 Buchungen'!C2:C465,"&gt;="&amp;BE$4,'DevInt 2022 Buchungen'!C2:C465,"&lt;"&amp;BE$5+1,'DevInt 2022 Buchungen'!L2:L465,"Ausgaben")+-SUMIFS('DevInt 2022 Buchungen'!F2:F465,'DevInt 2022 Buchungen'!D2:D465,"0123",'DevInt 2022 Buchungen'!C2:C465,"&gt;="&amp;BE$4,'DevInt 2022 Buchungen'!C2:C465,"&lt;"&amp;BE$5+1,'DevInt 2022 Buchungen'!P2:P465,"Einnahmen")++SUMIFS('DevInt 2022 Buchungen'!F2:F465,'DevInt 2022 Buchungen'!D2:D465,"0123",'DevInt 2022 Buchungen'!C2:C465,"&gt;="&amp;BE$4,'DevInt 2022 Buchungen'!C2:C465,"&lt;"&amp;BE$5+1,'DevInt 2022 Buchungen'!L2:L465,"Einnahmen")+-SUMIFS('DevInt 2022 Buchungen'!F2:F465,'DevInt 2022 Buchungen'!D2:D465,"0123",'DevInt 2022 Buchungen'!C2:C465,"&gt;="&amp;BE$4,'DevInt 2022 Buchungen'!C2:C465,"&lt;"&amp;BE$5+1,'DevInt 2022 Buchungen'!P2:P465,"Ausgaben")</f>
        <v>0</v>
      </c>
      <c r="BF10" s="21"/>
      <c r="BI10" s="26">
        <f>+SUMIFS('DevInt 2022 Buchungen'!F2:F465,'DevInt 2022 Buchungen'!D2:D465,"0121",'DevInt 2022 Buchungen'!C2:C465,"&gt;="&amp;BI$4,'DevInt 2022 Buchungen'!C2:C465,"&lt;"&amp;BI$5+1,'DevInt 2022 Buchungen'!L2:L465,"Ausgaben")+-SUMIFS('DevInt 2022 Buchungen'!F2:F465,'DevInt 2022 Buchungen'!D2:D465,"0121",'DevInt 2022 Buchungen'!C2:C465,"&gt;="&amp;BI$4,'DevInt 2022 Buchungen'!C2:C465,"&lt;"&amp;BI$5+1,'DevInt 2022 Buchungen'!P2:P465,"Einnahmen")++SUMIFS('DevInt 2022 Buchungen'!F2:F465,'DevInt 2022 Buchungen'!D2:D465,"0121",'DevInt 2022 Buchungen'!C2:C465,"&gt;="&amp;BI$4,'DevInt 2022 Buchungen'!C2:C465,"&lt;"&amp;BI$5+1,'DevInt 2022 Buchungen'!L2:L465,"Einnahmen")+-SUMIFS('DevInt 2022 Buchungen'!F2:F465,'DevInt 2022 Buchungen'!D2:D465,"0121",'DevInt 2022 Buchungen'!C2:C465,"&gt;="&amp;BI$4,'DevInt 2022 Buchungen'!C2:C465,"&lt;"&amp;BI$5+1,'DevInt 2022 Buchungen'!P2:P465,"Ausgaben")++SUMIFS('DevInt 2022 Buchungen'!F2:F465,'DevInt 2022 Buchungen'!D2:D465,"0122",'DevInt 2022 Buchungen'!C2:C465,"&gt;="&amp;BI$4,'DevInt 2022 Buchungen'!C2:C465,"&lt;"&amp;BI$5+1,'DevInt 2022 Buchungen'!L2:L465,"Ausgaben")+-SUMIFS('DevInt 2022 Buchungen'!F2:F465,'DevInt 2022 Buchungen'!D2:D465,"0122",'DevInt 2022 Buchungen'!C2:C465,"&gt;="&amp;BI$4,'DevInt 2022 Buchungen'!C2:C465,"&lt;"&amp;BI$5+1,'DevInt 2022 Buchungen'!P2:P465,"Einnahmen")++SUMIFS('DevInt 2022 Buchungen'!F2:F465,'DevInt 2022 Buchungen'!D2:D465,"0122",'DevInt 2022 Buchungen'!C2:C465,"&gt;="&amp;BI$4,'DevInt 2022 Buchungen'!C2:C465,"&lt;"&amp;BI$5+1,'DevInt 2022 Buchungen'!L2:L465,"Einnahmen")+-SUMIFS('DevInt 2022 Buchungen'!F2:F465,'DevInt 2022 Buchungen'!D2:D465,"0122",'DevInt 2022 Buchungen'!C2:C465,"&gt;="&amp;BI$4,'DevInt 2022 Buchungen'!C2:C465,"&lt;"&amp;BI$5+1,'DevInt 2022 Buchungen'!P2:P465,"Ausgaben")++SUMIFS('DevInt 2022 Buchungen'!F2:F465,'DevInt 2022 Buchungen'!D2:D465,"0123",'DevInt 2022 Buchungen'!C2:C465,"&gt;="&amp;BI$4,'DevInt 2022 Buchungen'!C2:C465,"&lt;"&amp;BI$5+1,'DevInt 2022 Buchungen'!L2:L465,"Ausgaben")+-SUMIFS('DevInt 2022 Buchungen'!F2:F465,'DevInt 2022 Buchungen'!D2:D465,"0123",'DevInt 2022 Buchungen'!C2:C465,"&gt;="&amp;BI$4,'DevInt 2022 Buchungen'!C2:C465,"&lt;"&amp;BI$5+1,'DevInt 2022 Buchungen'!P2:P465,"Einnahmen")++SUMIFS('DevInt 2022 Buchungen'!F2:F465,'DevInt 2022 Buchungen'!D2:D465,"0123",'DevInt 2022 Buchungen'!C2:C465,"&gt;="&amp;BI$4,'DevInt 2022 Buchungen'!C2:C465,"&lt;"&amp;BI$5+1,'DevInt 2022 Buchungen'!L2:L465,"Einnahmen")+-SUMIFS('DevInt 2022 Buchungen'!F2:F465,'DevInt 2022 Buchungen'!D2:D465,"0123",'DevInt 2022 Buchungen'!C2:C465,"&gt;="&amp;BI$4,'DevInt 2022 Buchungen'!C2:C465,"&lt;"&amp;BI$5+1,'DevInt 2022 Buchungen'!P2:P465,"Ausgaben")</f>
        <v>0</v>
      </c>
      <c r="BJ10" s="21"/>
      <c r="BM10" s="26">
        <f>+SUMIFS('DevInt 2022 Buchungen'!F2:F465,'DevInt 2022 Buchungen'!D2:D465,"0121",'DevInt 2022 Buchungen'!C2:C465,"&gt;="&amp;BM$4,'DevInt 2022 Buchungen'!C2:C465,"&lt;"&amp;BM$5+1,'DevInt 2022 Buchungen'!L2:L465,"Ausgaben")+-SUMIFS('DevInt 2022 Buchungen'!F2:F465,'DevInt 2022 Buchungen'!D2:D465,"0121",'DevInt 2022 Buchungen'!C2:C465,"&gt;="&amp;BM$4,'DevInt 2022 Buchungen'!C2:C465,"&lt;"&amp;BM$5+1,'DevInt 2022 Buchungen'!P2:P465,"Einnahmen")++SUMIFS('DevInt 2022 Buchungen'!F2:F465,'DevInt 2022 Buchungen'!D2:D465,"0121",'DevInt 2022 Buchungen'!C2:C465,"&gt;="&amp;BM$4,'DevInt 2022 Buchungen'!C2:C465,"&lt;"&amp;BM$5+1,'DevInt 2022 Buchungen'!L2:L465,"Einnahmen")+-SUMIFS('DevInt 2022 Buchungen'!F2:F465,'DevInt 2022 Buchungen'!D2:D465,"0121",'DevInt 2022 Buchungen'!C2:C465,"&gt;="&amp;BM$4,'DevInt 2022 Buchungen'!C2:C465,"&lt;"&amp;BM$5+1,'DevInt 2022 Buchungen'!P2:P465,"Ausgaben")++SUMIFS('DevInt 2022 Buchungen'!F2:F465,'DevInt 2022 Buchungen'!D2:D465,"0122",'DevInt 2022 Buchungen'!C2:C465,"&gt;="&amp;BM$4,'DevInt 2022 Buchungen'!C2:C465,"&lt;"&amp;BM$5+1,'DevInt 2022 Buchungen'!L2:L465,"Ausgaben")+-SUMIFS('DevInt 2022 Buchungen'!F2:F465,'DevInt 2022 Buchungen'!D2:D465,"0122",'DevInt 2022 Buchungen'!C2:C465,"&gt;="&amp;BM$4,'DevInt 2022 Buchungen'!C2:C465,"&lt;"&amp;BM$5+1,'DevInt 2022 Buchungen'!P2:P465,"Einnahmen")++SUMIFS('DevInt 2022 Buchungen'!F2:F465,'DevInt 2022 Buchungen'!D2:D465,"0122",'DevInt 2022 Buchungen'!C2:C465,"&gt;="&amp;BM$4,'DevInt 2022 Buchungen'!C2:C465,"&lt;"&amp;BM$5+1,'DevInt 2022 Buchungen'!L2:L465,"Einnahmen")+-SUMIFS('DevInt 2022 Buchungen'!F2:F465,'DevInt 2022 Buchungen'!D2:D465,"0122",'DevInt 2022 Buchungen'!C2:C465,"&gt;="&amp;BM$4,'DevInt 2022 Buchungen'!C2:C465,"&lt;"&amp;BM$5+1,'DevInt 2022 Buchungen'!P2:P465,"Ausgaben")++SUMIFS('DevInt 2022 Buchungen'!F2:F465,'DevInt 2022 Buchungen'!D2:D465,"0123",'DevInt 2022 Buchungen'!C2:C465,"&gt;="&amp;BM$4,'DevInt 2022 Buchungen'!C2:C465,"&lt;"&amp;BM$5+1,'DevInt 2022 Buchungen'!L2:L465,"Ausgaben")+-SUMIFS('DevInt 2022 Buchungen'!F2:F465,'DevInt 2022 Buchungen'!D2:D465,"0123",'DevInt 2022 Buchungen'!C2:C465,"&gt;="&amp;BM$4,'DevInt 2022 Buchungen'!C2:C465,"&lt;"&amp;BM$5+1,'DevInt 2022 Buchungen'!P2:P465,"Einnahmen")++SUMIFS('DevInt 2022 Buchungen'!F2:F465,'DevInt 2022 Buchungen'!D2:D465,"0123",'DevInt 2022 Buchungen'!C2:C465,"&gt;="&amp;BM$4,'DevInt 2022 Buchungen'!C2:C465,"&lt;"&amp;BM$5+1,'DevInt 2022 Buchungen'!L2:L465,"Einnahmen")+-SUMIFS('DevInt 2022 Buchungen'!F2:F465,'DevInt 2022 Buchungen'!D2:D465,"0123",'DevInt 2022 Buchungen'!C2:C465,"&gt;="&amp;BM$4,'DevInt 2022 Buchungen'!C2:C465,"&lt;"&amp;BM$5+1,'DevInt 2022 Buchungen'!P2:P465,"Ausgaben")</f>
        <v>0</v>
      </c>
    </row>
    <row r="11" spans="1:65" x14ac:dyDescent="0.2">
      <c r="D11" t="s">
        <v>5138</v>
      </c>
      <c r="E11" t="s">
        <v>5139</v>
      </c>
      <c r="F11" s="21"/>
      <c r="I11" s="22"/>
      <c r="J11" s="21"/>
      <c r="M11" s="26">
        <f>+SUMIFS('DevInt 2022 Buchungen'!F2:F465,'DevInt 2022 Buchungen'!D2:D465,"0131",'DevInt 2022 Buchungen'!C2:C465,"&gt;="&amp;M$4,'DevInt 2022 Buchungen'!C2:C465,"&lt;"&amp;M$5+1,'DevInt 2022 Buchungen'!L2:L465,"Ausgaben")+-SUMIFS('DevInt 2022 Buchungen'!F2:F465,'DevInt 2022 Buchungen'!D2:D465,"0131",'DevInt 2022 Buchungen'!C2:C465,"&gt;="&amp;M$4,'DevInt 2022 Buchungen'!C2:C465,"&lt;"&amp;M$5+1,'DevInt 2022 Buchungen'!P2:P465,"Einnahmen")++SUMIFS('DevInt 2022 Buchungen'!F2:F465,'DevInt 2022 Buchungen'!D2:D465,"0131",'DevInt 2022 Buchungen'!C2:C465,"&gt;="&amp;M$4,'DevInt 2022 Buchungen'!C2:C465,"&lt;"&amp;M$5+1,'DevInt 2022 Buchungen'!L2:L465,"Einnahmen")+-SUMIFS('DevInt 2022 Buchungen'!F2:F465,'DevInt 2022 Buchungen'!D2:D465,"0131",'DevInt 2022 Buchungen'!C2:C465,"&gt;="&amp;M$4,'DevInt 2022 Buchungen'!C2:C465,"&lt;"&amp;M$5+1,'DevInt 2022 Buchungen'!P2:P465,"Ausgaben")++SUMIFS('DevInt 2022 Buchungen'!F2:F465,'DevInt 2022 Buchungen'!D2:D465,"0132",'DevInt 2022 Buchungen'!C2:C465,"&gt;="&amp;M$4,'DevInt 2022 Buchungen'!C2:C465,"&lt;"&amp;M$5+1,'DevInt 2022 Buchungen'!L2:L465,"Ausgaben")+-SUMIFS('DevInt 2022 Buchungen'!F2:F465,'DevInt 2022 Buchungen'!D2:D465,"0132",'DevInt 2022 Buchungen'!C2:C465,"&gt;="&amp;M$4,'DevInt 2022 Buchungen'!C2:C465,"&lt;"&amp;M$5+1,'DevInt 2022 Buchungen'!P2:P465,"Einnahmen")++SUMIFS('DevInt 2022 Buchungen'!F2:F465,'DevInt 2022 Buchungen'!D2:D465,"0132",'DevInt 2022 Buchungen'!C2:C465,"&gt;="&amp;M$4,'DevInt 2022 Buchungen'!C2:C465,"&lt;"&amp;M$5+1,'DevInt 2022 Buchungen'!L2:L465,"Einnahmen")+-SUMIFS('DevInt 2022 Buchungen'!F2:F465,'DevInt 2022 Buchungen'!D2:D465,"0132",'DevInt 2022 Buchungen'!C2:C465,"&gt;="&amp;M$4,'DevInt 2022 Buchungen'!C2:C465,"&lt;"&amp;M$5+1,'DevInt 2022 Buchungen'!P2:P465,"Ausgaben")</f>
        <v>106.93</v>
      </c>
      <c r="N11" s="21"/>
      <c r="Q11" s="26">
        <f>+SUMIFS('DevInt 2022 Buchungen'!F2:F465,'DevInt 2022 Buchungen'!D2:D465,"0131",'DevInt 2022 Buchungen'!C2:C465,"&gt;="&amp;Q$4,'DevInt 2022 Buchungen'!C2:C465,"&lt;"&amp;Q$5+1,'DevInt 2022 Buchungen'!L2:L465,"Ausgaben")+-SUMIFS('DevInt 2022 Buchungen'!F2:F465,'DevInt 2022 Buchungen'!D2:D465,"0131",'DevInt 2022 Buchungen'!C2:C465,"&gt;="&amp;Q$4,'DevInt 2022 Buchungen'!C2:C465,"&lt;"&amp;Q$5+1,'DevInt 2022 Buchungen'!P2:P465,"Einnahmen")++SUMIFS('DevInt 2022 Buchungen'!F2:F465,'DevInt 2022 Buchungen'!D2:D465,"0131",'DevInt 2022 Buchungen'!C2:C465,"&gt;="&amp;Q$4,'DevInt 2022 Buchungen'!C2:C465,"&lt;"&amp;Q$5+1,'DevInt 2022 Buchungen'!L2:L465,"Einnahmen")+-SUMIFS('DevInt 2022 Buchungen'!F2:F465,'DevInt 2022 Buchungen'!D2:D465,"0131",'DevInt 2022 Buchungen'!C2:C465,"&gt;="&amp;Q$4,'DevInt 2022 Buchungen'!C2:C465,"&lt;"&amp;Q$5+1,'DevInt 2022 Buchungen'!P2:P465,"Ausgaben")++SUMIFS('DevInt 2022 Buchungen'!F2:F465,'DevInt 2022 Buchungen'!D2:D465,"0132",'DevInt 2022 Buchungen'!C2:C465,"&gt;="&amp;Q$4,'DevInt 2022 Buchungen'!C2:C465,"&lt;"&amp;Q$5+1,'DevInt 2022 Buchungen'!L2:L465,"Ausgaben")+-SUMIFS('DevInt 2022 Buchungen'!F2:F465,'DevInt 2022 Buchungen'!D2:D465,"0132",'DevInt 2022 Buchungen'!C2:C465,"&gt;="&amp;Q$4,'DevInt 2022 Buchungen'!C2:C465,"&lt;"&amp;Q$5+1,'DevInt 2022 Buchungen'!P2:P465,"Einnahmen")++SUMIFS('DevInt 2022 Buchungen'!F2:F465,'DevInt 2022 Buchungen'!D2:D465,"0132",'DevInt 2022 Buchungen'!C2:C465,"&gt;="&amp;Q$4,'DevInt 2022 Buchungen'!C2:C465,"&lt;"&amp;Q$5+1,'DevInt 2022 Buchungen'!L2:L465,"Einnahmen")+-SUMIFS('DevInt 2022 Buchungen'!F2:F465,'DevInt 2022 Buchungen'!D2:D465,"0132",'DevInt 2022 Buchungen'!C2:C465,"&gt;="&amp;Q$4,'DevInt 2022 Buchungen'!C2:C465,"&lt;"&amp;Q$5+1,'DevInt 2022 Buchungen'!P2:P465,"Ausgaben")</f>
        <v>0</v>
      </c>
      <c r="R11" s="21"/>
      <c r="U11" s="26">
        <f>+SUMIFS('DevInt 2022 Buchungen'!F2:F465,'DevInt 2022 Buchungen'!D2:D465,"0131",'DevInt 2022 Buchungen'!C2:C465,"&gt;="&amp;U$4,'DevInt 2022 Buchungen'!C2:C465,"&lt;"&amp;U$5+1,'DevInt 2022 Buchungen'!L2:L465,"Ausgaben")+-SUMIFS('DevInt 2022 Buchungen'!F2:F465,'DevInt 2022 Buchungen'!D2:D465,"0131",'DevInt 2022 Buchungen'!C2:C465,"&gt;="&amp;U$4,'DevInt 2022 Buchungen'!C2:C465,"&lt;"&amp;U$5+1,'DevInt 2022 Buchungen'!P2:P465,"Einnahmen")++SUMIFS('DevInt 2022 Buchungen'!F2:F465,'DevInt 2022 Buchungen'!D2:D465,"0131",'DevInt 2022 Buchungen'!C2:C465,"&gt;="&amp;U$4,'DevInt 2022 Buchungen'!C2:C465,"&lt;"&amp;U$5+1,'DevInt 2022 Buchungen'!L2:L465,"Einnahmen")+-SUMIFS('DevInt 2022 Buchungen'!F2:F465,'DevInt 2022 Buchungen'!D2:D465,"0131",'DevInt 2022 Buchungen'!C2:C465,"&gt;="&amp;U$4,'DevInt 2022 Buchungen'!C2:C465,"&lt;"&amp;U$5+1,'DevInt 2022 Buchungen'!P2:P465,"Ausgaben")++SUMIFS('DevInt 2022 Buchungen'!F2:F465,'DevInt 2022 Buchungen'!D2:D465,"0132",'DevInt 2022 Buchungen'!C2:C465,"&gt;="&amp;U$4,'DevInt 2022 Buchungen'!C2:C465,"&lt;"&amp;U$5+1,'DevInt 2022 Buchungen'!L2:L465,"Ausgaben")+-SUMIFS('DevInt 2022 Buchungen'!F2:F465,'DevInt 2022 Buchungen'!D2:D465,"0132",'DevInt 2022 Buchungen'!C2:C465,"&gt;="&amp;U$4,'DevInt 2022 Buchungen'!C2:C465,"&lt;"&amp;U$5+1,'DevInt 2022 Buchungen'!P2:P465,"Einnahmen")++SUMIFS('DevInt 2022 Buchungen'!F2:F465,'DevInt 2022 Buchungen'!D2:D465,"0132",'DevInt 2022 Buchungen'!C2:C465,"&gt;="&amp;U$4,'DevInt 2022 Buchungen'!C2:C465,"&lt;"&amp;U$5+1,'DevInt 2022 Buchungen'!L2:L465,"Einnahmen")+-SUMIFS('DevInt 2022 Buchungen'!F2:F465,'DevInt 2022 Buchungen'!D2:D465,"0132",'DevInt 2022 Buchungen'!C2:C465,"&gt;="&amp;U$4,'DevInt 2022 Buchungen'!C2:C465,"&lt;"&amp;U$5+1,'DevInt 2022 Buchungen'!P2:P465,"Ausgaben")</f>
        <v>0</v>
      </c>
      <c r="V11" s="21"/>
      <c r="Y11" s="26">
        <f>+SUMIFS('DevInt 2022 Buchungen'!F2:F465,'DevInt 2022 Buchungen'!D2:D465,"0131",'DevInt 2022 Buchungen'!C2:C465,"&gt;="&amp;Y$4,'DevInt 2022 Buchungen'!C2:C465,"&lt;"&amp;Y$5+1,'DevInt 2022 Buchungen'!L2:L465,"Ausgaben")+-SUMIFS('DevInt 2022 Buchungen'!F2:F465,'DevInt 2022 Buchungen'!D2:D465,"0131",'DevInt 2022 Buchungen'!C2:C465,"&gt;="&amp;Y$4,'DevInt 2022 Buchungen'!C2:C465,"&lt;"&amp;Y$5+1,'DevInt 2022 Buchungen'!P2:P465,"Einnahmen")++SUMIFS('DevInt 2022 Buchungen'!F2:F465,'DevInt 2022 Buchungen'!D2:D465,"0131",'DevInt 2022 Buchungen'!C2:C465,"&gt;="&amp;Y$4,'DevInt 2022 Buchungen'!C2:C465,"&lt;"&amp;Y$5+1,'DevInt 2022 Buchungen'!L2:L465,"Einnahmen")+-SUMIFS('DevInt 2022 Buchungen'!F2:F465,'DevInt 2022 Buchungen'!D2:D465,"0131",'DevInt 2022 Buchungen'!C2:C465,"&gt;="&amp;Y$4,'DevInt 2022 Buchungen'!C2:C465,"&lt;"&amp;Y$5+1,'DevInt 2022 Buchungen'!P2:P465,"Ausgaben")++SUMIFS('DevInt 2022 Buchungen'!F2:F465,'DevInt 2022 Buchungen'!D2:D465,"0132",'DevInt 2022 Buchungen'!C2:C465,"&gt;="&amp;Y$4,'DevInt 2022 Buchungen'!C2:C465,"&lt;"&amp;Y$5+1,'DevInt 2022 Buchungen'!L2:L465,"Ausgaben")+-SUMIFS('DevInt 2022 Buchungen'!F2:F465,'DevInt 2022 Buchungen'!D2:D465,"0132",'DevInt 2022 Buchungen'!C2:C465,"&gt;="&amp;Y$4,'DevInt 2022 Buchungen'!C2:C465,"&lt;"&amp;Y$5+1,'DevInt 2022 Buchungen'!P2:P465,"Einnahmen")++SUMIFS('DevInt 2022 Buchungen'!F2:F465,'DevInt 2022 Buchungen'!D2:D465,"0132",'DevInt 2022 Buchungen'!C2:C465,"&gt;="&amp;Y$4,'DevInt 2022 Buchungen'!C2:C465,"&lt;"&amp;Y$5+1,'DevInt 2022 Buchungen'!L2:L465,"Einnahmen")+-SUMIFS('DevInt 2022 Buchungen'!F2:F465,'DevInt 2022 Buchungen'!D2:D465,"0132",'DevInt 2022 Buchungen'!C2:C465,"&gt;="&amp;Y$4,'DevInt 2022 Buchungen'!C2:C465,"&lt;"&amp;Y$5+1,'DevInt 2022 Buchungen'!P2:P465,"Ausgaben")</f>
        <v>0</v>
      </c>
      <c r="Z11" s="21"/>
      <c r="AC11" s="26">
        <f>+SUMIFS('DevInt 2022 Buchungen'!F2:F465,'DevInt 2022 Buchungen'!D2:D465,"0131",'DevInt 2022 Buchungen'!C2:C465,"&gt;="&amp;AC$4,'DevInt 2022 Buchungen'!C2:C465,"&lt;"&amp;AC$5+1,'DevInt 2022 Buchungen'!L2:L465,"Ausgaben")+-SUMIFS('DevInt 2022 Buchungen'!F2:F465,'DevInt 2022 Buchungen'!D2:D465,"0131",'DevInt 2022 Buchungen'!C2:C465,"&gt;="&amp;AC$4,'DevInt 2022 Buchungen'!C2:C465,"&lt;"&amp;AC$5+1,'DevInt 2022 Buchungen'!P2:P465,"Einnahmen")++SUMIFS('DevInt 2022 Buchungen'!F2:F465,'DevInt 2022 Buchungen'!D2:D465,"0131",'DevInt 2022 Buchungen'!C2:C465,"&gt;="&amp;AC$4,'DevInt 2022 Buchungen'!C2:C465,"&lt;"&amp;AC$5+1,'DevInt 2022 Buchungen'!L2:L465,"Einnahmen")+-SUMIFS('DevInt 2022 Buchungen'!F2:F465,'DevInt 2022 Buchungen'!D2:D465,"0131",'DevInt 2022 Buchungen'!C2:C465,"&gt;="&amp;AC$4,'DevInt 2022 Buchungen'!C2:C465,"&lt;"&amp;AC$5+1,'DevInt 2022 Buchungen'!P2:P465,"Ausgaben")++SUMIFS('DevInt 2022 Buchungen'!F2:F465,'DevInt 2022 Buchungen'!D2:D465,"0132",'DevInt 2022 Buchungen'!C2:C465,"&gt;="&amp;AC$4,'DevInt 2022 Buchungen'!C2:C465,"&lt;"&amp;AC$5+1,'DevInt 2022 Buchungen'!L2:L465,"Ausgaben")+-SUMIFS('DevInt 2022 Buchungen'!F2:F465,'DevInt 2022 Buchungen'!D2:D465,"0132",'DevInt 2022 Buchungen'!C2:C465,"&gt;="&amp;AC$4,'DevInt 2022 Buchungen'!C2:C465,"&lt;"&amp;AC$5+1,'DevInt 2022 Buchungen'!P2:P465,"Einnahmen")++SUMIFS('DevInt 2022 Buchungen'!F2:F465,'DevInt 2022 Buchungen'!D2:D465,"0132",'DevInt 2022 Buchungen'!C2:C465,"&gt;="&amp;AC$4,'DevInt 2022 Buchungen'!C2:C465,"&lt;"&amp;AC$5+1,'DevInt 2022 Buchungen'!L2:L465,"Einnahmen")+-SUMIFS('DevInt 2022 Buchungen'!F2:F465,'DevInt 2022 Buchungen'!D2:D465,"0132",'DevInt 2022 Buchungen'!C2:C465,"&gt;="&amp;AC$4,'DevInt 2022 Buchungen'!C2:C465,"&lt;"&amp;AC$5+1,'DevInt 2022 Buchungen'!P2:P465,"Ausgaben")</f>
        <v>0</v>
      </c>
      <c r="AD11" s="21"/>
      <c r="AG11" s="26">
        <f>+SUMIFS('DevInt 2022 Buchungen'!F2:F465,'DevInt 2022 Buchungen'!D2:D465,"0131",'DevInt 2022 Buchungen'!C2:C465,"&gt;="&amp;AG$4,'DevInt 2022 Buchungen'!C2:C465,"&lt;"&amp;AG$5+1,'DevInt 2022 Buchungen'!L2:L465,"Ausgaben")+-SUMIFS('DevInt 2022 Buchungen'!F2:F465,'DevInt 2022 Buchungen'!D2:D465,"0131",'DevInt 2022 Buchungen'!C2:C465,"&gt;="&amp;AG$4,'DevInt 2022 Buchungen'!C2:C465,"&lt;"&amp;AG$5+1,'DevInt 2022 Buchungen'!P2:P465,"Einnahmen")++SUMIFS('DevInt 2022 Buchungen'!F2:F465,'DevInt 2022 Buchungen'!D2:D465,"0131",'DevInt 2022 Buchungen'!C2:C465,"&gt;="&amp;AG$4,'DevInt 2022 Buchungen'!C2:C465,"&lt;"&amp;AG$5+1,'DevInt 2022 Buchungen'!L2:L465,"Einnahmen")+-SUMIFS('DevInt 2022 Buchungen'!F2:F465,'DevInt 2022 Buchungen'!D2:D465,"0131",'DevInt 2022 Buchungen'!C2:C465,"&gt;="&amp;AG$4,'DevInt 2022 Buchungen'!C2:C465,"&lt;"&amp;AG$5+1,'DevInt 2022 Buchungen'!P2:P465,"Ausgaben")++SUMIFS('DevInt 2022 Buchungen'!F2:F465,'DevInt 2022 Buchungen'!D2:D465,"0132",'DevInt 2022 Buchungen'!C2:C465,"&gt;="&amp;AG$4,'DevInt 2022 Buchungen'!C2:C465,"&lt;"&amp;AG$5+1,'DevInt 2022 Buchungen'!L2:L465,"Ausgaben")+-SUMIFS('DevInt 2022 Buchungen'!F2:F465,'DevInt 2022 Buchungen'!D2:D465,"0132",'DevInt 2022 Buchungen'!C2:C465,"&gt;="&amp;AG$4,'DevInt 2022 Buchungen'!C2:C465,"&lt;"&amp;AG$5+1,'DevInt 2022 Buchungen'!P2:P465,"Einnahmen")++SUMIFS('DevInt 2022 Buchungen'!F2:F465,'DevInt 2022 Buchungen'!D2:D465,"0132",'DevInt 2022 Buchungen'!C2:C465,"&gt;="&amp;AG$4,'DevInt 2022 Buchungen'!C2:C465,"&lt;"&amp;AG$5+1,'DevInt 2022 Buchungen'!L2:L465,"Einnahmen")+-SUMIFS('DevInt 2022 Buchungen'!F2:F465,'DevInt 2022 Buchungen'!D2:D465,"0132",'DevInt 2022 Buchungen'!C2:C465,"&gt;="&amp;AG$4,'DevInt 2022 Buchungen'!C2:C465,"&lt;"&amp;AG$5+1,'DevInt 2022 Buchungen'!P2:P465,"Ausgaben")</f>
        <v>0</v>
      </c>
      <c r="AH11" s="21"/>
      <c r="AK11" s="26">
        <f>+SUMIFS('DevInt 2022 Buchungen'!F2:F465,'DevInt 2022 Buchungen'!D2:D465,"0131",'DevInt 2022 Buchungen'!C2:C465,"&gt;="&amp;AK$4,'DevInt 2022 Buchungen'!C2:C465,"&lt;"&amp;AK$5+1,'DevInt 2022 Buchungen'!L2:L465,"Ausgaben")+-SUMIFS('DevInt 2022 Buchungen'!F2:F465,'DevInt 2022 Buchungen'!D2:D465,"0131",'DevInt 2022 Buchungen'!C2:C465,"&gt;="&amp;AK$4,'DevInt 2022 Buchungen'!C2:C465,"&lt;"&amp;AK$5+1,'DevInt 2022 Buchungen'!P2:P465,"Einnahmen")++SUMIFS('DevInt 2022 Buchungen'!F2:F465,'DevInt 2022 Buchungen'!D2:D465,"0131",'DevInt 2022 Buchungen'!C2:C465,"&gt;="&amp;AK$4,'DevInt 2022 Buchungen'!C2:C465,"&lt;"&amp;AK$5+1,'DevInt 2022 Buchungen'!L2:L465,"Einnahmen")+-SUMIFS('DevInt 2022 Buchungen'!F2:F465,'DevInt 2022 Buchungen'!D2:D465,"0131",'DevInt 2022 Buchungen'!C2:C465,"&gt;="&amp;AK$4,'DevInt 2022 Buchungen'!C2:C465,"&lt;"&amp;AK$5+1,'DevInt 2022 Buchungen'!P2:P465,"Ausgaben")++SUMIFS('DevInt 2022 Buchungen'!F2:F465,'DevInt 2022 Buchungen'!D2:D465,"0132",'DevInt 2022 Buchungen'!C2:C465,"&gt;="&amp;AK$4,'DevInt 2022 Buchungen'!C2:C465,"&lt;"&amp;AK$5+1,'DevInt 2022 Buchungen'!L2:L465,"Ausgaben")+-SUMIFS('DevInt 2022 Buchungen'!F2:F465,'DevInt 2022 Buchungen'!D2:D465,"0132",'DevInt 2022 Buchungen'!C2:C465,"&gt;="&amp;AK$4,'DevInt 2022 Buchungen'!C2:C465,"&lt;"&amp;AK$5+1,'DevInt 2022 Buchungen'!P2:P465,"Einnahmen")++SUMIFS('DevInt 2022 Buchungen'!F2:F465,'DevInt 2022 Buchungen'!D2:D465,"0132",'DevInt 2022 Buchungen'!C2:C465,"&gt;="&amp;AK$4,'DevInt 2022 Buchungen'!C2:C465,"&lt;"&amp;AK$5+1,'DevInt 2022 Buchungen'!L2:L465,"Einnahmen")+-SUMIFS('DevInt 2022 Buchungen'!F2:F465,'DevInt 2022 Buchungen'!D2:D465,"0132",'DevInt 2022 Buchungen'!C2:C465,"&gt;="&amp;AK$4,'DevInt 2022 Buchungen'!C2:C465,"&lt;"&amp;AK$5+1,'DevInt 2022 Buchungen'!P2:P465,"Ausgaben")</f>
        <v>0</v>
      </c>
      <c r="AL11" s="21"/>
      <c r="AO11" s="26">
        <f>+SUMIFS('DevInt 2022 Buchungen'!F2:F465,'DevInt 2022 Buchungen'!D2:D465,"0131",'DevInt 2022 Buchungen'!C2:C465,"&gt;="&amp;AO$4,'DevInt 2022 Buchungen'!C2:C465,"&lt;"&amp;AO$5+1,'DevInt 2022 Buchungen'!L2:L465,"Ausgaben")+-SUMIFS('DevInt 2022 Buchungen'!F2:F465,'DevInt 2022 Buchungen'!D2:D465,"0131",'DevInt 2022 Buchungen'!C2:C465,"&gt;="&amp;AO$4,'DevInt 2022 Buchungen'!C2:C465,"&lt;"&amp;AO$5+1,'DevInt 2022 Buchungen'!P2:P465,"Einnahmen")++SUMIFS('DevInt 2022 Buchungen'!F2:F465,'DevInt 2022 Buchungen'!D2:D465,"0131",'DevInt 2022 Buchungen'!C2:C465,"&gt;="&amp;AO$4,'DevInt 2022 Buchungen'!C2:C465,"&lt;"&amp;AO$5+1,'DevInt 2022 Buchungen'!L2:L465,"Einnahmen")+-SUMIFS('DevInt 2022 Buchungen'!F2:F465,'DevInt 2022 Buchungen'!D2:D465,"0131",'DevInt 2022 Buchungen'!C2:C465,"&gt;="&amp;AO$4,'DevInt 2022 Buchungen'!C2:C465,"&lt;"&amp;AO$5+1,'DevInt 2022 Buchungen'!P2:P465,"Ausgaben")++SUMIFS('DevInt 2022 Buchungen'!F2:F465,'DevInt 2022 Buchungen'!D2:D465,"0132",'DevInt 2022 Buchungen'!C2:C465,"&gt;="&amp;AO$4,'DevInt 2022 Buchungen'!C2:C465,"&lt;"&amp;AO$5+1,'DevInt 2022 Buchungen'!L2:L465,"Ausgaben")+-SUMIFS('DevInt 2022 Buchungen'!F2:F465,'DevInt 2022 Buchungen'!D2:D465,"0132",'DevInt 2022 Buchungen'!C2:C465,"&gt;="&amp;AO$4,'DevInt 2022 Buchungen'!C2:C465,"&lt;"&amp;AO$5+1,'DevInt 2022 Buchungen'!P2:P465,"Einnahmen")++SUMIFS('DevInt 2022 Buchungen'!F2:F465,'DevInt 2022 Buchungen'!D2:D465,"0132",'DevInt 2022 Buchungen'!C2:C465,"&gt;="&amp;AO$4,'DevInt 2022 Buchungen'!C2:C465,"&lt;"&amp;AO$5+1,'DevInt 2022 Buchungen'!L2:L465,"Einnahmen")+-SUMIFS('DevInt 2022 Buchungen'!F2:F465,'DevInt 2022 Buchungen'!D2:D465,"0132",'DevInt 2022 Buchungen'!C2:C465,"&gt;="&amp;AO$4,'DevInt 2022 Buchungen'!C2:C465,"&lt;"&amp;AO$5+1,'DevInt 2022 Buchungen'!P2:P465,"Ausgaben")</f>
        <v>0</v>
      </c>
      <c r="AP11" s="21"/>
      <c r="AS11" s="26">
        <f>+SUMIFS('DevInt 2022 Buchungen'!F2:F465,'DevInt 2022 Buchungen'!D2:D465,"0131",'DevInt 2022 Buchungen'!C2:C465,"&gt;="&amp;AS$4,'DevInt 2022 Buchungen'!C2:C465,"&lt;"&amp;AS$5+1,'DevInt 2022 Buchungen'!L2:L465,"Ausgaben")+-SUMIFS('DevInt 2022 Buchungen'!F2:F465,'DevInt 2022 Buchungen'!D2:D465,"0131",'DevInt 2022 Buchungen'!C2:C465,"&gt;="&amp;AS$4,'DevInt 2022 Buchungen'!C2:C465,"&lt;"&amp;AS$5+1,'DevInt 2022 Buchungen'!P2:P465,"Einnahmen")++SUMIFS('DevInt 2022 Buchungen'!F2:F465,'DevInt 2022 Buchungen'!D2:D465,"0131",'DevInt 2022 Buchungen'!C2:C465,"&gt;="&amp;AS$4,'DevInt 2022 Buchungen'!C2:C465,"&lt;"&amp;AS$5+1,'DevInt 2022 Buchungen'!L2:L465,"Einnahmen")+-SUMIFS('DevInt 2022 Buchungen'!F2:F465,'DevInt 2022 Buchungen'!D2:D465,"0131",'DevInt 2022 Buchungen'!C2:C465,"&gt;="&amp;AS$4,'DevInt 2022 Buchungen'!C2:C465,"&lt;"&amp;AS$5+1,'DevInt 2022 Buchungen'!P2:P465,"Ausgaben")++SUMIFS('DevInt 2022 Buchungen'!F2:F465,'DevInt 2022 Buchungen'!D2:D465,"0132",'DevInt 2022 Buchungen'!C2:C465,"&gt;="&amp;AS$4,'DevInt 2022 Buchungen'!C2:C465,"&lt;"&amp;AS$5+1,'DevInt 2022 Buchungen'!L2:L465,"Ausgaben")+-SUMIFS('DevInt 2022 Buchungen'!F2:F465,'DevInt 2022 Buchungen'!D2:D465,"0132",'DevInt 2022 Buchungen'!C2:C465,"&gt;="&amp;AS$4,'DevInt 2022 Buchungen'!C2:C465,"&lt;"&amp;AS$5+1,'DevInt 2022 Buchungen'!P2:P465,"Einnahmen")++SUMIFS('DevInt 2022 Buchungen'!F2:F465,'DevInt 2022 Buchungen'!D2:D465,"0132",'DevInt 2022 Buchungen'!C2:C465,"&gt;="&amp;AS$4,'DevInt 2022 Buchungen'!C2:C465,"&lt;"&amp;AS$5+1,'DevInt 2022 Buchungen'!L2:L465,"Einnahmen")+-SUMIFS('DevInt 2022 Buchungen'!F2:F465,'DevInt 2022 Buchungen'!D2:D465,"0132",'DevInt 2022 Buchungen'!C2:C465,"&gt;="&amp;AS$4,'DevInt 2022 Buchungen'!C2:C465,"&lt;"&amp;AS$5+1,'DevInt 2022 Buchungen'!P2:P465,"Ausgaben")</f>
        <v>0</v>
      </c>
      <c r="AT11" s="21"/>
      <c r="AW11" s="26">
        <f>+SUMIFS('DevInt 2022 Buchungen'!F2:F465,'DevInt 2022 Buchungen'!D2:D465,"0131",'DevInt 2022 Buchungen'!C2:C465,"&gt;="&amp;AW$4,'DevInt 2022 Buchungen'!C2:C465,"&lt;"&amp;AW$5+1,'DevInt 2022 Buchungen'!L2:L465,"Ausgaben")+-SUMIFS('DevInt 2022 Buchungen'!F2:F465,'DevInt 2022 Buchungen'!D2:D465,"0131",'DevInt 2022 Buchungen'!C2:C465,"&gt;="&amp;AW$4,'DevInt 2022 Buchungen'!C2:C465,"&lt;"&amp;AW$5+1,'DevInt 2022 Buchungen'!P2:P465,"Einnahmen")++SUMIFS('DevInt 2022 Buchungen'!F2:F465,'DevInt 2022 Buchungen'!D2:D465,"0131",'DevInt 2022 Buchungen'!C2:C465,"&gt;="&amp;AW$4,'DevInt 2022 Buchungen'!C2:C465,"&lt;"&amp;AW$5+1,'DevInt 2022 Buchungen'!L2:L465,"Einnahmen")+-SUMIFS('DevInt 2022 Buchungen'!F2:F465,'DevInt 2022 Buchungen'!D2:D465,"0131",'DevInt 2022 Buchungen'!C2:C465,"&gt;="&amp;AW$4,'DevInt 2022 Buchungen'!C2:C465,"&lt;"&amp;AW$5+1,'DevInt 2022 Buchungen'!P2:P465,"Ausgaben")++SUMIFS('DevInt 2022 Buchungen'!F2:F465,'DevInt 2022 Buchungen'!D2:D465,"0132",'DevInt 2022 Buchungen'!C2:C465,"&gt;="&amp;AW$4,'DevInt 2022 Buchungen'!C2:C465,"&lt;"&amp;AW$5+1,'DevInt 2022 Buchungen'!L2:L465,"Ausgaben")+-SUMIFS('DevInt 2022 Buchungen'!F2:F465,'DevInt 2022 Buchungen'!D2:D465,"0132",'DevInt 2022 Buchungen'!C2:C465,"&gt;="&amp;AW$4,'DevInt 2022 Buchungen'!C2:C465,"&lt;"&amp;AW$5+1,'DevInt 2022 Buchungen'!P2:P465,"Einnahmen")++SUMIFS('DevInt 2022 Buchungen'!F2:F465,'DevInt 2022 Buchungen'!D2:D465,"0132",'DevInt 2022 Buchungen'!C2:C465,"&gt;="&amp;AW$4,'DevInt 2022 Buchungen'!C2:C465,"&lt;"&amp;AW$5+1,'DevInt 2022 Buchungen'!L2:L465,"Einnahmen")+-SUMIFS('DevInt 2022 Buchungen'!F2:F465,'DevInt 2022 Buchungen'!D2:D465,"0132",'DevInt 2022 Buchungen'!C2:C465,"&gt;="&amp;AW$4,'DevInt 2022 Buchungen'!C2:C465,"&lt;"&amp;AW$5+1,'DevInt 2022 Buchungen'!P2:P465,"Ausgaben")</f>
        <v>183.28</v>
      </c>
      <c r="AX11" s="21"/>
      <c r="BA11" s="26">
        <f>+SUMIFS('DevInt 2022 Buchungen'!F2:F465,'DevInt 2022 Buchungen'!D2:D465,"0131",'DevInt 2022 Buchungen'!C2:C465,"&gt;="&amp;BA$4,'DevInt 2022 Buchungen'!C2:C465,"&lt;"&amp;BA$5+1,'DevInt 2022 Buchungen'!L2:L465,"Ausgaben")+-SUMIFS('DevInt 2022 Buchungen'!F2:F465,'DevInt 2022 Buchungen'!D2:D465,"0131",'DevInt 2022 Buchungen'!C2:C465,"&gt;="&amp;BA$4,'DevInt 2022 Buchungen'!C2:C465,"&lt;"&amp;BA$5+1,'DevInt 2022 Buchungen'!P2:P465,"Einnahmen")++SUMIFS('DevInt 2022 Buchungen'!F2:F465,'DevInt 2022 Buchungen'!D2:D465,"0131",'DevInt 2022 Buchungen'!C2:C465,"&gt;="&amp;BA$4,'DevInt 2022 Buchungen'!C2:C465,"&lt;"&amp;BA$5+1,'DevInt 2022 Buchungen'!L2:L465,"Einnahmen")+-SUMIFS('DevInt 2022 Buchungen'!F2:F465,'DevInt 2022 Buchungen'!D2:D465,"0131",'DevInt 2022 Buchungen'!C2:C465,"&gt;="&amp;BA$4,'DevInt 2022 Buchungen'!C2:C465,"&lt;"&amp;BA$5+1,'DevInt 2022 Buchungen'!P2:P465,"Ausgaben")++SUMIFS('DevInt 2022 Buchungen'!F2:F465,'DevInt 2022 Buchungen'!D2:D465,"0132",'DevInt 2022 Buchungen'!C2:C465,"&gt;="&amp;BA$4,'DevInt 2022 Buchungen'!C2:C465,"&lt;"&amp;BA$5+1,'DevInt 2022 Buchungen'!L2:L465,"Ausgaben")+-SUMIFS('DevInt 2022 Buchungen'!F2:F465,'DevInt 2022 Buchungen'!D2:D465,"0132",'DevInt 2022 Buchungen'!C2:C465,"&gt;="&amp;BA$4,'DevInt 2022 Buchungen'!C2:C465,"&lt;"&amp;BA$5+1,'DevInt 2022 Buchungen'!P2:P465,"Einnahmen")++SUMIFS('DevInt 2022 Buchungen'!F2:F465,'DevInt 2022 Buchungen'!D2:D465,"0132",'DevInt 2022 Buchungen'!C2:C465,"&gt;="&amp;BA$4,'DevInt 2022 Buchungen'!C2:C465,"&lt;"&amp;BA$5+1,'DevInt 2022 Buchungen'!L2:L465,"Einnahmen")+-SUMIFS('DevInt 2022 Buchungen'!F2:F465,'DevInt 2022 Buchungen'!D2:D465,"0132",'DevInt 2022 Buchungen'!C2:C465,"&gt;="&amp;BA$4,'DevInt 2022 Buchungen'!C2:C465,"&lt;"&amp;BA$5+1,'DevInt 2022 Buchungen'!P2:P465,"Ausgaben")</f>
        <v>-77.349999999999994</v>
      </c>
      <c r="BB11" s="21"/>
      <c r="BE11" s="26">
        <f>+SUMIFS('DevInt 2022 Buchungen'!F2:F465,'DevInt 2022 Buchungen'!D2:D465,"0131",'DevInt 2022 Buchungen'!C2:C465,"&gt;="&amp;BE$4,'DevInt 2022 Buchungen'!C2:C465,"&lt;"&amp;BE$5+1,'DevInt 2022 Buchungen'!L2:L465,"Ausgaben")+-SUMIFS('DevInt 2022 Buchungen'!F2:F465,'DevInt 2022 Buchungen'!D2:D465,"0131",'DevInt 2022 Buchungen'!C2:C465,"&gt;="&amp;BE$4,'DevInt 2022 Buchungen'!C2:C465,"&lt;"&amp;BE$5+1,'DevInt 2022 Buchungen'!P2:P465,"Einnahmen")++SUMIFS('DevInt 2022 Buchungen'!F2:F465,'DevInt 2022 Buchungen'!D2:D465,"0131",'DevInt 2022 Buchungen'!C2:C465,"&gt;="&amp;BE$4,'DevInt 2022 Buchungen'!C2:C465,"&lt;"&amp;BE$5+1,'DevInt 2022 Buchungen'!L2:L465,"Einnahmen")+-SUMIFS('DevInt 2022 Buchungen'!F2:F465,'DevInt 2022 Buchungen'!D2:D465,"0131",'DevInt 2022 Buchungen'!C2:C465,"&gt;="&amp;BE$4,'DevInt 2022 Buchungen'!C2:C465,"&lt;"&amp;BE$5+1,'DevInt 2022 Buchungen'!P2:P465,"Ausgaben")++SUMIFS('DevInt 2022 Buchungen'!F2:F465,'DevInt 2022 Buchungen'!D2:D465,"0132",'DevInt 2022 Buchungen'!C2:C465,"&gt;="&amp;BE$4,'DevInt 2022 Buchungen'!C2:C465,"&lt;"&amp;BE$5+1,'DevInt 2022 Buchungen'!L2:L465,"Ausgaben")+-SUMIFS('DevInt 2022 Buchungen'!F2:F465,'DevInt 2022 Buchungen'!D2:D465,"0132",'DevInt 2022 Buchungen'!C2:C465,"&gt;="&amp;BE$4,'DevInt 2022 Buchungen'!C2:C465,"&lt;"&amp;BE$5+1,'DevInt 2022 Buchungen'!P2:P465,"Einnahmen")++SUMIFS('DevInt 2022 Buchungen'!F2:F465,'DevInt 2022 Buchungen'!D2:D465,"0132",'DevInt 2022 Buchungen'!C2:C465,"&gt;="&amp;BE$4,'DevInt 2022 Buchungen'!C2:C465,"&lt;"&amp;BE$5+1,'DevInt 2022 Buchungen'!L2:L465,"Einnahmen")+-SUMIFS('DevInt 2022 Buchungen'!F2:F465,'DevInt 2022 Buchungen'!D2:D465,"0132",'DevInt 2022 Buchungen'!C2:C465,"&gt;="&amp;BE$4,'DevInt 2022 Buchungen'!C2:C465,"&lt;"&amp;BE$5+1,'DevInt 2022 Buchungen'!P2:P465,"Ausgaben")</f>
        <v>0</v>
      </c>
      <c r="BF11" s="21"/>
      <c r="BI11" s="26">
        <f>+SUMIFS('DevInt 2022 Buchungen'!F2:F465,'DevInt 2022 Buchungen'!D2:D465,"0131",'DevInt 2022 Buchungen'!C2:C465,"&gt;="&amp;BI$4,'DevInt 2022 Buchungen'!C2:C465,"&lt;"&amp;BI$5+1,'DevInt 2022 Buchungen'!L2:L465,"Ausgaben")+-SUMIFS('DevInt 2022 Buchungen'!F2:F465,'DevInt 2022 Buchungen'!D2:D465,"0131",'DevInt 2022 Buchungen'!C2:C465,"&gt;="&amp;BI$4,'DevInt 2022 Buchungen'!C2:C465,"&lt;"&amp;BI$5+1,'DevInt 2022 Buchungen'!P2:P465,"Einnahmen")++SUMIFS('DevInt 2022 Buchungen'!F2:F465,'DevInt 2022 Buchungen'!D2:D465,"0131",'DevInt 2022 Buchungen'!C2:C465,"&gt;="&amp;BI$4,'DevInt 2022 Buchungen'!C2:C465,"&lt;"&amp;BI$5+1,'DevInt 2022 Buchungen'!L2:L465,"Einnahmen")+-SUMIFS('DevInt 2022 Buchungen'!F2:F465,'DevInt 2022 Buchungen'!D2:D465,"0131",'DevInt 2022 Buchungen'!C2:C465,"&gt;="&amp;BI$4,'DevInt 2022 Buchungen'!C2:C465,"&lt;"&amp;BI$5+1,'DevInt 2022 Buchungen'!P2:P465,"Ausgaben")++SUMIFS('DevInt 2022 Buchungen'!F2:F465,'DevInt 2022 Buchungen'!D2:D465,"0132",'DevInt 2022 Buchungen'!C2:C465,"&gt;="&amp;BI$4,'DevInt 2022 Buchungen'!C2:C465,"&lt;"&amp;BI$5+1,'DevInt 2022 Buchungen'!L2:L465,"Ausgaben")+-SUMIFS('DevInt 2022 Buchungen'!F2:F465,'DevInt 2022 Buchungen'!D2:D465,"0132",'DevInt 2022 Buchungen'!C2:C465,"&gt;="&amp;BI$4,'DevInt 2022 Buchungen'!C2:C465,"&lt;"&amp;BI$5+1,'DevInt 2022 Buchungen'!P2:P465,"Einnahmen")++SUMIFS('DevInt 2022 Buchungen'!F2:F465,'DevInt 2022 Buchungen'!D2:D465,"0132",'DevInt 2022 Buchungen'!C2:C465,"&gt;="&amp;BI$4,'DevInt 2022 Buchungen'!C2:C465,"&lt;"&amp;BI$5+1,'DevInt 2022 Buchungen'!L2:L465,"Einnahmen")+-SUMIFS('DevInt 2022 Buchungen'!F2:F465,'DevInt 2022 Buchungen'!D2:D465,"0132",'DevInt 2022 Buchungen'!C2:C465,"&gt;="&amp;BI$4,'DevInt 2022 Buchungen'!C2:C465,"&lt;"&amp;BI$5+1,'DevInt 2022 Buchungen'!P2:P465,"Ausgaben")</f>
        <v>0</v>
      </c>
      <c r="BJ11" s="21"/>
      <c r="BM11" s="26">
        <f>+SUMIFS('DevInt 2022 Buchungen'!F2:F465,'DevInt 2022 Buchungen'!D2:D465,"0131",'DevInt 2022 Buchungen'!C2:C465,"&gt;="&amp;BM$4,'DevInt 2022 Buchungen'!C2:C465,"&lt;"&amp;BM$5+1,'DevInt 2022 Buchungen'!L2:L465,"Ausgaben")+-SUMIFS('DevInt 2022 Buchungen'!F2:F465,'DevInt 2022 Buchungen'!D2:D465,"0131",'DevInt 2022 Buchungen'!C2:C465,"&gt;="&amp;BM$4,'DevInt 2022 Buchungen'!C2:C465,"&lt;"&amp;BM$5+1,'DevInt 2022 Buchungen'!P2:P465,"Einnahmen")++SUMIFS('DevInt 2022 Buchungen'!F2:F465,'DevInt 2022 Buchungen'!D2:D465,"0131",'DevInt 2022 Buchungen'!C2:C465,"&gt;="&amp;BM$4,'DevInt 2022 Buchungen'!C2:C465,"&lt;"&amp;BM$5+1,'DevInt 2022 Buchungen'!L2:L465,"Einnahmen")+-SUMIFS('DevInt 2022 Buchungen'!F2:F465,'DevInt 2022 Buchungen'!D2:D465,"0131",'DevInt 2022 Buchungen'!C2:C465,"&gt;="&amp;BM$4,'DevInt 2022 Buchungen'!C2:C465,"&lt;"&amp;BM$5+1,'DevInt 2022 Buchungen'!P2:P465,"Ausgaben")++SUMIFS('DevInt 2022 Buchungen'!F2:F465,'DevInt 2022 Buchungen'!D2:D465,"0132",'DevInt 2022 Buchungen'!C2:C465,"&gt;="&amp;BM$4,'DevInt 2022 Buchungen'!C2:C465,"&lt;"&amp;BM$5+1,'DevInt 2022 Buchungen'!L2:L465,"Ausgaben")+-SUMIFS('DevInt 2022 Buchungen'!F2:F465,'DevInt 2022 Buchungen'!D2:D465,"0132",'DevInt 2022 Buchungen'!C2:C465,"&gt;="&amp;BM$4,'DevInt 2022 Buchungen'!C2:C465,"&lt;"&amp;BM$5+1,'DevInt 2022 Buchungen'!P2:P465,"Einnahmen")++SUMIFS('DevInt 2022 Buchungen'!F2:F465,'DevInt 2022 Buchungen'!D2:D465,"0132",'DevInt 2022 Buchungen'!C2:C465,"&gt;="&amp;BM$4,'DevInt 2022 Buchungen'!C2:C465,"&lt;"&amp;BM$5+1,'DevInt 2022 Buchungen'!L2:L465,"Einnahmen")+-SUMIFS('DevInt 2022 Buchungen'!F2:F465,'DevInt 2022 Buchungen'!D2:D465,"0132",'DevInt 2022 Buchungen'!C2:C465,"&gt;="&amp;BM$4,'DevInt 2022 Buchungen'!C2:C465,"&lt;"&amp;BM$5+1,'DevInt 2022 Buchungen'!P2:P465,"Ausgaben")</f>
        <v>1</v>
      </c>
    </row>
    <row r="12" spans="1:65" ht="18" x14ac:dyDescent="0.2">
      <c r="C12" s="24" t="s">
        <v>5140</v>
      </c>
      <c r="D12" s="24"/>
      <c r="E12" s="24"/>
      <c r="F12" s="25"/>
      <c r="G12" s="46">
        <f>SUM(I13:I14)</f>
        <v>0</v>
      </c>
      <c r="H12" s="45"/>
      <c r="I12" s="43"/>
      <c r="J12" s="25"/>
      <c r="K12" s="46">
        <f>SUM(M13:M14)</f>
        <v>1650.03</v>
      </c>
      <c r="L12" s="45"/>
      <c r="M12" s="43"/>
      <c r="N12" s="25"/>
      <c r="O12" s="46">
        <f>SUM(Q13:Q14)</f>
        <v>0</v>
      </c>
      <c r="P12" s="45"/>
      <c r="Q12" s="43"/>
      <c r="R12" s="25"/>
      <c r="S12" s="46">
        <f>SUM(U13:U14)</f>
        <v>0</v>
      </c>
      <c r="T12" s="45"/>
      <c r="U12" s="43"/>
      <c r="V12" s="25"/>
      <c r="W12" s="46">
        <f>SUM(Y13:Y14)</f>
        <v>0</v>
      </c>
      <c r="X12" s="45"/>
      <c r="Y12" s="43"/>
      <c r="Z12" s="25"/>
      <c r="AA12" s="46">
        <f>SUM(AC13:AC14)</f>
        <v>0</v>
      </c>
      <c r="AB12" s="45"/>
      <c r="AC12" s="43"/>
      <c r="AD12" s="25"/>
      <c r="AE12" s="46">
        <f>SUM(AG13:AG14)</f>
        <v>0</v>
      </c>
      <c r="AF12" s="45"/>
      <c r="AG12" s="43"/>
      <c r="AH12" s="25"/>
      <c r="AI12" s="46">
        <f>SUM(AK13:AK14)</f>
        <v>0</v>
      </c>
      <c r="AJ12" s="45"/>
      <c r="AK12" s="43"/>
      <c r="AL12" s="25"/>
      <c r="AM12" s="46">
        <f>SUM(AO13:AO14)</f>
        <v>0</v>
      </c>
      <c r="AN12" s="45"/>
      <c r="AO12" s="43"/>
      <c r="AP12" s="25"/>
      <c r="AQ12" s="46">
        <f>SUM(AS13:AS14)</f>
        <v>0</v>
      </c>
      <c r="AR12" s="45"/>
      <c r="AS12" s="43"/>
      <c r="AT12" s="25"/>
      <c r="AU12" s="46">
        <f>SUM(AW13:AW14)</f>
        <v>0</v>
      </c>
      <c r="AV12" s="45"/>
      <c r="AW12" s="43"/>
      <c r="AX12" s="25"/>
      <c r="AY12" s="46">
        <f>SUM(BA13:BA14)</f>
        <v>0</v>
      </c>
      <c r="AZ12" s="45"/>
      <c r="BA12" s="43"/>
      <c r="BB12" s="25"/>
      <c r="BC12" s="46">
        <f>SUM(BE13:BE14)</f>
        <v>0</v>
      </c>
      <c r="BD12" s="45"/>
      <c r="BE12" s="43"/>
      <c r="BF12" s="25"/>
      <c r="BG12" s="46">
        <f>SUM(BI13:BI14)</f>
        <v>0.03</v>
      </c>
      <c r="BH12" s="45"/>
      <c r="BI12" s="43"/>
      <c r="BJ12" s="25"/>
      <c r="BK12" s="46">
        <f>SUM(BM13:BM14)</f>
        <v>1650</v>
      </c>
      <c r="BL12" s="45"/>
      <c r="BM12" s="43"/>
    </row>
    <row r="13" spans="1:65" x14ac:dyDescent="0.2">
      <c r="D13" t="s">
        <v>4972</v>
      </c>
      <c r="E13" t="s">
        <v>102</v>
      </c>
      <c r="F13" s="21"/>
      <c r="I13" s="22"/>
      <c r="J13" s="21"/>
      <c r="M13" s="26">
        <f>-(SUMIFS('DevInt 2022 Buchungen'!F2:F465,'DevInt 2022 Buchungen'!D2:D465,$E13,'DevInt 2022 Buchungen'!C2:C465,"&gt;="&amp;M$4,'DevInt 2022 Buchungen'!C2:C465,"&lt;"&amp;M$5+1,'DevInt 2022 Buchungen'!L2:L465,"Ausgaben")-SUMIFS('DevInt 2022 Buchungen'!F2:F465,'DevInt 2022 Buchungen'!D2:D465,$E13,'DevInt 2022 Buchungen'!C2:C465,"&gt;="&amp;M$4,'DevInt 2022 Buchungen'!C2:C465,"&lt;"&amp;M$5+1,'DevInt 2022 Buchungen'!P2:P465,"Einnahmen")+SUMIFS('DevInt 2022 Buchungen'!F2:F465,'DevInt 2022 Buchungen'!D2:D465,$E13,'DevInt 2022 Buchungen'!C2:C465,"&gt;="&amp;M$4,'DevInt 2022 Buchungen'!C2:C465,"&lt;"&amp;M$5+1,'DevInt 2022 Buchungen'!L2:L465,"Einnahmen")-SUMIFS('DevInt 2022 Buchungen'!F2:F465,'DevInt 2022 Buchungen'!D2:D465,$E13,'DevInt 2022 Buchungen'!C2:C465,"&gt;="&amp;M$4,'DevInt 2022 Buchungen'!C2:C465,"&lt;"&amp;M$5+1,'DevInt 2022 Buchungen'!P2:P465,"Ausgaben"))</f>
        <v>0</v>
      </c>
      <c r="N13" s="21"/>
      <c r="Q13" s="26">
        <f>-(SUMIFS('DevInt 2022 Buchungen'!F2:F465,'DevInt 2022 Buchungen'!D2:D465,$E13,'DevInt 2022 Buchungen'!C2:C465,"&gt;="&amp;Q$4,'DevInt 2022 Buchungen'!C2:C465,"&lt;"&amp;Q$5+1,'DevInt 2022 Buchungen'!L2:L465,"Ausgaben")-SUMIFS('DevInt 2022 Buchungen'!F2:F465,'DevInt 2022 Buchungen'!D2:D465,$E13,'DevInt 2022 Buchungen'!C2:C465,"&gt;="&amp;Q$4,'DevInt 2022 Buchungen'!C2:C465,"&lt;"&amp;Q$5+1,'DevInt 2022 Buchungen'!P2:P465,"Einnahmen")+SUMIFS('DevInt 2022 Buchungen'!F2:F465,'DevInt 2022 Buchungen'!D2:D465,$E13,'DevInt 2022 Buchungen'!C2:C465,"&gt;="&amp;Q$4,'DevInt 2022 Buchungen'!C2:C465,"&lt;"&amp;Q$5+1,'DevInt 2022 Buchungen'!L2:L465,"Einnahmen")-SUMIFS('DevInt 2022 Buchungen'!F2:F465,'DevInt 2022 Buchungen'!D2:D465,$E13,'DevInt 2022 Buchungen'!C2:C465,"&gt;="&amp;Q$4,'DevInt 2022 Buchungen'!C2:C465,"&lt;"&amp;Q$5+1,'DevInt 2022 Buchungen'!P2:P465,"Ausgaben"))</f>
        <v>0</v>
      </c>
      <c r="R13" s="21"/>
      <c r="U13" s="26">
        <f>-(SUMIFS('DevInt 2022 Buchungen'!F2:F465,'DevInt 2022 Buchungen'!D2:D465,$E13,'DevInt 2022 Buchungen'!C2:C465,"&gt;="&amp;U$4,'DevInt 2022 Buchungen'!C2:C465,"&lt;"&amp;U$5+1,'DevInt 2022 Buchungen'!L2:L465,"Ausgaben")-SUMIFS('DevInt 2022 Buchungen'!F2:F465,'DevInt 2022 Buchungen'!D2:D465,$E13,'DevInt 2022 Buchungen'!C2:C465,"&gt;="&amp;U$4,'DevInt 2022 Buchungen'!C2:C465,"&lt;"&amp;U$5+1,'DevInt 2022 Buchungen'!P2:P465,"Einnahmen")+SUMIFS('DevInt 2022 Buchungen'!F2:F465,'DevInt 2022 Buchungen'!D2:D465,$E13,'DevInt 2022 Buchungen'!C2:C465,"&gt;="&amp;U$4,'DevInt 2022 Buchungen'!C2:C465,"&lt;"&amp;U$5+1,'DevInt 2022 Buchungen'!L2:L465,"Einnahmen")-SUMIFS('DevInt 2022 Buchungen'!F2:F465,'DevInt 2022 Buchungen'!D2:D465,$E13,'DevInt 2022 Buchungen'!C2:C465,"&gt;="&amp;U$4,'DevInt 2022 Buchungen'!C2:C465,"&lt;"&amp;U$5+1,'DevInt 2022 Buchungen'!P2:P465,"Ausgaben"))</f>
        <v>0</v>
      </c>
      <c r="V13" s="21"/>
      <c r="Y13" s="26">
        <f>-(SUMIFS('DevInt 2022 Buchungen'!F2:F465,'DevInt 2022 Buchungen'!D2:D465,$E13,'DevInt 2022 Buchungen'!C2:C465,"&gt;="&amp;Y$4,'DevInt 2022 Buchungen'!C2:C465,"&lt;"&amp;Y$5+1,'DevInt 2022 Buchungen'!L2:L465,"Ausgaben")-SUMIFS('DevInt 2022 Buchungen'!F2:F465,'DevInt 2022 Buchungen'!D2:D465,$E13,'DevInt 2022 Buchungen'!C2:C465,"&gt;="&amp;Y$4,'DevInt 2022 Buchungen'!C2:C465,"&lt;"&amp;Y$5+1,'DevInt 2022 Buchungen'!P2:P465,"Einnahmen")+SUMIFS('DevInt 2022 Buchungen'!F2:F465,'DevInt 2022 Buchungen'!D2:D465,$E13,'DevInt 2022 Buchungen'!C2:C465,"&gt;="&amp;Y$4,'DevInt 2022 Buchungen'!C2:C465,"&lt;"&amp;Y$5+1,'DevInt 2022 Buchungen'!L2:L465,"Einnahmen")-SUMIFS('DevInt 2022 Buchungen'!F2:F465,'DevInt 2022 Buchungen'!D2:D465,$E13,'DevInt 2022 Buchungen'!C2:C465,"&gt;="&amp;Y$4,'DevInt 2022 Buchungen'!C2:C465,"&lt;"&amp;Y$5+1,'DevInt 2022 Buchungen'!P2:P465,"Ausgaben"))</f>
        <v>0</v>
      </c>
      <c r="Z13" s="21"/>
      <c r="AC13" s="26">
        <f>-(SUMIFS('DevInt 2022 Buchungen'!F2:F465,'DevInt 2022 Buchungen'!D2:D465,$E13,'DevInt 2022 Buchungen'!C2:C465,"&gt;="&amp;AC$4,'DevInt 2022 Buchungen'!C2:C465,"&lt;"&amp;AC$5+1,'DevInt 2022 Buchungen'!L2:L465,"Ausgaben")-SUMIFS('DevInt 2022 Buchungen'!F2:F465,'DevInt 2022 Buchungen'!D2:D465,$E13,'DevInt 2022 Buchungen'!C2:C465,"&gt;="&amp;AC$4,'DevInt 2022 Buchungen'!C2:C465,"&lt;"&amp;AC$5+1,'DevInt 2022 Buchungen'!P2:P465,"Einnahmen")+SUMIFS('DevInt 2022 Buchungen'!F2:F465,'DevInt 2022 Buchungen'!D2:D465,$E13,'DevInt 2022 Buchungen'!C2:C465,"&gt;="&amp;AC$4,'DevInt 2022 Buchungen'!C2:C465,"&lt;"&amp;AC$5+1,'DevInt 2022 Buchungen'!L2:L465,"Einnahmen")-SUMIFS('DevInt 2022 Buchungen'!F2:F465,'DevInt 2022 Buchungen'!D2:D465,$E13,'DevInt 2022 Buchungen'!C2:C465,"&gt;="&amp;AC$4,'DevInt 2022 Buchungen'!C2:C465,"&lt;"&amp;AC$5+1,'DevInt 2022 Buchungen'!P2:P465,"Ausgaben"))</f>
        <v>0</v>
      </c>
      <c r="AD13" s="21"/>
      <c r="AG13" s="26">
        <f>-(SUMIFS('DevInt 2022 Buchungen'!F2:F465,'DevInt 2022 Buchungen'!D2:D465,$E13,'DevInt 2022 Buchungen'!C2:C465,"&gt;="&amp;AG$4,'DevInt 2022 Buchungen'!C2:C465,"&lt;"&amp;AG$5+1,'DevInt 2022 Buchungen'!L2:L465,"Ausgaben")-SUMIFS('DevInt 2022 Buchungen'!F2:F465,'DevInt 2022 Buchungen'!D2:D465,$E13,'DevInt 2022 Buchungen'!C2:C465,"&gt;="&amp;AG$4,'DevInt 2022 Buchungen'!C2:C465,"&lt;"&amp;AG$5+1,'DevInt 2022 Buchungen'!P2:P465,"Einnahmen")+SUMIFS('DevInt 2022 Buchungen'!F2:F465,'DevInt 2022 Buchungen'!D2:D465,$E13,'DevInt 2022 Buchungen'!C2:C465,"&gt;="&amp;AG$4,'DevInt 2022 Buchungen'!C2:C465,"&lt;"&amp;AG$5+1,'DevInt 2022 Buchungen'!L2:L465,"Einnahmen")-SUMIFS('DevInt 2022 Buchungen'!F2:F465,'DevInt 2022 Buchungen'!D2:D465,$E13,'DevInt 2022 Buchungen'!C2:C465,"&gt;="&amp;AG$4,'DevInt 2022 Buchungen'!C2:C465,"&lt;"&amp;AG$5+1,'DevInt 2022 Buchungen'!P2:P465,"Ausgaben"))</f>
        <v>0</v>
      </c>
      <c r="AH13" s="21"/>
      <c r="AK13" s="26">
        <f>-(SUMIFS('DevInt 2022 Buchungen'!F2:F465,'DevInt 2022 Buchungen'!D2:D465,$E13,'DevInt 2022 Buchungen'!C2:C465,"&gt;="&amp;AK$4,'DevInt 2022 Buchungen'!C2:C465,"&lt;"&amp;AK$5+1,'DevInt 2022 Buchungen'!L2:L465,"Ausgaben")-SUMIFS('DevInt 2022 Buchungen'!F2:F465,'DevInt 2022 Buchungen'!D2:D465,$E13,'DevInt 2022 Buchungen'!C2:C465,"&gt;="&amp;AK$4,'DevInt 2022 Buchungen'!C2:C465,"&lt;"&amp;AK$5+1,'DevInt 2022 Buchungen'!P2:P465,"Einnahmen")+SUMIFS('DevInt 2022 Buchungen'!F2:F465,'DevInt 2022 Buchungen'!D2:D465,$E13,'DevInt 2022 Buchungen'!C2:C465,"&gt;="&amp;AK$4,'DevInt 2022 Buchungen'!C2:C465,"&lt;"&amp;AK$5+1,'DevInt 2022 Buchungen'!L2:L465,"Einnahmen")-SUMIFS('DevInt 2022 Buchungen'!F2:F465,'DevInt 2022 Buchungen'!D2:D465,$E13,'DevInt 2022 Buchungen'!C2:C465,"&gt;="&amp;AK$4,'DevInt 2022 Buchungen'!C2:C465,"&lt;"&amp;AK$5+1,'DevInt 2022 Buchungen'!P2:P465,"Ausgaben"))</f>
        <v>0</v>
      </c>
      <c r="AL13" s="21"/>
      <c r="AO13" s="26">
        <f>-(SUMIFS('DevInt 2022 Buchungen'!F2:F465,'DevInt 2022 Buchungen'!D2:D465,$E13,'DevInt 2022 Buchungen'!C2:C465,"&gt;="&amp;AO$4,'DevInt 2022 Buchungen'!C2:C465,"&lt;"&amp;AO$5+1,'DevInt 2022 Buchungen'!L2:L465,"Ausgaben")-SUMIFS('DevInt 2022 Buchungen'!F2:F465,'DevInt 2022 Buchungen'!D2:D465,$E13,'DevInt 2022 Buchungen'!C2:C465,"&gt;="&amp;AO$4,'DevInt 2022 Buchungen'!C2:C465,"&lt;"&amp;AO$5+1,'DevInt 2022 Buchungen'!P2:P465,"Einnahmen")+SUMIFS('DevInt 2022 Buchungen'!F2:F465,'DevInt 2022 Buchungen'!D2:D465,$E13,'DevInt 2022 Buchungen'!C2:C465,"&gt;="&amp;AO$4,'DevInt 2022 Buchungen'!C2:C465,"&lt;"&amp;AO$5+1,'DevInt 2022 Buchungen'!L2:L465,"Einnahmen")-SUMIFS('DevInt 2022 Buchungen'!F2:F465,'DevInt 2022 Buchungen'!D2:D465,$E13,'DevInt 2022 Buchungen'!C2:C465,"&gt;="&amp;AO$4,'DevInt 2022 Buchungen'!C2:C465,"&lt;"&amp;AO$5+1,'DevInt 2022 Buchungen'!P2:P465,"Ausgaben"))</f>
        <v>0</v>
      </c>
      <c r="AP13" s="21"/>
      <c r="AS13" s="26">
        <f>-(SUMIFS('DevInt 2022 Buchungen'!F2:F465,'DevInt 2022 Buchungen'!D2:D465,$E13,'DevInt 2022 Buchungen'!C2:C465,"&gt;="&amp;AS$4,'DevInt 2022 Buchungen'!C2:C465,"&lt;"&amp;AS$5+1,'DevInt 2022 Buchungen'!L2:L465,"Ausgaben")-SUMIFS('DevInt 2022 Buchungen'!F2:F465,'DevInt 2022 Buchungen'!D2:D465,$E13,'DevInt 2022 Buchungen'!C2:C465,"&gt;="&amp;AS$4,'DevInt 2022 Buchungen'!C2:C465,"&lt;"&amp;AS$5+1,'DevInt 2022 Buchungen'!P2:P465,"Einnahmen")+SUMIFS('DevInt 2022 Buchungen'!F2:F465,'DevInt 2022 Buchungen'!D2:D465,$E13,'DevInt 2022 Buchungen'!C2:C465,"&gt;="&amp;AS$4,'DevInt 2022 Buchungen'!C2:C465,"&lt;"&amp;AS$5+1,'DevInt 2022 Buchungen'!L2:L465,"Einnahmen")-SUMIFS('DevInt 2022 Buchungen'!F2:F465,'DevInt 2022 Buchungen'!D2:D465,$E13,'DevInt 2022 Buchungen'!C2:C465,"&gt;="&amp;AS$4,'DevInt 2022 Buchungen'!C2:C465,"&lt;"&amp;AS$5+1,'DevInt 2022 Buchungen'!P2:P465,"Ausgaben"))</f>
        <v>0</v>
      </c>
      <c r="AT13" s="21"/>
      <c r="AW13" s="26">
        <f>-(SUMIFS('DevInt 2022 Buchungen'!F2:F465,'DevInt 2022 Buchungen'!D2:D465,$E13,'DevInt 2022 Buchungen'!C2:C465,"&gt;="&amp;AW$4,'DevInt 2022 Buchungen'!C2:C465,"&lt;"&amp;AW$5+1,'DevInt 2022 Buchungen'!L2:L465,"Ausgaben")-SUMIFS('DevInt 2022 Buchungen'!F2:F465,'DevInt 2022 Buchungen'!D2:D465,$E13,'DevInt 2022 Buchungen'!C2:C465,"&gt;="&amp;AW$4,'DevInt 2022 Buchungen'!C2:C465,"&lt;"&amp;AW$5+1,'DevInt 2022 Buchungen'!P2:P465,"Einnahmen")+SUMIFS('DevInt 2022 Buchungen'!F2:F465,'DevInt 2022 Buchungen'!D2:D465,$E13,'DevInt 2022 Buchungen'!C2:C465,"&gt;="&amp;AW$4,'DevInt 2022 Buchungen'!C2:C465,"&lt;"&amp;AW$5+1,'DevInt 2022 Buchungen'!L2:L465,"Einnahmen")-SUMIFS('DevInt 2022 Buchungen'!F2:F465,'DevInt 2022 Buchungen'!D2:D465,$E13,'DevInt 2022 Buchungen'!C2:C465,"&gt;="&amp;AW$4,'DevInt 2022 Buchungen'!C2:C465,"&lt;"&amp;AW$5+1,'DevInt 2022 Buchungen'!P2:P465,"Ausgaben"))</f>
        <v>0</v>
      </c>
      <c r="AX13" s="21"/>
      <c r="BA13" s="26">
        <f>-(SUMIFS('DevInt 2022 Buchungen'!F2:F465,'DevInt 2022 Buchungen'!D2:D465,$E13,'DevInt 2022 Buchungen'!C2:C465,"&gt;="&amp;BA$4,'DevInt 2022 Buchungen'!C2:C465,"&lt;"&amp;BA$5+1,'DevInt 2022 Buchungen'!L2:L465,"Ausgaben")-SUMIFS('DevInt 2022 Buchungen'!F2:F465,'DevInt 2022 Buchungen'!D2:D465,$E13,'DevInt 2022 Buchungen'!C2:C465,"&gt;="&amp;BA$4,'DevInt 2022 Buchungen'!C2:C465,"&lt;"&amp;BA$5+1,'DevInt 2022 Buchungen'!P2:P465,"Einnahmen")+SUMIFS('DevInt 2022 Buchungen'!F2:F465,'DevInt 2022 Buchungen'!D2:D465,$E13,'DevInt 2022 Buchungen'!C2:C465,"&gt;="&amp;BA$4,'DevInt 2022 Buchungen'!C2:C465,"&lt;"&amp;BA$5+1,'DevInt 2022 Buchungen'!L2:L465,"Einnahmen")-SUMIFS('DevInt 2022 Buchungen'!F2:F465,'DevInt 2022 Buchungen'!D2:D465,$E13,'DevInt 2022 Buchungen'!C2:C465,"&gt;="&amp;BA$4,'DevInt 2022 Buchungen'!C2:C465,"&lt;"&amp;BA$5+1,'DevInt 2022 Buchungen'!P2:P465,"Ausgaben"))</f>
        <v>0</v>
      </c>
      <c r="BB13" s="21"/>
      <c r="BE13" s="26">
        <f>-(SUMIFS('DevInt 2022 Buchungen'!F2:F465,'DevInt 2022 Buchungen'!D2:D465,$E13,'DevInt 2022 Buchungen'!C2:C465,"&gt;="&amp;BE$4,'DevInt 2022 Buchungen'!C2:C465,"&lt;"&amp;BE$5+1,'DevInt 2022 Buchungen'!L2:L465,"Ausgaben")-SUMIFS('DevInt 2022 Buchungen'!F2:F465,'DevInt 2022 Buchungen'!D2:D465,$E13,'DevInt 2022 Buchungen'!C2:C465,"&gt;="&amp;BE$4,'DevInt 2022 Buchungen'!C2:C465,"&lt;"&amp;BE$5+1,'DevInt 2022 Buchungen'!P2:P465,"Einnahmen")+SUMIFS('DevInt 2022 Buchungen'!F2:F465,'DevInt 2022 Buchungen'!D2:D465,$E13,'DevInt 2022 Buchungen'!C2:C465,"&gt;="&amp;BE$4,'DevInt 2022 Buchungen'!C2:C465,"&lt;"&amp;BE$5+1,'DevInt 2022 Buchungen'!L2:L465,"Einnahmen")-SUMIFS('DevInt 2022 Buchungen'!F2:F465,'DevInt 2022 Buchungen'!D2:D465,$E13,'DevInt 2022 Buchungen'!C2:C465,"&gt;="&amp;BE$4,'DevInt 2022 Buchungen'!C2:C465,"&lt;"&amp;BE$5+1,'DevInt 2022 Buchungen'!P2:P465,"Ausgaben"))</f>
        <v>0</v>
      </c>
      <c r="BF13" s="21"/>
      <c r="BI13" s="26">
        <f>-(SUMIFS('DevInt 2022 Buchungen'!F2:F465,'DevInt 2022 Buchungen'!D2:D465,$E13,'DevInt 2022 Buchungen'!C2:C465,"&gt;="&amp;BI$4,'DevInt 2022 Buchungen'!C2:C465,"&lt;"&amp;BI$5+1,'DevInt 2022 Buchungen'!L2:L465,"Ausgaben")-SUMIFS('DevInt 2022 Buchungen'!F2:F465,'DevInt 2022 Buchungen'!D2:D465,$E13,'DevInt 2022 Buchungen'!C2:C465,"&gt;="&amp;BI$4,'DevInt 2022 Buchungen'!C2:C465,"&lt;"&amp;BI$5+1,'DevInt 2022 Buchungen'!P2:P465,"Einnahmen")+SUMIFS('DevInt 2022 Buchungen'!F2:F465,'DevInt 2022 Buchungen'!D2:D465,$E13,'DevInt 2022 Buchungen'!C2:C465,"&gt;="&amp;BI$4,'DevInt 2022 Buchungen'!C2:C465,"&lt;"&amp;BI$5+1,'DevInt 2022 Buchungen'!L2:L465,"Einnahmen")-SUMIFS('DevInt 2022 Buchungen'!F2:F465,'DevInt 2022 Buchungen'!D2:D465,$E13,'DevInt 2022 Buchungen'!C2:C465,"&gt;="&amp;BI$4,'DevInt 2022 Buchungen'!C2:C465,"&lt;"&amp;BI$5+1,'DevInt 2022 Buchungen'!P2:P465,"Ausgaben"))</f>
        <v>0</v>
      </c>
      <c r="BJ13" s="21"/>
      <c r="BM13" s="26">
        <f>-(SUMIFS('DevInt 2022 Buchungen'!F2:F465,'DevInt 2022 Buchungen'!D2:D465,$E13,'DevInt 2022 Buchungen'!C2:C465,"&gt;="&amp;BM$4,'DevInt 2022 Buchungen'!C2:C465,"&lt;"&amp;BM$5+1,'DevInt 2022 Buchungen'!L2:L465,"Ausgaben")-SUMIFS('DevInt 2022 Buchungen'!F2:F465,'DevInt 2022 Buchungen'!D2:D465,$E13,'DevInt 2022 Buchungen'!C2:C465,"&gt;="&amp;BM$4,'DevInt 2022 Buchungen'!C2:C465,"&lt;"&amp;BM$5+1,'DevInt 2022 Buchungen'!P2:P465,"Einnahmen")+SUMIFS('DevInt 2022 Buchungen'!F2:F465,'DevInt 2022 Buchungen'!D2:D465,$E13,'DevInt 2022 Buchungen'!C2:C465,"&gt;="&amp;BM$4,'DevInt 2022 Buchungen'!C2:C465,"&lt;"&amp;BM$5+1,'DevInt 2022 Buchungen'!L2:L465,"Einnahmen")-SUMIFS('DevInt 2022 Buchungen'!F2:F465,'DevInt 2022 Buchungen'!D2:D465,$E13,'DevInt 2022 Buchungen'!C2:C465,"&gt;="&amp;BM$4,'DevInt 2022 Buchungen'!C2:C465,"&lt;"&amp;BM$5+1,'DevInt 2022 Buchungen'!P2:P465,"Ausgaben"))</f>
        <v>0</v>
      </c>
    </row>
    <row r="14" spans="1:65" x14ac:dyDescent="0.2">
      <c r="D14" t="s">
        <v>4973</v>
      </c>
      <c r="E14" t="s">
        <v>119</v>
      </c>
      <c r="F14" s="21"/>
      <c r="I14" s="22"/>
      <c r="J14" s="21"/>
      <c r="M14" s="26">
        <f>-(SUMIFS('DevInt 2022 Buchungen'!F2:F465,'DevInt 2022 Buchungen'!D2:D465,$E14,'DevInt 2022 Buchungen'!C2:C465,"&gt;="&amp;M$4,'DevInt 2022 Buchungen'!C2:C465,"&lt;"&amp;M$5+1,'DevInt 2022 Buchungen'!L2:L465,"Ausgaben")-SUMIFS('DevInt 2022 Buchungen'!F2:F465,'DevInt 2022 Buchungen'!D2:D465,$E14,'DevInt 2022 Buchungen'!C2:C465,"&gt;="&amp;M$4,'DevInt 2022 Buchungen'!C2:C465,"&lt;"&amp;M$5+1,'DevInt 2022 Buchungen'!P2:P465,"Einnahmen")+SUMIFS('DevInt 2022 Buchungen'!F2:F465,'DevInt 2022 Buchungen'!D2:D465,$E14,'DevInt 2022 Buchungen'!C2:C465,"&gt;="&amp;M$4,'DevInt 2022 Buchungen'!C2:C465,"&lt;"&amp;M$5+1,'DevInt 2022 Buchungen'!L2:L465,"Einnahmen")-SUMIFS('DevInt 2022 Buchungen'!F2:F465,'DevInt 2022 Buchungen'!D2:D465,$E14,'DevInt 2022 Buchungen'!C2:C465,"&gt;="&amp;M$4,'DevInt 2022 Buchungen'!C2:C465,"&lt;"&amp;M$5+1,'DevInt 2022 Buchungen'!P2:P465,"Ausgaben"))</f>
        <v>1650.03</v>
      </c>
      <c r="N14" s="21"/>
      <c r="Q14" s="26">
        <f>-(SUMIFS('DevInt 2022 Buchungen'!F2:F465,'DevInt 2022 Buchungen'!D2:D465,$E14,'DevInt 2022 Buchungen'!C2:C465,"&gt;="&amp;Q$4,'DevInt 2022 Buchungen'!C2:C465,"&lt;"&amp;Q$5+1,'DevInt 2022 Buchungen'!L2:L465,"Ausgaben")-SUMIFS('DevInt 2022 Buchungen'!F2:F465,'DevInt 2022 Buchungen'!D2:D465,$E14,'DevInt 2022 Buchungen'!C2:C465,"&gt;="&amp;Q$4,'DevInt 2022 Buchungen'!C2:C465,"&lt;"&amp;Q$5+1,'DevInt 2022 Buchungen'!P2:P465,"Einnahmen")+SUMIFS('DevInt 2022 Buchungen'!F2:F465,'DevInt 2022 Buchungen'!D2:D465,$E14,'DevInt 2022 Buchungen'!C2:C465,"&gt;="&amp;Q$4,'DevInt 2022 Buchungen'!C2:C465,"&lt;"&amp;Q$5+1,'DevInt 2022 Buchungen'!L2:L465,"Einnahmen")-SUMIFS('DevInt 2022 Buchungen'!F2:F465,'DevInt 2022 Buchungen'!D2:D465,$E14,'DevInt 2022 Buchungen'!C2:C465,"&gt;="&amp;Q$4,'DevInt 2022 Buchungen'!C2:C465,"&lt;"&amp;Q$5+1,'DevInt 2022 Buchungen'!P2:P465,"Ausgaben"))</f>
        <v>0</v>
      </c>
      <c r="R14" s="21"/>
      <c r="U14" s="26">
        <f>-(SUMIFS('DevInt 2022 Buchungen'!F2:F465,'DevInt 2022 Buchungen'!D2:D465,$E14,'DevInt 2022 Buchungen'!C2:C465,"&gt;="&amp;U$4,'DevInt 2022 Buchungen'!C2:C465,"&lt;"&amp;U$5+1,'DevInt 2022 Buchungen'!L2:L465,"Ausgaben")-SUMIFS('DevInt 2022 Buchungen'!F2:F465,'DevInt 2022 Buchungen'!D2:D465,$E14,'DevInt 2022 Buchungen'!C2:C465,"&gt;="&amp;U$4,'DevInt 2022 Buchungen'!C2:C465,"&lt;"&amp;U$5+1,'DevInt 2022 Buchungen'!P2:P465,"Einnahmen")+SUMIFS('DevInt 2022 Buchungen'!F2:F465,'DevInt 2022 Buchungen'!D2:D465,$E14,'DevInt 2022 Buchungen'!C2:C465,"&gt;="&amp;U$4,'DevInt 2022 Buchungen'!C2:C465,"&lt;"&amp;U$5+1,'DevInt 2022 Buchungen'!L2:L465,"Einnahmen")-SUMIFS('DevInt 2022 Buchungen'!F2:F465,'DevInt 2022 Buchungen'!D2:D465,$E14,'DevInt 2022 Buchungen'!C2:C465,"&gt;="&amp;U$4,'DevInt 2022 Buchungen'!C2:C465,"&lt;"&amp;U$5+1,'DevInt 2022 Buchungen'!P2:P465,"Ausgaben"))</f>
        <v>0</v>
      </c>
      <c r="V14" s="21"/>
      <c r="Y14" s="26">
        <f>-(SUMIFS('DevInt 2022 Buchungen'!F2:F465,'DevInt 2022 Buchungen'!D2:D465,$E14,'DevInt 2022 Buchungen'!C2:C465,"&gt;="&amp;Y$4,'DevInt 2022 Buchungen'!C2:C465,"&lt;"&amp;Y$5+1,'DevInt 2022 Buchungen'!L2:L465,"Ausgaben")-SUMIFS('DevInt 2022 Buchungen'!F2:F465,'DevInt 2022 Buchungen'!D2:D465,$E14,'DevInt 2022 Buchungen'!C2:C465,"&gt;="&amp;Y$4,'DevInt 2022 Buchungen'!C2:C465,"&lt;"&amp;Y$5+1,'DevInt 2022 Buchungen'!P2:P465,"Einnahmen")+SUMIFS('DevInt 2022 Buchungen'!F2:F465,'DevInt 2022 Buchungen'!D2:D465,$E14,'DevInt 2022 Buchungen'!C2:C465,"&gt;="&amp;Y$4,'DevInt 2022 Buchungen'!C2:C465,"&lt;"&amp;Y$5+1,'DevInt 2022 Buchungen'!L2:L465,"Einnahmen")-SUMIFS('DevInt 2022 Buchungen'!F2:F465,'DevInt 2022 Buchungen'!D2:D465,$E14,'DevInt 2022 Buchungen'!C2:C465,"&gt;="&amp;Y$4,'DevInt 2022 Buchungen'!C2:C465,"&lt;"&amp;Y$5+1,'DevInt 2022 Buchungen'!P2:P465,"Ausgaben"))</f>
        <v>0</v>
      </c>
      <c r="Z14" s="21"/>
      <c r="AC14" s="26">
        <f>-(SUMIFS('DevInt 2022 Buchungen'!F2:F465,'DevInt 2022 Buchungen'!D2:D465,$E14,'DevInt 2022 Buchungen'!C2:C465,"&gt;="&amp;AC$4,'DevInt 2022 Buchungen'!C2:C465,"&lt;"&amp;AC$5+1,'DevInt 2022 Buchungen'!L2:L465,"Ausgaben")-SUMIFS('DevInt 2022 Buchungen'!F2:F465,'DevInt 2022 Buchungen'!D2:D465,$E14,'DevInt 2022 Buchungen'!C2:C465,"&gt;="&amp;AC$4,'DevInt 2022 Buchungen'!C2:C465,"&lt;"&amp;AC$5+1,'DevInt 2022 Buchungen'!P2:P465,"Einnahmen")+SUMIFS('DevInt 2022 Buchungen'!F2:F465,'DevInt 2022 Buchungen'!D2:D465,$E14,'DevInt 2022 Buchungen'!C2:C465,"&gt;="&amp;AC$4,'DevInt 2022 Buchungen'!C2:C465,"&lt;"&amp;AC$5+1,'DevInt 2022 Buchungen'!L2:L465,"Einnahmen")-SUMIFS('DevInt 2022 Buchungen'!F2:F465,'DevInt 2022 Buchungen'!D2:D465,$E14,'DevInt 2022 Buchungen'!C2:C465,"&gt;="&amp;AC$4,'DevInt 2022 Buchungen'!C2:C465,"&lt;"&amp;AC$5+1,'DevInt 2022 Buchungen'!P2:P465,"Ausgaben"))</f>
        <v>0</v>
      </c>
      <c r="AD14" s="21"/>
      <c r="AG14" s="26">
        <f>-(SUMIFS('DevInt 2022 Buchungen'!F2:F465,'DevInt 2022 Buchungen'!D2:D465,$E14,'DevInt 2022 Buchungen'!C2:C465,"&gt;="&amp;AG$4,'DevInt 2022 Buchungen'!C2:C465,"&lt;"&amp;AG$5+1,'DevInt 2022 Buchungen'!L2:L465,"Ausgaben")-SUMIFS('DevInt 2022 Buchungen'!F2:F465,'DevInt 2022 Buchungen'!D2:D465,$E14,'DevInt 2022 Buchungen'!C2:C465,"&gt;="&amp;AG$4,'DevInt 2022 Buchungen'!C2:C465,"&lt;"&amp;AG$5+1,'DevInt 2022 Buchungen'!P2:P465,"Einnahmen")+SUMIFS('DevInt 2022 Buchungen'!F2:F465,'DevInt 2022 Buchungen'!D2:D465,$E14,'DevInt 2022 Buchungen'!C2:C465,"&gt;="&amp;AG$4,'DevInt 2022 Buchungen'!C2:C465,"&lt;"&amp;AG$5+1,'DevInt 2022 Buchungen'!L2:L465,"Einnahmen")-SUMIFS('DevInt 2022 Buchungen'!F2:F465,'DevInt 2022 Buchungen'!D2:D465,$E14,'DevInt 2022 Buchungen'!C2:C465,"&gt;="&amp;AG$4,'DevInt 2022 Buchungen'!C2:C465,"&lt;"&amp;AG$5+1,'DevInt 2022 Buchungen'!P2:P465,"Ausgaben"))</f>
        <v>0</v>
      </c>
      <c r="AH14" s="21"/>
      <c r="AK14" s="26">
        <f>-(SUMIFS('DevInt 2022 Buchungen'!F2:F465,'DevInt 2022 Buchungen'!D2:D465,$E14,'DevInt 2022 Buchungen'!C2:C465,"&gt;="&amp;AK$4,'DevInt 2022 Buchungen'!C2:C465,"&lt;"&amp;AK$5+1,'DevInt 2022 Buchungen'!L2:L465,"Ausgaben")-SUMIFS('DevInt 2022 Buchungen'!F2:F465,'DevInt 2022 Buchungen'!D2:D465,$E14,'DevInt 2022 Buchungen'!C2:C465,"&gt;="&amp;AK$4,'DevInt 2022 Buchungen'!C2:C465,"&lt;"&amp;AK$5+1,'DevInt 2022 Buchungen'!P2:P465,"Einnahmen")+SUMIFS('DevInt 2022 Buchungen'!F2:F465,'DevInt 2022 Buchungen'!D2:D465,$E14,'DevInt 2022 Buchungen'!C2:C465,"&gt;="&amp;AK$4,'DevInt 2022 Buchungen'!C2:C465,"&lt;"&amp;AK$5+1,'DevInt 2022 Buchungen'!L2:L465,"Einnahmen")-SUMIFS('DevInt 2022 Buchungen'!F2:F465,'DevInt 2022 Buchungen'!D2:D465,$E14,'DevInt 2022 Buchungen'!C2:C465,"&gt;="&amp;AK$4,'DevInt 2022 Buchungen'!C2:C465,"&lt;"&amp;AK$5+1,'DevInt 2022 Buchungen'!P2:P465,"Ausgaben"))</f>
        <v>0</v>
      </c>
      <c r="AL14" s="21"/>
      <c r="AO14" s="26">
        <f>-(SUMIFS('DevInt 2022 Buchungen'!F2:F465,'DevInt 2022 Buchungen'!D2:D465,$E14,'DevInt 2022 Buchungen'!C2:C465,"&gt;="&amp;AO$4,'DevInt 2022 Buchungen'!C2:C465,"&lt;"&amp;AO$5+1,'DevInt 2022 Buchungen'!L2:L465,"Ausgaben")-SUMIFS('DevInt 2022 Buchungen'!F2:F465,'DevInt 2022 Buchungen'!D2:D465,$E14,'DevInt 2022 Buchungen'!C2:C465,"&gt;="&amp;AO$4,'DevInt 2022 Buchungen'!C2:C465,"&lt;"&amp;AO$5+1,'DevInt 2022 Buchungen'!P2:P465,"Einnahmen")+SUMIFS('DevInt 2022 Buchungen'!F2:F465,'DevInt 2022 Buchungen'!D2:D465,$E14,'DevInt 2022 Buchungen'!C2:C465,"&gt;="&amp;AO$4,'DevInt 2022 Buchungen'!C2:C465,"&lt;"&amp;AO$5+1,'DevInt 2022 Buchungen'!L2:L465,"Einnahmen")-SUMIFS('DevInt 2022 Buchungen'!F2:F465,'DevInt 2022 Buchungen'!D2:D465,$E14,'DevInt 2022 Buchungen'!C2:C465,"&gt;="&amp;AO$4,'DevInt 2022 Buchungen'!C2:C465,"&lt;"&amp;AO$5+1,'DevInt 2022 Buchungen'!P2:P465,"Ausgaben"))</f>
        <v>0</v>
      </c>
      <c r="AP14" s="21"/>
      <c r="AS14" s="26">
        <f>-(SUMIFS('DevInt 2022 Buchungen'!F2:F465,'DevInt 2022 Buchungen'!D2:D465,$E14,'DevInt 2022 Buchungen'!C2:C465,"&gt;="&amp;AS$4,'DevInt 2022 Buchungen'!C2:C465,"&lt;"&amp;AS$5+1,'DevInt 2022 Buchungen'!L2:L465,"Ausgaben")-SUMIFS('DevInt 2022 Buchungen'!F2:F465,'DevInt 2022 Buchungen'!D2:D465,$E14,'DevInt 2022 Buchungen'!C2:C465,"&gt;="&amp;AS$4,'DevInt 2022 Buchungen'!C2:C465,"&lt;"&amp;AS$5+1,'DevInt 2022 Buchungen'!P2:P465,"Einnahmen")+SUMIFS('DevInt 2022 Buchungen'!F2:F465,'DevInt 2022 Buchungen'!D2:D465,$E14,'DevInt 2022 Buchungen'!C2:C465,"&gt;="&amp;AS$4,'DevInt 2022 Buchungen'!C2:C465,"&lt;"&amp;AS$5+1,'DevInt 2022 Buchungen'!L2:L465,"Einnahmen")-SUMIFS('DevInt 2022 Buchungen'!F2:F465,'DevInt 2022 Buchungen'!D2:D465,$E14,'DevInt 2022 Buchungen'!C2:C465,"&gt;="&amp;AS$4,'DevInt 2022 Buchungen'!C2:C465,"&lt;"&amp;AS$5+1,'DevInt 2022 Buchungen'!P2:P465,"Ausgaben"))</f>
        <v>0</v>
      </c>
      <c r="AT14" s="21"/>
      <c r="AW14" s="26">
        <f>-(SUMIFS('DevInt 2022 Buchungen'!F2:F465,'DevInt 2022 Buchungen'!D2:D465,$E14,'DevInt 2022 Buchungen'!C2:C465,"&gt;="&amp;AW$4,'DevInt 2022 Buchungen'!C2:C465,"&lt;"&amp;AW$5+1,'DevInt 2022 Buchungen'!L2:L465,"Ausgaben")-SUMIFS('DevInt 2022 Buchungen'!F2:F465,'DevInt 2022 Buchungen'!D2:D465,$E14,'DevInt 2022 Buchungen'!C2:C465,"&gt;="&amp;AW$4,'DevInt 2022 Buchungen'!C2:C465,"&lt;"&amp;AW$5+1,'DevInt 2022 Buchungen'!P2:P465,"Einnahmen")+SUMIFS('DevInt 2022 Buchungen'!F2:F465,'DevInt 2022 Buchungen'!D2:D465,$E14,'DevInt 2022 Buchungen'!C2:C465,"&gt;="&amp;AW$4,'DevInt 2022 Buchungen'!C2:C465,"&lt;"&amp;AW$5+1,'DevInt 2022 Buchungen'!L2:L465,"Einnahmen")-SUMIFS('DevInt 2022 Buchungen'!F2:F465,'DevInt 2022 Buchungen'!D2:D465,$E14,'DevInt 2022 Buchungen'!C2:C465,"&gt;="&amp;AW$4,'DevInt 2022 Buchungen'!C2:C465,"&lt;"&amp;AW$5+1,'DevInt 2022 Buchungen'!P2:P465,"Ausgaben"))</f>
        <v>0</v>
      </c>
      <c r="AX14" s="21"/>
      <c r="BA14" s="26">
        <f>-(SUMIFS('DevInt 2022 Buchungen'!F2:F465,'DevInt 2022 Buchungen'!D2:D465,$E14,'DevInt 2022 Buchungen'!C2:C465,"&gt;="&amp;BA$4,'DevInt 2022 Buchungen'!C2:C465,"&lt;"&amp;BA$5+1,'DevInt 2022 Buchungen'!L2:L465,"Ausgaben")-SUMIFS('DevInt 2022 Buchungen'!F2:F465,'DevInt 2022 Buchungen'!D2:D465,$E14,'DevInt 2022 Buchungen'!C2:C465,"&gt;="&amp;BA$4,'DevInt 2022 Buchungen'!C2:C465,"&lt;"&amp;BA$5+1,'DevInt 2022 Buchungen'!P2:P465,"Einnahmen")+SUMIFS('DevInt 2022 Buchungen'!F2:F465,'DevInt 2022 Buchungen'!D2:D465,$E14,'DevInt 2022 Buchungen'!C2:C465,"&gt;="&amp;BA$4,'DevInt 2022 Buchungen'!C2:C465,"&lt;"&amp;BA$5+1,'DevInt 2022 Buchungen'!L2:L465,"Einnahmen")-SUMIFS('DevInt 2022 Buchungen'!F2:F465,'DevInt 2022 Buchungen'!D2:D465,$E14,'DevInt 2022 Buchungen'!C2:C465,"&gt;="&amp;BA$4,'DevInt 2022 Buchungen'!C2:C465,"&lt;"&amp;BA$5+1,'DevInt 2022 Buchungen'!P2:P465,"Ausgaben"))</f>
        <v>0</v>
      </c>
      <c r="BB14" s="21"/>
      <c r="BE14" s="26">
        <f>-(SUMIFS('DevInt 2022 Buchungen'!F2:F465,'DevInt 2022 Buchungen'!D2:D465,$E14,'DevInt 2022 Buchungen'!C2:C465,"&gt;="&amp;BE$4,'DevInt 2022 Buchungen'!C2:C465,"&lt;"&amp;BE$5+1,'DevInt 2022 Buchungen'!L2:L465,"Ausgaben")-SUMIFS('DevInt 2022 Buchungen'!F2:F465,'DevInt 2022 Buchungen'!D2:D465,$E14,'DevInt 2022 Buchungen'!C2:C465,"&gt;="&amp;BE$4,'DevInt 2022 Buchungen'!C2:C465,"&lt;"&amp;BE$5+1,'DevInt 2022 Buchungen'!P2:P465,"Einnahmen")+SUMIFS('DevInt 2022 Buchungen'!F2:F465,'DevInt 2022 Buchungen'!D2:D465,$E14,'DevInt 2022 Buchungen'!C2:C465,"&gt;="&amp;BE$4,'DevInt 2022 Buchungen'!C2:C465,"&lt;"&amp;BE$5+1,'DevInt 2022 Buchungen'!L2:L465,"Einnahmen")-SUMIFS('DevInt 2022 Buchungen'!F2:F465,'DevInt 2022 Buchungen'!D2:D465,$E14,'DevInt 2022 Buchungen'!C2:C465,"&gt;="&amp;BE$4,'DevInt 2022 Buchungen'!C2:C465,"&lt;"&amp;BE$5+1,'DevInt 2022 Buchungen'!P2:P465,"Ausgaben"))</f>
        <v>0</v>
      </c>
      <c r="BF14" s="21"/>
      <c r="BI14" s="26">
        <f>-(SUMIFS('DevInt 2022 Buchungen'!F2:F465,'DevInt 2022 Buchungen'!D2:D465,$E14,'DevInt 2022 Buchungen'!C2:C465,"&gt;="&amp;BI$4,'DevInt 2022 Buchungen'!C2:C465,"&lt;"&amp;BI$5+1,'DevInt 2022 Buchungen'!L2:L465,"Ausgaben")-SUMIFS('DevInt 2022 Buchungen'!F2:F465,'DevInt 2022 Buchungen'!D2:D465,$E14,'DevInt 2022 Buchungen'!C2:C465,"&gt;="&amp;BI$4,'DevInt 2022 Buchungen'!C2:C465,"&lt;"&amp;BI$5+1,'DevInt 2022 Buchungen'!P2:P465,"Einnahmen")+SUMIFS('DevInt 2022 Buchungen'!F2:F465,'DevInt 2022 Buchungen'!D2:D465,$E14,'DevInt 2022 Buchungen'!C2:C465,"&gt;="&amp;BI$4,'DevInt 2022 Buchungen'!C2:C465,"&lt;"&amp;BI$5+1,'DevInt 2022 Buchungen'!L2:L465,"Einnahmen")-SUMIFS('DevInt 2022 Buchungen'!F2:F465,'DevInt 2022 Buchungen'!D2:D465,$E14,'DevInt 2022 Buchungen'!C2:C465,"&gt;="&amp;BI$4,'DevInt 2022 Buchungen'!C2:C465,"&lt;"&amp;BI$5+1,'DevInt 2022 Buchungen'!P2:P465,"Ausgaben"))</f>
        <v>0.03</v>
      </c>
      <c r="BJ14" s="21"/>
      <c r="BM14" s="26">
        <f>-(SUMIFS('DevInt 2022 Buchungen'!F2:F465,'DevInt 2022 Buchungen'!D2:D465,$E14,'DevInt 2022 Buchungen'!C2:C465,"&gt;="&amp;BM$4,'DevInt 2022 Buchungen'!C2:C465,"&lt;"&amp;BM$5+1,'DevInt 2022 Buchungen'!L2:L465,"Ausgaben")-SUMIFS('DevInt 2022 Buchungen'!F2:F465,'DevInt 2022 Buchungen'!D2:D465,$E14,'DevInt 2022 Buchungen'!C2:C465,"&gt;="&amp;BM$4,'DevInt 2022 Buchungen'!C2:C465,"&lt;"&amp;BM$5+1,'DevInt 2022 Buchungen'!P2:P465,"Einnahmen")+SUMIFS('DevInt 2022 Buchungen'!F2:F465,'DevInt 2022 Buchungen'!D2:D465,$E14,'DevInt 2022 Buchungen'!C2:C465,"&gt;="&amp;BM$4,'DevInt 2022 Buchungen'!C2:C465,"&lt;"&amp;BM$5+1,'DevInt 2022 Buchungen'!L2:L465,"Einnahmen")-SUMIFS('DevInt 2022 Buchungen'!F2:F465,'DevInt 2022 Buchungen'!D2:D465,$E14,'DevInt 2022 Buchungen'!C2:C465,"&gt;="&amp;BM$4,'DevInt 2022 Buchungen'!C2:C465,"&lt;"&amp;BM$5+1,'DevInt 2022 Buchungen'!P2:P465,"Ausgaben"))</f>
        <v>1650</v>
      </c>
    </row>
    <row r="15" spans="1:65" ht="21" x14ac:dyDescent="0.25">
      <c r="B15" s="23" t="s">
        <v>5141</v>
      </c>
      <c r="C15" s="23"/>
      <c r="D15" s="23"/>
      <c r="E15" s="23"/>
      <c r="F15" s="50">
        <f>-G16+G27</f>
        <v>-94800</v>
      </c>
      <c r="G15" s="45"/>
      <c r="H15" s="45"/>
      <c r="I15" s="43"/>
      <c r="J15" s="50">
        <f>-K16+K27</f>
        <v>29.590000000025611</v>
      </c>
      <c r="K15" s="45"/>
      <c r="L15" s="45"/>
      <c r="M15" s="43"/>
      <c r="N15" s="50">
        <f>-O16+O27</f>
        <v>9996.2000000000007</v>
      </c>
      <c r="O15" s="45"/>
      <c r="P15" s="45"/>
      <c r="Q15" s="43"/>
      <c r="R15" s="50">
        <f>-S16+S27</f>
        <v>-2972.7599999999998</v>
      </c>
      <c r="S15" s="45"/>
      <c r="T15" s="45"/>
      <c r="U15" s="43"/>
      <c r="V15" s="50">
        <f>-W16+W27</f>
        <v>-2596.34</v>
      </c>
      <c r="W15" s="45"/>
      <c r="X15" s="45"/>
      <c r="Y15" s="43"/>
      <c r="Z15" s="50">
        <f>-AA16+AA27</f>
        <v>-3243.9300000000003</v>
      </c>
      <c r="AA15" s="45"/>
      <c r="AB15" s="45"/>
      <c r="AC15" s="43"/>
      <c r="AD15" s="50">
        <f>-AE16+AE27</f>
        <v>18666.830000000002</v>
      </c>
      <c r="AE15" s="45"/>
      <c r="AF15" s="45"/>
      <c r="AG15" s="43"/>
      <c r="AH15" s="50">
        <f>-AI16+AI27</f>
        <v>66730.52</v>
      </c>
      <c r="AI15" s="45"/>
      <c r="AJ15" s="45"/>
      <c r="AK15" s="43"/>
      <c r="AL15" s="50">
        <f>-AM16+AM27</f>
        <v>-7731.1100000000006</v>
      </c>
      <c r="AM15" s="45"/>
      <c r="AN15" s="45"/>
      <c r="AO15" s="43"/>
      <c r="AP15" s="50">
        <f>-AQ16+AQ27</f>
        <v>-10755.34</v>
      </c>
      <c r="AQ15" s="45"/>
      <c r="AR15" s="45"/>
      <c r="AS15" s="43"/>
      <c r="AT15" s="50">
        <f>-AU16+AU27</f>
        <v>-12241.08</v>
      </c>
      <c r="AU15" s="45"/>
      <c r="AV15" s="45"/>
      <c r="AW15" s="43"/>
      <c r="AX15" s="50">
        <f>-AY16+AY27</f>
        <v>-18220.919999999995</v>
      </c>
      <c r="AY15" s="45"/>
      <c r="AZ15" s="45"/>
      <c r="BA15" s="43"/>
      <c r="BB15" s="50">
        <f>-BC16+BC27</f>
        <v>-22873.33</v>
      </c>
      <c r="BC15" s="45"/>
      <c r="BD15" s="45"/>
      <c r="BE15" s="43"/>
      <c r="BF15" s="50">
        <f>-BG16+BG27</f>
        <v>-6721.3599999999969</v>
      </c>
      <c r="BG15" s="45"/>
      <c r="BH15" s="45"/>
      <c r="BI15" s="43"/>
      <c r="BJ15" s="50">
        <f>-BK16+BK27</f>
        <v>-8007.79</v>
      </c>
      <c r="BK15" s="45"/>
      <c r="BL15" s="45"/>
      <c r="BM15" s="43"/>
    </row>
    <row r="16" spans="1:65" ht="18" x14ac:dyDescent="0.2">
      <c r="C16" s="24" t="s">
        <v>5142</v>
      </c>
      <c r="D16" s="24"/>
      <c r="E16" s="24"/>
      <c r="F16" s="25"/>
      <c r="G16" s="46">
        <v>242800</v>
      </c>
      <c r="H16" s="45"/>
      <c r="I16" s="43"/>
      <c r="J16" s="25"/>
      <c r="K16" s="46">
        <f>SUM(L17:L24)</f>
        <v>143021.40999999997</v>
      </c>
      <c r="L16" s="45"/>
      <c r="M16" s="43"/>
      <c r="N16" s="25"/>
      <c r="O16" s="46">
        <f>SUM(P17:P24)</f>
        <v>3.8</v>
      </c>
      <c r="P16" s="45"/>
      <c r="Q16" s="43"/>
      <c r="R16" s="25"/>
      <c r="S16" s="46">
        <f>SUM(T17:T24)</f>
        <v>2972.7599999999998</v>
      </c>
      <c r="T16" s="45"/>
      <c r="U16" s="43"/>
      <c r="V16" s="25"/>
      <c r="W16" s="46">
        <f>SUM(X17:X24)</f>
        <v>2596.34</v>
      </c>
      <c r="X16" s="45"/>
      <c r="Y16" s="43"/>
      <c r="Z16" s="25"/>
      <c r="AA16" s="46">
        <f>SUM(AB17:AB24)</f>
        <v>3243.9300000000003</v>
      </c>
      <c r="AB16" s="45"/>
      <c r="AC16" s="43"/>
      <c r="AD16" s="25"/>
      <c r="AE16" s="46">
        <f>SUM(AF17:AF24)</f>
        <v>11333.17</v>
      </c>
      <c r="AF16" s="45"/>
      <c r="AG16" s="43"/>
      <c r="AH16" s="25"/>
      <c r="AI16" s="46">
        <f>SUM(AJ17:AJ24)</f>
        <v>13269.480000000001</v>
      </c>
      <c r="AJ16" s="45"/>
      <c r="AK16" s="43"/>
      <c r="AL16" s="25"/>
      <c r="AM16" s="46">
        <f>SUM(AN17:AN24)</f>
        <v>10731.11</v>
      </c>
      <c r="AN16" s="45"/>
      <c r="AO16" s="43"/>
      <c r="AP16" s="25"/>
      <c r="AQ16" s="46">
        <f>SUM(AR17:AR24)</f>
        <v>10755.34</v>
      </c>
      <c r="AR16" s="45"/>
      <c r="AS16" s="43"/>
      <c r="AT16" s="25"/>
      <c r="AU16" s="46">
        <f>SUM(AV17:AV24)</f>
        <v>12241.08</v>
      </c>
      <c r="AV16" s="45"/>
      <c r="AW16" s="43"/>
      <c r="AX16" s="25"/>
      <c r="AY16" s="46">
        <f>SUM(AZ17:AZ24)</f>
        <v>18220.919999999995</v>
      </c>
      <c r="AZ16" s="45"/>
      <c r="BA16" s="43"/>
      <c r="BB16" s="25"/>
      <c r="BC16" s="46">
        <f>SUM(BD17:BD24)</f>
        <v>22873.33</v>
      </c>
      <c r="BD16" s="45"/>
      <c r="BE16" s="43"/>
      <c r="BF16" s="25"/>
      <c r="BG16" s="46">
        <f>SUM(BH17:BH24)</f>
        <v>28521.359999999997</v>
      </c>
      <c r="BH16" s="45"/>
      <c r="BI16" s="43"/>
      <c r="BJ16" s="25"/>
      <c r="BK16" s="46">
        <f>SUM(BL17:BL24)</f>
        <v>6258.79</v>
      </c>
      <c r="BL16" s="45"/>
      <c r="BM16" s="43"/>
    </row>
    <row r="17" spans="3:65" ht="16" x14ac:dyDescent="0.2">
      <c r="D17" s="27" t="s">
        <v>5143</v>
      </c>
      <c r="E17" s="27"/>
      <c r="F17" s="28"/>
      <c r="G17" s="27"/>
      <c r="H17" s="42">
        <v>27400</v>
      </c>
      <c r="I17" s="43"/>
      <c r="J17" s="28"/>
      <c r="K17" s="27"/>
      <c r="L17" s="42">
        <f>SUM(M18:M19)</f>
        <v>27309.040000000001</v>
      </c>
      <c r="M17" s="43"/>
      <c r="N17" s="28"/>
      <c r="O17" s="27"/>
      <c r="P17" s="42">
        <f>SUM(Q18:Q19)</f>
        <v>0</v>
      </c>
      <c r="Q17" s="43"/>
      <c r="R17" s="28"/>
      <c r="S17" s="27"/>
      <c r="T17" s="42">
        <f>SUM(U18:U19)</f>
        <v>0</v>
      </c>
      <c r="U17" s="43"/>
      <c r="V17" s="28"/>
      <c r="W17" s="27"/>
      <c r="X17" s="42">
        <f>SUM(Y18:Y19)</f>
        <v>0</v>
      </c>
      <c r="Y17" s="43"/>
      <c r="Z17" s="28"/>
      <c r="AA17" s="27"/>
      <c r="AB17" s="42">
        <f>SUM(AC18:AC19)</f>
        <v>0</v>
      </c>
      <c r="AC17" s="43"/>
      <c r="AD17" s="28"/>
      <c r="AE17" s="27"/>
      <c r="AF17" s="42">
        <f>SUM(AG18:AG19)</f>
        <v>1282.9099999999999</v>
      </c>
      <c r="AG17" s="43"/>
      <c r="AH17" s="28"/>
      <c r="AI17" s="27"/>
      <c r="AJ17" s="42">
        <f>SUM(AK18:AK19)</f>
        <v>3201.6800000000012</v>
      </c>
      <c r="AK17" s="43"/>
      <c r="AL17" s="28"/>
      <c r="AM17" s="27"/>
      <c r="AN17" s="42">
        <f>SUM(AO18:AO19)</f>
        <v>643.65</v>
      </c>
      <c r="AO17" s="43"/>
      <c r="AP17" s="28"/>
      <c r="AQ17" s="27"/>
      <c r="AR17" s="42">
        <f>SUM(AS18:AS19)</f>
        <v>756.15</v>
      </c>
      <c r="AS17" s="43"/>
      <c r="AT17" s="28"/>
      <c r="AU17" s="27"/>
      <c r="AV17" s="42">
        <f>SUM(AW18:AW19)</f>
        <v>1089.6200000000001</v>
      </c>
      <c r="AW17" s="43"/>
      <c r="AX17" s="28"/>
      <c r="AY17" s="27"/>
      <c r="AZ17" s="42">
        <f>SUM(BA18:BA19)</f>
        <v>6963.0599999999995</v>
      </c>
      <c r="BA17" s="43"/>
      <c r="BB17" s="28"/>
      <c r="BC17" s="27"/>
      <c r="BD17" s="42">
        <f>SUM(BE18:BE19)</f>
        <v>3146.7400000000007</v>
      </c>
      <c r="BE17" s="43"/>
      <c r="BF17" s="28"/>
      <c r="BG17" s="27"/>
      <c r="BH17" s="42">
        <f>SUM(BI18:BI19)</f>
        <v>10128.539999999999</v>
      </c>
      <c r="BI17" s="43"/>
      <c r="BJ17" s="28"/>
      <c r="BK17" s="27"/>
      <c r="BL17" s="42">
        <f>SUM(BM18:BM19)</f>
        <v>96.69</v>
      </c>
      <c r="BM17" s="43"/>
    </row>
    <row r="18" spans="3:65" x14ac:dyDescent="0.2">
      <c r="D18" t="s">
        <v>5144</v>
      </c>
      <c r="E18" t="s">
        <v>5145</v>
      </c>
      <c r="F18" s="21"/>
      <c r="I18" s="29">
        <v>16900</v>
      </c>
      <c r="J18" s="21"/>
      <c r="M18" s="26">
        <f>+SUMIFS('DevInt 2022 Buchungen'!F2:F465,'DevInt 2022 Buchungen'!D2:D465,"2111",'DevInt 2022 Buchungen'!C2:C465,"&gt;="&amp;M$4,'DevInt 2022 Buchungen'!C2:C465,"&lt;"&amp;M$5+1,'DevInt 2022 Buchungen'!L2:L465,"Ausgaben")+-SUMIFS('DevInt 2022 Buchungen'!F2:F465,'DevInt 2022 Buchungen'!D2:D465,"2111",'DevInt 2022 Buchungen'!C2:C465,"&gt;="&amp;M$4,'DevInt 2022 Buchungen'!C2:C465,"&lt;"&amp;M$5+1,'DevInt 2022 Buchungen'!P2:P465,"Einnahmen")++SUMIFS('DevInt 2022 Buchungen'!F2:F465,'DevInt 2022 Buchungen'!D2:D465,"2111",'DevInt 2022 Buchungen'!C2:C465,"&gt;="&amp;M$4,'DevInt 2022 Buchungen'!C2:C465,"&lt;"&amp;M$5+1,'DevInt 2022 Buchungen'!L2:L465,"Einnahmen")+-SUMIFS('DevInt 2022 Buchungen'!F2:F465,'DevInt 2022 Buchungen'!D2:D465,"2111",'DevInt 2022 Buchungen'!C2:C465,"&gt;="&amp;M$4,'DevInt 2022 Buchungen'!C2:C465,"&lt;"&amp;M$5+1,'DevInt 2022 Buchungen'!P2:P465,"Ausgaben")++SUMIFS('DevInt 2022 Buchungen'!F2:F465,'DevInt 2022 Buchungen'!D2:D465,"2112",'DevInt 2022 Buchungen'!C2:C465,"&gt;="&amp;M$4,'DevInt 2022 Buchungen'!C2:C465,"&lt;"&amp;M$5+1,'DevInt 2022 Buchungen'!L2:L465,"Ausgaben")+-SUMIFS('DevInt 2022 Buchungen'!F2:F465,'DevInt 2022 Buchungen'!D2:D465,"2112",'DevInt 2022 Buchungen'!C2:C465,"&gt;="&amp;M$4,'DevInt 2022 Buchungen'!C2:C465,"&lt;"&amp;M$5+1,'DevInt 2022 Buchungen'!P2:P465,"Einnahmen")++SUMIFS('DevInt 2022 Buchungen'!F2:F465,'DevInt 2022 Buchungen'!D2:D465,"2112",'DevInt 2022 Buchungen'!C2:C465,"&gt;="&amp;M$4,'DevInt 2022 Buchungen'!C2:C465,"&lt;"&amp;M$5+1,'DevInt 2022 Buchungen'!L2:L465,"Einnahmen")+-SUMIFS('DevInt 2022 Buchungen'!F2:F465,'DevInt 2022 Buchungen'!D2:D465,"2112",'DevInt 2022 Buchungen'!C2:C465,"&gt;="&amp;M$4,'DevInt 2022 Buchungen'!C2:C465,"&lt;"&amp;M$5+1,'DevInt 2022 Buchungen'!P2:P465,"Ausgaben")++SUMIFS('DevInt 2022 Buchungen'!F2:F465,'DevInt 2022 Buchungen'!D2:D465,"2114",'DevInt 2022 Buchungen'!C2:C465,"&gt;="&amp;M$4,'DevInt 2022 Buchungen'!C2:C465,"&lt;"&amp;M$5+1,'DevInt 2022 Buchungen'!L2:L465,"Ausgaben")+-SUMIFS('DevInt 2022 Buchungen'!F2:F465,'DevInt 2022 Buchungen'!D2:D465,"2114",'DevInt 2022 Buchungen'!C2:C465,"&gt;="&amp;M$4,'DevInt 2022 Buchungen'!C2:C465,"&lt;"&amp;M$5+1,'DevInt 2022 Buchungen'!P2:P465,"Einnahmen")++SUMIFS('DevInt 2022 Buchungen'!F2:F465,'DevInt 2022 Buchungen'!D2:D465,"2114",'DevInt 2022 Buchungen'!C2:C465,"&gt;="&amp;M$4,'DevInt 2022 Buchungen'!C2:C465,"&lt;"&amp;M$5+1,'DevInt 2022 Buchungen'!L2:L465,"Einnahmen")+-SUMIFS('DevInt 2022 Buchungen'!F2:F465,'DevInt 2022 Buchungen'!D2:D465,"2114",'DevInt 2022 Buchungen'!C2:C465,"&gt;="&amp;M$4,'DevInt 2022 Buchungen'!C2:C465,"&lt;"&amp;M$5+1,'DevInt 2022 Buchungen'!P2:P465,"Ausgaben")++SUMIFS('DevInt 2022 Buchungen'!F2:F465,'DevInt 2022 Buchungen'!D2:D465,"2211",'DevInt 2022 Buchungen'!C2:C465,"&gt;="&amp;M$4,'DevInt 2022 Buchungen'!C2:C465,"&lt;"&amp;M$5+1,'DevInt 2022 Buchungen'!L2:L465,"Ausgaben")+-SUMIFS('DevInt 2022 Buchungen'!F2:F465,'DevInt 2022 Buchungen'!D2:D465,"2211",'DevInt 2022 Buchungen'!C2:C465,"&gt;="&amp;M$4,'DevInt 2022 Buchungen'!C2:C465,"&lt;"&amp;M$5+1,'DevInt 2022 Buchungen'!P2:P465,"Einnahmen")++SUMIFS('DevInt 2022 Buchungen'!F2:F465,'DevInt 2022 Buchungen'!D2:D465,"2211",'DevInt 2022 Buchungen'!C2:C465,"&gt;="&amp;M$4,'DevInt 2022 Buchungen'!C2:C465,"&lt;"&amp;M$5+1,'DevInt 2022 Buchungen'!L2:L465,"Einnahmen")+-SUMIFS('DevInt 2022 Buchungen'!F2:F465,'DevInt 2022 Buchungen'!D2:D465,"2211",'DevInt 2022 Buchungen'!C2:C465,"&gt;="&amp;M$4,'DevInt 2022 Buchungen'!C2:C465,"&lt;"&amp;M$5+1,'DevInt 2022 Buchungen'!P2:P465,"Ausgaben")++SUMIFS('DevInt 2022 Buchungen'!F2:F465,'DevInt 2022 Buchungen'!D2:D465,"2212",'DevInt 2022 Buchungen'!C2:C465,"&gt;="&amp;M$4,'DevInt 2022 Buchungen'!C2:C465,"&lt;"&amp;M$5+1,'DevInt 2022 Buchungen'!L2:L465,"Ausgaben")+-SUMIFS('DevInt 2022 Buchungen'!F2:F465,'DevInt 2022 Buchungen'!D2:D465,"2212",'DevInt 2022 Buchungen'!C2:C465,"&gt;="&amp;M$4,'DevInt 2022 Buchungen'!C2:C465,"&lt;"&amp;M$5+1,'DevInt 2022 Buchungen'!P2:P465,"Einnahmen")++SUMIFS('DevInt 2022 Buchungen'!F2:F465,'DevInt 2022 Buchungen'!D2:D465,"2212",'DevInt 2022 Buchungen'!C2:C465,"&gt;="&amp;M$4,'DevInt 2022 Buchungen'!C2:C465,"&lt;"&amp;M$5+1,'DevInt 2022 Buchungen'!L2:L465,"Einnahmen")+-SUMIFS('DevInt 2022 Buchungen'!F2:F465,'DevInt 2022 Buchungen'!D2:D465,"2212",'DevInt 2022 Buchungen'!C2:C465,"&gt;="&amp;M$4,'DevInt 2022 Buchungen'!C2:C465,"&lt;"&amp;M$5+1,'DevInt 2022 Buchungen'!P2:P465,"Ausgaben")++SUMIFS('DevInt 2022 Buchungen'!F2:F465,'DevInt 2022 Buchungen'!D2:D465,"2214",'DevInt 2022 Buchungen'!C2:C465,"&gt;="&amp;M$4,'DevInt 2022 Buchungen'!C2:C465,"&lt;"&amp;M$5+1,'DevInt 2022 Buchungen'!L2:L465,"Ausgaben")+-SUMIFS('DevInt 2022 Buchungen'!F2:F465,'DevInt 2022 Buchungen'!D2:D465,"2214",'DevInt 2022 Buchungen'!C2:C465,"&gt;="&amp;M$4,'DevInt 2022 Buchungen'!C2:C465,"&lt;"&amp;M$5+1,'DevInt 2022 Buchungen'!P2:P465,"Einnahmen")++SUMIFS('DevInt 2022 Buchungen'!F2:F465,'DevInt 2022 Buchungen'!D2:D465,"2214",'DevInt 2022 Buchungen'!C2:C465,"&gt;="&amp;M$4,'DevInt 2022 Buchungen'!C2:C465,"&lt;"&amp;M$5+1,'DevInt 2022 Buchungen'!L2:L465,"Einnahmen")+-SUMIFS('DevInt 2022 Buchungen'!F2:F465,'DevInt 2022 Buchungen'!D2:D465,"2214",'DevInt 2022 Buchungen'!C2:C465,"&gt;="&amp;M$4,'DevInt 2022 Buchungen'!C2:C465,"&lt;"&amp;M$5+1,'DevInt 2022 Buchungen'!P2:P465,"Ausgaben")</f>
        <v>17758.79</v>
      </c>
      <c r="N18" s="21"/>
      <c r="Q18" s="26">
        <f>+SUMIFS('DevInt 2022 Buchungen'!F2:F465,'DevInt 2022 Buchungen'!D2:D465,"2111",'DevInt 2022 Buchungen'!C2:C465,"&gt;="&amp;Q$4,'DevInt 2022 Buchungen'!C2:C465,"&lt;"&amp;Q$5+1,'DevInt 2022 Buchungen'!L2:L465,"Ausgaben")+-SUMIFS('DevInt 2022 Buchungen'!F2:F465,'DevInt 2022 Buchungen'!D2:D465,"2111",'DevInt 2022 Buchungen'!C2:C465,"&gt;="&amp;Q$4,'DevInt 2022 Buchungen'!C2:C465,"&lt;"&amp;Q$5+1,'DevInt 2022 Buchungen'!P2:P465,"Einnahmen")++SUMIFS('DevInt 2022 Buchungen'!F2:F465,'DevInt 2022 Buchungen'!D2:D465,"2111",'DevInt 2022 Buchungen'!C2:C465,"&gt;="&amp;Q$4,'DevInt 2022 Buchungen'!C2:C465,"&lt;"&amp;Q$5+1,'DevInt 2022 Buchungen'!L2:L465,"Einnahmen")+-SUMIFS('DevInt 2022 Buchungen'!F2:F465,'DevInt 2022 Buchungen'!D2:D465,"2111",'DevInt 2022 Buchungen'!C2:C465,"&gt;="&amp;Q$4,'DevInt 2022 Buchungen'!C2:C465,"&lt;"&amp;Q$5+1,'DevInt 2022 Buchungen'!P2:P465,"Ausgaben")++SUMIFS('DevInt 2022 Buchungen'!F2:F465,'DevInt 2022 Buchungen'!D2:D465,"2112",'DevInt 2022 Buchungen'!C2:C465,"&gt;="&amp;Q$4,'DevInt 2022 Buchungen'!C2:C465,"&lt;"&amp;Q$5+1,'DevInt 2022 Buchungen'!L2:L465,"Ausgaben")+-SUMIFS('DevInt 2022 Buchungen'!F2:F465,'DevInt 2022 Buchungen'!D2:D465,"2112",'DevInt 2022 Buchungen'!C2:C465,"&gt;="&amp;Q$4,'DevInt 2022 Buchungen'!C2:C465,"&lt;"&amp;Q$5+1,'DevInt 2022 Buchungen'!P2:P465,"Einnahmen")++SUMIFS('DevInt 2022 Buchungen'!F2:F465,'DevInt 2022 Buchungen'!D2:D465,"2112",'DevInt 2022 Buchungen'!C2:C465,"&gt;="&amp;Q$4,'DevInt 2022 Buchungen'!C2:C465,"&lt;"&amp;Q$5+1,'DevInt 2022 Buchungen'!L2:L465,"Einnahmen")+-SUMIFS('DevInt 2022 Buchungen'!F2:F465,'DevInt 2022 Buchungen'!D2:D465,"2112",'DevInt 2022 Buchungen'!C2:C465,"&gt;="&amp;Q$4,'DevInt 2022 Buchungen'!C2:C465,"&lt;"&amp;Q$5+1,'DevInt 2022 Buchungen'!P2:P465,"Ausgaben")++SUMIFS('DevInt 2022 Buchungen'!F2:F465,'DevInt 2022 Buchungen'!D2:D465,"2114",'DevInt 2022 Buchungen'!C2:C465,"&gt;="&amp;Q$4,'DevInt 2022 Buchungen'!C2:C465,"&lt;"&amp;Q$5+1,'DevInt 2022 Buchungen'!L2:L465,"Ausgaben")+-SUMIFS('DevInt 2022 Buchungen'!F2:F465,'DevInt 2022 Buchungen'!D2:D465,"2114",'DevInt 2022 Buchungen'!C2:C465,"&gt;="&amp;Q$4,'DevInt 2022 Buchungen'!C2:C465,"&lt;"&amp;Q$5+1,'DevInt 2022 Buchungen'!P2:P465,"Einnahmen")++SUMIFS('DevInt 2022 Buchungen'!F2:F465,'DevInt 2022 Buchungen'!D2:D465,"2114",'DevInt 2022 Buchungen'!C2:C465,"&gt;="&amp;Q$4,'DevInt 2022 Buchungen'!C2:C465,"&lt;"&amp;Q$5+1,'DevInt 2022 Buchungen'!L2:L465,"Einnahmen")+-SUMIFS('DevInt 2022 Buchungen'!F2:F465,'DevInt 2022 Buchungen'!D2:D465,"2114",'DevInt 2022 Buchungen'!C2:C465,"&gt;="&amp;Q$4,'DevInt 2022 Buchungen'!C2:C465,"&lt;"&amp;Q$5+1,'DevInt 2022 Buchungen'!P2:P465,"Ausgaben")++SUMIFS('DevInt 2022 Buchungen'!F2:F465,'DevInt 2022 Buchungen'!D2:D465,"2211",'DevInt 2022 Buchungen'!C2:C465,"&gt;="&amp;Q$4,'DevInt 2022 Buchungen'!C2:C465,"&lt;"&amp;Q$5+1,'DevInt 2022 Buchungen'!L2:L465,"Ausgaben")+-SUMIFS('DevInt 2022 Buchungen'!F2:F465,'DevInt 2022 Buchungen'!D2:D465,"2211",'DevInt 2022 Buchungen'!C2:C465,"&gt;="&amp;Q$4,'DevInt 2022 Buchungen'!C2:C465,"&lt;"&amp;Q$5+1,'DevInt 2022 Buchungen'!P2:P465,"Einnahmen")++SUMIFS('DevInt 2022 Buchungen'!F2:F465,'DevInt 2022 Buchungen'!D2:D465,"2211",'DevInt 2022 Buchungen'!C2:C465,"&gt;="&amp;Q$4,'DevInt 2022 Buchungen'!C2:C465,"&lt;"&amp;Q$5+1,'DevInt 2022 Buchungen'!L2:L465,"Einnahmen")+-SUMIFS('DevInt 2022 Buchungen'!F2:F465,'DevInt 2022 Buchungen'!D2:D465,"2211",'DevInt 2022 Buchungen'!C2:C465,"&gt;="&amp;Q$4,'DevInt 2022 Buchungen'!C2:C465,"&lt;"&amp;Q$5+1,'DevInt 2022 Buchungen'!P2:P465,"Ausgaben")++SUMIFS('DevInt 2022 Buchungen'!F2:F465,'DevInt 2022 Buchungen'!D2:D465,"2212",'DevInt 2022 Buchungen'!C2:C465,"&gt;="&amp;Q$4,'DevInt 2022 Buchungen'!C2:C465,"&lt;"&amp;Q$5+1,'DevInt 2022 Buchungen'!L2:L465,"Ausgaben")+-SUMIFS('DevInt 2022 Buchungen'!F2:F465,'DevInt 2022 Buchungen'!D2:D465,"2212",'DevInt 2022 Buchungen'!C2:C465,"&gt;="&amp;Q$4,'DevInt 2022 Buchungen'!C2:C465,"&lt;"&amp;Q$5+1,'DevInt 2022 Buchungen'!P2:P465,"Einnahmen")++SUMIFS('DevInt 2022 Buchungen'!F2:F465,'DevInt 2022 Buchungen'!D2:D465,"2212",'DevInt 2022 Buchungen'!C2:C465,"&gt;="&amp;Q$4,'DevInt 2022 Buchungen'!C2:C465,"&lt;"&amp;Q$5+1,'DevInt 2022 Buchungen'!L2:L465,"Einnahmen")+-SUMIFS('DevInt 2022 Buchungen'!F2:F465,'DevInt 2022 Buchungen'!D2:D465,"2212",'DevInt 2022 Buchungen'!C2:C465,"&gt;="&amp;Q$4,'DevInt 2022 Buchungen'!C2:C465,"&lt;"&amp;Q$5+1,'DevInt 2022 Buchungen'!P2:P465,"Ausgaben")++SUMIFS('DevInt 2022 Buchungen'!F2:F465,'DevInt 2022 Buchungen'!D2:D465,"2214",'DevInt 2022 Buchungen'!C2:C465,"&gt;="&amp;Q$4,'DevInt 2022 Buchungen'!C2:C465,"&lt;"&amp;Q$5+1,'DevInt 2022 Buchungen'!L2:L465,"Ausgaben")+-SUMIFS('DevInt 2022 Buchungen'!F2:F465,'DevInt 2022 Buchungen'!D2:D465,"2214",'DevInt 2022 Buchungen'!C2:C465,"&gt;="&amp;Q$4,'DevInt 2022 Buchungen'!C2:C465,"&lt;"&amp;Q$5+1,'DevInt 2022 Buchungen'!P2:P465,"Einnahmen")++SUMIFS('DevInt 2022 Buchungen'!F2:F465,'DevInt 2022 Buchungen'!D2:D465,"2214",'DevInt 2022 Buchungen'!C2:C465,"&gt;="&amp;Q$4,'DevInt 2022 Buchungen'!C2:C465,"&lt;"&amp;Q$5+1,'DevInt 2022 Buchungen'!L2:L465,"Einnahmen")+-SUMIFS('DevInt 2022 Buchungen'!F2:F465,'DevInt 2022 Buchungen'!D2:D465,"2214",'DevInt 2022 Buchungen'!C2:C465,"&gt;="&amp;Q$4,'DevInt 2022 Buchungen'!C2:C465,"&lt;"&amp;Q$5+1,'DevInt 2022 Buchungen'!P2:P465,"Ausgaben")</f>
        <v>0</v>
      </c>
      <c r="R18" s="21"/>
      <c r="U18" s="26">
        <f>+SUMIFS('DevInt 2022 Buchungen'!F2:F465,'DevInt 2022 Buchungen'!D2:D465,"2111",'DevInt 2022 Buchungen'!C2:C465,"&gt;="&amp;U$4,'DevInt 2022 Buchungen'!C2:C465,"&lt;"&amp;U$5+1,'DevInt 2022 Buchungen'!L2:L465,"Ausgaben")+-SUMIFS('DevInt 2022 Buchungen'!F2:F465,'DevInt 2022 Buchungen'!D2:D465,"2111",'DevInt 2022 Buchungen'!C2:C465,"&gt;="&amp;U$4,'DevInt 2022 Buchungen'!C2:C465,"&lt;"&amp;U$5+1,'DevInt 2022 Buchungen'!P2:P465,"Einnahmen")++SUMIFS('DevInt 2022 Buchungen'!F2:F465,'DevInt 2022 Buchungen'!D2:D465,"2111",'DevInt 2022 Buchungen'!C2:C465,"&gt;="&amp;U$4,'DevInt 2022 Buchungen'!C2:C465,"&lt;"&amp;U$5+1,'DevInt 2022 Buchungen'!L2:L465,"Einnahmen")+-SUMIFS('DevInt 2022 Buchungen'!F2:F465,'DevInt 2022 Buchungen'!D2:D465,"2111",'DevInt 2022 Buchungen'!C2:C465,"&gt;="&amp;U$4,'DevInt 2022 Buchungen'!C2:C465,"&lt;"&amp;U$5+1,'DevInt 2022 Buchungen'!P2:P465,"Ausgaben")++SUMIFS('DevInt 2022 Buchungen'!F2:F465,'DevInt 2022 Buchungen'!D2:D465,"2112",'DevInt 2022 Buchungen'!C2:C465,"&gt;="&amp;U$4,'DevInt 2022 Buchungen'!C2:C465,"&lt;"&amp;U$5+1,'DevInt 2022 Buchungen'!L2:L465,"Ausgaben")+-SUMIFS('DevInt 2022 Buchungen'!F2:F465,'DevInt 2022 Buchungen'!D2:D465,"2112",'DevInt 2022 Buchungen'!C2:C465,"&gt;="&amp;U$4,'DevInt 2022 Buchungen'!C2:C465,"&lt;"&amp;U$5+1,'DevInt 2022 Buchungen'!P2:P465,"Einnahmen")++SUMIFS('DevInt 2022 Buchungen'!F2:F465,'DevInt 2022 Buchungen'!D2:D465,"2112",'DevInt 2022 Buchungen'!C2:C465,"&gt;="&amp;U$4,'DevInt 2022 Buchungen'!C2:C465,"&lt;"&amp;U$5+1,'DevInt 2022 Buchungen'!L2:L465,"Einnahmen")+-SUMIFS('DevInt 2022 Buchungen'!F2:F465,'DevInt 2022 Buchungen'!D2:D465,"2112",'DevInt 2022 Buchungen'!C2:C465,"&gt;="&amp;U$4,'DevInt 2022 Buchungen'!C2:C465,"&lt;"&amp;U$5+1,'DevInt 2022 Buchungen'!P2:P465,"Ausgaben")++SUMIFS('DevInt 2022 Buchungen'!F2:F465,'DevInt 2022 Buchungen'!D2:D465,"2114",'DevInt 2022 Buchungen'!C2:C465,"&gt;="&amp;U$4,'DevInt 2022 Buchungen'!C2:C465,"&lt;"&amp;U$5+1,'DevInt 2022 Buchungen'!L2:L465,"Ausgaben")+-SUMIFS('DevInt 2022 Buchungen'!F2:F465,'DevInt 2022 Buchungen'!D2:D465,"2114",'DevInt 2022 Buchungen'!C2:C465,"&gt;="&amp;U$4,'DevInt 2022 Buchungen'!C2:C465,"&lt;"&amp;U$5+1,'DevInt 2022 Buchungen'!P2:P465,"Einnahmen")++SUMIFS('DevInt 2022 Buchungen'!F2:F465,'DevInt 2022 Buchungen'!D2:D465,"2114",'DevInt 2022 Buchungen'!C2:C465,"&gt;="&amp;U$4,'DevInt 2022 Buchungen'!C2:C465,"&lt;"&amp;U$5+1,'DevInt 2022 Buchungen'!L2:L465,"Einnahmen")+-SUMIFS('DevInt 2022 Buchungen'!F2:F465,'DevInt 2022 Buchungen'!D2:D465,"2114",'DevInt 2022 Buchungen'!C2:C465,"&gt;="&amp;U$4,'DevInt 2022 Buchungen'!C2:C465,"&lt;"&amp;U$5+1,'DevInt 2022 Buchungen'!P2:P465,"Ausgaben")++SUMIFS('DevInt 2022 Buchungen'!F2:F465,'DevInt 2022 Buchungen'!D2:D465,"2211",'DevInt 2022 Buchungen'!C2:C465,"&gt;="&amp;U$4,'DevInt 2022 Buchungen'!C2:C465,"&lt;"&amp;U$5+1,'DevInt 2022 Buchungen'!L2:L465,"Ausgaben")+-SUMIFS('DevInt 2022 Buchungen'!F2:F465,'DevInt 2022 Buchungen'!D2:D465,"2211",'DevInt 2022 Buchungen'!C2:C465,"&gt;="&amp;U$4,'DevInt 2022 Buchungen'!C2:C465,"&lt;"&amp;U$5+1,'DevInt 2022 Buchungen'!P2:P465,"Einnahmen")++SUMIFS('DevInt 2022 Buchungen'!F2:F465,'DevInt 2022 Buchungen'!D2:D465,"2211",'DevInt 2022 Buchungen'!C2:C465,"&gt;="&amp;U$4,'DevInt 2022 Buchungen'!C2:C465,"&lt;"&amp;U$5+1,'DevInt 2022 Buchungen'!L2:L465,"Einnahmen")+-SUMIFS('DevInt 2022 Buchungen'!F2:F465,'DevInt 2022 Buchungen'!D2:D465,"2211",'DevInt 2022 Buchungen'!C2:C465,"&gt;="&amp;U$4,'DevInt 2022 Buchungen'!C2:C465,"&lt;"&amp;U$5+1,'DevInt 2022 Buchungen'!P2:P465,"Ausgaben")++SUMIFS('DevInt 2022 Buchungen'!F2:F465,'DevInt 2022 Buchungen'!D2:D465,"2212",'DevInt 2022 Buchungen'!C2:C465,"&gt;="&amp;U$4,'DevInt 2022 Buchungen'!C2:C465,"&lt;"&amp;U$5+1,'DevInt 2022 Buchungen'!L2:L465,"Ausgaben")+-SUMIFS('DevInt 2022 Buchungen'!F2:F465,'DevInt 2022 Buchungen'!D2:D465,"2212",'DevInt 2022 Buchungen'!C2:C465,"&gt;="&amp;U$4,'DevInt 2022 Buchungen'!C2:C465,"&lt;"&amp;U$5+1,'DevInt 2022 Buchungen'!P2:P465,"Einnahmen")++SUMIFS('DevInt 2022 Buchungen'!F2:F465,'DevInt 2022 Buchungen'!D2:D465,"2212",'DevInt 2022 Buchungen'!C2:C465,"&gt;="&amp;U$4,'DevInt 2022 Buchungen'!C2:C465,"&lt;"&amp;U$5+1,'DevInt 2022 Buchungen'!L2:L465,"Einnahmen")+-SUMIFS('DevInt 2022 Buchungen'!F2:F465,'DevInt 2022 Buchungen'!D2:D465,"2212",'DevInt 2022 Buchungen'!C2:C465,"&gt;="&amp;U$4,'DevInt 2022 Buchungen'!C2:C465,"&lt;"&amp;U$5+1,'DevInt 2022 Buchungen'!P2:P465,"Ausgaben")++SUMIFS('DevInt 2022 Buchungen'!F2:F465,'DevInt 2022 Buchungen'!D2:D465,"2214",'DevInt 2022 Buchungen'!C2:C465,"&gt;="&amp;U$4,'DevInt 2022 Buchungen'!C2:C465,"&lt;"&amp;U$5+1,'DevInt 2022 Buchungen'!L2:L465,"Ausgaben")+-SUMIFS('DevInt 2022 Buchungen'!F2:F465,'DevInt 2022 Buchungen'!D2:D465,"2214",'DevInt 2022 Buchungen'!C2:C465,"&gt;="&amp;U$4,'DevInt 2022 Buchungen'!C2:C465,"&lt;"&amp;U$5+1,'DevInt 2022 Buchungen'!P2:P465,"Einnahmen")++SUMIFS('DevInt 2022 Buchungen'!F2:F465,'DevInt 2022 Buchungen'!D2:D465,"2214",'DevInt 2022 Buchungen'!C2:C465,"&gt;="&amp;U$4,'DevInt 2022 Buchungen'!C2:C465,"&lt;"&amp;U$5+1,'DevInt 2022 Buchungen'!L2:L465,"Einnahmen")+-SUMIFS('DevInt 2022 Buchungen'!F2:F465,'DevInt 2022 Buchungen'!D2:D465,"2214",'DevInt 2022 Buchungen'!C2:C465,"&gt;="&amp;U$4,'DevInt 2022 Buchungen'!C2:C465,"&lt;"&amp;U$5+1,'DevInt 2022 Buchungen'!P2:P465,"Ausgaben")</f>
        <v>0</v>
      </c>
      <c r="V18" s="21"/>
      <c r="Y18" s="26">
        <f>+SUMIFS('DevInt 2022 Buchungen'!F2:F465,'DevInt 2022 Buchungen'!D2:D465,"2111",'DevInt 2022 Buchungen'!C2:C465,"&gt;="&amp;Y$4,'DevInt 2022 Buchungen'!C2:C465,"&lt;"&amp;Y$5+1,'DevInt 2022 Buchungen'!L2:L465,"Ausgaben")+-SUMIFS('DevInt 2022 Buchungen'!F2:F465,'DevInt 2022 Buchungen'!D2:D465,"2111",'DevInt 2022 Buchungen'!C2:C465,"&gt;="&amp;Y$4,'DevInt 2022 Buchungen'!C2:C465,"&lt;"&amp;Y$5+1,'DevInt 2022 Buchungen'!P2:P465,"Einnahmen")++SUMIFS('DevInt 2022 Buchungen'!F2:F465,'DevInt 2022 Buchungen'!D2:D465,"2111",'DevInt 2022 Buchungen'!C2:C465,"&gt;="&amp;Y$4,'DevInt 2022 Buchungen'!C2:C465,"&lt;"&amp;Y$5+1,'DevInt 2022 Buchungen'!L2:L465,"Einnahmen")+-SUMIFS('DevInt 2022 Buchungen'!F2:F465,'DevInt 2022 Buchungen'!D2:D465,"2111",'DevInt 2022 Buchungen'!C2:C465,"&gt;="&amp;Y$4,'DevInt 2022 Buchungen'!C2:C465,"&lt;"&amp;Y$5+1,'DevInt 2022 Buchungen'!P2:P465,"Ausgaben")++SUMIFS('DevInt 2022 Buchungen'!F2:F465,'DevInt 2022 Buchungen'!D2:D465,"2112",'DevInt 2022 Buchungen'!C2:C465,"&gt;="&amp;Y$4,'DevInt 2022 Buchungen'!C2:C465,"&lt;"&amp;Y$5+1,'DevInt 2022 Buchungen'!L2:L465,"Ausgaben")+-SUMIFS('DevInt 2022 Buchungen'!F2:F465,'DevInt 2022 Buchungen'!D2:D465,"2112",'DevInt 2022 Buchungen'!C2:C465,"&gt;="&amp;Y$4,'DevInt 2022 Buchungen'!C2:C465,"&lt;"&amp;Y$5+1,'DevInt 2022 Buchungen'!P2:P465,"Einnahmen")++SUMIFS('DevInt 2022 Buchungen'!F2:F465,'DevInt 2022 Buchungen'!D2:D465,"2112",'DevInt 2022 Buchungen'!C2:C465,"&gt;="&amp;Y$4,'DevInt 2022 Buchungen'!C2:C465,"&lt;"&amp;Y$5+1,'DevInt 2022 Buchungen'!L2:L465,"Einnahmen")+-SUMIFS('DevInt 2022 Buchungen'!F2:F465,'DevInt 2022 Buchungen'!D2:D465,"2112",'DevInt 2022 Buchungen'!C2:C465,"&gt;="&amp;Y$4,'DevInt 2022 Buchungen'!C2:C465,"&lt;"&amp;Y$5+1,'DevInt 2022 Buchungen'!P2:P465,"Ausgaben")++SUMIFS('DevInt 2022 Buchungen'!F2:F465,'DevInt 2022 Buchungen'!D2:D465,"2114",'DevInt 2022 Buchungen'!C2:C465,"&gt;="&amp;Y$4,'DevInt 2022 Buchungen'!C2:C465,"&lt;"&amp;Y$5+1,'DevInt 2022 Buchungen'!L2:L465,"Ausgaben")+-SUMIFS('DevInt 2022 Buchungen'!F2:F465,'DevInt 2022 Buchungen'!D2:D465,"2114",'DevInt 2022 Buchungen'!C2:C465,"&gt;="&amp;Y$4,'DevInt 2022 Buchungen'!C2:C465,"&lt;"&amp;Y$5+1,'DevInt 2022 Buchungen'!P2:P465,"Einnahmen")++SUMIFS('DevInt 2022 Buchungen'!F2:F465,'DevInt 2022 Buchungen'!D2:D465,"2114",'DevInt 2022 Buchungen'!C2:C465,"&gt;="&amp;Y$4,'DevInt 2022 Buchungen'!C2:C465,"&lt;"&amp;Y$5+1,'DevInt 2022 Buchungen'!L2:L465,"Einnahmen")+-SUMIFS('DevInt 2022 Buchungen'!F2:F465,'DevInt 2022 Buchungen'!D2:D465,"2114",'DevInt 2022 Buchungen'!C2:C465,"&gt;="&amp;Y$4,'DevInt 2022 Buchungen'!C2:C465,"&lt;"&amp;Y$5+1,'DevInt 2022 Buchungen'!P2:P465,"Ausgaben")++SUMIFS('DevInt 2022 Buchungen'!F2:F465,'DevInt 2022 Buchungen'!D2:D465,"2211",'DevInt 2022 Buchungen'!C2:C465,"&gt;="&amp;Y$4,'DevInt 2022 Buchungen'!C2:C465,"&lt;"&amp;Y$5+1,'DevInt 2022 Buchungen'!L2:L465,"Ausgaben")+-SUMIFS('DevInt 2022 Buchungen'!F2:F465,'DevInt 2022 Buchungen'!D2:D465,"2211",'DevInt 2022 Buchungen'!C2:C465,"&gt;="&amp;Y$4,'DevInt 2022 Buchungen'!C2:C465,"&lt;"&amp;Y$5+1,'DevInt 2022 Buchungen'!P2:P465,"Einnahmen")++SUMIFS('DevInt 2022 Buchungen'!F2:F465,'DevInt 2022 Buchungen'!D2:D465,"2211",'DevInt 2022 Buchungen'!C2:C465,"&gt;="&amp;Y$4,'DevInt 2022 Buchungen'!C2:C465,"&lt;"&amp;Y$5+1,'DevInt 2022 Buchungen'!L2:L465,"Einnahmen")+-SUMIFS('DevInt 2022 Buchungen'!F2:F465,'DevInt 2022 Buchungen'!D2:D465,"2211",'DevInt 2022 Buchungen'!C2:C465,"&gt;="&amp;Y$4,'DevInt 2022 Buchungen'!C2:C465,"&lt;"&amp;Y$5+1,'DevInt 2022 Buchungen'!P2:P465,"Ausgaben")++SUMIFS('DevInt 2022 Buchungen'!F2:F465,'DevInt 2022 Buchungen'!D2:D465,"2212",'DevInt 2022 Buchungen'!C2:C465,"&gt;="&amp;Y$4,'DevInt 2022 Buchungen'!C2:C465,"&lt;"&amp;Y$5+1,'DevInt 2022 Buchungen'!L2:L465,"Ausgaben")+-SUMIFS('DevInt 2022 Buchungen'!F2:F465,'DevInt 2022 Buchungen'!D2:D465,"2212",'DevInt 2022 Buchungen'!C2:C465,"&gt;="&amp;Y$4,'DevInt 2022 Buchungen'!C2:C465,"&lt;"&amp;Y$5+1,'DevInt 2022 Buchungen'!P2:P465,"Einnahmen")++SUMIFS('DevInt 2022 Buchungen'!F2:F465,'DevInt 2022 Buchungen'!D2:D465,"2212",'DevInt 2022 Buchungen'!C2:C465,"&gt;="&amp;Y$4,'DevInt 2022 Buchungen'!C2:C465,"&lt;"&amp;Y$5+1,'DevInt 2022 Buchungen'!L2:L465,"Einnahmen")+-SUMIFS('DevInt 2022 Buchungen'!F2:F465,'DevInt 2022 Buchungen'!D2:D465,"2212",'DevInt 2022 Buchungen'!C2:C465,"&gt;="&amp;Y$4,'DevInt 2022 Buchungen'!C2:C465,"&lt;"&amp;Y$5+1,'DevInt 2022 Buchungen'!P2:P465,"Ausgaben")++SUMIFS('DevInt 2022 Buchungen'!F2:F465,'DevInt 2022 Buchungen'!D2:D465,"2214",'DevInt 2022 Buchungen'!C2:C465,"&gt;="&amp;Y$4,'DevInt 2022 Buchungen'!C2:C465,"&lt;"&amp;Y$5+1,'DevInt 2022 Buchungen'!L2:L465,"Ausgaben")+-SUMIFS('DevInt 2022 Buchungen'!F2:F465,'DevInt 2022 Buchungen'!D2:D465,"2214",'DevInt 2022 Buchungen'!C2:C465,"&gt;="&amp;Y$4,'DevInt 2022 Buchungen'!C2:C465,"&lt;"&amp;Y$5+1,'DevInt 2022 Buchungen'!P2:P465,"Einnahmen")++SUMIFS('DevInt 2022 Buchungen'!F2:F465,'DevInt 2022 Buchungen'!D2:D465,"2214",'DevInt 2022 Buchungen'!C2:C465,"&gt;="&amp;Y$4,'DevInt 2022 Buchungen'!C2:C465,"&lt;"&amp;Y$5+1,'DevInt 2022 Buchungen'!L2:L465,"Einnahmen")+-SUMIFS('DevInt 2022 Buchungen'!F2:F465,'DevInt 2022 Buchungen'!D2:D465,"2214",'DevInt 2022 Buchungen'!C2:C465,"&gt;="&amp;Y$4,'DevInt 2022 Buchungen'!C2:C465,"&lt;"&amp;Y$5+1,'DevInt 2022 Buchungen'!P2:P465,"Ausgaben")</f>
        <v>0</v>
      </c>
      <c r="Z18" s="21"/>
      <c r="AC18" s="26">
        <f>+SUMIFS('DevInt 2022 Buchungen'!F2:F465,'DevInt 2022 Buchungen'!D2:D465,"2111",'DevInt 2022 Buchungen'!C2:C465,"&gt;="&amp;AC$4,'DevInt 2022 Buchungen'!C2:C465,"&lt;"&amp;AC$5+1,'DevInt 2022 Buchungen'!L2:L465,"Ausgaben")+-SUMIFS('DevInt 2022 Buchungen'!F2:F465,'DevInt 2022 Buchungen'!D2:D465,"2111",'DevInt 2022 Buchungen'!C2:C465,"&gt;="&amp;AC$4,'DevInt 2022 Buchungen'!C2:C465,"&lt;"&amp;AC$5+1,'DevInt 2022 Buchungen'!P2:P465,"Einnahmen")++SUMIFS('DevInt 2022 Buchungen'!F2:F465,'DevInt 2022 Buchungen'!D2:D465,"2111",'DevInt 2022 Buchungen'!C2:C465,"&gt;="&amp;AC$4,'DevInt 2022 Buchungen'!C2:C465,"&lt;"&amp;AC$5+1,'DevInt 2022 Buchungen'!L2:L465,"Einnahmen")+-SUMIFS('DevInt 2022 Buchungen'!F2:F465,'DevInt 2022 Buchungen'!D2:D465,"2111",'DevInt 2022 Buchungen'!C2:C465,"&gt;="&amp;AC$4,'DevInt 2022 Buchungen'!C2:C465,"&lt;"&amp;AC$5+1,'DevInt 2022 Buchungen'!P2:P465,"Ausgaben")++SUMIFS('DevInt 2022 Buchungen'!F2:F465,'DevInt 2022 Buchungen'!D2:D465,"2112",'DevInt 2022 Buchungen'!C2:C465,"&gt;="&amp;AC$4,'DevInt 2022 Buchungen'!C2:C465,"&lt;"&amp;AC$5+1,'DevInt 2022 Buchungen'!L2:L465,"Ausgaben")+-SUMIFS('DevInt 2022 Buchungen'!F2:F465,'DevInt 2022 Buchungen'!D2:D465,"2112",'DevInt 2022 Buchungen'!C2:C465,"&gt;="&amp;AC$4,'DevInt 2022 Buchungen'!C2:C465,"&lt;"&amp;AC$5+1,'DevInt 2022 Buchungen'!P2:P465,"Einnahmen")++SUMIFS('DevInt 2022 Buchungen'!F2:F465,'DevInt 2022 Buchungen'!D2:D465,"2112",'DevInt 2022 Buchungen'!C2:C465,"&gt;="&amp;AC$4,'DevInt 2022 Buchungen'!C2:C465,"&lt;"&amp;AC$5+1,'DevInt 2022 Buchungen'!L2:L465,"Einnahmen")+-SUMIFS('DevInt 2022 Buchungen'!F2:F465,'DevInt 2022 Buchungen'!D2:D465,"2112",'DevInt 2022 Buchungen'!C2:C465,"&gt;="&amp;AC$4,'DevInt 2022 Buchungen'!C2:C465,"&lt;"&amp;AC$5+1,'DevInt 2022 Buchungen'!P2:P465,"Ausgaben")++SUMIFS('DevInt 2022 Buchungen'!F2:F465,'DevInt 2022 Buchungen'!D2:D465,"2114",'DevInt 2022 Buchungen'!C2:C465,"&gt;="&amp;AC$4,'DevInt 2022 Buchungen'!C2:C465,"&lt;"&amp;AC$5+1,'DevInt 2022 Buchungen'!L2:L465,"Ausgaben")+-SUMIFS('DevInt 2022 Buchungen'!F2:F465,'DevInt 2022 Buchungen'!D2:D465,"2114",'DevInt 2022 Buchungen'!C2:C465,"&gt;="&amp;AC$4,'DevInt 2022 Buchungen'!C2:C465,"&lt;"&amp;AC$5+1,'DevInt 2022 Buchungen'!P2:P465,"Einnahmen")++SUMIFS('DevInt 2022 Buchungen'!F2:F465,'DevInt 2022 Buchungen'!D2:D465,"2114",'DevInt 2022 Buchungen'!C2:C465,"&gt;="&amp;AC$4,'DevInt 2022 Buchungen'!C2:C465,"&lt;"&amp;AC$5+1,'DevInt 2022 Buchungen'!L2:L465,"Einnahmen")+-SUMIFS('DevInt 2022 Buchungen'!F2:F465,'DevInt 2022 Buchungen'!D2:D465,"2114",'DevInt 2022 Buchungen'!C2:C465,"&gt;="&amp;AC$4,'DevInt 2022 Buchungen'!C2:C465,"&lt;"&amp;AC$5+1,'DevInt 2022 Buchungen'!P2:P465,"Ausgaben")++SUMIFS('DevInt 2022 Buchungen'!F2:F465,'DevInt 2022 Buchungen'!D2:D465,"2211",'DevInt 2022 Buchungen'!C2:C465,"&gt;="&amp;AC$4,'DevInt 2022 Buchungen'!C2:C465,"&lt;"&amp;AC$5+1,'DevInt 2022 Buchungen'!L2:L465,"Ausgaben")+-SUMIFS('DevInt 2022 Buchungen'!F2:F465,'DevInt 2022 Buchungen'!D2:D465,"2211",'DevInt 2022 Buchungen'!C2:C465,"&gt;="&amp;AC$4,'DevInt 2022 Buchungen'!C2:C465,"&lt;"&amp;AC$5+1,'DevInt 2022 Buchungen'!P2:P465,"Einnahmen")++SUMIFS('DevInt 2022 Buchungen'!F2:F465,'DevInt 2022 Buchungen'!D2:D465,"2211",'DevInt 2022 Buchungen'!C2:C465,"&gt;="&amp;AC$4,'DevInt 2022 Buchungen'!C2:C465,"&lt;"&amp;AC$5+1,'DevInt 2022 Buchungen'!L2:L465,"Einnahmen")+-SUMIFS('DevInt 2022 Buchungen'!F2:F465,'DevInt 2022 Buchungen'!D2:D465,"2211",'DevInt 2022 Buchungen'!C2:C465,"&gt;="&amp;AC$4,'DevInt 2022 Buchungen'!C2:C465,"&lt;"&amp;AC$5+1,'DevInt 2022 Buchungen'!P2:P465,"Ausgaben")++SUMIFS('DevInt 2022 Buchungen'!F2:F465,'DevInt 2022 Buchungen'!D2:D465,"2212",'DevInt 2022 Buchungen'!C2:C465,"&gt;="&amp;AC$4,'DevInt 2022 Buchungen'!C2:C465,"&lt;"&amp;AC$5+1,'DevInt 2022 Buchungen'!L2:L465,"Ausgaben")+-SUMIFS('DevInt 2022 Buchungen'!F2:F465,'DevInt 2022 Buchungen'!D2:D465,"2212",'DevInt 2022 Buchungen'!C2:C465,"&gt;="&amp;AC$4,'DevInt 2022 Buchungen'!C2:C465,"&lt;"&amp;AC$5+1,'DevInt 2022 Buchungen'!P2:P465,"Einnahmen")++SUMIFS('DevInt 2022 Buchungen'!F2:F465,'DevInt 2022 Buchungen'!D2:D465,"2212",'DevInt 2022 Buchungen'!C2:C465,"&gt;="&amp;AC$4,'DevInt 2022 Buchungen'!C2:C465,"&lt;"&amp;AC$5+1,'DevInt 2022 Buchungen'!L2:L465,"Einnahmen")+-SUMIFS('DevInt 2022 Buchungen'!F2:F465,'DevInt 2022 Buchungen'!D2:D465,"2212",'DevInt 2022 Buchungen'!C2:C465,"&gt;="&amp;AC$4,'DevInt 2022 Buchungen'!C2:C465,"&lt;"&amp;AC$5+1,'DevInt 2022 Buchungen'!P2:P465,"Ausgaben")++SUMIFS('DevInt 2022 Buchungen'!F2:F465,'DevInt 2022 Buchungen'!D2:D465,"2214",'DevInt 2022 Buchungen'!C2:C465,"&gt;="&amp;AC$4,'DevInt 2022 Buchungen'!C2:C465,"&lt;"&amp;AC$5+1,'DevInt 2022 Buchungen'!L2:L465,"Ausgaben")+-SUMIFS('DevInt 2022 Buchungen'!F2:F465,'DevInt 2022 Buchungen'!D2:D465,"2214",'DevInt 2022 Buchungen'!C2:C465,"&gt;="&amp;AC$4,'DevInt 2022 Buchungen'!C2:C465,"&lt;"&amp;AC$5+1,'DevInt 2022 Buchungen'!P2:P465,"Einnahmen")++SUMIFS('DevInt 2022 Buchungen'!F2:F465,'DevInt 2022 Buchungen'!D2:D465,"2214",'DevInt 2022 Buchungen'!C2:C465,"&gt;="&amp;AC$4,'DevInt 2022 Buchungen'!C2:C465,"&lt;"&amp;AC$5+1,'DevInt 2022 Buchungen'!L2:L465,"Einnahmen")+-SUMIFS('DevInt 2022 Buchungen'!F2:F465,'DevInt 2022 Buchungen'!D2:D465,"2214",'DevInt 2022 Buchungen'!C2:C465,"&gt;="&amp;AC$4,'DevInt 2022 Buchungen'!C2:C465,"&lt;"&amp;AC$5+1,'DevInt 2022 Buchungen'!P2:P465,"Ausgaben")</f>
        <v>0</v>
      </c>
      <c r="AD18" s="21"/>
      <c r="AG18" s="26">
        <f>+SUMIFS('DevInt 2022 Buchungen'!F2:F465,'DevInt 2022 Buchungen'!D2:D465,"2111",'DevInt 2022 Buchungen'!C2:C465,"&gt;="&amp;AG$4,'DevInt 2022 Buchungen'!C2:C465,"&lt;"&amp;AG$5+1,'DevInt 2022 Buchungen'!L2:L465,"Ausgaben")+-SUMIFS('DevInt 2022 Buchungen'!F2:F465,'DevInt 2022 Buchungen'!D2:D465,"2111",'DevInt 2022 Buchungen'!C2:C465,"&gt;="&amp;AG$4,'DevInt 2022 Buchungen'!C2:C465,"&lt;"&amp;AG$5+1,'DevInt 2022 Buchungen'!P2:P465,"Einnahmen")++SUMIFS('DevInt 2022 Buchungen'!F2:F465,'DevInt 2022 Buchungen'!D2:D465,"2111",'DevInt 2022 Buchungen'!C2:C465,"&gt;="&amp;AG$4,'DevInt 2022 Buchungen'!C2:C465,"&lt;"&amp;AG$5+1,'DevInt 2022 Buchungen'!L2:L465,"Einnahmen")+-SUMIFS('DevInt 2022 Buchungen'!F2:F465,'DevInt 2022 Buchungen'!D2:D465,"2111",'DevInt 2022 Buchungen'!C2:C465,"&gt;="&amp;AG$4,'DevInt 2022 Buchungen'!C2:C465,"&lt;"&amp;AG$5+1,'DevInt 2022 Buchungen'!P2:P465,"Ausgaben")++SUMIFS('DevInt 2022 Buchungen'!F2:F465,'DevInt 2022 Buchungen'!D2:D465,"2112",'DevInt 2022 Buchungen'!C2:C465,"&gt;="&amp;AG$4,'DevInt 2022 Buchungen'!C2:C465,"&lt;"&amp;AG$5+1,'DevInt 2022 Buchungen'!L2:L465,"Ausgaben")+-SUMIFS('DevInt 2022 Buchungen'!F2:F465,'DevInt 2022 Buchungen'!D2:D465,"2112",'DevInt 2022 Buchungen'!C2:C465,"&gt;="&amp;AG$4,'DevInt 2022 Buchungen'!C2:C465,"&lt;"&amp;AG$5+1,'DevInt 2022 Buchungen'!P2:P465,"Einnahmen")++SUMIFS('DevInt 2022 Buchungen'!F2:F465,'DevInt 2022 Buchungen'!D2:D465,"2112",'DevInt 2022 Buchungen'!C2:C465,"&gt;="&amp;AG$4,'DevInt 2022 Buchungen'!C2:C465,"&lt;"&amp;AG$5+1,'DevInt 2022 Buchungen'!L2:L465,"Einnahmen")+-SUMIFS('DevInt 2022 Buchungen'!F2:F465,'DevInt 2022 Buchungen'!D2:D465,"2112",'DevInt 2022 Buchungen'!C2:C465,"&gt;="&amp;AG$4,'DevInt 2022 Buchungen'!C2:C465,"&lt;"&amp;AG$5+1,'DevInt 2022 Buchungen'!P2:P465,"Ausgaben")++SUMIFS('DevInt 2022 Buchungen'!F2:F465,'DevInt 2022 Buchungen'!D2:D465,"2114",'DevInt 2022 Buchungen'!C2:C465,"&gt;="&amp;AG$4,'DevInt 2022 Buchungen'!C2:C465,"&lt;"&amp;AG$5+1,'DevInt 2022 Buchungen'!L2:L465,"Ausgaben")+-SUMIFS('DevInt 2022 Buchungen'!F2:F465,'DevInt 2022 Buchungen'!D2:D465,"2114",'DevInt 2022 Buchungen'!C2:C465,"&gt;="&amp;AG$4,'DevInt 2022 Buchungen'!C2:C465,"&lt;"&amp;AG$5+1,'DevInt 2022 Buchungen'!P2:P465,"Einnahmen")++SUMIFS('DevInt 2022 Buchungen'!F2:F465,'DevInt 2022 Buchungen'!D2:D465,"2114",'DevInt 2022 Buchungen'!C2:C465,"&gt;="&amp;AG$4,'DevInt 2022 Buchungen'!C2:C465,"&lt;"&amp;AG$5+1,'DevInt 2022 Buchungen'!L2:L465,"Einnahmen")+-SUMIFS('DevInt 2022 Buchungen'!F2:F465,'DevInt 2022 Buchungen'!D2:D465,"2114",'DevInt 2022 Buchungen'!C2:C465,"&gt;="&amp;AG$4,'DevInt 2022 Buchungen'!C2:C465,"&lt;"&amp;AG$5+1,'DevInt 2022 Buchungen'!P2:P465,"Ausgaben")++SUMIFS('DevInt 2022 Buchungen'!F2:F465,'DevInt 2022 Buchungen'!D2:D465,"2211",'DevInt 2022 Buchungen'!C2:C465,"&gt;="&amp;AG$4,'DevInt 2022 Buchungen'!C2:C465,"&lt;"&amp;AG$5+1,'DevInt 2022 Buchungen'!L2:L465,"Ausgaben")+-SUMIFS('DevInt 2022 Buchungen'!F2:F465,'DevInt 2022 Buchungen'!D2:D465,"2211",'DevInt 2022 Buchungen'!C2:C465,"&gt;="&amp;AG$4,'DevInt 2022 Buchungen'!C2:C465,"&lt;"&amp;AG$5+1,'DevInt 2022 Buchungen'!P2:P465,"Einnahmen")++SUMIFS('DevInt 2022 Buchungen'!F2:F465,'DevInt 2022 Buchungen'!D2:D465,"2211",'DevInt 2022 Buchungen'!C2:C465,"&gt;="&amp;AG$4,'DevInt 2022 Buchungen'!C2:C465,"&lt;"&amp;AG$5+1,'DevInt 2022 Buchungen'!L2:L465,"Einnahmen")+-SUMIFS('DevInt 2022 Buchungen'!F2:F465,'DevInt 2022 Buchungen'!D2:D465,"2211",'DevInt 2022 Buchungen'!C2:C465,"&gt;="&amp;AG$4,'DevInt 2022 Buchungen'!C2:C465,"&lt;"&amp;AG$5+1,'DevInt 2022 Buchungen'!P2:P465,"Ausgaben")++SUMIFS('DevInt 2022 Buchungen'!F2:F465,'DevInt 2022 Buchungen'!D2:D465,"2212",'DevInt 2022 Buchungen'!C2:C465,"&gt;="&amp;AG$4,'DevInt 2022 Buchungen'!C2:C465,"&lt;"&amp;AG$5+1,'DevInt 2022 Buchungen'!L2:L465,"Ausgaben")+-SUMIFS('DevInt 2022 Buchungen'!F2:F465,'DevInt 2022 Buchungen'!D2:D465,"2212",'DevInt 2022 Buchungen'!C2:C465,"&gt;="&amp;AG$4,'DevInt 2022 Buchungen'!C2:C465,"&lt;"&amp;AG$5+1,'DevInt 2022 Buchungen'!P2:P465,"Einnahmen")++SUMIFS('DevInt 2022 Buchungen'!F2:F465,'DevInt 2022 Buchungen'!D2:D465,"2212",'DevInt 2022 Buchungen'!C2:C465,"&gt;="&amp;AG$4,'DevInt 2022 Buchungen'!C2:C465,"&lt;"&amp;AG$5+1,'DevInt 2022 Buchungen'!L2:L465,"Einnahmen")+-SUMIFS('DevInt 2022 Buchungen'!F2:F465,'DevInt 2022 Buchungen'!D2:D465,"2212",'DevInt 2022 Buchungen'!C2:C465,"&gt;="&amp;AG$4,'DevInt 2022 Buchungen'!C2:C465,"&lt;"&amp;AG$5+1,'DevInt 2022 Buchungen'!P2:P465,"Ausgaben")++SUMIFS('DevInt 2022 Buchungen'!F2:F465,'DevInt 2022 Buchungen'!D2:D465,"2214",'DevInt 2022 Buchungen'!C2:C465,"&gt;="&amp;AG$4,'DevInt 2022 Buchungen'!C2:C465,"&lt;"&amp;AG$5+1,'DevInt 2022 Buchungen'!L2:L465,"Ausgaben")+-SUMIFS('DevInt 2022 Buchungen'!F2:F465,'DevInt 2022 Buchungen'!D2:D465,"2214",'DevInt 2022 Buchungen'!C2:C465,"&gt;="&amp;AG$4,'DevInt 2022 Buchungen'!C2:C465,"&lt;"&amp;AG$5+1,'DevInt 2022 Buchungen'!P2:P465,"Einnahmen")++SUMIFS('DevInt 2022 Buchungen'!F2:F465,'DevInt 2022 Buchungen'!D2:D465,"2214",'DevInt 2022 Buchungen'!C2:C465,"&gt;="&amp;AG$4,'DevInt 2022 Buchungen'!C2:C465,"&lt;"&amp;AG$5+1,'DevInt 2022 Buchungen'!L2:L465,"Einnahmen")+-SUMIFS('DevInt 2022 Buchungen'!F2:F465,'DevInt 2022 Buchungen'!D2:D465,"2214",'DevInt 2022 Buchungen'!C2:C465,"&gt;="&amp;AG$4,'DevInt 2022 Buchungen'!C2:C465,"&lt;"&amp;AG$5+1,'DevInt 2022 Buchungen'!P2:P465,"Ausgaben")</f>
        <v>682.91</v>
      </c>
      <c r="AH18" s="21"/>
      <c r="AK18" s="26">
        <f>+SUMIFS('DevInt 2022 Buchungen'!F2:F465,'DevInt 2022 Buchungen'!D2:D465,"2111",'DevInt 2022 Buchungen'!C2:C465,"&gt;="&amp;AK$4,'DevInt 2022 Buchungen'!C2:C465,"&lt;"&amp;AK$5+1,'DevInt 2022 Buchungen'!L2:L465,"Ausgaben")+-SUMIFS('DevInt 2022 Buchungen'!F2:F465,'DevInt 2022 Buchungen'!D2:D465,"2111",'DevInt 2022 Buchungen'!C2:C465,"&gt;="&amp;AK$4,'DevInt 2022 Buchungen'!C2:C465,"&lt;"&amp;AK$5+1,'DevInt 2022 Buchungen'!P2:P465,"Einnahmen")++SUMIFS('DevInt 2022 Buchungen'!F2:F465,'DevInt 2022 Buchungen'!D2:D465,"2111",'DevInt 2022 Buchungen'!C2:C465,"&gt;="&amp;AK$4,'DevInt 2022 Buchungen'!C2:C465,"&lt;"&amp;AK$5+1,'DevInt 2022 Buchungen'!L2:L465,"Einnahmen")+-SUMIFS('DevInt 2022 Buchungen'!F2:F465,'DevInt 2022 Buchungen'!D2:D465,"2111",'DevInt 2022 Buchungen'!C2:C465,"&gt;="&amp;AK$4,'DevInt 2022 Buchungen'!C2:C465,"&lt;"&amp;AK$5+1,'DevInt 2022 Buchungen'!P2:P465,"Ausgaben")++SUMIFS('DevInt 2022 Buchungen'!F2:F465,'DevInt 2022 Buchungen'!D2:D465,"2112",'DevInt 2022 Buchungen'!C2:C465,"&gt;="&amp;AK$4,'DevInt 2022 Buchungen'!C2:C465,"&lt;"&amp;AK$5+1,'DevInt 2022 Buchungen'!L2:L465,"Ausgaben")+-SUMIFS('DevInt 2022 Buchungen'!F2:F465,'DevInt 2022 Buchungen'!D2:D465,"2112",'DevInt 2022 Buchungen'!C2:C465,"&gt;="&amp;AK$4,'DevInt 2022 Buchungen'!C2:C465,"&lt;"&amp;AK$5+1,'DevInt 2022 Buchungen'!P2:P465,"Einnahmen")++SUMIFS('DevInt 2022 Buchungen'!F2:F465,'DevInt 2022 Buchungen'!D2:D465,"2112",'DevInt 2022 Buchungen'!C2:C465,"&gt;="&amp;AK$4,'DevInt 2022 Buchungen'!C2:C465,"&lt;"&amp;AK$5+1,'DevInt 2022 Buchungen'!L2:L465,"Einnahmen")+-SUMIFS('DevInt 2022 Buchungen'!F2:F465,'DevInt 2022 Buchungen'!D2:D465,"2112",'DevInt 2022 Buchungen'!C2:C465,"&gt;="&amp;AK$4,'DevInt 2022 Buchungen'!C2:C465,"&lt;"&amp;AK$5+1,'DevInt 2022 Buchungen'!P2:P465,"Ausgaben")++SUMIFS('DevInt 2022 Buchungen'!F2:F465,'DevInt 2022 Buchungen'!D2:D465,"2114",'DevInt 2022 Buchungen'!C2:C465,"&gt;="&amp;AK$4,'DevInt 2022 Buchungen'!C2:C465,"&lt;"&amp;AK$5+1,'DevInt 2022 Buchungen'!L2:L465,"Ausgaben")+-SUMIFS('DevInt 2022 Buchungen'!F2:F465,'DevInt 2022 Buchungen'!D2:D465,"2114",'DevInt 2022 Buchungen'!C2:C465,"&gt;="&amp;AK$4,'DevInt 2022 Buchungen'!C2:C465,"&lt;"&amp;AK$5+1,'DevInt 2022 Buchungen'!P2:P465,"Einnahmen")++SUMIFS('DevInt 2022 Buchungen'!F2:F465,'DevInt 2022 Buchungen'!D2:D465,"2114",'DevInt 2022 Buchungen'!C2:C465,"&gt;="&amp;AK$4,'DevInt 2022 Buchungen'!C2:C465,"&lt;"&amp;AK$5+1,'DevInt 2022 Buchungen'!L2:L465,"Einnahmen")+-SUMIFS('DevInt 2022 Buchungen'!F2:F465,'DevInt 2022 Buchungen'!D2:D465,"2114",'DevInt 2022 Buchungen'!C2:C465,"&gt;="&amp;AK$4,'DevInt 2022 Buchungen'!C2:C465,"&lt;"&amp;AK$5+1,'DevInt 2022 Buchungen'!P2:P465,"Ausgaben")++SUMIFS('DevInt 2022 Buchungen'!F2:F465,'DevInt 2022 Buchungen'!D2:D465,"2211",'DevInt 2022 Buchungen'!C2:C465,"&gt;="&amp;AK$4,'DevInt 2022 Buchungen'!C2:C465,"&lt;"&amp;AK$5+1,'DevInt 2022 Buchungen'!L2:L465,"Ausgaben")+-SUMIFS('DevInt 2022 Buchungen'!F2:F465,'DevInt 2022 Buchungen'!D2:D465,"2211",'DevInt 2022 Buchungen'!C2:C465,"&gt;="&amp;AK$4,'DevInt 2022 Buchungen'!C2:C465,"&lt;"&amp;AK$5+1,'DevInt 2022 Buchungen'!P2:P465,"Einnahmen")++SUMIFS('DevInt 2022 Buchungen'!F2:F465,'DevInt 2022 Buchungen'!D2:D465,"2211",'DevInt 2022 Buchungen'!C2:C465,"&gt;="&amp;AK$4,'DevInt 2022 Buchungen'!C2:C465,"&lt;"&amp;AK$5+1,'DevInt 2022 Buchungen'!L2:L465,"Einnahmen")+-SUMIFS('DevInt 2022 Buchungen'!F2:F465,'DevInt 2022 Buchungen'!D2:D465,"2211",'DevInt 2022 Buchungen'!C2:C465,"&gt;="&amp;AK$4,'DevInt 2022 Buchungen'!C2:C465,"&lt;"&amp;AK$5+1,'DevInt 2022 Buchungen'!P2:P465,"Ausgaben")++SUMIFS('DevInt 2022 Buchungen'!F2:F465,'DevInt 2022 Buchungen'!D2:D465,"2212",'DevInt 2022 Buchungen'!C2:C465,"&gt;="&amp;AK$4,'DevInt 2022 Buchungen'!C2:C465,"&lt;"&amp;AK$5+1,'DevInt 2022 Buchungen'!L2:L465,"Ausgaben")+-SUMIFS('DevInt 2022 Buchungen'!F2:F465,'DevInt 2022 Buchungen'!D2:D465,"2212",'DevInt 2022 Buchungen'!C2:C465,"&gt;="&amp;AK$4,'DevInt 2022 Buchungen'!C2:C465,"&lt;"&amp;AK$5+1,'DevInt 2022 Buchungen'!P2:P465,"Einnahmen")++SUMIFS('DevInt 2022 Buchungen'!F2:F465,'DevInt 2022 Buchungen'!D2:D465,"2212",'DevInt 2022 Buchungen'!C2:C465,"&gt;="&amp;AK$4,'DevInt 2022 Buchungen'!C2:C465,"&lt;"&amp;AK$5+1,'DevInt 2022 Buchungen'!L2:L465,"Einnahmen")+-SUMIFS('DevInt 2022 Buchungen'!F2:F465,'DevInt 2022 Buchungen'!D2:D465,"2212",'DevInt 2022 Buchungen'!C2:C465,"&gt;="&amp;AK$4,'DevInt 2022 Buchungen'!C2:C465,"&lt;"&amp;AK$5+1,'DevInt 2022 Buchungen'!P2:P465,"Ausgaben")++SUMIFS('DevInt 2022 Buchungen'!F2:F465,'DevInt 2022 Buchungen'!D2:D465,"2214",'DevInt 2022 Buchungen'!C2:C465,"&gt;="&amp;AK$4,'DevInt 2022 Buchungen'!C2:C465,"&lt;"&amp;AK$5+1,'DevInt 2022 Buchungen'!L2:L465,"Ausgaben")+-SUMIFS('DevInt 2022 Buchungen'!F2:F465,'DevInt 2022 Buchungen'!D2:D465,"2214",'DevInt 2022 Buchungen'!C2:C465,"&gt;="&amp;AK$4,'DevInt 2022 Buchungen'!C2:C465,"&lt;"&amp;AK$5+1,'DevInt 2022 Buchungen'!P2:P465,"Einnahmen")++SUMIFS('DevInt 2022 Buchungen'!F2:F465,'DevInt 2022 Buchungen'!D2:D465,"2214",'DevInt 2022 Buchungen'!C2:C465,"&gt;="&amp;AK$4,'DevInt 2022 Buchungen'!C2:C465,"&lt;"&amp;AK$5+1,'DevInt 2022 Buchungen'!L2:L465,"Einnahmen")+-SUMIFS('DevInt 2022 Buchungen'!F2:F465,'DevInt 2022 Buchungen'!D2:D465,"2214",'DevInt 2022 Buchungen'!C2:C465,"&gt;="&amp;AK$4,'DevInt 2022 Buchungen'!C2:C465,"&lt;"&amp;AK$5+1,'DevInt 2022 Buchungen'!P2:P465,"Ausgaben")</f>
        <v>89.5</v>
      </c>
      <c r="AL18" s="21"/>
      <c r="AO18" s="26">
        <f>+SUMIFS('DevInt 2022 Buchungen'!F2:F465,'DevInt 2022 Buchungen'!D2:D465,"2111",'DevInt 2022 Buchungen'!C2:C465,"&gt;="&amp;AO$4,'DevInt 2022 Buchungen'!C2:C465,"&lt;"&amp;AO$5+1,'DevInt 2022 Buchungen'!L2:L465,"Ausgaben")+-SUMIFS('DevInt 2022 Buchungen'!F2:F465,'DevInt 2022 Buchungen'!D2:D465,"2111",'DevInt 2022 Buchungen'!C2:C465,"&gt;="&amp;AO$4,'DevInt 2022 Buchungen'!C2:C465,"&lt;"&amp;AO$5+1,'DevInt 2022 Buchungen'!P2:P465,"Einnahmen")++SUMIFS('DevInt 2022 Buchungen'!F2:F465,'DevInt 2022 Buchungen'!D2:D465,"2111",'DevInt 2022 Buchungen'!C2:C465,"&gt;="&amp;AO$4,'DevInt 2022 Buchungen'!C2:C465,"&lt;"&amp;AO$5+1,'DevInt 2022 Buchungen'!L2:L465,"Einnahmen")+-SUMIFS('DevInt 2022 Buchungen'!F2:F465,'DevInt 2022 Buchungen'!D2:D465,"2111",'DevInt 2022 Buchungen'!C2:C465,"&gt;="&amp;AO$4,'DevInt 2022 Buchungen'!C2:C465,"&lt;"&amp;AO$5+1,'DevInt 2022 Buchungen'!P2:P465,"Ausgaben")++SUMIFS('DevInt 2022 Buchungen'!F2:F465,'DevInt 2022 Buchungen'!D2:D465,"2112",'DevInt 2022 Buchungen'!C2:C465,"&gt;="&amp;AO$4,'DevInt 2022 Buchungen'!C2:C465,"&lt;"&amp;AO$5+1,'DevInt 2022 Buchungen'!L2:L465,"Ausgaben")+-SUMIFS('DevInt 2022 Buchungen'!F2:F465,'DevInt 2022 Buchungen'!D2:D465,"2112",'DevInt 2022 Buchungen'!C2:C465,"&gt;="&amp;AO$4,'DevInt 2022 Buchungen'!C2:C465,"&lt;"&amp;AO$5+1,'DevInt 2022 Buchungen'!P2:P465,"Einnahmen")++SUMIFS('DevInt 2022 Buchungen'!F2:F465,'DevInt 2022 Buchungen'!D2:D465,"2112",'DevInt 2022 Buchungen'!C2:C465,"&gt;="&amp;AO$4,'DevInt 2022 Buchungen'!C2:C465,"&lt;"&amp;AO$5+1,'DevInt 2022 Buchungen'!L2:L465,"Einnahmen")+-SUMIFS('DevInt 2022 Buchungen'!F2:F465,'DevInt 2022 Buchungen'!D2:D465,"2112",'DevInt 2022 Buchungen'!C2:C465,"&gt;="&amp;AO$4,'DevInt 2022 Buchungen'!C2:C465,"&lt;"&amp;AO$5+1,'DevInt 2022 Buchungen'!P2:P465,"Ausgaben")++SUMIFS('DevInt 2022 Buchungen'!F2:F465,'DevInt 2022 Buchungen'!D2:D465,"2114",'DevInt 2022 Buchungen'!C2:C465,"&gt;="&amp;AO$4,'DevInt 2022 Buchungen'!C2:C465,"&lt;"&amp;AO$5+1,'DevInt 2022 Buchungen'!L2:L465,"Ausgaben")+-SUMIFS('DevInt 2022 Buchungen'!F2:F465,'DevInt 2022 Buchungen'!D2:D465,"2114",'DevInt 2022 Buchungen'!C2:C465,"&gt;="&amp;AO$4,'DevInt 2022 Buchungen'!C2:C465,"&lt;"&amp;AO$5+1,'DevInt 2022 Buchungen'!P2:P465,"Einnahmen")++SUMIFS('DevInt 2022 Buchungen'!F2:F465,'DevInt 2022 Buchungen'!D2:D465,"2114",'DevInt 2022 Buchungen'!C2:C465,"&gt;="&amp;AO$4,'DevInt 2022 Buchungen'!C2:C465,"&lt;"&amp;AO$5+1,'DevInt 2022 Buchungen'!L2:L465,"Einnahmen")+-SUMIFS('DevInt 2022 Buchungen'!F2:F465,'DevInt 2022 Buchungen'!D2:D465,"2114",'DevInt 2022 Buchungen'!C2:C465,"&gt;="&amp;AO$4,'DevInt 2022 Buchungen'!C2:C465,"&lt;"&amp;AO$5+1,'DevInt 2022 Buchungen'!P2:P465,"Ausgaben")++SUMIFS('DevInt 2022 Buchungen'!F2:F465,'DevInt 2022 Buchungen'!D2:D465,"2211",'DevInt 2022 Buchungen'!C2:C465,"&gt;="&amp;AO$4,'DevInt 2022 Buchungen'!C2:C465,"&lt;"&amp;AO$5+1,'DevInt 2022 Buchungen'!L2:L465,"Ausgaben")+-SUMIFS('DevInt 2022 Buchungen'!F2:F465,'DevInt 2022 Buchungen'!D2:D465,"2211",'DevInt 2022 Buchungen'!C2:C465,"&gt;="&amp;AO$4,'DevInt 2022 Buchungen'!C2:C465,"&lt;"&amp;AO$5+1,'DevInt 2022 Buchungen'!P2:P465,"Einnahmen")++SUMIFS('DevInt 2022 Buchungen'!F2:F465,'DevInt 2022 Buchungen'!D2:D465,"2211",'DevInt 2022 Buchungen'!C2:C465,"&gt;="&amp;AO$4,'DevInt 2022 Buchungen'!C2:C465,"&lt;"&amp;AO$5+1,'DevInt 2022 Buchungen'!L2:L465,"Einnahmen")+-SUMIFS('DevInt 2022 Buchungen'!F2:F465,'DevInt 2022 Buchungen'!D2:D465,"2211",'DevInt 2022 Buchungen'!C2:C465,"&gt;="&amp;AO$4,'DevInt 2022 Buchungen'!C2:C465,"&lt;"&amp;AO$5+1,'DevInt 2022 Buchungen'!P2:P465,"Ausgaben")++SUMIFS('DevInt 2022 Buchungen'!F2:F465,'DevInt 2022 Buchungen'!D2:D465,"2212",'DevInt 2022 Buchungen'!C2:C465,"&gt;="&amp;AO$4,'DevInt 2022 Buchungen'!C2:C465,"&lt;"&amp;AO$5+1,'DevInt 2022 Buchungen'!L2:L465,"Ausgaben")+-SUMIFS('DevInt 2022 Buchungen'!F2:F465,'DevInt 2022 Buchungen'!D2:D465,"2212",'DevInt 2022 Buchungen'!C2:C465,"&gt;="&amp;AO$4,'DevInt 2022 Buchungen'!C2:C465,"&lt;"&amp;AO$5+1,'DevInt 2022 Buchungen'!P2:P465,"Einnahmen")++SUMIFS('DevInt 2022 Buchungen'!F2:F465,'DevInt 2022 Buchungen'!D2:D465,"2212",'DevInt 2022 Buchungen'!C2:C465,"&gt;="&amp;AO$4,'DevInt 2022 Buchungen'!C2:C465,"&lt;"&amp;AO$5+1,'DevInt 2022 Buchungen'!L2:L465,"Einnahmen")+-SUMIFS('DevInt 2022 Buchungen'!F2:F465,'DevInt 2022 Buchungen'!D2:D465,"2212",'DevInt 2022 Buchungen'!C2:C465,"&gt;="&amp;AO$4,'DevInt 2022 Buchungen'!C2:C465,"&lt;"&amp;AO$5+1,'DevInt 2022 Buchungen'!P2:P465,"Ausgaben")++SUMIFS('DevInt 2022 Buchungen'!F2:F465,'DevInt 2022 Buchungen'!D2:D465,"2214",'DevInt 2022 Buchungen'!C2:C465,"&gt;="&amp;AO$4,'DevInt 2022 Buchungen'!C2:C465,"&lt;"&amp;AO$5+1,'DevInt 2022 Buchungen'!L2:L465,"Ausgaben")+-SUMIFS('DevInt 2022 Buchungen'!F2:F465,'DevInt 2022 Buchungen'!D2:D465,"2214",'DevInt 2022 Buchungen'!C2:C465,"&gt;="&amp;AO$4,'DevInt 2022 Buchungen'!C2:C465,"&lt;"&amp;AO$5+1,'DevInt 2022 Buchungen'!P2:P465,"Einnahmen")++SUMIFS('DevInt 2022 Buchungen'!F2:F465,'DevInt 2022 Buchungen'!D2:D465,"2214",'DevInt 2022 Buchungen'!C2:C465,"&gt;="&amp;AO$4,'DevInt 2022 Buchungen'!C2:C465,"&lt;"&amp;AO$5+1,'DevInt 2022 Buchungen'!L2:L465,"Einnahmen")+-SUMIFS('DevInt 2022 Buchungen'!F2:F465,'DevInt 2022 Buchungen'!D2:D465,"2214",'DevInt 2022 Buchungen'!C2:C465,"&gt;="&amp;AO$4,'DevInt 2022 Buchungen'!C2:C465,"&lt;"&amp;AO$5+1,'DevInt 2022 Buchungen'!P2:P465,"Ausgaben")</f>
        <v>0</v>
      </c>
      <c r="AP18" s="21"/>
      <c r="AS18" s="26">
        <f>+SUMIFS('DevInt 2022 Buchungen'!F2:F465,'DevInt 2022 Buchungen'!D2:D465,"2111",'DevInt 2022 Buchungen'!C2:C465,"&gt;="&amp;AS$4,'DevInt 2022 Buchungen'!C2:C465,"&lt;"&amp;AS$5+1,'DevInt 2022 Buchungen'!L2:L465,"Ausgaben")+-SUMIFS('DevInt 2022 Buchungen'!F2:F465,'DevInt 2022 Buchungen'!D2:D465,"2111",'DevInt 2022 Buchungen'!C2:C465,"&gt;="&amp;AS$4,'DevInt 2022 Buchungen'!C2:C465,"&lt;"&amp;AS$5+1,'DevInt 2022 Buchungen'!P2:P465,"Einnahmen")++SUMIFS('DevInt 2022 Buchungen'!F2:F465,'DevInt 2022 Buchungen'!D2:D465,"2111",'DevInt 2022 Buchungen'!C2:C465,"&gt;="&amp;AS$4,'DevInt 2022 Buchungen'!C2:C465,"&lt;"&amp;AS$5+1,'DevInt 2022 Buchungen'!L2:L465,"Einnahmen")+-SUMIFS('DevInt 2022 Buchungen'!F2:F465,'DevInt 2022 Buchungen'!D2:D465,"2111",'DevInt 2022 Buchungen'!C2:C465,"&gt;="&amp;AS$4,'DevInt 2022 Buchungen'!C2:C465,"&lt;"&amp;AS$5+1,'DevInt 2022 Buchungen'!P2:P465,"Ausgaben")++SUMIFS('DevInt 2022 Buchungen'!F2:F465,'DevInt 2022 Buchungen'!D2:D465,"2112",'DevInt 2022 Buchungen'!C2:C465,"&gt;="&amp;AS$4,'DevInt 2022 Buchungen'!C2:C465,"&lt;"&amp;AS$5+1,'DevInt 2022 Buchungen'!L2:L465,"Ausgaben")+-SUMIFS('DevInt 2022 Buchungen'!F2:F465,'DevInt 2022 Buchungen'!D2:D465,"2112",'DevInt 2022 Buchungen'!C2:C465,"&gt;="&amp;AS$4,'DevInt 2022 Buchungen'!C2:C465,"&lt;"&amp;AS$5+1,'DevInt 2022 Buchungen'!P2:P465,"Einnahmen")++SUMIFS('DevInt 2022 Buchungen'!F2:F465,'DevInt 2022 Buchungen'!D2:D465,"2112",'DevInt 2022 Buchungen'!C2:C465,"&gt;="&amp;AS$4,'DevInt 2022 Buchungen'!C2:C465,"&lt;"&amp;AS$5+1,'DevInt 2022 Buchungen'!L2:L465,"Einnahmen")+-SUMIFS('DevInt 2022 Buchungen'!F2:F465,'DevInt 2022 Buchungen'!D2:D465,"2112",'DevInt 2022 Buchungen'!C2:C465,"&gt;="&amp;AS$4,'DevInt 2022 Buchungen'!C2:C465,"&lt;"&amp;AS$5+1,'DevInt 2022 Buchungen'!P2:P465,"Ausgaben")++SUMIFS('DevInt 2022 Buchungen'!F2:F465,'DevInt 2022 Buchungen'!D2:D465,"2114",'DevInt 2022 Buchungen'!C2:C465,"&gt;="&amp;AS$4,'DevInt 2022 Buchungen'!C2:C465,"&lt;"&amp;AS$5+1,'DevInt 2022 Buchungen'!L2:L465,"Ausgaben")+-SUMIFS('DevInt 2022 Buchungen'!F2:F465,'DevInt 2022 Buchungen'!D2:D465,"2114",'DevInt 2022 Buchungen'!C2:C465,"&gt;="&amp;AS$4,'DevInt 2022 Buchungen'!C2:C465,"&lt;"&amp;AS$5+1,'DevInt 2022 Buchungen'!P2:P465,"Einnahmen")++SUMIFS('DevInt 2022 Buchungen'!F2:F465,'DevInt 2022 Buchungen'!D2:D465,"2114",'DevInt 2022 Buchungen'!C2:C465,"&gt;="&amp;AS$4,'DevInt 2022 Buchungen'!C2:C465,"&lt;"&amp;AS$5+1,'DevInt 2022 Buchungen'!L2:L465,"Einnahmen")+-SUMIFS('DevInt 2022 Buchungen'!F2:F465,'DevInt 2022 Buchungen'!D2:D465,"2114",'DevInt 2022 Buchungen'!C2:C465,"&gt;="&amp;AS$4,'DevInt 2022 Buchungen'!C2:C465,"&lt;"&amp;AS$5+1,'DevInt 2022 Buchungen'!P2:P465,"Ausgaben")++SUMIFS('DevInt 2022 Buchungen'!F2:F465,'DevInt 2022 Buchungen'!D2:D465,"2211",'DevInt 2022 Buchungen'!C2:C465,"&gt;="&amp;AS$4,'DevInt 2022 Buchungen'!C2:C465,"&lt;"&amp;AS$5+1,'DevInt 2022 Buchungen'!L2:L465,"Ausgaben")+-SUMIFS('DevInt 2022 Buchungen'!F2:F465,'DevInt 2022 Buchungen'!D2:D465,"2211",'DevInt 2022 Buchungen'!C2:C465,"&gt;="&amp;AS$4,'DevInt 2022 Buchungen'!C2:C465,"&lt;"&amp;AS$5+1,'DevInt 2022 Buchungen'!P2:P465,"Einnahmen")++SUMIFS('DevInt 2022 Buchungen'!F2:F465,'DevInt 2022 Buchungen'!D2:D465,"2211",'DevInt 2022 Buchungen'!C2:C465,"&gt;="&amp;AS$4,'DevInt 2022 Buchungen'!C2:C465,"&lt;"&amp;AS$5+1,'DevInt 2022 Buchungen'!L2:L465,"Einnahmen")+-SUMIFS('DevInt 2022 Buchungen'!F2:F465,'DevInt 2022 Buchungen'!D2:D465,"2211",'DevInt 2022 Buchungen'!C2:C465,"&gt;="&amp;AS$4,'DevInt 2022 Buchungen'!C2:C465,"&lt;"&amp;AS$5+1,'DevInt 2022 Buchungen'!P2:P465,"Ausgaben")++SUMIFS('DevInt 2022 Buchungen'!F2:F465,'DevInt 2022 Buchungen'!D2:D465,"2212",'DevInt 2022 Buchungen'!C2:C465,"&gt;="&amp;AS$4,'DevInt 2022 Buchungen'!C2:C465,"&lt;"&amp;AS$5+1,'DevInt 2022 Buchungen'!L2:L465,"Ausgaben")+-SUMIFS('DevInt 2022 Buchungen'!F2:F465,'DevInt 2022 Buchungen'!D2:D465,"2212",'DevInt 2022 Buchungen'!C2:C465,"&gt;="&amp;AS$4,'DevInt 2022 Buchungen'!C2:C465,"&lt;"&amp;AS$5+1,'DevInt 2022 Buchungen'!P2:P465,"Einnahmen")++SUMIFS('DevInt 2022 Buchungen'!F2:F465,'DevInt 2022 Buchungen'!D2:D465,"2212",'DevInt 2022 Buchungen'!C2:C465,"&gt;="&amp;AS$4,'DevInt 2022 Buchungen'!C2:C465,"&lt;"&amp;AS$5+1,'DevInt 2022 Buchungen'!L2:L465,"Einnahmen")+-SUMIFS('DevInt 2022 Buchungen'!F2:F465,'DevInt 2022 Buchungen'!D2:D465,"2212",'DevInt 2022 Buchungen'!C2:C465,"&gt;="&amp;AS$4,'DevInt 2022 Buchungen'!C2:C465,"&lt;"&amp;AS$5+1,'DevInt 2022 Buchungen'!P2:P465,"Ausgaben")++SUMIFS('DevInt 2022 Buchungen'!F2:F465,'DevInt 2022 Buchungen'!D2:D465,"2214",'DevInt 2022 Buchungen'!C2:C465,"&gt;="&amp;AS$4,'DevInt 2022 Buchungen'!C2:C465,"&lt;"&amp;AS$5+1,'DevInt 2022 Buchungen'!L2:L465,"Ausgaben")+-SUMIFS('DevInt 2022 Buchungen'!F2:F465,'DevInt 2022 Buchungen'!D2:D465,"2214",'DevInt 2022 Buchungen'!C2:C465,"&gt;="&amp;AS$4,'DevInt 2022 Buchungen'!C2:C465,"&lt;"&amp;AS$5+1,'DevInt 2022 Buchungen'!P2:P465,"Einnahmen")++SUMIFS('DevInt 2022 Buchungen'!F2:F465,'DevInt 2022 Buchungen'!D2:D465,"2214",'DevInt 2022 Buchungen'!C2:C465,"&gt;="&amp;AS$4,'DevInt 2022 Buchungen'!C2:C465,"&lt;"&amp;AS$5+1,'DevInt 2022 Buchungen'!L2:L465,"Einnahmen")+-SUMIFS('DevInt 2022 Buchungen'!F2:F465,'DevInt 2022 Buchungen'!D2:D465,"2214",'DevInt 2022 Buchungen'!C2:C465,"&gt;="&amp;AS$4,'DevInt 2022 Buchungen'!C2:C465,"&lt;"&amp;AS$5+1,'DevInt 2022 Buchungen'!P2:P465,"Ausgaben")</f>
        <v>756.15</v>
      </c>
      <c r="AT18" s="21"/>
      <c r="AW18" s="26">
        <f>+SUMIFS('DevInt 2022 Buchungen'!F2:F465,'DevInt 2022 Buchungen'!D2:D465,"2111",'DevInt 2022 Buchungen'!C2:C465,"&gt;="&amp;AW$4,'DevInt 2022 Buchungen'!C2:C465,"&lt;"&amp;AW$5+1,'DevInt 2022 Buchungen'!L2:L465,"Ausgaben")+-SUMIFS('DevInt 2022 Buchungen'!F2:F465,'DevInt 2022 Buchungen'!D2:D465,"2111",'DevInt 2022 Buchungen'!C2:C465,"&gt;="&amp;AW$4,'DevInt 2022 Buchungen'!C2:C465,"&lt;"&amp;AW$5+1,'DevInt 2022 Buchungen'!P2:P465,"Einnahmen")++SUMIFS('DevInt 2022 Buchungen'!F2:F465,'DevInt 2022 Buchungen'!D2:D465,"2111",'DevInt 2022 Buchungen'!C2:C465,"&gt;="&amp;AW$4,'DevInt 2022 Buchungen'!C2:C465,"&lt;"&amp;AW$5+1,'DevInt 2022 Buchungen'!L2:L465,"Einnahmen")+-SUMIFS('DevInt 2022 Buchungen'!F2:F465,'DevInt 2022 Buchungen'!D2:D465,"2111",'DevInt 2022 Buchungen'!C2:C465,"&gt;="&amp;AW$4,'DevInt 2022 Buchungen'!C2:C465,"&lt;"&amp;AW$5+1,'DevInt 2022 Buchungen'!P2:P465,"Ausgaben")++SUMIFS('DevInt 2022 Buchungen'!F2:F465,'DevInt 2022 Buchungen'!D2:D465,"2112",'DevInt 2022 Buchungen'!C2:C465,"&gt;="&amp;AW$4,'DevInt 2022 Buchungen'!C2:C465,"&lt;"&amp;AW$5+1,'DevInt 2022 Buchungen'!L2:L465,"Ausgaben")+-SUMIFS('DevInt 2022 Buchungen'!F2:F465,'DevInt 2022 Buchungen'!D2:D465,"2112",'DevInt 2022 Buchungen'!C2:C465,"&gt;="&amp;AW$4,'DevInt 2022 Buchungen'!C2:C465,"&lt;"&amp;AW$5+1,'DevInt 2022 Buchungen'!P2:P465,"Einnahmen")++SUMIFS('DevInt 2022 Buchungen'!F2:F465,'DevInt 2022 Buchungen'!D2:D465,"2112",'DevInt 2022 Buchungen'!C2:C465,"&gt;="&amp;AW$4,'DevInt 2022 Buchungen'!C2:C465,"&lt;"&amp;AW$5+1,'DevInt 2022 Buchungen'!L2:L465,"Einnahmen")+-SUMIFS('DevInt 2022 Buchungen'!F2:F465,'DevInt 2022 Buchungen'!D2:D465,"2112",'DevInt 2022 Buchungen'!C2:C465,"&gt;="&amp;AW$4,'DevInt 2022 Buchungen'!C2:C465,"&lt;"&amp;AW$5+1,'DevInt 2022 Buchungen'!P2:P465,"Ausgaben")++SUMIFS('DevInt 2022 Buchungen'!F2:F465,'DevInt 2022 Buchungen'!D2:D465,"2114",'DevInt 2022 Buchungen'!C2:C465,"&gt;="&amp;AW$4,'DevInt 2022 Buchungen'!C2:C465,"&lt;"&amp;AW$5+1,'DevInt 2022 Buchungen'!L2:L465,"Ausgaben")+-SUMIFS('DevInt 2022 Buchungen'!F2:F465,'DevInt 2022 Buchungen'!D2:D465,"2114",'DevInt 2022 Buchungen'!C2:C465,"&gt;="&amp;AW$4,'DevInt 2022 Buchungen'!C2:C465,"&lt;"&amp;AW$5+1,'DevInt 2022 Buchungen'!P2:P465,"Einnahmen")++SUMIFS('DevInt 2022 Buchungen'!F2:F465,'DevInt 2022 Buchungen'!D2:D465,"2114",'DevInt 2022 Buchungen'!C2:C465,"&gt;="&amp;AW$4,'DevInt 2022 Buchungen'!C2:C465,"&lt;"&amp;AW$5+1,'DevInt 2022 Buchungen'!L2:L465,"Einnahmen")+-SUMIFS('DevInt 2022 Buchungen'!F2:F465,'DevInt 2022 Buchungen'!D2:D465,"2114",'DevInt 2022 Buchungen'!C2:C465,"&gt;="&amp;AW$4,'DevInt 2022 Buchungen'!C2:C465,"&lt;"&amp;AW$5+1,'DevInt 2022 Buchungen'!P2:P465,"Ausgaben")++SUMIFS('DevInt 2022 Buchungen'!F2:F465,'DevInt 2022 Buchungen'!D2:D465,"2211",'DevInt 2022 Buchungen'!C2:C465,"&gt;="&amp;AW$4,'DevInt 2022 Buchungen'!C2:C465,"&lt;"&amp;AW$5+1,'DevInt 2022 Buchungen'!L2:L465,"Ausgaben")+-SUMIFS('DevInt 2022 Buchungen'!F2:F465,'DevInt 2022 Buchungen'!D2:D465,"2211",'DevInt 2022 Buchungen'!C2:C465,"&gt;="&amp;AW$4,'DevInt 2022 Buchungen'!C2:C465,"&lt;"&amp;AW$5+1,'DevInt 2022 Buchungen'!P2:P465,"Einnahmen")++SUMIFS('DevInt 2022 Buchungen'!F2:F465,'DevInt 2022 Buchungen'!D2:D465,"2211",'DevInt 2022 Buchungen'!C2:C465,"&gt;="&amp;AW$4,'DevInt 2022 Buchungen'!C2:C465,"&lt;"&amp;AW$5+1,'DevInt 2022 Buchungen'!L2:L465,"Einnahmen")+-SUMIFS('DevInt 2022 Buchungen'!F2:F465,'DevInt 2022 Buchungen'!D2:D465,"2211",'DevInt 2022 Buchungen'!C2:C465,"&gt;="&amp;AW$4,'DevInt 2022 Buchungen'!C2:C465,"&lt;"&amp;AW$5+1,'DevInt 2022 Buchungen'!P2:P465,"Ausgaben")++SUMIFS('DevInt 2022 Buchungen'!F2:F465,'DevInt 2022 Buchungen'!D2:D465,"2212",'DevInt 2022 Buchungen'!C2:C465,"&gt;="&amp;AW$4,'DevInt 2022 Buchungen'!C2:C465,"&lt;"&amp;AW$5+1,'DevInt 2022 Buchungen'!L2:L465,"Ausgaben")+-SUMIFS('DevInt 2022 Buchungen'!F2:F465,'DevInt 2022 Buchungen'!D2:D465,"2212",'DevInt 2022 Buchungen'!C2:C465,"&gt;="&amp;AW$4,'DevInt 2022 Buchungen'!C2:C465,"&lt;"&amp;AW$5+1,'DevInt 2022 Buchungen'!P2:P465,"Einnahmen")++SUMIFS('DevInt 2022 Buchungen'!F2:F465,'DevInt 2022 Buchungen'!D2:D465,"2212",'DevInt 2022 Buchungen'!C2:C465,"&gt;="&amp;AW$4,'DevInt 2022 Buchungen'!C2:C465,"&lt;"&amp;AW$5+1,'DevInt 2022 Buchungen'!L2:L465,"Einnahmen")+-SUMIFS('DevInt 2022 Buchungen'!F2:F465,'DevInt 2022 Buchungen'!D2:D465,"2212",'DevInt 2022 Buchungen'!C2:C465,"&gt;="&amp;AW$4,'DevInt 2022 Buchungen'!C2:C465,"&lt;"&amp;AW$5+1,'DevInt 2022 Buchungen'!P2:P465,"Ausgaben")++SUMIFS('DevInt 2022 Buchungen'!F2:F465,'DevInt 2022 Buchungen'!D2:D465,"2214",'DevInt 2022 Buchungen'!C2:C465,"&gt;="&amp;AW$4,'DevInt 2022 Buchungen'!C2:C465,"&lt;"&amp;AW$5+1,'DevInt 2022 Buchungen'!L2:L465,"Ausgaben")+-SUMIFS('DevInt 2022 Buchungen'!F2:F465,'DevInt 2022 Buchungen'!D2:D465,"2214",'DevInt 2022 Buchungen'!C2:C465,"&gt;="&amp;AW$4,'DevInt 2022 Buchungen'!C2:C465,"&lt;"&amp;AW$5+1,'DevInt 2022 Buchungen'!P2:P465,"Einnahmen")++SUMIFS('DevInt 2022 Buchungen'!F2:F465,'DevInt 2022 Buchungen'!D2:D465,"2214",'DevInt 2022 Buchungen'!C2:C465,"&gt;="&amp;AW$4,'DevInt 2022 Buchungen'!C2:C465,"&lt;"&amp;AW$5+1,'DevInt 2022 Buchungen'!L2:L465,"Einnahmen")+-SUMIFS('DevInt 2022 Buchungen'!F2:F465,'DevInt 2022 Buchungen'!D2:D465,"2214",'DevInt 2022 Buchungen'!C2:C465,"&gt;="&amp;AW$4,'DevInt 2022 Buchungen'!C2:C465,"&lt;"&amp;AW$5+1,'DevInt 2022 Buchungen'!P2:P465,"Ausgaben")</f>
        <v>769.68000000000006</v>
      </c>
      <c r="AX18" s="21"/>
      <c r="BA18" s="26">
        <f>+SUMIFS('DevInt 2022 Buchungen'!F2:F465,'DevInt 2022 Buchungen'!D2:D465,"2111",'DevInt 2022 Buchungen'!C2:C465,"&gt;="&amp;BA$4,'DevInt 2022 Buchungen'!C2:C465,"&lt;"&amp;BA$5+1,'DevInt 2022 Buchungen'!L2:L465,"Ausgaben")+-SUMIFS('DevInt 2022 Buchungen'!F2:F465,'DevInt 2022 Buchungen'!D2:D465,"2111",'DevInt 2022 Buchungen'!C2:C465,"&gt;="&amp;BA$4,'DevInt 2022 Buchungen'!C2:C465,"&lt;"&amp;BA$5+1,'DevInt 2022 Buchungen'!P2:P465,"Einnahmen")++SUMIFS('DevInt 2022 Buchungen'!F2:F465,'DevInt 2022 Buchungen'!D2:D465,"2111",'DevInt 2022 Buchungen'!C2:C465,"&gt;="&amp;BA$4,'DevInt 2022 Buchungen'!C2:C465,"&lt;"&amp;BA$5+1,'DevInt 2022 Buchungen'!L2:L465,"Einnahmen")+-SUMIFS('DevInt 2022 Buchungen'!F2:F465,'DevInt 2022 Buchungen'!D2:D465,"2111",'DevInt 2022 Buchungen'!C2:C465,"&gt;="&amp;BA$4,'DevInt 2022 Buchungen'!C2:C465,"&lt;"&amp;BA$5+1,'DevInt 2022 Buchungen'!P2:P465,"Ausgaben")++SUMIFS('DevInt 2022 Buchungen'!F2:F465,'DevInt 2022 Buchungen'!D2:D465,"2112",'DevInt 2022 Buchungen'!C2:C465,"&gt;="&amp;BA$4,'DevInt 2022 Buchungen'!C2:C465,"&lt;"&amp;BA$5+1,'DevInt 2022 Buchungen'!L2:L465,"Ausgaben")+-SUMIFS('DevInt 2022 Buchungen'!F2:F465,'DevInt 2022 Buchungen'!D2:D465,"2112",'DevInt 2022 Buchungen'!C2:C465,"&gt;="&amp;BA$4,'DevInt 2022 Buchungen'!C2:C465,"&lt;"&amp;BA$5+1,'DevInt 2022 Buchungen'!P2:P465,"Einnahmen")++SUMIFS('DevInt 2022 Buchungen'!F2:F465,'DevInt 2022 Buchungen'!D2:D465,"2112",'DevInt 2022 Buchungen'!C2:C465,"&gt;="&amp;BA$4,'DevInt 2022 Buchungen'!C2:C465,"&lt;"&amp;BA$5+1,'DevInt 2022 Buchungen'!L2:L465,"Einnahmen")+-SUMIFS('DevInt 2022 Buchungen'!F2:F465,'DevInt 2022 Buchungen'!D2:D465,"2112",'DevInt 2022 Buchungen'!C2:C465,"&gt;="&amp;BA$4,'DevInt 2022 Buchungen'!C2:C465,"&lt;"&amp;BA$5+1,'DevInt 2022 Buchungen'!P2:P465,"Ausgaben")++SUMIFS('DevInt 2022 Buchungen'!F2:F465,'DevInt 2022 Buchungen'!D2:D465,"2114",'DevInt 2022 Buchungen'!C2:C465,"&gt;="&amp;BA$4,'DevInt 2022 Buchungen'!C2:C465,"&lt;"&amp;BA$5+1,'DevInt 2022 Buchungen'!L2:L465,"Ausgaben")+-SUMIFS('DevInt 2022 Buchungen'!F2:F465,'DevInt 2022 Buchungen'!D2:D465,"2114",'DevInt 2022 Buchungen'!C2:C465,"&gt;="&amp;BA$4,'DevInt 2022 Buchungen'!C2:C465,"&lt;"&amp;BA$5+1,'DevInt 2022 Buchungen'!P2:P465,"Einnahmen")++SUMIFS('DevInt 2022 Buchungen'!F2:F465,'DevInt 2022 Buchungen'!D2:D465,"2114",'DevInt 2022 Buchungen'!C2:C465,"&gt;="&amp;BA$4,'DevInt 2022 Buchungen'!C2:C465,"&lt;"&amp;BA$5+1,'DevInt 2022 Buchungen'!L2:L465,"Einnahmen")+-SUMIFS('DevInt 2022 Buchungen'!F2:F465,'DevInt 2022 Buchungen'!D2:D465,"2114",'DevInt 2022 Buchungen'!C2:C465,"&gt;="&amp;BA$4,'DevInt 2022 Buchungen'!C2:C465,"&lt;"&amp;BA$5+1,'DevInt 2022 Buchungen'!P2:P465,"Ausgaben")++SUMIFS('DevInt 2022 Buchungen'!F2:F465,'DevInt 2022 Buchungen'!D2:D465,"2211",'DevInt 2022 Buchungen'!C2:C465,"&gt;="&amp;BA$4,'DevInt 2022 Buchungen'!C2:C465,"&lt;"&amp;BA$5+1,'DevInt 2022 Buchungen'!L2:L465,"Ausgaben")+-SUMIFS('DevInt 2022 Buchungen'!F2:F465,'DevInt 2022 Buchungen'!D2:D465,"2211",'DevInt 2022 Buchungen'!C2:C465,"&gt;="&amp;BA$4,'DevInt 2022 Buchungen'!C2:C465,"&lt;"&amp;BA$5+1,'DevInt 2022 Buchungen'!P2:P465,"Einnahmen")++SUMIFS('DevInt 2022 Buchungen'!F2:F465,'DevInt 2022 Buchungen'!D2:D465,"2211",'DevInt 2022 Buchungen'!C2:C465,"&gt;="&amp;BA$4,'DevInt 2022 Buchungen'!C2:C465,"&lt;"&amp;BA$5+1,'DevInt 2022 Buchungen'!L2:L465,"Einnahmen")+-SUMIFS('DevInt 2022 Buchungen'!F2:F465,'DevInt 2022 Buchungen'!D2:D465,"2211",'DevInt 2022 Buchungen'!C2:C465,"&gt;="&amp;BA$4,'DevInt 2022 Buchungen'!C2:C465,"&lt;"&amp;BA$5+1,'DevInt 2022 Buchungen'!P2:P465,"Ausgaben")++SUMIFS('DevInt 2022 Buchungen'!F2:F465,'DevInt 2022 Buchungen'!D2:D465,"2212",'DevInt 2022 Buchungen'!C2:C465,"&gt;="&amp;BA$4,'DevInt 2022 Buchungen'!C2:C465,"&lt;"&amp;BA$5+1,'DevInt 2022 Buchungen'!L2:L465,"Ausgaben")+-SUMIFS('DevInt 2022 Buchungen'!F2:F465,'DevInt 2022 Buchungen'!D2:D465,"2212",'DevInt 2022 Buchungen'!C2:C465,"&gt;="&amp;BA$4,'DevInt 2022 Buchungen'!C2:C465,"&lt;"&amp;BA$5+1,'DevInt 2022 Buchungen'!P2:P465,"Einnahmen")++SUMIFS('DevInt 2022 Buchungen'!F2:F465,'DevInt 2022 Buchungen'!D2:D465,"2212",'DevInt 2022 Buchungen'!C2:C465,"&gt;="&amp;BA$4,'DevInt 2022 Buchungen'!C2:C465,"&lt;"&amp;BA$5+1,'DevInt 2022 Buchungen'!L2:L465,"Einnahmen")+-SUMIFS('DevInt 2022 Buchungen'!F2:F465,'DevInt 2022 Buchungen'!D2:D465,"2212",'DevInt 2022 Buchungen'!C2:C465,"&gt;="&amp;BA$4,'DevInt 2022 Buchungen'!C2:C465,"&lt;"&amp;BA$5+1,'DevInt 2022 Buchungen'!P2:P465,"Ausgaben")++SUMIFS('DevInt 2022 Buchungen'!F2:F465,'DevInt 2022 Buchungen'!D2:D465,"2214",'DevInt 2022 Buchungen'!C2:C465,"&gt;="&amp;BA$4,'DevInt 2022 Buchungen'!C2:C465,"&lt;"&amp;BA$5+1,'DevInt 2022 Buchungen'!L2:L465,"Ausgaben")+-SUMIFS('DevInt 2022 Buchungen'!F2:F465,'DevInt 2022 Buchungen'!D2:D465,"2214",'DevInt 2022 Buchungen'!C2:C465,"&gt;="&amp;BA$4,'DevInt 2022 Buchungen'!C2:C465,"&lt;"&amp;BA$5+1,'DevInt 2022 Buchungen'!P2:P465,"Einnahmen")++SUMIFS('DevInt 2022 Buchungen'!F2:F465,'DevInt 2022 Buchungen'!D2:D465,"2214",'DevInt 2022 Buchungen'!C2:C465,"&gt;="&amp;BA$4,'DevInt 2022 Buchungen'!C2:C465,"&lt;"&amp;BA$5+1,'DevInt 2022 Buchungen'!L2:L465,"Einnahmen")+-SUMIFS('DevInt 2022 Buchungen'!F2:F465,'DevInt 2022 Buchungen'!D2:D465,"2214",'DevInt 2022 Buchungen'!C2:C465,"&gt;="&amp;BA$4,'DevInt 2022 Buchungen'!C2:C465,"&lt;"&amp;BA$5+1,'DevInt 2022 Buchungen'!P2:P465,"Ausgaben")</f>
        <v>2167.1799999999998</v>
      </c>
      <c r="BB18" s="21"/>
      <c r="BE18" s="26">
        <f>+SUMIFS('DevInt 2022 Buchungen'!F2:F465,'DevInt 2022 Buchungen'!D2:D465,"2111",'DevInt 2022 Buchungen'!C2:C465,"&gt;="&amp;BE$4,'DevInt 2022 Buchungen'!C2:C465,"&lt;"&amp;BE$5+1,'DevInt 2022 Buchungen'!L2:L465,"Ausgaben")+-SUMIFS('DevInt 2022 Buchungen'!F2:F465,'DevInt 2022 Buchungen'!D2:D465,"2111",'DevInt 2022 Buchungen'!C2:C465,"&gt;="&amp;BE$4,'DevInt 2022 Buchungen'!C2:C465,"&lt;"&amp;BE$5+1,'DevInt 2022 Buchungen'!P2:P465,"Einnahmen")++SUMIFS('DevInt 2022 Buchungen'!F2:F465,'DevInt 2022 Buchungen'!D2:D465,"2111",'DevInt 2022 Buchungen'!C2:C465,"&gt;="&amp;BE$4,'DevInt 2022 Buchungen'!C2:C465,"&lt;"&amp;BE$5+1,'DevInt 2022 Buchungen'!L2:L465,"Einnahmen")+-SUMIFS('DevInt 2022 Buchungen'!F2:F465,'DevInt 2022 Buchungen'!D2:D465,"2111",'DevInt 2022 Buchungen'!C2:C465,"&gt;="&amp;BE$4,'DevInt 2022 Buchungen'!C2:C465,"&lt;"&amp;BE$5+1,'DevInt 2022 Buchungen'!P2:P465,"Ausgaben")++SUMIFS('DevInt 2022 Buchungen'!F2:F465,'DevInt 2022 Buchungen'!D2:D465,"2112",'DevInt 2022 Buchungen'!C2:C465,"&gt;="&amp;BE$4,'DevInt 2022 Buchungen'!C2:C465,"&lt;"&amp;BE$5+1,'DevInt 2022 Buchungen'!L2:L465,"Ausgaben")+-SUMIFS('DevInt 2022 Buchungen'!F2:F465,'DevInt 2022 Buchungen'!D2:D465,"2112",'DevInt 2022 Buchungen'!C2:C465,"&gt;="&amp;BE$4,'DevInt 2022 Buchungen'!C2:C465,"&lt;"&amp;BE$5+1,'DevInt 2022 Buchungen'!P2:P465,"Einnahmen")++SUMIFS('DevInt 2022 Buchungen'!F2:F465,'DevInt 2022 Buchungen'!D2:D465,"2112",'DevInt 2022 Buchungen'!C2:C465,"&gt;="&amp;BE$4,'DevInt 2022 Buchungen'!C2:C465,"&lt;"&amp;BE$5+1,'DevInt 2022 Buchungen'!L2:L465,"Einnahmen")+-SUMIFS('DevInt 2022 Buchungen'!F2:F465,'DevInt 2022 Buchungen'!D2:D465,"2112",'DevInt 2022 Buchungen'!C2:C465,"&gt;="&amp;BE$4,'DevInt 2022 Buchungen'!C2:C465,"&lt;"&amp;BE$5+1,'DevInt 2022 Buchungen'!P2:P465,"Ausgaben")++SUMIFS('DevInt 2022 Buchungen'!F2:F465,'DevInt 2022 Buchungen'!D2:D465,"2114",'DevInt 2022 Buchungen'!C2:C465,"&gt;="&amp;BE$4,'DevInt 2022 Buchungen'!C2:C465,"&lt;"&amp;BE$5+1,'DevInt 2022 Buchungen'!L2:L465,"Ausgaben")+-SUMIFS('DevInt 2022 Buchungen'!F2:F465,'DevInt 2022 Buchungen'!D2:D465,"2114",'DevInt 2022 Buchungen'!C2:C465,"&gt;="&amp;BE$4,'DevInt 2022 Buchungen'!C2:C465,"&lt;"&amp;BE$5+1,'DevInt 2022 Buchungen'!P2:P465,"Einnahmen")++SUMIFS('DevInt 2022 Buchungen'!F2:F465,'DevInt 2022 Buchungen'!D2:D465,"2114",'DevInt 2022 Buchungen'!C2:C465,"&gt;="&amp;BE$4,'DevInt 2022 Buchungen'!C2:C465,"&lt;"&amp;BE$5+1,'DevInt 2022 Buchungen'!L2:L465,"Einnahmen")+-SUMIFS('DevInt 2022 Buchungen'!F2:F465,'DevInt 2022 Buchungen'!D2:D465,"2114",'DevInt 2022 Buchungen'!C2:C465,"&gt;="&amp;BE$4,'DevInt 2022 Buchungen'!C2:C465,"&lt;"&amp;BE$5+1,'DevInt 2022 Buchungen'!P2:P465,"Ausgaben")++SUMIFS('DevInt 2022 Buchungen'!F2:F465,'DevInt 2022 Buchungen'!D2:D465,"2211",'DevInt 2022 Buchungen'!C2:C465,"&gt;="&amp;BE$4,'DevInt 2022 Buchungen'!C2:C465,"&lt;"&amp;BE$5+1,'DevInt 2022 Buchungen'!L2:L465,"Ausgaben")+-SUMIFS('DevInt 2022 Buchungen'!F2:F465,'DevInt 2022 Buchungen'!D2:D465,"2211",'DevInt 2022 Buchungen'!C2:C465,"&gt;="&amp;BE$4,'DevInt 2022 Buchungen'!C2:C465,"&lt;"&amp;BE$5+1,'DevInt 2022 Buchungen'!P2:P465,"Einnahmen")++SUMIFS('DevInt 2022 Buchungen'!F2:F465,'DevInt 2022 Buchungen'!D2:D465,"2211",'DevInt 2022 Buchungen'!C2:C465,"&gt;="&amp;BE$4,'DevInt 2022 Buchungen'!C2:C465,"&lt;"&amp;BE$5+1,'DevInt 2022 Buchungen'!L2:L465,"Einnahmen")+-SUMIFS('DevInt 2022 Buchungen'!F2:F465,'DevInt 2022 Buchungen'!D2:D465,"2211",'DevInt 2022 Buchungen'!C2:C465,"&gt;="&amp;BE$4,'DevInt 2022 Buchungen'!C2:C465,"&lt;"&amp;BE$5+1,'DevInt 2022 Buchungen'!P2:P465,"Ausgaben")++SUMIFS('DevInt 2022 Buchungen'!F2:F465,'DevInt 2022 Buchungen'!D2:D465,"2212",'DevInt 2022 Buchungen'!C2:C465,"&gt;="&amp;BE$4,'DevInt 2022 Buchungen'!C2:C465,"&lt;"&amp;BE$5+1,'DevInt 2022 Buchungen'!L2:L465,"Ausgaben")+-SUMIFS('DevInt 2022 Buchungen'!F2:F465,'DevInt 2022 Buchungen'!D2:D465,"2212",'DevInt 2022 Buchungen'!C2:C465,"&gt;="&amp;BE$4,'DevInt 2022 Buchungen'!C2:C465,"&lt;"&amp;BE$5+1,'DevInt 2022 Buchungen'!P2:P465,"Einnahmen")++SUMIFS('DevInt 2022 Buchungen'!F2:F465,'DevInt 2022 Buchungen'!D2:D465,"2212",'DevInt 2022 Buchungen'!C2:C465,"&gt;="&amp;BE$4,'DevInt 2022 Buchungen'!C2:C465,"&lt;"&amp;BE$5+1,'DevInt 2022 Buchungen'!L2:L465,"Einnahmen")+-SUMIFS('DevInt 2022 Buchungen'!F2:F465,'DevInt 2022 Buchungen'!D2:D465,"2212",'DevInt 2022 Buchungen'!C2:C465,"&gt;="&amp;BE$4,'DevInt 2022 Buchungen'!C2:C465,"&lt;"&amp;BE$5+1,'DevInt 2022 Buchungen'!P2:P465,"Ausgaben")++SUMIFS('DevInt 2022 Buchungen'!F2:F465,'DevInt 2022 Buchungen'!D2:D465,"2214",'DevInt 2022 Buchungen'!C2:C465,"&gt;="&amp;BE$4,'DevInt 2022 Buchungen'!C2:C465,"&lt;"&amp;BE$5+1,'DevInt 2022 Buchungen'!L2:L465,"Ausgaben")+-SUMIFS('DevInt 2022 Buchungen'!F2:F465,'DevInt 2022 Buchungen'!D2:D465,"2214",'DevInt 2022 Buchungen'!C2:C465,"&gt;="&amp;BE$4,'DevInt 2022 Buchungen'!C2:C465,"&lt;"&amp;BE$5+1,'DevInt 2022 Buchungen'!P2:P465,"Einnahmen")++SUMIFS('DevInt 2022 Buchungen'!F2:F465,'DevInt 2022 Buchungen'!D2:D465,"2214",'DevInt 2022 Buchungen'!C2:C465,"&gt;="&amp;BE$4,'DevInt 2022 Buchungen'!C2:C465,"&lt;"&amp;BE$5+1,'DevInt 2022 Buchungen'!L2:L465,"Einnahmen")+-SUMIFS('DevInt 2022 Buchungen'!F2:F465,'DevInt 2022 Buchungen'!D2:D465,"2214",'DevInt 2022 Buchungen'!C2:C465,"&gt;="&amp;BE$4,'DevInt 2022 Buchungen'!C2:C465,"&lt;"&amp;BE$5+1,'DevInt 2022 Buchungen'!P2:P465,"Ausgaben")</f>
        <v>3146.7400000000007</v>
      </c>
      <c r="BF18" s="21"/>
      <c r="BI18" s="26">
        <f>+SUMIFS('DevInt 2022 Buchungen'!F2:F465,'DevInt 2022 Buchungen'!D2:D465,"2111",'DevInt 2022 Buchungen'!C2:C465,"&gt;="&amp;BI$4,'DevInt 2022 Buchungen'!C2:C465,"&lt;"&amp;BI$5+1,'DevInt 2022 Buchungen'!L2:L465,"Ausgaben")+-SUMIFS('DevInt 2022 Buchungen'!F2:F465,'DevInt 2022 Buchungen'!D2:D465,"2111",'DevInt 2022 Buchungen'!C2:C465,"&gt;="&amp;BI$4,'DevInt 2022 Buchungen'!C2:C465,"&lt;"&amp;BI$5+1,'DevInt 2022 Buchungen'!P2:P465,"Einnahmen")++SUMIFS('DevInt 2022 Buchungen'!F2:F465,'DevInt 2022 Buchungen'!D2:D465,"2111",'DevInt 2022 Buchungen'!C2:C465,"&gt;="&amp;BI$4,'DevInt 2022 Buchungen'!C2:C465,"&lt;"&amp;BI$5+1,'DevInt 2022 Buchungen'!L2:L465,"Einnahmen")+-SUMIFS('DevInt 2022 Buchungen'!F2:F465,'DevInt 2022 Buchungen'!D2:D465,"2111",'DevInt 2022 Buchungen'!C2:C465,"&gt;="&amp;BI$4,'DevInt 2022 Buchungen'!C2:C465,"&lt;"&amp;BI$5+1,'DevInt 2022 Buchungen'!P2:P465,"Ausgaben")++SUMIFS('DevInt 2022 Buchungen'!F2:F465,'DevInt 2022 Buchungen'!D2:D465,"2112",'DevInt 2022 Buchungen'!C2:C465,"&gt;="&amp;BI$4,'DevInt 2022 Buchungen'!C2:C465,"&lt;"&amp;BI$5+1,'DevInt 2022 Buchungen'!L2:L465,"Ausgaben")+-SUMIFS('DevInt 2022 Buchungen'!F2:F465,'DevInt 2022 Buchungen'!D2:D465,"2112",'DevInt 2022 Buchungen'!C2:C465,"&gt;="&amp;BI$4,'DevInt 2022 Buchungen'!C2:C465,"&lt;"&amp;BI$5+1,'DevInt 2022 Buchungen'!P2:P465,"Einnahmen")++SUMIFS('DevInt 2022 Buchungen'!F2:F465,'DevInt 2022 Buchungen'!D2:D465,"2112",'DevInt 2022 Buchungen'!C2:C465,"&gt;="&amp;BI$4,'DevInt 2022 Buchungen'!C2:C465,"&lt;"&amp;BI$5+1,'DevInt 2022 Buchungen'!L2:L465,"Einnahmen")+-SUMIFS('DevInt 2022 Buchungen'!F2:F465,'DevInt 2022 Buchungen'!D2:D465,"2112",'DevInt 2022 Buchungen'!C2:C465,"&gt;="&amp;BI$4,'DevInt 2022 Buchungen'!C2:C465,"&lt;"&amp;BI$5+1,'DevInt 2022 Buchungen'!P2:P465,"Ausgaben")++SUMIFS('DevInt 2022 Buchungen'!F2:F465,'DevInt 2022 Buchungen'!D2:D465,"2114",'DevInt 2022 Buchungen'!C2:C465,"&gt;="&amp;BI$4,'DevInt 2022 Buchungen'!C2:C465,"&lt;"&amp;BI$5+1,'DevInt 2022 Buchungen'!L2:L465,"Ausgaben")+-SUMIFS('DevInt 2022 Buchungen'!F2:F465,'DevInt 2022 Buchungen'!D2:D465,"2114",'DevInt 2022 Buchungen'!C2:C465,"&gt;="&amp;BI$4,'DevInt 2022 Buchungen'!C2:C465,"&lt;"&amp;BI$5+1,'DevInt 2022 Buchungen'!P2:P465,"Einnahmen")++SUMIFS('DevInt 2022 Buchungen'!F2:F465,'DevInt 2022 Buchungen'!D2:D465,"2114",'DevInt 2022 Buchungen'!C2:C465,"&gt;="&amp;BI$4,'DevInt 2022 Buchungen'!C2:C465,"&lt;"&amp;BI$5+1,'DevInt 2022 Buchungen'!L2:L465,"Einnahmen")+-SUMIFS('DevInt 2022 Buchungen'!F2:F465,'DevInt 2022 Buchungen'!D2:D465,"2114",'DevInt 2022 Buchungen'!C2:C465,"&gt;="&amp;BI$4,'DevInt 2022 Buchungen'!C2:C465,"&lt;"&amp;BI$5+1,'DevInt 2022 Buchungen'!P2:P465,"Ausgaben")++SUMIFS('DevInt 2022 Buchungen'!F2:F465,'DevInt 2022 Buchungen'!D2:D465,"2211",'DevInt 2022 Buchungen'!C2:C465,"&gt;="&amp;BI$4,'DevInt 2022 Buchungen'!C2:C465,"&lt;"&amp;BI$5+1,'DevInt 2022 Buchungen'!L2:L465,"Ausgaben")+-SUMIFS('DevInt 2022 Buchungen'!F2:F465,'DevInt 2022 Buchungen'!D2:D465,"2211",'DevInt 2022 Buchungen'!C2:C465,"&gt;="&amp;BI$4,'DevInt 2022 Buchungen'!C2:C465,"&lt;"&amp;BI$5+1,'DevInt 2022 Buchungen'!P2:P465,"Einnahmen")++SUMIFS('DevInt 2022 Buchungen'!F2:F465,'DevInt 2022 Buchungen'!D2:D465,"2211",'DevInt 2022 Buchungen'!C2:C465,"&gt;="&amp;BI$4,'DevInt 2022 Buchungen'!C2:C465,"&lt;"&amp;BI$5+1,'DevInt 2022 Buchungen'!L2:L465,"Einnahmen")+-SUMIFS('DevInt 2022 Buchungen'!F2:F465,'DevInt 2022 Buchungen'!D2:D465,"2211",'DevInt 2022 Buchungen'!C2:C465,"&gt;="&amp;BI$4,'DevInt 2022 Buchungen'!C2:C465,"&lt;"&amp;BI$5+1,'DevInt 2022 Buchungen'!P2:P465,"Ausgaben")++SUMIFS('DevInt 2022 Buchungen'!F2:F465,'DevInt 2022 Buchungen'!D2:D465,"2212",'DevInt 2022 Buchungen'!C2:C465,"&gt;="&amp;BI$4,'DevInt 2022 Buchungen'!C2:C465,"&lt;"&amp;BI$5+1,'DevInt 2022 Buchungen'!L2:L465,"Ausgaben")+-SUMIFS('DevInt 2022 Buchungen'!F2:F465,'DevInt 2022 Buchungen'!D2:D465,"2212",'DevInt 2022 Buchungen'!C2:C465,"&gt;="&amp;BI$4,'DevInt 2022 Buchungen'!C2:C465,"&lt;"&amp;BI$5+1,'DevInt 2022 Buchungen'!P2:P465,"Einnahmen")++SUMIFS('DevInt 2022 Buchungen'!F2:F465,'DevInt 2022 Buchungen'!D2:D465,"2212",'DevInt 2022 Buchungen'!C2:C465,"&gt;="&amp;BI$4,'DevInt 2022 Buchungen'!C2:C465,"&lt;"&amp;BI$5+1,'DevInt 2022 Buchungen'!L2:L465,"Einnahmen")+-SUMIFS('DevInt 2022 Buchungen'!F2:F465,'DevInt 2022 Buchungen'!D2:D465,"2212",'DevInt 2022 Buchungen'!C2:C465,"&gt;="&amp;BI$4,'DevInt 2022 Buchungen'!C2:C465,"&lt;"&amp;BI$5+1,'DevInt 2022 Buchungen'!P2:P465,"Ausgaben")++SUMIFS('DevInt 2022 Buchungen'!F2:F465,'DevInt 2022 Buchungen'!D2:D465,"2214",'DevInt 2022 Buchungen'!C2:C465,"&gt;="&amp;BI$4,'DevInt 2022 Buchungen'!C2:C465,"&lt;"&amp;BI$5+1,'DevInt 2022 Buchungen'!L2:L465,"Ausgaben")+-SUMIFS('DevInt 2022 Buchungen'!F2:F465,'DevInt 2022 Buchungen'!D2:D465,"2214",'DevInt 2022 Buchungen'!C2:C465,"&gt;="&amp;BI$4,'DevInt 2022 Buchungen'!C2:C465,"&lt;"&amp;BI$5+1,'DevInt 2022 Buchungen'!P2:P465,"Einnahmen")++SUMIFS('DevInt 2022 Buchungen'!F2:F465,'DevInt 2022 Buchungen'!D2:D465,"2214",'DevInt 2022 Buchungen'!C2:C465,"&gt;="&amp;BI$4,'DevInt 2022 Buchungen'!C2:C465,"&lt;"&amp;BI$5+1,'DevInt 2022 Buchungen'!L2:L465,"Einnahmen")+-SUMIFS('DevInt 2022 Buchungen'!F2:F465,'DevInt 2022 Buchungen'!D2:D465,"2214",'DevInt 2022 Buchungen'!C2:C465,"&gt;="&amp;BI$4,'DevInt 2022 Buchungen'!C2:C465,"&lt;"&amp;BI$5+1,'DevInt 2022 Buchungen'!P2:P465,"Ausgaben")</f>
        <v>10079.939999999999</v>
      </c>
      <c r="BJ18" s="21"/>
      <c r="BM18" s="26">
        <f>+SUMIFS('DevInt 2022 Buchungen'!F2:F465,'DevInt 2022 Buchungen'!D2:D465,"2111",'DevInt 2022 Buchungen'!C2:C465,"&gt;="&amp;BM$4,'DevInt 2022 Buchungen'!C2:C465,"&lt;"&amp;BM$5+1,'DevInt 2022 Buchungen'!L2:L465,"Ausgaben")+-SUMIFS('DevInt 2022 Buchungen'!F2:F465,'DevInt 2022 Buchungen'!D2:D465,"2111",'DevInt 2022 Buchungen'!C2:C465,"&gt;="&amp;BM$4,'DevInt 2022 Buchungen'!C2:C465,"&lt;"&amp;BM$5+1,'DevInt 2022 Buchungen'!P2:P465,"Einnahmen")++SUMIFS('DevInt 2022 Buchungen'!F2:F465,'DevInt 2022 Buchungen'!D2:D465,"2111",'DevInt 2022 Buchungen'!C2:C465,"&gt;="&amp;BM$4,'DevInt 2022 Buchungen'!C2:C465,"&lt;"&amp;BM$5+1,'DevInt 2022 Buchungen'!L2:L465,"Einnahmen")+-SUMIFS('DevInt 2022 Buchungen'!F2:F465,'DevInt 2022 Buchungen'!D2:D465,"2111",'DevInt 2022 Buchungen'!C2:C465,"&gt;="&amp;BM$4,'DevInt 2022 Buchungen'!C2:C465,"&lt;"&amp;BM$5+1,'DevInt 2022 Buchungen'!P2:P465,"Ausgaben")++SUMIFS('DevInt 2022 Buchungen'!F2:F465,'DevInt 2022 Buchungen'!D2:D465,"2112",'DevInt 2022 Buchungen'!C2:C465,"&gt;="&amp;BM$4,'DevInt 2022 Buchungen'!C2:C465,"&lt;"&amp;BM$5+1,'DevInt 2022 Buchungen'!L2:L465,"Ausgaben")+-SUMIFS('DevInt 2022 Buchungen'!F2:F465,'DevInt 2022 Buchungen'!D2:D465,"2112",'DevInt 2022 Buchungen'!C2:C465,"&gt;="&amp;BM$4,'DevInt 2022 Buchungen'!C2:C465,"&lt;"&amp;BM$5+1,'DevInt 2022 Buchungen'!P2:P465,"Einnahmen")++SUMIFS('DevInt 2022 Buchungen'!F2:F465,'DevInt 2022 Buchungen'!D2:D465,"2112",'DevInt 2022 Buchungen'!C2:C465,"&gt;="&amp;BM$4,'DevInt 2022 Buchungen'!C2:C465,"&lt;"&amp;BM$5+1,'DevInt 2022 Buchungen'!L2:L465,"Einnahmen")+-SUMIFS('DevInt 2022 Buchungen'!F2:F465,'DevInt 2022 Buchungen'!D2:D465,"2112",'DevInt 2022 Buchungen'!C2:C465,"&gt;="&amp;BM$4,'DevInt 2022 Buchungen'!C2:C465,"&lt;"&amp;BM$5+1,'DevInt 2022 Buchungen'!P2:P465,"Ausgaben")++SUMIFS('DevInt 2022 Buchungen'!F2:F465,'DevInt 2022 Buchungen'!D2:D465,"2114",'DevInt 2022 Buchungen'!C2:C465,"&gt;="&amp;BM$4,'DevInt 2022 Buchungen'!C2:C465,"&lt;"&amp;BM$5+1,'DevInt 2022 Buchungen'!L2:L465,"Ausgaben")+-SUMIFS('DevInt 2022 Buchungen'!F2:F465,'DevInt 2022 Buchungen'!D2:D465,"2114",'DevInt 2022 Buchungen'!C2:C465,"&gt;="&amp;BM$4,'DevInt 2022 Buchungen'!C2:C465,"&lt;"&amp;BM$5+1,'DevInt 2022 Buchungen'!P2:P465,"Einnahmen")++SUMIFS('DevInt 2022 Buchungen'!F2:F465,'DevInt 2022 Buchungen'!D2:D465,"2114",'DevInt 2022 Buchungen'!C2:C465,"&gt;="&amp;BM$4,'DevInt 2022 Buchungen'!C2:C465,"&lt;"&amp;BM$5+1,'DevInt 2022 Buchungen'!L2:L465,"Einnahmen")+-SUMIFS('DevInt 2022 Buchungen'!F2:F465,'DevInt 2022 Buchungen'!D2:D465,"2114",'DevInt 2022 Buchungen'!C2:C465,"&gt;="&amp;BM$4,'DevInt 2022 Buchungen'!C2:C465,"&lt;"&amp;BM$5+1,'DevInt 2022 Buchungen'!P2:P465,"Ausgaben")++SUMIFS('DevInt 2022 Buchungen'!F2:F465,'DevInt 2022 Buchungen'!D2:D465,"2211",'DevInt 2022 Buchungen'!C2:C465,"&gt;="&amp;BM$4,'DevInt 2022 Buchungen'!C2:C465,"&lt;"&amp;BM$5+1,'DevInt 2022 Buchungen'!L2:L465,"Ausgaben")+-SUMIFS('DevInt 2022 Buchungen'!F2:F465,'DevInt 2022 Buchungen'!D2:D465,"2211",'DevInt 2022 Buchungen'!C2:C465,"&gt;="&amp;BM$4,'DevInt 2022 Buchungen'!C2:C465,"&lt;"&amp;BM$5+1,'DevInt 2022 Buchungen'!P2:P465,"Einnahmen")++SUMIFS('DevInt 2022 Buchungen'!F2:F465,'DevInt 2022 Buchungen'!D2:D465,"2211",'DevInt 2022 Buchungen'!C2:C465,"&gt;="&amp;BM$4,'DevInt 2022 Buchungen'!C2:C465,"&lt;"&amp;BM$5+1,'DevInt 2022 Buchungen'!L2:L465,"Einnahmen")+-SUMIFS('DevInt 2022 Buchungen'!F2:F465,'DevInt 2022 Buchungen'!D2:D465,"2211",'DevInt 2022 Buchungen'!C2:C465,"&gt;="&amp;BM$4,'DevInt 2022 Buchungen'!C2:C465,"&lt;"&amp;BM$5+1,'DevInt 2022 Buchungen'!P2:P465,"Ausgaben")++SUMIFS('DevInt 2022 Buchungen'!F2:F465,'DevInt 2022 Buchungen'!D2:D465,"2212",'DevInt 2022 Buchungen'!C2:C465,"&gt;="&amp;BM$4,'DevInt 2022 Buchungen'!C2:C465,"&lt;"&amp;BM$5+1,'DevInt 2022 Buchungen'!L2:L465,"Ausgaben")+-SUMIFS('DevInt 2022 Buchungen'!F2:F465,'DevInt 2022 Buchungen'!D2:D465,"2212",'DevInt 2022 Buchungen'!C2:C465,"&gt;="&amp;BM$4,'DevInt 2022 Buchungen'!C2:C465,"&lt;"&amp;BM$5+1,'DevInt 2022 Buchungen'!P2:P465,"Einnahmen")++SUMIFS('DevInt 2022 Buchungen'!F2:F465,'DevInt 2022 Buchungen'!D2:D465,"2212",'DevInt 2022 Buchungen'!C2:C465,"&gt;="&amp;BM$4,'DevInt 2022 Buchungen'!C2:C465,"&lt;"&amp;BM$5+1,'DevInt 2022 Buchungen'!L2:L465,"Einnahmen")+-SUMIFS('DevInt 2022 Buchungen'!F2:F465,'DevInt 2022 Buchungen'!D2:D465,"2212",'DevInt 2022 Buchungen'!C2:C465,"&gt;="&amp;BM$4,'DevInt 2022 Buchungen'!C2:C465,"&lt;"&amp;BM$5+1,'DevInt 2022 Buchungen'!P2:P465,"Ausgaben")++SUMIFS('DevInt 2022 Buchungen'!F2:F465,'DevInt 2022 Buchungen'!D2:D465,"2214",'DevInt 2022 Buchungen'!C2:C465,"&gt;="&amp;BM$4,'DevInt 2022 Buchungen'!C2:C465,"&lt;"&amp;BM$5+1,'DevInt 2022 Buchungen'!L2:L465,"Ausgaben")+-SUMIFS('DevInt 2022 Buchungen'!F2:F465,'DevInt 2022 Buchungen'!D2:D465,"2214",'DevInt 2022 Buchungen'!C2:C465,"&gt;="&amp;BM$4,'DevInt 2022 Buchungen'!C2:C465,"&lt;"&amp;BM$5+1,'DevInt 2022 Buchungen'!P2:P465,"Einnahmen")++SUMIFS('DevInt 2022 Buchungen'!F2:F465,'DevInt 2022 Buchungen'!D2:D465,"2214",'DevInt 2022 Buchungen'!C2:C465,"&gt;="&amp;BM$4,'DevInt 2022 Buchungen'!C2:C465,"&lt;"&amp;BM$5+1,'DevInt 2022 Buchungen'!L2:L465,"Einnahmen")+-SUMIFS('DevInt 2022 Buchungen'!F2:F465,'DevInt 2022 Buchungen'!D2:D465,"2214",'DevInt 2022 Buchungen'!C2:C465,"&gt;="&amp;BM$4,'DevInt 2022 Buchungen'!C2:C465,"&lt;"&amp;BM$5+1,'DevInt 2022 Buchungen'!P2:P465,"Ausgaben")</f>
        <v>66.69</v>
      </c>
    </row>
    <row r="19" spans="3:65" x14ac:dyDescent="0.2">
      <c r="D19" t="s">
        <v>5146</v>
      </c>
      <c r="E19" t="s">
        <v>5147</v>
      </c>
      <c r="F19" s="21"/>
      <c r="I19" s="29">
        <v>10500</v>
      </c>
      <c r="J19" s="21"/>
      <c r="M19" s="26">
        <f>+SUMIFS('DevInt 2022 Buchungen'!F2:F465,'DevInt 2022 Buchungen'!D2:D465,"2113",'DevInt 2022 Buchungen'!C2:C465,"&gt;="&amp;M$4,'DevInt 2022 Buchungen'!C2:C465,"&lt;"&amp;M$5+1,'DevInt 2022 Buchungen'!L2:L465,"Ausgaben")+-SUMIFS('DevInt 2022 Buchungen'!F2:F465,'DevInt 2022 Buchungen'!D2:D465,"2113",'DevInt 2022 Buchungen'!C2:C465,"&gt;="&amp;M$4,'DevInt 2022 Buchungen'!C2:C465,"&lt;"&amp;M$5+1,'DevInt 2022 Buchungen'!P2:P465,"Einnahmen")++SUMIFS('DevInt 2022 Buchungen'!F2:F465,'DevInt 2022 Buchungen'!D2:D465,"2113",'DevInt 2022 Buchungen'!C2:C465,"&gt;="&amp;M$4,'DevInt 2022 Buchungen'!C2:C465,"&lt;"&amp;M$5+1,'DevInt 2022 Buchungen'!L2:L465,"Einnahmen")+-SUMIFS('DevInt 2022 Buchungen'!F2:F465,'DevInt 2022 Buchungen'!D2:D465,"2113",'DevInt 2022 Buchungen'!C2:C465,"&gt;="&amp;M$4,'DevInt 2022 Buchungen'!C2:C465,"&lt;"&amp;M$5+1,'DevInt 2022 Buchungen'!P2:P465,"Ausgaben")++SUMIFS('DevInt 2022 Buchungen'!F2:F465,'DevInt 2022 Buchungen'!D2:D465,"2213",'DevInt 2022 Buchungen'!C2:C465,"&gt;="&amp;M$4,'DevInt 2022 Buchungen'!C2:C465,"&lt;"&amp;M$5+1,'DevInt 2022 Buchungen'!L2:L465,"Ausgaben")+-SUMIFS('DevInt 2022 Buchungen'!F2:F465,'DevInt 2022 Buchungen'!D2:D465,"2213",'DevInt 2022 Buchungen'!C2:C465,"&gt;="&amp;M$4,'DevInt 2022 Buchungen'!C2:C465,"&lt;"&amp;M$5+1,'DevInt 2022 Buchungen'!P2:P465,"Einnahmen")++SUMIFS('DevInt 2022 Buchungen'!F2:F465,'DevInt 2022 Buchungen'!D2:D465,"2213",'DevInt 2022 Buchungen'!C2:C465,"&gt;="&amp;M$4,'DevInt 2022 Buchungen'!C2:C465,"&lt;"&amp;M$5+1,'DevInt 2022 Buchungen'!L2:L465,"Einnahmen")+-SUMIFS('DevInt 2022 Buchungen'!F2:F465,'DevInt 2022 Buchungen'!D2:D465,"2213",'DevInt 2022 Buchungen'!C2:C465,"&gt;="&amp;M$4,'DevInt 2022 Buchungen'!C2:C465,"&lt;"&amp;M$5+1,'DevInt 2022 Buchungen'!P2:P465,"Ausgaben")</f>
        <v>9550.25</v>
      </c>
      <c r="N19" s="21"/>
      <c r="Q19" s="26">
        <f>+SUMIFS('DevInt 2022 Buchungen'!F2:F465,'DevInt 2022 Buchungen'!D2:D465,"2113",'DevInt 2022 Buchungen'!C2:C465,"&gt;="&amp;Q$4,'DevInt 2022 Buchungen'!C2:C465,"&lt;"&amp;Q$5+1,'DevInt 2022 Buchungen'!L2:L465,"Ausgaben")+-SUMIFS('DevInt 2022 Buchungen'!F2:F465,'DevInt 2022 Buchungen'!D2:D465,"2113",'DevInt 2022 Buchungen'!C2:C465,"&gt;="&amp;Q$4,'DevInt 2022 Buchungen'!C2:C465,"&lt;"&amp;Q$5+1,'DevInt 2022 Buchungen'!P2:P465,"Einnahmen")++SUMIFS('DevInt 2022 Buchungen'!F2:F465,'DevInt 2022 Buchungen'!D2:D465,"2113",'DevInt 2022 Buchungen'!C2:C465,"&gt;="&amp;Q$4,'DevInt 2022 Buchungen'!C2:C465,"&lt;"&amp;Q$5+1,'DevInt 2022 Buchungen'!L2:L465,"Einnahmen")+-SUMIFS('DevInt 2022 Buchungen'!F2:F465,'DevInt 2022 Buchungen'!D2:D465,"2113",'DevInt 2022 Buchungen'!C2:C465,"&gt;="&amp;Q$4,'DevInt 2022 Buchungen'!C2:C465,"&lt;"&amp;Q$5+1,'DevInt 2022 Buchungen'!P2:P465,"Ausgaben")++SUMIFS('DevInt 2022 Buchungen'!F2:F465,'DevInt 2022 Buchungen'!D2:D465,"2213",'DevInt 2022 Buchungen'!C2:C465,"&gt;="&amp;Q$4,'DevInt 2022 Buchungen'!C2:C465,"&lt;"&amp;Q$5+1,'DevInt 2022 Buchungen'!L2:L465,"Ausgaben")+-SUMIFS('DevInt 2022 Buchungen'!F2:F465,'DevInt 2022 Buchungen'!D2:D465,"2213",'DevInt 2022 Buchungen'!C2:C465,"&gt;="&amp;Q$4,'DevInt 2022 Buchungen'!C2:C465,"&lt;"&amp;Q$5+1,'DevInt 2022 Buchungen'!P2:P465,"Einnahmen")++SUMIFS('DevInt 2022 Buchungen'!F2:F465,'DevInt 2022 Buchungen'!D2:D465,"2213",'DevInt 2022 Buchungen'!C2:C465,"&gt;="&amp;Q$4,'DevInt 2022 Buchungen'!C2:C465,"&lt;"&amp;Q$5+1,'DevInt 2022 Buchungen'!L2:L465,"Einnahmen")+-SUMIFS('DevInt 2022 Buchungen'!F2:F465,'DevInt 2022 Buchungen'!D2:D465,"2213",'DevInt 2022 Buchungen'!C2:C465,"&gt;="&amp;Q$4,'DevInt 2022 Buchungen'!C2:C465,"&lt;"&amp;Q$5+1,'DevInt 2022 Buchungen'!P2:P465,"Ausgaben")</f>
        <v>0</v>
      </c>
      <c r="R19" s="21"/>
      <c r="U19" s="26">
        <f>+SUMIFS('DevInt 2022 Buchungen'!F2:F465,'DevInt 2022 Buchungen'!D2:D465,"2113",'DevInt 2022 Buchungen'!C2:C465,"&gt;="&amp;U$4,'DevInt 2022 Buchungen'!C2:C465,"&lt;"&amp;U$5+1,'DevInt 2022 Buchungen'!L2:L465,"Ausgaben")+-SUMIFS('DevInt 2022 Buchungen'!F2:F465,'DevInt 2022 Buchungen'!D2:D465,"2113",'DevInt 2022 Buchungen'!C2:C465,"&gt;="&amp;U$4,'DevInt 2022 Buchungen'!C2:C465,"&lt;"&amp;U$5+1,'DevInt 2022 Buchungen'!P2:P465,"Einnahmen")++SUMIFS('DevInt 2022 Buchungen'!F2:F465,'DevInt 2022 Buchungen'!D2:D465,"2113",'DevInt 2022 Buchungen'!C2:C465,"&gt;="&amp;U$4,'DevInt 2022 Buchungen'!C2:C465,"&lt;"&amp;U$5+1,'DevInt 2022 Buchungen'!L2:L465,"Einnahmen")+-SUMIFS('DevInt 2022 Buchungen'!F2:F465,'DevInt 2022 Buchungen'!D2:D465,"2113",'DevInt 2022 Buchungen'!C2:C465,"&gt;="&amp;U$4,'DevInt 2022 Buchungen'!C2:C465,"&lt;"&amp;U$5+1,'DevInt 2022 Buchungen'!P2:P465,"Ausgaben")++SUMIFS('DevInt 2022 Buchungen'!F2:F465,'DevInt 2022 Buchungen'!D2:D465,"2213",'DevInt 2022 Buchungen'!C2:C465,"&gt;="&amp;U$4,'DevInt 2022 Buchungen'!C2:C465,"&lt;"&amp;U$5+1,'DevInt 2022 Buchungen'!L2:L465,"Ausgaben")+-SUMIFS('DevInt 2022 Buchungen'!F2:F465,'DevInt 2022 Buchungen'!D2:D465,"2213",'DevInt 2022 Buchungen'!C2:C465,"&gt;="&amp;U$4,'DevInt 2022 Buchungen'!C2:C465,"&lt;"&amp;U$5+1,'DevInt 2022 Buchungen'!P2:P465,"Einnahmen")++SUMIFS('DevInt 2022 Buchungen'!F2:F465,'DevInt 2022 Buchungen'!D2:D465,"2213",'DevInt 2022 Buchungen'!C2:C465,"&gt;="&amp;U$4,'DevInt 2022 Buchungen'!C2:C465,"&lt;"&amp;U$5+1,'DevInt 2022 Buchungen'!L2:L465,"Einnahmen")+-SUMIFS('DevInt 2022 Buchungen'!F2:F465,'DevInt 2022 Buchungen'!D2:D465,"2213",'DevInt 2022 Buchungen'!C2:C465,"&gt;="&amp;U$4,'DevInt 2022 Buchungen'!C2:C465,"&lt;"&amp;U$5+1,'DevInt 2022 Buchungen'!P2:P465,"Ausgaben")</f>
        <v>0</v>
      </c>
      <c r="V19" s="21"/>
      <c r="Y19" s="26">
        <f>+SUMIFS('DevInt 2022 Buchungen'!F2:F465,'DevInt 2022 Buchungen'!D2:D465,"2113",'DevInt 2022 Buchungen'!C2:C465,"&gt;="&amp;Y$4,'DevInt 2022 Buchungen'!C2:C465,"&lt;"&amp;Y$5+1,'DevInt 2022 Buchungen'!L2:L465,"Ausgaben")+-SUMIFS('DevInt 2022 Buchungen'!F2:F465,'DevInt 2022 Buchungen'!D2:D465,"2113",'DevInt 2022 Buchungen'!C2:C465,"&gt;="&amp;Y$4,'DevInt 2022 Buchungen'!C2:C465,"&lt;"&amp;Y$5+1,'DevInt 2022 Buchungen'!P2:P465,"Einnahmen")++SUMIFS('DevInt 2022 Buchungen'!F2:F465,'DevInt 2022 Buchungen'!D2:D465,"2113",'DevInt 2022 Buchungen'!C2:C465,"&gt;="&amp;Y$4,'DevInt 2022 Buchungen'!C2:C465,"&lt;"&amp;Y$5+1,'DevInt 2022 Buchungen'!L2:L465,"Einnahmen")+-SUMIFS('DevInt 2022 Buchungen'!F2:F465,'DevInt 2022 Buchungen'!D2:D465,"2113",'DevInt 2022 Buchungen'!C2:C465,"&gt;="&amp;Y$4,'DevInt 2022 Buchungen'!C2:C465,"&lt;"&amp;Y$5+1,'DevInt 2022 Buchungen'!P2:P465,"Ausgaben")++SUMIFS('DevInt 2022 Buchungen'!F2:F465,'DevInt 2022 Buchungen'!D2:D465,"2213",'DevInt 2022 Buchungen'!C2:C465,"&gt;="&amp;Y$4,'DevInt 2022 Buchungen'!C2:C465,"&lt;"&amp;Y$5+1,'DevInt 2022 Buchungen'!L2:L465,"Ausgaben")+-SUMIFS('DevInt 2022 Buchungen'!F2:F465,'DevInt 2022 Buchungen'!D2:D465,"2213",'DevInt 2022 Buchungen'!C2:C465,"&gt;="&amp;Y$4,'DevInt 2022 Buchungen'!C2:C465,"&lt;"&amp;Y$5+1,'DevInt 2022 Buchungen'!P2:P465,"Einnahmen")++SUMIFS('DevInt 2022 Buchungen'!F2:F465,'DevInt 2022 Buchungen'!D2:D465,"2213",'DevInt 2022 Buchungen'!C2:C465,"&gt;="&amp;Y$4,'DevInt 2022 Buchungen'!C2:C465,"&lt;"&amp;Y$5+1,'DevInt 2022 Buchungen'!L2:L465,"Einnahmen")+-SUMIFS('DevInt 2022 Buchungen'!F2:F465,'DevInt 2022 Buchungen'!D2:D465,"2213",'DevInt 2022 Buchungen'!C2:C465,"&gt;="&amp;Y$4,'DevInt 2022 Buchungen'!C2:C465,"&lt;"&amp;Y$5+1,'DevInt 2022 Buchungen'!P2:P465,"Ausgaben")</f>
        <v>0</v>
      </c>
      <c r="Z19" s="21"/>
      <c r="AC19" s="26">
        <f>+SUMIFS('DevInt 2022 Buchungen'!F2:F465,'DevInt 2022 Buchungen'!D2:D465,"2113",'DevInt 2022 Buchungen'!C2:C465,"&gt;="&amp;AC$4,'DevInt 2022 Buchungen'!C2:C465,"&lt;"&amp;AC$5+1,'DevInt 2022 Buchungen'!L2:L465,"Ausgaben")+-SUMIFS('DevInt 2022 Buchungen'!F2:F465,'DevInt 2022 Buchungen'!D2:D465,"2113",'DevInt 2022 Buchungen'!C2:C465,"&gt;="&amp;AC$4,'DevInt 2022 Buchungen'!C2:C465,"&lt;"&amp;AC$5+1,'DevInt 2022 Buchungen'!P2:P465,"Einnahmen")++SUMIFS('DevInt 2022 Buchungen'!F2:F465,'DevInt 2022 Buchungen'!D2:D465,"2113",'DevInt 2022 Buchungen'!C2:C465,"&gt;="&amp;AC$4,'DevInt 2022 Buchungen'!C2:C465,"&lt;"&amp;AC$5+1,'DevInt 2022 Buchungen'!L2:L465,"Einnahmen")+-SUMIFS('DevInt 2022 Buchungen'!F2:F465,'DevInt 2022 Buchungen'!D2:D465,"2113",'DevInt 2022 Buchungen'!C2:C465,"&gt;="&amp;AC$4,'DevInt 2022 Buchungen'!C2:C465,"&lt;"&amp;AC$5+1,'DevInt 2022 Buchungen'!P2:P465,"Ausgaben")++SUMIFS('DevInt 2022 Buchungen'!F2:F465,'DevInt 2022 Buchungen'!D2:D465,"2213",'DevInt 2022 Buchungen'!C2:C465,"&gt;="&amp;AC$4,'DevInt 2022 Buchungen'!C2:C465,"&lt;"&amp;AC$5+1,'DevInt 2022 Buchungen'!L2:L465,"Ausgaben")+-SUMIFS('DevInt 2022 Buchungen'!F2:F465,'DevInt 2022 Buchungen'!D2:D465,"2213",'DevInt 2022 Buchungen'!C2:C465,"&gt;="&amp;AC$4,'DevInt 2022 Buchungen'!C2:C465,"&lt;"&amp;AC$5+1,'DevInt 2022 Buchungen'!P2:P465,"Einnahmen")++SUMIFS('DevInt 2022 Buchungen'!F2:F465,'DevInt 2022 Buchungen'!D2:D465,"2213",'DevInt 2022 Buchungen'!C2:C465,"&gt;="&amp;AC$4,'DevInt 2022 Buchungen'!C2:C465,"&lt;"&amp;AC$5+1,'DevInt 2022 Buchungen'!L2:L465,"Einnahmen")+-SUMIFS('DevInt 2022 Buchungen'!F2:F465,'DevInt 2022 Buchungen'!D2:D465,"2213",'DevInt 2022 Buchungen'!C2:C465,"&gt;="&amp;AC$4,'DevInt 2022 Buchungen'!C2:C465,"&lt;"&amp;AC$5+1,'DevInt 2022 Buchungen'!P2:P465,"Ausgaben")</f>
        <v>0</v>
      </c>
      <c r="AD19" s="21"/>
      <c r="AG19" s="26">
        <f>+SUMIFS('DevInt 2022 Buchungen'!F2:F465,'DevInt 2022 Buchungen'!D2:D465,"2113",'DevInt 2022 Buchungen'!C2:C465,"&gt;="&amp;AG$4,'DevInt 2022 Buchungen'!C2:C465,"&lt;"&amp;AG$5+1,'DevInt 2022 Buchungen'!L2:L465,"Ausgaben")+-SUMIFS('DevInt 2022 Buchungen'!F2:F465,'DevInt 2022 Buchungen'!D2:D465,"2113",'DevInt 2022 Buchungen'!C2:C465,"&gt;="&amp;AG$4,'DevInt 2022 Buchungen'!C2:C465,"&lt;"&amp;AG$5+1,'DevInt 2022 Buchungen'!P2:P465,"Einnahmen")++SUMIFS('DevInt 2022 Buchungen'!F2:F465,'DevInt 2022 Buchungen'!D2:D465,"2113",'DevInt 2022 Buchungen'!C2:C465,"&gt;="&amp;AG$4,'DevInt 2022 Buchungen'!C2:C465,"&lt;"&amp;AG$5+1,'DevInt 2022 Buchungen'!L2:L465,"Einnahmen")+-SUMIFS('DevInt 2022 Buchungen'!F2:F465,'DevInt 2022 Buchungen'!D2:D465,"2113",'DevInt 2022 Buchungen'!C2:C465,"&gt;="&amp;AG$4,'DevInt 2022 Buchungen'!C2:C465,"&lt;"&amp;AG$5+1,'DevInt 2022 Buchungen'!P2:P465,"Ausgaben")++SUMIFS('DevInt 2022 Buchungen'!F2:F465,'DevInt 2022 Buchungen'!D2:D465,"2213",'DevInt 2022 Buchungen'!C2:C465,"&gt;="&amp;AG$4,'DevInt 2022 Buchungen'!C2:C465,"&lt;"&amp;AG$5+1,'DevInt 2022 Buchungen'!L2:L465,"Ausgaben")+-SUMIFS('DevInt 2022 Buchungen'!F2:F465,'DevInt 2022 Buchungen'!D2:D465,"2213",'DevInt 2022 Buchungen'!C2:C465,"&gt;="&amp;AG$4,'DevInt 2022 Buchungen'!C2:C465,"&lt;"&amp;AG$5+1,'DevInt 2022 Buchungen'!P2:P465,"Einnahmen")++SUMIFS('DevInt 2022 Buchungen'!F2:F465,'DevInt 2022 Buchungen'!D2:D465,"2213",'DevInt 2022 Buchungen'!C2:C465,"&gt;="&amp;AG$4,'DevInt 2022 Buchungen'!C2:C465,"&lt;"&amp;AG$5+1,'DevInt 2022 Buchungen'!L2:L465,"Einnahmen")+-SUMIFS('DevInt 2022 Buchungen'!F2:F465,'DevInt 2022 Buchungen'!D2:D465,"2213",'DevInt 2022 Buchungen'!C2:C465,"&gt;="&amp;AG$4,'DevInt 2022 Buchungen'!C2:C465,"&lt;"&amp;AG$5+1,'DevInt 2022 Buchungen'!P2:P465,"Ausgaben")</f>
        <v>600</v>
      </c>
      <c r="AH19" s="21"/>
      <c r="AK19" s="26">
        <f>+SUMIFS('DevInt 2022 Buchungen'!F2:F465,'DevInt 2022 Buchungen'!D2:D465,"2113",'DevInt 2022 Buchungen'!C2:C465,"&gt;="&amp;AK$4,'DevInt 2022 Buchungen'!C2:C465,"&lt;"&amp;AK$5+1,'DevInt 2022 Buchungen'!L2:L465,"Ausgaben")+-SUMIFS('DevInt 2022 Buchungen'!F2:F465,'DevInt 2022 Buchungen'!D2:D465,"2113",'DevInt 2022 Buchungen'!C2:C465,"&gt;="&amp;AK$4,'DevInt 2022 Buchungen'!C2:C465,"&lt;"&amp;AK$5+1,'DevInt 2022 Buchungen'!P2:P465,"Einnahmen")++SUMIFS('DevInt 2022 Buchungen'!F2:F465,'DevInt 2022 Buchungen'!D2:D465,"2113",'DevInt 2022 Buchungen'!C2:C465,"&gt;="&amp;AK$4,'DevInt 2022 Buchungen'!C2:C465,"&lt;"&amp;AK$5+1,'DevInt 2022 Buchungen'!L2:L465,"Einnahmen")+-SUMIFS('DevInt 2022 Buchungen'!F2:F465,'DevInt 2022 Buchungen'!D2:D465,"2113",'DevInt 2022 Buchungen'!C2:C465,"&gt;="&amp;AK$4,'DevInt 2022 Buchungen'!C2:C465,"&lt;"&amp;AK$5+1,'DevInt 2022 Buchungen'!P2:P465,"Ausgaben")++SUMIFS('DevInt 2022 Buchungen'!F2:F465,'DevInt 2022 Buchungen'!D2:D465,"2213",'DevInt 2022 Buchungen'!C2:C465,"&gt;="&amp;AK$4,'DevInt 2022 Buchungen'!C2:C465,"&lt;"&amp;AK$5+1,'DevInt 2022 Buchungen'!L2:L465,"Ausgaben")+-SUMIFS('DevInt 2022 Buchungen'!F2:F465,'DevInt 2022 Buchungen'!D2:D465,"2213",'DevInt 2022 Buchungen'!C2:C465,"&gt;="&amp;AK$4,'DevInt 2022 Buchungen'!C2:C465,"&lt;"&amp;AK$5+1,'DevInt 2022 Buchungen'!P2:P465,"Einnahmen")++SUMIFS('DevInt 2022 Buchungen'!F2:F465,'DevInt 2022 Buchungen'!D2:D465,"2213",'DevInt 2022 Buchungen'!C2:C465,"&gt;="&amp;AK$4,'DevInt 2022 Buchungen'!C2:C465,"&lt;"&amp;AK$5+1,'DevInt 2022 Buchungen'!L2:L465,"Einnahmen")+-SUMIFS('DevInt 2022 Buchungen'!F2:F465,'DevInt 2022 Buchungen'!D2:D465,"2213",'DevInt 2022 Buchungen'!C2:C465,"&gt;="&amp;AK$4,'DevInt 2022 Buchungen'!C2:C465,"&lt;"&amp;AK$5+1,'DevInt 2022 Buchungen'!P2:P465,"Ausgaben")</f>
        <v>3112.1800000000012</v>
      </c>
      <c r="AL19" s="21"/>
      <c r="AO19" s="26">
        <f>+SUMIFS('DevInt 2022 Buchungen'!F2:F465,'DevInt 2022 Buchungen'!D2:D465,"2113",'DevInt 2022 Buchungen'!C2:C465,"&gt;="&amp;AO$4,'DevInt 2022 Buchungen'!C2:C465,"&lt;"&amp;AO$5+1,'DevInt 2022 Buchungen'!L2:L465,"Ausgaben")+-SUMIFS('DevInt 2022 Buchungen'!F2:F465,'DevInt 2022 Buchungen'!D2:D465,"2113",'DevInt 2022 Buchungen'!C2:C465,"&gt;="&amp;AO$4,'DevInt 2022 Buchungen'!C2:C465,"&lt;"&amp;AO$5+1,'DevInt 2022 Buchungen'!P2:P465,"Einnahmen")++SUMIFS('DevInt 2022 Buchungen'!F2:F465,'DevInt 2022 Buchungen'!D2:D465,"2113",'DevInt 2022 Buchungen'!C2:C465,"&gt;="&amp;AO$4,'DevInt 2022 Buchungen'!C2:C465,"&lt;"&amp;AO$5+1,'DevInt 2022 Buchungen'!L2:L465,"Einnahmen")+-SUMIFS('DevInt 2022 Buchungen'!F2:F465,'DevInt 2022 Buchungen'!D2:D465,"2113",'DevInt 2022 Buchungen'!C2:C465,"&gt;="&amp;AO$4,'DevInt 2022 Buchungen'!C2:C465,"&lt;"&amp;AO$5+1,'DevInt 2022 Buchungen'!P2:P465,"Ausgaben")++SUMIFS('DevInt 2022 Buchungen'!F2:F465,'DevInt 2022 Buchungen'!D2:D465,"2213",'DevInt 2022 Buchungen'!C2:C465,"&gt;="&amp;AO$4,'DevInt 2022 Buchungen'!C2:C465,"&lt;"&amp;AO$5+1,'DevInt 2022 Buchungen'!L2:L465,"Ausgaben")+-SUMIFS('DevInt 2022 Buchungen'!F2:F465,'DevInt 2022 Buchungen'!D2:D465,"2213",'DevInt 2022 Buchungen'!C2:C465,"&gt;="&amp;AO$4,'DevInt 2022 Buchungen'!C2:C465,"&lt;"&amp;AO$5+1,'DevInt 2022 Buchungen'!P2:P465,"Einnahmen")++SUMIFS('DevInt 2022 Buchungen'!F2:F465,'DevInt 2022 Buchungen'!D2:D465,"2213",'DevInt 2022 Buchungen'!C2:C465,"&gt;="&amp;AO$4,'DevInt 2022 Buchungen'!C2:C465,"&lt;"&amp;AO$5+1,'DevInt 2022 Buchungen'!L2:L465,"Einnahmen")+-SUMIFS('DevInt 2022 Buchungen'!F2:F465,'DevInt 2022 Buchungen'!D2:D465,"2213",'DevInt 2022 Buchungen'!C2:C465,"&gt;="&amp;AO$4,'DevInt 2022 Buchungen'!C2:C465,"&lt;"&amp;AO$5+1,'DevInt 2022 Buchungen'!P2:P465,"Ausgaben")</f>
        <v>643.65</v>
      </c>
      <c r="AP19" s="21"/>
      <c r="AS19" s="26">
        <f>+SUMIFS('DevInt 2022 Buchungen'!F2:F465,'DevInt 2022 Buchungen'!D2:D465,"2113",'DevInt 2022 Buchungen'!C2:C465,"&gt;="&amp;AS$4,'DevInt 2022 Buchungen'!C2:C465,"&lt;"&amp;AS$5+1,'DevInt 2022 Buchungen'!L2:L465,"Ausgaben")+-SUMIFS('DevInt 2022 Buchungen'!F2:F465,'DevInt 2022 Buchungen'!D2:D465,"2113",'DevInt 2022 Buchungen'!C2:C465,"&gt;="&amp;AS$4,'DevInt 2022 Buchungen'!C2:C465,"&lt;"&amp;AS$5+1,'DevInt 2022 Buchungen'!P2:P465,"Einnahmen")++SUMIFS('DevInt 2022 Buchungen'!F2:F465,'DevInt 2022 Buchungen'!D2:D465,"2113",'DevInt 2022 Buchungen'!C2:C465,"&gt;="&amp;AS$4,'DevInt 2022 Buchungen'!C2:C465,"&lt;"&amp;AS$5+1,'DevInt 2022 Buchungen'!L2:L465,"Einnahmen")+-SUMIFS('DevInt 2022 Buchungen'!F2:F465,'DevInt 2022 Buchungen'!D2:D465,"2113",'DevInt 2022 Buchungen'!C2:C465,"&gt;="&amp;AS$4,'DevInt 2022 Buchungen'!C2:C465,"&lt;"&amp;AS$5+1,'DevInt 2022 Buchungen'!P2:P465,"Ausgaben")++SUMIFS('DevInt 2022 Buchungen'!F2:F465,'DevInt 2022 Buchungen'!D2:D465,"2213",'DevInt 2022 Buchungen'!C2:C465,"&gt;="&amp;AS$4,'DevInt 2022 Buchungen'!C2:C465,"&lt;"&amp;AS$5+1,'DevInt 2022 Buchungen'!L2:L465,"Ausgaben")+-SUMIFS('DevInt 2022 Buchungen'!F2:F465,'DevInt 2022 Buchungen'!D2:D465,"2213",'DevInt 2022 Buchungen'!C2:C465,"&gt;="&amp;AS$4,'DevInt 2022 Buchungen'!C2:C465,"&lt;"&amp;AS$5+1,'DevInt 2022 Buchungen'!P2:P465,"Einnahmen")++SUMIFS('DevInt 2022 Buchungen'!F2:F465,'DevInt 2022 Buchungen'!D2:D465,"2213",'DevInt 2022 Buchungen'!C2:C465,"&gt;="&amp;AS$4,'DevInt 2022 Buchungen'!C2:C465,"&lt;"&amp;AS$5+1,'DevInt 2022 Buchungen'!L2:L465,"Einnahmen")+-SUMIFS('DevInt 2022 Buchungen'!F2:F465,'DevInt 2022 Buchungen'!D2:D465,"2213",'DevInt 2022 Buchungen'!C2:C465,"&gt;="&amp;AS$4,'DevInt 2022 Buchungen'!C2:C465,"&lt;"&amp;AS$5+1,'DevInt 2022 Buchungen'!P2:P465,"Ausgaben")</f>
        <v>0</v>
      </c>
      <c r="AT19" s="21"/>
      <c r="AW19" s="26">
        <f>+SUMIFS('DevInt 2022 Buchungen'!F2:F465,'DevInt 2022 Buchungen'!D2:D465,"2113",'DevInt 2022 Buchungen'!C2:C465,"&gt;="&amp;AW$4,'DevInt 2022 Buchungen'!C2:C465,"&lt;"&amp;AW$5+1,'DevInt 2022 Buchungen'!L2:L465,"Ausgaben")+-SUMIFS('DevInt 2022 Buchungen'!F2:F465,'DevInt 2022 Buchungen'!D2:D465,"2113",'DevInt 2022 Buchungen'!C2:C465,"&gt;="&amp;AW$4,'DevInt 2022 Buchungen'!C2:C465,"&lt;"&amp;AW$5+1,'DevInt 2022 Buchungen'!P2:P465,"Einnahmen")++SUMIFS('DevInt 2022 Buchungen'!F2:F465,'DevInt 2022 Buchungen'!D2:D465,"2113",'DevInt 2022 Buchungen'!C2:C465,"&gt;="&amp;AW$4,'DevInt 2022 Buchungen'!C2:C465,"&lt;"&amp;AW$5+1,'DevInt 2022 Buchungen'!L2:L465,"Einnahmen")+-SUMIFS('DevInt 2022 Buchungen'!F2:F465,'DevInt 2022 Buchungen'!D2:D465,"2113",'DevInt 2022 Buchungen'!C2:C465,"&gt;="&amp;AW$4,'DevInt 2022 Buchungen'!C2:C465,"&lt;"&amp;AW$5+1,'DevInt 2022 Buchungen'!P2:P465,"Ausgaben")++SUMIFS('DevInt 2022 Buchungen'!F2:F465,'DevInt 2022 Buchungen'!D2:D465,"2213",'DevInt 2022 Buchungen'!C2:C465,"&gt;="&amp;AW$4,'DevInt 2022 Buchungen'!C2:C465,"&lt;"&amp;AW$5+1,'DevInt 2022 Buchungen'!L2:L465,"Ausgaben")+-SUMIFS('DevInt 2022 Buchungen'!F2:F465,'DevInt 2022 Buchungen'!D2:D465,"2213",'DevInt 2022 Buchungen'!C2:C465,"&gt;="&amp;AW$4,'DevInt 2022 Buchungen'!C2:C465,"&lt;"&amp;AW$5+1,'DevInt 2022 Buchungen'!P2:P465,"Einnahmen")++SUMIFS('DevInt 2022 Buchungen'!F2:F465,'DevInt 2022 Buchungen'!D2:D465,"2213",'DevInt 2022 Buchungen'!C2:C465,"&gt;="&amp;AW$4,'DevInt 2022 Buchungen'!C2:C465,"&lt;"&amp;AW$5+1,'DevInt 2022 Buchungen'!L2:L465,"Einnahmen")+-SUMIFS('DevInt 2022 Buchungen'!F2:F465,'DevInt 2022 Buchungen'!D2:D465,"2213",'DevInt 2022 Buchungen'!C2:C465,"&gt;="&amp;AW$4,'DevInt 2022 Buchungen'!C2:C465,"&lt;"&amp;AW$5+1,'DevInt 2022 Buchungen'!P2:P465,"Ausgaben")</f>
        <v>319.94</v>
      </c>
      <c r="AX19" s="21"/>
      <c r="BA19" s="26">
        <f>+SUMIFS('DevInt 2022 Buchungen'!F2:F465,'DevInt 2022 Buchungen'!D2:D465,"2113",'DevInt 2022 Buchungen'!C2:C465,"&gt;="&amp;BA$4,'DevInt 2022 Buchungen'!C2:C465,"&lt;"&amp;BA$5+1,'DevInt 2022 Buchungen'!L2:L465,"Ausgaben")+-SUMIFS('DevInt 2022 Buchungen'!F2:F465,'DevInt 2022 Buchungen'!D2:D465,"2113",'DevInt 2022 Buchungen'!C2:C465,"&gt;="&amp;BA$4,'DevInt 2022 Buchungen'!C2:C465,"&lt;"&amp;BA$5+1,'DevInt 2022 Buchungen'!P2:P465,"Einnahmen")++SUMIFS('DevInt 2022 Buchungen'!F2:F465,'DevInt 2022 Buchungen'!D2:D465,"2113",'DevInt 2022 Buchungen'!C2:C465,"&gt;="&amp;BA$4,'DevInt 2022 Buchungen'!C2:C465,"&lt;"&amp;BA$5+1,'DevInt 2022 Buchungen'!L2:L465,"Einnahmen")+-SUMIFS('DevInt 2022 Buchungen'!F2:F465,'DevInt 2022 Buchungen'!D2:D465,"2113",'DevInt 2022 Buchungen'!C2:C465,"&gt;="&amp;BA$4,'DevInt 2022 Buchungen'!C2:C465,"&lt;"&amp;BA$5+1,'DevInt 2022 Buchungen'!P2:P465,"Ausgaben")++SUMIFS('DevInt 2022 Buchungen'!F2:F465,'DevInt 2022 Buchungen'!D2:D465,"2213",'DevInt 2022 Buchungen'!C2:C465,"&gt;="&amp;BA$4,'DevInt 2022 Buchungen'!C2:C465,"&lt;"&amp;BA$5+1,'DevInt 2022 Buchungen'!L2:L465,"Ausgaben")+-SUMIFS('DevInt 2022 Buchungen'!F2:F465,'DevInt 2022 Buchungen'!D2:D465,"2213",'DevInt 2022 Buchungen'!C2:C465,"&gt;="&amp;BA$4,'DevInt 2022 Buchungen'!C2:C465,"&lt;"&amp;BA$5+1,'DevInt 2022 Buchungen'!P2:P465,"Einnahmen")++SUMIFS('DevInt 2022 Buchungen'!F2:F465,'DevInt 2022 Buchungen'!D2:D465,"2213",'DevInt 2022 Buchungen'!C2:C465,"&gt;="&amp;BA$4,'DevInt 2022 Buchungen'!C2:C465,"&lt;"&amp;BA$5+1,'DevInt 2022 Buchungen'!L2:L465,"Einnahmen")+-SUMIFS('DevInt 2022 Buchungen'!F2:F465,'DevInt 2022 Buchungen'!D2:D465,"2213",'DevInt 2022 Buchungen'!C2:C465,"&gt;="&amp;BA$4,'DevInt 2022 Buchungen'!C2:C465,"&lt;"&amp;BA$5+1,'DevInt 2022 Buchungen'!P2:P465,"Ausgaben")</f>
        <v>4795.8799999999992</v>
      </c>
      <c r="BB19" s="21"/>
      <c r="BE19" s="26">
        <f>+SUMIFS('DevInt 2022 Buchungen'!F2:F465,'DevInt 2022 Buchungen'!D2:D465,"2113",'DevInt 2022 Buchungen'!C2:C465,"&gt;="&amp;BE$4,'DevInt 2022 Buchungen'!C2:C465,"&lt;"&amp;BE$5+1,'DevInt 2022 Buchungen'!L2:L465,"Ausgaben")+-SUMIFS('DevInt 2022 Buchungen'!F2:F465,'DevInt 2022 Buchungen'!D2:D465,"2113",'DevInt 2022 Buchungen'!C2:C465,"&gt;="&amp;BE$4,'DevInt 2022 Buchungen'!C2:C465,"&lt;"&amp;BE$5+1,'DevInt 2022 Buchungen'!P2:P465,"Einnahmen")++SUMIFS('DevInt 2022 Buchungen'!F2:F465,'DevInt 2022 Buchungen'!D2:D465,"2113",'DevInt 2022 Buchungen'!C2:C465,"&gt;="&amp;BE$4,'DevInt 2022 Buchungen'!C2:C465,"&lt;"&amp;BE$5+1,'DevInt 2022 Buchungen'!L2:L465,"Einnahmen")+-SUMIFS('DevInt 2022 Buchungen'!F2:F465,'DevInt 2022 Buchungen'!D2:D465,"2113",'DevInt 2022 Buchungen'!C2:C465,"&gt;="&amp;BE$4,'DevInt 2022 Buchungen'!C2:C465,"&lt;"&amp;BE$5+1,'DevInt 2022 Buchungen'!P2:P465,"Ausgaben")++SUMIFS('DevInt 2022 Buchungen'!F2:F465,'DevInt 2022 Buchungen'!D2:D465,"2213",'DevInt 2022 Buchungen'!C2:C465,"&gt;="&amp;BE$4,'DevInt 2022 Buchungen'!C2:C465,"&lt;"&amp;BE$5+1,'DevInt 2022 Buchungen'!L2:L465,"Ausgaben")+-SUMIFS('DevInt 2022 Buchungen'!F2:F465,'DevInt 2022 Buchungen'!D2:D465,"2213",'DevInt 2022 Buchungen'!C2:C465,"&gt;="&amp;BE$4,'DevInt 2022 Buchungen'!C2:C465,"&lt;"&amp;BE$5+1,'DevInt 2022 Buchungen'!P2:P465,"Einnahmen")++SUMIFS('DevInt 2022 Buchungen'!F2:F465,'DevInt 2022 Buchungen'!D2:D465,"2213",'DevInt 2022 Buchungen'!C2:C465,"&gt;="&amp;BE$4,'DevInt 2022 Buchungen'!C2:C465,"&lt;"&amp;BE$5+1,'DevInt 2022 Buchungen'!L2:L465,"Einnahmen")+-SUMIFS('DevInt 2022 Buchungen'!F2:F465,'DevInt 2022 Buchungen'!D2:D465,"2213",'DevInt 2022 Buchungen'!C2:C465,"&gt;="&amp;BE$4,'DevInt 2022 Buchungen'!C2:C465,"&lt;"&amp;BE$5+1,'DevInt 2022 Buchungen'!P2:P465,"Ausgaben")</f>
        <v>0</v>
      </c>
      <c r="BF19" s="21"/>
      <c r="BI19" s="26">
        <f>+SUMIFS('DevInt 2022 Buchungen'!F2:F465,'DevInt 2022 Buchungen'!D2:D465,"2113",'DevInt 2022 Buchungen'!C2:C465,"&gt;="&amp;BI$4,'DevInt 2022 Buchungen'!C2:C465,"&lt;"&amp;BI$5+1,'DevInt 2022 Buchungen'!L2:L465,"Ausgaben")+-SUMIFS('DevInt 2022 Buchungen'!F2:F465,'DevInt 2022 Buchungen'!D2:D465,"2113",'DevInt 2022 Buchungen'!C2:C465,"&gt;="&amp;BI$4,'DevInt 2022 Buchungen'!C2:C465,"&lt;"&amp;BI$5+1,'DevInt 2022 Buchungen'!P2:P465,"Einnahmen")++SUMIFS('DevInt 2022 Buchungen'!F2:F465,'DevInt 2022 Buchungen'!D2:D465,"2113",'DevInt 2022 Buchungen'!C2:C465,"&gt;="&amp;BI$4,'DevInt 2022 Buchungen'!C2:C465,"&lt;"&amp;BI$5+1,'DevInt 2022 Buchungen'!L2:L465,"Einnahmen")+-SUMIFS('DevInt 2022 Buchungen'!F2:F465,'DevInt 2022 Buchungen'!D2:D465,"2113",'DevInt 2022 Buchungen'!C2:C465,"&gt;="&amp;BI$4,'DevInt 2022 Buchungen'!C2:C465,"&lt;"&amp;BI$5+1,'DevInt 2022 Buchungen'!P2:P465,"Ausgaben")++SUMIFS('DevInt 2022 Buchungen'!F2:F465,'DevInt 2022 Buchungen'!D2:D465,"2213",'DevInt 2022 Buchungen'!C2:C465,"&gt;="&amp;BI$4,'DevInt 2022 Buchungen'!C2:C465,"&lt;"&amp;BI$5+1,'DevInt 2022 Buchungen'!L2:L465,"Ausgaben")+-SUMIFS('DevInt 2022 Buchungen'!F2:F465,'DevInt 2022 Buchungen'!D2:D465,"2213",'DevInt 2022 Buchungen'!C2:C465,"&gt;="&amp;BI$4,'DevInt 2022 Buchungen'!C2:C465,"&lt;"&amp;BI$5+1,'DevInt 2022 Buchungen'!P2:P465,"Einnahmen")++SUMIFS('DevInt 2022 Buchungen'!F2:F465,'DevInt 2022 Buchungen'!D2:D465,"2213",'DevInt 2022 Buchungen'!C2:C465,"&gt;="&amp;BI$4,'DevInt 2022 Buchungen'!C2:C465,"&lt;"&amp;BI$5+1,'DevInt 2022 Buchungen'!L2:L465,"Einnahmen")+-SUMIFS('DevInt 2022 Buchungen'!F2:F465,'DevInt 2022 Buchungen'!D2:D465,"2213",'DevInt 2022 Buchungen'!C2:C465,"&gt;="&amp;BI$4,'DevInt 2022 Buchungen'!C2:C465,"&lt;"&amp;BI$5+1,'DevInt 2022 Buchungen'!P2:P465,"Ausgaben")</f>
        <v>48.599999999999994</v>
      </c>
      <c r="BJ19" s="21"/>
      <c r="BM19" s="26">
        <f>+SUMIFS('DevInt 2022 Buchungen'!F2:F465,'DevInt 2022 Buchungen'!D2:D465,"2113",'DevInt 2022 Buchungen'!C2:C465,"&gt;="&amp;BM$4,'DevInt 2022 Buchungen'!C2:C465,"&lt;"&amp;BM$5+1,'DevInt 2022 Buchungen'!L2:L465,"Ausgaben")+-SUMIFS('DevInt 2022 Buchungen'!F2:F465,'DevInt 2022 Buchungen'!D2:D465,"2113",'DevInt 2022 Buchungen'!C2:C465,"&gt;="&amp;BM$4,'DevInt 2022 Buchungen'!C2:C465,"&lt;"&amp;BM$5+1,'DevInt 2022 Buchungen'!P2:P465,"Einnahmen")++SUMIFS('DevInt 2022 Buchungen'!F2:F465,'DevInt 2022 Buchungen'!D2:D465,"2113",'DevInt 2022 Buchungen'!C2:C465,"&gt;="&amp;BM$4,'DevInt 2022 Buchungen'!C2:C465,"&lt;"&amp;BM$5+1,'DevInt 2022 Buchungen'!L2:L465,"Einnahmen")+-SUMIFS('DevInt 2022 Buchungen'!F2:F465,'DevInt 2022 Buchungen'!D2:D465,"2113",'DevInt 2022 Buchungen'!C2:C465,"&gt;="&amp;BM$4,'DevInt 2022 Buchungen'!C2:C465,"&lt;"&amp;BM$5+1,'DevInt 2022 Buchungen'!P2:P465,"Ausgaben")++SUMIFS('DevInt 2022 Buchungen'!F2:F465,'DevInt 2022 Buchungen'!D2:D465,"2213",'DevInt 2022 Buchungen'!C2:C465,"&gt;="&amp;BM$4,'DevInt 2022 Buchungen'!C2:C465,"&lt;"&amp;BM$5+1,'DevInt 2022 Buchungen'!L2:L465,"Ausgaben")+-SUMIFS('DevInt 2022 Buchungen'!F2:F465,'DevInt 2022 Buchungen'!D2:D465,"2213",'DevInt 2022 Buchungen'!C2:C465,"&gt;="&amp;BM$4,'DevInt 2022 Buchungen'!C2:C465,"&lt;"&amp;BM$5+1,'DevInt 2022 Buchungen'!P2:P465,"Einnahmen")++SUMIFS('DevInt 2022 Buchungen'!F2:F465,'DevInt 2022 Buchungen'!D2:D465,"2213",'DevInt 2022 Buchungen'!C2:C465,"&gt;="&amp;BM$4,'DevInt 2022 Buchungen'!C2:C465,"&lt;"&amp;BM$5+1,'DevInt 2022 Buchungen'!L2:L465,"Einnahmen")+-SUMIFS('DevInt 2022 Buchungen'!F2:F465,'DevInt 2022 Buchungen'!D2:D465,"2213",'DevInt 2022 Buchungen'!C2:C465,"&gt;="&amp;BM$4,'DevInt 2022 Buchungen'!C2:C465,"&lt;"&amp;BM$5+1,'DevInt 2022 Buchungen'!P2:P465,"Ausgaben")</f>
        <v>30</v>
      </c>
    </row>
    <row r="20" spans="3:65" ht="16" x14ac:dyDescent="0.2">
      <c r="D20" s="27" t="s">
        <v>5148</v>
      </c>
      <c r="E20" s="27"/>
      <c r="F20" s="28"/>
      <c r="G20" s="27"/>
      <c r="H20" s="42">
        <v>91600</v>
      </c>
      <c r="I20" s="43"/>
      <c r="J20" s="28"/>
      <c r="K20" s="27"/>
      <c r="L20" s="42">
        <f>SUM(M21:M23)</f>
        <v>103947.25999999998</v>
      </c>
      <c r="M20" s="43"/>
      <c r="N20" s="28"/>
      <c r="O20" s="27"/>
      <c r="P20" s="42">
        <f>SUM(Q21:Q23)</f>
        <v>0</v>
      </c>
      <c r="Q20" s="43"/>
      <c r="R20" s="28"/>
      <c r="S20" s="27"/>
      <c r="T20" s="42">
        <f>SUM(U21:U23)</f>
        <v>2592.54</v>
      </c>
      <c r="U20" s="43"/>
      <c r="V20" s="28"/>
      <c r="W20" s="27"/>
      <c r="X20" s="42">
        <f>SUM(Y21:Y23)</f>
        <v>2592.54</v>
      </c>
      <c r="Y20" s="43"/>
      <c r="Z20" s="28"/>
      <c r="AA20" s="27"/>
      <c r="AB20" s="42">
        <f>SUM(AC21:AC23)</f>
        <v>2639.2000000000003</v>
      </c>
      <c r="AC20" s="43"/>
      <c r="AD20" s="28"/>
      <c r="AE20" s="27"/>
      <c r="AF20" s="42">
        <f>SUM(AG21:AG23)</f>
        <v>9681.9500000000007</v>
      </c>
      <c r="AG20" s="43"/>
      <c r="AH20" s="28"/>
      <c r="AI20" s="27"/>
      <c r="AJ20" s="42">
        <f>SUM(AK21:AK23)</f>
        <v>9681.9500000000007</v>
      </c>
      <c r="AK20" s="43"/>
      <c r="AL20" s="28"/>
      <c r="AM20" s="27"/>
      <c r="AN20" s="42">
        <f>SUM(AO21:AO23)</f>
        <v>9681.9500000000007</v>
      </c>
      <c r="AO20" s="43"/>
      <c r="AP20" s="28"/>
      <c r="AQ20" s="27"/>
      <c r="AR20" s="42">
        <f>SUM(AS21:AS23)</f>
        <v>9698.32</v>
      </c>
      <c r="AS20" s="43"/>
      <c r="AT20" s="28"/>
      <c r="AU20" s="27"/>
      <c r="AV20" s="42">
        <f>SUM(AW21:AW23)</f>
        <v>10988.75</v>
      </c>
      <c r="AW20" s="43"/>
      <c r="AX20" s="28"/>
      <c r="AY20" s="27"/>
      <c r="AZ20" s="42">
        <f>SUM(BA21:BA23)</f>
        <v>11057.599999999999</v>
      </c>
      <c r="BA20" s="43"/>
      <c r="BB20" s="28"/>
      <c r="BC20" s="27"/>
      <c r="BD20" s="42">
        <f>SUM(BE21:BE23)</f>
        <v>18999.37</v>
      </c>
      <c r="BE20" s="43"/>
      <c r="BF20" s="28"/>
      <c r="BG20" s="27"/>
      <c r="BH20" s="42">
        <f>SUM(BI21:BI23)</f>
        <v>16086.130000000001</v>
      </c>
      <c r="BI20" s="43"/>
      <c r="BJ20" s="28"/>
      <c r="BK20" s="27"/>
      <c r="BL20" s="42">
        <f>SUM(BM21:BM23)</f>
        <v>246.95999999999998</v>
      </c>
      <c r="BM20" s="43"/>
    </row>
    <row r="21" spans="3:65" x14ac:dyDescent="0.2">
      <c r="D21" t="s">
        <v>4985</v>
      </c>
      <c r="E21" t="s">
        <v>5149</v>
      </c>
      <c r="F21" s="21"/>
      <c r="I21" s="29">
        <v>33700</v>
      </c>
      <c r="J21" s="21"/>
      <c r="M21" s="26">
        <f>+SUMIFS('DevInt 2022 Buchungen'!F2:F465,'DevInt 2022 Buchungen'!D2:D465,"2221",'DevInt 2022 Buchungen'!C2:C465,"&gt;="&amp;M$4,'DevInt 2022 Buchungen'!C2:C465,"&lt;"&amp;M$5+1,'DevInt 2022 Buchungen'!L2:L465,"Ausgaben")+-SUMIFS('DevInt 2022 Buchungen'!F2:F465,'DevInt 2022 Buchungen'!D2:D465,"2221",'DevInt 2022 Buchungen'!C2:C465,"&gt;="&amp;M$4,'DevInt 2022 Buchungen'!C2:C465,"&lt;"&amp;M$5+1,'DevInt 2022 Buchungen'!P2:P465,"Einnahmen")++SUMIFS('DevInt 2022 Buchungen'!F2:F465,'DevInt 2022 Buchungen'!D2:D465,"2221",'DevInt 2022 Buchungen'!C2:C465,"&gt;="&amp;M$4,'DevInt 2022 Buchungen'!C2:C465,"&lt;"&amp;M$5+1,'DevInt 2022 Buchungen'!L2:L465,"Einnahmen")+-SUMIFS('DevInt 2022 Buchungen'!F2:F465,'DevInt 2022 Buchungen'!D2:D465,"2221",'DevInt 2022 Buchungen'!C2:C465,"&gt;="&amp;M$4,'DevInt 2022 Buchungen'!C2:C465,"&lt;"&amp;M$5+1,'DevInt 2022 Buchungen'!P2:P465,"Ausgaben")++SUMIFS('DevInt 2022 Buchungen'!F2:F465,'DevInt 2022 Buchungen'!D2:D465,"2121",'DevInt 2022 Buchungen'!C2:C465,"&gt;="&amp;M$4,'DevInt 2022 Buchungen'!C2:C465,"&lt;"&amp;M$5+1,'DevInt 2022 Buchungen'!L2:L465,"Ausgaben")+-SUMIFS('DevInt 2022 Buchungen'!F2:F465,'DevInt 2022 Buchungen'!D2:D465,"2121",'DevInt 2022 Buchungen'!C2:C465,"&gt;="&amp;M$4,'DevInt 2022 Buchungen'!C2:C465,"&lt;"&amp;M$5+1,'DevInt 2022 Buchungen'!P2:P465,"Einnahmen")++SUMIFS('DevInt 2022 Buchungen'!F2:F465,'DevInt 2022 Buchungen'!D2:D465,"2121",'DevInt 2022 Buchungen'!C2:C465,"&gt;="&amp;M$4,'DevInt 2022 Buchungen'!C2:C465,"&lt;"&amp;M$5+1,'DevInt 2022 Buchungen'!L2:L465,"Einnahmen")+-SUMIFS('DevInt 2022 Buchungen'!F2:F465,'DevInt 2022 Buchungen'!D2:D465,"2121",'DevInt 2022 Buchungen'!C2:C465,"&gt;="&amp;M$4,'DevInt 2022 Buchungen'!C2:C465,"&lt;"&amp;M$5+1,'DevInt 2022 Buchungen'!P2:P465,"Ausgaben")</f>
        <v>40458.49</v>
      </c>
      <c r="N21" s="21"/>
      <c r="Q21" s="26">
        <f>+SUMIFS('DevInt 2022 Buchungen'!F2:F465,'DevInt 2022 Buchungen'!D2:D465,"2221",'DevInt 2022 Buchungen'!C2:C465,"&gt;="&amp;Q$4,'DevInt 2022 Buchungen'!C2:C465,"&lt;"&amp;Q$5+1,'DevInt 2022 Buchungen'!L2:L465,"Ausgaben")+-SUMIFS('DevInt 2022 Buchungen'!F2:F465,'DevInt 2022 Buchungen'!D2:D465,"2221",'DevInt 2022 Buchungen'!C2:C465,"&gt;="&amp;Q$4,'DevInt 2022 Buchungen'!C2:C465,"&lt;"&amp;Q$5+1,'DevInt 2022 Buchungen'!P2:P465,"Einnahmen")++SUMIFS('DevInt 2022 Buchungen'!F2:F465,'DevInt 2022 Buchungen'!D2:D465,"2221",'DevInt 2022 Buchungen'!C2:C465,"&gt;="&amp;Q$4,'DevInt 2022 Buchungen'!C2:C465,"&lt;"&amp;Q$5+1,'DevInt 2022 Buchungen'!L2:L465,"Einnahmen")+-SUMIFS('DevInt 2022 Buchungen'!F2:F465,'DevInt 2022 Buchungen'!D2:D465,"2221",'DevInt 2022 Buchungen'!C2:C465,"&gt;="&amp;Q$4,'DevInt 2022 Buchungen'!C2:C465,"&lt;"&amp;Q$5+1,'DevInt 2022 Buchungen'!P2:P465,"Ausgaben")++SUMIFS('DevInt 2022 Buchungen'!F2:F465,'DevInt 2022 Buchungen'!D2:D465,"2121",'DevInt 2022 Buchungen'!C2:C465,"&gt;="&amp;Q$4,'DevInt 2022 Buchungen'!C2:C465,"&lt;"&amp;Q$5+1,'DevInt 2022 Buchungen'!L2:L465,"Ausgaben")+-SUMIFS('DevInt 2022 Buchungen'!F2:F465,'DevInt 2022 Buchungen'!D2:D465,"2121",'DevInt 2022 Buchungen'!C2:C465,"&gt;="&amp;Q$4,'DevInt 2022 Buchungen'!C2:C465,"&lt;"&amp;Q$5+1,'DevInt 2022 Buchungen'!P2:P465,"Einnahmen")++SUMIFS('DevInt 2022 Buchungen'!F2:F465,'DevInt 2022 Buchungen'!D2:D465,"2121",'DevInt 2022 Buchungen'!C2:C465,"&gt;="&amp;Q$4,'DevInt 2022 Buchungen'!C2:C465,"&lt;"&amp;Q$5+1,'DevInt 2022 Buchungen'!L2:L465,"Einnahmen")+-SUMIFS('DevInt 2022 Buchungen'!F2:F465,'DevInt 2022 Buchungen'!D2:D465,"2121",'DevInt 2022 Buchungen'!C2:C465,"&gt;="&amp;Q$4,'DevInt 2022 Buchungen'!C2:C465,"&lt;"&amp;Q$5+1,'DevInt 2022 Buchungen'!P2:P465,"Ausgaben")</f>
        <v>0</v>
      </c>
      <c r="R21" s="21"/>
      <c r="U21" s="26">
        <f>+SUMIFS('DevInt 2022 Buchungen'!F2:F465,'DevInt 2022 Buchungen'!D2:D465,"2221",'DevInt 2022 Buchungen'!C2:C465,"&gt;="&amp;U$4,'DevInt 2022 Buchungen'!C2:C465,"&lt;"&amp;U$5+1,'DevInt 2022 Buchungen'!L2:L465,"Ausgaben")+-SUMIFS('DevInt 2022 Buchungen'!F2:F465,'DevInt 2022 Buchungen'!D2:D465,"2221",'DevInt 2022 Buchungen'!C2:C465,"&gt;="&amp;U$4,'DevInt 2022 Buchungen'!C2:C465,"&lt;"&amp;U$5+1,'DevInt 2022 Buchungen'!P2:P465,"Einnahmen")++SUMIFS('DevInt 2022 Buchungen'!F2:F465,'DevInt 2022 Buchungen'!D2:D465,"2221",'DevInt 2022 Buchungen'!C2:C465,"&gt;="&amp;U$4,'DevInt 2022 Buchungen'!C2:C465,"&lt;"&amp;U$5+1,'DevInt 2022 Buchungen'!L2:L465,"Einnahmen")+-SUMIFS('DevInt 2022 Buchungen'!F2:F465,'DevInt 2022 Buchungen'!D2:D465,"2221",'DevInt 2022 Buchungen'!C2:C465,"&gt;="&amp;U$4,'DevInt 2022 Buchungen'!C2:C465,"&lt;"&amp;U$5+1,'DevInt 2022 Buchungen'!P2:P465,"Ausgaben")++SUMIFS('DevInt 2022 Buchungen'!F2:F465,'DevInt 2022 Buchungen'!D2:D465,"2121",'DevInt 2022 Buchungen'!C2:C465,"&gt;="&amp;U$4,'DevInt 2022 Buchungen'!C2:C465,"&lt;"&amp;U$5+1,'DevInt 2022 Buchungen'!L2:L465,"Ausgaben")+-SUMIFS('DevInt 2022 Buchungen'!F2:F465,'DevInt 2022 Buchungen'!D2:D465,"2121",'DevInt 2022 Buchungen'!C2:C465,"&gt;="&amp;U$4,'DevInt 2022 Buchungen'!C2:C465,"&lt;"&amp;U$5+1,'DevInt 2022 Buchungen'!P2:P465,"Einnahmen")++SUMIFS('DevInt 2022 Buchungen'!F2:F465,'DevInt 2022 Buchungen'!D2:D465,"2121",'DevInt 2022 Buchungen'!C2:C465,"&gt;="&amp;U$4,'DevInt 2022 Buchungen'!C2:C465,"&lt;"&amp;U$5+1,'DevInt 2022 Buchungen'!L2:L465,"Einnahmen")+-SUMIFS('DevInt 2022 Buchungen'!F2:F465,'DevInt 2022 Buchungen'!D2:D465,"2121",'DevInt 2022 Buchungen'!C2:C465,"&gt;="&amp;U$4,'DevInt 2022 Buchungen'!C2:C465,"&lt;"&amp;U$5+1,'DevInt 2022 Buchungen'!P2:P465,"Ausgaben")</f>
        <v>2592.54</v>
      </c>
      <c r="V21" s="21"/>
      <c r="Y21" s="26">
        <f>+SUMIFS('DevInt 2022 Buchungen'!F2:F465,'DevInt 2022 Buchungen'!D2:D465,"2221",'DevInt 2022 Buchungen'!C2:C465,"&gt;="&amp;Y$4,'DevInt 2022 Buchungen'!C2:C465,"&lt;"&amp;Y$5+1,'DevInt 2022 Buchungen'!L2:L465,"Ausgaben")+-SUMIFS('DevInt 2022 Buchungen'!F2:F465,'DevInt 2022 Buchungen'!D2:D465,"2221",'DevInt 2022 Buchungen'!C2:C465,"&gt;="&amp;Y$4,'DevInt 2022 Buchungen'!C2:C465,"&lt;"&amp;Y$5+1,'DevInt 2022 Buchungen'!P2:P465,"Einnahmen")++SUMIFS('DevInt 2022 Buchungen'!F2:F465,'DevInt 2022 Buchungen'!D2:D465,"2221",'DevInt 2022 Buchungen'!C2:C465,"&gt;="&amp;Y$4,'DevInt 2022 Buchungen'!C2:C465,"&lt;"&amp;Y$5+1,'DevInt 2022 Buchungen'!L2:L465,"Einnahmen")+-SUMIFS('DevInt 2022 Buchungen'!F2:F465,'DevInt 2022 Buchungen'!D2:D465,"2221",'DevInt 2022 Buchungen'!C2:C465,"&gt;="&amp;Y$4,'DevInt 2022 Buchungen'!C2:C465,"&lt;"&amp;Y$5+1,'DevInt 2022 Buchungen'!P2:P465,"Ausgaben")++SUMIFS('DevInt 2022 Buchungen'!F2:F465,'DevInt 2022 Buchungen'!D2:D465,"2121",'DevInt 2022 Buchungen'!C2:C465,"&gt;="&amp;Y$4,'DevInt 2022 Buchungen'!C2:C465,"&lt;"&amp;Y$5+1,'DevInt 2022 Buchungen'!L2:L465,"Ausgaben")+-SUMIFS('DevInt 2022 Buchungen'!F2:F465,'DevInt 2022 Buchungen'!D2:D465,"2121",'DevInt 2022 Buchungen'!C2:C465,"&gt;="&amp;Y$4,'DevInt 2022 Buchungen'!C2:C465,"&lt;"&amp;Y$5+1,'DevInt 2022 Buchungen'!P2:P465,"Einnahmen")++SUMIFS('DevInt 2022 Buchungen'!F2:F465,'DevInt 2022 Buchungen'!D2:D465,"2121",'DevInt 2022 Buchungen'!C2:C465,"&gt;="&amp;Y$4,'DevInt 2022 Buchungen'!C2:C465,"&lt;"&amp;Y$5+1,'DevInt 2022 Buchungen'!L2:L465,"Einnahmen")+-SUMIFS('DevInt 2022 Buchungen'!F2:F465,'DevInt 2022 Buchungen'!D2:D465,"2121",'DevInt 2022 Buchungen'!C2:C465,"&gt;="&amp;Y$4,'DevInt 2022 Buchungen'!C2:C465,"&lt;"&amp;Y$5+1,'DevInt 2022 Buchungen'!P2:P465,"Ausgaben")</f>
        <v>2592.54</v>
      </c>
      <c r="Z21" s="21"/>
      <c r="AC21" s="26">
        <f>+SUMIFS('DevInt 2022 Buchungen'!F2:F465,'DevInt 2022 Buchungen'!D2:D465,"2221",'DevInt 2022 Buchungen'!C2:C465,"&gt;="&amp;AC$4,'DevInt 2022 Buchungen'!C2:C465,"&lt;"&amp;AC$5+1,'DevInt 2022 Buchungen'!L2:L465,"Ausgaben")+-SUMIFS('DevInt 2022 Buchungen'!F2:F465,'DevInt 2022 Buchungen'!D2:D465,"2221",'DevInt 2022 Buchungen'!C2:C465,"&gt;="&amp;AC$4,'DevInt 2022 Buchungen'!C2:C465,"&lt;"&amp;AC$5+1,'DevInt 2022 Buchungen'!P2:P465,"Einnahmen")++SUMIFS('DevInt 2022 Buchungen'!F2:F465,'DevInt 2022 Buchungen'!D2:D465,"2221",'DevInt 2022 Buchungen'!C2:C465,"&gt;="&amp;AC$4,'DevInt 2022 Buchungen'!C2:C465,"&lt;"&amp;AC$5+1,'DevInt 2022 Buchungen'!L2:L465,"Einnahmen")+-SUMIFS('DevInt 2022 Buchungen'!F2:F465,'DevInt 2022 Buchungen'!D2:D465,"2221",'DevInt 2022 Buchungen'!C2:C465,"&gt;="&amp;AC$4,'DevInt 2022 Buchungen'!C2:C465,"&lt;"&amp;AC$5+1,'DevInt 2022 Buchungen'!P2:P465,"Ausgaben")++SUMIFS('DevInt 2022 Buchungen'!F2:F465,'DevInt 2022 Buchungen'!D2:D465,"2121",'DevInt 2022 Buchungen'!C2:C465,"&gt;="&amp;AC$4,'DevInt 2022 Buchungen'!C2:C465,"&lt;"&amp;AC$5+1,'DevInt 2022 Buchungen'!L2:L465,"Ausgaben")+-SUMIFS('DevInt 2022 Buchungen'!F2:F465,'DevInt 2022 Buchungen'!D2:D465,"2121",'DevInt 2022 Buchungen'!C2:C465,"&gt;="&amp;AC$4,'DevInt 2022 Buchungen'!C2:C465,"&lt;"&amp;AC$5+1,'DevInt 2022 Buchungen'!P2:P465,"Einnahmen")++SUMIFS('DevInt 2022 Buchungen'!F2:F465,'DevInt 2022 Buchungen'!D2:D465,"2121",'DevInt 2022 Buchungen'!C2:C465,"&gt;="&amp;AC$4,'DevInt 2022 Buchungen'!C2:C465,"&lt;"&amp;AC$5+1,'DevInt 2022 Buchungen'!L2:L465,"Einnahmen")+-SUMIFS('DevInt 2022 Buchungen'!F2:F465,'DevInt 2022 Buchungen'!D2:D465,"2121",'DevInt 2022 Buchungen'!C2:C465,"&gt;="&amp;AC$4,'DevInt 2022 Buchungen'!C2:C465,"&lt;"&amp;AC$5+1,'DevInt 2022 Buchungen'!P2:P465,"Ausgaben")</f>
        <v>2639.2000000000003</v>
      </c>
      <c r="AD21" s="21"/>
      <c r="AG21" s="26">
        <f>+SUMIFS('DevInt 2022 Buchungen'!F2:F465,'DevInt 2022 Buchungen'!D2:D465,"2221",'DevInt 2022 Buchungen'!C2:C465,"&gt;="&amp;AG$4,'DevInt 2022 Buchungen'!C2:C465,"&lt;"&amp;AG$5+1,'DevInt 2022 Buchungen'!L2:L465,"Ausgaben")+-SUMIFS('DevInt 2022 Buchungen'!F2:F465,'DevInt 2022 Buchungen'!D2:D465,"2221",'DevInt 2022 Buchungen'!C2:C465,"&gt;="&amp;AG$4,'DevInt 2022 Buchungen'!C2:C465,"&lt;"&amp;AG$5+1,'DevInt 2022 Buchungen'!P2:P465,"Einnahmen")++SUMIFS('DevInt 2022 Buchungen'!F2:F465,'DevInt 2022 Buchungen'!D2:D465,"2221",'DevInt 2022 Buchungen'!C2:C465,"&gt;="&amp;AG$4,'DevInt 2022 Buchungen'!C2:C465,"&lt;"&amp;AG$5+1,'DevInt 2022 Buchungen'!L2:L465,"Einnahmen")+-SUMIFS('DevInt 2022 Buchungen'!F2:F465,'DevInt 2022 Buchungen'!D2:D465,"2221",'DevInt 2022 Buchungen'!C2:C465,"&gt;="&amp;AG$4,'DevInt 2022 Buchungen'!C2:C465,"&lt;"&amp;AG$5+1,'DevInt 2022 Buchungen'!P2:P465,"Ausgaben")++SUMIFS('DevInt 2022 Buchungen'!F2:F465,'DevInt 2022 Buchungen'!D2:D465,"2121",'DevInt 2022 Buchungen'!C2:C465,"&gt;="&amp;AG$4,'DevInt 2022 Buchungen'!C2:C465,"&lt;"&amp;AG$5+1,'DevInt 2022 Buchungen'!L2:L465,"Ausgaben")+-SUMIFS('DevInt 2022 Buchungen'!F2:F465,'DevInt 2022 Buchungen'!D2:D465,"2121",'DevInt 2022 Buchungen'!C2:C465,"&gt;="&amp;AG$4,'DevInt 2022 Buchungen'!C2:C465,"&lt;"&amp;AG$5+1,'DevInt 2022 Buchungen'!P2:P465,"Einnahmen")++SUMIFS('DevInt 2022 Buchungen'!F2:F465,'DevInt 2022 Buchungen'!D2:D465,"2121",'DevInt 2022 Buchungen'!C2:C465,"&gt;="&amp;AG$4,'DevInt 2022 Buchungen'!C2:C465,"&lt;"&amp;AG$5+1,'DevInt 2022 Buchungen'!L2:L465,"Einnahmen")+-SUMIFS('DevInt 2022 Buchungen'!F2:F465,'DevInt 2022 Buchungen'!D2:D465,"2121",'DevInt 2022 Buchungen'!C2:C465,"&gt;="&amp;AG$4,'DevInt 2022 Buchungen'!C2:C465,"&lt;"&amp;AG$5+1,'DevInt 2022 Buchungen'!P2:P465,"Ausgaben")</f>
        <v>3694.88</v>
      </c>
      <c r="AH21" s="21"/>
      <c r="AK21" s="26">
        <f>+SUMIFS('DevInt 2022 Buchungen'!F2:F465,'DevInt 2022 Buchungen'!D2:D465,"2221",'DevInt 2022 Buchungen'!C2:C465,"&gt;="&amp;AK$4,'DevInt 2022 Buchungen'!C2:C465,"&lt;"&amp;AK$5+1,'DevInt 2022 Buchungen'!L2:L465,"Ausgaben")+-SUMIFS('DevInt 2022 Buchungen'!F2:F465,'DevInt 2022 Buchungen'!D2:D465,"2221",'DevInt 2022 Buchungen'!C2:C465,"&gt;="&amp;AK$4,'DevInt 2022 Buchungen'!C2:C465,"&lt;"&amp;AK$5+1,'DevInt 2022 Buchungen'!P2:P465,"Einnahmen")++SUMIFS('DevInt 2022 Buchungen'!F2:F465,'DevInt 2022 Buchungen'!D2:D465,"2221",'DevInt 2022 Buchungen'!C2:C465,"&gt;="&amp;AK$4,'DevInt 2022 Buchungen'!C2:C465,"&lt;"&amp;AK$5+1,'DevInt 2022 Buchungen'!L2:L465,"Einnahmen")+-SUMIFS('DevInt 2022 Buchungen'!F2:F465,'DevInt 2022 Buchungen'!D2:D465,"2221",'DevInt 2022 Buchungen'!C2:C465,"&gt;="&amp;AK$4,'DevInt 2022 Buchungen'!C2:C465,"&lt;"&amp;AK$5+1,'DevInt 2022 Buchungen'!P2:P465,"Ausgaben")++SUMIFS('DevInt 2022 Buchungen'!F2:F465,'DevInt 2022 Buchungen'!D2:D465,"2121",'DevInt 2022 Buchungen'!C2:C465,"&gt;="&amp;AK$4,'DevInt 2022 Buchungen'!C2:C465,"&lt;"&amp;AK$5+1,'DevInt 2022 Buchungen'!L2:L465,"Ausgaben")+-SUMIFS('DevInt 2022 Buchungen'!F2:F465,'DevInt 2022 Buchungen'!D2:D465,"2121",'DevInt 2022 Buchungen'!C2:C465,"&gt;="&amp;AK$4,'DevInt 2022 Buchungen'!C2:C465,"&lt;"&amp;AK$5+1,'DevInt 2022 Buchungen'!P2:P465,"Einnahmen")++SUMIFS('DevInt 2022 Buchungen'!F2:F465,'DevInt 2022 Buchungen'!D2:D465,"2121",'DevInt 2022 Buchungen'!C2:C465,"&gt;="&amp;AK$4,'DevInt 2022 Buchungen'!C2:C465,"&lt;"&amp;AK$5+1,'DevInt 2022 Buchungen'!L2:L465,"Einnahmen")+-SUMIFS('DevInt 2022 Buchungen'!F2:F465,'DevInt 2022 Buchungen'!D2:D465,"2121",'DevInt 2022 Buchungen'!C2:C465,"&gt;="&amp;AK$4,'DevInt 2022 Buchungen'!C2:C465,"&lt;"&amp;AK$5+1,'DevInt 2022 Buchungen'!P2:P465,"Ausgaben")</f>
        <v>3694.88</v>
      </c>
      <c r="AL21" s="21"/>
      <c r="AO21" s="26">
        <f>+SUMIFS('DevInt 2022 Buchungen'!F2:F465,'DevInt 2022 Buchungen'!D2:D465,"2221",'DevInt 2022 Buchungen'!C2:C465,"&gt;="&amp;AO$4,'DevInt 2022 Buchungen'!C2:C465,"&lt;"&amp;AO$5+1,'DevInt 2022 Buchungen'!L2:L465,"Ausgaben")+-SUMIFS('DevInt 2022 Buchungen'!F2:F465,'DevInt 2022 Buchungen'!D2:D465,"2221",'DevInt 2022 Buchungen'!C2:C465,"&gt;="&amp;AO$4,'DevInt 2022 Buchungen'!C2:C465,"&lt;"&amp;AO$5+1,'DevInt 2022 Buchungen'!P2:P465,"Einnahmen")++SUMIFS('DevInt 2022 Buchungen'!F2:F465,'DevInt 2022 Buchungen'!D2:D465,"2221",'DevInt 2022 Buchungen'!C2:C465,"&gt;="&amp;AO$4,'DevInt 2022 Buchungen'!C2:C465,"&lt;"&amp;AO$5+1,'DevInt 2022 Buchungen'!L2:L465,"Einnahmen")+-SUMIFS('DevInt 2022 Buchungen'!F2:F465,'DevInt 2022 Buchungen'!D2:D465,"2221",'DevInt 2022 Buchungen'!C2:C465,"&gt;="&amp;AO$4,'DevInt 2022 Buchungen'!C2:C465,"&lt;"&amp;AO$5+1,'DevInt 2022 Buchungen'!P2:P465,"Ausgaben")++SUMIFS('DevInt 2022 Buchungen'!F2:F465,'DevInt 2022 Buchungen'!D2:D465,"2121",'DevInt 2022 Buchungen'!C2:C465,"&gt;="&amp;AO$4,'DevInt 2022 Buchungen'!C2:C465,"&lt;"&amp;AO$5+1,'DevInt 2022 Buchungen'!L2:L465,"Ausgaben")+-SUMIFS('DevInt 2022 Buchungen'!F2:F465,'DevInt 2022 Buchungen'!D2:D465,"2121",'DevInt 2022 Buchungen'!C2:C465,"&gt;="&amp;AO$4,'DevInt 2022 Buchungen'!C2:C465,"&lt;"&amp;AO$5+1,'DevInt 2022 Buchungen'!P2:P465,"Einnahmen")++SUMIFS('DevInt 2022 Buchungen'!F2:F465,'DevInt 2022 Buchungen'!D2:D465,"2121",'DevInt 2022 Buchungen'!C2:C465,"&gt;="&amp;AO$4,'DevInt 2022 Buchungen'!C2:C465,"&lt;"&amp;AO$5+1,'DevInt 2022 Buchungen'!L2:L465,"Einnahmen")+-SUMIFS('DevInt 2022 Buchungen'!F2:F465,'DevInt 2022 Buchungen'!D2:D465,"2121",'DevInt 2022 Buchungen'!C2:C465,"&gt;="&amp;AO$4,'DevInt 2022 Buchungen'!C2:C465,"&lt;"&amp;AO$5+1,'DevInt 2022 Buchungen'!P2:P465,"Ausgaben")</f>
        <v>3694.88</v>
      </c>
      <c r="AP21" s="21"/>
      <c r="AS21" s="26">
        <f>+SUMIFS('DevInt 2022 Buchungen'!F2:F465,'DevInt 2022 Buchungen'!D2:D465,"2221",'DevInt 2022 Buchungen'!C2:C465,"&gt;="&amp;AS$4,'DevInt 2022 Buchungen'!C2:C465,"&lt;"&amp;AS$5+1,'DevInt 2022 Buchungen'!L2:L465,"Ausgaben")+-SUMIFS('DevInt 2022 Buchungen'!F2:F465,'DevInt 2022 Buchungen'!D2:D465,"2221",'DevInt 2022 Buchungen'!C2:C465,"&gt;="&amp;AS$4,'DevInt 2022 Buchungen'!C2:C465,"&lt;"&amp;AS$5+1,'DevInt 2022 Buchungen'!P2:P465,"Einnahmen")++SUMIFS('DevInt 2022 Buchungen'!F2:F465,'DevInt 2022 Buchungen'!D2:D465,"2221",'DevInt 2022 Buchungen'!C2:C465,"&gt;="&amp;AS$4,'DevInt 2022 Buchungen'!C2:C465,"&lt;"&amp;AS$5+1,'DevInt 2022 Buchungen'!L2:L465,"Einnahmen")+-SUMIFS('DevInt 2022 Buchungen'!F2:F465,'DevInt 2022 Buchungen'!D2:D465,"2221",'DevInt 2022 Buchungen'!C2:C465,"&gt;="&amp;AS$4,'DevInt 2022 Buchungen'!C2:C465,"&lt;"&amp;AS$5+1,'DevInt 2022 Buchungen'!P2:P465,"Ausgaben")++SUMIFS('DevInt 2022 Buchungen'!F2:F465,'DevInt 2022 Buchungen'!D2:D465,"2121",'DevInt 2022 Buchungen'!C2:C465,"&gt;="&amp;AS$4,'DevInt 2022 Buchungen'!C2:C465,"&lt;"&amp;AS$5+1,'DevInt 2022 Buchungen'!L2:L465,"Ausgaben")+-SUMIFS('DevInt 2022 Buchungen'!F2:F465,'DevInt 2022 Buchungen'!D2:D465,"2121",'DevInt 2022 Buchungen'!C2:C465,"&gt;="&amp;AS$4,'DevInt 2022 Buchungen'!C2:C465,"&lt;"&amp;AS$5+1,'DevInt 2022 Buchungen'!P2:P465,"Einnahmen")++SUMIFS('DevInt 2022 Buchungen'!F2:F465,'DevInt 2022 Buchungen'!D2:D465,"2121",'DevInt 2022 Buchungen'!C2:C465,"&gt;="&amp;AS$4,'DevInt 2022 Buchungen'!C2:C465,"&lt;"&amp;AS$5+1,'DevInt 2022 Buchungen'!L2:L465,"Einnahmen")+-SUMIFS('DevInt 2022 Buchungen'!F2:F465,'DevInt 2022 Buchungen'!D2:D465,"2121",'DevInt 2022 Buchungen'!C2:C465,"&gt;="&amp;AS$4,'DevInt 2022 Buchungen'!C2:C465,"&lt;"&amp;AS$5+1,'DevInt 2022 Buchungen'!P2:P465,"Ausgaben")</f>
        <v>3694.88</v>
      </c>
      <c r="AT21" s="21"/>
      <c r="AW21" s="26">
        <f>+SUMIFS('DevInt 2022 Buchungen'!F2:F465,'DevInt 2022 Buchungen'!D2:D465,"2221",'DevInt 2022 Buchungen'!C2:C465,"&gt;="&amp;AW$4,'DevInt 2022 Buchungen'!C2:C465,"&lt;"&amp;AW$5+1,'DevInt 2022 Buchungen'!L2:L465,"Ausgaben")+-SUMIFS('DevInt 2022 Buchungen'!F2:F465,'DevInt 2022 Buchungen'!D2:D465,"2221",'DevInt 2022 Buchungen'!C2:C465,"&gt;="&amp;AW$4,'DevInt 2022 Buchungen'!C2:C465,"&lt;"&amp;AW$5+1,'DevInt 2022 Buchungen'!P2:P465,"Einnahmen")++SUMIFS('DevInt 2022 Buchungen'!F2:F465,'DevInt 2022 Buchungen'!D2:D465,"2221",'DevInt 2022 Buchungen'!C2:C465,"&gt;="&amp;AW$4,'DevInt 2022 Buchungen'!C2:C465,"&lt;"&amp;AW$5+1,'DevInt 2022 Buchungen'!L2:L465,"Einnahmen")+-SUMIFS('DevInt 2022 Buchungen'!F2:F465,'DevInt 2022 Buchungen'!D2:D465,"2221",'DevInt 2022 Buchungen'!C2:C465,"&gt;="&amp;AW$4,'DevInt 2022 Buchungen'!C2:C465,"&lt;"&amp;AW$5+1,'DevInt 2022 Buchungen'!P2:P465,"Ausgaben")++SUMIFS('DevInt 2022 Buchungen'!F2:F465,'DevInt 2022 Buchungen'!D2:D465,"2121",'DevInt 2022 Buchungen'!C2:C465,"&gt;="&amp;AW$4,'DevInt 2022 Buchungen'!C2:C465,"&lt;"&amp;AW$5+1,'DevInt 2022 Buchungen'!L2:L465,"Ausgaben")+-SUMIFS('DevInt 2022 Buchungen'!F2:F465,'DevInt 2022 Buchungen'!D2:D465,"2121",'DevInt 2022 Buchungen'!C2:C465,"&gt;="&amp;AW$4,'DevInt 2022 Buchungen'!C2:C465,"&lt;"&amp;AW$5+1,'DevInt 2022 Buchungen'!P2:P465,"Einnahmen")++SUMIFS('DevInt 2022 Buchungen'!F2:F465,'DevInt 2022 Buchungen'!D2:D465,"2121",'DevInt 2022 Buchungen'!C2:C465,"&gt;="&amp;AW$4,'DevInt 2022 Buchungen'!C2:C465,"&lt;"&amp;AW$5+1,'DevInt 2022 Buchungen'!L2:L465,"Einnahmen")+-SUMIFS('DevInt 2022 Buchungen'!F2:F465,'DevInt 2022 Buchungen'!D2:D465,"2121",'DevInt 2022 Buchungen'!C2:C465,"&gt;="&amp;AW$4,'DevInt 2022 Buchungen'!C2:C465,"&lt;"&amp;AW$5+1,'DevInt 2022 Buchungen'!P2:P465,"Ausgaben")</f>
        <v>3688.58</v>
      </c>
      <c r="AX21" s="21"/>
      <c r="BA21" s="26">
        <f>+SUMIFS('DevInt 2022 Buchungen'!F2:F465,'DevInt 2022 Buchungen'!D2:D465,"2221",'DevInt 2022 Buchungen'!C2:C465,"&gt;="&amp;BA$4,'DevInt 2022 Buchungen'!C2:C465,"&lt;"&amp;BA$5+1,'DevInt 2022 Buchungen'!L2:L465,"Ausgaben")+-SUMIFS('DevInt 2022 Buchungen'!F2:F465,'DevInt 2022 Buchungen'!D2:D465,"2221",'DevInt 2022 Buchungen'!C2:C465,"&gt;="&amp;BA$4,'DevInt 2022 Buchungen'!C2:C465,"&lt;"&amp;BA$5+1,'DevInt 2022 Buchungen'!P2:P465,"Einnahmen")++SUMIFS('DevInt 2022 Buchungen'!F2:F465,'DevInt 2022 Buchungen'!D2:D465,"2221",'DevInt 2022 Buchungen'!C2:C465,"&gt;="&amp;BA$4,'DevInt 2022 Buchungen'!C2:C465,"&lt;"&amp;BA$5+1,'DevInt 2022 Buchungen'!L2:L465,"Einnahmen")+-SUMIFS('DevInt 2022 Buchungen'!F2:F465,'DevInt 2022 Buchungen'!D2:D465,"2221",'DevInt 2022 Buchungen'!C2:C465,"&gt;="&amp;BA$4,'DevInt 2022 Buchungen'!C2:C465,"&lt;"&amp;BA$5+1,'DevInt 2022 Buchungen'!P2:P465,"Ausgaben")++SUMIFS('DevInt 2022 Buchungen'!F2:F465,'DevInt 2022 Buchungen'!D2:D465,"2121",'DevInt 2022 Buchungen'!C2:C465,"&gt;="&amp;BA$4,'DevInt 2022 Buchungen'!C2:C465,"&lt;"&amp;BA$5+1,'DevInt 2022 Buchungen'!L2:L465,"Ausgaben")+-SUMIFS('DevInt 2022 Buchungen'!F2:F465,'DevInt 2022 Buchungen'!D2:D465,"2121",'DevInt 2022 Buchungen'!C2:C465,"&gt;="&amp;BA$4,'DevInt 2022 Buchungen'!C2:C465,"&lt;"&amp;BA$5+1,'DevInt 2022 Buchungen'!P2:P465,"Einnahmen")++SUMIFS('DevInt 2022 Buchungen'!F2:F465,'DevInt 2022 Buchungen'!D2:D465,"2121",'DevInt 2022 Buchungen'!C2:C465,"&gt;="&amp;BA$4,'DevInt 2022 Buchungen'!C2:C465,"&lt;"&amp;BA$5+1,'DevInt 2022 Buchungen'!L2:L465,"Einnahmen")+-SUMIFS('DevInt 2022 Buchungen'!F2:F465,'DevInt 2022 Buchungen'!D2:D465,"2121",'DevInt 2022 Buchungen'!C2:C465,"&gt;="&amp;BA$4,'DevInt 2022 Buchungen'!C2:C465,"&lt;"&amp;BA$5+1,'DevInt 2022 Buchungen'!P2:P465,"Ausgaben")</f>
        <v>3723</v>
      </c>
      <c r="BB21" s="21"/>
      <c r="BE21" s="26">
        <f>+SUMIFS('DevInt 2022 Buchungen'!F2:F465,'DevInt 2022 Buchungen'!D2:D465,"2221",'DevInt 2022 Buchungen'!C2:C465,"&gt;="&amp;BE$4,'DevInt 2022 Buchungen'!C2:C465,"&lt;"&amp;BE$5+1,'DevInt 2022 Buchungen'!L2:L465,"Ausgaben")+-SUMIFS('DevInt 2022 Buchungen'!F2:F465,'DevInt 2022 Buchungen'!D2:D465,"2221",'DevInt 2022 Buchungen'!C2:C465,"&gt;="&amp;BE$4,'DevInt 2022 Buchungen'!C2:C465,"&lt;"&amp;BE$5+1,'DevInt 2022 Buchungen'!P2:P465,"Einnahmen")++SUMIFS('DevInt 2022 Buchungen'!F2:F465,'DevInt 2022 Buchungen'!D2:D465,"2221",'DevInt 2022 Buchungen'!C2:C465,"&gt;="&amp;BE$4,'DevInt 2022 Buchungen'!C2:C465,"&lt;"&amp;BE$5+1,'DevInt 2022 Buchungen'!L2:L465,"Einnahmen")+-SUMIFS('DevInt 2022 Buchungen'!F2:F465,'DevInt 2022 Buchungen'!D2:D465,"2221",'DevInt 2022 Buchungen'!C2:C465,"&gt;="&amp;BE$4,'DevInt 2022 Buchungen'!C2:C465,"&lt;"&amp;BE$5+1,'DevInt 2022 Buchungen'!P2:P465,"Ausgaben")++SUMIFS('DevInt 2022 Buchungen'!F2:F465,'DevInt 2022 Buchungen'!D2:D465,"2121",'DevInt 2022 Buchungen'!C2:C465,"&gt;="&amp;BE$4,'DevInt 2022 Buchungen'!C2:C465,"&lt;"&amp;BE$5+1,'DevInt 2022 Buchungen'!L2:L465,"Ausgaben")+-SUMIFS('DevInt 2022 Buchungen'!F2:F465,'DevInt 2022 Buchungen'!D2:D465,"2121",'DevInt 2022 Buchungen'!C2:C465,"&gt;="&amp;BE$4,'DevInt 2022 Buchungen'!C2:C465,"&lt;"&amp;BE$5+1,'DevInt 2022 Buchungen'!P2:P465,"Einnahmen")++SUMIFS('DevInt 2022 Buchungen'!F2:F465,'DevInt 2022 Buchungen'!D2:D465,"2121",'DevInt 2022 Buchungen'!C2:C465,"&gt;="&amp;BE$4,'DevInt 2022 Buchungen'!C2:C465,"&lt;"&amp;BE$5+1,'DevInt 2022 Buchungen'!L2:L465,"Einnahmen")+-SUMIFS('DevInt 2022 Buchungen'!F2:F465,'DevInt 2022 Buchungen'!D2:D465,"2121",'DevInt 2022 Buchungen'!C2:C465,"&gt;="&amp;BE$4,'DevInt 2022 Buchungen'!C2:C465,"&lt;"&amp;BE$5+1,'DevInt 2022 Buchungen'!P2:P465,"Ausgaben")</f>
        <v>6624.5099999999993</v>
      </c>
      <c r="BF21" s="21"/>
      <c r="BI21" s="26">
        <f>+SUMIFS('DevInt 2022 Buchungen'!F2:F465,'DevInt 2022 Buchungen'!D2:D465,"2221",'DevInt 2022 Buchungen'!C2:C465,"&gt;="&amp;BI$4,'DevInt 2022 Buchungen'!C2:C465,"&lt;"&amp;BI$5+1,'DevInt 2022 Buchungen'!L2:L465,"Ausgaben")+-SUMIFS('DevInt 2022 Buchungen'!F2:F465,'DevInt 2022 Buchungen'!D2:D465,"2221",'DevInt 2022 Buchungen'!C2:C465,"&gt;="&amp;BI$4,'DevInt 2022 Buchungen'!C2:C465,"&lt;"&amp;BI$5+1,'DevInt 2022 Buchungen'!P2:P465,"Einnahmen")++SUMIFS('DevInt 2022 Buchungen'!F2:F465,'DevInt 2022 Buchungen'!D2:D465,"2221",'DevInt 2022 Buchungen'!C2:C465,"&gt;="&amp;BI$4,'DevInt 2022 Buchungen'!C2:C465,"&lt;"&amp;BI$5+1,'DevInt 2022 Buchungen'!L2:L465,"Einnahmen")+-SUMIFS('DevInt 2022 Buchungen'!F2:F465,'DevInt 2022 Buchungen'!D2:D465,"2221",'DevInt 2022 Buchungen'!C2:C465,"&gt;="&amp;BI$4,'DevInt 2022 Buchungen'!C2:C465,"&lt;"&amp;BI$5+1,'DevInt 2022 Buchungen'!P2:P465,"Ausgaben")++SUMIFS('DevInt 2022 Buchungen'!F2:F465,'DevInt 2022 Buchungen'!D2:D465,"2121",'DevInt 2022 Buchungen'!C2:C465,"&gt;="&amp;BI$4,'DevInt 2022 Buchungen'!C2:C465,"&lt;"&amp;BI$5+1,'DevInt 2022 Buchungen'!L2:L465,"Ausgaben")+-SUMIFS('DevInt 2022 Buchungen'!F2:F465,'DevInt 2022 Buchungen'!D2:D465,"2121",'DevInt 2022 Buchungen'!C2:C465,"&gt;="&amp;BI$4,'DevInt 2022 Buchungen'!C2:C465,"&lt;"&amp;BI$5+1,'DevInt 2022 Buchungen'!P2:P465,"Einnahmen")++SUMIFS('DevInt 2022 Buchungen'!F2:F465,'DevInt 2022 Buchungen'!D2:D465,"2121",'DevInt 2022 Buchungen'!C2:C465,"&gt;="&amp;BI$4,'DevInt 2022 Buchungen'!C2:C465,"&lt;"&amp;BI$5+1,'DevInt 2022 Buchungen'!L2:L465,"Einnahmen")+-SUMIFS('DevInt 2022 Buchungen'!F2:F465,'DevInt 2022 Buchungen'!D2:D465,"2121",'DevInt 2022 Buchungen'!C2:C465,"&gt;="&amp;BI$4,'DevInt 2022 Buchungen'!C2:C465,"&lt;"&amp;BI$5+1,'DevInt 2022 Buchungen'!P2:P465,"Ausgaben")</f>
        <v>3722.9800000000005</v>
      </c>
      <c r="BJ21" s="21"/>
      <c r="BM21" s="26">
        <f>+SUMIFS('DevInt 2022 Buchungen'!F2:F465,'DevInt 2022 Buchungen'!D2:D465,"2221",'DevInt 2022 Buchungen'!C2:C465,"&gt;="&amp;BM$4,'DevInt 2022 Buchungen'!C2:C465,"&lt;"&amp;BM$5+1,'DevInt 2022 Buchungen'!L2:L465,"Ausgaben")+-SUMIFS('DevInt 2022 Buchungen'!F2:F465,'DevInt 2022 Buchungen'!D2:D465,"2221",'DevInt 2022 Buchungen'!C2:C465,"&gt;="&amp;BM$4,'DevInt 2022 Buchungen'!C2:C465,"&lt;"&amp;BM$5+1,'DevInt 2022 Buchungen'!P2:P465,"Einnahmen")++SUMIFS('DevInt 2022 Buchungen'!F2:F465,'DevInt 2022 Buchungen'!D2:D465,"2221",'DevInt 2022 Buchungen'!C2:C465,"&gt;="&amp;BM$4,'DevInt 2022 Buchungen'!C2:C465,"&lt;"&amp;BM$5+1,'DevInt 2022 Buchungen'!L2:L465,"Einnahmen")+-SUMIFS('DevInt 2022 Buchungen'!F2:F465,'DevInt 2022 Buchungen'!D2:D465,"2221",'DevInt 2022 Buchungen'!C2:C465,"&gt;="&amp;BM$4,'DevInt 2022 Buchungen'!C2:C465,"&lt;"&amp;BM$5+1,'DevInt 2022 Buchungen'!P2:P465,"Ausgaben")++SUMIFS('DevInt 2022 Buchungen'!F2:F465,'DevInt 2022 Buchungen'!D2:D465,"2121",'DevInt 2022 Buchungen'!C2:C465,"&gt;="&amp;BM$4,'DevInt 2022 Buchungen'!C2:C465,"&lt;"&amp;BM$5+1,'DevInt 2022 Buchungen'!L2:L465,"Ausgaben")+-SUMIFS('DevInt 2022 Buchungen'!F2:F465,'DevInt 2022 Buchungen'!D2:D465,"2121",'DevInt 2022 Buchungen'!C2:C465,"&gt;="&amp;BM$4,'DevInt 2022 Buchungen'!C2:C465,"&lt;"&amp;BM$5+1,'DevInt 2022 Buchungen'!P2:P465,"Einnahmen")++SUMIFS('DevInt 2022 Buchungen'!F2:F465,'DevInt 2022 Buchungen'!D2:D465,"2121",'DevInt 2022 Buchungen'!C2:C465,"&gt;="&amp;BM$4,'DevInt 2022 Buchungen'!C2:C465,"&lt;"&amp;BM$5+1,'DevInt 2022 Buchungen'!L2:L465,"Einnahmen")+-SUMIFS('DevInt 2022 Buchungen'!F2:F465,'DevInt 2022 Buchungen'!D2:D465,"2121",'DevInt 2022 Buchungen'!C2:C465,"&gt;="&amp;BM$4,'DevInt 2022 Buchungen'!C2:C465,"&lt;"&amp;BM$5+1,'DevInt 2022 Buchungen'!P2:P465,"Ausgaben")</f>
        <v>95.61999999999999</v>
      </c>
    </row>
    <row r="22" spans="3:65" x14ac:dyDescent="0.2">
      <c r="D22" t="s">
        <v>5150</v>
      </c>
      <c r="E22" t="s">
        <v>5151</v>
      </c>
      <c r="F22" s="21"/>
      <c r="I22" s="29">
        <v>24700</v>
      </c>
      <c r="J22" s="21"/>
      <c r="M22" s="26">
        <f>+SUMIFS('DevInt 2022 Buchungen'!F2:F465,'DevInt 2022 Buchungen'!D2:D465,"2223",'DevInt 2022 Buchungen'!C2:C465,"&gt;="&amp;M$4,'DevInt 2022 Buchungen'!C2:C465,"&lt;"&amp;M$5+1,'DevInt 2022 Buchungen'!L2:L465,"Ausgaben")+-SUMIFS('DevInt 2022 Buchungen'!F2:F465,'DevInt 2022 Buchungen'!D2:D465,"2223",'DevInt 2022 Buchungen'!C2:C465,"&gt;="&amp;M$4,'DevInt 2022 Buchungen'!C2:C465,"&lt;"&amp;M$5+1,'DevInt 2022 Buchungen'!P2:P465,"Einnahmen")++SUMIFS('DevInt 2022 Buchungen'!F2:F465,'DevInt 2022 Buchungen'!D2:D465,"2223",'DevInt 2022 Buchungen'!C2:C465,"&gt;="&amp;M$4,'DevInt 2022 Buchungen'!C2:C465,"&lt;"&amp;M$5+1,'DevInt 2022 Buchungen'!L2:L465,"Einnahmen")+-SUMIFS('DevInt 2022 Buchungen'!F2:F465,'DevInt 2022 Buchungen'!D2:D465,"2223",'DevInt 2022 Buchungen'!C2:C465,"&gt;="&amp;M$4,'DevInt 2022 Buchungen'!C2:C465,"&lt;"&amp;M$5+1,'DevInt 2022 Buchungen'!P2:P465,"Ausgaben")++SUMIFS('DevInt 2022 Buchungen'!F2:F465,'DevInt 2022 Buchungen'!D2:D465,"2123",'DevInt 2022 Buchungen'!C2:C465,"&gt;="&amp;M$4,'DevInt 2022 Buchungen'!C2:C465,"&lt;"&amp;M$5+1,'DevInt 2022 Buchungen'!L2:L465,"Ausgaben")+-SUMIFS('DevInt 2022 Buchungen'!F2:F465,'DevInt 2022 Buchungen'!D2:D465,"2123",'DevInt 2022 Buchungen'!C2:C465,"&gt;="&amp;M$4,'DevInt 2022 Buchungen'!C2:C465,"&lt;"&amp;M$5+1,'DevInt 2022 Buchungen'!P2:P465,"Einnahmen")++SUMIFS('DevInt 2022 Buchungen'!F2:F465,'DevInt 2022 Buchungen'!D2:D465,"2123",'DevInt 2022 Buchungen'!C2:C465,"&gt;="&amp;M$4,'DevInt 2022 Buchungen'!C2:C465,"&lt;"&amp;M$5+1,'DevInt 2022 Buchungen'!L2:L465,"Einnahmen")+-SUMIFS('DevInt 2022 Buchungen'!F2:F465,'DevInt 2022 Buchungen'!D2:D465,"2123",'DevInt 2022 Buchungen'!C2:C465,"&gt;="&amp;M$4,'DevInt 2022 Buchungen'!C2:C465,"&lt;"&amp;M$5+1,'DevInt 2022 Buchungen'!P2:P465,"Ausgaben")</f>
        <v>23083.659999999996</v>
      </c>
      <c r="N22" s="21"/>
      <c r="Q22" s="26">
        <f>+SUMIFS('DevInt 2022 Buchungen'!F2:F465,'DevInt 2022 Buchungen'!D2:D465,"2223",'DevInt 2022 Buchungen'!C2:C465,"&gt;="&amp;Q$4,'DevInt 2022 Buchungen'!C2:C465,"&lt;"&amp;Q$5+1,'DevInt 2022 Buchungen'!L2:L465,"Ausgaben")+-SUMIFS('DevInt 2022 Buchungen'!F2:F465,'DevInt 2022 Buchungen'!D2:D465,"2223",'DevInt 2022 Buchungen'!C2:C465,"&gt;="&amp;Q$4,'DevInt 2022 Buchungen'!C2:C465,"&lt;"&amp;Q$5+1,'DevInt 2022 Buchungen'!P2:P465,"Einnahmen")++SUMIFS('DevInt 2022 Buchungen'!F2:F465,'DevInt 2022 Buchungen'!D2:D465,"2223",'DevInt 2022 Buchungen'!C2:C465,"&gt;="&amp;Q$4,'DevInt 2022 Buchungen'!C2:C465,"&lt;"&amp;Q$5+1,'DevInt 2022 Buchungen'!L2:L465,"Einnahmen")+-SUMIFS('DevInt 2022 Buchungen'!F2:F465,'DevInt 2022 Buchungen'!D2:D465,"2223",'DevInt 2022 Buchungen'!C2:C465,"&gt;="&amp;Q$4,'DevInt 2022 Buchungen'!C2:C465,"&lt;"&amp;Q$5+1,'DevInt 2022 Buchungen'!P2:P465,"Ausgaben")++SUMIFS('DevInt 2022 Buchungen'!F2:F465,'DevInt 2022 Buchungen'!D2:D465,"2123",'DevInt 2022 Buchungen'!C2:C465,"&gt;="&amp;Q$4,'DevInt 2022 Buchungen'!C2:C465,"&lt;"&amp;Q$5+1,'DevInt 2022 Buchungen'!L2:L465,"Ausgaben")+-SUMIFS('DevInt 2022 Buchungen'!F2:F465,'DevInt 2022 Buchungen'!D2:D465,"2123",'DevInt 2022 Buchungen'!C2:C465,"&gt;="&amp;Q$4,'DevInt 2022 Buchungen'!C2:C465,"&lt;"&amp;Q$5+1,'DevInt 2022 Buchungen'!P2:P465,"Einnahmen")++SUMIFS('DevInt 2022 Buchungen'!F2:F465,'DevInt 2022 Buchungen'!D2:D465,"2123",'DevInt 2022 Buchungen'!C2:C465,"&gt;="&amp;Q$4,'DevInt 2022 Buchungen'!C2:C465,"&lt;"&amp;Q$5+1,'DevInt 2022 Buchungen'!L2:L465,"Einnahmen")+-SUMIFS('DevInt 2022 Buchungen'!F2:F465,'DevInt 2022 Buchungen'!D2:D465,"2123",'DevInt 2022 Buchungen'!C2:C465,"&gt;="&amp;Q$4,'DevInt 2022 Buchungen'!C2:C465,"&lt;"&amp;Q$5+1,'DevInt 2022 Buchungen'!P2:P465,"Ausgaben")</f>
        <v>0</v>
      </c>
      <c r="R22" s="21"/>
      <c r="U22" s="26">
        <f>+SUMIFS('DevInt 2022 Buchungen'!F2:F465,'DevInt 2022 Buchungen'!D2:D465,"2223",'DevInt 2022 Buchungen'!C2:C465,"&gt;="&amp;U$4,'DevInt 2022 Buchungen'!C2:C465,"&lt;"&amp;U$5+1,'DevInt 2022 Buchungen'!L2:L465,"Ausgaben")+-SUMIFS('DevInt 2022 Buchungen'!F2:F465,'DevInt 2022 Buchungen'!D2:D465,"2223",'DevInt 2022 Buchungen'!C2:C465,"&gt;="&amp;U$4,'DevInt 2022 Buchungen'!C2:C465,"&lt;"&amp;U$5+1,'DevInt 2022 Buchungen'!P2:P465,"Einnahmen")++SUMIFS('DevInt 2022 Buchungen'!F2:F465,'DevInt 2022 Buchungen'!D2:D465,"2223",'DevInt 2022 Buchungen'!C2:C465,"&gt;="&amp;U$4,'DevInt 2022 Buchungen'!C2:C465,"&lt;"&amp;U$5+1,'DevInt 2022 Buchungen'!L2:L465,"Einnahmen")+-SUMIFS('DevInt 2022 Buchungen'!F2:F465,'DevInt 2022 Buchungen'!D2:D465,"2223",'DevInt 2022 Buchungen'!C2:C465,"&gt;="&amp;U$4,'DevInt 2022 Buchungen'!C2:C465,"&lt;"&amp;U$5+1,'DevInt 2022 Buchungen'!P2:P465,"Ausgaben")++SUMIFS('DevInt 2022 Buchungen'!F2:F465,'DevInt 2022 Buchungen'!D2:D465,"2123",'DevInt 2022 Buchungen'!C2:C465,"&gt;="&amp;U$4,'DevInt 2022 Buchungen'!C2:C465,"&lt;"&amp;U$5+1,'DevInt 2022 Buchungen'!L2:L465,"Ausgaben")+-SUMIFS('DevInt 2022 Buchungen'!F2:F465,'DevInt 2022 Buchungen'!D2:D465,"2123",'DevInt 2022 Buchungen'!C2:C465,"&gt;="&amp;U$4,'DevInt 2022 Buchungen'!C2:C465,"&lt;"&amp;U$5+1,'DevInt 2022 Buchungen'!P2:P465,"Einnahmen")++SUMIFS('DevInt 2022 Buchungen'!F2:F465,'DevInt 2022 Buchungen'!D2:D465,"2123",'DevInt 2022 Buchungen'!C2:C465,"&gt;="&amp;U$4,'DevInt 2022 Buchungen'!C2:C465,"&lt;"&amp;U$5+1,'DevInt 2022 Buchungen'!L2:L465,"Einnahmen")+-SUMIFS('DevInt 2022 Buchungen'!F2:F465,'DevInt 2022 Buchungen'!D2:D465,"2123",'DevInt 2022 Buchungen'!C2:C465,"&gt;="&amp;U$4,'DevInt 2022 Buchungen'!C2:C465,"&lt;"&amp;U$5+1,'DevInt 2022 Buchungen'!P2:P465,"Ausgaben")</f>
        <v>0</v>
      </c>
      <c r="V22" s="21"/>
      <c r="Y22" s="26">
        <f>+SUMIFS('DevInt 2022 Buchungen'!F2:F465,'DevInt 2022 Buchungen'!D2:D465,"2223",'DevInt 2022 Buchungen'!C2:C465,"&gt;="&amp;Y$4,'DevInt 2022 Buchungen'!C2:C465,"&lt;"&amp;Y$5+1,'DevInt 2022 Buchungen'!L2:L465,"Ausgaben")+-SUMIFS('DevInt 2022 Buchungen'!F2:F465,'DevInt 2022 Buchungen'!D2:D465,"2223",'DevInt 2022 Buchungen'!C2:C465,"&gt;="&amp;Y$4,'DevInt 2022 Buchungen'!C2:C465,"&lt;"&amp;Y$5+1,'DevInt 2022 Buchungen'!P2:P465,"Einnahmen")++SUMIFS('DevInt 2022 Buchungen'!F2:F465,'DevInt 2022 Buchungen'!D2:D465,"2223",'DevInt 2022 Buchungen'!C2:C465,"&gt;="&amp;Y$4,'DevInt 2022 Buchungen'!C2:C465,"&lt;"&amp;Y$5+1,'DevInt 2022 Buchungen'!L2:L465,"Einnahmen")+-SUMIFS('DevInt 2022 Buchungen'!F2:F465,'DevInt 2022 Buchungen'!D2:D465,"2223",'DevInt 2022 Buchungen'!C2:C465,"&gt;="&amp;Y$4,'DevInt 2022 Buchungen'!C2:C465,"&lt;"&amp;Y$5+1,'DevInt 2022 Buchungen'!P2:P465,"Ausgaben")++SUMIFS('DevInt 2022 Buchungen'!F2:F465,'DevInt 2022 Buchungen'!D2:D465,"2123",'DevInt 2022 Buchungen'!C2:C465,"&gt;="&amp;Y$4,'DevInt 2022 Buchungen'!C2:C465,"&lt;"&amp;Y$5+1,'DevInt 2022 Buchungen'!L2:L465,"Ausgaben")+-SUMIFS('DevInt 2022 Buchungen'!F2:F465,'DevInt 2022 Buchungen'!D2:D465,"2123",'DevInt 2022 Buchungen'!C2:C465,"&gt;="&amp;Y$4,'DevInt 2022 Buchungen'!C2:C465,"&lt;"&amp;Y$5+1,'DevInt 2022 Buchungen'!P2:P465,"Einnahmen")++SUMIFS('DevInt 2022 Buchungen'!F2:F465,'DevInt 2022 Buchungen'!D2:D465,"2123",'DevInt 2022 Buchungen'!C2:C465,"&gt;="&amp;Y$4,'DevInt 2022 Buchungen'!C2:C465,"&lt;"&amp;Y$5+1,'DevInt 2022 Buchungen'!L2:L465,"Einnahmen")+-SUMIFS('DevInt 2022 Buchungen'!F2:F465,'DevInt 2022 Buchungen'!D2:D465,"2123",'DevInt 2022 Buchungen'!C2:C465,"&gt;="&amp;Y$4,'DevInt 2022 Buchungen'!C2:C465,"&lt;"&amp;Y$5+1,'DevInt 2022 Buchungen'!P2:P465,"Ausgaben")</f>
        <v>0</v>
      </c>
      <c r="Z22" s="21"/>
      <c r="AC22" s="26">
        <f>+SUMIFS('DevInt 2022 Buchungen'!F2:F465,'DevInt 2022 Buchungen'!D2:D465,"2223",'DevInt 2022 Buchungen'!C2:C465,"&gt;="&amp;AC$4,'DevInt 2022 Buchungen'!C2:C465,"&lt;"&amp;AC$5+1,'DevInt 2022 Buchungen'!L2:L465,"Ausgaben")+-SUMIFS('DevInt 2022 Buchungen'!F2:F465,'DevInt 2022 Buchungen'!D2:D465,"2223",'DevInt 2022 Buchungen'!C2:C465,"&gt;="&amp;AC$4,'DevInt 2022 Buchungen'!C2:C465,"&lt;"&amp;AC$5+1,'DevInt 2022 Buchungen'!P2:P465,"Einnahmen")++SUMIFS('DevInt 2022 Buchungen'!F2:F465,'DevInt 2022 Buchungen'!D2:D465,"2223",'DevInt 2022 Buchungen'!C2:C465,"&gt;="&amp;AC$4,'DevInt 2022 Buchungen'!C2:C465,"&lt;"&amp;AC$5+1,'DevInt 2022 Buchungen'!L2:L465,"Einnahmen")+-SUMIFS('DevInt 2022 Buchungen'!F2:F465,'DevInt 2022 Buchungen'!D2:D465,"2223",'DevInt 2022 Buchungen'!C2:C465,"&gt;="&amp;AC$4,'DevInt 2022 Buchungen'!C2:C465,"&lt;"&amp;AC$5+1,'DevInt 2022 Buchungen'!P2:P465,"Ausgaben")++SUMIFS('DevInt 2022 Buchungen'!F2:F465,'DevInt 2022 Buchungen'!D2:D465,"2123",'DevInt 2022 Buchungen'!C2:C465,"&gt;="&amp;AC$4,'DevInt 2022 Buchungen'!C2:C465,"&lt;"&amp;AC$5+1,'DevInt 2022 Buchungen'!L2:L465,"Ausgaben")+-SUMIFS('DevInt 2022 Buchungen'!F2:F465,'DevInt 2022 Buchungen'!D2:D465,"2123",'DevInt 2022 Buchungen'!C2:C465,"&gt;="&amp;AC$4,'DevInt 2022 Buchungen'!C2:C465,"&lt;"&amp;AC$5+1,'DevInt 2022 Buchungen'!P2:P465,"Einnahmen")++SUMIFS('DevInt 2022 Buchungen'!F2:F465,'DevInt 2022 Buchungen'!D2:D465,"2123",'DevInt 2022 Buchungen'!C2:C465,"&gt;="&amp;AC$4,'DevInt 2022 Buchungen'!C2:C465,"&lt;"&amp;AC$5+1,'DevInt 2022 Buchungen'!L2:L465,"Einnahmen")+-SUMIFS('DevInt 2022 Buchungen'!F2:F465,'DevInt 2022 Buchungen'!D2:D465,"2123",'DevInt 2022 Buchungen'!C2:C465,"&gt;="&amp;AC$4,'DevInt 2022 Buchungen'!C2:C465,"&lt;"&amp;AC$5+1,'DevInt 2022 Buchungen'!P2:P465,"Ausgaben")</f>
        <v>0</v>
      </c>
      <c r="AD22" s="21"/>
      <c r="AG22" s="26">
        <f>+SUMIFS('DevInt 2022 Buchungen'!F2:F465,'DevInt 2022 Buchungen'!D2:D465,"2223",'DevInt 2022 Buchungen'!C2:C465,"&gt;="&amp;AG$4,'DevInt 2022 Buchungen'!C2:C465,"&lt;"&amp;AG$5+1,'DevInt 2022 Buchungen'!L2:L465,"Ausgaben")+-SUMIFS('DevInt 2022 Buchungen'!F2:F465,'DevInt 2022 Buchungen'!D2:D465,"2223",'DevInt 2022 Buchungen'!C2:C465,"&gt;="&amp;AG$4,'DevInt 2022 Buchungen'!C2:C465,"&lt;"&amp;AG$5+1,'DevInt 2022 Buchungen'!P2:P465,"Einnahmen")++SUMIFS('DevInt 2022 Buchungen'!F2:F465,'DevInt 2022 Buchungen'!D2:D465,"2223",'DevInt 2022 Buchungen'!C2:C465,"&gt;="&amp;AG$4,'DevInt 2022 Buchungen'!C2:C465,"&lt;"&amp;AG$5+1,'DevInt 2022 Buchungen'!L2:L465,"Einnahmen")+-SUMIFS('DevInt 2022 Buchungen'!F2:F465,'DevInt 2022 Buchungen'!D2:D465,"2223",'DevInt 2022 Buchungen'!C2:C465,"&gt;="&amp;AG$4,'DevInt 2022 Buchungen'!C2:C465,"&lt;"&amp;AG$5+1,'DevInt 2022 Buchungen'!P2:P465,"Ausgaben")++SUMIFS('DevInt 2022 Buchungen'!F2:F465,'DevInt 2022 Buchungen'!D2:D465,"2123",'DevInt 2022 Buchungen'!C2:C465,"&gt;="&amp;AG$4,'DevInt 2022 Buchungen'!C2:C465,"&lt;"&amp;AG$5+1,'DevInt 2022 Buchungen'!L2:L465,"Ausgaben")+-SUMIFS('DevInt 2022 Buchungen'!F2:F465,'DevInt 2022 Buchungen'!D2:D465,"2123",'DevInt 2022 Buchungen'!C2:C465,"&gt;="&amp;AG$4,'DevInt 2022 Buchungen'!C2:C465,"&lt;"&amp;AG$5+1,'DevInt 2022 Buchungen'!P2:P465,"Einnahmen")++SUMIFS('DevInt 2022 Buchungen'!F2:F465,'DevInt 2022 Buchungen'!D2:D465,"2123",'DevInt 2022 Buchungen'!C2:C465,"&gt;="&amp;AG$4,'DevInt 2022 Buchungen'!C2:C465,"&lt;"&amp;AG$5+1,'DevInt 2022 Buchungen'!L2:L465,"Einnahmen")+-SUMIFS('DevInt 2022 Buchungen'!F2:F465,'DevInt 2022 Buchungen'!D2:D465,"2123",'DevInt 2022 Buchungen'!C2:C465,"&gt;="&amp;AG$4,'DevInt 2022 Buchungen'!C2:C465,"&lt;"&amp;AG$5+1,'DevInt 2022 Buchungen'!P2:P465,"Ausgaben")</f>
        <v>2505.13</v>
      </c>
      <c r="AH22" s="21"/>
      <c r="AK22" s="26">
        <f>+SUMIFS('DevInt 2022 Buchungen'!F2:F465,'DevInt 2022 Buchungen'!D2:D465,"2223",'DevInt 2022 Buchungen'!C2:C465,"&gt;="&amp;AK$4,'DevInt 2022 Buchungen'!C2:C465,"&lt;"&amp;AK$5+1,'DevInt 2022 Buchungen'!L2:L465,"Ausgaben")+-SUMIFS('DevInt 2022 Buchungen'!F2:F465,'DevInt 2022 Buchungen'!D2:D465,"2223",'DevInt 2022 Buchungen'!C2:C465,"&gt;="&amp;AK$4,'DevInt 2022 Buchungen'!C2:C465,"&lt;"&amp;AK$5+1,'DevInt 2022 Buchungen'!P2:P465,"Einnahmen")++SUMIFS('DevInt 2022 Buchungen'!F2:F465,'DevInt 2022 Buchungen'!D2:D465,"2223",'DevInt 2022 Buchungen'!C2:C465,"&gt;="&amp;AK$4,'DevInt 2022 Buchungen'!C2:C465,"&lt;"&amp;AK$5+1,'DevInt 2022 Buchungen'!L2:L465,"Einnahmen")+-SUMIFS('DevInt 2022 Buchungen'!F2:F465,'DevInt 2022 Buchungen'!D2:D465,"2223",'DevInt 2022 Buchungen'!C2:C465,"&gt;="&amp;AK$4,'DevInt 2022 Buchungen'!C2:C465,"&lt;"&amp;AK$5+1,'DevInt 2022 Buchungen'!P2:P465,"Ausgaben")++SUMIFS('DevInt 2022 Buchungen'!F2:F465,'DevInt 2022 Buchungen'!D2:D465,"2123",'DevInt 2022 Buchungen'!C2:C465,"&gt;="&amp;AK$4,'DevInt 2022 Buchungen'!C2:C465,"&lt;"&amp;AK$5+1,'DevInt 2022 Buchungen'!L2:L465,"Ausgaben")+-SUMIFS('DevInt 2022 Buchungen'!F2:F465,'DevInt 2022 Buchungen'!D2:D465,"2123",'DevInt 2022 Buchungen'!C2:C465,"&gt;="&amp;AK$4,'DevInt 2022 Buchungen'!C2:C465,"&lt;"&amp;AK$5+1,'DevInt 2022 Buchungen'!P2:P465,"Einnahmen")++SUMIFS('DevInt 2022 Buchungen'!F2:F465,'DevInt 2022 Buchungen'!D2:D465,"2123",'DevInt 2022 Buchungen'!C2:C465,"&gt;="&amp;AK$4,'DevInt 2022 Buchungen'!C2:C465,"&lt;"&amp;AK$5+1,'DevInt 2022 Buchungen'!L2:L465,"Einnahmen")+-SUMIFS('DevInt 2022 Buchungen'!F2:F465,'DevInt 2022 Buchungen'!D2:D465,"2123",'DevInt 2022 Buchungen'!C2:C465,"&gt;="&amp;AK$4,'DevInt 2022 Buchungen'!C2:C465,"&lt;"&amp;AK$5+1,'DevInt 2022 Buchungen'!P2:P465,"Ausgaben")</f>
        <v>2505.13</v>
      </c>
      <c r="AL22" s="21"/>
      <c r="AO22" s="26">
        <f>+SUMIFS('DevInt 2022 Buchungen'!F2:F465,'DevInt 2022 Buchungen'!D2:D465,"2223",'DevInt 2022 Buchungen'!C2:C465,"&gt;="&amp;AO$4,'DevInt 2022 Buchungen'!C2:C465,"&lt;"&amp;AO$5+1,'DevInt 2022 Buchungen'!L2:L465,"Ausgaben")+-SUMIFS('DevInt 2022 Buchungen'!F2:F465,'DevInt 2022 Buchungen'!D2:D465,"2223",'DevInt 2022 Buchungen'!C2:C465,"&gt;="&amp;AO$4,'DevInt 2022 Buchungen'!C2:C465,"&lt;"&amp;AO$5+1,'DevInt 2022 Buchungen'!P2:P465,"Einnahmen")++SUMIFS('DevInt 2022 Buchungen'!F2:F465,'DevInt 2022 Buchungen'!D2:D465,"2223",'DevInt 2022 Buchungen'!C2:C465,"&gt;="&amp;AO$4,'DevInt 2022 Buchungen'!C2:C465,"&lt;"&amp;AO$5+1,'DevInt 2022 Buchungen'!L2:L465,"Einnahmen")+-SUMIFS('DevInt 2022 Buchungen'!F2:F465,'DevInt 2022 Buchungen'!D2:D465,"2223",'DevInt 2022 Buchungen'!C2:C465,"&gt;="&amp;AO$4,'DevInt 2022 Buchungen'!C2:C465,"&lt;"&amp;AO$5+1,'DevInt 2022 Buchungen'!P2:P465,"Ausgaben")++SUMIFS('DevInt 2022 Buchungen'!F2:F465,'DevInt 2022 Buchungen'!D2:D465,"2123",'DevInt 2022 Buchungen'!C2:C465,"&gt;="&amp;AO$4,'DevInt 2022 Buchungen'!C2:C465,"&lt;"&amp;AO$5+1,'DevInt 2022 Buchungen'!L2:L465,"Ausgaben")+-SUMIFS('DevInt 2022 Buchungen'!F2:F465,'DevInt 2022 Buchungen'!D2:D465,"2123",'DevInt 2022 Buchungen'!C2:C465,"&gt;="&amp;AO$4,'DevInt 2022 Buchungen'!C2:C465,"&lt;"&amp;AO$5+1,'DevInt 2022 Buchungen'!P2:P465,"Einnahmen")++SUMIFS('DevInt 2022 Buchungen'!F2:F465,'DevInt 2022 Buchungen'!D2:D465,"2123",'DevInt 2022 Buchungen'!C2:C465,"&gt;="&amp;AO$4,'DevInt 2022 Buchungen'!C2:C465,"&lt;"&amp;AO$5+1,'DevInt 2022 Buchungen'!L2:L465,"Einnahmen")+-SUMIFS('DevInt 2022 Buchungen'!F2:F465,'DevInt 2022 Buchungen'!D2:D465,"2123",'DevInt 2022 Buchungen'!C2:C465,"&gt;="&amp;AO$4,'DevInt 2022 Buchungen'!C2:C465,"&lt;"&amp;AO$5+1,'DevInt 2022 Buchungen'!P2:P465,"Ausgaben")</f>
        <v>2505.13</v>
      </c>
      <c r="AP22" s="21"/>
      <c r="AS22" s="26">
        <f>+SUMIFS('DevInt 2022 Buchungen'!F2:F465,'DevInt 2022 Buchungen'!D2:D465,"2223",'DevInt 2022 Buchungen'!C2:C465,"&gt;="&amp;AS$4,'DevInt 2022 Buchungen'!C2:C465,"&lt;"&amp;AS$5+1,'DevInt 2022 Buchungen'!L2:L465,"Ausgaben")+-SUMIFS('DevInt 2022 Buchungen'!F2:F465,'DevInt 2022 Buchungen'!D2:D465,"2223",'DevInt 2022 Buchungen'!C2:C465,"&gt;="&amp;AS$4,'DevInt 2022 Buchungen'!C2:C465,"&lt;"&amp;AS$5+1,'DevInt 2022 Buchungen'!P2:P465,"Einnahmen")++SUMIFS('DevInt 2022 Buchungen'!F2:F465,'DevInt 2022 Buchungen'!D2:D465,"2223",'DevInt 2022 Buchungen'!C2:C465,"&gt;="&amp;AS$4,'DevInt 2022 Buchungen'!C2:C465,"&lt;"&amp;AS$5+1,'DevInt 2022 Buchungen'!L2:L465,"Einnahmen")+-SUMIFS('DevInt 2022 Buchungen'!F2:F465,'DevInt 2022 Buchungen'!D2:D465,"2223",'DevInt 2022 Buchungen'!C2:C465,"&gt;="&amp;AS$4,'DevInt 2022 Buchungen'!C2:C465,"&lt;"&amp;AS$5+1,'DevInt 2022 Buchungen'!P2:P465,"Ausgaben")++SUMIFS('DevInt 2022 Buchungen'!F2:F465,'DevInt 2022 Buchungen'!D2:D465,"2123",'DevInt 2022 Buchungen'!C2:C465,"&gt;="&amp;AS$4,'DevInt 2022 Buchungen'!C2:C465,"&lt;"&amp;AS$5+1,'DevInt 2022 Buchungen'!L2:L465,"Ausgaben")+-SUMIFS('DevInt 2022 Buchungen'!F2:F465,'DevInt 2022 Buchungen'!D2:D465,"2123",'DevInt 2022 Buchungen'!C2:C465,"&gt;="&amp;AS$4,'DevInt 2022 Buchungen'!C2:C465,"&lt;"&amp;AS$5+1,'DevInt 2022 Buchungen'!P2:P465,"Einnahmen")++SUMIFS('DevInt 2022 Buchungen'!F2:F465,'DevInt 2022 Buchungen'!D2:D465,"2123",'DevInt 2022 Buchungen'!C2:C465,"&gt;="&amp;AS$4,'DevInt 2022 Buchungen'!C2:C465,"&lt;"&amp;AS$5+1,'DevInt 2022 Buchungen'!L2:L465,"Einnahmen")+-SUMIFS('DevInt 2022 Buchungen'!F2:F465,'DevInt 2022 Buchungen'!D2:D465,"2123",'DevInt 2022 Buchungen'!C2:C465,"&gt;="&amp;AS$4,'DevInt 2022 Buchungen'!C2:C465,"&lt;"&amp;AS$5+1,'DevInt 2022 Buchungen'!P2:P465,"Ausgaben")</f>
        <v>2521.5</v>
      </c>
      <c r="AT22" s="21"/>
      <c r="AW22" s="26">
        <f>+SUMIFS('DevInt 2022 Buchungen'!F2:F465,'DevInt 2022 Buchungen'!D2:D465,"2223",'DevInt 2022 Buchungen'!C2:C465,"&gt;="&amp;AW$4,'DevInt 2022 Buchungen'!C2:C465,"&lt;"&amp;AW$5+1,'DevInt 2022 Buchungen'!L2:L465,"Ausgaben")+-SUMIFS('DevInt 2022 Buchungen'!F2:F465,'DevInt 2022 Buchungen'!D2:D465,"2223",'DevInt 2022 Buchungen'!C2:C465,"&gt;="&amp;AW$4,'DevInt 2022 Buchungen'!C2:C465,"&lt;"&amp;AW$5+1,'DevInt 2022 Buchungen'!P2:P465,"Einnahmen")++SUMIFS('DevInt 2022 Buchungen'!F2:F465,'DevInt 2022 Buchungen'!D2:D465,"2223",'DevInt 2022 Buchungen'!C2:C465,"&gt;="&amp;AW$4,'DevInt 2022 Buchungen'!C2:C465,"&lt;"&amp;AW$5+1,'DevInt 2022 Buchungen'!L2:L465,"Einnahmen")+-SUMIFS('DevInt 2022 Buchungen'!F2:F465,'DevInt 2022 Buchungen'!D2:D465,"2223",'DevInt 2022 Buchungen'!C2:C465,"&gt;="&amp;AW$4,'DevInt 2022 Buchungen'!C2:C465,"&lt;"&amp;AW$5+1,'DevInt 2022 Buchungen'!P2:P465,"Ausgaben")++SUMIFS('DevInt 2022 Buchungen'!F2:F465,'DevInt 2022 Buchungen'!D2:D465,"2123",'DevInt 2022 Buchungen'!C2:C465,"&gt;="&amp;AW$4,'DevInt 2022 Buchungen'!C2:C465,"&lt;"&amp;AW$5+1,'DevInt 2022 Buchungen'!L2:L465,"Ausgaben")+-SUMIFS('DevInt 2022 Buchungen'!F2:F465,'DevInt 2022 Buchungen'!D2:D465,"2123",'DevInt 2022 Buchungen'!C2:C465,"&gt;="&amp;AW$4,'DevInt 2022 Buchungen'!C2:C465,"&lt;"&amp;AW$5+1,'DevInt 2022 Buchungen'!P2:P465,"Einnahmen")++SUMIFS('DevInt 2022 Buchungen'!F2:F465,'DevInt 2022 Buchungen'!D2:D465,"2123",'DevInt 2022 Buchungen'!C2:C465,"&gt;="&amp;AW$4,'DevInt 2022 Buchungen'!C2:C465,"&lt;"&amp;AW$5+1,'DevInt 2022 Buchungen'!L2:L465,"Einnahmen")+-SUMIFS('DevInt 2022 Buchungen'!F2:F465,'DevInt 2022 Buchungen'!D2:D465,"2123",'DevInt 2022 Buchungen'!C2:C465,"&gt;="&amp;AW$4,'DevInt 2022 Buchungen'!C2:C465,"&lt;"&amp;AW$5+1,'DevInt 2022 Buchungen'!P2:P465,"Ausgaben")</f>
        <v>2773.64</v>
      </c>
      <c r="AX22" s="21"/>
      <c r="BA22" s="26">
        <f>+SUMIFS('DevInt 2022 Buchungen'!F2:F465,'DevInt 2022 Buchungen'!D2:D465,"2223",'DevInt 2022 Buchungen'!C2:C465,"&gt;="&amp;BA$4,'DevInt 2022 Buchungen'!C2:C465,"&lt;"&amp;BA$5+1,'DevInt 2022 Buchungen'!L2:L465,"Ausgaben")+-SUMIFS('DevInt 2022 Buchungen'!F2:F465,'DevInt 2022 Buchungen'!D2:D465,"2223",'DevInt 2022 Buchungen'!C2:C465,"&gt;="&amp;BA$4,'DevInt 2022 Buchungen'!C2:C465,"&lt;"&amp;BA$5+1,'DevInt 2022 Buchungen'!P2:P465,"Einnahmen")++SUMIFS('DevInt 2022 Buchungen'!F2:F465,'DevInt 2022 Buchungen'!D2:D465,"2223",'DevInt 2022 Buchungen'!C2:C465,"&gt;="&amp;BA$4,'DevInt 2022 Buchungen'!C2:C465,"&lt;"&amp;BA$5+1,'DevInt 2022 Buchungen'!L2:L465,"Einnahmen")+-SUMIFS('DevInt 2022 Buchungen'!F2:F465,'DevInt 2022 Buchungen'!D2:D465,"2223",'DevInt 2022 Buchungen'!C2:C465,"&gt;="&amp;BA$4,'DevInt 2022 Buchungen'!C2:C465,"&lt;"&amp;BA$5+1,'DevInt 2022 Buchungen'!P2:P465,"Ausgaben")++SUMIFS('DevInt 2022 Buchungen'!F2:F465,'DevInt 2022 Buchungen'!D2:D465,"2123",'DevInt 2022 Buchungen'!C2:C465,"&gt;="&amp;BA$4,'DevInt 2022 Buchungen'!C2:C465,"&lt;"&amp;BA$5+1,'DevInt 2022 Buchungen'!L2:L465,"Ausgaben")+-SUMIFS('DevInt 2022 Buchungen'!F2:F465,'DevInt 2022 Buchungen'!D2:D465,"2123",'DevInt 2022 Buchungen'!C2:C465,"&gt;="&amp;BA$4,'DevInt 2022 Buchungen'!C2:C465,"&lt;"&amp;BA$5+1,'DevInt 2022 Buchungen'!P2:P465,"Einnahmen")++SUMIFS('DevInt 2022 Buchungen'!F2:F465,'DevInt 2022 Buchungen'!D2:D465,"2123",'DevInt 2022 Buchungen'!C2:C465,"&gt;="&amp;BA$4,'DevInt 2022 Buchungen'!C2:C465,"&lt;"&amp;BA$5+1,'DevInt 2022 Buchungen'!L2:L465,"Einnahmen")+-SUMIFS('DevInt 2022 Buchungen'!F2:F465,'DevInt 2022 Buchungen'!D2:D465,"2123",'DevInt 2022 Buchungen'!C2:C465,"&gt;="&amp;BA$4,'DevInt 2022 Buchungen'!C2:C465,"&lt;"&amp;BA$5+1,'DevInt 2022 Buchungen'!P2:P465,"Ausgaben")</f>
        <v>2773.64</v>
      </c>
      <c r="BB22" s="21"/>
      <c r="BE22" s="26">
        <f>+SUMIFS('DevInt 2022 Buchungen'!F2:F465,'DevInt 2022 Buchungen'!D2:D465,"2223",'DevInt 2022 Buchungen'!C2:C465,"&gt;="&amp;BE$4,'DevInt 2022 Buchungen'!C2:C465,"&lt;"&amp;BE$5+1,'DevInt 2022 Buchungen'!L2:L465,"Ausgaben")+-SUMIFS('DevInt 2022 Buchungen'!F2:F465,'DevInt 2022 Buchungen'!D2:D465,"2223",'DevInt 2022 Buchungen'!C2:C465,"&gt;="&amp;BE$4,'DevInt 2022 Buchungen'!C2:C465,"&lt;"&amp;BE$5+1,'DevInt 2022 Buchungen'!P2:P465,"Einnahmen")++SUMIFS('DevInt 2022 Buchungen'!F2:F465,'DevInt 2022 Buchungen'!D2:D465,"2223",'DevInt 2022 Buchungen'!C2:C465,"&gt;="&amp;BE$4,'DevInt 2022 Buchungen'!C2:C465,"&lt;"&amp;BE$5+1,'DevInt 2022 Buchungen'!L2:L465,"Einnahmen")+-SUMIFS('DevInt 2022 Buchungen'!F2:F465,'DevInt 2022 Buchungen'!D2:D465,"2223",'DevInt 2022 Buchungen'!C2:C465,"&gt;="&amp;BE$4,'DevInt 2022 Buchungen'!C2:C465,"&lt;"&amp;BE$5+1,'DevInt 2022 Buchungen'!P2:P465,"Ausgaben")++SUMIFS('DevInt 2022 Buchungen'!F2:F465,'DevInt 2022 Buchungen'!D2:D465,"2123",'DevInt 2022 Buchungen'!C2:C465,"&gt;="&amp;BE$4,'DevInt 2022 Buchungen'!C2:C465,"&lt;"&amp;BE$5+1,'DevInt 2022 Buchungen'!L2:L465,"Ausgaben")+-SUMIFS('DevInt 2022 Buchungen'!F2:F465,'DevInt 2022 Buchungen'!D2:D465,"2123",'DevInt 2022 Buchungen'!C2:C465,"&gt;="&amp;BE$4,'DevInt 2022 Buchungen'!C2:C465,"&lt;"&amp;BE$5+1,'DevInt 2022 Buchungen'!P2:P465,"Einnahmen")++SUMIFS('DevInt 2022 Buchungen'!F2:F465,'DevInt 2022 Buchungen'!D2:D465,"2123",'DevInt 2022 Buchungen'!C2:C465,"&gt;="&amp;BE$4,'DevInt 2022 Buchungen'!C2:C465,"&lt;"&amp;BE$5+1,'DevInt 2022 Buchungen'!L2:L465,"Einnahmen")+-SUMIFS('DevInt 2022 Buchungen'!F2:F465,'DevInt 2022 Buchungen'!D2:D465,"2123",'DevInt 2022 Buchungen'!C2:C465,"&gt;="&amp;BE$4,'DevInt 2022 Buchungen'!C2:C465,"&lt;"&amp;BE$5+1,'DevInt 2022 Buchungen'!P2:P465,"Ausgaben")</f>
        <v>4806.16</v>
      </c>
      <c r="BF22" s="21"/>
      <c r="BI22" s="26">
        <f>+SUMIFS('DevInt 2022 Buchungen'!F2:F465,'DevInt 2022 Buchungen'!D2:D465,"2223",'DevInt 2022 Buchungen'!C2:C465,"&gt;="&amp;BI$4,'DevInt 2022 Buchungen'!C2:C465,"&lt;"&amp;BI$5+1,'DevInt 2022 Buchungen'!L2:L465,"Ausgaben")+-SUMIFS('DevInt 2022 Buchungen'!F2:F465,'DevInt 2022 Buchungen'!D2:D465,"2223",'DevInt 2022 Buchungen'!C2:C465,"&gt;="&amp;BI$4,'DevInt 2022 Buchungen'!C2:C465,"&lt;"&amp;BI$5+1,'DevInt 2022 Buchungen'!P2:P465,"Einnahmen")++SUMIFS('DevInt 2022 Buchungen'!F2:F465,'DevInt 2022 Buchungen'!D2:D465,"2223",'DevInt 2022 Buchungen'!C2:C465,"&gt;="&amp;BI$4,'DevInt 2022 Buchungen'!C2:C465,"&lt;"&amp;BI$5+1,'DevInt 2022 Buchungen'!L2:L465,"Einnahmen")+-SUMIFS('DevInt 2022 Buchungen'!F2:F465,'DevInt 2022 Buchungen'!D2:D465,"2223",'DevInt 2022 Buchungen'!C2:C465,"&gt;="&amp;BI$4,'DevInt 2022 Buchungen'!C2:C465,"&lt;"&amp;BI$5+1,'DevInt 2022 Buchungen'!P2:P465,"Ausgaben")++SUMIFS('DevInt 2022 Buchungen'!F2:F465,'DevInt 2022 Buchungen'!D2:D465,"2123",'DevInt 2022 Buchungen'!C2:C465,"&gt;="&amp;BI$4,'DevInt 2022 Buchungen'!C2:C465,"&lt;"&amp;BI$5+1,'DevInt 2022 Buchungen'!L2:L465,"Ausgaben")+-SUMIFS('DevInt 2022 Buchungen'!F2:F465,'DevInt 2022 Buchungen'!D2:D465,"2123",'DevInt 2022 Buchungen'!C2:C465,"&gt;="&amp;BI$4,'DevInt 2022 Buchungen'!C2:C465,"&lt;"&amp;BI$5+1,'DevInt 2022 Buchungen'!P2:P465,"Einnahmen")++SUMIFS('DevInt 2022 Buchungen'!F2:F465,'DevInt 2022 Buchungen'!D2:D465,"2123",'DevInt 2022 Buchungen'!C2:C465,"&gt;="&amp;BI$4,'DevInt 2022 Buchungen'!C2:C465,"&lt;"&amp;BI$5+1,'DevInt 2022 Buchungen'!L2:L465,"Einnahmen")+-SUMIFS('DevInt 2022 Buchungen'!F2:F465,'DevInt 2022 Buchungen'!D2:D465,"2123",'DevInt 2022 Buchungen'!C2:C465,"&gt;="&amp;BI$4,'DevInt 2022 Buchungen'!C2:C465,"&lt;"&amp;BI$5+1,'DevInt 2022 Buchungen'!P2:P465,"Ausgaben")</f>
        <v>2638.62</v>
      </c>
      <c r="BJ22" s="21"/>
      <c r="BM22" s="26">
        <f>+SUMIFS('DevInt 2022 Buchungen'!F2:F465,'DevInt 2022 Buchungen'!D2:D465,"2223",'DevInt 2022 Buchungen'!C2:C465,"&gt;="&amp;BM$4,'DevInt 2022 Buchungen'!C2:C465,"&lt;"&amp;BM$5+1,'DevInt 2022 Buchungen'!L2:L465,"Ausgaben")+-SUMIFS('DevInt 2022 Buchungen'!F2:F465,'DevInt 2022 Buchungen'!D2:D465,"2223",'DevInt 2022 Buchungen'!C2:C465,"&gt;="&amp;BM$4,'DevInt 2022 Buchungen'!C2:C465,"&lt;"&amp;BM$5+1,'DevInt 2022 Buchungen'!P2:P465,"Einnahmen")++SUMIFS('DevInt 2022 Buchungen'!F2:F465,'DevInt 2022 Buchungen'!D2:D465,"2223",'DevInt 2022 Buchungen'!C2:C465,"&gt;="&amp;BM$4,'DevInt 2022 Buchungen'!C2:C465,"&lt;"&amp;BM$5+1,'DevInt 2022 Buchungen'!L2:L465,"Einnahmen")+-SUMIFS('DevInt 2022 Buchungen'!F2:F465,'DevInt 2022 Buchungen'!D2:D465,"2223",'DevInt 2022 Buchungen'!C2:C465,"&gt;="&amp;BM$4,'DevInt 2022 Buchungen'!C2:C465,"&lt;"&amp;BM$5+1,'DevInt 2022 Buchungen'!P2:P465,"Ausgaben")++SUMIFS('DevInt 2022 Buchungen'!F2:F465,'DevInt 2022 Buchungen'!D2:D465,"2123",'DevInt 2022 Buchungen'!C2:C465,"&gt;="&amp;BM$4,'DevInt 2022 Buchungen'!C2:C465,"&lt;"&amp;BM$5+1,'DevInt 2022 Buchungen'!L2:L465,"Ausgaben")+-SUMIFS('DevInt 2022 Buchungen'!F2:F465,'DevInt 2022 Buchungen'!D2:D465,"2123",'DevInt 2022 Buchungen'!C2:C465,"&gt;="&amp;BM$4,'DevInt 2022 Buchungen'!C2:C465,"&lt;"&amp;BM$5+1,'DevInt 2022 Buchungen'!P2:P465,"Einnahmen")++SUMIFS('DevInt 2022 Buchungen'!F2:F465,'DevInt 2022 Buchungen'!D2:D465,"2123",'DevInt 2022 Buchungen'!C2:C465,"&gt;="&amp;BM$4,'DevInt 2022 Buchungen'!C2:C465,"&lt;"&amp;BM$5+1,'DevInt 2022 Buchungen'!L2:L465,"Einnahmen")+-SUMIFS('DevInt 2022 Buchungen'!F2:F465,'DevInt 2022 Buchungen'!D2:D465,"2123",'DevInt 2022 Buchungen'!C2:C465,"&gt;="&amp;BM$4,'DevInt 2022 Buchungen'!C2:C465,"&lt;"&amp;BM$5+1,'DevInt 2022 Buchungen'!P2:P465,"Ausgaben")</f>
        <v>54.71</v>
      </c>
    </row>
    <row r="23" spans="3:65" x14ac:dyDescent="0.2">
      <c r="D23" t="s">
        <v>5152</v>
      </c>
      <c r="E23" t="s">
        <v>5153</v>
      </c>
      <c r="F23" s="21"/>
      <c r="I23" s="29">
        <v>33200</v>
      </c>
      <c r="J23" s="21"/>
      <c r="M23" s="26">
        <f>+SUMIFS('DevInt 2022 Buchungen'!F2:F465,'DevInt 2022 Buchungen'!D2:D465,"2222",'DevInt 2022 Buchungen'!C2:C465,"&gt;="&amp;M$4,'DevInt 2022 Buchungen'!C2:C465,"&lt;"&amp;M$5+1,'DevInt 2022 Buchungen'!L2:L465,"Ausgaben")+-SUMIFS('DevInt 2022 Buchungen'!F2:F465,'DevInt 2022 Buchungen'!D2:D465,"2222",'DevInt 2022 Buchungen'!C2:C465,"&gt;="&amp;M$4,'DevInt 2022 Buchungen'!C2:C465,"&lt;"&amp;M$5+1,'DevInt 2022 Buchungen'!P2:P465,"Einnahmen")++SUMIFS('DevInt 2022 Buchungen'!F2:F465,'DevInt 2022 Buchungen'!D2:D465,"2222",'DevInt 2022 Buchungen'!C2:C465,"&gt;="&amp;M$4,'DevInt 2022 Buchungen'!C2:C465,"&lt;"&amp;M$5+1,'DevInt 2022 Buchungen'!L2:L465,"Einnahmen")+-SUMIFS('DevInt 2022 Buchungen'!F2:F465,'DevInt 2022 Buchungen'!D2:D465,"2222",'DevInt 2022 Buchungen'!C2:C465,"&gt;="&amp;M$4,'DevInt 2022 Buchungen'!C2:C465,"&lt;"&amp;M$5+1,'DevInt 2022 Buchungen'!P2:P465,"Ausgaben")++SUMIFS('DevInt 2022 Buchungen'!F2:F465,'DevInt 2022 Buchungen'!D2:D465,"2122",'DevInt 2022 Buchungen'!C2:C465,"&gt;="&amp;M$4,'DevInt 2022 Buchungen'!C2:C465,"&lt;"&amp;M$5+1,'DevInt 2022 Buchungen'!L2:L465,"Ausgaben")+-SUMIFS('DevInt 2022 Buchungen'!F2:F465,'DevInt 2022 Buchungen'!D2:D465,"2122",'DevInt 2022 Buchungen'!C2:C465,"&gt;="&amp;M$4,'DevInt 2022 Buchungen'!C2:C465,"&lt;"&amp;M$5+1,'DevInt 2022 Buchungen'!P2:P465,"Einnahmen")++SUMIFS('DevInt 2022 Buchungen'!F2:F465,'DevInt 2022 Buchungen'!D2:D465,"2122",'DevInt 2022 Buchungen'!C2:C465,"&gt;="&amp;M$4,'DevInt 2022 Buchungen'!C2:C465,"&lt;"&amp;M$5+1,'DevInt 2022 Buchungen'!L2:L465,"Einnahmen")+-SUMIFS('DevInt 2022 Buchungen'!F2:F465,'DevInt 2022 Buchungen'!D2:D465,"2122",'DevInt 2022 Buchungen'!C2:C465,"&gt;="&amp;M$4,'DevInt 2022 Buchungen'!C2:C465,"&lt;"&amp;M$5+1,'DevInt 2022 Buchungen'!P2:P465,"Ausgaben")</f>
        <v>40405.109999999993</v>
      </c>
      <c r="N23" s="21"/>
      <c r="Q23" s="26">
        <f>+SUMIFS('DevInt 2022 Buchungen'!F2:F465,'DevInt 2022 Buchungen'!D2:D465,"2222",'DevInt 2022 Buchungen'!C2:C465,"&gt;="&amp;Q$4,'DevInt 2022 Buchungen'!C2:C465,"&lt;"&amp;Q$5+1,'DevInt 2022 Buchungen'!L2:L465,"Ausgaben")+-SUMIFS('DevInt 2022 Buchungen'!F2:F465,'DevInt 2022 Buchungen'!D2:D465,"2222",'DevInt 2022 Buchungen'!C2:C465,"&gt;="&amp;Q$4,'DevInt 2022 Buchungen'!C2:C465,"&lt;"&amp;Q$5+1,'DevInt 2022 Buchungen'!P2:P465,"Einnahmen")++SUMIFS('DevInt 2022 Buchungen'!F2:F465,'DevInt 2022 Buchungen'!D2:D465,"2222",'DevInt 2022 Buchungen'!C2:C465,"&gt;="&amp;Q$4,'DevInt 2022 Buchungen'!C2:C465,"&lt;"&amp;Q$5+1,'DevInt 2022 Buchungen'!L2:L465,"Einnahmen")+-SUMIFS('DevInt 2022 Buchungen'!F2:F465,'DevInt 2022 Buchungen'!D2:D465,"2222",'DevInt 2022 Buchungen'!C2:C465,"&gt;="&amp;Q$4,'DevInt 2022 Buchungen'!C2:C465,"&lt;"&amp;Q$5+1,'DevInt 2022 Buchungen'!P2:P465,"Ausgaben")++SUMIFS('DevInt 2022 Buchungen'!F2:F465,'DevInt 2022 Buchungen'!D2:D465,"2122",'DevInt 2022 Buchungen'!C2:C465,"&gt;="&amp;Q$4,'DevInt 2022 Buchungen'!C2:C465,"&lt;"&amp;Q$5+1,'DevInt 2022 Buchungen'!L2:L465,"Ausgaben")+-SUMIFS('DevInt 2022 Buchungen'!F2:F465,'DevInt 2022 Buchungen'!D2:D465,"2122",'DevInt 2022 Buchungen'!C2:C465,"&gt;="&amp;Q$4,'DevInt 2022 Buchungen'!C2:C465,"&lt;"&amp;Q$5+1,'DevInt 2022 Buchungen'!P2:P465,"Einnahmen")++SUMIFS('DevInt 2022 Buchungen'!F2:F465,'DevInt 2022 Buchungen'!D2:D465,"2122",'DevInt 2022 Buchungen'!C2:C465,"&gt;="&amp;Q$4,'DevInt 2022 Buchungen'!C2:C465,"&lt;"&amp;Q$5+1,'DevInt 2022 Buchungen'!L2:L465,"Einnahmen")+-SUMIFS('DevInt 2022 Buchungen'!F2:F465,'DevInt 2022 Buchungen'!D2:D465,"2122",'DevInt 2022 Buchungen'!C2:C465,"&gt;="&amp;Q$4,'DevInt 2022 Buchungen'!C2:C465,"&lt;"&amp;Q$5+1,'DevInt 2022 Buchungen'!P2:P465,"Ausgaben")</f>
        <v>0</v>
      </c>
      <c r="R23" s="21"/>
      <c r="U23" s="26">
        <f>+SUMIFS('DevInt 2022 Buchungen'!F2:F465,'DevInt 2022 Buchungen'!D2:D465,"2222",'DevInt 2022 Buchungen'!C2:C465,"&gt;="&amp;U$4,'DevInt 2022 Buchungen'!C2:C465,"&lt;"&amp;U$5+1,'DevInt 2022 Buchungen'!L2:L465,"Ausgaben")+-SUMIFS('DevInt 2022 Buchungen'!F2:F465,'DevInt 2022 Buchungen'!D2:D465,"2222",'DevInt 2022 Buchungen'!C2:C465,"&gt;="&amp;U$4,'DevInt 2022 Buchungen'!C2:C465,"&lt;"&amp;U$5+1,'DevInt 2022 Buchungen'!P2:P465,"Einnahmen")++SUMIFS('DevInt 2022 Buchungen'!F2:F465,'DevInt 2022 Buchungen'!D2:D465,"2222",'DevInt 2022 Buchungen'!C2:C465,"&gt;="&amp;U$4,'DevInt 2022 Buchungen'!C2:C465,"&lt;"&amp;U$5+1,'DevInt 2022 Buchungen'!L2:L465,"Einnahmen")+-SUMIFS('DevInt 2022 Buchungen'!F2:F465,'DevInt 2022 Buchungen'!D2:D465,"2222",'DevInt 2022 Buchungen'!C2:C465,"&gt;="&amp;U$4,'DevInt 2022 Buchungen'!C2:C465,"&lt;"&amp;U$5+1,'DevInt 2022 Buchungen'!P2:P465,"Ausgaben")++SUMIFS('DevInt 2022 Buchungen'!F2:F465,'DevInt 2022 Buchungen'!D2:D465,"2122",'DevInt 2022 Buchungen'!C2:C465,"&gt;="&amp;U$4,'DevInt 2022 Buchungen'!C2:C465,"&lt;"&amp;U$5+1,'DevInt 2022 Buchungen'!L2:L465,"Ausgaben")+-SUMIFS('DevInt 2022 Buchungen'!F2:F465,'DevInt 2022 Buchungen'!D2:D465,"2122",'DevInt 2022 Buchungen'!C2:C465,"&gt;="&amp;U$4,'DevInt 2022 Buchungen'!C2:C465,"&lt;"&amp;U$5+1,'DevInt 2022 Buchungen'!P2:P465,"Einnahmen")++SUMIFS('DevInt 2022 Buchungen'!F2:F465,'DevInt 2022 Buchungen'!D2:D465,"2122",'DevInt 2022 Buchungen'!C2:C465,"&gt;="&amp;U$4,'DevInt 2022 Buchungen'!C2:C465,"&lt;"&amp;U$5+1,'DevInt 2022 Buchungen'!L2:L465,"Einnahmen")+-SUMIFS('DevInt 2022 Buchungen'!F2:F465,'DevInt 2022 Buchungen'!D2:D465,"2122",'DevInt 2022 Buchungen'!C2:C465,"&gt;="&amp;U$4,'DevInt 2022 Buchungen'!C2:C465,"&lt;"&amp;U$5+1,'DevInt 2022 Buchungen'!P2:P465,"Ausgaben")</f>
        <v>0</v>
      </c>
      <c r="V23" s="21"/>
      <c r="Y23" s="26">
        <f>+SUMIFS('DevInt 2022 Buchungen'!F2:F465,'DevInt 2022 Buchungen'!D2:D465,"2222",'DevInt 2022 Buchungen'!C2:C465,"&gt;="&amp;Y$4,'DevInt 2022 Buchungen'!C2:C465,"&lt;"&amp;Y$5+1,'DevInt 2022 Buchungen'!L2:L465,"Ausgaben")+-SUMIFS('DevInt 2022 Buchungen'!F2:F465,'DevInt 2022 Buchungen'!D2:D465,"2222",'DevInt 2022 Buchungen'!C2:C465,"&gt;="&amp;Y$4,'DevInt 2022 Buchungen'!C2:C465,"&lt;"&amp;Y$5+1,'DevInt 2022 Buchungen'!P2:P465,"Einnahmen")++SUMIFS('DevInt 2022 Buchungen'!F2:F465,'DevInt 2022 Buchungen'!D2:D465,"2222",'DevInt 2022 Buchungen'!C2:C465,"&gt;="&amp;Y$4,'DevInt 2022 Buchungen'!C2:C465,"&lt;"&amp;Y$5+1,'DevInt 2022 Buchungen'!L2:L465,"Einnahmen")+-SUMIFS('DevInt 2022 Buchungen'!F2:F465,'DevInt 2022 Buchungen'!D2:D465,"2222",'DevInt 2022 Buchungen'!C2:C465,"&gt;="&amp;Y$4,'DevInt 2022 Buchungen'!C2:C465,"&lt;"&amp;Y$5+1,'DevInt 2022 Buchungen'!P2:P465,"Ausgaben")++SUMIFS('DevInt 2022 Buchungen'!F2:F465,'DevInt 2022 Buchungen'!D2:D465,"2122",'DevInt 2022 Buchungen'!C2:C465,"&gt;="&amp;Y$4,'DevInt 2022 Buchungen'!C2:C465,"&lt;"&amp;Y$5+1,'DevInt 2022 Buchungen'!L2:L465,"Ausgaben")+-SUMIFS('DevInt 2022 Buchungen'!F2:F465,'DevInt 2022 Buchungen'!D2:D465,"2122",'DevInt 2022 Buchungen'!C2:C465,"&gt;="&amp;Y$4,'DevInt 2022 Buchungen'!C2:C465,"&lt;"&amp;Y$5+1,'DevInt 2022 Buchungen'!P2:P465,"Einnahmen")++SUMIFS('DevInt 2022 Buchungen'!F2:F465,'DevInt 2022 Buchungen'!D2:D465,"2122",'DevInt 2022 Buchungen'!C2:C465,"&gt;="&amp;Y$4,'DevInt 2022 Buchungen'!C2:C465,"&lt;"&amp;Y$5+1,'DevInt 2022 Buchungen'!L2:L465,"Einnahmen")+-SUMIFS('DevInt 2022 Buchungen'!F2:F465,'DevInt 2022 Buchungen'!D2:D465,"2122",'DevInt 2022 Buchungen'!C2:C465,"&gt;="&amp;Y$4,'DevInt 2022 Buchungen'!C2:C465,"&lt;"&amp;Y$5+1,'DevInt 2022 Buchungen'!P2:P465,"Ausgaben")</f>
        <v>0</v>
      </c>
      <c r="Z23" s="21"/>
      <c r="AC23" s="26">
        <f>+SUMIFS('DevInt 2022 Buchungen'!F2:F465,'DevInt 2022 Buchungen'!D2:D465,"2222",'DevInt 2022 Buchungen'!C2:C465,"&gt;="&amp;AC$4,'DevInt 2022 Buchungen'!C2:C465,"&lt;"&amp;AC$5+1,'DevInt 2022 Buchungen'!L2:L465,"Ausgaben")+-SUMIFS('DevInt 2022 Buchungen'!F2:F465,'DevInt 2022 Buchungen'!D2:D465,"2222",'DevInt 2022 Buchungen'!C2:C465,"&gt;="&amp;AC$4,'DevInt 2022 Buchungen'!C2:C465,"&lt;"&amp;AC$5+1,'DevInt 2022 Buchungen'!P2:P465,"Einnahmen")++SUMIFS('DevInt 2022 Buchungen'!F2:F465,'DevInt 2022 Buchungen'!D2:D465,"2222",'DevInt 2022 Buchungen'!C2:C465,"&gt;="&amp;AC$4,'DevInt 2022 Buchungen'!C2:C465,"&lt;"&amp;AC$5+1,'DevInt 2022 Buchungen'!L2:L465,"Einnahmen")+-SUMIFS('DevInt 2022 Buchungen'!F2:F465,'DevInt 2022 Buchungen'!D2:D465,"2222",'DevInt 2022 Buchungen'!C2:C465,"&gt;="&amp;AC$4,'DevInt 2022 Buchungen'!C2:C465,"&lt;"&amp;AC$5+1,'DevInt 2022 Buchungen'!P2:P465,"Ausgaben")++SUMIFS('DevInt 2022 Buchungen'!F2:F465,'DevInt 2022 Buchungen'!D2:D465,"2122",'DevInt 2022 Buchungen'!C2:C465,"&gt;="&amp;AC$4,'DevInt 2022 Buchungen'!C2:C465,"&lt;"&amp;AC$5+1,'DevInt 2022 Buchungen'!L2:L465,"Ausgaben")+-SUMIFS('DevInt 2022 Buchungen'!F2:F465,'DevInt 2022 Buchungen'!D2:D465,"2122",'DevInt 2022 Buchungen'!C2:C465,"&gt;="&amp;AC$4,'DevInt 2022 Buchungen'!C2:C465,"&lt;"&amp;AC$5+1,'DevInt 2022 Buchungen'!P2:P465,"Einnahmen")++SUMIFS('DevInt 2022 Buchungen'!F2:F465,'DevInt 2022 Buchungen'!D2:D465,"2122",'DevInt 2022 Buchungen'!C2:C465,"&gt;="&amp;AC$4,'DevInt 2022 Buchungen'!C2:C465,"&lt;"&amp;AC$5+1,'DevInt 2022 Buchungen'!L2:L465,"Einnahmen")+-SUMIFS('DevInt 2022 Buchungen'!F2:F465,'DevInt 2022 Buchungen'!D2:D465,"2122",'DevInt 2022 Buchungen'!C2:C465,"&gt;="&amp;AC$4,'DevInt 2022 Buchungen'!C2:C465,"&lt;"&amp;AC$5+1,'DevInt 2022 Buchungen'!P2:P465,"Ausgaben")</f>
        <v>0</v>
      </c>
      <c r="AD23" s="21"/>
      <c r="AG23" s="26">
        <f>+SUMIFS('DevInt 2022 Buchungen'!F2:F465,'DevInt 2022 Buchungen'!D2:D465,"2222",'DevInt 2022 Buchungen'!C2:C465,"&gt;="&amp;AG$4,'DevInt 2022 Buchungen'!C2:C465,"&lt;"&amp;AG$5+1,'DevInt 2022 Buchungen'!L2:L465,"Ausgaben")+-SUMIFS('DevInt 2022 Buchungen'!F2:F465,'DevInt 2022 Buchungen'!D2:D465,"2222",'DevInt 2022 Buchungen'!C2:C465,"&gt;="&amp;AG$4,'DevInt 2022 Buchungen'!C2:C465,"&lt;"&amp;AG$5+1,'DevInt 2022 Buchungen'!P2:P465,"Einnahmen")++SUMIFS('DevInt 2022 Buchungen'!F2:F465,'DevInt 2022 Buchungen'!D2:D465,"2222",'DevInt 2022 Buchungen'!C2:C465,"&gt;="&amp;AG$4,'DevInt 2022 Buchungen'!C2:C465,"&lt;"&amp;AG$5+1,'DevInt 2022 Buchungen'!L2:L465,"Einnahmen")+-SUMIFS('DevInt 2022 Buchungen'!F2:F465,'DevInt 2022 Buchungen'!D2:D465,"2222",'DevInt 2022 Buchungen'!C2:C465,"&gt;="&amp;AG$4,'DevInt 2022 Buchungen'!C2:C465,"&lt;"&amp;AG$5+1,'DevInt 2022 Buchungen'!P2:P465,"Ausgaben")++SUMIFS('DevInt 2022 Buchungen'!F2:F465,'DevInt 2022 Buchungen'!D2:D465,"2122",'DevInt 2022 Buchungen'!C2:C465,"&gt;="&amp;AG$4,'DevInt 2022 Buchungen'!C2:C465,"&lt;"&amp;AG$5+1,'DevInt 2022 Buchungen'!L2:L465,"Ausgaben")+-SUMIFS('DevInt 2022 Buchungen'!F2:F465,'DevInt 2022 Buchungen'!D2:D465,"2122",'DevInt 2022 Buchungen'!C2:C465,"&gt;="&amp;AG$4,'DevInt 2022 Buchungen'!C2:C465,"&lt;"&amp;AG$5+1,'DevInt 2022 Buchungen'!P2:P465,"Einnahmen")++SUMIFS('DevInt 2022 Buchungen'!F2:F465,'DevInt 2022 Buchungen'!D2:D465,"2122",'DevInt 2022 Buchungen'!C2:C465,"&gt;="&amp;AG$4,'DevInt 2022 Buchungen'!C2:C465,"&lt;"&amp;AG$5+1,'DevInt 2022 Buchungen'!L2:L465,"Einnahmen")+-SUMIFS('DevInt 2022 Buchungen'!F2:F465,'DevInt 2022 Buchungen'!D2:D465,"2122",'DevInt 2022 Buchungen'!C2:C465,"&gt;="&amp;AG$4,'DevInt 2022 Buchungen'!C2:C465,"&lt;"&amp;AG$5+1,'DevInt 2022 Buchungen'!P2:P465,"Ausgaben")</f>
        <v>3481.94</v>
      </c>
      <c r="AH23" s="21"/>
      <c r="AK23" s="26">
        <f>+SUMIFS('DevInt 2022 Buchungen'!F2:F465,'DevInt 2022 Buchungen'!D2:D465,"2222",'DevInt 2022 Buchungen'!C2:C465,"&gt;="&amp;AK$4,'DevInt 2022 Buchungen'!C2:C465,"&lt;"&amp;AK$5+1,'DevInt 2022 Buchungen'!L2:L465,"Ausgaben")+-SUMIFS('DevInt 2022 Buchungen'!F2:F465,'DevInt 2022 Buchungen'!D2:D465,"2222",'DevInt 2022 Buchungen'!C2:C465,"&gt;="&amp;AK$4,'DevInt 2022 Buchungen'!C2:C465,"&lt;"&amp;AK$5+1,'DevInt 2022 Buchungen'!P2:P465,"Einnahmen")++SUMIFS('DevInt 2022 Buchungen'!F2:F465,'DevInt 2022 Buchungen'!D2:D465,"2222",'DevInt 2022 Buchungen'!C2:C465,"&gt;="&amp;AK$4,'DevInt 2022 Buchungen'!C2:C465,"&lt;"&amp;AK$5+1,'DevInt 2022 Buchungen'!L2:L465,"Einnahmen")+-SUMIFS('DevInt 2022 Buchungen'!F2:F465,'DevInt 2022 Buchungen'!D2:D465,"2222",'DevInt 2022 Buchungen'!C2:C465,"&gt;="&amp;AK$4,'DevInt 2022 Buchungen'!C2:C465,"&lt;"&amp;AK$5+1,'DevInt 2022 Buchungen'!P2:P465,"Ausgaben")++SUMIFS('DevInt 2022 Buchungen'!F2:F465,'DevInt 2022 Buchungen'!D2:D465,"2122",'DevInt 2022 Buchungen'!C2:C465,"&gt;="&amp;AK$4,'DevInt 2022 Buchungen'!C2:C465,"&lt;"&amp;AK$5+1,'DevInt 2022 Buchungen'!L2:L465,"Ausgaben")+-SUMIFS('DevInt 2022 Buchungen'!F2:F465,'DevInt 2022 Buchungen'!D2:D465,"2122",'DevInt 2022 Buchungen'!C2:C465,"&gt;="&amp;AK$4,'DevInt 2022 Buchungen'!C2:C465,"&lt;"&amp;AK$5+1,'DevInt 2022 Buchungen'!P2:P465,"Einnahmen")++SUMIFS('DevInt 2022 Buchungen'!F2:F465,'DevInt 2022 Buchungen'!D2:D465,"2122",'DevInt 2022 Buchungen'!C2:C465,"&gt;="&amp;AK$4,'DevInt 2022 Buchungen'!C2:C465,"&lt;"&amp;AK$5+1,'DevInt 2022 Buchungen'!L2:L465,"Einnahmen")+-SUMIFS('DevInt 2022 Buchungen'!F2:F465,'DevInt 2022 Buchungen'!D2:D465,"2122",'DevInt 2022 Buchungen'!C2:C465,"&gt;="&amp;AK$4,'DevInt 2022 Buchungen'!C2:C465,"&lt;"&amp;AK$5+1,'DevInt 2022 Buchungen'!P2:P465,"Ausgaben")</f>
        <v>3481.94</v>
      </c>
      <c r="AL23" s="21"/>
      <c r="AO23" s="26">
        <f>+SUMIFS('DevInt 2022 Buchungen'!F2:F465,'DevInt 2022 Buchungen'!D2:D465,"2222",'DevInt 2022 Buchungen'!C2:C465,"&gt;="&amp;AO$4,'DevInt 2022 Buchungen'!C2:C465,"&lt;"&amp;AO$5+1,'DevInt 2022 Buchungen'!L2:L465,"Ausgaben")+-SUMIFS('DevInt 2022 Buchungen'!F2:F465,'DevInt 2022 Buchungen'!D2:D465,"2222",'DevInt 2022 Buchungen'!C2:C465,"&gt;="&amp;AO$4,'DevInt 2022 Buchungen'!C2:C465,"&lt;"&amp;AO$5+1,'DevInt 2022 Buchungen'!P2:P465,"Einnahmen")++SUMIFS('DevInt 2022 Buchungen'!F2:F465,'DevInt 2022 Buchungen'!D2:D465,"2222",'DevInt 2022 Buchungen'!C2:C465,"&gt;="&amp;AO$4,'DevInt 2022 Buchungen'!C2:C465,"&lt;"&amp;AO$5+1,'DevInt 2022 Buchungen'!L2:L465,"Einnahmen")+-SUMIFS('DevInt 2022 Buchungen'!F2:F465,'DevInt 2022 Buchungen'!D2:D465,"2222",'DevInt 2022 Buchungen'!C2:C465,"&gt;="&amp;AO$4,'DevInt 2022 Buchungen'!C2:C465,"&lt;"&amp;AO$5+1,'DevInt 2022 Buchungen'!P2:P465,"Ausgaben")++SUMIFS('DevInt 2022 Buchungen'!F2:F465,'DevInt 2022 Buchungen'!D2:D465,"2122",'DevInt 2022 Buchungen'!C2:C465,"&gt;="&amp;AO$4,'DevInt 2022 Buchungen'!C2:C465,"&lt;"&amp;AO$5+1,'DevInt 2022 Buchungen'!L2:L465,"Ausgaben")+-SUMIFS('DevInt 2022 Buchungen'!F2:F465,'DevInt 2022 Buchungen'!D2:D465,"2122",'DevInt 2022 Buchungen'!C2:C465,"&gt;="&amp;AO$4,'DevInt 2022 Buchungen'!C2:C465,"&lt;"&amp;AO$5+1,'DevInt 2022 Buchungen'!P2:P465,"Einnahmen")++SUMIFS('DevInt 2022 Buchungen'!F2:F465,'DevInt 2022 Buchungen'!D2:D465,"2122",'DevInt 2022 Buchungen'!C2:C465,"&gt;="&amp;AO$4,'DevInt 2022 Buchungen'!C2:C465,"&lt;"&amp;AO$5+1,'DevInt 2022 Buchungen'!L2:L465,"Einnahmen")+-SUMIFS('DevInt 2022 Buchungen'!F2:F465,'DevInt 2022 Buchungen'!D2:D465,"2122",'DevInt 2022 Buchungen'!C2:C465,"&gt;="&amp;AO$4,'DevInt 2022 Buchungen'!C2:C465,"&lt;"&amp;AO$5+1,'DevInt 2022 Buchungen'!P2:P465,"Ausgaben")</f>
        <v>3481.94</v>
      </c>
      <c r="AP23" s="21"/>
      <c r="AS23" s="26">
        <f>+SUMIFS('DevInt 2022 Buchungen'!F2:F465,'DevInt 2022 Buchungen'!D2:D465,"2222",'DevInt 2022 Buchungen'!C2:C465,"&gt;="&amp;AS$4,'DevInt 2022 Buchungen'!C2:C465,"&lt;"&amp;AS$5+1,'DevInt 2022 Buchungen'!L2:L465,"Ausgaben")+-SUMIFS('DevInt 2022 Buchungen'!F2:F465,'DevInt 2022 Buchungen'!D2:D465,"2222",'DevInt 2022 Buchungen'!C2:C465,"&gt;="&amp;AS$4,'DevInt 2022 Buchungen'!C2:C465,"&lt;"&amp;AS$5+1,'DevInt 2022 Buchungen'!P2:P465,"Einnahmen")++SUMIFS('DevInt 2022 Buchungen'!F2:F465,'DevInt 2022 Buchungen'!D2:D465,"2222",'DevInt 2022 Buchungen'!C2:C465,"&gt;="&amp;AS$4,'DevInt 2022 Buchungen'!C2:C465,"&lt;"&amp;AS$5+1,'DevInt 2022 Buchungen'!L2:L465,"Einnahmen")+-SUMIFS('DevInt 2022 Buchungen'!F2:F465,'DevInt 2022 Buchungen'!D2:D465,"2222",'DevInt 2022 Buchungen'!C2:C465,"&gt;="&amp;AS$4,'DevInt 2022 Buchungen'!C2:C465,"&lt;"&amp;AS$5+1,'DevInt 2022 Buchungen'!P2:P465,"Ausgaben")++SUMIFS('DevInt 2022 Buchungen'!F2:F465,'DevInt 2022 Buchungen'!D2:D465,"2122",'DevInt 2022 Buchungen'!C2:C465,"&gt;="&amp;AS$4,'DevInt 2022 Buchungen'!C2:C465,"&lt;"&amp;AS$5+1,'DevInt 2022 Buchungen'!L2:L465,"Ausgaben")+-SUMIFS('DevInt 2022 Buchungen'!F2:F465,'DevInt 2022 Buchungen'!D2:D465,"2122",'DevInt 2022 Buchungen'!C2:C465,"&gt;="&amp;AS$4,'DevInt 2022 Buchungen'!C2:C465,"&lt;"&amp;AS$5+1,'DevInt 2022 Buchungen'!P2:P465,"Einnahmen")++SUMIFS('DevInt 2022 Buchungen'!F2:F465,'DevInt 2022 Buchungen'!D2:D465,"2122",'DevInt 2022 Buchungen'!C2:C465,"&gt;="&amp;AS$4,'DevInt 2022 Buchungen'!C2:C465,"&lt;"&amp;AS$5+1,'DevInt 2022 Buchungen'!L2:L465,"Einnahmen")+-SUMIFS('DevInt 2022 Buchungen'!F2:F465,'DevInt 2022 Buchungen'!D2:D465,"2122",'DevInt 2022 Buchungen'!C2:C465,"&gt;="&amp;AS$4,'DevInt 2022 Buchungen'!C2:C465,"&lt;"&amp;AS$5+1,'DevInt 2022 Buchungen'!P2:P465,"Ausgaben")</f>
        <v>3481.94</v>
      </c>
      <c r="AT23" s="21"/>
      <c r="AW23" s="26">
        <f>+SUMIFS('DevInt 2022 Buchungen'!F2:F465,'DevInt 2022 Buchungen'!D2:D465,"2222",'DevInt 2022 Buchungen'!C2:C465,"&gt;="&amp;AW$4,'DevInt 2022 Buchungen'!C2:C465,"&lt;"&amp;AW$5+1,'DevInt 2022 Buchungen'!L2:L465,"Ausgaben")+-SUMIFS('DevInt 2022 Buchungen'!F2:F465,'DevInt 2022 Buchungen'!D2:D465,"2222",'DevInt 2022 Buchungen'!C2:C465,"&gt;="&amp;AW$4,'DevInt 2022 Buchungen'!C2:C465,"&lt;"&amp;AW$5+1,'DevInt 2022 Buchungen'!P2:P465,"Einnahmen")++SUMIFS('DevInt 2022 Buchungen'!F2:F465,'DevInt 2022 Buchungen'!D2:D465,"2222",'DevInt 2022 Buchungen'!C2:C465,"&gt;="&amp;AW$4,'DevInt 2022 Buchungen'!C2:C465,"&lt;"&amp;AW$5+1,'DevInt 2022 Buchungen'!L2:L465,"Einnahmen")+-SUMIFS('DevInt 2022 Buchungen'!F2:F465,'DevInt 2022 Buchungen'!D2:D465,"2222",'DevInt 2022 Buchungen'!C2:C465,"&gt;="&amp;AW$4,'DevInt 2022 Buchungen'!C2:C465,"&lt;"&amp;AW$5+1,'DevInt 2022 Buchungen'!P2:P465,"Ausgaben")++SUMIFS('DevInt 2022 Buchungen'!F2:F465,'DevInt 2022 Buchungen'!D2:D465,"2122",'DevInt 2022 Buchungen'!C2:C465,"&gt;="&amp;AW$4,'DevInt 2022 Buchungen'!C2:C465,"&lt;"&amp;AW$5+1,'DevInt 2022 Buchungen'!L2:L465,"Ausgaben")+-SUMIFS('DevInt 2022 Buchungen'!F2:F465,'DevInt 2022 Buchungen'!D2:D465,"2122",'DevInt 2022 Buchungen'!C2:C465,"&gt;="&amp;AW$4,'DevInt 2022 Buchungen'!C2:C465,"&lt;"&amp;AW$5+1,'DevInt 2022 Buchungen'!P2:P465,"Einnahmen")++SUMIFS('DevInt 2022 Buchungen'!F2:F465,'DevInt 2022 Buchungen'!D2:D465,"2122",'DevInt 2022 Buchungen'!C2:C465,"&gt;="&amp;AW$4,'DevInt 2022 Buchungen'!C2:C465,"&lt;"&amp;AW$5+1,'DevInt 2022 Buchungen'!L2:L465,"Einnahmen")+-SUMIFS('DevInt 2022 Buchungen'!F2:F465,'DevInt 2022 Buchungen'!D2:D465,"2122",'DevInt 2022 Buchungen'!C2:C465,"&gt;="&amp;AW$4,'DevInt 2022 Buchungen'!C2:C465,"&lt;"&amp;AW$5+1,'DevInt 2022 Buchungen'!P2:P465,"Ausgaben")</f>
        <v>4526.53</v>
      </c>
      <c r="AX23" s="21"/>
      <c r="BA23" s="26">
        <f>+SUMIFS('DevInt 2022 Buchungen'!F2:F465,'DevInt 2022 Buchungen'!D2:D465,"2222",'DevInt 2022 Buchungen'!C2:C465,"&gt;="&amp;BA$4,'DevInt 2022 Buchungen'!C2:C465,"&lt;"&amp;BA$5+1,'DevInt 2022 Buchungen'!L2:L465,"Ausgaben")+-SUMIFS('DevInt 2022 Buchungen'!F2:F465,'DevInt 2022 Buchungen'!D2:D465,"2222",'DevInt 2022 Buchungen'!C2:C465,"&gt;="&amp;BA$4,'DevInt 2022 Buchungen'!C2:C465,"&lt;"&amp;BA$5+1,'DevInt 2022 Buchungen'!P2:P465,"Einnahmen")++SUMIFS('DevInt 2022 Buchungen'!F2:F465,'DevInt 2022 Buchungen'!D2:D465,"2222",'DevInt 2022 Buchungen'!C2:C465,"&gt;="&amp;BA$4,'DevInt 2022 Buchungen'!C2:C465,"&lt;"&amp;BA$5+1,'DevInt 2022 Buchungen'!L2:L465,"Einnahmen")+-SUMIFS('DevInt 2022 Buchungen'!F2:F465,'DevInt 2022 Buchungen'!D2:D465,"2222",'DevInt 2022 Buchungen'!C2:C465,"&gt;="&amp;BA$4,'DevInt 2022 Buchungen'!C2:C465,"&lt;"&amp;BA$5+1,'DevInt 2022 Buchungen'!P2:P465,"Ausgaben")++SUMIFS('DevInt 2022 Buchungen'!F2:F465,'DevInt 2022 Buchungen'!D2:D465,"2122",'DevInt 2022 Buchungen'!C2:C465,"&gt;="&amp;BA$4,'DevInt 2022 Buchungen'!C2:C465,"&lt;"&amp;BA$5+1,'DevInt 2022 Buchungen'!L2:L465,"Ausgaben")+-SUMIFS('DevInt 2022 Buchungen'!F2:F465,'DevInt 2022 Buchungen'!D2:D465,"2122",'DevInt 2022 Buchungen'!C2:C465,"&gt;="&amp;BA$4,'DevInt 2022 Buchungen'!C2:C465,"&lt;"&amp;BA$5+1,'DevInt 2022 Buchungen'!P2:P465,"Einnahmen")++SUMIFS('DevInt 2022 Buchungen'!F2:F465,'DevInt 2022 Buchungen'!D2:D465,"2122",'DevInt 2022 Buchungen'!C2:C465,"&gt;="&amp;BA$4,'DevInt 2022 Buchungen'!C2:C465,"&lt;"&amp;BA$5+1,'DevInt 2022 Buchungen'!L2:L465,"Einnahmen")+-SUMIFS('DevInt 2022 Buchungen'!F2:F465,'DevInt 2022 Buchungen'!D2:D465,"2122",'DevInt 2022 Buchungen'!C2:C465,"&gt;="&amp;BA$4,'DevInt 2022 Buchungen'!C2:C465,"&lt;"&amp;BA$5+1,'DevInt 2022 Buchungen'!P2:P465,"Ausgaben")</f>
        <v>4560.96</v>
      </c>
      <c r="BB23" s="21"/>
      <c r="BE23" s="26">
        <f>+SUMIFS('DevInt 2022 Buchungen'!F2:F465,'DevInt 2022 Buchungen'!D2:D465,"2222",'DevInt 2022 Buchungen'!C2:C465,"&gt;="&amp;BE$4,'DevInt 2022 Buchungen'!C2:C465,"&lt;"&amp;BE$5+1,'DevInt 2022 Buchungen'!L2:L465,"Ausgaben")+-SUMIFS('DevInt 2022 Buchungen'!F2:F465,'DevInt 2022 Buchungen'!D2:D465,"2222",'DevInt 2022 Buchungen'!C2:C465,"&gt;="&amp;BE$4,'DevInt 2022 Buchungen'!C2:C465,"&lt;"&amp;BE$5+1,'DevInt 2022 Buchungen'!P2:P465,"Einnahmen")++SUMIFS('DevInt 2022 Buchungen'!F2:F465,'DevInt 2022 Buchungen'!D2:D465,"2222",'DevInt 2022 Buchungen'!C2:C465,"&gt;="&amp;BE$4,'DevInt 2022 Buchungen'!C2:C465,"&lt;"&amp;BE$5+1,'DevInt 2022 Buchungen'!L2:L465,"Einnahmen")+-SUMIFS('DevInt 2022 Buchungen'!F2:F465,'DevInt 2022 Buchungen'!D2:D465,"2222",'DevInt 2022 Buchungen'!C2:C465,"&gt;="&amp;BE$4,'DevInt 2022 Buchungen'!C2:C465,"&lt;"&amp;BE$5+1,'DevInt 2022 Buchungen'!P2:P465,"Ausgaben")++SUMIFS('DevInt 2022 Buchungen'!F2:F465,'DevInt 2022 Buchungen'!D2:D465,"2122",'DevInt 2022 Buchungen'!C2:C465,"&gt;="&amp;BE$4,'DevInt 2022 Buchungen'!C2:C465,"&lt;"&amp;BE$5+1,'DevInt 2022 Buchungen'!L2:L465,"Ausgaben")+-SUMIFS('DevInt 2022 Buchungen'!F2:F465,'DevInt 2022 Buchungen'!D2:D465,"2122",'DevInt 2022 Buchungen'!C2:C465,"&gt;="&amp;BE$4,'DevInt 2022 Buchungen'!C2:C465,"&lt;"&amp;BE$5+1,'DevInt 2022 Buchungen'!P2:P465,"Einnahmen")++SUMIFS('DevInt 2022 Buchungen'!F2:F465,'DevInt 2022 Buchungen'!D2:D465,"2122",'DevInt 2022 Buchungen'!C2:C465,"&gt;="&amp;BE$4,'DevInt 2022 Buchungen'!C2:C465,"&lt;"&amp;BE$5+1,'DevInt 2022 Buchungen'!L2:L465,"Einnahmen")+-SUMIFS('DevInt 2022 Buchungen'!F2:F465,'DevInt 2022 Buchungen'!D2:D465,"2122",'DevInt 2022 Buchungen'!C2:C465,"&gt;="&amp;BE$4,'DevInt 2022 Buchungen'!C2:C465,"&lt;"&amp;BE$5+1,'DevInt 2022 Buchungen'!P2:P465,"Ausgaben")</f>
        <v>7568.7</v>
      </c>
      <c r="BF23" s="21"/>
      <c r="BI23" s="26">
        <f>+SUMIFS('DevInt 2022 Buchungen'!F2:F465,'DevInt 2022 Buchungen'!D2:D465,"2222",'DevInt 2022 Buchungen'!C2:C465,"&gt;="&amp;BI$4,'DevInt 2022 Buchungen'!C2:C465,"&lt;"&amp;BI$5+1,'DevInt 2022 Buchungen'!L2:L465,"Ausgaben")+-SUMIFS('DevInt 2022 Buchungen'!F2:F465,'DevInt 2022 Buchungen'!D2:D465,"2222",'DevInt 2022 Buchungen'!C2:C465,"&gt;="&amp;BI$4,'DevInt 2022 Buchungen'!C2:C465,"&lt;"&amp;BI$5+1,'DevInt 2022 Buchungen'!P2:P465,"Einnahmen")++SUMIFS('DevInt 2022 Buchungen'!F2:F465,'DevInt 2022 Buchungen'!D2:D465,"2222",'DevInt 2022 Buchungen'!C2:C465,"&gt;="&amp;BI$4,'DevInt 2022 Buchungen'!C2:C465,"&lt;"&amp;BI$5+1,'DevInt 2022 Buchungen'!L2:L465,"Einnahmen")+-SUMIFS('DevInt 2022 Buchungen'!F2:F465,'DevInt 2022 Buchungen'!D2:D465,"2222",'DevInt 2022 Buchungen'!C2:C465,"&gt;="&amp;BI$4,'DevInt 2022 Buchungen'!C2:C465,"&lt;"&amp;BI$5+1,'DevInt 2022 Buchungen'!P2:P465,"Ausgaben")++SUMIFS('DevInt 2022 Buchungen'!F2:F465,'DevInt 2022 Buchungen'!D2:D465,"2122",'DevInt 2022 Buchungen'!C2:C465,"&gt;="&amp;BI$4,'DevInt 2022 Buchungen'!C2:C465,"&lt;"&amp;BI$5+1,'DevInt 2022 Buchungen'!L2:L465,"Ausgaben")+-SUMIFS('DevInt 2022 Buchungen'!F2:F465,'DevInt 2022 Buchungen'!D2:D465,"2122",'DevInt 2022 Buchungen'!C2:C465,"&gt;="&amp;BI$4,'DevInt 2022 Buchungen'!C2:C465,"&lt;"&amp;BI$5+1,'DevInt 2022 Buchungen'!P2:P465,"Einnahmen")++SUMIFS('DevInt 2022 Buchungen'!F2:F465,'DevInt 2022 Buchungen'!D2:D465,"2122",'DevInt 2022 Buchungen'!C2:C465,"&gt;="&amp;BI$4,'DevInt 2022 Buchungen'!C2:C465,"&lt;"&amp;BI$5+1,'DevInt 2022 Buchungen'!L2:L465,"Einnahmen")+-SUMIFS('DevInt 2022 Buchungen'!F2:F465,'DevInt 2022 Buchungen'!D2:D465,"2122",'DevInt 2022 Buchungen'!C2:C465,"&gt;="&amp;BI$4,'DevInt 2022 Buchungen'!C2:C465,"&lt;"&amp;BI$5+1,'DevInt 2022 Buchungen'!P2:P465,"Ausgaben")</f>
        <v>9724.5300000000007</v>
      </c>
      <c r="BJ23" s="21"/>
      <c r="BM23" s="26">
        <f>+SUMIFS('DevInt 2022 Buchungen'!F2:F465,'DevInt 2022 Buchungen'!D2:D465,"2222",'DevInt 2022 Buchungen'!C2:C465,"&gt;="&amp;BM$4,'DevInt 2022 Buchungen'!C2:C465,"&lt;"&amp;BM$5+1,'DevInt 2022 Buchungen'!L2:L465,"Ausgaben")+-SUMIFS('DevInt 2022 Buchungen'!F2:F465,'DevInt 2022 Buchungen'!D2:D465,"2222",'DevInt 2022 Buchungen'!C2:C465,"&gt;="&amp;BM$4,'DevInt 2022 Buchungen'!C2:C465,"&lt;"&amp;BM$5+1,'DevInt 2022 Buchungen'!P2:P465,"Einnahmen")++SUMIFS('DevInt 2022 Buchungen'!F2:F465,'DevInt 2022 Buchungen'!D2:D465,"2222",'DevInt 2022 Buchungen'!C2:C465,"&gt;="&amp;BM$4,'DevInt 2022 Buchungen'!C2:C465,"&lt;"&amp;BM$5+1,'DevInt 2022 Buchungen'!L2:L465,"Einnahmen")+-SUMIFS('DevInt 2022 Buchungen'!F2:F465,'DevInt 2022 Buchungen'!D2:D465,"2222",'DevInt 2022 Buchungen'!C2:C465,"&gt;="&amp;BM$4,'DevInt 2022 Buchungen'!C2:C465,"&lt;"&amp;BM$5+1,'DevInt 2022 Buchungen'!P2:P465,"Ausgaben")++SUMIFS('DevInt 2022 Buchungen'!F2:F465,'DevInt 2022 Buchungen'!D2:D465,"2122",'DevInt 2022 Buchungen'!C2:C465,"&gt;="&amp;BM$4,'DevInt 2022 Buchungen'!C2:C465,"&lt;"&amp;BM$5+1,'DevInt 2022 Buchungen'!L2:L465,"Ausgaben")+-SUMIFS('DevInt 2022 Buchungen'!F2:F465,'DevInt 2022 Buchungen'!D2:D465,"2122",'DevInt 2022 Buchungen'!C2:C465,"&gt;="&amp;BM$4,'DevInt 2022 Buchungen'!C2:C465,"&lt;"&amp;BM$5+1,'DevInt 2022 Buchungen'!P2:P465,"Einnahmen")++SUMIFS('DevInt 2022 Buchungen'!F2:F465,'DevInt 2022 Buchungen'!D2:D465,"2122",'DevInt 2022 Buchungen'!C2:C465,"&gt;="&amp;BM$4,'DevInt 2022 Buchungen'!C2:C465,"&lt;"&amp;BM$5+1,'DevInt 2022 Buchungen'!L2:L465,"Einnahmen")+-SUMIFS('DevInt 2022 Buchungen'!F2:F465,'DevInt 2022 Buchungen'!D2:D465,"2122",'DevInt 2022 Buchungen'!C2:C465,"&gt;="&amp;BM$4,'DevInt 2022 Buchungen'!C2:C465,"&lt;"&amp;BM$5+1,'DevInt 2022 Buchungen'!P2:P465,"Ausgaben")</f>
        <v>96.63</v>
      </c>
    </row>
    <row r="24" spans="3:65" ht="16" x14ac:dyDescent="0.2">
      <c r="D24" s="27" t="s">
        <v>5154</v>
      </c>
      <c r="E24" s="27"/>
      <c r="F24" s="28"/>
      <c r="G24" s="27"/>
      <c r="H24" s="42">
        <v>16100</v>
      </c>
      <c r="I24" s="43"/>
      <c r="J24" s="28"/>
      <c r="K24" s="27"/>
      <c r="L24" s="42">
        <f>SUM(M25:M26)</f>
        <v>11765.11</v>
      </c>
      <c r="M24" s="43"/>
      <c r="N24" s="28"/>
      <c r="O24" s="27"/>
      <c r="P24" s="42">
        <f>SUM(Q25:Q26)</f>
        <v>3.8</v>
      </c>
      <c r="Q24" s="43"/>
      <c r="R24" s="28"/>
      <c r="S24" s="27"/>
      <c r="T24" s="42">
        <f>SUM(U25:U26)</f>
        <v>380.21999999999997</v>
      </c>
      <c r="U24" s="43"/>
      <c r="V24" s="28"/>
      <c r="W24" s="27"/>
      <c r="X24" s="42">
        <f>SUM(Y25:Y26)</f>
        <v>3.8</v>
      </c>
      <c r="Y24" s="43"/>
      <c r="Z24" s="28"/>
      <c r="AA24" s="27"/>
      <c r="AB24" s="42">
        <f>SUM(AC25:AC26)</f>
        <v>604.7299999999999</v>
      </c>
      <c r="AC24" s="43"/>
      <c r="AD24" s="28"/>
      <c r="AE24" s="27"/>
      <c r="AF24" s="42">
        <f>SUM(AG25:AG26)</f>
        <v>368.31</v>
      </c>
      <c r="AG24" s="43"/>
      <c r="AH24" s="28"/>
      <c r="AI24" s="27"/>
      <c r="AJ24" s="42">
        <f>SUM(AK25:AK26)</f>
        <v>385.85</v>
      </c>
      <c r="AK24" s="43"/>
      <c r="AL24" s="28"/>
      <c r="AM24" s="27"/>
      <c r="AN24" s="42">
        <f>SUM(AO25:AO26)</f>
        <v>405.51</v>
      </c>
      <c r="AO24" s="43"/>
      <c r="AP24" s="28"/>
      <c r="AQ24" s="27"/>
      <c r="AR24" s="42">
        <f>SUM(AS25:AS26)</f>
        <v>300.87</v>
      </c>
      <c r="AS24" s="43"/>
      <c r="AT24" s="28"/>
      <c r="AU24" s="27"/>
      <c r="AV24" s="42">
        <f>SUM(AW25:AW26)</f>
        <v>162.71</v>
      </c>
      <c r="AW24" s="43"/>
      <c r="AX24" s="28"/>
      <c r="AY24" s="27"/>
      <c r="AZ24" s="42">
        <f>SUM(BA25:BA26)</f>
        <v>200.25999999999996</v>
      </c>
      <c r="BA24" s="43"/>
      <c r="BB24" s="28"/>
      <c r="BC24" s="27"/>
      <c r="BD24" s="42">
        <f>SUM(BE25:BE26)</f>
        <v>727.2199999999998</v>
      </c>
      <c r="BE24" s="43"/>
      <c r="BF24" s="28"/>
      <c r="BG24" s="27"/>
      <c r="BH24" s="42">
        <f>SUM(BI25:BI26)</f>
        <v>2306.69</v>
      </c>
      <c r="BI24" s="43"/>
      <c r="BJ24" s="28"/>
      <c r="BK24" s="27"/>
      <c r="BL24" s="42">
        <f>SUM(BM25:BM26)</f>
        <v>5915.14</v>
      </c>
      <c r="BM24" s="43"/>
    </row>
    <row r="25" spans="3:65" x14ac:dyDescent="0.2">
      <c r="D25" t="s">
        <v>5155</v>
      </c>
      <c r="E25" t="s">
        <v>5156</v>
      </c>
      <c r="F25" s="21"/>
      <c r="I25" s="29">
        <v>10100</v>
      </c>
      <c r="J25" s="21"/>
      <c r="M25" s="26">
        <f>+SUMIFS('DevInt 2022 Buchungen'!F2:F465,'DevInt 2022 Buchungen'!D2:D465,"2231",'DevInt 2022 Buchungen'!C2:C465,"&gt;="&amp;M$4,'DevInt 2022 Buchungen'!C2:C465,"&lt;"&amp;M$5+1,'DevInt 2022 Buchungen'!L2:L465,"Ausgaben")+-SUMIFS('DevInt 2022 Buchungen'!F2:F465,'DevInt 2022 Buchungen'!D2:D465,"2231",'DevInt 2022 Buchungen'!C2:C465,"&gt;="&amp;M$4,'DevInt 2022 Buchungen'!C2:C465,"&lt;"&amp;M$5+1,'DevInt 2022 Buchungen'!P2:P465,"Einnahmen")++SUMIFS('DevInt 2022 Buchungen'!F2:F465,'DevInt 2022 Buchungen'!D2:D465,"2231",'DevInt 2022 Buchungen'!C2:C465,"&gt;="&amp;M$4,'DevInt 2022 Buchungen'!C2:C465,"&lt;"&amp;M$5+1,'DevInt 2022 Buchungen'!L2:L465,"Einnahmen")+-SUMIFS('DevInt 2022 Buchungen'!F2:F465,'DevInt 2022 Buchungen'!D2:D465,"2231",'DevInt 2022 Buchungen'!C2:C465,"&gt;="&amp;M$4,'DevInt 2022 Buchungen'!C2:C465,"&lt;"&amp;M$5+1,'DevInt 2022 Buchungen'!P2:P465,"Ausgaben")++SUMIFS('DevInt 2022 Buchungen'!F2:F465,'DevInt 2022 Buchungen'!D2:D465,"2232",'DevInt 2022 Buchungen'!C2:C465,"&gt;="&amp;M$4,'DevInt 2022 Buchungen'!C2:C465,"&lt;"&amp;M$5+1,'DevInt 2022 Buchungen'!L2:L465,"Ausgaben")+-SUMIFS('DevInt 2022 Buchungen'!F2:F465,'DevInt 2022 Buchungen'!D2:D465,"2232",'DevInt 2022 Buchungen'!C2:C465,"&gt;="&amp;M$4,'DevInt 2022 Buchungen'!C2:C465,"&lt;"&amp;M$5+1,'DevInt 2022 Buchungen'!P2:P465,"Einnahmen")++SUMIFS('DevInt 2022 Buchungen'!F2:F465,'DevInt 2022 Buchungen'!D2:D465,"2232",'DevInt 2022 Buchungen'!C2:C465,"&gt;="&amp;M$4,'DevInt 2022 Buchungen'!C2:C465,"&lt;"&amp;M$5+1,'DevInt 2022 Buchungen'!L2:L465,"Einnahmen")+-SUMIFS('DevInt 2022 Buchungen'!F2:F465,'DevInt 2022 Buchungen'!D2:D465,"2232",'DevInt 2022 Buchungen'!C2:C465,"&gt;="&amp;M$4,'DevInt 2022 Buchungen'!C2:C465,"&lt;"&amp;M$5+1,'DevInt 2022 Buchungen'!P2:P465,"Ausgaben")++SUMIFS('DevInt 2022 Buchungen'!F2:F465,'DevInt 2022 Buchungen'!D2:D465,"2233",'DevInt 2022 Buchungen'!C2:C465,"&gt;="&amp;M$4,'DevInt 2022 Buchungen'!C2:C465,"&lt;"&amp;M$5+1,'DevInt 2022 Buchungen'!L2:L465,"Ausgaben")+-SUMIFS('DevInt 2022 Buchungen'!F2:F465,'DevInt 2022 Buchungen'!D2:D465,"2233",'DevInt 2022 Buchungen'!C2:C465,"&gt;="&amp;M$4,'DevInt 2022 Buchungen'!C2:C465,"&lt;"&amp;M$5+1,'DevInt 2022 Buchungen'!P2:P465,"Einnahmen")++SUMIFS('DevInt 2022 Buchungen'!F2:F465,'DevInt 2022 Buchungen'!D2:D465,"2233",'DevInt 2022 Buchungen'!C2:C465,"&gt;="&amp;M$4,'DevInt 2022 Buchungen'!C2:C465,"&lt;"&amp;M$5+1,'DevInt 2022 Buchungen'!L2:L465,"Einnahmen")+-SUMIFS('DevInt 2022 Buchungen'!F2:F465,'DevInt 2022 Buchungen'!D2:D465,"2233",'DevInt 2022 Buchungen'!C2:C465,"&gt;="&amp;M$4,'DevInt 2022 Buchungen'!C2:C465,"&lt;"&amp;M$5+1,'DevInt 2022 Buchungen'!P2:P465,"Ausgaben")++SUMIFS('DevInt 2022 Buchungen'!F2:F465,'DevInt 2022 Buchungen'!D2:D465,"2235",'DevInt 2022 Buchungen'!C2:C465,"&gt;="&amp;M$4,'DevInt 2022 Buchungen'!C2:C465,"&lt;"&amp;M$5+1,'DevInt 2022 Buchungen'!L2:L465,"Ausgaben")+-SUMIFS('DevInt 2022 Buchungen'!F2:F465,'DevInt 2022 Buchungen'!D2:D465,"2235",'DevInt 2022 Buchungen'!C2:C465,"&gt;="&amp;M$4,'DevInt 2022 Buchungen'!C2:C465,"&lt;"&amp;M$5+1,'DevInt 2022 Buchungen'!P2:P465,"Einnahmen")++SUMIFS('DevInt 2022 Buchungen'!F2:F465,'DevInt 2022 Buchungen'!D2:D465,"2235",'DevInt 2022 Buchungen'!C2:C465,"&gt;="&amp;M$4,'DevInt 2022 Buchungen'!C2:C465,"&lt;"&amp;M$5+1,'DevInt 2022 Buchungen'!L2:L465,"Einnahmen")+-SUMIFS('DevInt 2022 Buchungen'!F2:F465,'DevInt 2022 Buchungen'!D2:D465,"2235",'DevInt 2022 Buchungen'!C2:C465,"&gt;="&amp;M$4,'DevInt 2022 Buchungen'!C2:C465,"&lt;"&amp;M$5+1,'DevInt 2022 Buchungen'!P2:P465,"Ausgaben")++SUMIFS('DevInt 2022 Buchungen'!F2:F465,'DevInt 2022 Buchungen'!D2:D465,"2131",'DevInt 2022 Buchungen'!C2:C465,"&gt;="&amp;M$4,'DevInt 2022 Buchungen'!C2:C465,"&lt;"&amp;M$5+1,'DevInt 2022 Buchungen'!L2:L465,"Ausgaben")+-SUMIFS('DevInt 2022 Buchungen'!F2:F465,'DevInt 2022 Buchungen'!D2:D465,"2131",'DevInt 2022 Buchungen'!C2:C465,"&gt;="&amp;M$4,'DevInt 2022 Buchungen'!C2:C465,"&lt;"&amp;M$5+1,'DevInt 2022 Buchungen'!P2:P465,"Einnahmen")++SUMIFS('DevInt 2022 Buchungen'!F2:F465,'DevInt 2022 Buchungen'!D2:D465,"2131",'DevInt 2022 Buchungen'!C2:C465,"&gt;="&amp;M$4,'DevInt 2022 Buchungen'!C2:C465,"&lt;"&amp;M$5+1,'DevInt 2022 Buchungen'!L2:L465,"Einnahmen")+-SUMIFS('DevInt 2022 Buchungen'!F2:F465,'DevInt 2022 Buchungen'!D2:D465,"2131",'DevInt 2022 Buchungen'!C2:C465,"&gt;="&amp;M$4,'DevInt 2022 Buchungen'!C2:C465,"&lt;"&amp;M$5+1,'DevInt 2022 Buchungen'!P2:P465,"Ausgaben")++SUMIFS('DevInt 2022 Buchungen'!F2:F465,'DevInt 2022 Buchungen'!D2:D465,"2132",'DevInt 2022 Buchungen'!C2:C465,"&gt;="&amp;M$4,'DevInt 2022 Buchungen'!C2:C465,"&lt;"&amp;M$5+1,'DevInt 2022 Buchungen'!L2:L465,"Ausgaben")+-SUMIFS('DevInt 2022 Buchungen'!F2:F465,'DevInt 2022 Buchungen'!D2:D465,"2132",'DevInt 2022 Buchungen'!C2:C465,"&gt;="&amp;M$4,'DevInt 2022 Buchungen'!C2:C465,"&lt;"&amp;M$5+1,'DevInt 2022 Buchungen'!P2:P465,"Einnahmen")++SUMIFS('DevInt 2022 Buchungen'!F2:F465,'DevInt 2022 Buchungen'!D2:D465,"2132",'DevInt 2022 Buchungen'!C2:C465,"&gt;="&amp;M$4,'DevInt 2022 Buchungen'!C2:C465,"&lt;"&amp;M$5+1,'DevInt 2022 Buchungen'!L2:L465,"Einnahmen")+-SUMIFS('DevInt 2022 Buchungen'!F2:F465,'DevInt 2022 Buchungen'!D2:D465,"2132",'DevInt 2022 Buchungen'!C2:C465,"&gt;="&amp;M$4,'DevInt 2022 Buchungen'!C2:C465,"&lt;"&amp;M$5+1,'DevInt 2022 Buchungen'!P2:P465,"Ausgaben")++SUMIFS('DevInt 2022 Buchungen'!F2:F465,'DevInt 2022 Buchungen'!D2:D465,"2133",'DevInt 2022 Buchungen'!C2:C465,"&gt;="&amp;M$4,'DevInt 2022 Buchungen'!C2:C465,"&lt;"&amp;M$5+1,'DevInt 2022 Buchungen'!L2:L465,"Ausgaben")+-SUMIFS('DevInt 2022 Buchungen'!F2:F465,'DevInt 2022 Buchungen'!D2:D465,"2133",'DevInt 2022 Buchungen'!C2:C465,"&gt;="&amp;M$4,'DevInt 2022 Buchungen'!C2:C465,"&lt;"&amp;M$5+1,'DevInt 2022 Buchungen'!P2:P465,"Einnahmen")++SUMIFS('DevInt 2022 Buchungen'!F2:F465,'DevInt 2022 Buchungen'!D2:D465,"2133",'DevInt 2022 Buchungen'!C2:C465,"&gt;="&amp;M$4,'DevInt 2022 Buchungen'!C2:C465,"&lt;"&amp;M$5+1,'DevInt 2022 Buchungen'!L2:L465,"Einnahmen")+-SUMIFS('DevInt 2022 Buchungen'!F2:F465,'DevInt 2022 Buchungen'!D2:D465,"2133",'DevInt 2022 Buchungen'!C2:C465,"&gt;="&amp;M$4,'DevInt 2022 Buchungen'!C2:C465,"&lt;"&amp;M$5+1,'DevInt 2022 Buchungen'!P2:P465,"Ausgaben")++SUMIFS('DevInt 2022 Buchungen'!F2:F465,'DevInt 2022 Buchungen'!D2:D465,"2135",'DevInt 2022 Buchungen'!C2:C465,"&gt;="&amp;M$4,'DevInt 2022 Buchungen'!C2:C465,"&lt;"&amp;M$5+1,'DevInt 2022 Buchungen'!L2:L465,"Ausgaben")+-SUMIFS('DevInt 2022 Buchungen'!F2:F465,'DevInt 2022 Buchungen'!D2:D465,"2135",'DevInt 2022 Buchungen'!C2:C465,"&gt;="&amp;M$4,'DevInt 2022 Buchungen'!C2:C465,"&lt;"&amp;M$5+1,'DevInt 2022 Buchungen'!P2:P465,"Einnahmen")++SUMIFS('DevInt 2022 Buchungen'!F2:F465,'DevInt 2022 Buchungen'!D2:D465,"2135",'DevInt 2022 Buchungen'!C2:C465,"&gt;="&amp;M$4,'DevInt 2022 Buchungen'!C2:C465,"&lt;"&amp;M$5+1,'DevInt 2022 Buchungen'!L2:L465,"Einnahmen")+-SUMIFS('DevInt 2022 Buchungen'!F2:F465,'DevInt 2022 Buchungen'!D2:D465,"2135",'DevInt 2022 Buchungen'!C2:C465,"&gt;="&amp;M$4,'DevInt 2022 Buchungen'!C2:C465,"&lt;"&amp;M$5+1,'DevInt 2022 Buchungen'!P2:P465,"Ausgaben")</f>
        <v>6005.51</v>
      </c>
      <c r="N25" s="21"/>
      <c r="Q25" s="26">
        <f>+SUMIFS('DevInt 2022 Buchungen'!F2:F465,'DevInt 2022 Buchungen'!D2:D465,"2231",'DevInt 2022 Buchungen'!C2:C465,"&gt;="&amp;Q$4,'DevInt 2022 Buchungen'!C2:C465,"&lt;"&amp;Q$5+1,'DevInt 2022 Buchungen'!L2:L465,"Ausgaben")+-SUMIFS('DevInt 2022 Buchungen'!F2:F465,'DevInt 2022 Buchungen'!D2:D465,"2231",'DevInt 2022 Buchungen'!C2:C465,"&gt;="&amp;Q$4,'DevInt 2022 Buchungen'!C2:C465,"&lt;"&amp;Q$5+1,'DevInt 2022 Buchungen'!P2:P465,"Einnahmen")++SUMIFS('DevInt 2022 Buchungen'!F2:F465,'DevInt 2022 Buchungen'!D2:D465,"2231",'DevInt 2022 Buchungen'!C2:C465,"&gt;="&amp;Q$4,'DevInt 2022 Buchungen'!C2:C465,"&lt;"&amp;Q$5+1,'DevInt 2022 Buchungen'!L2:L465,"Einnahmen")+-SUMIFS('DevInt 2022 Buchungen'!F2:F465,'DevInt 2022 Buchungen'!D2:D465,"2231",'DevInt 2022 Buchungen'!C2:C465,"&gt;="&amp;Q$4,'DevInt 2022 Buchungen'!C2:C465,"&lt;"&amp;Q$5+1,'DevInt 2022 Buchungen'!P2:P465,"Ausgaben")++SUMIFS('DevInt 2022 Buchungen'!F2:F465,'DevInt 2022 Buchungen'!D2:D465,"2232",'DevInt 2022 Buchungen'!C2:C465,"&gt;="&amp;Q$4,'DevInt 2022 Buchungen'!C2:C465,"&lt;"&amp;Q$5+1,'DevInt 2022 Buchungen'!L2:L465,"Ausgaben")+-SUMIFS('DevInt 2022 Buchungen'!F2:F465,'DevInt 2022 Buchungen'!D2:D465,"2232",'DevInt 2022 Buchungen'!C2:C465,"&gt;="&amp;Q$4,'DevInt 2022 Buchungen'!C2:C465,"&lt;"&amp;Q$5+1,'DevInt 2022 Buchungen'!P2:P465,"Einnahmen")++SUMIFS('DevInt 2022 Buchungen'!F2:F465,'DevInt 2022 Buchungen'!D2:D465,"2232",'DevInt 2022 Buchungen'!C2:C465,"&gt;="&amp;Q$4,'DevInt 2022 Buchungen'!C2:C465,"&lt;"&amp;Q$5+1,'DevInt 2022 Buchungen'!L2:L465,"Einnahmen")+-SUMIFS('DevInt 2022 Buchungen'!F2:F465,'DevInt 2022 Buchungen'!D2:D465,"2232",'DevInt 2022 Buchungen'!C2:C465,"&gt;="&amp;Q$4,'DevInt 2022 Buchungen'!C2:C465,"&lt;"&amp;Q$5+1,'DevInt 2022 Buchungen'!P2:P465,"Ausgaben")++SUMIFS('DevInt 2022 Buchungen'!F2:F465,'DevInt 2022 Buchungen'!D2:D465,"2233",'DevInt 2022 Buchungen'!C2:C465,"&gt;="&amp;Q$4,'DevInt 2022 Buchungen'!C2:C465,"&lt;"&amp;Q$5+1,'DevInt 2022 Buchungen'!L2:L465,"Ausgaben")+-SUMIFS('DevInt 2022 Buchungen'!F2:F465,'DevInt 2022 Buchungen'!D2:D465,"2233",'DevInt 2022 Buchungen'!C2:C465,"&gt;="&amp;Q$4,'DevInt 2022 Buchungen'!C2:C465,"&lt;"&amp;Q$5+1,'DevInt 2022 Buchungen'!P2:P465,"Einnahmen")++SUMIFS('DevInt 2022 Buchungen'!F2:F465,'DevInt 2022 Buchungen'!D2:D465,"2233",'DevInt 2022 Buchungen'!C2:C465,"&gt;="&amp;Q$4,'DevInt 2022 Buchungen'!C2:C465,"&lt;"&amp;Q$5+1,'DevInt 2022 Buchungen'!L2:L465,"Einnahmen")+-SUMIFS('DevInt 2022 Buchungen'!F2:F465,'DevInt 2022 Buchungen'!D2:D465,"2233",'DevInt 2022 Buchungen'!C2:C465,"&gt;="&amp;Q$4,'DevInt 2022 Buchungen'!C2:C465,"&lt;"&amp;Q$5+1,'DevInt 2022 Buchungen'!P2:P465,"Ausgaben")++SUMIFS('DevInt 2022 Buchungen'!F2:F465,'DevInt 2022 Buchungen'!D2:D465,"2235",'DevInt 2022 Buchungen'!C2:C465,"&gt;="&amp;Q$4,'DevInt 2022 Buchungen'!C2:C465,"&lt;"&amp;Q$5+1,'DevInt 2022 Buchungen'!L2:L465,"Ausgaben")+-SUMIFS('DevInt 2022 Buchungen'!F2:F465,'DevInt 2022 Buchungen'!D2:D465,"2235",'DevInt 2022 Buchungen'!C2:C465,"&gt;="&amp;Q$4,'DevInt 2022 Buchungen'!C2:C465,"&lt;"&amp;Q$5+1,'DevInt 2022 Buchungen'!P2:P465,"Einnahmen")++SUMIFS('DevInt 2022 Buchungen'!F2:F465,'DevInt 2022 Buchungen'!D2:D465,"2235",'DevInt 2022 Buchungen'!C2:C465,"&gt;="&amp;Q$4,'DevInt 2022 Buchungen'!C2:C465,"&lt;"&amp;Q$5+1,'DevInt 2022 Buchungen'!L2:L465,"Einnahmen")+-SUMIFS('DevInt 2022 Buchungen'!F2:F465,'DevInt 2022 Buchungen'!D2:D465,"2235",'DevInt 2022 Buchungen'!C2:C465,"&gt;="&amp;Q$4,'DevInt 2022 Buchungen'!C2:C465,"&lt;"&amp;Q$5+1,'DevInt 2022 Buchungen'!P2:P465,"Ausgaben")++SUMIFS('DevInt 2022 Buchungen'!F2:F465,'DevInt 2022 Buchungen'!D2:D465,"2131",'DevInt 2022 Buchungen'!C2:C465,"&gt;="&amp;Q$4,'DevInt 2022 Buchungen'!C2:C465,"&lt;"&amp;Q$5+1,'DevInt 2022 Buchungen'!L2:L465,"Ausgaben")+-SUMIFS('DevInt 2022 Buchungen'!F2:F465,'DevInt 2022 Buchungen'!D2:D465,"2131",'DevInt 2022 Buchungen'!C2:C465,"&gt;="&amp;Q$4,'DevInt 2022 Buchungen'!C2:C465,"&lt;"&amp;Q$5+1,'DevInt 2022 Buchungen'!P2:P465,"Einnahmen")++SUMIFS('DevInt 2022 Buchungen'!F2:F465,'DevInt 2022 Buchungen'!D2:D465,"2131",'DevInt 2022 Buchungen'!C2:C465,"&gt;="&amp;Q$4,'DevInt 2022 Buchungen'!C2:C465,"&lt;"&amp;Q$5+1,'DevInt 2022 Buchungen'!L2:L465,"Einnahmen")+-SUMIFS('DevInt 2022 Buchungen'!F2:F465,'DevInt 2022 Buchungen'!D2:D465,"2131",'DevInt 2022 Buchungen'!C2:C465,"&gt;="&amp;Q$4,'DevInt 2022 Buchungen'!C2:C465,"&lt;"&amp;Q$5+1,'DevInt 2022 Buchungen'!P2:P465,"Ausgaben")++SUMIFS('DevInt 2022 Buchungen'!F2:F465,'DevInt 2022 Buchungen'!D2:D465,"2132",'DevInt 2022 Buchungen'!C2:C465,"&gt;="&amp;Q$4,'DevInt 2022 Buchungen'!C2:C465,"&lt;"&amp;Q$5+1,'DevInt 2022 Buchungen'!L2:L465,"Ausgaben")+-SUMIFS('DevInt 2022 Buchungen'!F2:F465,'DevInt 2022 Buchungen'!D2:D465,"2132",'DevInt 2022 Buchungen'!C2:C465,"&gt;="&amp;Q$4,'DevInt 2022 Buchungen'!C2:C465,"&lt;"&amp;Q$5+1,'DevInt 2022 Buchungen'!P2:P465,"Einnahmen")++SUMIFS('DevInt 2022 Buchungen'!F2:F465,'DevInt 2022 Buchungen'!D2:D465,"2132",'DevInt 2022 Buchungen'!C2:C465,"&gt;="&amp;Q$4,'DevInt 2022 Buchungen'!C2:C465,"&lt;"&amp;Q$5+1,'DevInt 2022 Buchungen'!L2:L465,"Einnahmen")+-SUMIFS('DevInt 2022 Buchungen'!F2:F465,'DevInt 2022 Buchungen'!D2:D465,"2132",'DevInt 2022 Buchungen'!C2:C465,"&gt;="&amp;Q$4,'DevInt 2022 Buchungen'!C2:C465,"&lt;"&amp;Q$5+1,'DevInt 2022 Buchungen'!P2:P465,"Ausgaben")++SUMIFS('DevInt 2022 Buchungen'!F2:F465,'DevInt 2022 Buchungen'!D2:D465,"2133",'DevInt 2022 Buchungen'!C2:C465,"&gt;="&amp;Q$4,'DevInt 2022 Buchungen'!C2:C465,"&lt;"&amp;Q$5+1,'DevInt 2022 Buchungen'!L2:L465,"Ausgaben")+-SUMIFS('DevInt 2022 Buchungen'!F2:F465,'DevInt 2022 Buchungen'!D2:D465,"2133",'DevInt 2022 Buchungen'!C2:C465,"&gt;="&amp;Q$4,'DevInt 2022 Buchungen'!C2:C465,"&lt;"&amp;Q$5+1,'DevInt 2022 Buchungen'!P2:P465,"Einnahmen")++SUMIFS('DevInt 2022 Buchungen'!F2:F465,'DevInt 2022 Buchungen'!D2:D465,"2133",'DevInt 2022 Buchungen'!C2:C465,"&gt;="&amp;Q$4,'DevInt 2022 Buchungen'!C2:C465,"&lt;"&amp;Q$5+1,'DevInt 2022 Buchungen'!L2:L465,"Einnahmen")+-SUMIFS('DevInt 2022 Buchungen'!F2:F465,'DevInt 2022 Buchungen'!D2:D465,"2133",'DevInt 2022 Buchungen'!C2:C465,"&gt;="&amp;Q$4,'DevInt 2022 Buchungen'!C2:C465,"&lt;"&amp;Q$5+1,'DevInt 2022 Buchungen'!P2:P465,"Ausgaben")++SUMIFS('DevInt 2022 Buchungen'!F2:F465,'DevInt 2022 Buchungen'!D2:D465,"2135",'DevInt 2022 Buchungen'!C2:C465,"&gt;="&amp;Q$4,'DevInt 2022 Buchungen'!C2:C465,"&lt;"&amp;Q$5+1,'DevInt 2022 Buchungen'!L2:L465,"Ausgaben")+-SUMIFS('DevInt 2022 Buchungen'!F2:F465,'DevInt 2022 Buchungen'!D2:D465,"2135",'DevInt 2022 Buchungen'!C2:C465,"&gt;="&amp;Q$4,'DevInt 2022 Buchungen'!C2:C465,"&lt;"&amp;Q$5+1,'DevInt 2022 Buchungen'!P2:P465,"Einnahmen")++SUMIFS('DevInt 2022 Buchungen'!F2:F465,'DevInt 2022 Buchungen'!D2:D465,"2135",'DevInt 2022 Buchungen'!C2:C465,"&gt;="&amp;Q$4,'DevInt 2022 Buchungen'!C2:C465,"&lt;"&amp;Q$5+1,'DevInt 2022 Buchungen'!L2:L465,"Einnahmen")+-SUMIFS('DevInt 2022 Buchungen'!F2:F465,'DevInt 2022 Buchungen'!D2:D465,"2135",'DevInt 2022 Buchungen'!C2:C465,"&gt;="&amp;Q$4,'DevInt 2022 Buchungen'!C2:C465,"&lt;"&amp;Q$5+1,'DevInt 2022 Buchungen'!P2:P465,"Ausgaben")</f>
        <v>3.8</v>
      </c>
      <c r="R25" s="21"/>
      <c r="U25" s="26">
        <f>+SUMIFS('DevInt 2022 Buchungen'!F2:F465,'DevInt 2022 Buchungen'!D2:D465,"2231",'DevInt 2022 Buchungen'!C2:C465,"&gt;="&amp;U$4,'DevInt 2022 Buchungen'!C2:C465,"&lt;"&amp;U$5+1,'DevInt 2022 Buchungen'!L2:L465,"Ausgaben")+-SUMIFS('DevInt 2022 Buchungen'!F2:F465,'DevInt 2022 Buchungen'!D2:D465,"2231",'DevInt 2022 Buchungen'!C2:C465,"&gt;="&amp;U$4,'DevInt 2022 Buchungen'!C2:C465,"&lt;"&amp;U$5+1,'DevInt 2022 Buchungen'!P2:P465,"Einnahmen")++SUMIFS('DevInt 2022 Buchungen'!F2:F465,'DevInt 2022 Buchungen'!D2:D465,"2231",'DevInt 2022 Buchungen'!C2:C465,"&gt;="&amp;U$4,'DevInt 2022 Buchungen'!C2:C465,"&lt;"&amp;U$5+1,'DevInt 2022 Buchungen'!L2:L465,"Einnahmen")+-SUMIFS('DevInt 2022 Buchungen'!F2:F465,'DevInt 2022 Buchungen'!D2:D465,"2231",'DevInt 2022 Buchungen'!C2:C465,"&gt;="&amp;U$4,'DevInt 2022 Buchungen'!C2:C465,"&lt;"&amp;U$5+1,'DevInt 2022 Buchungen'!P2:P465,"Ausgaben")++SUMIFS('DevInt 2022 Buchungen'!F2:F465,'DevInt 2022 Buchungen'!D2:D465,"2232",'DevInt 2022 Buchungen'!C2:C465,"&gt;="&amp;U$4,'DevInt 2022 Buchungen'!C2:C465,"&lt;"&amp;U$5+1,'DevInt 2022 Buchungen'!L2:L465,"Ausgaben")+-SUMIFS('DevInt 2022 Buchungen'!F2:F465,'DevInt 2022 Buchungen'!D2:D465,"2232",'DevInt 2022 Buchungen'!C2:C465,"&gt;="&amp;U$4,'DevInt 2022 Buchungen'!C2:C465,"&lt;"&amp;U$5+1,'DevInt 2022 Buchungen'!P2:P465,"Einnahmen")++SUMIFS('DevInt 2022 Buchungen'!F2:F465,'DevInt 2022 Buchungen'!D2:D465,"2232",'DevInt 2022 Buchungen'!C2:C465,"&gt;="&amp;U$4,'DevInt 2022 Buchungen'!C2:C465,"&lt;"&amp;U$5+1,'DevInt 2022 Buchungen'!L2:L465,"Einnahmen")+-SUMIFS('DevInt 2022 Buchungen'!F2:F465,'DevInt 2022 Buchungen'!D2:D465,"2232",'DevInt 2022 Buchungen'!C2:C465,"&gt;="&amp;U$4,'DevInt 2022 Buchungen'!C2:C465,"&lt;"&amp;U$5+1,'DevInt 2022 Buchungen'!P2:P465,"Ausgaben")++SUMIFS('DevInt 2022 Buchungen'!F2:F465,'DevInt 2022 Buchungen'!D2:D465,"2233",'DevInt 2022 Buchungen'!C2:C465,"&gt;="&amp;U$4,'DevInt 2022 Buchungen'!C2:C465,"&lt;"&amp;U$5+1,'DevInt 2022 Buchungen'!L2:L465,"Ausgaben")+-SUMIFS('DevInt 2022 Buchungen'!F2:F465,'DevInt 2022 Buchungen'!D2:D465,"2233",'DevInt 2022 Buchungen'!C2:C465,"&gt;="&amp;U$4,'DevInt 2022 Buchungen'!C2:C465,"&lt;"&amp;U$5+1,'DevInt 2022 Buchungen'!P2:P465,"Einnahmen")++SUMIFS('DevInt 2022 Buchungen'!F2:F465,'DevInt 2022 Buchungen'!D2:D465,"2233",'DevInt 2022 Buchungen'!C2:C465,"&gt;="&amp;U$4,'DevInt 2022 Buchungen'!C2:C465,"&lt;"&amp;U$5+1,'DevInt 2022 Buchungen'!L2:L465,"Einnahmen")+-SUMIFS('DevInt 2022 Buchungen'!F2:F465,'DevInt 2022 Buchungen'!D2:D465,"2233",'DevInt 2022 Buchungen'!C2:C465,"&gt;="&amp;U$4,'DevInt 2022 Buchungen'!C2:C465,"&lt;"&amp;U$5+1,'DevInt 2022 Buchungen'!P2:P465,"Ausgaben")++SUMIFS('DevInt 2022 Buchungen'!F2:F465,'DevInt 2022 Buchungen'!D2:D465,"2235",'DevInt 2022 Buchungen'!C2:C465,"&gt;="&amp;U$4,'DevInt 2022 Buchungen'!C2:C465,"&lt;"&amp;U$5+1,'DevInt 2022 Buchungen'!L2:L465,"Ausgaben")+-SUMIFS('DevInt 2022 Buchungen'!F2:F465,'DevInt 2022 Buchungen'!D2:D465,"2235",'DevInt 2022 Buchungen'!C2:C465,"&gt;="&amp;U$4,'DevInt 2022 Buchungen'!C2:C465,"&lt;"&amp;U$5+1,'DevInt 2022 Buchungen'!P2:P465,"Einnahmen")++SUMIFS('DevInt 2022 Buchungen'!F2:F465,'DevInt 2022 Buchungen'!D2:D465,"2235",'DevInt 2022 Buchungen'!C2:C465,"&gt;="&amp;U$4,'DevInt 2022 Buchungen'!C2:C465,"&lt;"&amp;U$5+1,'DevInt 2022 Buchungen'!L2:L465,"Einnahmen")+-SUMIFS('DevInt 2022 Buchungen'!F2:F465,'DevInt 2022 Buchungen'!D2:D465,"2235",'DevInt 2022 Buchungen'!C2:C465,"&gt;="&amp;U$4,'DevInt 2022 Buchungen'!C2:C465,"&lt;"&amp;U$5+1,'DevInt 2022 Buchungen'!P2:P465,"Ausgaben")++SUMIFS('DevInt 2022 Buchungen'!F2:F465,'DevInt 2022 Buchungen'!D2:D465,"2131",'DevInt 2022 Buchungen'!C2:C465,"&gt;="&amp;U$4,'DevInt 2022 Buchungen'!C2:C465,"&lt;"&amp;U$5+1,'DevInt 2022 Buchungen'!L2:L465,"Ausgaben")+-SUMIFS('DevInt 2022 Buchungen'!F2:F465,'DevInt 2022 Buchungen'!D2:D465,"2131",'DevInt 2022 Buchungen'!C2:C465,"&gt;="&amp;U$4,'DevInt 2022 Buchungen'!C2:C465,"&lt;"&amp;U$5+1,'DevInt 2022 Buchungen'!P2:P465,"Einnahmen")++SUMIFS('DevInt 2022 Buchungen'!F2:F465,'DevInt 2022 Buchungen'!D2:D465,"2131",'DevInt 2022 Buchungen'!C2:C465,"&gt;="&amp;U$4,'DevInt 2022 Buchungen'!C2:C465,"&lt;"&amp;U$5+1,'DevInt 2022 Buchungen'!L2:L465,"Einnahmen")+-SUMIFS('DevInt 2022 Buchungen'!F2:F465,'DevInt 2022 Buchungen'!D2:D465,"2131",'DevInt 2022 Buchungen'!C2:C465,"&gt;="&amp;U$4,'DevInt 2022 Buchungen'!C2:C465,"&lt;"&amp;U$5+1,'DevInt 2022 Buchungen'!P2:P465,"Ausgaben")++SUMIFS('DevInt 2022 Buchungen'!F2:F465,'DevInt 2022 Buchungen'!D2:D465,"2132",'DevInt 2022 Buchungen'!C2:C465,"&gt;="&amp;U$4,'DevInt 2022 Buchungen'!C2:C465,"&lt;"&amp;U$5+1,'DevInt 2022 Buchungen'!L2:L465,"Ausgaben")+-SUMIFS('DevInt 2022 Buchungen'!F2:F465,'DevInt 2022 Buchungen'!D2:D465,"2132",'DevInt 2022 Buchungen'!C2:C465,"&gt;="&amp;U$4,'DevInt 2022 Buchungen'!C2:C465,"&lt;"&amp;U$5+1,'DevInt 2022 Buchungen'!P2:P465,"Einnahmen")++SUMIFS('DevInt 2022 Buchungen'!F2:F465,'DevInt 2022 Buchungen'!D2:D465,"2132",'DevInt 2022 Buchungen'!C2:C465,"&gt;="&amp;U$4,'DevInt 2022 Buchungen'!C2:C465,"&lt;"&amp;U$5+1,'DevInt 2022 Buchungen'!L2:L465,"Einnahmen")+-SUMIFS('DevInt 2022 Buchungen'!F2:F465,'DevInt 2022 Buchungen'!D2:D465,"2132",'DevInt 2022 Buchungen'!C2:C465,"&gt;="&amp;U$4,'DevInt 2022 Buchungen'!C2:C465,"&lt;"&amp;U$5+1,'DevInt 2022 Buchungen'!P2:P465,"Ausgaben")++SUMIFS('DevInt 2022 Buchungen'!F2:F465,'DevInt 2022 Buchungen'!D2:D465,"2133",'DevInt 2022 Buchungen'!C2:C465,"&gt;="&amp;U$4,'DevInt 2022 Buchungen'!C2:C465,"&lt;"&amp;U$5+1,'DevInt 2022 Buchungen'!L2:L465,"Ausgaben")+-SUMIFS('DevInt 2022 Buchungen'!F2:F465,'DevInt 2022 Buchungen'!D2:D465,"2133",'DevInt 2022 Buchungen'!C2:C465,"&gt;="&amp;U$4,'DevInt 2022 Buchungen'!C2:C465,"&lt;"&amp;U$5+1,'DevInt 2022 Buchungen'!P2:P465,"Einnahmen")++SUMIFS('DevInt 2022 Buchungen'!F2:F465,'DevInt 2022 Buchungen'!D2:D465,"2133",'DevInt 2022 Buchungen'!C2:C465,"&gt;="&amp;U$4,'DevInt 2022 Buchungen'!C2:C465,"&lt;"&amp;U$5+1,'DevInt 2022 Buchungen'!L2:L465,"Einnahmen")+-SUMIFS('DevInt 2022 Buchungen'!F2:F465,'DevInt 2022 Buchungen'!D2:D465,"2133",'DevInt 2022 Buchungen'!C2:C465,"&gt;="&amp;U$4,'DevInt 2022 Buchungen'!C2:C465,"&lt;"&amp;U$5+1,'DevInt 2022 Buchungen'!P2:P465,"Ausgaben")++SUMIFS('DevInt 2022 Buchungen'!F2:F465,'DevInt 2022 Buchungen'!D2:D465,"2135",'DevInt 2022 Buchungen'!C2:C465,"&gt;="&amp;U$4,'DevInt 2022 Buchungen'!C2:C465,"&lt;"&amp;U$5+1,'DevInt 2022 Buchungen'!L2:L465,"Ausgaben")+-SUMIFS('DevInt 2022 Buchungen'!F2:F465,'DevInt 2022 Buchungen'!D2:D465,"2135",'DevInt 2022 Buchungen'!C2:C465,"&gt;="&amp;U$4,'DevInt 2022 Buchungen'!C2:C465,"&lt;"&amp;U$5+1,'DevInt 2022 Buchungen'!P2:P465,"Einnahmen")++SUMIFS('DevInt 2022 Buchungen'!F2:F465,'DevInt 2022 Buchungen'!D2:D465,"2135",'DevInt 2022 Buchungen'!C2:C465,"&gt;="&amp;U$4,'DevInt 2022 Buchungen'!C2:C465,"&lt;"&amp;U$5+1,'DevInt 2022 Buchungen'!L2:L465,"Einnahmen")+-SUMIFS('DevInt 2022 Buchungen'!F2:F465,'DevInt 2022 Buchungen'!D2:D465,"2135",'DevInt 2022 Buchungen'!C2:C465,"&gt;="&amp;U$4,'DevInt 2022 Buchungen'!C2:C465,"&lt;"&amp;U$5+1,'DevInt 2022 Buchungen'!P2:P465,"Ausgaben")</f>
        <v>380.21999999999997</v>
      </c>
      <c r="V25" s="21"/>
      <c r="Y25" s="26">
        <f>+SUMIFS('DevInt 2022 Buchungen'!F2:F465,'DevInt 2022 Buchungen'!D2:D465,"2231",'DevInt 2022 Buchungen'!C2:C465,"&gt;="&amp;Y$4,'DevInt 2022 Buchungen'!C2:C465,"&lt;"&amp;Y$5+1,'DevInt 2022 Buchungen'!L2:L465,"Ausgaben")+-SUMIFS('DevInt 2022 Buchungen'!F2:F465,'DevInt 2022 Buchungen'!D2:D465,"2231",'DevInt 2022 Buchungen'!C2:C465,"&gt;="&amp;Y$4,'DevInt 2022 Buchungen'!C2:C465,"&lt;"&amp;Y$5+1,'DevInt 2022 Buchungen'!P2:P465,"Einnahmen")++SUMIFS('DevInt 2022 Buchungen'!F2:F465,'DevInt 2022 Buchungen'!D2:D465,"2231",'DevInt 2022 Buchungen'!C2:C465,"&gt;="&amp;Y$4,'DevInt 2022 Buchungen'!C2:C465,"&lt;"&amp;Y$5+1,'DevInt 2022 Buchungen'!L2:L465,"Einnahmen")+-SUMIFS('DevInt 2022 Buchungen'!F2:F465,'DevInt 2022 Buchungen'!D2:D465,"2231",'DevInt 2022 Buchungen'!C2:C465,"&gt;="&amp;Y$4,'DevInt 2022 Buchungen'!C2:C465,"&lt;"&amp;Y$5+1,'DevInt 2022 Buchungen'!P2:P465,"Ausgaben")++SUMIFS('DevInt 2022 Buchungen'!F2:F465,'DevInt 2022 Buchungen'!D2:D465,"2232",'DevInt 2022 Buchungen'!C2:C465,"&gt;="&amp;Y$4,'DevInt 2022 Buchungen'!C2:C465,"&lt;"&amp;Y$5+1,'DevInt 2022 Buchungen'!L2:L465,"Ausgaben")+-SUMIFS('DevInt 2022 Buchungen'!F2:F465,'DevInt 2022 Buchungen'!D2:D465,"2232",'DevInt 2022 Buchungen'!C2:C465,"&gt;="&amp;Y$4,'DevInt 2022 Buchungen'!C2:C465,"&lt;"&amp;Y$5+1,'DevInt 2022 Buchungen'!P2:P465,"Einnahmen")++SUMIFS('DevInt 2022 Buchungen'!F2:F465,'DevInt 2022 Buchungen'!D2:D465,"2232",'DevInt 2022 Buchungen'!C2:C465,"&gt;="&amp;Y$4,'DevInt 2022 Buchungen'!C2:C465,"&lt;"&amp;Y$5+1,'DevInt 2022 Buchungen'!L2:L465,"Einnahmen")+-SUMIFS('DevInt 2022 Buchungen'!F2:F465,'DevInt 2022 Buchungen'!D2:D465,"2232",'DevInt 2022 Buchungen'!C2:C465,"&gt;="&amp;Y$4,'DevInt 2022 Buchungen'!C2:C465,"&lt;"&amp;Y$5+1,'DevInt 2022 Buchungen'!P2:P465,"Ausgaben")++SUMIFS('DevInt 2022 Buchungen'!F2:F465,'DevInt 2022 Buchungen'!D2:D465,"2233",'DevInt 2022 Buchungen'!C2:C465,"&gt;="&amp;Y$4,'DevInt 2022 Buchungen'!C2:C465,"&lt;"&amp;Y$5+1,'DevInt 2022 Buchungen'!L2:L465,"Ausgaben")+-SUMIFS('DevInt 2022 Buchungen'!F2:F465,'DevInt 2022 Buchungen'!D2:D465,"2233",'DevInt 2022 Buchungen'!C2:C465,"&gt;="&amp;Y$4,'DevInt 2022 Buchungen'!C2:C465,"&lt;"&amp;Y$5+1,'DevInt 2022 Buchungen'!P2:P465,"Einnahmen")++SUMIFS('DevInt 2022 Buchungen'!F2:F465,'DevInt 2022 Buchungen'!D2:D465,"2233",'DevInt 2022 Buchungen'!C2:C465,"&gt;="&amp;Y$4,'DevInt 2022 Buchungen'!C2:C465,"&lt;"&amp;Y$5+1,'DevInt 2022 Buchungen'!L2:L465,"Einnahmen")+-SUMIFS('DevInt 2022 Buchungen'!F2:F465,'DevInt 2022 Buchungen'!D2:D465,"2233",'DevInt 2022 Buchungen'!C2:C465,"&gt;="&amp;Y$4,'DevInt 2022 Buchungen'!C2:C465,"&lt;"&amp;Y$5+1,'DevInt 2022 Buchungen'!P2:P465,"Ausgaben")++SUMIFS('DevInt 2022 Buchungen'!F2:F465,'DevInt 2022 Buchungen'!D2:D465,"2235",'DevInt 2022 Buchungen'!C2:C465,"&gt;="&amp;Y$4,'DevInt 2022 Buchungen'!C2:C465,"&lt;"&amp;Y$5+1,'DevInt 2022 Buchungen'!L2:L465,"Ausgaben")+-SUMIFS('DevInt 2022 Buchungen'!F2:F465,'DevInt 2022 Buchungen'!D2:D465,"2235",'DevInt 2022 Buchungen'!C2:C465,"&gt;="&amp;Y$4,'DevInt 2022 Buchungen'!C2:C465,"&lt;"&amp;Y$5+1,'DevInt 2022 Buchungen'!P2:P465,"Einnahmen")++SUMIFS('DevInt 2022 Buchungen'!F2:F465,'DevInt 2022 Buchungen'!D2:D465,"2235",'DevInt 2022 Buchungen'!C2:C465,"&gt;="&amp;Y$4,'DevInt 2022 Buchungen'!C2:C465,"&lt;"&amp;Y$5+1,'DevInt 2022 Buchungen'!L2:L465,"Einnahmen")+-SUMIFS('DevInt 2022 Buchungen'!F2:F465,'DevInt 2022 Buchungen'!D2:D465,"2235",'DevInt 2022 Buchungen'!C2:C465,"&gt;="&amp;Y$4,'DevInt 2022 Buchungen'!C2:C465,"&lt;"&amp;Y$5+1,'DevInt 2022 Buchungen'!P2:P465,"Ausgaben")++SUMIFS('DevInt 2022 Buchungen'!F2:F465,'DevInt 2022 Buchungen'!D2:D465,"2131",'DevInt 2022 Buchungen'!C2:C465,"&gt;="&amp;Y$4,'DevInt 2022 Buchungen'!C2:C465,"&lt;"&amp;Y$5+1,'DevInt 2022 Buchungen'!L2:L465,"Ausgaben")+-SUMIFS('DevInt 2022 Buchungen'!F2:F465,'DevInt 2022 Buchungen'!D2:D465,"2131",'DevInt 2022 Buchungen'!C2:C465,"&gt;="&amp;Y$4,'DevInt 2022 Buchungen'!C2:C465,"&lt;"&amp;Y$5+1,'DevInt 2022 Buchungen'!P2:P465,"Einnahmen")++SUMIFS('DevInt 2022 Buchungen'!F2:F465,'DevInt 2022 Buchungen'!D2:D465,"2131",'DevInt 2022 Buchungen'!C2:C465,"&gt;="&amp;Y$4,'DevInt 2022 Buchungen'!C2:C465,"&lt;"&amp;Y$5+1,'DevInt 2022 Buchungen'!L2:L465,"Einnahmen")+-SUMIFS('DevInt 2022 Buchungen'!F2:F465,'DevInt 2022 Buchungen'!D2:D465,"2131",'DevInt 2022 Buchungen'!C2:C465,"&gt;="&amp;Y$4,'DevInt 2022 Buchungen'!C2:C465,"&lt;"&amp;Y$5+1,'DevInt 2022 Buchungen'!P2:P465,"Ausgaben")++SUMIFS('DevInt 2022 Buchungen'!F2:F465,'DevInt 2022 Buchungen'!D2:D465,"2132",'DevInt 2022 Buchungen'!C2:C465,"&gt;="&amp;Y$4,'DevInt 2022 Buchungen'!C2:C465,"&lt;"&amp;Y$5+1,'DevInt 2022 Buchungen'!L2:L465,"Ausgaben")+-SUMIFS('DevInt 2022 Buchungen'!F2:F465,'DevInt 2022 Buchungen'!D2:D465,"2132",'DevInt 2022 Buchungen'!C2:C465,"&gt;="&amp;Y$4,'DevInt 2022 Buchungen'!C2:C465,"&lt;"&amp;Y$5+1,'DevInt 2022 Buchungen'!P2:P465,"Einnahmen")++SUMIFS('DevInt 2022 Buchungen'!F2:F465,'DevInt 2022 Buchungen'!D2:D465,"2132",'DevInt 2022 Buchungen'!C2:C465,"&gt;="&amp;Y$4,'DevInt 2022 Buchungen'!C2:C465,"&lt;"&amp;Y$5+1,'DevInt 2022 Buchungen'!L2:L465,"Einnahmen")+-SUMIFS('DevInt 2022 Buchungen'!F2:F465,'DevInt 2022 Buchungen'!D2:D465,"2132",'DevInt 2022 Buchungen'!C2:C465,"&gt;="&amp;Y$4,'DevInt 2022 Buchungen'!C2:C465,"&lt;"&amp;Y$5+1,'DevInt 2022 Buchungen'!P2:P465,"Ausgaben")++SUMIFS('DevInt 2022 Buchungen'!F2:F465,'DevInt 2022 Buchungen'!D2:D465,"2133",'DevInt 2022 Buchungen'!C2:C465,"&gt;="&amp;Y$4,'DevInt 2022 Buchungen'!C2:C465,"&lt;"&amp;Y$5+1,'DevInt 2022 Buchungen'!L2:L465,"Ausgaben")+-SUMIFS('DevInt 2022 Buchungen'!F2:F465,'DevInt 2022 Buchungen'!D2:D465,"2133",'DevInt 2022 Buchungen'!C2:C465,"&gt;="&amp;Y$4,'DevInt 2022 Buchungen'!C2:C465,"&lt;"&amp;Y$5+1,'DevInt 2022 Buchungen'!P2:P465,"Einnahmen")++SUMIFS('DevInt 2022 Buchungen'!F2:F465,'DevInt 2022 Buchungen'!D2:D465,"2133",'DevInt 2022 Buchungen'!C2:C465,"&gt;="&amp;Y$4,'DevInt 2022 Buchungen'!C2:C465,"&lt;"&amp;Y$5+1,'DevInt 2022 Buchungen'!L2:L465,"Einnahmen")+-SUMIFS('DevInt 2022 Buchungen'!F2:F465,'DevInt 2022 Buchungen'!D2:D465,"2133",'DevInt 2022 Buchungen'!C2:C465,"&gt;="&amp;Y$4,'DevInt 2022 Buchungen'!C2:C465,"&lt;"&amp;Y$5+1,'DevInt 2022 Buchungen'!P2:P465,"Ausgaben")++SUMIFS('DevInt 2022 Buchungen'!F2:F465,'DevInt 2022 Buchungen'!D2:D465,"2135",'DevInt 2022 Buchungen'!C2:C465,"&gt;="&amp;Y$4,'DevInt 2022 Buchungen'!C2:C465,"&lt;"&amp;Y$5+1,'DevInt 2022 Buchungen'!L2:L465,"Ausgaben")+-SUMIFS('DevInt 2022 Buchungen'!F2:F465,'DevInt 2022 Buchungen'!D2:D465,"2135",'DevInt 2022 Buchungen'!C2:C465,"&gt;="&amp;Y$4,'DevInt 2022 Buchungen'!C2:C465,"&lt;"&amp;Y$5+1,'DevInt 2022 Buchungen'!P2:P465,"Einnahmen")++SUMIFS('DevInt 2022 Buchungen'!F2:F465,'DevInt 2022 Buchungen'!D2:D465,"2135",'DevInt 2022 Buchungen'!C2:C465,"&gt;="&amp;Y$4,'DevInt 2022 Buchungen'!C2:C465,"&lt;"&amp;Y$5+1,'DevInt 2022 Buchungen'!L2:L465,"Einnahmen")+-SUMIFS('DevInt 2022 Buchungen'!F2:F465,'DevInt 2022 Buchungen'!D2:D465,"2135",'DevInt 2022 Buchungen'!C2:C465,"&gt;="&amp;Y$4,'DevInt 2022 Buchungen'!C2:C465,"&lt;"&amp;Y$5+1,'DevInt 2022 Buchungen'!P2:P465,"Ausgaben")</f>
        <v>3.8</v>
      </c>
      <c r="Z25" s="21"/>
      <c r="AC25" s="26">
        <f>+SUMIFS('DevInt 2022 Buchungen'!F2:F465,'DevInt 2022 Buchungen'!D2:D465,"2231",'DevInt 2022 Buchungen'!C2:C465,"&gt;="&amp;AC$4,'DevInt 2022 Buchungen'!C2:C465,"&lt;"&amp;AC$5+1,'DevInt 2022 Buchungen'!L2:L465,"Ausgaben")+-SUMIFS('DevInt 2022 Buchungen'!F2:F465,'DevInt 2022 Buchungen'!D2:D465,"2231",'DevInt 2022 Buchungen'!C2:C465,"&gt;="&amp;AC$4,'DevInt 2022 Buchungen'!C2:C465,"&lt;"&amp;AC$5+1,'DevInt 2022 Buchungen'!P2:P465,"Einnahmen")++SUMIFS('DevInt 2022 Buchungen'!F2:F465,'DevInt 2022 Buchungen'!D2:D465,"2231",'DevInt 2022 Buchungen'!C2:C465,"&gt;="&amp;AC$4,'DevInt 2022 Buchungen'!C2:C465,"&lt;"&amp;AC$5+1,'DevInt 2022 Buchungen'!L2:L465,"Einnahmen")+-SUMIFS('DevInt 2022 Buchungen'!F2:F465,'DevInt 2022 Buchungen'!D2:D465,"2231",'DevInt 2022 Buchungen'!C2:C465,"&gt;="&amp;AC$4,'DevInt 2022 Buchungen'!C2:C465,"&lt;"&amp;AC$5+1,'DevInt 2022 Buchungen'!P2:P465,"Ausgaben")++SUMIFS('DevInt 2022 Buchungen'!F2:F465,'DevInt 2022 Buchungen'!D2:D465,"2232",'DevInt 2022 Buchungen'!C2:C465,"&gt;="&amp;AC$4,'DevInt 2022 Buchungen'!C2:C465,"&lt;"&amp;AC$5+1,'DevInt 2022 Buchungen'!L2:L465,"Ausgaben")+-SUMIFS('DevInt 2022 Buchungen'!F2:F465,'DevInt 2022 Buchungen'!D2:D465,"2232",'DevInt 2022 Buchungen'!C2:C465,"&gt;="&amp;AC$4,'DevInt 2022 Buchungen'!C2:C465,"&lt;"&amp;AC$5+1,'DevInt 2022 Buchungen'!P2:P465,"Einnahmen")++SUMIFS('DevInt 2022 Buchungen'!F2:F465,'DevInt 2022 Buchungen'!D2:D465,"2232",'DevInt 2022 Buchungen'!C2:C465,"&gt;="&amp;AC$4,'DevInt 2022 Buchungen'!C2:C465,"&lt;"&amp;AC$5+1,'DevInt 2022 Buchungen'!L2:L465,"Einnahmen")+-SUMIFS('DevInt 2022 Buchungen'!F2:F465,'DevInt 2022 Buchungen'!D2:D465,"2232",'DevInt 2022 Buchungen'!C2:C465,"&gt;="&amp;AC$4,'DevInt 2022 Buchungen'!C2:C465,"&lt;"&amp;AC$5+1,'DevInt 2022 Buchungen'!P2:P465,"Ausgaben")++SUMIFS('DevInt 2022 Buchungen'!F2:F465,'DevInt 2022 Buchungen'!D2:D465,"2233",'DevInt 2022 Buchungen'!C2:C465,"&gt;="&amp;AC$4,'DevInt 2022 Buchungen'!C2:C465,"&lt;"&amp;AC$5+1,'DevInt 2022 Buchungen'!L2:L465,"Ausgaben")+-SUMIFS('DevInt 2022 Buchungen'!F2:F465,'DevInt 2022 Buchungen'!D2:D465,"2233",'DevInt 2022 Buchungen'!C2:C465,"&gt;="&amp;AC$4,'DevInt 2022 Buchungen'!C2:C465,"&lt;"&amp;AC$5+1,'DevInt 2022 Buchungen'!P2:P465,"Einnahmen")++SUMIFS('DevInt 2022 Buchungen'!F2:F465,'DevInt 2022 Buchungen'!D2:D465,"2233",'DevInt 2022 Buchungen'!C2:C465,"&gt;="&amp;AC$4,'DevInt 2022 Buchungen'!C2:C465,"&lt;"&amp;AC$5+1,'DevInt 2022 Buchungen'!L2:L465,"Einnahmen")+-SUMIFS('DevInt 2022 Buchungen'!F2:F465,'DevInt 2022 Buchungen'!D2:D465,"2233",'DevInt 2022 Buchungen'!C2:C465,"&gt;="&amp;AC$4,'DevInt 2022 Buchungen'!C2:C465,"&lt;"&amp;AC$5+1,'DevInt 2022 Buchungen'!P2:P465,"Ausgaben")++SUMIFS('DevInt 2022 Buchungen'!F2:F465,'DevInt 2022 Buchungen'!D2:D465,"2235",'DevInt 2022 Buchungen'!C2:C465,"&gt;="&amp;AC$4,'DevInt 2022 Buchungen'!C2:C465,"&lt;"&amp;AC$5+1,'DevInt 2022 Buchungen'!L2:L465,"Ausgaben")+-SUMIFS('DevInt 2022 Buchungen'!F2:F465,'DevInt 2022 Buchungen'!D2:D465,"2235",'DevInt 2022 Buchungen'!C2:C465,"&gt;="&amp;AC$4,'DevInt 2022 Buchungen'!C2:C465,"&lt;"&amp;AC$5+1,'DevInt 2022 Buchungen'!P2:P465,"Einnahmen")++SUMIFS('DevInt 2022 Buchungen'!F2:F465,'DevInt 2022 Buchungen'!D2:D465,"2235",'DevInt 2022 Buchungen'!C2:C465,"&gt;="&amp;AC$4,'DevInt 2022 Buchungen'!C2:C465,"&lt;"&amp;AC$5+1,'DevInt 2022 Buchungen'!L2:L465,"Einnahmen")+-SUMIFS('DevInt 2022 Buchungen'!F2:F465,'DevInt 2022 Buchungen'!D2:D465,"2235",'DevInt 2022 Buchungen'!C2:C465,"&gt;="&amp;AC$4,'DevInt 2022 Buchungen'!C2:C465,"&lt;"&amp;AC$5+1,'DevInt 2022 Buchungen'!P2:P465,"Ausgaben")++SUMIFS('DevInt 2022 Buchungen'!F2:F465,'DevInt 2022 Buchungen'!D2:D465,"2131",'DevInt 2022 Buchungen'!C2:C465,"&gt;="&amp;AC$4,'DevInt 2022 Buchungen'!C2:C465,"&lt;"&amp;AC$5+1,'DevInt 2022 Buchungen'!L2:L465,"Ausgaben")+-SUMIFS('DevInt 2022 Buchungen'!F2:F465,'DevInt 2022 Buchungen'!D2:D465,"2131",'DevInt 2022 Buchungen'!C2:C465,"&gt;="&amp;AC$4,'DevInt 2022 Buchungen'!C2:C465,"&lt;"&amp;AC$5+1,'DevInt 2022 Buchungen'!P2:P465,"Einnahmen")++SUMIFS('DevInt 2022 Buchungen'!F2:F465,'DevInt 2022 Buchungen'!D2:D465,"2131",'DevInt 2022 Buchungen'!C2:C465,"&gt;="&amp;AC$4,'DevInt 2022 Buchungen'!C2:C465,"&lt;"&amp;AC$5+1,'DevInt 2022 Buchungen'!L2:L465,"Einnahmen")+-SUMIFS('DevInt 2022 Buchungen'!F2:F465,'DevInt 2022 Buchungen'!D2:D465,"2131",'DevInt 2022 Buchungen'!C2:C465,"&gt;="&amp;AC$4,'DevInt 2022 Buchungen'!C2:C465,"&lt;"&amp;AC$5+1,'DevInt 2022 Buchungen'!P2:P465,"Ausgaben")++SUMIFS('DevInt 2022 Buchungen'!F2:F465,'DevInt 2022 Buchungen'!D2:D465,"2132",'DevInt 2022 Buchungen'!C2:C465,"&gt;="&amp;AC$4,'DevInt 2022 Buchungen'!C2:C465,"&lt;"&amp;AC$5+1,'DevInt 2022 Buchungen'!L2:L465,"Ausgaben")+-SUMIFS('DevInt 2022 Buchungen'!F2:F465,'DevInt 2022 Buchungen'!D2:D465,"2132",'DevInt 2022 Buchungen'!C2:C465,"&gt;="&amp;AC$4,'DevInt 2022 Buchungen'!C2:C465,"&lt;"&amp;AC$5+1,'DevInt 2022 Buchungen'!P2:P465,"Einnahmen")++SUMIFS('DevInt 2022 Buchungen'!F2:F465,'DevInt 2022 Buchungen'!D2:D465,"2132",'DevInt 2022 Buchungen'!C2:C465,"&gt;="&amp;AC$4,'DevInt 2022 Buchungen'!C2:C465,"&lt;"&amp;AC$5+1,'DevInt 2022 Buchungen'!L2:L465,"Einnahmen")+-SUMIFS('DevInt 2022 Buchungen'!F2:F465,'DevInt 2022 Buchungen'!D2:D465,"2132",'DevInt 2022 Buchungen'!C2:C465,"&gt;="&amp;AC$4,'DevInt 2022 Buchungen'!C2:C465,"&lt;"&amp;AC$5+1,'DevInt 2022 Buchungen'!P2:P465,"Ausgaben")++SUMIFS('DevInt 2022 Buchungen'!F2:F465,'DevInt 2022 Buchungen'!D2:D465,"2133",'DevInt 2022 Buchungen'!C2:C465,"&gt;="&amp;AC$4,'DevInt 2022 Buchungen'!C2:C465,"&lt;"&amp;AC$5+1,'DevInt 2022 Buchungen'!L2:L465,"Ausgaben")+-SUMIFS('DevInt 2022 Buchungen'!F2:F465,'DevInt 2022 Buchungen'!D2:D465,"2133",'DevInt 2022 Buchungen'!C2:C465,"&gt;="&amp;AC$4,'DevInt 2022 Buchungen'!C2:C465,"&lt;"&amp;AC$5+1,'DevInt 2022 Buchungen'!P2:P465,"Einnahmen")++SUMIFS('DevInt 2022 Buchungen'!F2:F465,'DevInt 2022 Buchungen'!D2:D465,"2133",'DevInt 2022 Buchungen'!C2:C465,"&gt;="&amp;AC$4,'DevInt 2022 Buchungen'!C2:C465,"&lt;"&amp;AC$5+1,'DevInt 2022 Buchungen'!L2:L465,"Einnahmen")+-SUMIFS('DevInt 2022 Buchungen'!F2:F465,'DevInt 2022 Buchungen'!D2:D465,"2133",'DevInt 2022 Buchungen'!C2:C465,"&gt;="&amp;AC$4,'DevInt 2022 Buchungen'!C2:C465,"&lt;"&amp;AC$5+1,'DevInt 2022 Buchungen'!P2:P465,"Ausgaben")++SUMIFS('DevInt 2022 Buchungen'!F2:F465,'DevInt 2022 Buchungen'!D2:D465,"2135",'DevInt 2022 Buchungen'!C2:C465,"&gt;="&amp;AC$4,'DevInt 2022 Buchungen'!C2:C465,"&lt;"&amp;AC$5+1,'DevInt 2022 Buchungen'!L2:L465,"Ausgaben")+-SUMIFS('DevInt 2022 Buchungen'!F2:F465,'DevInt 2022 Buchungen'!D2:D465,"2135",'DevInt 2022 Buchungen'!C2:C465,"&gt;="&amp;AC$4,'DevInt 2022 Buchungen'!C2:C465,"&lt;"&amp;AC$5+1,'DevInt 2022 Buchungen'!P2:P465,"Einnahmen")++SUMIFS('DevInt 2022 Buchungen'!F2:F465,'DevInt 2022 Buchungen'!D2:D465,"2135",'DevInt 2022 Buchungen'!C2:C465,"&gt;="&amp;AC$4,'DevInt 2022 Buchungen'!C2:C465,"&lt;"&amp;AC$5+1,'DevInt 2022 Buchungen'!L2:L465,"Einnahmen")+-SUMIFS('DevInt 2022 Buchungen'!F2:F465,'DevInt 2022 Buchungen'!D2:D465,"2135",'DevInt 2022 Buchungen'!C2:C465,"&gt;="&amp;AC$4,'DevInt 2022 Buchungen'!C2:C465,"&lt;"&amp;AC$5+1,'DevInt 2022 Buchungen'!P2:P465,"Ausgaben")</f>
        <v>604.7299999999999</v>
      </c>
      <c r="AD25" s="21"/>
      <c r="AG25" s="26">
        <f>+SUMIFS('DevInt 2022 Buchungen'!F2:F465,'DevInt 2022 Buchungen'!D2:D465,"2231",'DevInt 2022 Buchungen'!C2:C465,"&gt;="&amp;AG$4,'DevInt 2022 Buchungen'!C2:C465,"&lt;"&amp;AG$5+1,'DevInt 2022 Buchungen'!L2:L465,"Ausgaben")+-SUMIFS('DevInt 2022 Buchungen'!F2:F465,'DevInt 2022 Buchungen'!D2:D465,"2231",'DevInt 2022 Buchungen'!C2:C465,"&gt;="&amp;AG$4,'DevInt 2022 Buchungen'!C2:C465,"&lt;"&amp;AG$5+1,'DevInt 2022 Buchungen'!P2:P465,"Einnahmen")++SUMIFS('DevInt 2022 Buchungen'!F2:F465,'DevInt 2022 Buchungen'!D2:D465,"2231",'DevInt 2022 Buchungen'!C2:C465,"&gt;="&amp;AG$4,'DevInt 2022 Buchungen'!C2:C465,"&lt;"&amp;AG$5+1,'DevInt 2022 Buchungen'!L2:L465,"Einnahmen")+-SUMIFS('DevInt 2022 Buchungen'!F2:F465,'DevInt 2022 Buchungen'!D2:D465,"2231",'DevInt 2022 Buchungen'!C2:C465,"&gt;="&amp;AG$4,'DevInt 2022 Buchungen'!C2:C465,"&lt;"&amp;AG$5+1,'DevInt 2022 Buchungen'!P2:P465,"Ausgaben")++SUMIFS('DevInt 2022 Buchungen'!F2:F465,'DevInt 2022 Buchungen'!D2:D465,"2232",'DevInt 2022 Buchungen'!C2:C465,"&gt;="&amp;AG$4,'DevInt 2022 Buchungen'!C2:C465,"&lt;"&amp;AG$5+1,'DevInt 2022 Buchungen'!L2:L465,"Ausgaben")+-SUMIFS('DevInt 2022 Buchungen'!F2:F465,'DevInt 2022 Buchungen'!D2:D465,"2232",'DevInt 2022 Buchungen'!C2:C465,"&gt;="&amp;AG$4,'DevInt 2022 Buchungen'!C2:C465,"&lt;"&amp;AG$5+1,'DevInt 2022 Buchungen'!P2:P465,"Einnahmen")++SUMIFS('DevInt 2022 Buchungen'!F2:F465,'DevInt 2022 Buchungen'!D2:D465,"2232",'DevInt 2022 Buchungen'!C2:C465,"&gt;="&amp;AG$4,'DevInt 2022 Buchungen'!C2:C465,"&lt;"&amp;AG$5+1,'DevInt 2022 Buchungen'!L2:L465,"Einnahmen")+-SUMIFS('DevInt 2022 Buchungen'!F2:F465,'DevInt 2022 Buchungen'!D2:D465,"2232",'DevInt 2022 Buchungen'!C2:C465,"&gt;="&amp;AG$4,'DevInt 2022 Buchungen'!C2:C465,"&lt;"&amp;AG$5+1,'DevInt 2022 Buchungen'!P2:P465,"Ausgaben")++SUMIFS('DevInt 2022 Buchungen'!F2:F465,'DevInt 2022 Buchungen'!D2:D465,"2233",'DevInt 2022 Buchungen'!C2:C465,"&gt;="&amp;AG$4,'DevInt 2022 Buchungen'!C2:C465,"&lt;"&amp;AG$5+1,'DevInt 2022 Buchungen'!L2:L465,"Ausgaben")+-SUMIFS('DevInt 2022 Buchungen'!F2:F465,'DevInt 2022 Buchungen'!D2:D465,"2233",'DevInt 2022 Buchungen'!C2:C465,"&gt;="&amp;AG$4,'DevInt 2022 Buchungen'!C2:C465,"&lt;"&amp;AG$5+1,'DevInt 2022 Buchungen'!P2:P465,"Einnahmen")++SUMIFS('DevInt 2022 Buchungen'!F2:F465,'DevInt 2022 Buchungen'!D2:D465,"2233",'DevInt 2022 Buchungen'!C2:C465,"&gt;="&amp;AG$4,'DevInt 2022 Buchungen'!C2:C465,"&lt;"&amp;AG$5+1,'DevInt 2022 Buchungen'!L2:L465,"Einnahmen")+-SUMIFS('DevInt 2022 Buchungen'!F2:F465,'DevInt 2022 Buchungen'!D2:D465,"2233",'DevInt 2022 Buchungen'!C2:C465,"&gt;="&amp;AG$4,'DevInt 2022 Buchungen'!C2:C465,"&lt;"&amp;AG$5+1,'DevInt 2022 Buchungen'!P2:P465,"Ausgaben")++SUMIFS('DevInt 2022 Buchungen'!F2:F465,'DevInt 2022 Buchungen'!D2:D465,"2235",'DevInt 2022 Buchungen'!C2:C465,"&gt;="&amp;AG$4,'DevInt 2022 Buchungen'!C2:C465,"&lt;"&amp;AG$5+1,'DevInt 2022 Buchungen'!L2:L465,"Ausgaben")+-SUMIFS('DevInt 2022 Buchungen'!F2:F465,'DevInt 2022 Buchungen'!D2:D465,"2235",'DevInt 2022 Buchungen'!C2:C465,"&gt;="&amp;AG$4,'DevInt 2022 Buchungen'!C2:C465,"&lt;"&amp;AG$5+1,'DevInt 2022 Buchungen'!P2:P465,"Einnahmen")++SUMIFS('DevInt 2022 Buchungen'!F2:F465,'DevInt 2022 Buchungen'!D2:D465,"2235",'DevInt 2022 Buchungen'!C2:C465,"&gt;="&amp;AG$4,'DevInt 2022 Buchungen'!C2:C465,"&lt;"&amp;AG$5+1,'DevInt 2022 Buchungen'!L2:L465,"Einnahmen")+-SUMIFS('DevInt 2022 Buchungen'!F2:F465,'DevInt 2022 Buchungen'!D2:D465,"2235",'DevInt 2022 Buchungen'!C2:C465,"&gt;="&amp;AG$4,'DevInt 2022 Buchungen'!C2:C465,"&lt;"&amp;AG$5+1,'DevInt 2022 Buchungen'!P2:P465,"Ausgaben")++SUMIFS('DevInt 2022 Buchungen'!F2:F465,'DevInt 2022 Buchungen'!D2:D465,"2131",'DevInt 2022 Buchungen'!C2:C465,"&gt;="&amp;AG$4,'DevInt 2022 Buchungen'!C2:C465,"&lt;"&amp;AG$5+1,'DevInt 2022 Buchungen'!L2:L465,"Ausgaben")+-SUMIFS('DevInt 2022 Buchungen'!F2:F465,'DevInt 2022 Buchungen'!D2:D465,"2131",'DevInt 2022 Buchungen'!C2:C465,"&gt;="&amp;AG$4,'DevInt 2022 Buchungen'!C2:C465,"&lt;"&amp;AG$5+1,'DevInt 2022 Buchungen'!P2:P465,"Einnahmen")++SUMIFS('DevInt 2022 Buchungen'!F2:F465,'DevInt 2022 Buchungen'!D2:D465,"2131",'DevInt 2022 Buchungen'!C2:C465,"&gt;="&amp;AG$4,'DevInt 2022 Buchungen'!C2:C465,"&lt;"&amp;AG$5+1,'DevInt 2022 Buchungen'!L2:L465,"Einnahmen")+-SUMIFS('DevInt 2022 Buchungen'!F2:F465,'DevInt 2022 Buchungen'!D2:D465,"2131",'DevInt 2022 Buchungen'!C2:C465,"&gt;="&amp;AG$4,'DevInt 2022 Buchungen'!C2:C465,"&lt;"&amp;AG$5+1,'DevInt 2022 Buchungen'!P2:P465,"Ausgaben")++SUMIFS('DevInt 2022 Buchungen'!F2:F465,'DevInt 2022 Buchungen'!D2:D465,"2132",'DevInt 2022 Buchungen'!C2:C465,"&gt;="&amp;AG$4,'DevInt 2022 Buchungen'!C2:C465,"&lt;"&amp;AG$5+1,'DevInt 2022 Buchungen'!L2:L465,"Ausgaben")+-SUMIFS('DevInt 2022 Buchungen'!F2:F465,'DevInt 2022 Buchungen'!D2:D465,"2132",'DevInt 2022 Buchungen'!C2:C465,"&gt;="&amp;AG$4,'DevInt 2022 Buchungen'!C2:C465,"&lt;"&amp;AG$5+1,'DevInt 2022 Buchungen'!P2:P465,"Einnahmen")++SUMIFS('DevInt 2022 Buchungen'!F2:F465,'DevInt 2022 Buchungen'!D2:D465,"2132",'DevInt 2022 Buchungen'!C2:C465,"&gt;="&amp;AG$4,'DevInt 2022 Buchungen'!C2:C465,"&lt;"&amp;AG$5+1,'DevInt 2022 Buchungen'!L2:L465,"Einnahmen")+-SUMIFS('DevInt 2022 Buchungen'!F2:F465,'DevInt 2022 Buchungen'!D2:D465,"2132",'DevInt 2022 Buchungen'!C2:C465,"&gt;="&amp;AG$4,'DevInt 2022 Buchungen'!C2:C465,"&lt;"&amp;AG$5+1,'DevInt 2022 Buchungen'!P2:P465,"Ausgaben")++SUMIFS('DevInt 2022 Buchungen'!F2:F465,'DevInt 2022 Buchungen'!D2:D465,"2133",'DevInt 2022 Buchungen'!C2:C465,"&gt;="&amp;AG$4,'DevInt 2022 Buchungen'!C2:C465,"&lt;"&amp;AG$5+1,'DevInt 2022 Buchungen'!L2:L465,"Ausgaben")+-SUMIFS('DevInt 2022 Buchungen'!F2:F465,'DevInt 2022 Buchungen'!D2:D465,"2133",'DevInt 2022 Buchungen'!C2:C465,"&gt;="&amp;AG$4,'DevInt 2022 Buchungen'!C2:C465,"&lt;"&amp;AG$5+1,'DevInt 2022 Buchungen'!P2:P465,"Einnahmen")++SUMIFS('DevInt 2022 Buchungen'!F2:F465,'DevInt 2022 Buchungen'!D2:D465,"2133",'DevInt 2022 Buchungen'!C2:C465,"&gt;="&amp;AG$4,'DevInt 2022 Buchungen'!C2:C465,"&lt;"&amp;AG$5+1,'DevInt 2022 Buchungen'!L2:L465,"Einnahmen")+-SUMIFS('DevInt 2022 Buchungen'!F2:F465,'DevInt 2022 Buchungen'!D2:D465,"2133",'DevInt 2022 Buchungen'!C2:C465,"&gt;="&amp;AG$4,'DevInt 2022 Buchungen'!C2:C465,"&lt;"&amp;AG$5+1,'DevInt 2022 Buchungen'!P2:P465,"Ausgaben")++SUMIFS('DevInt 2022 Buchungen'!F2:F465,'DevInt 2022 Buchungen'!D2:D465,"2135",'DevInt 2022 Buchungen'!C2:C465,"&gt;="&amp;AG$4,'DevInt 2022 Buchungen'!C2:C465,"&lt;"&amp;AG$5+1,'DevInt 2022 Buchungen'!L2:L465,"Ausgaben")+-SUMIFS('DevInt 2022 Buchungen'!F2:F465,'DevInt 2022 Buchungen'!D2:D465,"2135",'DevInt 2022 Buchungen'!C2:C465,"&gt;="&amp;AG$4,'DevInt 2022 Buchungen'!C2:C465,"&lt;"&amp;AG$5+1,'DevInt 2022 Buchungen'!P2:P465,"Einnahmen")++SUMIFS('DevInt 2022 Buchungen'!F2:F465,'DevInt 2022 Buchungen'!D2:D465,"2135",'DevInt 2022 Buchungen'!C2:C465,"&gt;="&amp;AG$4,'DevInt 2022 Buchungen'!C2:C465,"&lt;"&amp;AG$5+1,'DevInt 2022 Buchungen'!L2:L465,"Einnahmen")+-SUMIFS('DevInt 2022 Buchungen'!F2:F465,'DevInt 2022 Buchungen'!D2:D465,"2135",'DevInt 2022 Buchungen'!C2:C465,"&gt;="&amp;AG$4,'DevInt 2022 Buchungen'!C2:C465,"&lt;"&amp;AG$5+1,'DevInt 2022 Buchungen'!P2:P465,"Ausgaben")</f>
        <v>368.31</v>
      </c>
      <c r="AH25" s="21"/>
      <c r="AK25" s="26">
        <f>+SUMIFS('DevInt 2022 Buchungen'!F2:F465,'DevInt 2022 Buchungen'!D2:D465,"2231",'DevInt 2022 Buchungen'!C2:C465,"&gt;="&amp;AK$4,'DevInt 2022 Buchungen'!C2:C465,"&lt;"&amp;AK$5+1,'DevInt 2022 Buchungen'!L2:L465,"Ausgaben")+-SUMIFS('DevInt 2022 Buchungen'!F2:F465,'DevInt 2022 Buchungen'!D2:D465,"2231",'DevInt 2022 Buchungen'!C2:C465,"&gt;="&amp;AK$4,'DevInt 2022 Buchungen'!C2:C465,"&lt;"&amp;AK$5+1,'DevInt 2022 Buchungen'!P2:P465,"Einnahmen")++SUMIFS('DevInt 2022 Buchungen'!F2:F465,'DevInt 2022 Buchungen'!D2:D465,"2231",'DevInt 2022 Buchungen'!C2:C465,"&gt;="&amp;AK$4,'DevInt 2022 Buchungen'!C2:C465,"&lt;"&amp;AK$5+1,'DevInt 2022 Buchungen'!L2:L465,"Einnahmen")+-SUMIFS('DevInt 2022 Buchungen'!F2:F465,'DevInt 2022 Buchungen'!D2:D465,"2231",'DevInt 2022 Buchungen'!C2:C465,"&gt;="&amp;AK$4,'DevInt 2022 Buchungen'!C2:C465,"&lt;"&amp;AK$5+1,'DevInt 2022 Buchungen'!P2:P465,"Ausgaben")++SUMIFS('DevInt 2022 Buchungen'!F2:F465,'DevInt 2022 Buchungen'!D2:D465,"2232",'DevInt 2022 Buchungen'!C2:C465,"&gt;="&amp;AK$4,'DevInt 2022 Buchungen'!C2:C465,"&lt;"&amp;AK$5+1,'DevInt 2022 Buchungen'!L2:L465,"Ausgaben")+-SUMIFS('DevInt 2022 Buchungen'!F2:F465,'DevInt 2022 Buchungen'!D2:D465,"2232",'DevInt 2022 Buchungen'!C2:C465,"&gt;="&amp;AK$4,'DevInt 2022 Buchungen'!C2:C465,"&lt;"&amp;AK$5+1,'DevInt 2022 Buchungen'!P2:P465,"Einnahmen")++SUMIFS('DevInt 2022 Buchungen'!F2:F465,'DevInt 2022 Buchungen'!D2:D465,"2232",'DevInt 2022 Buchungen'!C2:C465,"&gt;="&amp;AK$4,'DevInt 2022 Buchungen'!C2:C465,"&lt;"&amp;AK$5+1,'DevInt 2022 Buchungen'!L2:L465,"Einnahmen")+-SUMIFS('DevInt 2022 Buchungen'!F2:F465,'DevInt 2022 Buchungen'!D2:D465,"2232",'DevInt 2022 Buchungen'!C2:C465,"&gt;="&amp;AK$4,'DevInt 2022 Buchungen'!C2:C465,"&lt;"&amp;AK$5+1,'DevInt 2022 Buchungen'!P2:P465,"Ausgaben")++SUMIFS('DevInt 2022 Buchungen'!F2:F465,'DevInt 2022 Buchungen'!D2:D465,"2233",'DevInt 2022 Buchungen'!C2:C465,"&gt;="&amp;AK$4,'DevInt 2022 Buchungen'!C2:C465,"&lt;"&amp;AK$5+1,'DevInt 2022 Buchungen'!L2:L465,"Ausgaben")+-SUMIFS('DevInt 2022 Buchungen'!F2:F465,'DevInt 2022 Buchungen'!D2:D465,"2233",'DevInt 2022 Buchungen'!C2:C465,"&gt;="&amp;AK$4,'DevInt 2022 Buchungen'!C2:C465,"&lt;"&amp;AK$5+1,'DevInt 2022 Buchungen'!P2:P465,"Einnahmen")++SUMIFS('DevInt 2022 Buchungen'!F2:F465,'DevInt 2022 Buchungen'!D2:D465,"2233",'DevInt 2022 Buchungen'!C2:C465,"&gt;="&amp;AK$4,'DevInt 2022 Buchungen'!C2:C465,"&lt;"&amp;AK$5+1,'DevInt 2022 Buchungen'!L2:L465,"Einnahmen")+-SUMIFS('DevInt 2022 Buchungen'!F2:F465,'DevInt 2022 Buchungen'!D2:D465,"2233",'DevInt 2022 Buchungen'!C2:C465,"&gt;="&amp;AK$4,'DevInt 2022 Buchungen'!C2:C465,"&lt;"&amp;AK$5+1,'DevInt 2022 Buchungen'!P2:P465,"Ausgaben")++SUMIFS('DevInt 2022 Buchungen'!F2:F465,'DevInt 2022 Buchungen'!D2:D465,"2235",'DevInt 2022 Buchungen'!C2:C465,"&gt;="&amp;AK$4,'DevInt 2022 Buchungen'!C2:C465,"&lt;"&amp;AK$5+1,'DevInt 2022 Buchungen'!L2:L465,"Ausgaben")+-SUMIFS('DevInt 2022 Buchungen'!F2:F465,'DevInt 2022 Buchungen'!D2:D465,"2235",'DevInt 2022 Buchungen'!C2:C465,"&gt;="&amp;AK$4,'DevInt 2022 Buchungen'!C2:C465,"&lt;"&amp;AK$5+1,'DevInt 2022 Buchungen'!P2:P465,"Einnahmen")++SUMIFS('DevInt 2022 Buchungen'!F2:F465,'DevInt 2022 Buchungen'!D2:D465,"2235",'DevInt 2022 Buchungen'!C2:C465,"&gt;="&amp;AK$4,'DevInt 2022 Buchungen'!C2:C465,"&lt;"&amp;AK$5+1,'DevInt 2022 Buchungen'!L2:L465,"Einnahmen")+-SUMIFS('DevInt 2022 Buchungen'!F2:F465,'DevInt 2022 Buchungen'!D2:D465,"2235",'DevInt 2022 Buchungen'!C2:C465,"&gt;="&amp;AK$4,'DevInt 2022 Buchungen'!C2:C465,"&lt;"&amp;AK$5+1,'DevInt 2022 Buchungen'!P2:P465,"Ausgaben")++SUMIFS('DevInt 2022 Buchungen'!F2:F465,'DevInt 2022 Buchungen'!D2:D465,"2131",'DevInt 2022 Buchungen'!C2:C465,"&gt;="&amp;AK$4,'DevInt 2022 Buchungen'!C2:C465,"&lt;"&amp;AK$5+1,'DevInt 2022 Buchungen'!L2:L465,"Ausgaben")+-SUMIFS('DevInt 2022 Buchungen'!F2:F465,'DevInt 2022 Buchungen'!D2:D465,"2131",'DevInt 2022 Buchungen'!C2:C465,"&gt;="&amp;AK$4,'DevInt 2022 Buchungen'!C2:C465,"&lt;"&amp;AK$5+1,'DevInt 2022 Buchungen'!P2:P465,"Einnahmen")++SUMIFS('DevInt 2022 Buchungen'!F2:F465,'DevInt 2022 Buchungen'!D2:D465,"2131",'DevInt 2022 Buchungen'!C2:C465,"&gt;="&amp;AK$4,'DevInt 2022 Buchungen'!C2:C465,"&lt;"&amp;AK$5+1,'DevInt 2022 Buchungen'!L2:L465,"Einnahmen")+-SUMIFS('DevInt 2022 Buchungen'!F2:F465,'DevInt 2022 Buchungen'!D2:D465,"2131",'DevInt 2022 Buchungen'!C2:C465,"&gt;="&amp;AK$4,'DevInt 2022 Buchungen'!C2:C465,"&lt;"&amp;AK$5+1,'DevInt 2022 Buchungen'!P2:P465,"Ausgaben")++SUMIFS('DevInt 2022 Buchungen'!F2:F465,'DevInt 2022 Buchungen'!D2:D465,"2132",'DevInt 2022 Buchungen'!C2:C465,"&gt;="&amp;AK$4,'DevInt 2022 Buchungen'!C2:C465,"&lt;"&amp;AK$5+1,'DevInt 2022 Buchungen'!L2:L465,"Ausgaben")+-SUMIFS('DevInt 2022 Buchungen'!F2:F465,'DevInt 2022 Buchungen'!D2:D465,"2132",'DevInt 2022 Buchungen'!C2:C465,"&gt;="&amp;AK$4,'DevInt 2022 Buchungen'!C2:C465,"&lt;"&amp;AK$5+1,'DevInt 2022 Buchungen'!P2:P465,"Einnahmen")++SUMIFS('DevInt 2022 Buchungen'!F2:F465,'DevInt 2022 Buchungen'!D2:D465,"2132",'DevInt 2022 Buchungen'!C2:C465,"&gt;="&amp;AK$4,'DevInt 2022 Buchungen'!C2:C465,"&lt;"&amp;AK$5+1,'DevInt 2022 Buchungen'!L2:L465,"Einnahmen")+-SUMIFS('DevInt 2022 Buchungen'!F2:F465,'DevInt 2022 Buchungen'!D2:D465,"2132",'DevInt 2022 Buchungen'!C2:C465,"&gt;="&amp;AK$4,'DevInt 2022 Buchungen'!C2:C465,"&lt;"&amp;AK$5+1,'DevInt 2022 Buchungen'!P2:P465,"Ausgaben")++SUMIFS('DevInt 2022 Buchungen'!F2:F465,'DevInt 2022 Buchungen'!D2:D465,"2133",'DevInt 2022 Buchungen'!C2:C465,"&gt;="&amp;AK$4,'DevInt 2022 Buchungen'!C2:C465,"&lt;"&amp;AK$5+1,'DevInt 2022 Buchungen'!L2:L465,"Ausgaben")+-SUMIFS('DevInt 2022 Buchungen'!F2:F465,'DevInt 2022 Buchungen'!D2:D465,"2133",'DevInt 2022 Buchungen'!C2:C465,"&gt;="&amp;AK$4,'DevInt 2022 Buchungen'!C2:C465,"&lt;"&amp;AK$5+1,'DevInt 2022 Buchungen'!P2:P465,"Einnahmen")++SUMIFS('DevInt 2022 Buchungen'!F2:F465,'DevInt 2022 Buchungen'!D2:D465,"2133",'DevInt 2022 Buchungen'!C2:C465,"&gt;="&amp;AK$4,'DevInt 2022 Buchungen'!C2:C465,"&lt;"&amp;AK$5+1,'DevInt 2022 Buchungen'!L2:L465,"Einnahmen")+-SUMIFS('DevInt 2022 Buchungen'!F2:F465,'DevInt 2022 Buchungen'!D2:D465,"2133",'DevInt 2022 Buchungen'!C2:C465,"&gt;="&amp;AK$4,'DevInt 2022 Buchungen'!C2:C465,"&lt;"&amp;AK$5+1,'DevInt 2022 Buchungen'!P2:P465,"Ausgaben")++SUMIFS('DevInt 2022 Buchungen'!F2:F465,'DevInt 2022 Buchungen'!D2:D465,"2135",'DevInt 2022 Buchungen'!C2:C465,"&gt;="&amp;AK$4,'DevInt 2022 Buchungen'!C2:C465,"&lt;"&amp;AK$5+1,'DevInt 2022 Buchungen'!L2:L465,"Ausgaben")+-SUMIFS('DevInt 2022 Buchungen'!F2:F465,'DevInt 2022 Buchungen'!D2:D465,"2135",'DevInt 2022 Buchungen'!C2:C465,"&gt;="&amp;AK$4,'DevInt 2022 Buchungen'!C2:C465,"&lt;"&amp;AK$5+1,'DevInt 2022 Buchungen'!P2:P465,"Einnahmen")++SUMIFS('DevInt 2022 Buchungen'!F2:F465,'DevInt 2022 Buchungen'!D2:D465,"2135",'DevInt 2022 Buchungen'!C2:C465,"&gt;="&amp;AK$4,'DevInt 2022 Buchungen'!C2:C465,"&lt;"&amp;AK$5+1,'DevInt 2022 Buchungen'!L2:L465,"Einnahmen")+-SUMIFS('DevInt 2022 Buchungen'!F2:F465,'DevInt 2022 Buchungen'!D2:D465,"2135",'DevInt 2022 Buchungen'!C2:C465,"&gt;="&amp;AK$4,'DevInt 2022 Buchungen'!C2:C465,"&lt;"&amp;AK$5+1,'DevInt 2022 Buchungen'!P2:P465,"Ausgaben")</f>
        <v>385.85</v>
      </c>
      <c r="AL25" s="21"/>
      <c r="AO25" s="26">
        <f>+SUMIFS('DevInt 2022 Buchungen'!F2:F465,'DevInt 2022 Buchungen'!D2:D465,"2231",'DevInt 2022 Buchungen'!C2:C465,"&gt;="&amp;AO$4,'DevInt 2022 Buchungen'!C2:C465,"&lt;"&amp;AO$5+1,'DevInt 2022 Buchungen'!L2:L465,"Ausgaben")+-SUMIFS('DevInt 2022 Buchungen'!F2:F465,'DevInt 2022 Buchungen'!D2:D465,"2231",'DevInt 2022 Buchungen'!C2:C465,"&gt;="&amp;AO$4,'DevInt 2022 Buchungen'!C2:C465,"&lt;"&amp;AO$5+1,'DevInt 2022 Buchungen'!P2:P465,"Einnahmen")++SUMIFS('DevInt 2022 Buchungen'!F2:F465,'DevInt 2022 Buchungen'!D2:D465,"2231",'DevInt 2022 Buchungen'!C2:C465,"&gt;="&amp;AO$4,'DevInt 2022 Buchungen'!C2:C465,"&lt;"&amp;AO$5+1,'DevInt 2022 Buchungen'!L2:L465,"Einnahmen")+-SUMIFS('DevInt 2022 Buchungen'!F2:F465,'DevInt 2022 Buchungen'!D2:D465,"2231",'DevInt 2022 Buchungen'!C2:C465,"&gt;="&amp;AO$4,'DevInt 2022 Buchungen'!C2:C465,"&lt;"&amp;AO$5+1,'DevInt 2022 Buchungen'!P2:P465,"Ausgaben")++SUMIFS('DevInt 2022 Buchungen'!F2:F465,'DevInt 2022 Buchungen'!D2:D465,"2232",'DevInt 2022 Buchungen'!C2:C465,"&gt;="&amp;AO$4,'DevInt 2022 Buchungen'!C2:C465,"&lt;"&amp;AO$5+1,'DevInt 2022 Buchungen'!L2:L465,"Ausgaben")+-SUMIFS('DevInt 2022 Buchungen'!F2:F465,'DevInt 2022 Buchungen'!D2:D465,"2232",'DevInt 2022 Buchungen'!C2:C465,"&gt;="&amp;AO$4,'DevInt 2022 Buchungen'!C2:C465,"&lt;"&amp;AO$5+1,'DevInt 2022 Buchungen'!P2:P465,"Einnahmen")++SUMIFS('DevInt 2022 Buchungen'!F2:F465,'DevInt 2022 Buchungen'!D2:D465,"2232",'DevInt 2022 Buchungen'!C2:C465,"&gt;="&amp;AO$4,'DevInt 2022 Buchungen'!C2:C465,"&lt;"&amp;AO$5+1,'DevInt 2022 Buchungen'!L2:L465,"Einnahmen")+-SUMIFS('DevInt 2022 Buchungen'!F2:F465,'DevInt 2022 Buchungen'!D2:D465,"2232",'DevInt 2022 Buchungen'!C2:C465,"&gt;="&amp;AO$4,'DevInt 2022 Buchungen'!C2:C465,"&lt;"&amp;AO$5+1,'DevInt 2022 Buchungen'!P2:P465,"Ausgaben")++SUMIFS('DevInt 2022 Buchungen'!F2:F465,'DevInt 2022 Buchungen'!D2:D465,"2233",'DevInt 2022 Buchungen'!C2:C465,"&gt;="&amp;AO$4,'DevInt 2022 Buchungen'!C2:C465,"&lt;"&amp;AO$5+1,'DevInt 2022 Buchungen'!L2:L465,"Ausgaben")+-SUMIFS('DevInt 2022 Buchungen'!F2:F465,'DevInt 2022 Buchungen'!D2:D465,"2233",'DevInt 2022 Buchungen'!C2:C465,"&gt;="&amp;AO$4,'DevInt 2022 Buchungen'!C2:C465,"&lt;"&amp;AO$5+1,'DevInt 2022 Buchungen'!P2:P465,"Einnahmen")++SUMIFS('DevInt 2022 Buchungen'!F2:F465,'DevInt 2022 Buchungen'!D2:D465,"2233",'DevInt 2022 Buchungen'!C2:C465,"&gt;="&amp;AO$4,'DevInt 2022 Buchungen'!C2:C465,"&lt;"&amp;AO$5+1,'DevInt 2022 Buchungen'!L2:L465,"Einnahmen")+-SUMIFS('DevInt 2022 Buchungen'!F2:F465,'DevInt 2022 Buchungen'!D2:D465,"2233",'DevInt 2022 Buchungen'!C2:C465,"&gt;="&amp;AO$4,'DevInt 2022 Buchungen'!C2:C465,"&lt;"&amp;AO$5+1,'DevInt 2022 Buchungen'!P2:P465,"Ausgaben")++SUMIFS('DevInt 2022 Buchungen'!F2:F465,'DevInt 2022 Buchungen'!D2:D465,"2235",'DevInt 2022 Buchungen'!C2:C465,"&gt;="&amp;AO$4,'DevInt 2022 Buchungen'!C2:C465,"&lt;"&amp;AO$5+1,'DevInt 2022 Buchungen'!L2:L465,"Ausgaben")+-SUMIFS('DevInt 2022 Buchungen'!F2:F465,'DevInt 2022 Buchungen'!D2:D465,"2235",'DevInt 2022 Buchungen'!C2:C465,"&gt;="&amp;AO$4,'DevInt 2022 Buchungen'!C2:C465,"&lt;"&amp;AO$5+1,'DevInt 2022 Buchungen'!P2:P465,"Einnahmen")++SUMIFS('DevInt 2022 Buchungen'!F2:F465,'DevInt 2022 Buchungen'!D2:D465,"2235",'DevInt 2022 Buchungen'!C2:C465,"&gt;="&amp;AO$4,'DevInt 2022 Buchungen'!C2:C465,"&lt;"&amp;AO$5+1,'DevInt 2022 Buchungen'!L2:L465,"Einnahmen")+-SUMIFS('DevInt 2022 Buchungen'!F2:F465,'DevInt 2022 Buchungen'!D2:D465,"2235",'DevInt 2022 Buchungen'!C2:C465,"&gt;="&amp;AO$4,'DevInt 2022 Buchungen'!C2:C465,"&lt;"&amp;AO$5+1,'DevInt 2022 Buchungen'!P2:P465,"Ausgaben")++SUMIFS('DevInt 2022 Buchungen'!F2:F465,'DevInt 2022 Buchungen'!D2:D465,"2131",'DevInt 2022 Buchungen'!C2:C465,"&gt;="&amp;AO$4,'DevInt 2022 Buchungen'!C2:C465,"&lt;"&amp;AO$5+1,'DevInt 2022 Buchungen'!L2:L465,"Ausgaben")+-SUMIFS('DevInt 2022 Buchungen'!F2:F465,'DevInt 2022 Buchungen'!D2:D465,"2131",'DevInt 2022 Buchungen'!C2:C465,"&gt;="&amp;AO$4,'DevInt 2022 Buchungen'!C2:C465,"&lt;"&amp;AO$5+1,'DevInt 2022 Buchungen'!P2:P465,"Einnahmen")++SUMIFS('DevInt 2022 Buchungen'!F2:F465,'DevInt 2022 Buchungen'!D2:D465,"2131",'DevInt 2022 Buchungen'!C2:C465,"&gt;="&amp;AO$4,'DevInt 2022 Buchungen'!C2:C465,"&lt;"&amp;AO$5+1,'DevInt 2022 Buchungen'!L2:L465,"Einnahmen")+-SUMIFS('DevInt 2022 Buchungen'!F2:F465,'DevInt 2022 Buchungen'!D2:D465,"2131",'DevInt 2022 Buchungen'!C2:C465,"&gt;="&amp;AO$4,'DevInt 2022 Buchungen'!C2:C465,"&lt;"&amp;AO$5+1,'DevInt 2022 Buchungen'!P2:P465,"Ausgaben")++SUMIFS('DevInt 2022 Buchungen'!F2:F465,'DevInt 2022 Buchungen'!D2:D465,"2132",'DevInt 2022 Buchungen'!C2:C465,"&gt;="&amp;AO$4,'DevInt 2022 Buchungen'!C2:C465,"&lt;"&amp;AO$5+1,'DevInt 2022 Buchungen'!L2:L465,"Ausgaben")+-SUMIFS('DevInt 2022 Buchungen'!F2:F465,'DevInt 2022 Buchungen'!D2:D465,"2132",'DevInt 2022 Buchungen'!C2:C465,"&gt;="&amp;AO$4,'DevInt 2022 Buchungen'!C2:C465,"&lt;"&amp;AO$5+1,'DevInt 2022 Buchungen'!P2:P465,"Einnahmen")++SUMIFS('DevInt 2022 Buchungen'!F2:F465,'DevInt 2022 Buchungen'!D2:D465,"2132",'DevInt 2022 Buchungen'!C2:C465,"&gt;="&amp;AO$4,'DevInt 2022 Buchungen'!C2:C465,"&lt;"&amp;AO$5+1,'DevInt 2022 Buchungen'!L2:L465,"Einnahmen")+-SUMIFS('DevInt 2022 Buchungen'!F2:F465,'DevInt 2022 Buchungen'!D2:D465,"2132",'DevInt 2022 Buchungen'!C2:C465,"&gt;="&amp;AO$4,'DevInt 2022 Buchungen'!C2:C465,"&lt;"&amp;AO$5+1,'DevInt 2022 Buchungen'!P2:P465,"Ausgaben")++SUMIFS('DevInt 2022 Buchungen'!F2:F465,'DevInt 2022 Buchungen'!D2:D465,"2133",'DevInt 2022 Buchungen'!C2:C465,"&gt;="&amp;AO$4,'DevInt 2022 Buchungen'!C2:C465,"&lt;"&amp;AO$5+1,'DevInt 2022 Buchungen'!L2:L465,"Ausgaben")+-SUMIFS('DevInt 2022 Buchungen'!F2:F465,'DevInt 2022 Buchungen'!D2:D465,"2133",'DevInt 2022 Buchungen'!C2:C465,"&gt;="&amp;AO$4,'DevInt 2022 Buchungen'!C2:C465,"&lt;"&amp;AO$5+1,'DevInt 2022 Buchungen'!P2:P465,"Einnahmen")++SUMIFS('DevInt 2022 Buchungen'!F2:F465,'DevInt 2022 Buchungen'!D2:D465,"2133",'DevInt 2022 Buchungen'!C2:C465,"&gt;="&amp;AO$4,'DevInt 2022 Buchungen'!C2:C465,"&lt;"&amp;AO$5+1,'DevInt 2022 Buchungen'!L2:L465,"Einnahmen")+-SUMIFS('DevInt 2022 Buchungen'!F2:F465,'DevInt 2022 Buchungen'!D2:D465,"2133",'DevInt 2022 Buchungen'!C2:C465,"&gt;="&amp;AO$4,'DevInt 2022 Buchungen'!C2:C465,"&lt;"&amp;AO$5+1,'DevInt 2022 Buchungen'!P2:P465,"Ausgaben")++SUMIFS('DevInt 2022 Buchungen'!F2:F465,'DevInt 2022 Buchungen'!D2:D465,"2135",'DevInt 2022 Buchungen'!C2:C465,"&gt;="&amp;AO$4,'DevInt 2022 Buchungen'!C2:C465,"&lt;"&amp;AO$5+1,'DevInt 2022 Buchungen'!L2:L465,"Ausgaben")+-SUMIFS('DevInt 2022 Buchungen'!F2:F465,'DevInt 2022 Buchungen'!D2:D465,"2135",'DevInt 2022 Buchungen'!C2:C465,"&gt;="&amp;AO$4,'DevInt 2022 Buchungen'!C2:C465,"&lt;"&amp;AO$5+1,'DevInt 2022 Buchungen'!P2:P465,"Einnahmen")++SUMIFS('DevInt 2022 Buchungen'!F2:F465,'DevInt 2022 Buchungen'!D2:D465,"2135",'DevInt 2022 Buchungen'!C2:C465,"&gt;="&amp;AO$4,'DevInt 2022 Buchungen'!C2:C465,"&lt;"&amp;AO$5+1,'DevInt 2022 Buchungen'!L2:L465,"Einnahmen")+-SUMIFS('DevInt 2022 Buchungen'!F2:F465,'DevInt 2022 Buchungen'!D2:D465,"2135",'DevInt 2022 Buchungen'!C2:C465,"&gt;="&amp;AO$4,'DevInt 2022 Buchungen'!C2:C465,"&lt;"&amp;AO$5+1,'DevInt 2022 Buchungen'!P2:P465,"Ausgaben")</f>
        <v>405.51</v>
      </c>
      <c r="AP25" s="21"/>
      <c r="AS25" s="26">
        <f>+SUMIFS('DevInt 2022 Buchungen'!F2:F465,'DevInt 2022 Buchungen'!D2:D465,"2231",'DevInt 2022 Buchungen'!C2:C465,"&gt;="&amp;AS$4,'DevInt 2022 Buchungen'!C2:C465,"&lt;"&amp;AS$5+1,'DevInt 2022 Buchungen'!L2:L465,"Ausgaben")+-SUMIFS('DevInt 2022 Buchungen'!F2:F465,'DevInt 2022 Buchungen'!D2:D465,"2231",'DevInt 2022 Buchungen'!C2:C465,"&gt;="&amp;AS$4,'DevInt 2022 Buchungen'!C2:C465,"&lt;"&amp;AS$5+1,'DevInt 2022 Buchungen'!P2:P465,"Einnahmen")++SUMIFS('DevInt 2022 Buchungen'!F2:F465,'DevInt 2022 Buchungen'!D2:D465,"2231",'DevInt 2022 Buchungen'!C2:C465,"&gt;="&amp;AS$4,'DevInt 2022 Buchungen'!C2:C465,"&lt;"&amp;AS$5+1,'DevInt 2022 Buchungen'!L2:L465,"Einnahmen")+-SUMIFS('DevInt 2022 Buchungen'!F2:F465,'DevInt 2022 Buchungen'!D2:D465,"2231",'DevInt 2022 Buchungen'!C2:C465,"&gt;="&amp;AS$4,'DevInt 2022 Buchungen'!C2:C465,"&lt;"&amp;AS$5+1,'DevInt 2022 Buchungen'!P2:P465,"Ausgaben")++SUMIFS('DevInt 2022 Buchungen'!F2:F465,'DevInt 2022 Buchungen'!D2:D465,"2232",'DevInt 2022 Buchungen'!C2:C465,"&gt;="&amp;AS$4,'DevInt 2022 Buchungen'!C2:C465,"&lt;"&amp;AS$5+1,'DevInt 2022 Buchungen'!L2:L465,"Ausgaben")+-SUMIFS('DevInt 2022 Buchungen'!F2:F465,'DevInt 2022 Buchungen'!D2:D465,"2232",'DevInt 2022 Buchungen'!C2:C465,"&gt;="&amp;AS$4,'DevInt 2022 Buchungen'!C2:C465,"&lt;"&amp;AS$5+1,'DevInt 2022 Buchungen'!P2:P465,"Einnahmen")++SUMIFS('DevInt 2022 Buchungen'!F2:F465,'DevInt 2022 Buchungen'!D2:D465,"2232",'DevInt 2022 Buchungen'!C2:C465,"&gt;="&amp;AS$4,'DevInt 2022 Buchungen'!C2:C465,"&lt;"&amp;AS$5+1,'DevInt 2022 Buchungen'!L2:L465,"Einnahmen")+-SUMIFS('DevInt 2022 Buchungen'!F2:F465,'DevInt 2022 Buchungen'!D2:D465,"2232",'DevInt 2022 Buchungen'!C2:C465,"&gt;="&amp;AS$4,'DevInt 2022 Buchungen'!C2:C465,"&lt;"&amp;AS$5+1,'DevInt 2022 Buchungen'!P2:P465,"Ausgaben")++SUMIFS('DevInt 2022 Buchungen'!F2:F465,'DevInt 2022 Buchungen'!D2:D465,"2233",'DevInt 2022 Buchungen'!C2:C465,"&gt;="&amp;AS$4,'DevInt 2022 Buchungen'!C2:C465,"&lt;"&amp;AS$5+1,'DevInt 2022 Buchungen'!L2:L465,"Ausgaben")+-SUMIFS('DevInt 2022 Buchungen'!F2:F465,'DevInt 2022 Buchungen'!D2:D465,"2233",'DevInt 2022 Buchungen'!C2:C465,"&gt;="&amp;AS$4,'DevInt 2022 Buchungen'!C2:C465,"&lt;"&amp;AS$5+1,'DevInt 2022 Buchungen'!P2:P465,"Einnahmen")++SUMIFS('DevInt 2022 Buchungen'!F2:F465,'DevInt 2022 Buchungen'!D2:D465,"2233",'DevInt 2022 Buchungen'!C2:C465,"&gt;="&amp;AS$4,'DevInt 2022 Buchungen'!C2:C465,"&lt;"&amp;AS$5+1,'DevInt 2022 Buchungen'!L2:L465,"Einnahmen")+-SUMIFS('DevInt 2022 Buchungen'!F2:F465,'DevInt 2022 Buchungen'!D2:D465,"2233",'DevInt 2022 Buchungen'!C2:C465,"&gt;="&amp;AS$4,'DevInt 2022 Buchungen'!C2:C465,"&lt;"&amp;AS$5+1,'DevInt 2022 Buchungen'!P2:P465,"Ausgaben")++SUMIFS('DevInt 2022 Buchungen'!F2:F465,'DevInt 2022 Buchungen'!D2:D465,"2235",'DevInt 2022 Buchungen'!C2:C465,"&gt;="&amp;AS$4,'DevInt 2022 Buchungen'!C2:C465,"&lt;"&amp;AS$5+1,'DevInt 2022 Buchungen'!L2:L465,"Ausgaben")+-SUMIFS('DevInt 2022 Buchungen'!F2:F465,'DevInt 2022 Buchungen'!D2:D465,"2235",'DevInt 2022 Buchungen'!C2:C465,"&gt;="&amp;AS$4,'DevInt 2022 Buchungen'!C2:C465,"&lt;"&amp;AS$5+1,'DevInt 2022 Buchungen'!P2:P465,"Einnahmen")++SUMIFS('DevInt 2022 Buchungen'!F2:F465,'DevInt 2022 Buchungen'!D2:D465,"2235",'DevInt 2022 Buchungen'!C2:C465,"&gt;="&amp;AS$4,'DevInt 2022 Buchungen'!C2:C465,"&lt;"&amp;AS$5+1,'DevInt 2022 Buchungen'!L2:L465,"Einnahmen")+-SUMIFS('DevInt 2022 Buchungen'!F2:F465,'DevInt 2022 Buchungen'!D2:D465,"2235",'DevInt 2022 Buchungen'!C2:C465,"&gt;="&amp;AS$4,'DevInt 2022 Buchungen'!C2:C465,"&lt;"&amp;AS$5+1,'DevInt 2022 Buchungen'!P2:P465,"Ausgaben")++SUMIFS('DevInt 2022 Buchungen'!F2:F465,'DevInt 2022 Buchungen'!D2:D465,"2131",'DevInt 2022 Buchungen'!C2:C465,"&gt;="&amp;AS$4,'DevInt 2022 Buchungen'!C2:C465,"&lt;"&amp;AS$5+1,'DevInt 2022 Buchungen'!L2:L465,"Ausgaben")+-SUMIFS('DevInt 2022 Buchungen'!F2:F465,'DevInt 2022 Buchungen'!D2:D465,"2131",'DevInt 2022 Buchungen'!C2:C465,"&gt;="&amp;AS$4,'DevInt 2022 Buchungen'!C2:C465,"&lt;"&amp;AS$5+1,'DevInt 2022 Buchungen'!P2:P465,"Einnahmen")++SUMIFS('DevInt 2022 Buchungen'!F2:F465,'DevInt 2022 Buchungen'!D2:D465,"2131",'DevInt 2022 Buchungen'!C2:C465,"&gt;="&amp;AS$4,'DevInt 2022 Buchungen'!C2:C465,"&lt;"&amp;AS$5+1,'DevInt 2022 Buchungen'!L2:L465,"Einnahmen")+-SUMIFS('DevInt 2022 Buchungen'!F2:F465,'DevInt 2022 Buchungen'!D2:D465,"2131",'DevInt 2022 Buchungen'!C2:C465,"&gt;="&amp;AS$4,'DevInt 2022 Buchungen'!C2:C465,"&lt;"&amp;AS$5+1,'DevInt 2022 Buchungen'!P2:P465,"Ausgaben")++SUMIFS('DevInt 2022 Buchungen'!F2:F465,'DevInt 2022 Buchungen'!D2:D465,"2132",'DevInt 2022 Buchungen'!C2:C465,"&gt;="&amp;AS$4,'DevInt 2022 Buchungen'!C2:C465,"&lt;"&amp;AS$5+1,'DevInt 2022 Buchungen'!L2:L465,"Ausgaben")+-SUMIFS('DevInt 2022 Buchungen'!F2:F465,'DevInt 2022 Buchungen'!D2:D465,"2132",'DevInt 2022 Buchungen'!C2:C465,"&gt;="&amp;AS$4,'DevInt 2022 Buchungen'!C2:C465,"&lt;"&amp;AS$5+1,'DevInt 2022 Buchungen'!P2:P465,"Einnahmen")++SUMIFS('DevInt 2022 Buchungen'!F2:F465,'DevInt 2022 Buchungen'!D2:D465,"2132",'DevInt 2022 Buchungen'!C2:C465,"&gt;="&amp;AS$4,'DevInt 2022 Buchungen'!C2:C465,"&lt;"&amp;AS$5+1,'DevInt 2022 Buchungen'!L2:L465,"Einnahmen")+-SUMIFS('DevInt 2022 Buchungen'!F2:F465,'DevInt 2022 Buchungen'!D2:D465,"2132",'DevInt 2022 Buchungen'!C2:C465,"&gt;="&amp;AS$4,'DevInt 2022 Buchungen'!C2:C465,"&lt;"&amp;AS$5+1,'DevInt 2022 Buchungen'!P2:P465,"Ausgaben")++SUMIFS('DevInt 2022 Buchungen'!F2:F465,'DevInt 2022 Buchungen'!D2:D465,"2133",'DevInt 2022 Buchungen'!C2:C465,"&gt;="&amp;AS$4,'DevInt 2022 Buchungen'!C2:C465,"&lt;"&amp;AS$5+1,'DevInt 2022 Buchungen'!L2:L465,"Ausgaben")+-SUMIFS('DevInt 2022 Buchungen'!F2:F465,'DevInt 2022 Buchungen'!D2:D465,"2133",'DevInt 2022 Buchungen'!C2:C465,"&gt;="&amp;AS$4,'DevInt 2022 Buchungen'!C2:C465,"&lt;"&amp;AS$5+1,'DevInt 2022 Buchungen'!P2:P465,"Einnahmen")++SUMIFS('DevInt 2022 Buchungen'!F2:F465,'DevInt 2022 Buchungen'!D2:D465,"2133",'DevInt 2022 Buchungen'!C2:C465,"&gt;="&amp;AS$4,'DevInt 2022 Buchungen'!C2:C465,"&lt;"&amp;AS$5+1,'DevInt 2022 Buchungen'!L2:L465,"Einnahmen")+-SUMIFS('DevInt 2022 Buchungen'!F2:F465,'DevInt 2022 Buchungen'!D2:D465,"2133",'DevInt 2022 Buchungen'!C2:C465,"&gt;="&amp;AS$4,'DevInt 2022 Buchungen'!C2:C465,"&lt;"&amp;AS$5+1,'DevInt 2022 Buchungen'!P2:P465,"Ausgaben")++SUMIFS('DevInt 2022 Buchungen'!F2:F465,'DevInt 2022 Buchungen'!D2:D465,"2135",'DevInt 2022 Buchungen'!C2:C465,"&gt;="&amp;AS$4,'DevInt 2022 Buchungen'!C2:C465,"&lt;"&amp;AS$5+1,'DevInt 2022 Buchungen'!L2:L465,"Ausgaben")+-SUMIFS('DevInt 2022 Buchungen'!F2:F465,'DevInt 2022 Buchungen'!D2:D465,"2135",'DevInt 2022 Buchungen'!C2:C465,"&gt;="&amp;AS$4,'DevInt 2022 Buchungen'!C2:C465,"&lt;"&amp;AS$5+1,'DevInt 2022 Buchungen'!P2:P465,"Einnahmen")++SUMIFS('DevInt 2022 Buchungen'!F2:F465,'DevInt 2022 Buchungen'!D2:D465,"2135",'DevInt 2022 Buchungen'!C2:C465,"&gt;="&amp;AS$4,'DevInt 2022 Buchungen'!C2:C465,"&lt;"&amp;AS$5+1,'DevInt 2022 Buchungen'!L2:L465,"Einnahmen")+-SUMIFS('DevInt 2022 Buchungen'!F2:F465,'DevInt 2022 Buchungen'!D2:D465,"2135",'DevInt 2022 Buchungen'!C2:C465,"&gt;="&amp;AS$4,'DevInt 2022 Buchungen'!C2:C465,"&lt;"&amp;AS$5+1,'DevInt 2022 Buchungen'!P2:P465,"Ausgaben")</f>
        <v>300.87</v>
      </c>
      <c r="AT25" s="21"/>
      <c r="AW25" s="26">
        <f>+SUMIFS('DevInt 2022 Buchungen'!F2:F465,'DevInt 2022 Buchungen'!D2:D465,"2231",'DevInt 2022 Buchungen'!C2:C465,"&gt;="&amp;AW$4,'DevInt 2022 Buchungen'!C2:C465,"&lt;"&amp;AW$5+1,'DevInt 2022 Buchungen'!L2:L465,"Ausgaben")+-SUMIFS('DevInt 2022 Buchungen'!F2:F465,'DevInt 2022 Buchungen'!D2:D465,"2231",'DevInt 2022 Buchungen'!C2:C465,"&gt;="&amp;AW$4,'DevInt 2022 Buchungen'!C2:C465,"&lt;"&amp;AW$5+1,'DevInt 2022 Buchungen'!P2:P465,"Einnahmen")++SUMIFS('DevInt 2022 Buchungen'!F2:F465,'DevInt 2022 Buchungen'!D2:D465,"2231",'DevInt 2022 Buchungen'!C2:C465,"&gt;="&amp;AW$4,'DevInt 2022 Buchungen'!C2:C465,"&lt;"&amp;AW$5+1,'DevInt 2022 Buchungen'!L2:L465,"Einnahmen")+-SUMIFS('DevInt 2022 Buchungen'!F2:F465,'DevInt 2022 Buchungen'!D2:D465,"2231",'DevInt 2022 Buchungen'!C2:C465,"&gt;="&amp;AW$4,'DevInt 2022 Buchungen'!C2:C465,"&lt;"&amp;AW$5+1,'DevInt 2022 Buchungen'!P2:P465,"Ausgaben")++SUMIFS('DevInt 2022 Buchungen'!F2:F465,'DevInt 2022 Buchungen'!D2:D465,"2232",'DevInt 2022 Buchungen'!C2:C465,"&gt;="&amp;AW$4,'DevInt 2022 Buchungen'!C2:C465,"&lt;"&amp;AW$5+1,'DevInt 2022 Buchungen'!L2:L465,"Ausgaben")+-SUMIFS('DevInt 2022 Buchungen'!F2:F465,'DevInt 2022 Buchungen'!D2:D465,"2232",'DevInt 2022 Buchungen'!C2:C465,"&gt;="&amp;AW$4,'DevInt 2022 Buchungen'!C2:C465,"&lt;"&amp;AW$5+1,'DevInt 2022 Buchungen'!P2:P465,"Einnahmen")++SUMIFS('DevInt 2022 Buchungen'!F2:F465,'DevInt 2022 Buchungen'!D2:D465,"2232",'DevInt 2022 Buchungen'!C2:C465,"&gt;="&amp;AW$4,'DevInt 2022 Buchungen'!C2:C465,"&lt;"&amp;AW$5+1,'DevInt 2022 Buchungen'!L2:L465,"Einnahmen")+-SUMIFS('DevInt 2022 Buchungen'!F2:F465,'DevInt 2022 Buchungen'!D2:D465,"2232",'DevInt 2022 Buchungen'!C2:C465,"&gt;="&amp;AW$4,'DevInt 2022 Buchungen'!C2:C465,"&lt;"&amp;AW$5+1,'DevInt 2022 Buchungen'!P2:P465,"Ausgaben")++SUMIFS('DevInt 2022 Buchungen'!F2:F465,'DevInt 2022 Buchungen'!D2:D465,"2233",'DevInt 2022 Buchungen'!C2:C465,"&gt;="&amp;AW$4,'DevInt 2022 Buchungen'!C2:C465,"&lt;"&amp;AW$5+1,'DevInt 2022 Buchungen'!L2:L465,"Ausgaben")+-SUMIFS('DevInt 2022 Buchungen'!F2:F465,'DevInt 2022 Buchungen'!D2:D465,"2233",'DevInt 2022 Buchungen'!C2:C465,"&gt;="&amp;AW$4,'DevInt 2022 Buchungen'!C2:C465,"&lt;"&amp;AW$5+1,'DevInt 2022 Buchungen'!P2:P465,"Einnahmen")++SUMIFS('DevInt 2022 Buchungen'!F2:F465,'DevInt 2022 Buchungen'!D2:D465,"2233",'DevInt 2022 Buchungen'!C2:C465,"&gt;="&amp;AW$4,'DevInt 2022 Buchungen'!C2:C465,"&lt;"&amp;AW$5+1,'DevInt 2022 Buchungen'!L2:L465,"Einnahmen")+-SUMIFS('DevInt 2022 Buchungen'!F2:F465,'DevInt 2022 Buchungen'!D2:D465,"2233",'DevInt 2022 Buchungen'!C2:C465,"&gt;="&amp;AW$4,'DevInt 2022 Buchungen'!C2:C465,"&lt;"&amp;AW$5+1,'DevInt 2022 Buchungen'!P2:P465,"Ausgaben")++SUMIFS('DevInt 2022 Buchungen'!F2:F465,'DevInt 2022 Buchungen'!D2:D465,"2235",'DevInt 2022 Buchungen'!C2:C465,"&gt;="&amp;AW$4,'DevInt 2022 Buchungen'!C2:C465,"&lt;"&amp;AW$5+1,'DevInt 2022 Buchungen'!L2:L465,"Ausgaben")+-SUMIFS('DevInt 2022 Buchungen'!F2:F465,'DevInt 2022 Buchungen'!D2:D465,"2235",'DevInt 2022 Buchungen'!C2:C465,"&gt;="&amp;AW$4,'DevInt 2022 Buchungen'!C2:C465,"&lt;"&amp;AW$5+1,'DevInt 2022 Buchungen'!P2:P465,"Einnahmen")++SUMIFS('DevInt 2022 Buchungen'!F2:F465,'DevInt 2022 Buchungen'!D2:D465,"2235",'DevInt 2022 Buchungen'!C2:C465,"&gt;="&amp;AW$4,'DevInt 2022 Buchungen'!C2:C465,"&lt;"&amp;AW$5+1,'DevInt 2022 Buchungen'!L2:L465,"Einnahmen")+-SUMIFS('DevInt 2022 Buchungen'!F2:F465,'DevInt 2022 Buchungen'!D2:D465,"2235",'DevInt 2022 Buchungen'!C2:C465,"&gt;="&amp;AW$4,'DevInt 2022 Buchungen'!C2:C465,"&lt;"&amp;AW$5+1,'DevInt 2022 Buchungen'!P2:P465,"Ausgaben")++SUMIFS('DevInt 2022 Buchungen'!F2:F465,'DevInt 2022 Buchungen'!D2:D465,"2131",'DevInt 2022 Buchungen'!C2:C465,"&gt;="&amp;AW$4,'DevInt 2022 Buchungen'!C2:C465,"&lt;"&amp;AW$5+1,'DevInt 2022 Buchungen'!L2:L465,"Ausgaben")+-SUMIFS('DevInt 2022 Buchungen'!F2:F465,'DevInt 2022 Buchungen'!D2:D465,"2131",'DevInt 2022 Buchungen'!C2:C465,"&gt;="&amp;AW$4,'DevInt 2022 Buchungen'!C2:C465,"&lt;"&amp;AW$5+1,'DevInt 2022 Buchungen'!P2:P465,"Einnahmen")++SUMIFS('DevInt 2022 Buchungen'!F2:F465,'DevInt 2022 Buchungen'!D2:D465,"2131",'DevInt 2022 Buchungen'!C2:C465,"&gt;="&amp;AW$4,'DevInt 2022 Buchungen'!C2:C465,"&lt;"&amp;AW$5+1,'DevInt 2022 Buchungen'!L2:L465,"Einnahmen")+-SUMIFS('DevInt 2022 Buchungen'!F2:F465,'DevInt 2022 Buchungen'!D2:D465,"2131",'DevInt 2022 Buchungen'!C2:C465,"&gt;="&amp;AW$4,'DevInt 2022 Buchungen'!C2:C465,"&lt;"&amp;AW$5+1,'DevInt 2022 Buchungen'!P2:P465,"Ausgaben")++SUMIFS('DevInt 2022 Buchungen'!F2:F465,'DevInt 2022 Buchungen'!D2:D465,"2132",'DevInt 2022 Buchungen'!C2:C465,"&gt;="&amp;AW$4,'DevInt 2022 Buchungen'!C2:C465,"&lt;"&amp;AW$5+1,'DevInt 2022 Buchungen'!L2:L465,"Ausgaben")+-SUMIFS('DevInt 2022 Buchungen'!F2:F465,'DevInt 2022 Buchungen'!D2:D465,"2132",'DevInt 2022 Buchungen'!C2:C465,"&gt;="&amp;AW$4,'DevInt 2022 Buchungen'!C2:C465,"&lt;"&amp;AW$5+1,'DevInt 2022 Buchungen'!P2:P465,"Einnahmen")++SUMIFS('DevInt 2022 Buchungen'!F2:F465,'DevInt 2022 Buchungen'!D2:D465,"2132",'DevInt 2022 Buchungen'!C2:C465,"&gt;="&amp;AW$4,'DevInt 2022 Buchungen'!C2:C465,"&lt;"&amp;AW$5+1,'DevInt 2022 Buchungen'!L2:L465,"Einnahmen")+-SUMIFS('DevInt 2022 Buchungen'!F2:F465,'DevInt 2022 Buchungen'!D2:D465,"2132",'DevInt 2022 Buchungen'!C2:C465,"&gt;="&amp;AW$4,'DevInt 2022 Buchungen'!C2:C465,"&lt;"&amp;AW$5+1,'DevInt 2022 Buchungen'!P2:P465,"Ausgaben")++SUMIFS('DevInt 2022 Buchungen'!F2:F465,'DevInt 2022 Buchungen'!D2:D465,"2133",'DevInt 2022 Buchungen'!C2:C465,"&gt;="&amp;AW$4,'DevInt 2022 Buchungen'!C2:C465,"&lt;"&amp;AW$5+1,'DevInt 2022 Buchungen'!L2:L465,"Ausgaben")+-SUMIFS('DevInt 2022 Buchungen'!F2:F465,'DevInt 2022 Buchungen'!D2:D465,"2133",'DevInt 2022 Buchungen'!C2:C465,"&gt;="&amp;AW$4,'DevInt 2022 Buchungen'!C2:C465,"&lt;"&amp;AW$5+1,'DevInt 2022 Buchungen'!P2:P465,"Einnahmen")++SUMIFS('DevInt 2022 Buchungen'!F2:F465,'DevInt 2022 Buchungen'!D2:D465,"2133",'DevInt 2022 Buchungen'!C2:C465,"&gt;="&amp;AW$4,'DevInt 2022 Buchungen'!C2:C465,"&lt;"&amp;AW$5+1,'DevInt 2022 Buchungen'!L2:L465,"Einnahmen")+-SUMIFS('DevInt 2022 Buchungen'!F2:F465,'DevInt 2022 Buchungen'!D2:D465,"2133",'DevInt 2022 Buchungen'!C2:C465,"&gt;="&amp;AW$4,'DevInt 2022 Buchungen'!C2:C465,"&lt;"&amp;AW$5+1,'DevInt 2022 Buchungen'!P2:P465,"Ausgaben")++SUMIFS('DevInt 2022 Buchungen'!F2:F465,'DevInt 2022 Buchungen'!D2:D465,"2135",'DevInt 2022 Buchungen'!C2:C465,"&gt;="&amp;AW$4,'DevInt 2022 Buchungen'!C2:C465,"&lt;"&amp;AW$5+1,'DevInt 2022 Buchungen'!L2:L465,"Ausgaben")+-SUMIFS('DevInt 2022 Buchungen'!F2:F465,'DevInt 2022 Buchungen'!D2:D465,"2135",'DevInt 2022 Buchungen'!C2:C465,"&gt;="&amp;AW$4,'DevInt 2022 Buchungen'!C2:C465,"&lt;"&amp;AW$5+1,'DevInt 2022 Buchungen'!P2:P465,"Einnahmen")++SUMIFS('DevInt 2022 Buchungen'!F2:F465,'DevInt 2022 Buchungen'!D2:D465,"2135",'DevInt 2022 Buchungen'!C2:C465,"&gt;="&amp;AW$4,'DevInt 2022 Buchungen'!C2:C465,"&lt;"&amp;AW$5+1,'DevInt 2022 Buchungen'!L2:L465,"Einnahmen")+-SUMIFS('DevInt 2022 Buchungen'!F2:F465,'DevInt 2022 Buchungen'!D2:D465,"2135",'DevInt 2022 Buchungen'!C2:C465,"&gt;="&amp;AW$4,'DevInt 2022 Buchungen'!C2:C465,"&lt;"&amp;AW$5+1,'DevInt 2022 Buchungen'!P2:P465,"Ausgaben")</f>
        <v>162.71</v>
      </c>
      <c r="AX25" s="21"/>
      <c r="BA25" s="26">
        <f>+SUMIFS('DevInt 2022 Buchungen'!F2:F465,'DevInt 2022 Buchungen'!D2:D465,"2231",'DevInt 2022 Buchungen'!C2:C465,"&gt;="&amp;BA$4,'DevInt 2022 Buchungen'!C2:C465,"&lt;"&amp;BA$5+1,'DevInt 2022 Buchungen'!L2:L465,"Ausgaben")+-SUMIFS('DevInt 2022 Buchungen'!F2:F465,'DevInt 2022 Buchungen'!D2:D465,"2231",'DevInt 2022 Buchungen'!C2:C465,"&gt;="&amp;BA$4,'DevInt 2022 Buchungen'!C2:C465,"&lt;"&amp;BA$5+1,'DevInt 2022 Buchungen'!P2:P465,"Einnahmen")++SUMIFS('DevInt 2022 Buchungen'!F2:F465,'DevInt 2022 Buchungen'!D2:D465,"2231",'DevInt 2022 Buchungen'!C2:C465,"&gt;="&amp;BA$4,'DevInt 2022 Buchungen'!C2:C465,"&lt;"&amp;BA$5+1,'DevInt 2022 Buchungen'!L2:L465,"Einnahmen")+-SUMIFS('DevInt 2022 Buchungen'!F2:F465,'DevInt 2022 Buchungen'!D2:D465,"2231",'DevInt 2022 Buchungen'!C2:C465,"&gt;="&amp;BA$4,'DevInt 2022 Buchungen'!C2:C465,"&lt;"&amp;BA$5+1,'DevInt 2022 Buchungen'!P2:P465,"Ausgaben")++SUMIFS('DevInt 2022 Buchungen'!F2:F465,'DevInt 2022 Buchungen'!D2:D465,"2232",'DevInt 2022 Buchungen'!C2:C465,"&gt;="&amp;BA$4,'DevInt 2022 Buchungen'!C2:C465,"&lt;"&amp;BA$5+1,'DevInt 2022 Buchungen'!L2:L465,"Ausgaben")+-SUMIFS('DevInt 2022 Buchungen'!F2:F465,'DevInt 2022 Buchungen'!D2:D465,"2232",'DevInt 2022 Buchungen'!C2:C465,"&gt;="&amp;BA$4,'DevInt 2022 Buchungen'!C2:C465,"&lt;"&amp;BA$5+1,'DevInt 2022 Buchungen'!P2:P465,"Einnahmen")++SUMIFS('DevInt 2022 Buchungen'!F2:F465,'DevInt 2022 Buchungen'!D2:D465,"2232",'DevInt 2022 Buchungen'!C2:C465,"&gt;="&amp;BA$4,'DevInt 2022 Buchungen'!C2:C465,"&lt;"&amp;BA$5+1,'DevInt 2022 Buchungen'!L2:L465,"Einnahmen")+-SUMIFS('DevInt 2022 Buchungen'!F2:F465,'DevInt 2022 Buchungen'!D2:D465,"2232",'DevInt 2022 Buchungen'!C2:C465,"&gt;="&amp;BA$4,'DevInt 2022 Buchungen'!C2:C465,"&lt;"&amp;BA$5+1,'DevInt 2022 Buchungen'!P2:P465,"Ausgaben")++SUMIFS('DevInt 2022 Buchungen'!F2:F465,'DevInt 2022 Buchungen'!D2:D465,"2233",'DevInt 2022 Buchungen'!C2:C465,"&gt;="&amp;BA$4,'DevInt 2022 Buchungen'!C2:C465,"&lt;"&amp;BA$5+1,'DevInt 2022 Buchungen'!L2:L465,"Ausgaben")+-SUMIFS('DevInt 2022 Buchungen'!F2:F465,'DevInt 2022 Buchungen'!D2:D465,"2233",'DevInt 2022 Buchungen'!C2:C465,"&gt;="&amp;BA$4,'DevInt 2022 Buchungen'!C2:C465,"&lt;"&amp;BA$5+1,'DevInt 2022 Buchungen'!P2:P465,"Einnahmen")++SUMIFS('DevInt 2022 Buchungen'!F2:F465,'DevInt 2022 Buchungen'!D2:D465,"2233",'DevInt 2022 Buchungen'!C2:C465,"&gt;="&amp;BA$4,'DevInt 2022 Buchungen'!C2:C465,"&lt;"&amp;BA$5+1,'DevInt 2022 Buchungen'!L2:L465,"Einnahmen")+-SUMIFS('DevInt 2022 Buchungen'!F2:F465,'DevInt 2022 Buchungen'!D2:D465,"2233",'DevInt 2022 Buchungen'!C2:C465,"&gt;="&amp;BA$4,'DevInt 2022 Buchungen'!C2:C465,"&lt;"&amp;BA$5+1,'DevInt 2022 Buchungen'!P2:P465,"Ausgaben")++SUMIFS('DevInt 2022 Buchungen'!F2:F465,'DevInt 2022 Buchungen'!D2:D465,"2235",'DevInt 2022 Buchungen'!C2:C465,"&gt;="&amp;BA$4,'DevInt 2022 Buchungen'!C2:C465,"&lt;"&amp;BA$5+1,'DevInt 2022 Buchungen'!L2:L465,"Ausgaben")+-SUMIFS('DevInt 2022 Buchungen'!F2:F465,'DevInt 2022 Buchungen'!D2:D465,"2235",'DevInt 2022 Buchungen'!C2:C465,"&gt;="&amp;BA$4,'DevInt 2022 Buchungen'!C2:C465,"&lt;"&amp;BA$5+1,'DevInt 2022 Buchungen'!P2:P465,"Einnahmen")++SUMIFS('DevInt 2022 Buchungen'!F2:F465,'DevInt 2022 Buchungen'!D2:D465,"2235",'DevInt 2022 Buchungen'!C2:C465,"&gt;="&amp;BA$4,'DevInt 2022 Buchungen'!C2:C465,"&lt;"&amp;BA$5+1,'DevInt 2022 Buchungen'!L2:L465,"Einnahmen")+-SUMIFS('DevInt 2022 Buchungen'!F2:F465,'DevInt 2022 Buchungen'!D2:D465,"2235",'DevInt 2022 Buchungen'!C2:C465,"&gt;="&amp;BA$4,'DevInt 2022 Buchungen'!C2:C465,"&lt;"&amp;BA$5+1,'DevInt 2022 Buchungen'!P2:P465,"Ausgaben")++SUMIFS('DevInt 2022 Buchungen'!F2:F465,'DevInt 2022 Buchungen'!D2:D465,"2131",'DevInt 2022 Buchungen'!C2:C465,"&gt;="&amp;BA$4,'DevInt 2022 Buchungen'!C2:C465,"&lt;"&amp;BA$5+1,'DevInt 2022 Buchungen'!L2:L465,"Ausgaben")+-SUMIFS('DevInt 2022 Buchungen'!F2:F465,'DevInt 2022 Buchungen'!D2:D465,"2131",'DevInt 2022 Buchungen'!C2:C465,"&gt;="&amp;BA$4,'DevInt 2022 Buchungen'!C2:C465,"&lt;"&amp;BA$5+1,'DevInt 2022 Buchungen'!P2:P465,"Einnahmen")++SUMIFS('DevInt 2022 Buchungen'!F2:F465,'DevInt 2022 Buchungen'!D2:D465,"2131",'DevInt 2022 Buchungen'!C2:C465,"&gt;="&amp;BA$4,'DevInt 2022 Buchungen'!C2:C465,"&lt;"&amp;BA$5+1,'DevInt 2022 Buchungen'!L2:L465,"Einnahmen")+-SUMIFS('DevInt 2022 Buchungen'!F2:F465,'DevInt 2022 Buchungen'!D2:D465,"2131",'DevInt 2022 Buchungen'!C2:C465,"&gt;="&amp;BA$4,'DevInt 2022 Buchungen'!C2:C465,"&lt;"&amp;BA$5+1,'DevInt 2022 Buchungen'!P2:P465,"Ausgaben")++SUMIFS('DevInt 2022 Buchungen'!F2:F465,'DevInt 2022 Buchungen'!D2:D465,"2132",'DevInt 2022 Buchungen'!C2:C465,"&gt;="&amp;BA$4,'DevInt 2022 Buchungen'!C2:C465,"&lt;"&amp;BA$5+1,'DevInt 2022 Buchungen'!L2:L465,"Ausgaben")+-SUMIFS('DevInt 2022 Buchungen'!F2:F465,'DevInt 2022 Buchungen'!D2:D465,"2132",'DevInt 2022 Buchungen'!C2:C465,"&gt;="&amp;BA$4,'DevInt 2022 Buchungen'!C2:C465,"&lt;"&amp;BA$5+1,'DevInt 2022 Buchungen'!P2:P465,"Einnahmen")++SUMIFS('DevInt 2022 Buchungen'!F2:F465,'DevInt 2022 Buchungen'!D2:D465,"2132",'DevInt 2022 Buchungen'!C2:C465,"&gt;="&amp;BA$4,'DevInt 2022 Buchungen'!C2:C465,"&lt;"&amp;BA$5+1,'DevInt 2022 Buchungen'!L2:L465,"Einnahmen")+-SUMIFS('DevInt 2022 Buchungen'!F2:F465,'DevInt 2022 Buchungen'!D2:D465,"2132",'DevInt 2022 Buchungen'!C2:C465,"&gt;="&amp;BA$4,'DevInt 2022 Buchungen'!C2:C465,"&lt;"&amp;BA$5+1,'DevInt 2022 Buchungen'!P2:P465,"Ausgaben")++SUMIFS('DevInt 2022 Buchungen'!F2:F465,'DevInt 2022 Buchungen'!D2:D465,"2133",'DevInt 2022 Buchungen'!C2:C465,"&gt;="&amp;BA$4,'DevInt 2022 Buchungen'!C2:C465,"&lt;"&amp;BA$5+1,'DevInt 2022 Buchungen'!L2:L465,"Ausgaben")+-SUMIFS('DevInt 2022 Buchungen'!F2:F465,'DevInt 2022 Buchungen'!D2:D465,"2133",'DevInt 2022 Buchungen'!C2:C465,"&gt;="&amp;BA$4,'DevInt 2022 Buchungen'!C2:C465,"&lt;"&amp;BA$5+1,'DevInt 2022 Buchungen'!P2:P465,"Einnahmen")++SUMIFS('DevInt 2022 Buchungen'!F2:F465,'DevInt 2022 Buchungen'!D2:D465,"2133",'DevInt 2022 Buchungen'!C2:C465,"&gt;="&amp;BA$4,'DevInt 2022 Buchungen'!C2:C465,"&lt;"&amp;BA$5+1,'DevInt 2022 Buchungen'!L2:L465,"Einnahmen")+-SUMIFS('DevInt 2022 Buchungen'!F2:F465,'DevInt 2022 Buchungen'!D2:D465,"2133",'DevInt 2022 Buchungen'!C2:C465,"&gt;="&amp;BA$4,'DevInt 2022 Buchungen'!C2:C465,"&lt;"&amp;BA$5+1,'DevInt 2022 Buchungen'!P2:P465,"Ausgaben")++SUMIFS('DevInt 2022 Buchungen'!F2:F465,'DevInt 2022 Buchungen'!D2:D465,"2135",'DevInt 2022 Buchungen'!C2:C465,"&gt;="&amp;BA$4,'DevInt 2022 Buchungen'!C2:C465,"&lt;"&amp;BA$5+1,'DevInt 2022 Buchungen'!L2:L465,"Ausgaben")+-SUMIFS('DevInt 2022 Buchungen'!F2:F465,'DevInt 2022 Buchungen'!D2:D465,"2135",'DevInt 2022 Buchungen'!C2:C465,"&gt;="&amp;BA$4,'DevInt 2022 Buchungen'!C2:C465,"&lt;"&amp;BA$5+1,'DevInt 2022 Buchungen'!P2:P465,"Einnahmen")++SUMIFS('DevInt 2022 Buchungen'!F2:F465,'DevInt 2022 Buchungen'!D2:D465,"2135",'DevInt 2022 Buchungen'!C2:C465,"&gt;="&amp;BA$4,'DevInt 2022 Buchungen'!C2:C465,"&lt;"&amp;BA$5+1,'DevInt 2022 Buchungen'!L2:L465,"Einnahmen")+-SUMIFS('DevInt 2022 Buchungen'!F2:F465,'DevInt 2022 Buchungen'!D2:D465,"2135",'DevInt 2022 Buchungen'!C2:C465,"&gt;="&amp;BA$4,'DevInt 2022 Buchungen'!C2:C465,"&lt;"&amp;BA$5+1,'DevInt 2022 Buchungen'!P2:P465,"Ausgaben")</f>
        <v>200.25999999999996</v>
      </c>
      <c r="BB25" s="21"/>
      <c r="BE25" s="26">
        <f>+SUMIFS('DevInt 2022 Buchungen'!F2:F465,'DevInt 2022 Buchungen'!D2:D465,"2231",'DevInt 2022 Buchungen'!C2:C465,"&gt;="&amp;BE$4,'DevInt 2022 Buchungen'!C2:C465,"&lt;"&amp;BE$5+1,'DevInt 2022 Buchungen'!L2:L465,"Ausgaben")+-SUMIFS('DevInt 2022 Buchungen'!F2:F465,'DevInt 2022 Buchungen'!D2:D465,"2231",'DevInt 2022 Buchungen'!C2:C465,"&gt;="&amp;BE$4,'DevInt 2022 Buchungen'!C2:C465,"&lt;"&amp;BE$5+1,'DevInt 2022 Buchungen'!P2:P465,"Einnahmen")++SUMIFS('DevInt 2022 Buchungen'!F2:F465,'DevInt 2022 Buchungen'!D2:D465,"2231",'DevInt 2022 Buchungen'!C2:C465,"&gt;="&amp;BE$4,'DevInt 2022 Buchungen'!C2:C465,"&lt;"&amp;BE$5+1,'DevInt 2022 Buchungen'!L2:L465,"Einnahmen")+-SUMIFS('DevInt 2022 Buchungen'!F2:F465,'DevInt 2022 Buchungen'!D2:D465,"2231",'DevInt 2022 Buchungen'!C2:C465,"&gt;="&amp;BE$4,'DevInt 2022 Buchungen'!C2:C465,"&lt;"&amp;BE$5+1,'DevInt 2022 Buchungen'!P2:P465,"Ausgaben")++SUMIFS('DevInt 2022 Buchungen'!F2:F465,'DevInt 2022 Buchungen'!D2:D465,"2232",'DevInt 2022 Buchungen'!C2:C465,"&gt;="&amp;BE$4,'DevInt 2022 Buchungen'!C2:C465,"&lt;"&amp;BE$5+1,'DevInt 2022 Buchungen'!L2:L465,"Ausgaben")+-SUMIFS('DevInt 2022 Buchungen'!F2:F465,'DevInt 2022 Buchungen'!D2:D465,"2232",'DevInt 2022 Buchungen'!C2:C465,"&gt;="&amp;BE$4,'DevInt 2022 Buchungen'!C2:C465,"&lt;"&amp;BE$5+1,'DevInt 2022 Buchungen'!P2:P465,"Einnahmen")++SUMIFS('DevInt 2022 Buchungen'!F2:F465,'DevInt 2022 Buchungen'!D2:D465,"2232",'DevInt 2022 Buchungen'!C2:C465,"&gt;="&amp;BE$4,'DevInt 2022 Buchungen'!C2:C465,"&lt;"&amp;BE$5+1,'DevInt 2022 Buchungen'!L2:L465,"Einnahmen")+-SUMIFS('DevInt 2022 Buchungen'!F2:F465,'DevInt 2022 Buchungen'!D2:D465,"2232",'DevInt 2022 Buchungen'!C2:C465,"&gt;="&amp;BE$4,'DevInt 2022 Buchungen'!C2:C465,"&lt;"&amp;BE$5+1,'DevInt 2022 Buchungen'!P2:P465,"Ausgaben")++SUMIFS('DevInt 2022 Buchungen'!F2:F465,'DevInt 2022 Buchungen'!D2:D465,"2233",'DevInt 2022 Buchungen'!C2:C465,"&gt;="&amp;BE$4,'DevInt 2022 Buchungen'!C2:C465,"&lt;"&amp;BE$5+1,'DevInt 2022 Buchungen'!L2:L465,"Ausgaben")+-SUMIFS('DevInt 2022 Buchungen'!F2:F465,'DevInt 2022 Buchungen'!D2:D465,"2233",'DevInt 2022 Buchungen'!C2:C465,"&gt;="&amp;BE$4,'DevInt 2022 Buchungen'!C2:C465,"&lt;"&amp;BE$5+1,'DevInt 2022 Buchungen'!P2:P465,"Einnahmen")++SUMIFS('DevInt 2022 Buchungen'!F2:F465,'DevInt 2022 Buchungen'!D2:D465,"2233",'DevInt 2022 Buchungen'!C2:C465,"&gt;="&amp;BE$4,'DevInt 2022 Buchungen'!C2:C465,"&lt;"&amp;BE$5+1,'DevInt 2022 Buchungen'!L2:L465,"Einnahmen")+-SUMIFS('DevInt 2022 Buchungen'!F2:F465,'DevInt 2022 Buchungen'!D2:D465,"2233",'DevInt 2022 Buchungen'!C2:C465,"&gt;="&amp;BE$4,'DevInt 2022 Buchungen'!C2:C465,"&lt;"&amp;BE$5+1,'DevInt 2022 Buchungen'!P2:P465,"Ausgaben")++SUMIFS('DevInt 2022 Buchungen'!F2:F465,'DevInt 2022 Buchungen'!D2:D465,"2235",'DevInt 2022 Buchungen'!C2:C465,"&gt;="&amp;BE$4,'DevInt 2022 Buchungen'!C2:C465,"&lt;"&amp;BE$5+1,'DevInt 2022 Buchungen'!L2:L465,"Ausgaben")+-SUMIFS('DevInt 2022 Buchungen'!F2:F465,'DevInt 2022 Buchungen'!D2:D465,"2235",'DevInt 2022 Buchungen'!C2:C465,"&gt;="&amp;BE$4,'DevInt 2022 Buchungen'!C2:C465,"&lt;"&amp;BE$5+1,'DevInt 2022 Buchungen'!P2:P465,"Einnahmen")++SUMIFS('DevInt 2022 Buchungen'!F2:F465,'DevInt 2022 Buchungen'!D2:D465,"2235",'DevInt 2022 Buchungen'!C2:C465,"&gt;="&amp;BE$4,'DevInt 2022 Buchungen'!C2:C465,"&lt;"&amp;BE$5+1,'DevInt 2022 Buchungen'!L2:L465,"Einnahmen")+-SUMIFS('DevInt 2022 Buchungen'!F2:F465,'DevInt 2022 Buchungen'!D2:D465,"2235",'DevInt 2022 Buchungen'!C2:C465,"&gt;="&amp;BE$4,'DevInt 2022 Buchungen'!C2:C465,"&lt;"&amp;BE$5+1,'DevInt 2022 Buchungen'!P2:P465,"Ausgaben")++SUMIFS('DevInt 2022 Buchungen'!F2:F465,'DevInt 2022 Buchungen'!D2:D465,"2131",'DevInt 2022 Buchungen'!C2:C465,"&gt;="&amp;BE$4,'DevInt 2022 Buchungen'!C2:C465,"&lt;"&amp;BE$5+1,'DevInt 2022 Buchungen'!L2:L465,"Ausgaben")+-SUMIFS('DevInt 2022 Buchungen'!F2:F465,'DevInt 2022 Buchungen'!D2:D465,"2131",'DevInt 2022 Buchungen'!C2:C465,"&gt;="&amp;BE$4,'DevInt 2022 Buchungen'!C2:C465,"&lt;"&amp;BE$5+1,'DevInt 2022 Buchungen'!P2:P465,"Einnahmen")++SUMIFS('DevInt 2022 Buchungen'!F2:F465,'DevInt 2022 Buchungen'!D2:D465,"2131",'DevInt 2022 Buchungen'!C2:C465,"&gt;="&amp;BE$4,'DevInt 2022 Buchungen'!C2:C465,"&lt;"&amp;BE$5+1,'DevInt 2022 Buchungen'!L2:L465,"Einnahmen")+-SUMIFS('DevInt 2022 Buchungen'!F2:F465,'DevInt 2022 Buchungen'!D2:D465,"2131",'DevInt 2022 Buchungen'!C2:C465,"&gt;="&amp;BE$4,'DevInt 2022 Buchungen'!C2:C465,"&lt;"&amp;BE$5+1,'DevInt 2022 Buchungen'!P2:P465,"Ausgaben")++SUMIFS('DevInt 2022 Buchungen'!F2:F465,'DevInt 2022 Buchungen'!D2:D465,"2132",'DevInt 2022 Buchungen'!C2:C465,"&gt;="&amp;BE$4,'DevInt 2022 Buchungen'!C2:C465,"&lt;"&amp;BE$5+1,'DevInt 2022 Buchungen'!L2:L465,"Ausgaben")+-SUMIFS('DevInt 2022 Buchungen'!F2:F465,'DevInt 2022 Buchungen'!D2:D465,"2132",'DevInt 2022 Buchungen'!C2:C465,"&gt;="&amp;BE$4,'DevInt 2022 Buchungen'!C2:C465,"&lt;"&amp;BE$5+1,'DevInt 2022 Buchungen'!P2:P465,"Einnahmen")++SUMIFS('DevInt 2022 Buchungen'!F2:F465,'DevInt 2022 Buchungen'!D2:D465,"2132",'DevInt 2022 Buchungen'!C2:C465,"&gt;="&amp;BE$4,'DevInt 2022 Buchungen'!C2:C465,"&lt;"&amp;BE$5+1,'DevInt 2022 Buchungen'!L2:L465,"Einnahmen")+-SUMIFS('DevInt 2022 Buchungen'!F2:F465,'DevInt 2022 Buchungen'!D2:D465,"2132",'DevInt 2022 Buchungen'!C2:C465,"&gt;="&amp;BE$4,'DevInt 2022 Buchungen'!C2:C465,"&lt;"&amp;BE$5+1,'DevInt 2022 Buchungen'!P2:P465,"Ausgaben")++SUMIFS('DevInt 2022 Buchungen'!F2:F465,'DevInt 2022 Buchungen'!D2:D465,"2133",'DevInt 2022 Buchungen'!C2:C465,"&gt;="&amp;BE$4,'DevInt 2022 Buchungen'!C2:C465,"&lt;"&amp;BE$5+1,'DevInt 2022 Buchungen'!L2:L465,"Ausgaben")+-SUMIFS('DevInt 2022 Buchungen'!F2:F465,'DevInt 2022 Buchungen'!D2:D465,"2133",'DevInt 2022 Buchungen'!C2:C465,"&gt;="&amp;BE$4,'DevInt 2022 Buchungen'!C2:C465,"&lt;"&amp;BE$5+1,'DevInt 2022 Buchungen'!P2:P465,"Einnahmen")++SUMIFS('DevInt 2022 Buchungen'!F2:F465,'DevInt 2022 Buchungen'!D2:D465,"2133",'DevInt 2022 Buchungen'!C2:C465,"&gt;="&amp;BE$4,'DevInt 2022 Buchungen'!C2:C465,"&lt;"&amp;BE$5+1,'DevInt 2022 Buchungen'!L2:L465,"Einnahmen")+-SUMIFS('DevInt 2022 Buchungen'!F2:F465,'DevInt 2022 Buchungen'!D2:D465,"2133",'DevInt 2022 Buchungen'!C2:C465,"&gt;="&amp;BE$4,'DevInt 2022 Buchungen'!C2:C465,"&lt;"&amp;BE$5+1,'DevInt 2022 Buchungen'!P2:P465,"Ausgaben")++SUMIFS('DevInt 2022 Buchungen'!F2:F465,'DevInt 2022 Buchungen'!D2:D465,"2135",'DevInt 2022 Buchungen'!C2:C465,"&gt;="&amp;BE$4,'DevInt 2022 Buchungen'!C2:C465,"&lt;"&amp;BE$5+1,'DevInt 2022 Buchungen'!L2:L465,"Ausgaben")+-SUMIFS('DevInt 2022 Buchungen'!F2:F465,'DevInt 2022 Buchungen'!D2:D465,"2135",'DevInt 2022 Buchungen'!C2:C465,"&gt;="&amp;BE$4,'DevInt 2022 Buchungen'!C2:C465,"&lt;"&amp;BE$5+1,'DevInt 2022 Buchungen'!P2:P465,"Einnahmen")++SUMIFS('DevInt 2022 Buchungen'!F2:F465,'DevInt 2022 Buchungen'!D2:D465,"2135",'DevInt 2022 Buchungen'!C2:C465,"&gt;="&amp;BE$4,'DevInt 2022 Buchungen'!C2:C465,"&lt;"&amp;BE$5+1,'DevInt 2022 Buchungen'!L2:L465,"Einnahmen")+-SUMIFS('DevInt 2022 Buchungen'!F2:F465,'DevInt 2022 Buchungen'!D2:D465,"2135",'DevInt 2022 Buchungen'!C2:C465,"&gt;="&amp;BE$4,'DevInt 2022 Buchungen'!C2:C465,"&lt;"&amp;BE$5+1,'DevInt 2022 Buchungen'!P2:P465,"Ausgaben")</f>
        <v>727.2199999999998</v>
      </c>
      <c r="BF25" s="21"/>
      <c r="BI25" s="26">
        <f>+SUMIFS('DevInt 2022 Buchungen'!F2:F465,'DevInt 2022 Buchungen'!D2:D465,"2231",'DevInt 2022 Buchungen'!C2:C465,"&gt;="&amp;BI$4,'DevInt 2022 Buchungen'!C2:C465,"&lt;"&amp;BI$5+1,'DevInt 2022 Buchungen'!L2:L465,"Ausgaben")+-SUMIFS('DevInt 2022 Buchungen'!F2:F465,'DevInt 2022 Buchungen'!D2:D465,"2231",'DevInt 2022 Buchungen'!C2:C465,"&gt;="&amp;BI$4,'DevInt 2022 Buchungen'!C2:C465,"&lt;"&amp;BI$5+1,'DevInt 2022 Buchungen'!P2:P465,"Einnahmen")++SUMIFS('DevInt 2022 Buchungen'!F2:F465,'DevInt 2022 Buchungen'!D2:D465,"2231",'DevInt 2022 Buchungen'!C2:C465,"&gt;="&amp;BI$4,'DevInt 2022 Buchungen'!C2:C465,"&lt;"&amp;BI$5+1,'DevInt 2022 Buchungen'!L2:L465,"Einnahmen")+-SUMIFS('DevInt 2022 Buchungen'!F2:F465,'DevInt 2022 Buchungen'!D2:D465,"2231",'DevInt 2022 Buchungen'!C2:C465,"&gt;="&amp;BI$4,'DevInt 2022 Buchungen'!C2:C465,"&lt;"&amp;BI$5+1,'DevInt 2022 Buchungen'!P2:P465,"Ausgaben")++SUMIFS('DevInt 2022 Buchungen'!F2:F465,'DevInt 2022 Buchungen'!D2:D465,"2232",'DevInt 2022 Buchungen'!C2:C465,"&gt;="&amp;BI$4,'DevInt 2022 Buchungen'!C2:C465,"&lt;"&amp;BI$5+1,'DevInt 2022 Buchungen'!L2:L465,"Ausgaben")+-SUMIFS('DevInt 2022 Buchungen'!F2:F465,'DevInt 2022 Buchungen'!D2:D465,"2232",'DevInt 2022 Buchungen'!C2:C465,"&gt;="&amp;BI$4,'DevInt 2022 Buchungen'!C2:C465,"&lt;"&amp;BI$5+1,'DevInt 2022 Buchungen'!P2:P465,"Einnahmen")++SUMIFS('DevInt 2022 Buchungen'!F2:F465,'DevInt 2022 Buchungen'!D2:D465,"2232",'DevInt 2022 Buchungen'!C2:C465,"&gt;="&amp;BI$4,'DevInt 2022 Buchungen'!C2:C465,"&lt;"&amp;BI$5+1,'DevInt 2022 Buchungen'!L2:L465,"Einnahmen")+-SUMIFS('DevInt 2022 Buchungen'!F2:F465,'DevInt 2022 Buchungen'!D2:D465,"2232",'DevInt 2022 Buchungen'!C2:C465,"&gt;="&amp;BI$4,'DevInt 2022 Buchungen'!C2:C465,"&lt;"&amp;BI$5+1,'DevInt 2022 Buchungen'!P2:P465,"Ausgaben")++SUMIFS('DevInt 2022 Buchungen'!F2:F465,'DevInt 2022 Buchungen'!D2:D465,"2233",'DevInt 2022 Buchungen'!C2:C465,"&gt;="&amp;BI$4,'DevInt 2022 Buchungen'!C2:C465,"&lt;"&amp;BI$5+1,'DevInt 2022 Buchungen'!L2:L465,"Ausgaben")+-SUMIFS('DevInt 2022 Buchungen'!F2:F465,'DevInt 2022 Buchungen'!D2:D465,"2233",'DevInt 2022 Buchungen'!C2:C465,"&gt;="&amp;BI$4,'DevInt 2022 Buchungen'!C2:C465,"&lt;"&amp;BI$5+1,'DevInt 2022 Buchungen'!P2:P465,"Einnahmen")++SUMIFS('DevInt 2022 Buchungen'!F2:F465,'DevInt 2022 Buchungen'!D2:D465,"2233",'DevInt 2022 Buchungen'!C2:C465,"&gt;="&amp;BI$4,'DevInt 2022 Buchungen'!C2:C465,"&lt;"&amp;BI$5+1,'DevInt 2022 Buchungen'!L2:L465,"Einnahmen")+-SUMIFS('DevInt 2022 Buchungen'!F2:F465,'DevInt 2022 Buchungen'!D2:D465,"2233",'DevInt 2022 Buchungen'!C2:C465,"&gt;="&amp;BI$4,'DevInt 2022 Buchungen'!C2:C465,"&lt;"&amp;BI$5+1,'DevInt 2022 Buchungen'!P2:P465,"Ausgaben")++SUMIFS('DevInt 2022 Buchungen'!F2:F465,'DevInt 2022 Buchungen'!D2:D465,"2235",'DevInt 2022 Buchungen'!C2:C465,"&gt;="&amp;BI$4,'DevInt 2022 Buchungen'!C2:C465,"&lt;"&amp;BI$5+1,'DevInt 2022 Buchungen'!L2:L465,"Ausgaben")+-SUMIFS('DevInt 2022 Buchungen'!F2:F465,'DevInt 2022 Buchungen'!D2:D465,"2235",'DevInt 2022 Buchungen'!C2:C465,"&gt;="&amp;BI$4,'DevInt 2022 Buchungen'!C2:C465,"&lt;"&amp;BI$5+1,'DevInt 2022 Buchungen'!P2:P465,"Einnahmen")++SUMIFS('DevInt 2022 Buchungen'!F2:F465,'DevInt 2022 Buchungen'!D2:D465,"2235",'DevInt 2022 Buchungen'!C2:C465,"&gt;="&amp;BI$4,'DevInt 2022 Buchungen'!C2:C465,"&lt;"&amp;BI$5+1,'DevInt 2022 Buchungen'!L2:L465,"Einnahmen")+-SUMIFS('DevInt 2022 Buchungen'!F2:F465,'DevInt 2022 Buchungen'!D2:D465,"2235",'DevInt 2022 Buchungen'!C2:C465,"&gt;="&amp;BI$4,'DevInt 2022 Buchungen'!C2:C465,"&lt;"&amp;BI$5+1,'DevInt 2022 Buchungen'!P2:P465,"Ausgaben")++SUMIFS('DevInt 2022 Buchungen'!F2:F465,'DevInt 2022 Buchungen'!D2:D465,"2131",'DevInt 2022 Buchungen'!C2:C465,"&gt;="&amp;BI$4,'DevInt 2022 Buchungen'!C2:C465,"&lt;"&amp;BI$5+1,'DevInt 2022 Buchungen'!L2:L465,"Ausgaben")+-SUMIFS('DevInt 2022 Buchungen'!F2:F465,'DevInt 2022 Buchungen'!D2:D465,"2131",'DevInt 2022 Buchungen'!C2:C465,"&gt;="&amp;BI$4,'DevInt 2022 Buchungen'!C2:C465,"&lt;"&amp;BI$5+1,'DevInt 2022 Buchungen'!P2:P465,"Einnahmen")++SUMIFS('DevInt 2022 Buchungen'!F2:F465,'DevInt 2022 Buchungen'!D2:D465,"2131",'DevInt 2022 Buchungen'!C2:C465,"&gt;="&amp;BI$4,'DevInt 2022 Buchungen'!C2:C465,"&lt;"&amp;BI$5+1,'DevInt 2022 Buchungen'!L2:L465,"Einnahmen")+-SUMIFS('DevInt 2022 Buchungen'!F2:F465,'DevInt 2022 Buchungen'!D2:D465,"2131",'DevInt 2022 Buchungen'!C2:C465,"&gt;="&amp;BI$4,'DevInt 2022 Buchungen'!C2:C465,"&lt;"&amp;BI$5+1,'DevInt 2022 Buchungen'!P2:P465,"Ausgaben")++SUMIFS('DevInt 2022 Buchungen'!F2:F465,'DevInt 2022 Buchungen'!D2:D465,"2132",'DevInt 2022 Buchungen'!C2:C465,"&gt;="&amp;BI$4,'DevInt 2022 Buchungen'!C2:C465,"&lt;"&amp;BI$5+1,'DevInt 2022 Buchungen'!L2:L465,"Ausgaben")+-SUMIFS('DevInt 2022 Buchungen'!F2:F465,'DevInt 2022 Buchungen'!D2:D465,"2132",'DevInt 2022 Buchungen'!C2:C465,"&gt;="&amp;BI$4,'DevInt 2022 Buchungen'!C2:C465,"&lt;"&amp;BI$5+1,'DevInt 2022 Buchungen'!P2:P465,"Einnahmen")++SUMIFS('DevInt 2022 Buchungen'!F2:F465,'DevInt 2022 Buchungen'!D2:D465,"2132",'DevInt 2022 Buchungen'!C2:C465,"&gt;="&amp;BI$4,'DevInt 2022 Buchungen'!C2:C465,"&lt;"&amp;BI$5+1,'DevInt 2022 Buchungen'!L2:L465,"Einnahmen")+-SUMIFS('DevInt 2022 Buchungen'!F2:F465,'DevInt 2022 Buchungen'!D2:D465,"2132",'DevInt 2022 Buchungen'!C2:C465,"&gt;="&amp;BI$4,'DevInt 2022 Buchungen'!C2:C465,"&lt;"&amp;BI$5+1,'DevInt 2022 Buchungen'!P2:P465,"Ausgaben")++SUMIFS('DevInt 2022 Buchungen'!F2:F465,'DevInt 2022 Buchungen'!D2:D465,"2133",'DevInt 2022 Buchungen'!C2:C465,"&gt;="&amp;BI$4,'DevInt 2022 Buchungen'!C2:C465,"&lt;"&amp;BI$5+1,'DevInt 2022 Buchungen'!L2:L465,"Ausgaben")+-SUMIFS('DevInt 2022 Buchungen'!F2:F465,'DevInt 2022 Buchungen'!D2:D465,"2133",'DevInt 2022 Buchungen'!C2:C465,"&gt;="&amp;BI$4,'DevInt 2022 Buchungen'!C2:C465,"&lt;"&amp;BI$5+1,'DevInt 2022 Buchungen'!P2:P465,"Einnahmen")++SUMIFS('DevInt 2022 Buchungen'!F2:F465,'DevInt 2022 Buchungen'!D2:D465,"2133",'DevInt 2022 Buchungen'!C2:C465,"&gt;="&amp;BI$4,'DevInt 2022 Buchungen'!C2:C465,"&lt;"&amp;BI$5+1,'DevInt 2022 Buchungen'!L2:L465,"Einnahmen")+-SUMIFS('DevInt 2022 Buchungen'!F2:F465,'DevInt 2022 Buchungen'!D2:D465,"2133",'DevInt 2022 Buchungen'!C2:C465,"&gt;="&amp;BI$4,'DevInt 2022 Buchungen'!C2:C465,"&lt;"&amp;BI$5+1,'DevInt 2022 Buchungen'!P2:P465,"Ausgaben")++SUMIFS('DevInt 2022 Buchungen'!F2:F465,'DevInt 2022 Buchungen'!D2:D465,"2135",'DevInt 2022 Buchungen'!C2:C465,"&gt;="&amp;BI$4,'DevInt 2022 Buchungen'!C2:C465,"&lt;"&amp;BI$5+1,'DevInt 2022 Buchungen'!L2:L465,"Ausgaben")+-SUMIFS('DevInt 2022 Buchungen'!F2:F465,'DevInt 2022 Buchungen'!D2:D465,"2135",'DevInt 2022 Buchungen'!C2:C465,"&gt;="&amp;BI$4,'DevInt 2022 Buchungen'!C2:C465,"&lt;"&amp;BI$5+1,'DevInt 2022 Buchungen'!P2:P465,"Einnahmen")++SUMIFS('DevInt 2022 Buchungen'!F2:F465,'DevInt 2022 Buchungen'!D2:D465,"2135",'DevInt 2022 Buchungen'!C2:C465,"&gt;="&amp;BI$4,'DevInt 2022 Buchungen'!C2:C465,"&lt;"&amp;BI$5+1,'DevInt 2022 Buchungen'!L2:L465,"Einnahmen")+-SUMIFS('DevInt 2022 Buchungen'!F2:F465,'DevInt 2022 Buchungen'!D2:D465,"2135",'DevInt 2022 Buchungen'!C2:C465,"&gt;="&amp;BI$4,'DevInt 2022 Buchungen'!C2:C465,"&lt;"&amp;BI$5+1,'DevInt 2022 Buchungen'!P2:P465,"Ausgaben")</f>
        <v>2306.69</v>
      </c>
      <c r="BJ25" s="21"/>
      <c r="BM25" s="26">
        <f>+SUMIFS('DevInt 2022 Buchungen'!F2:F465,'DevInt 2022 Buchungen'!D2:D465,"2231",'DevInt 2022 Buchungen'!C2:C465,"&gt;="&amp;BM$4,'DevInt 2022 Buchungen'!C2:C465,"&lt;"&amp;BM$5+1,'DevInt 2022 Buchungen'!L2:L465,"Ausgaben")+-SUMIFS('DevInt 2022 Buchungen'!F2:F465,'DevInt 2022 Buchungen'!D2:D465,"2231",'DevInt 2022 Buchungen'!C2:C465,"&gt;="&amp;BM$4,'DevInt 2022 Buchungen'!C2:C465,"&lt;"&amp;BM$5+1,'DevInt 2022 Buchungen'!P2:P465,"Einnahmen")++SUMIFS('DevInt 2022 Buchungen'!F2:F465,'DevInt 2022 Buchungen'!D2:D465,"2231",'DevInt 2022 Buchungen'!C2:C465,"&gt;="&amp;BM$4,'DevInt 2022 Buchungen'!C2:C465,"&lt;"&amp;BM$5+1,'DevInt 2022 Buchungen'!L2:L465,"Einnahmen")+-SUMIFS('DevInt 2022 Buchungen'!F2:F465,'DevInt 2022 Buchungen'!D2:D465,"2231",'DevInt 2022 Buchungen'!C2:C465,"&gt;="&amp;BM$4,'DevInt 2022 Buchungen'!C2:C465,"&lt;"&amp;BM$5+1,'DevInt 2022 Buchungen'!P2:P465,"Ausgaben")++SUMIFS('DevInt 2022 Buchungen'!F2:F465,'DevInt 2022 Buchungen'!D2:D465,"2232",'DevInt 2022 Buchungen'!C2:C465,"&gt;="&amp;BM$4,'DevInt 2022 Buchungen'!C2:C465,"&lt;"&amp;BM$5+1,'DevInt 2022 Buchungen'!L2:L465,"Ausgaben")+-SUMIFS('DevInt 2022 Buchungen'!F2:F465,'DevInt 2022 Buchungen'!D2:D465,"2232",'DevInt 2022 Buchungen'!C2:C465,"&gt;="&amp;BM$4,'DevInt 2022 Buchungen'!C2:C465,"&lt;"&amp;BM$5+1,'DevInt 2022 Buchungen'!P2:P465,"Einnahmen")++SUMIFS('DevInt 2022 Buchungen'!F2:F465,'DevInt 2022 Buchungen'!D2:D465,"2232",'DevInt 2022 Buchungen'!C2:C465,"&gt;="&amp;BM$4,'DevInt 2022 Buchungen'!C2:C465,"&lt;"&amp;BM$5+1,'DevInt 2022 Buchungen'!L2:L465,"Einnahmen")+-SUMIFS('DevInt 2022 Buchungen'!F2:F465,'DevInt 2022 Buchungen'!D2:D465,"2232",'DevInt 2022 Buchungen'!C2:C465,"&gt;="&amp;BM$4,'DevInt 2022 Buchungen'!C2:C465,"&lt;"&amp;BM$5+1,'DevInt 2022 Buchungen'!P2:P465,"Ausgaben")++SUMIFS('DevInt 2022 Buchungen'!F2:F465,'DevInt 2022 Buchungen'!D2:D465,"2233",'DevInt 2022 Buchungen'!C2:C465,"&gt;="&amp;BM$4,'DevInt 2022 Buchungen'!C2:C465,"&lt;"&amp;BM$5+1,'DevInt 2022 Buchungen'!L2:L465,"Ausgaben")+-SUMIFS('DevInt 2022 Buchungen'!F2:F465,'DevInt 2022 Buchungen'!D2:D465,"2233",'DevInt 2022 Buchungen'!C2:C465,"&gt;="&amp;BM$4,'DevInt 2022 Buchungen'!C2:C465,"&lt;"&amp;BM$5+1,'DevInt 2022 Buchungen'!P2:P465,"Einnahmen")++SUMIFS('DevInt 2022 Buchungen'!F2:F465,'DevInt 2022 Buchungen'!D2:D465,"2233",'DevInt 2022 Buchungen'!C2:C465,"&gt;="&amp;BM$4,'DevInt 2022 Buchungen'!C2:C465,"&lt;"&amp;BM$5+1,'DevInt 2022 Buchungen'!L2:L465,"Einnahmen")+-SUMIFS('DevInt 2022 Buchungen'!F2:F465,'DevInt 2022 Buchungen'!D2:D465,"2233",'DevInt 2022 Buchungen'!C2:C465,"&gt;="&amp;BM$4,'DevInt 2022 Buchungen'!C2:C465,"&lt;"&amp;BM$5+1,'DevInt 2022 Buchungen'!P2:P465,"Ausgaben")++SUMIFS('DevInt 2022 Buchungen'!F2:F465,'DevInt 2022 Buchungen'!D2:D465,"2235",'DevInt 2022 Buchungen'!C2:C465,"&gt;="&amp;BM$4,'DevInt 2022 Buchungen'!C2:C465,"&lt;"&amp;BM$5+1,'DevInt 2022 Buchungen'!L2:L465,"Ausgaben")+-SUMIFS('DevInt 2022 Buchungen'!F2:F465,'DevInt 2022 Buchungen'!D2:D465,"2235",'DevInt 2022 Buchungen'!C2:C465,"&gt;="&amp;BM$4,'DevInt 2022 Buchungen'!C2:C465,"&lt;"&amp;BM$5+1,'DevInt 2022 Buchungen'!P2:P465,"Einnahmen")++SUMIFS('DevInt 2022 Buchungen'!F2:F465,'DevInt 2022 Buchungen'!D2:D465,"2235",'DevInt 2022 Buchungen'!C2:C465,"&gt;="&amp;BM$4,'DevInt 2022 Buchungen'!C2:C465,"&lt;"&amp;BM$5+1,'DevInt 2022 Buchungen'!L2:L465,"Einnahmen")+-SUMIFS('DevInt 2022 Buchungen'!F2:F465,'DevInt 2022 Buchungen'!D2:D465,"2235",'DevInt 2022 Buchungen'!C2:C465,"&gt;="&amp;BM$4,'DevInt 2022 Buchungen'!C2:C465,"&lt;"&amp;BM$5+1,'DevInt 2022 Buchungen'!P2:P465,"Ausgaben")++SUMIFS('DevInt 2022 Buchungen'!F2:F465,'DevInt 2022 Buchungen'!D2:D465,"2131",'DevInt 2022 Buchungen'!C2:C465,"&gt;="&amp;BM$4,'DevInt 2022 Buchungen'!C2:C465,"&lt;"&amp;BM$5+1,'DevInt 2022 Buchungen'!L2:L465,"Ausgaben")+-SUMIFS('DevInt 2022 Buchungen'!F2:F465,'DevInt 2022 Buchungen'!D2:D465,"2131",'DevInt 2022 Buchungen'!C2:C465,"&gt;="&amp;BM$4,'DevInt 2022 Buchungen'!C2:C465,"&lt;"&amp;BM$5+1,'DevInt 2022 Buchungen'!P2:P465,"Einnahmen")++SUMIFS('DevInt 2022 Buchungen'!F2:F465,'DevInt 2022 Buchungen'!D2:D465,"2131",'DevInt 2022 Buchungen'!C2:C465,"&gt;="&amp;BM$4,'DevInt 2022 Buchungen'!C2:C465,"&lt;"&amp;BM$5+1,'DevInt 2022 Buchungen'!L2:L465,"Einnahmen")+-SUMIFS('DevInt 2022 Buchungen'!F2:F465,'DevInt 2022 Buchungen'!D2:D465,"2131",'DevInt 2022 Buchungen'!C2:C465,"&gt;="&amp;BM$4,'DevInt 2022 Buchungen'!C2:C465,"&lt;"&amp;BM$5+1,'DevInt 2022 Buchungen'!P2:P465,"Ausgaben")++SUMIFS('DevInt 2022 Buchungen'!F2:F465,'DevInt 2022 Buchungen'!D2:D465,"2132",'DevInt 2022 Buchungen'!C2:C465,"&gt;="&amp;BM$4,'DevInt 2022 Buchungen'!C2:C465,"&lt;"&amp;BM$5+1,'DevInt 2022 Buchungen'!L2:L465,"Ausgaben")+-SUMIFS('DevInt 2022 Buchungen'!F2:F465,'DevInt 2022 Buchungen'!D2:D465,"2132",'DevInt 2022 Buchungen'!C2:C465,"&gt;="&amp;BM$4,'DevInt 2022 Buchungen'!C2:C465,"&lt;"&amp;BM$5+1,'DevInt 2022 Buchungen'!P2:P465,"Einnahmen")++SUMIFS('DevInt 2022 Buchungen'!F2:F465,'DevInt 2022 Buchungen'!D2:D465,"2132",'DevInt 2022 Buchungen'!C2:C465,"&gt;="&amp;BM$4,'DevInt 2022 Buchungen'!C2:C465,"&lt;"&amp;BM$5+1,'DevInt 2022 Buchungen'!L2:L465,"Einnahmen")+-SUMIFS('DevInt 2022 Buchungen'!F2:F465,'DevInt 2022 Buchungen'!D2:D465,"2132",'DevInt 2022 Buchungen'!C2:C465,"&gt;="&amp;BM$4,'DevInt 2022 Buchungen'!C2:C465,"&lt;"&amp;BM$5+1,'DevInt 2022 Buchungen'!P2:P465,"Ausgaben")++SUMIFS('DevInt 2022 Buchungen'!F2:F465,'DevInt 2022 Buchungen'!D2:D465,"2133",'DevInt 2022 Buchungen'!C2:C465,"&gt;="&amp;BM$4,'DevInt 2022 Buchungen'!C2:C465,"&lt;"&amp;BM$5+1,'DevInt 2022 Buchungen'!L2:L465,"Ausgaben")+-SUMIFS('DevInt 2022 Buchungen'!F2:F465,'DevInt 2022 Buchungen'!D2:D465,"2133",'DevInt 2022 Buchungen'!C2:C465,"&gt;="&amp;BM$4,'DevInt 2022 Buchungen'!C2:C465,"&lt;"&amp;BM$5+1,'DevInt 2022 Buchungen'!P2:P465,"Einnahmen")++SUMIFS('DevInt 2022 Buchungen'!F2:F465,'DevInt 2022 Buchungen'!D2:D465,"2133",'DevInt 2022 Buchungen'!C2:C465,"&gt;="&amp;BM$4,'DevInt 2022 Buchungen'!C2:C465,"&lt;"&amp;BM$5+1,'DevInt 2022 Buchungen'!L2:L465,"Einnahmen")+-SUMIFS('DevInt 2022 Buchungen'!F2:F465,'DevInt 2022 Buchungen'!D2:D465,"2133",'DevInt 2022 Buchungen'!C2:C465,"&gt;="&amp;BM$4,'DevInt 2022 Buchungen'!C2:C465,"&lt;"&amp;BM$5+1,'DevInt 2022 Buchungen'!P2:P465,"Ausgaben")++SUMIFS('DevInt 2022 Buchungen'!F2:F465,'DevInt 2022 Buchungen'!D2:D465,"2135",'DevInt 2022 Buchungen'!C2:C465,"&gt;="&amp;BM$4,'DevInt 2022 Buchungen'!C2:C465,"&lt;"&amp;BM$5+1,'DevInt 2022 Buchungen'!L2:L465,"Ausgaben")+-SUMIFS('DevInt 2022 Buchungen'!F2:F465,'DevInt 2022 Buchungen'!D2:D465,"2135",'DevInt 2022 Buchungen'!C2:C465,"&gt;="&amp;BM$4,'DevInt 2022 Buchungen'!C2:C465,"&lt;"&amp;BM$5+1,'DevInt 2022 Buchungen'!P2:P465,"Einnahmen")++SUMIFS('DevInt 2022 Buchungen'!F2:F465,'DevInt 2022 Buchungen'!D2:D465,"2135",'DevInt 2022 Buchungen'!C2:C465,"&gt;="&amp;BM$4,'DevInt 2022 Buchungen'!C2:C465,"&lt;"&amp;BM$5+1,'DevInt 2022 Buchungen'!L2:L465,"Einnahmen")+-SUMIFS('DevInt 2022 Buchungen'!F2:F465,'DevInt 2022 Buchungen'!D2:D465,"2135",'DevInt 2022 Buchungen'!C2:C465,"&gt;="&amp;BM$4,'DevInt 2022 Buchungen'!C2:C465,"&lt;"&amp;BM$5+1,'DevInt 2022 Buchungen'!P2:P465,"Ausgaben")</f>
        <v>155.54000000000002</v>
      </c>
    </row>
    <row r="26" spans="3:65" x14ac:dyDescent="0.2">
      <c r="D26" t="s">
        <v>5004</v>
      </c>
      <c r="E26" t="s">
        <v>5157</v>
      </c>
      <c r="F26" s="21"/>
      <c r="I26" s="29">
        <v>6000</v>
      </c>
      <c r="J26" s="21"/>
      <c r="M26" s="26">
        <f>+SUMIFS('DevInt 2022 Buchungen'!F2:F465,'DevInt 2022 Buchungen'!D2:D465,"2234",'DevInt 2022 Buchungen'!C2:C465,"&gt;="&amp;M$4,'DevInt 2022 Buchungen'!C2:C465,"&lt;"&amp;M$5+1,'DevInt 2022 Buchungen'!L2:L465,"Ausgaben")+-SUMIFS('DevInt 2022 Buchungen'!F2:F465,'DevInt 2022 Buchungen'!D2:D465,"2234",'DevInt 2022 Buchungen'!C2:C465,"&gt;="&amp;M$4,'DevInt 2022 Buchungen'!C2:C465,"&lt;"&amp;M$5+1,'DevInt 2022 Buchungen'!P2:P465,"Einnahmen")++SUMIFS('DevInt 2022 Buchungen'!F2:F465,'DevInt 2022 Buchungen'!D2:D465,"2234",'DevInt 2022 Buchungen'!C2:C465,"&gt;="&amp;M$4,'DevInt 2022 Buchungen'!C2:C465,"&lt;"&amp;M$5+1,'DevInt 2022 Buchungen'!L2:L465,"Einnahmen")+-SUMIFS('DevInt 2022 Buchungen'!F2:F465,'DevInt 2022 Buchungen'!D2:D465,"2234",'DevInt 2022 Buchungen'!C2:C465,"&gt;="&amp;M$4,'DevInt 2022 Buchungen'!C2:C465,"&lt;"&amp;M$5+1,'DevInt 2022 Buchungen'!P2:P465,"Ausgaben")++SUMIFS('DevInt 2022 Buchungen'!F2:F465,'DevInt 2022 Buchungen'!D2:D465,"2134",'DevInt 2022 Buchungen'!C2:C465,"&gt;="&amp;M$4,'DevInt 2022 Buchungen'!C2:C465,"&lt;"&amp;M$5+1,'DevInt 2022 Buchungen'!L2:L465,"Ausgaben")+-SUMIFS('DevInt 2022 Buchungen'!F2:F465,'DevInt 2022 Buchungen'!D2:D465,"2134",'DevInt 2022 Buchungen'!C2:C465,"&gt;="&amp;M$4,'DevInt 2022 Buchungen'!C2:C465,"&lt;"&amp;M$5+1,'DevInt 2022 Buchungen'!P2:P465,"Einnahmen")++SUMIFS('DevInt 2022 Buchungen'!F2:F465,'DevInt 2022 Buchungen'!D2:D465,"2134",'DevInt 2022 Buchungen'!C2:C465,"&gt;="&amp;M$4,'DevInt 2022 Buchungen'!C2:C465,"&lt;"&amp;M$5+1,'DevInt 2022 Buchungen'!L2:L465,"Einnahmen")+-SUMIFS('DevInt 2022 Buchungen'!F2:F465,'DevInt 2022 Buchungen'!D2:D465,"2134",'DevInt 2022 Buchungen'!C2:C465,"&gt;="&amp;M$4,'DevInt 2022 Buchungen'!C2:C465,"&lt;"&amp;M$5+1,'DevInt 2022 Buchungen'!P2:P465,"Ausgaben")</f>
        <v>5759.6</v>
      </c>
      <c r="N26" s="21"/>
      <c r="Q26" s="26">
        <f>+SUMIFS('DevInt 2022 Buchungen'!F2:F465,'DevInt 2022 Buchungen'!D2:D465,"2234",'DevInt 2022 Buchungen'!C2:C465,"&gt;="&amp;Q$4,'DevInt 2022 Buchungen'!C2:C465,"&lt;"&amp;Q$5+1,'DevInt 2022 Buchungen'!L2:L465,"Ausgaben")+-SUMIFS('DevInt 2022 Buchungen'!F2:F465,'DevInt 2022 Buchungen'!D2:D465,"2234",'DevInt 2022 Buchungen'!C2:C465,"&gt;="&amp;Q$4,'DevInt 2022 Buchungen'!C2:C465,"&lt;"&amp;Q$5+1,'DevInt 2022 Buchungen'!P2:P465,"Einnahmen")++SUMIFS('DevInt 2022 Buchungen'!F2:F465,'DevInt 2022 Buchungen'!D2:D465,"2234",'DevInt 2022 Buchungen'!C2:C465,"&gt;="&amp;Q$4,'DevInt 2022 Buchungen'!C2:C465,"&lt;"&amp;Q$5+1,'DevInt 2022 Buchungen'!L2:L465,"Einnahmen")+-SUMIFS('DevInt 2022 Buchungen'!F2:F465,'DevInt 2022 Buchungen'!D2:D465,"2234",'DevInt 2022 Buchungen'!C2:C465,"&gt;="&amp;Q$4,'DevInt 2022 Buchungen'!C2:C465,"&lt;"&amp;Q$5+1,'DevInt 2022 Buchungen'!P2:P465,"Ausgaben")++SUMIFS('DevInt 2022 Buchungen'!F2:F465,'DevInt 2022 Buchungen'!D2:D465,"2134",'DevInt 2022 Buchungen'!C2:C465,"&gt;="&amp;Q$4,'DevInt 2022 Buchungen'!C2:C465,"&lt;"&amp;Q$5+1,'DevInt 2022 Buchungen'!L2:L465,"Ausgaben")+-SUMIFS('DevInt 2022 Buchungen'!F2:F465,'DevInt 2022 Buchungen'!D2:D465,"2134",'DevInt 2022 Buchungen'!C2:C465,"&gt;="&amp;Q$4,'DevInt 2022 Buchungen'!C2:C465,"&lt;"&amp;Q$5+1,'DevInt 2022 Buchungen'!P2:P465,"Einnahmen")++SUMIFS('DevInt 2022 Buchungen'!F2:F465,'DevInt 2022 Buchungen'!D2:D465,"2134",'DevInt 2022 Buchungen'!C2:C465,"&gt;="&amp;Q$4,'DevInt 2022 Buchungen'!C2:C465,"&lt;"&amp;Q$5+1,'DevInt 2022 Buchungen'!L2:L465,"Einnahmen")+-SUMIFS('DevInt 2022 Buchungen'!F2:F465,'DevInt 2022 Buchungen'!D2:D465,"2134",'DevInt 2022 Buchungen'!C2:C465,"&gt;="&amp;Q$4,'DevInt 2022 Buchungen'!C2:C465,"&lt;"&amp;Q$5+1,'DevInt 2022 Buchungen'!P2:P465,"Ausgaben")</f>
        <v>0</v>
      </c>
      <c r="R26" s="21"/>
      <c r="U26" s="26">
        <f>+SUMIFS('DevInt 2022 Buchungen'!F2:F465,'DevInt 2022 Buchungen'!D2:D465,"2234",'DevInt 2022 Buchungen'!C2:C465,"&gt;="&amp;U$4,'DevInt 2022 Buchungen'!C2:C465,"&lt;"&amp;U$5+1,'DevInt 2022 Buchungen'!L2:L465,"Ausgaben")+-SUMIFS('DevInt 2022 Buchungen'!F2:F465,'DevInt 2022 Buchungen'!D2:D465,"2234",'DevInt 2022 Buchungen'!C2:C465,"&gt;="&amp;U$4,'DevInt 2022 Buchungen'!C2:C465,"&lt;"&amp;U$5+1,'DevInt 2022 Buchungen'!P2:P465,"Einnahmen")++SUMIFS('DevInt 2022 Buchungen'!F2:F465,'DevInt 2022 Buchungen'!D2:D465,"2234",'DevInt 2022 Buchungen'!C2:C465,"&gt;="&amp;U$4,'DevInt 2022 Buchungen'!C2:C465,"&lt;"&amp;U$5+1,'DevInt 2022 Buchungen'!L2:L465,"Einnahmen")+-SUMIFS('DevInt 2022 Buchungen'!F2:F465,'DevInt 2022 Buchungen'!D2:D465,"2234",'DevInt 2022 Buchungen'!C2:C465,"&gt;="&amp;U$4,'DevInt 2022 Buchungen'!C2:C465,"&lt;"&amp;U$5+1,'DevInt 2022 Buchungen'!P2:P465,"Ausgaben")++SUMIFS('DevInt 2022 Buchungen'!F2:F465,'DevInt 2022 Buchungen'!D2:D465,"2134",'DevInt 2022 Buchungen'!C2:C465,"&gt;="&amp;U$4,'DevInt 2022 Buchungen'!C2:C465,"&lt;"&amp;U$5+1,'DevInt 2022 Buchungen'!L2:L465,"Ausgaben")+-SUMIFS('DevInt 2022 Buchungen'!F2:F465,'DevInt 2022 Buchungen'!D2:D465,"2134",'DevInt 2022 Buchungen'!C2:C465,"&gt;="&amp;U$4,'DevInt 2022 Buchungen'!C2:C465,"&lt;"&amp;U$5+1,'DevInt 2022 Buchungen'!P2:P465,"Einnahmen")++SUMIFS('DevInt 2022 Buchungen'!F2:F465,'DevInt 2022 Buchungen'!D2:D465,"2134",'DevInt 2022 Buchungen'!C2:C465,"&gt;="&amp;U$4,'DevInt 2022 Buchungen'!C2:C465,"&lt;"&amp;U$5+1,'DevInt 2022 Buchungen'!L2:L465,"Einnahmen")+-SUMIFS('DevInt 2022 Buchungen'!F2:F465,'DevInt 2022 Buchungen'!D2:D465,"2134",'DevInt 2022 Buchungen'!C2:C465,"&gt;="&amp;U$4,'DevInt 2022 Buchungen'!C2:C465,"&lt;"&amp;U$5+1,'DevInt 2022 Buchungen'!P2:P465,"Ausgaben")</f>
        <v>0</v>
      </c>
      <c r="V26" s="21"/>
      <c r="Y26" s="26">
        <f>+SUMIFS('DevInt 2022 Buchungen'!F2:F465,'DevInt 2022 Buchungen'!D2:D465,"2234",'DevInt 2022 Buchungen'!C2:C465,"&gt;="&amp;Y$4,'DevInt 2022 Buchungen'!C2:C465,"&lt;"&amp;Y$5+1,'DevInt 2022 Buchungen'!L2:L465,"Ausgaben")+-SUMIFS('DevInt 2022 Buchungen'!F2:F465,'DevInt 2022 Buchungen'!D2:D465,"2234",'DevInt 2022 Buchungen'!C2:C465,"&gt;="&amp;Y$4,'DevInt 2022 Buchungen'!C2:C465,"&lt;"&amp;Y$5+1,'DevInt 2022 Buchungen'!P2:P465,"Einnahmen")++SUMIFS('DevInt 2022 Buchungen'!F2:F465,'DevInt 2022 Buchungen'!D2:D465,"2234",'DevInt 2022 Buchungen'!C2:C465,"&gt;="&amp;Y$4,'DevInt 2022 Buchungen'!C2:C465,"&lt;"&amp;Y$5+1,'DevInt 2022 Buchungen'!L2:L465,"Einnahmen")+-SUMIFS('DevInt 2022 Buchungen'!F2:F465,'DevInt 2022 Buchungen'!D2:D465,"2234",'DevInt 2022 Buchungen'!C2:C465,"&gt;="&amp;Y$4,'DevInt 2022 Buchungen'!C2:C465,"&lt;"&amp;Y$5+1,'DevInt 2022 Buchungen'!P2:P465,"Ausgaben")++SUMIFS('DevInt 2022 Buchungen'!F2:F465,'DevInt 2022 Buchungen'!D2:D465,"2134",'DevInt 2022 Buchungen'!C2:C465,"&gt;="&amp;Y$4,'DevInt 2022 Buchungen'!C2:C465,"&lt;"&amp;Y$5+1,'DevInt 2022 Buchungen'!L2:L465,"Ausgaben")+-SUMIFS('DevInt 2022 Buchungen'!F2:F465,'DevInt 2022 Buchungen'!D2:D465,"2134",'DevInt 2022 Buchungen'!C2:C465,"&gt;="&amp;Y$4,'DevInt 2022 Buchungen'!C2:C465,"&lt;"&amp;Y$5+1,'DevInt 2022 Buchungen'!P2:P465,"Einnahmen")++SUMIFS('DevInt 2022 Buchungen'!F2:F465,'DevInt 2022 Buchungen'!D2:D465,"2134",'DevInt 2022 Buchungen'!C2:C465,"&gt;="&amp;Y$4,'DevInt 2022 Buchungen'!C2:C465,"&lt;"&amp;Y$5+1,'DevInt 2022 Buchungen'!L2:L465,"Einnahmen")+-SUMIFS('DevInt 2022 Buchungen'!F2:F465,'DevInt 2022 Buchungen'!D2:D465,"2134",'DevInt 2022 Buchungen'!C2:C465,"&gt;="&amp;Y$4,'DevInt 2022 Buchungen'!C2:C465,"&lt;"&amp;Y$5+1,'DevInt 2022 Buchungen'!P2:P465,"Ausgaben")</f>
        <v>0</v>
      </c>
      <c r="Z26" s="21"/>
      <c r="AC26" s="26">
        <f>+SUMIFS('DevInt 2022 Buchungen'!F2:F465,'DevInt 2022 Buchungen'!D2:D465,"2234",'DevInt 2022 Buchungen'!C2:C465,"&gt;="&amp;AC$4,'DevInt 2022 Buchungen'!C2:C465,"&lt;"&amp;AC$5+1,'DevInt 2022 Buchungen'!L2:L465,"Ausgaben")+-SUMIFS('DevInt 2022 Buchungen'!F2:F465,'DevInt 2022 Buchungen'!D2:D465,"2234",'DevInt 2022 Buchungen'!C2:C465,"&gt;="&amp;AC$4,'DevInt 2022 Buchungen'!C2:C465,"&lt;"&amp;AC$5+1,'DevInt 2022 Buchungen'!P2:P465,"Einnahmen")++SUMIFS('DevInt 2022 Buchungen'!F2:F465,'DevInt 2022 Buchungen'!D2:D465,"2234",'DevInt 2022 Buchungen'!C2:C465,"&gt;="&amp;AC$4,'DevInt 2022 Buchungen'!C2:C465,"&lt;"&amp;AC$5+1,'DevInt 2022 Buchungen'!L2:L465,"Einnahmen")+-SUMIFS('DevInt 2022 Buchungen'!F2:F465,'DevInt 2022 Buchungen'!D2:D465,"2234",'DevInt 2022 Buchungen'!C2:C465,"&gt;="&amp;AC$4,'DevInt 2022 Buchungen'!C2:C465,"&lt;"&amp;AC$5+1,'DevInt 2022 Buchungen'!P2:P465,"Ausgaben")++SUMIFS('DevInt 2022 Buchungen'!F2:F465,'DevInt 2022 Buchungen'!D2:D465,"2134",'DevInt 2022 Buchungen'!C2:C465,"&gt;="&amp;AC$4,'DevInt 2022 Buchungen'!C2:C465,"&lt;"&amp;AC$5+1,'DevInt 2022 Buchungen'!L2:L465,"Ausgaben")+-SUMIFS('DevInt 2022 Buchungen'!F2:F465,'DevInt 2022 Buchungen'!D2:D465,"2134",'DevInt 2022 Buchungen'!C2:C465,"&gt;="&amp;AC$4,'DevInt 2022 Buchungen'!C2:C465,"&lt;"&amp;AC$5+1,'DevInt 2022 Buchungen'!P2:P465,"Einnahmen")++SUMIFS('DevInt 2022 Buchungen'!F2:F465,'DevInt 2022 Buchungen'!D2:D465,"2134",'DevInt 2022 Buchungen'!C2:C465,"&gt;="&amp;AC$4,'DevInt 2022 Buchungen'!C2:C465,"&lt;"&amp;AC$5+1,'DevInt 2022 Buchungen'!L2:L465,"Einnahmen")+-SUMIFS('DevInt 2022 Buchungen'!F2:F465,'DevInt 2022 Buchungen'!D2:D465,"2134",'DevInt 2022 Buchungen'!C2:C465,"&gt;="&amp;AC$4,'DevInt 2022 Buchungen'!C2:C465,"&lt;"&amp;AC$5+1,'DevInt 2022 Buchungen'!P2:P465,"Ausgaben")</f>
        <v>0</v>
      </c>
      <c r="AD26" s="21"/>
      <c r="AG26" s="26">
        <f>+SUMIFS('DevInt 2022 Buchungen'!F2:F465,'DevInt 2022 Buchungen'!D2:D465,"2234",'DevInt 2022 Buchungen'!C2:C465,"&gt;="&amp;AG$4,'DevInt 2022 Buchungen'!C2:C465,"&lt;"&amp;AG$5+1,'DevInt 2022 Buchungen'!L2:L465,"Ausgaben")+-SUMIFS('DevInt 2022 Buchungen'!F2:F465,'DevInt 2022 Buchungen'!D2:D465,"2234",'DevInt 2022 Buchungen'!C2:C465,"&gt;="&amp;AG$4,'DevInt 2022 Buchungen'!C2:C465,"&lt;"&amp;AG$5+1,'DevInt 2022 Buchungen'!P2:P465,"Einnahmen")++SUMIFS('DevInt 2022 Buchungen'!F2:F465,'DevInt 2022 Buchungen'!D2:D465,"2234",'DevInt 2022 Buchungen'!C2:C465,"&gt;="&amp;AG$4,'DevInt 2022 Buchungen'!C2:C465,"&lt;"&amp;AG$5+1,'DevInt 2022 Buchungen'!L2:L465,"Einnahmen")+-SUMIFS('DevInt 2022 Buchungen'!F2:F465,'DevInt 2022 Buchungen'!D2:D465,"2234",'DevInt 2022 Buchungen'!C2:C465,"&gt;="&amp;AG$4,'DevInt 2022 Buchungen'!C2:C465,"&lt;"&amp;AG$5+1,'DevInt 2022 Buchungen'!P2:P465,"Ausgaben")++SUMIFS('DevInt 2022 Buchungen'!F2:F465,'DevInt 2022 Buchungen'!D2:D465,"2134",'DevInt 2022 Buchungen'!C2:C465,"&gt;="&amp;AG$4,'DevInt 2022 Buchungen'!C2:C465,"&lt;"&amp;AG$5+1,'DevInt 2022 Buchungen'!L2:L465,"Ausgaben")+-SUMIFS('DevInt 2022 Buchungen'!F2:F465,'DevInt 2022 Buchungen'!D2:D465,"2134",'DevInt 2022 Buchungen'!C2:C465,"&gt;="&amp;AG$4,'DevInt 2022 Buchungen'!C2:C465,"&lt;"&amp;AG$5+1,'DevInt 2022 Buchungen'!P2:P465,"Einnahmen")++SUMIFS('DevInt 2022 Buchungen'!F2:F465,'DevInt 2022 Buchungen'!D2:D465,"2134",'DevInt 2022 Buchungen'!C2:C465,"&gt;="&amp;AG$4,'DevInt 2022 Buchungen'!C2:C465,"&lt;"&amp;AG$5+1,'DevInt 2022 Buchungen'!L2:L465,"Einnahmen")+-SUMIFS('DevInt 2022 Buchungen'!F2:F465,'DevInt 2022 Buchungen'!D2:D465,"2134",'DevInt 2022 Buchungen'!C2:C465,"&gt;="&amp;AG$4,'DevInt 2022 Buchungen'!C2:C465,"&lt;"&amp;AG$5+1,'DevInt 2022 Buchungen'!P2:P465,"Ausgaben")</f>
        <v>0</v>
      </c>
      <c r="AH26" s="21"/>
      <c r="AK26" s="26">
        <f>+SUMIFS('DevInt 2022 Buchungen'!F2:F465,'DevInt 2022 Buchungen'!D2:D465,"2234",'DevInt 2022 Buchungen'!C2:C465,"&gt;="&amp;AK$4,'DevInt 2022 Buchungen'!C2:C465,"&lt;"&amp;AK$5+1,'DevInt 2022 Buchungen'!L2:L465,"Ausgaben")+-SUMIFS('DevInt 2022 Buchungen'!F2:F465,'DevInt 2022 Buchungen'!D2:D465,"2234",'DevInt 2022 Buchungen'!C2:C465,"&gt;="&amp;AK$4,'DevInt 2022 Buchungen'!C2:C465,"&lt;"&amp;AK$5+1,'DevInt 2022 Buchungen'!P2:P465,"Einnahmen")++SUMIFS('DevInt 2022 Buchungen'!F2:F465,'DevInt 2022 Buchungen'!D2:D465,"2234",'DevInt 2022 Buchungen'!C2:C465,"&gt;="&amp;AK$4,'DevInt 2022 Buchungen'!C2:C465,"&lt;"&amp;AK$5+1,'DevInt 2022 Buchungen'!L2:L465,"Einnahmen")+-SUMIFS('DevInt 2022 Buchungen'!F2:F465,'DevInt 2022 Buchungen'!D2:D465,"2234",'DevInt 2022 Buchungen'!C2:C465,"&gt;="&amp;AK$4,'DevInt 2022 Buchungen'!C2:C465,"&lt;"&amp;AK$5+1,'DevInt 2022 Buchungen'!P2:P465,"Ausgaben")++SUMIFS('DevInt 2022 Buchungen'!F2:F465,'DevInt 2022 Buchungen'!D2:D465,"2134",'DevInt 2022 Buchungen'!C2:C465,"&gt;="&amp;AK$4,'DevInt 2022 Buchungen'!C2:C465,"&lt;"&amp;AK$5+1,'DevInt 2022 Buchungen'!L2:L465,"Ausgaben")+-SUMIFS('DevInt 2022 Buchungen'!F2:F465,'DevInt 2022 Buchungen'!D2:D465,"2134",'DevInt 2022 Buchungen'!C2:C465,"&gt;="&amp;AK$4,'DevInt 2022 Buchungen'!C2:C465,"&lt;"&amp;AK$5+1,'DevInt 2022 Buchungen'!P2:P465,"Einnahmen")++SUMIFS('DevInt 2022 Buchungen'!F2:F465,'DevInt 2022 Buchungen'!D2:D465,"2134",'DevInt 2022 Buchungen'!C2:C465,"&gt;="&amp;AK$4,'DevInt 2022 Buchungen'!C2:C465,"&lt;"&amp;AK$5+1,'DevInt 2022 Buchungen'!L2:L465,"Einnahmen")+-SUMIFS('DevInt 2022 Buchungen'!F2:F465,'DevInt 2022 Buchungen'!D2:D465,"2134",'DevInt 2022 Buchungen'!C2:C465,"&gt;="&amp;AK$4,'DevInt 2022 Buchungen'!C2:C465,"&lt;"&amp;AK$5+1,'DevInt 2022 Buchungen'!P2:P465,"Ausgaben")</f>
        <v>0</v>
      </c>
      <c r="AL26" s="21"/>
      <c r="AO26" s="26">
        <f>+SUMIFS('DevInt 2022 Buchungen'!F2:F465,'DevInt 2022 Buchungen'!D2:D465,"2234",'DevInt 2022 Buchungen'!C2:C465,"&gt;="&amp;AO$4,'DevInt 2022 Buchungen'!C2:C465,"&lt;"&amp;AO$5+1,'DevInt 2022 Buchungen'!L2:L465,"Ausgaben")+-SUMIFS('DevInt 2022 Buchungen'!F2:F465,'DevInt 2022 Buchungen'!D2:D465,"2234",'DevInt 2022 Buchungen'!C2:C465,"&gt;="&amp;AO$4,'DevInt 2022 Buchungen'!C2:C465,"&lt;"&amp;AO$5+1,'DevInt 2022 Buchungen'!P2:P465,"Einnahmen")++SUMIFS('DevInt 2022 Buchungen'!F2:F465,'DevInt 2022 Buchungen'!D2:D465,"2234",'DevInt 2022 Buchungen'!C2:C465,"&gt;="&amp;AO$4,'DevInt 2022 Buchungen'!C2:C465,"&lt;"&amp;AO$5+1,'DevInt 2022 Buchungen'!L2:L465,"Einnahmen")+-SUMIFS('DevInt 2022 Buchungen'!F2:F465,'DevInt 2022 Buchungen'!D2:D465,"2234",'DevInt 2022 Buchungen'!C2:C465,"&gt;="&amp;AO$4,'DevInt 2022 Buchungen'!C2:C465,"&lt;"&amp;AO$5+1,'DevInt 2022 Buchungen'!P2:P465,"Ausgaben")++SUMIFS('DevInt 2022 Buchungen'!F2:F465,'DevInt 2022 Buchungen'!D2:D465,"2134",'DevInt 2022 Buchungen'!C2:C465,"&gt;="&amp;AO$4,'DevInt 2022 Buchungen'!C2:C465,"&lt;"&amp;AO$5+1,'DevInt 2022 Buchungen'!L2:L465,"Ausgaben")+-SUMIFS('DevInt 2022 Buchungen'!F2:F465,'DevInt 2022 Buchungen'!D2:D465,"2134",'DevInt 2022 Buchungen'!C2:C465,"&gt;="&amp;AO$4,'DevInt 2022 Buchungen'!C2:C465,"&lt;"&amp;AO$5+1,'DevInt 2022 Buchungen'!P2:P465,"Einnahmen")++SUMIFS('DevInt 2022 Buchungen'!F2:F465,'DevInt 2022 Buchungen'!D2:D465,"2134",'DevInt 2022 Buchungen'!C2:C465,"&gt;="&amp;AO$4,'DevInt 2022 Buchungen'!C2:C465,"&lt;"&amp;AO$5+1,'DevInt 2022 Buchungen'!L2:L465,"Einnahmen")+-SUMIFS('DevInt 2022 Buchungen'!F2:F465,'DevInt 2022 Buchungen'!D2:D465,"2134",'DevInt 2022 Buchungen'!C2:C465,"&gt;="&amp;AO$4,'DevInt 2022 Buchungen'!C2:C465,"&lt;"&amp;AO$5+1,'DevInt 2022 Buchungen'!P2:P465,"Ausgaben")</f>
        <v>0</v>
      </c>
      <c r="AP26" s="21"/>
      <c r="AS26" s="26">
        <f>+SUMIFS('DevInt 2022 Buchungen'!F2:F465,'DevInt 2022 Buchungen'!D2:D465,"2234",'DevInt 2022 Buchungen'!C2:C465,"&gt;="&amp;AS$4,'DevInt 2022 Buchungen'!C2:C465,"&lt;"&amp;AS$5+1,'DevInt 2022 Buchungen'!L2:L465,"Ausgaben")+-SUMIFS('DevInt 2022 Buchungen'!F2:F465,'DevInt 2022 Buchungen'!D2:D465,"2234",'DevInt 2022 Buchungen'!C2:C465,"&gt;="&amp;AS$4,'DevInt 2022 Buchungen'!C2:C465,"&lt;"&amp;AS$5+1,'DevInt 2022 Buchungen'!P2:P465,"Einnahmen")++SUMIFS('DevInt 2022 Buchungen'!F2:F465,'DevInt 2022 Buchungen'!D2:D465,"2234",'DevInt 2022 Buchungen'!C2:C465,"&gt;="&amp;AS$4,'DevInt 2022 Buchungen'!C2:C465,"&lt;"&amp;AS$5+1,'DevInt 2022 Buchungen'!L2:L465,"Einnahmen")+-SUMIFS('DevInt 2022 Buchungen'!F2:F465,'DevInt 2022 Buchungen'!D2:D465,"2234",'DevInt 2022 Buchungen'!C2:C465,"&gt;="&amp;AS$4,'DevInt 2022 Buchungen'!C2:C465,"&lt;"&amp;AS$5+1,'DevInt 2022 Buchungen'!P2:P465,"Ausgaben")++SUMIFS('DevInt 2022 Buchungen'!F2:F465,'DevInt 2022 Buchungen'!D2:D465,"2134",'DevInt 2022 Buchungen'!C2:C465,"&gt;="&amp;AS$4,'DevInt 2022 Buchungen'!C2:C465,"&lt;"&amp;AS$5+1,'DevInt 2022 Buchungen'!L2:L465,"Ausgaben")+-SUMIFS('DevInt 2022 Buchungen'!F2:F465,'DevInt 2022 Buchungen'!D2:D465,"2134",'DevInt 2022 Buchungen'!C2:C465,"&gt;="&amp;AS$4,'DevInt 2022 Buchungen'!C2:C465,"&lt;"&amp;AS$5+1,'DevInt 2022 Buchungen'!P2:P465,"Einnahmen")++SUMIFS('DevInt 2022 Buchungen'!F2:F465,'DevInt 2022 Buchungen'!D2:D465,"2134",'DevInt 2022 Buchungen'!C2:C465,"&gt;="&amp;AS$4,'DevInt 2022 Buchungen'!C2:C465,"&lt;"&amp;AS$5+1,'DevInt 2022 Buchungen'!L2:L465,"Einnahmen")+-SUMIFS('DevInt 2022 Buchungen'!F2:F465,'DevInt 2022 Buchungen'!D2:D465,"2134",'DevInt 2022 Buchungen'!C2:C465,"&gt;="&amp;AS$4,'DevInt 2022 Buchungen'!C2:C465,"&lt;"&amp;AS$5+1,'DevInt 2022 Buchungen'!P2:P465,"Ausgaben")</f>
        <v>0</v>
      </c>
      <c r="AT26" s="21"/>
      <c r="AW26" s="26">
        <f>+SUMIFS('DevInt 2022 Buchungen'!F2:F465,'DevInt 2022 Buchungen'!D2:D465,"2234",'DevInt 2022 Buchungen'!C2:C465,"&gt;="&amp;AW$4,'DevInt 2022 Buchungen'!C2:C465,"&lt;"&amp;AW$5+1,'DevInt 2022 Buchungen'!L2:L465,"Ausgaben")+-SUMIFS('DevInt 2022 Buchungen'!F2:F465,'DevInt 2022 Buchungen'!D2:D465,"2234",'DevInt 2022 Buchungen'!C2:C465,"&gt;="&amp;AW$4,'DevInt 2022 Buchungen'!C2:C465,"&lt;"&amp;AW$5+1,'DevInt 2022 Buchungen'!P2:P465,"Einnahmen")++SUMIFS('DevInt 2022 Buchungen'!F2:F465,'DevInt 2022 Buchungen'!D2:D465,"2234",'DevInt 2022 Buchungen'!C2:C465,"&gt;="&amp;AW$4,'DevInt 2022 Buchungen'!C2:C465,"&lt;"&amp;AW$5+1,'DevInt 2022 Buchungen'!L2:L465,"Einnahmen")+-SUMIFS('DevInt 2022 Buchungen'!F2:F465,'DevInt 2022 Buchungen'!D2:D465,"2234",'DevInt 2022 Buchungen'!C2:C465,"&gt;="&amp;AW$4,'DevInt 2022 Buchungen'!C2:C465,"&lt;"&amp;AW$5+1,'DevInt 2022 Buchungen'!P2:P465,"Ausgaben")++SUMIFS('DevInt 2022 Buchungen'!F2:F465,'DevInt 2022 Buchungen'!D2:D465,"2134",'DevInt 2022 Buchungen'!C2:C465,"&gt;="&amp;AW$4,'DevInt 2022 Buchungen'!C2:C465,"&lt;"&amp;AW$5+1,'DevInt 2022 Buchungen'!L2:L465,"Ausgaben")+-SUMIFS('DevInt 2022 Buchungen'!F2:F465,'DevInt 2022 Buchungen'!D2:D465,"2134",'DevInt 2022 Buchungen'!C2:C465,"&gt;="&amp;AW$4,'DevInt 2022 Buchungen'!C2:C465,"&lt;"&amp;AW$5+1,'DevInt 2022 Buchungen'!P2:P465,"Einnahmen")++SUMIFS('DevInt 2022 Buchungen'!F2:F465,'DevInt 2022 Buchungen'!D2:D465,"2134",'DevInt 2022 Buchungen'!C2:C465,"&gt;="&amp;AW$4,'DevInt 2022 Buchungen'!C2:C465,"&lt;"&amp;AW$5+1,'DevInt 2022 Buchungen'!L2:L465,"Einnahmen")+-SUMIFS('DevInt 2022 Buchungen'!F2:F465,'DevInt 2022 Buchungen'!D2:D465,"2134",'DevInt 2022 Buchungen'!C2:C465,"&gt;="&amp;AW$4,'DevInt 2022 Buchungen'!C2:C465,"&lt;"&amp;AW$5+1,'DevInt 2022 Buchungen'!P2:P465,"Ausgaben")</f>
        <v>0</v>
      </c>
      <c r="AX26" s="21"/>
      <c r="BA26" s="26">
        <f>+SUMIFS('DevInt 2022 Buchungen'!F2:F465,'DevInt 2022 Buchungen'!D2:D465,"2234",'DevInt 2022 Buchungen'!C2:C465,"&gt;="&amp;BA$4,'DevInt 2022 Buchungen'!C2:C465,"&lt;"&amp;BA$5+1,'DevInt 2022 Buchungen'!L2:L465,"Ausgaben")+-SUMIFS('DevInt 2022 Buchungen'!F2:F465,'DevInt 2022 Buchungen'!D2:D465,"2234",'DevInt 2022 Buchungen'!C2:C465,"&gt;="&amp;BA$4,'DevInt 2022 Buchungen'!C2:C465,"&lt;"&amp;BA$5+1,'DevInt 2022 Buchungen'!P2:P465,"Einnahmen")++SUMIFS('DevInt 2022 Buchungen'!F2:F465,'DevInt 2022 Buchungen'!D2:D465,"2234",'DevInt 2022 Buchungen'!C2:C465,"&gt;="&amp;BA$4,'DevInt 2022 Buchungen'!C2:C465,"&lt;"&amp;BA$5+1,'DevInt 2022 Buchungen'!L2:L465,"Einnahmen")+-SUMIFS('DevInt 2022 Buchungen'!F2:F465,'DevInt 2022 Buchungen'!D2:D465,"2234",'DevInt 2022 Buchungen'!C2:C465,"&gt;="&amp;BA$4,'DevInt 2022 Buchungen'!C2:C465,"&lt;"&amp;BA$5+1,'DevInt 2022 Buchungen'!P2:P465,"Ausgaben")++SUMIFS('DevInt 2022 Buchungen'!F2:F465,'DevInt 2022 Buchungen'!D2:D465,"2134",'DevInt 2022 Buchungen'!C2:C465,"&gt;="&amp;BA$4,'DevInt 2022 Buchungen'!C2:C465,"&lt;"&amp;BA$5+1,'DevInt 2022 Buchungen'!L2:L465,"Ausgaben")+-SUMIFS('DevInt 2022 Buchungen'!F2:F465,'DevInt 2022 Buchungen'!D2:D465,"2134",'DevInt 2022 Buchungen'!C2:C465,"&gt;="&amp;BA$4,'DevInt 2022 Buchungen'!C2:C465,"&lt;"&amp;BA$5+1,'DevInt 2022 Buchungen'!P2:P465,"Einnahmen")++SUMIFS('DevInt 2022 Buchungen'!F2:F465,'DevInt 2022 Buchungen'!D2:D465,"2134",'DevInt 2022 Buchungen'!C2:C465,"&gt;="&amp;BA$4,'DevInt 2022 Buchungen'!C2:C465,"&lt;"&amp;BA$5+1,'DevInt 2022 Buchungen'!L2:L465,"Einnahmen")+-SUMIFS('DevInt 2022 Buchungen'!F2:F465,'DevInt 2022 Buchungen'!D2:D465,"2134",'DevInt 2022 Buchungen'!C2:C465,"&gt;="&amp;BA$4,'DevInt 2022 Buchungen'!C2:C465,"&lt;"&amp;BA$5+1,'DevInt 2022 Buchungen'!P2:P465,"Ausgaben")</f>
        <v>0</v>
      </c>
      <c r="BB26" s="21"/>
      <c r="BE26" s="26">
        <f>+SUMIFS('DevInt 2022 Buchungen'!F2:F465,'DevInt 2022 Buchungen'!D2:D465,"2234",'DevInt 2022 Buchungen'!C2:C465,"&gt;="&amp;BE$4,'DevInt 2022 Buchungen'!C2:C465,"&lt;"&amp;BE$5+1,'DevInt 2022 Buchungen'!L2:L465,"Ausgaben")+-SUMIFS('DevInt 2022 Buchungen'!F2:F465,'DevInt 2022 Buchungen'!D2:D465,"2234",'DevInt 2022 Buchungen'!C2:C465,"&gt;="&amp;BE$4,'DevInt 2022 Buchungen'!C2:C465,"&lt;"&amp;BE$5+1,'DevInt 2022 Buchungen'!P2:P465,"Einnahmen")++SUMIFS('DevInt 2022 Buchungen'!F2:F465,'DevInt 2022 Buchungen'!D2:D465,"2234",'DevInt 2022 Buchungen'!C2:C465,"&gt;="&amp;BE$4,'DevInt 2022 Buchungen'!C2:C465,"&lt;"&amp;BE$5+1,'DevInt 2022 Buchungen'!L2:L465,"Einnahmen")+-SUMIFS('DevInt 2022 Buchungen'!F2:F465,'DevInt 2022 Buchungen'!D2:D465,"2234",'DevInt 2022 Buchungen'!C2:C465,"&gt;="&amp;BE$4,'DevInt 2022 Buchungen'!C2:C465,"&lt;"&amp;BE$5+1,'DevInt 2022 Buchungen'!P2:P465,"Ausgaben")++SUMIFS('DevInt 2022 Buchungen'!F2:F465,'DevInt 2022 Buchungen'!D2:D465,"2134",'DevInt 2022 Buchungen'!C2:C465,"&gt;="&amp;BE$4,'DevInt 2022 Buchungen'!C2:C465,"&lt;"&amp;BE$5+1,'DevInt 2022 Buchungen'!L2:L465,"Ausgaben")+-SUMIFS('DevInt 2022 Buchungen'!F2:F465,'DevInt 2022 Buchungen'!D2:D465,"2134",'DevInt 2022 Buchungen'!C2:C465,"&gt;="&amp;BE$4,'DevInt 2022 Buchungen'!C2:C465,"&lt;"&amp;BE$5+1,'DevInt 2022 Buchungen'!P2:P465,"Einnahmen")++SUMIFS('DevInt 2022 Buchungen'!F2:F465,'DevInt 2022 Buchungen'!D2:D465,"2134",'DevInt 2022 Buchungen'!C2:C465,"&gt;="&amp;BE$4,'DevInt 2022 Buchungen'!C2:C465,"&lt;"&amp;BE$5+1,'DevInt 2022 Buchungen'!L2:L465,"Einnahmen")+-SUMIFS('DevInt 2022 Buchungen'!F2:F465,'DevInt 2022 Buchungen'!D2:D465,"2134",'DevInt 2022 Buchungen'!C2:C465,"&gt;="&amp;BE$4,'DevInt 2022 Buchungen'!C2:C465,"&lt;"&amp;BE$5+1,'DevInt 2022 Buchungen'!P2:P465,"Ausgaben")</f>
        <v>0</v>
      </c>
      <c r="BF26" s="21"/>
      <c r="BI26" s="26">
        <f>+SUMIFS('DevInt 2022 Buchungen'!F2:F465,'DevInt 2022 Buchungen'!D2:D465,"2234",'DevInt 2022 Buchungen'!C2:C465,"&gt;="&amp;BI$4,'DevInt 2022 Buchungen'!C2:C465,"&lt;"&amp;BI$5+1,'DevInt 2022 Buchungen'!L2:L465,"Ausgaben")+-SUMIFS('DevInt 2022 Buchungen'!F2:F465,'DevInt 2022 Buchungen'!D2:D465,"2234",'DevInt 2022 Buchungen'!C2:C465,"&gt;="&amp;BI$4,'DevInt 2022 Buchungen'!C2:C465,"&lt;"&amp;BI$5+1,'DevInt 2022 Buchungen'!P2:P465,"Einnahmen")++SUMIFS('DevInt 2022 Buchungen'!F2:F465,'DevInt 2022 Buchungen'!D2:D465,"2234",'DevInt 2022 Buchungen'!C2:C465,"&gt;="&amp;BI$4,'DevInt 2022 Buchungen'!C2:C465,"&lt;"&amp;BI$5+1,'DevInt 2022 Buchungen'!L2:L465,"Einnahmen")+-SUMIFS('DevInt 2022 Buchungen'!F2:F465,'DevInt 2022 Buchungen'!D2:D465,"2234",'DevInt 2022 Buchungen'!C2:C465,"&gt;="&amp;BI$4,'DevInt 2022 Buchungen'!C2:C465,"&lt;"&amp;BI$5+1,'DevInt 2022 Buchungen'!P2:P465,"Ausgaben")++SUMIFS('DevInt 2022 Buchungen'!F2:F465,'DevInt 2022 Buchungen'!D2:D465,"2134",'DevInt 2022 Buchungen'!C2:C465,"&gt;="&amp;BI$4,'DevInt 2022 Buchungen'!C2:C465,"&lt;"&amp;BI$5+1,'DevInt 2022 Buchungen'!L2:L465,"Ausgaben")+-SUMIFS('DevInt 2022 Buchungen'!F2:F465,'DevInt 2022 Buchungen'!D2:D465,"2134",'DevInt 2022 Buchungen'!C2:C465,"&gt;="&amp;BI$4,'DevInt 2022 Buchungen'!C2:C465,"&lt;"&amp;BI$5+1,'DevInt 2022 Buchungen'!P2:P465,"Einnahmen")++SUMIFS('DevInt 2022 Buchungen'!F2:F465,'DevInt 2022 Buchungen'!D2:D465,"2134",'DevInt 2022 Buchungen'!C2:C465,"&gt;="&amp;BI$4,'DevInt 2022 Buchungen'!C2:C465,"&lt;"&amp;BI$5+1,'DevInt 2022 Buchungen'!L2:L465,"Einnahmen")+-SUMIFS('DevInt 2022 Buchungen'!F2:F465,'DevInt 2022 Buchungen'!D2:D465,"2134",'DevInt 2022 Buchungen'!C2:C465,"&gt;="&amp;BI$4,'DevInt 2022 Buchungen'!C2:C465,"&lt;"&amp;BI$5+1,'DevInt 2022 Buchungen'!P2:P465,"Ausgaben")</f>
        <v>0</v>
      </c>
      <c r="BJ26" s="21"/>
      <c r="BM26" s="26">
        <f>+SUMIFS('DevInt 2022 Buchungen'!F2:F465,'DevInt 2022 Buchungen'!D2:D465,"2234",'DevInt 2022 Buchungen'!C2:C465,"&gt;="&amp;BM$4,'DevInt 2022 Buchungen'!C2:C465,"&lt;"&amp;BM$5+1,'DevInt 2022 Buchungen'!L2:L465,"Ausgaben")+-SUMIFS('DevInt 2022 Buchungen'!F2:F465,'DevInt 2022 Buchungen'!D2:D465,"2234",'DevInt 2022 Buchungen'!C2:C465,"&gt;="&amp;BM$4,'DevInt 2022 Buchungen'!C2:C465,"&lt;"&amp;BM$5+1,'DevInt 2022 Buchungen'!P2:P465,"Einnahmen")++SUMIFS('DevInt 2022 Buchungen'!F2:F465,'DevInt 2022 Buchungen'!D2:D465,"2234",'DevInt 2022 Buchungen'!C2:C465,"&gt;="&amp;BM$4,'DevInt 2022 Buchungen'!C2:C465,"&lt;"&amp;BM$5+1,'DevInt 2022 Buchungen'!L2:L465,"Einnahmen")+-SUMIFS('DevInt 2022 Buchungen'!F2:F465,'DevInt 2022 Buchungen'!D2:D465,"2234",'DevInt 2022 Buchungen'!C2:C465,"&gt;="&amp;BM$4,'DevInt 2022 Buchungen'!C2:C465,"&lt;"&amp;BM$5+1,'DevInt 2022 Buchungen'!P2:P465,"Ausgaben")++SUMIFS('DevInt 2022 Buchungen'!F2:F465,'DevInt 2022 Buchungen'!D2:D465,"2134",'DevInt 2022 Buchungen'!C2:C465,"&gt;="&amp;BM$4,'DevInt 2022 Buchungen'!C2:C465,"&lt;"&amp;BM$5+1,'DevInt 2022 Buchungen'!L2:L465,"Ausgaben")+-SUMIFS('DevInt 2022 Buchungen'!F2:F465,'DevInt 2022 Buchungen'!D2:D465,"2134",'DevInt 2022 Buchungen'!C2:C465,"&gt;="&amp;BM$4,'DevInt 2022 Buchungen'!C2:C465,"&lt;"&amp;BM$5+1,'DevInt 2022 Buchungen'!P2:P465,"Einnahmen")++SUMIFS('DevInt 2022 Buchungen'!F2:F465,'DevInt 2022 Buchungen'!D2:D465,"2134",'DevInt 2022 Buchungen'!C2:C465,"&gt;="&amp;BM$4,'DevInt 2022 Buchungen'!C2:C465,"&lt;"&amp;BM$5+1,'DevInt 2022 Buchungen'!L2:L465,"Einnahmen")+-SUMIFS('DevInt 2022 Buchungen'!F2:F465,'DevInt 2022 Buchungen'!D2:D465,"2134",'DevInt 2022 Buchungen'!C2:C465,"&gt;="&amp;BM$4,'DevInt 2022 Buchungen'!C2:C465,"&lt;"&amp;BM$5+1,'DevInt 2022 Buchungen'!P2:P465,"Ausgaben")</f>
        <v>5759.6</v>
      </c>
    </row>
    <row r="27" spans="3:65" ht="18" x14ac:dyDescent="0.2">
      <c r="C27" s="24" t="s">
        <v>5158</v>
      </c>
      <c r="D27" s="24"/>
      <c r="E27" s="24"/>
      <c r="F27" s="25"/>
      <c r="G27" s="46">
        <v>148000</v>
      </c>
      <c r="H27" s="45"/>
      <c r="I27" s="43"/>
      <c r="J27" s="25"/>
      <c r="K27" s="46">
        <f>SUM(M28:M32)</f>
        <v>143051</v>
      </c>
      <c r="L27" s="45"/>
      <c r="M27" s="43"/>
      <c r="N27" s="25"/>
      <c r="O27" s="46">
        <f>SUM(Q28:Q32)</f>
        <v>10000</v>
      </c>
      <c r="P27" s="45"/>
      <c r="Q27" s="43"/>
      <c r="R27" s="25"/>
      <c r="S27" s="46">
        <f>SUM(U28:U32)</f>
        <v>0</v>
      </c>
      <c r="T27" s="45"/>
      <c r="U27" s="43"/>
      <c r="V27" s="25"/>
      <c r="W27" s="46">
        <f>SUM(Y28:Y32)</f>
        <v>0</v>
      </c>
      <c r="X27" s="45"/>
      <c r="Y27" s="43"/>
      <c r="Z27" s="25"/>
      <c r="AA27" s="46">
        <f>SUM(AC28:AC32)</f>
        <v>0</v>
      </c>
      <c r="AB27" s="45"/>
      <c r="AC27" s="43"/>
      <c r="AD27" s="25"/>
      <c r="AE27" s="46">
        <f>SUM(AG28:AG32)</f>
        <v>30000</v>
      </c>
      <c r="AF27" s="45"/>
      <c r="AG27" s="43"/>
      <c r="AH27" s="25"/>
      <c r="AI27" s="46">
        <f>SUM(AK28:AK32)</f>
        <v>80000</v>
      </c>
      <c r="AJ27" s="45"/>
      <c r="AK27" s="43"/>
      <c r="AL27" s="25"/>
      <c r="AM27" s="46">
        <f>SUM(AO28:AO32)</f>
        <v>3000</v>
      </c>
      <c r="AN27" s="45"/>
      <c r="AO27" s="43"/>
      <c r="AP27" s="25"/>
      <c r="AQ27" s="46">
        <f>SUM(AS28:AS32)</f>
        <v>0</v>
      </c>
      <c r="AR27" s="45"/>
      <c r="AS27" s="43"/>
      <c r="AT27" s="25"/>
      <c r="AU27" s="46">
        <f>SUM(AW28:AW32)</f>
        <v>0</v>
      </c>
      <c r="AV27" s="45"/>
      <c r="AW27" s="43"/>
      <c r="AX27" s="25"/>
      <c r="AY27" s="46">
        <f>SUM(BA28:BA32)</f>
        <v>0</v>
      </c>
      <c r="AZ27" s="45"/>
      <c r="BA27" s="43"/>
      <c r="BB27" s="25"/>
      <c r="BC27" s="46">
        <f>SUM(BE28:BE32)</f>
        <v>0</v>
      </c>
      <c r="BD27" s="45"/>
      <c r="BE27" s="43"/>
      <c r="BF27" s="25"/>
      <c r="BG27" s="46">
        <f>SUM(BI28:BI32)</f>
        <v>21800</v>
      </c>
      <c r="BH27" s="45"/>
      <c r="BI27" s="43"/>
      <c r="BJ27" s="25"/>
      <c r="BK27" s="46">
        <f>SUM(BM28:BM32)</f>
        <v>-1749</v>
      </c>
      <c r="BL27" s="45"/>
      <c r="BM27" s="43"/>
    </row>
    <row r="28" spans="3:65" x14ac:dyDescent="0.2">
      <c r="D28" t="s">
        <v>142</v>
      </c>
      <c r="E28" t="s">
        <v>5159</v>
      </c>
      <c r="F28" s="21"/>
      <c r="I28" s="29">
        <v>20000</v>
      </c>
      <c r="J28" s="21"/>
      <c r="M28" s="26">
        <f>-(+SUMIFS('DevInt 2022 Buchungen'!F2:F465,'DevInt 2022 Buchungen'!D2:D465,"2201",'DevInt 2022 Buchungen'!C2:C465,"&gt;="&amp;M$4,'DevInt 2022 Buchungen'!C2:C465,"&lt;"&amp;M$5+1,'DevInt 2022 Buchungen'!L2:L465,"Ausgaben")+-SUMIFS('DevInt 2022 Buchungen'!F2:F465,'DevInt 2022 Buchungen'!D2:D465,"2201",'DevInt 2022 Buchungen'!C2:C465,"&gt;="&amp;M$4,'DevInt 2022 Buchungen'!C2:C465,"&lt;"&amp;M$5+1,'DevInt 2022 Buchungen'!P2:P465,"Einnahmen")++SUMIFS('DevInt 2022 Buchungen'!F2:F465,'DevInt 2022 Buchungen'!D2:D465,"2201",'DevInt 2022 Buchungen'!C2:C465,"&gt;="&amp;M$4,'DevInt 2022 Buchungen'!C2:C465,"&lt;"&amp;M$5+1,'DevInt 2022 Buchungen'!L2:L465,"Einnahmen")+-SUMIFS('DevInt 2022 Buchungen'!F2:F465,'DevInt 2022 Buchungen'!D2:D465,"2201",'DevInt 2022 Buchungen'!C2:C465,"&gt;="&amp;M$4,'DevInt 2022 Buchungen'!C2:C465,"&lt;"&amp;M$5+1,'DevInt 2022 Buchungen'!P2:P465,"Ausgaben")++SUMIFS('DevInt 2022 Buchungen'!F2:F465,'DevInt 2022 Buchungen'!D2:D465,"2101",'DevInt 2022 Buchungen'!C2:C465,"&gt;="&amp;M$4,'DevInt 2022 Buchungen'!C2:C465,"&lt;"&amp;M$5+1,'DevInt 2022 Buchungen'!L2:L465,"Ausgaben")+-SUMIFS('DevInt 2022 Buchungen'!F2:F465,'DevInt 2022 Buchungen'!D2:D465,"2101",'DevInt 2022 Buchungen'!C2:C465,"&gt;="&amp;M$4,'DevInt 2022 Buchungen'!C2:C465,"&lt;"&amp;M$5+1,'DevInt 2022 Buchungen'!P2:P465,"Einnahmen")++SUMIFS('DevInt 2022 Buchungen'!F2:F465,'DevInt 2022 Buchungen'!D2:D465,"2101",'DevInt 2022 Buchungen'!C2:C465,"&gt;="&amp;M$4,'DevInt 2022 Buchungen'!C2:C465,"&lt;"&amp;M$5+1,'DevInt 2022 Buchungen'!L2:L465,"Einnahmen")+-SUMIFS('DevInt 2022 Buchungen'!F2:F465,'DevInt 2022 Buchungen'!D2:D465,"2101",'DevInt 2022 Buchungen'!C2:C465,"&gt;="&amp;M$4,'DevInt 2022 Buchungen'!C2:C465,"&lt;"&amp;M$5+1,'DevInt 2022 Buchungen'!P2:P465,"Ausgaben"))</f>
        <v>20000</v>
      </c>
      <c r="N28" s="21"/>
      <c r="Q28" s="26">
        <f>-(+SUMIFS('DevInt 2022 Buchungen'!F2:F465,'DevInt 2022 Buchungen'!D2:D465,"2201",'DevInt 2022 Buchungen'!C2:C465,"&gt;="&amp;Q$4,'DevInt 2022 Buchungen'!C2:C465,"&lt;"&amp;Q$5+1,'DevInt 2022 Buchungen'!L2:L465,"Ausgaben")+-SUMIFS('DevInt 2022 Buchungen'!F2:F465,'DevInt 2022 Buchungen'!D2:D465,"2201",'DevInt 2022 Buchungen'!C2:C465,"&gt;="&amp;Q$4,'DevInt 2022 Buchungen'!C2:C465,"&lt;"&amp;Q$5+1,'DevInt 2022 Buchungen'!P2:P465,"Einnahmen")++SUMIFS('DevInt 2022 Buchungen'!F2:F465,'DevInt 2022 Buchungen'!D2:D465,"2201",'DevInt 2022 Buchungen'!C2:C465,"&gt;="&amp;Q$4,'DevInt 2022 Buchungen'!C2:C465,"&lt;"&amp;Q$5+1,'DevInt 2022 Buchungen'!L2:L465,"Einnahmen")+-SUMIFS('DevInt 2022 Buchungen'!F2:F465,'DevInt 2022 Buchungen'!D2:D465,"2201",'DevInt 2022 Buchungen'!C2:C465,"&gt;="&amp;Q$4,'DevInt 2022 Buchungen'!C2:C465,"&lt;"&amp;Q$5+1,'DevInt 2022 Buchungen'!P2:P465,"Ausgaben")++SUMIFS('DevInt 2022 Buchungen'!F2:F465,'DevInt 2022 Buchungen'!D2:D465,"2101",'DevInt 2022 Buchungen'!C2:C465,"&gt;="&amp;Q$4,'DevInt 2022 Buchungen'!C2:C465,"&lt;"&amp;Q$5+1,'DevInt 2022 Buchungen'!L2:L465,"Ausgaben")+-SUMIFS('DevInt 2022 Buchungen'!F2:F465,'DevInt 2022 Buchungen'!D2:D465,"2101",'DevInt 2022 Buchungen'!C2:C465,"&gt;="&amp;Q$4,'DevInt 2022 Buchungen'!C2:C465,"&lt;"&amp;Q$5+1,'DevInt 2022 Buchungen'!P2:P465,"Einnahmen")++SUMIFS('DevInt 2022 Buchungen'!F2:F465,'DevInt 2022 Buchungen'!D2:D465,"2101",'DevInt 2022 Buchungen'!C2:C465,"&gt;="&amp;Q$4,'DevInt 2022 Buchungen'!C2:C465,"&lt;"&amp;Q$5+1,'DevInt 2022 Buchungen'!L2:L465,"Einnahmen")+-SUMIFS('DevInt 2022 Buchungen'!F2:F465,'DevInt 2022 Buchungen'!D2:D465,"2101",'DevInt 2022 Buchungen'!C2:C465,"&gt;="&amp;Q$4,'DevInt 2022 Buchungen'!C2:C465,"&lt;"&amp;Q$5+1,'DevInt 2022 Buchungen'!P2:P465,"Ausgaben"))</f>
        <v>10000</v>
      </c>
      <c r="R28" s="21"/>
      <c r="U28" s="26">
        <f>-(+SUMIFS('DevInt 2022 Buchungen'!F2:F465,'DevInt 2022 Buchungen'!D2:D465,"2201",'DevInt 2022 Buchungen'!C2:C465,"&gt;="&amp;U$4,'DevInt 2022 Buchungen'!C2:C465,"&lt;"&amp;U$5+1,'DevInt 2022 Buchungen'!L2:L465,"Ausgaben")+-SUMIFS('DevInt 2022 Buchungen'!F2:F465,'DevInt 2022 Buchungen'!D2:D465,"2201",'DevInt 2022 Buchungen'!C2:C465,"&gt;="&amp;U$4,'DevInt 2022 Buchungen'!C2:C465,"&lt;"&amp;U$5+1,'DevInt 2022 Buchungen'!P2:P465,"Einnahmen")++SUMIFS('DevInt 2022 Buchungen'!F2:F465,'DevInt 2022 Buchungen'!D2:D465,"2201",'DevInt 2022 Buchungen'!C2:C465,"&gt;="&amp;U$4,'DevInt 2022 Buchungen'!C2:C465,"&lt;"&amp;U$5+1,'DevInt 2022 Buchungen'!L2:L465,"Einnahmen")+-SUMIFS('DevInt 2022 Buchungen'!F2:F465,'DevInt 2022 Buchungen'!D2:D465,"2201",'DevInt 2022 Buchungen'!C2:C465,"&gt;="&amp;U$4,'DevInt 2022 Buchungen'!C2:C465,"&lt;"&amp;U$5+1,'DevInt 2022 Buchungen'!P2:P465,"Ausgaben")++SUMIFS('DevInt 2022 Buchungen'!F2:F465,'DevInt 2022 Buchungen'!D2:D465,"2101",'DevInt 2022 Buchungen'!C2:C465,"&gt;="&amp;U$4,'DevInt 2022 Buchungen'!C2:C465,"&lt;"&amp;U$5+1,'DevInt 2022 Buchungen'!L2:L465,"Ausgaben")+-SUMIFS('DevInt 2022 Buchungen'!F2:F465,'DevInt 2022 Buchungen'!D2:D465,"2101",'DevInt 2022 Buchungen'!C2:C465,"&gt;="&amp;U$4,'DevInt 2022 Buchungen'!C2:C465,"&lt;"&amp;U$5+1,'DevInt 2022 Buchungen'!P2:P465,"Einnahmen")++SUMIFS('DevInt 2022 Buchungen'!F2:F465,'DevInt 2022 Buchungen'!D2:D465,"2101",'DevInt 2022 Buchungen'!C2:C465,"&gt;="&amp;U$4,'DevInt 2022 Buchungen'!C2:C465,"&lt;"&amp;U$5+1,'DevInt 2022 Buchungen'!L2:L465,"Einnahmen")+-SUMIFS('DevInt 2022 Buchungen'!F2:F465,'DevInt 2022 Buchungen'!D2:D465,"2101",'DevInt 2022 Buchungen'!C2:C465,"&gt;="&amp;U$4,'DevInt 2022 Buchungen'!C2:C465,"&lt;"&amp;U$5+1,'DevInt 2022 Buchungen'!P2:P465,"Ausgaben"))</f>
        <v>0</v>
      </c>
      <c r="V28" s="21"/>
      <c r="Y28" s="26">
        <f>-(+SUMIFS('DevInt 2022 Buchungen'!F2:F465,'DevInt 2022 Buchungen'!D2:D465,"2201",'DevInt 2022 Buchungen'!C2:C465,"&gt;="&amp;Y$4,'DevInt 2022 Buchungen'!C2:C465,"&lt;"&amp;Y$5+1,'DevInt 2022 Buchungen'!L2:L465,"Ausgaben")+-SUMIFS('DevInt 2022 Buchungen'!F2:F465,'DevInt 2022 Buchungen'!D2:D465,"2201",'DevInt 2022 Buchungen'!C2:C465,"&gt;="&amp;Y$4,'DevInt 2022 Buchungen'!C2:C465,"&lt;"&amp;Y$5+1,'DevInt 2022 Buchungen'!P2:P465,"Einnahmen")++SUMIFS('DevInt 2022 Buchungen'!F2:F465,'DevInt 2022 Buchungen'!D2:D465,"2201",'DevInt 2022 Buchungen'!C2:C465,"&gt;="&amp;Y$4,'DevInt 2022 Buchungen'!C2:C465,"&lt;"&amp;Y$5+1,'DevInt 2022 Buchungen'!L2:L465,"Einnahmen")+-SUMIFS('DevInt 2022 Buchungen'!F2:F465,'DevInt 2022 Buchungen'!D2:D465,"2201",'DevInt 2022 Buchungen'!C2:C465,"&gt;="&amp;Y$4,'DevInt 2022 Buchungen'!C2:C465,"&lt;"&amp;Y$5+1,'DevInt 2022 Buchungen'!P2:P465,"Ausgaben")++SUMIFS('DevInt 2022 Buchungen'!F2:F465,'DevInt 2022 Buchungen'!D2:D465,"2101",'DevInt 2022 Buchungen'!C2:C465,"&gt;="&amp;Y$4,'DevInt 2022 Buchungen'!C2:C465,"&lt;"&amp;Y$5+1,'DevInt 2022 Buchungen'!L2:L465,"Ausgaben")+-SUMIFS('DevInt 2022 Buchungen'!F2:F465,'DevInt 2022 Buchungen'!D2:D465,"2101",'DevInt 2022 Buchungen'!C2:C465,"&gt;="&amp;Y$4,'DevInt 2022 Buchungen'!C2:C465,"&lt;"&amp;Y$5+1,'DevInt 2022 Buchungen'!P2:P465,"Einnahmen")++SUMIFS('DevInt 2022 Buchungen'!F2:F465,'DevInt 2022 Buchungen'!D2:D465,"2101",'DevInt 2022 Buchungen'!C2:C465,"&gt;="&amp;Y$4,'DevInt 2022 Buchungen'!C2:C465,"&lt;"&amp;Y$5+1,'DevInt 2022 Buchungen'!L2:L465,"Einnahmen")+-SUMIFS('DevInt 2022 Buchungen'!F2:F465,'DevInt 2022 Buchungen'!D2:D465,"2101",'DevInt 2022 Buchungen'!C2:C465,"&gt;="&amp;Y$4,'DevInt 2022 Buchungen'!C2:C465,"&lt;"&amp;Y$5+1,'DevInt 2022 Buchungen'!P2:P465,"Ausgaben"))</f>
        <v>0</v>
      </c>
      <c r="Z28" s="21"/>
      <c r="AC28" s="26">
        <f>-(+SUMIFS('DevInt 2022 Buchungen'!F2:F465,'DevInt 2022 Buchungen'!D2:D465,"2201",'DevInt 2022 Buchungen'!C2:C465,"&gt;="&amp;AC$4,'DevInt 2022 Buchungen'!C2:C465,"&lt;"&amp;AC$5+1,'DevInt 2022 Buchungen'!L2:L465,"Ausgaben")+-SUMIFS('DevInt 2022 Buchungen'!F2:F465,'DevInt 2022 Buchungen'!D2:D465,"2201",'DevInt 2022 Buchungen'!C2:C465,"&gt;="&amp;AC$4,'DevInt 2022 Buchungen'!C2:C465,"&lt;"&amp;AC$5+1,'DevInt 2022 Buchungen'!P2:P465,"Einnahmen")++SUMIFS('DevInt 2022 Buchungen'!F2:F465,'DevInt 2022 Buchungen'!D2:D465,"2201",'DevInt 2022 Buchungen'!C2:C465,"&gt;="&amp;AC$4,'DevInt 2022 Buchungen'!C2:C465,"&lt;"&amp;AC$5+1,'DevInt 2022 Buchungen'!L2:L465,"Einnahmen")+-SUMIFS('DevInt 2022 Buchungen'!F2:F465,'DevInt 2022 Buchungen'!D2:D465,"2201",'DevInt 2022 Buchungen'!C2:C465,"&gt;="&amp;AC$4,'DevInt 2022 Buchungen'!C2:C465,"&lt;"&amp;AC$5+1,'DevInt 2022 Buchungen'!P2:P465,"Ausgaben")++SUMIFS('DevInt 2022 Buchungen'!F2:F465,'DevInt 2022 Buchungen'!D2:D465,"2101",'DevInt 2022 Buchungen'!C2:C465,"&gt;="&amp;AC$4,'DevInt 2022 Buchungen'!C2:C465,"&lt;"&amp;AC$5+1,'DevInt 2022 Buchungen'!L2:L465,"Ausgaben")+-SUMIFS('DevInt 2022 Buchungen'!F2:F465,'DevInt 2022 Buchungen'!D2:D465,"2101",'DevInt 2022 Buchungen'!C2:C465,"&gt;="&amp;AC$4,'DevInt 2022 Buchungen'!C2:C465,"&lt;"&amp;AC$5+1,'DevInt 2022 Buchungen'!P2:P465,"Einnahmen")++SUMIFS('DevInt 2022 Buchungen'!F2:F465,'DevInt 2022 Buchungen'!D2:D465,"2101",'DevInt 2022 Buchungen'!C2:C465,"&gt;="&amp;AC$4,'DevInt 2022 Buchungen'!C2:C465,"&lt;"&amp;AC$5+1,'DevInt 2022 Buchungen'!L2:L465,"Einnahmen")+-SUMIFS('DevInt 2022 Buchungen'!F2:F465,'DevInt 2022 Buchungen'!D2:D465,"2101",'DevInt 2022 Buchungen'!C2:C465,"&gt;="&amp;AC$4,'DevInt 2022 Buchungen'!C2:C465,"&lt;"&amp;AC$5+1,'DevInt 2022 Buchungen'!P2:P465,"Ausgaben"))</f>
        <v>0</v>
      </c>
      <c r="AD28" s="21"/>
      <c r="AG28" s="26">
        <f>-(+SUMIFS('DevInt 2022 Buchungen'!F2:F465,'DevInt 2022 Buchungen'!D2:D465,"2201",'DevInt 2022 Buchungen'!C2:C465,"&gt;="&amp;AG$4,'DevInt 2022 Buchungen'!C2:C465,"&lt;"&amp;AG$5+1,'DevInt 2022 Buchungen'!L2:L465,"Ausgaben")+-SUMIFS('DevInt 2022 Buchungen'!F2:F465,'DevInt 2022 Buchungen'!D2:D465,"2201",'DevInt 2022 Buchungen'!C2:C465,"&gt;="&amp;AG$4,'DevInt 2022 Buchungen'!C2:C465,"&lt;"&amp;AG$5+1,'DevInt 2022 Buchungen'!P2:P465,"Einnahmen")++SUMIFS('DevInt 2022 Buchungen'!F2:F465,'DevInt 2022 Buchungen'!D2:D465,"2201",'DevInt 2022 Buchungen'!C2:C465,"&gt;="&amp;AG$4,'DevInt 2022 Buchungen'!C2:C465,"&lt;"&amp;AG$5+1,'DevInt 2022 Buchungen'!L2:L465,"Einnahmen")+-SUMIFS('DevInt 2022 Buchungen'!F2:F465,'DevInt 2022 Buchungen'!D2:D465,"2201",'DevInt 2022 Buchungen'!C2:C465,"&gt;="&amp;AG$4,'DevInt 2022 Buchungen'!C2:C465,"&lt;"&amp;AG$5+1,'DevInt 2022 Buchungen'!P2:P465,"Ausgaben")++SUMIFS('DevInt 2022 Buchungen'!F2:F465,'DevInt 2022 Buchungen'!D2:D465,"2101",'DevInt 2022 Buchungen'!C2:C465,"&gt;="&amp;AG$4,'DevInt 2022 Buchungen'!C2:C465,"&lt;"&amp;AG$5+1,'DevInt 2022 Buchungen'!L2:L465,"Ausgaben")+-SUMIFS('DevInt 2022 Buchungen'!F2:F465,'DevInt 2022 Buchungen'!D2:D465,"2101",'DevInt 2022 Buchungen'!C2:C465,"&gt;="&amp;AG$4,'DevInt 2022 Buchungen'!C2:C465,"&lt;"&amp;AG$5+1,'DevInt 2022 Buchungen'!P2:P465,"Einnahmen")++SUMIFS('DevInt 2022 Buchungen'!F2:F465,'DevInt 2022 Buchungen'!D2:D465,"2101",'DevInt 2022 Buchungen'!C2:C465,"&gt;="&amp;AG$4,'DevInt 2022 Buchungen'!C2:C465,"&lt;"&amp;AG$5+1,'DevInt 2022 Buchungen'!L2:L465,"Einnahmen")+-SUMIFS('DevInt 2022 Buchungen'!F2:F465,'DevInt 2022 Buchungen'!D2:D465,"2101",'DevInt 2022 Buchungen'!C2:C465,"&gt;="&amp;AG$4,'DevInt 2022 Buchungen'!C2:C465,"&lt;"&amp;AG$5+1,'DevInt 2022 Buchungen'!P2:P465,"Ausgaben"))</f>
        <v>10000</v>
      </c>
      <c r="AH28" s="21"/>
      <c r="AK28" s="26">
        <f>-(+SUMIFS('DevInt 2022 Buchungen'!F2:F465,'DevInt 2022 Buchungen'!D2:D465,"2201",'DevInt 2022 Buchungen'!C2:C465,"&gt;="&amp;AK$4,'DevInt 2022 Buchungen'!C2:C465,"&lt;"&amp;AK$5+1,'DevInt 2022 Buchungen'!L2:L465,"Ausgaben")+-SUMIFS('DevInt 2022 Buchungen'!F2:F465,'DevInt 2022 Buchungen'!D2:D465,"2201",'DevInt 2022 Buchungen'!C2:C465,"&gt;="&amp;AK$4,'DevInt 2022 Buchungen'!C2:C465,"&lt;"&amp;AK$5+1,'DevInt 2022 Buchungen'!P2:P465,"Einnahmen")++SUMIFS('DevInt 2022 Buchungen'!F2:F465,'DevInt 2022 Buchungen'!D2:D465,"2201",'DevInt 2022 Buchungen'!C2:C465,"&gt;="&amp;AK$4,'DevInt 2022 Buchungen'!C2:C465,"&lt;"&amp;AK$5+1,'DevInt 2022 Buchungen'!L2:L465,"Einnahmen")+-SUMIFS('DevInt 2022 Buchungen'!F2:F465,'DevInt 2022 Buchungen'!D2:D465,"2201",'DevInt 2022 Buchungen'!C2:C465,"&gt;="&amp;AK$4,'DevInt 2022 Buchungen'!C2:C465,"&lt;"&amp;AK$5+1,'DevInt 2022 Buchungen'!P2:P465,"Ausgaben")++SUMIFS('DevInt 2022 Buchungen'!F2:F465,'DevInt 2022 Buchungen'!D2:D465,"2101",'DevInt 2022 Buchungen'!C2:C465,"&gt;="&amp;AK$4,'DevInt 2022 Buchungen'!C2:C465,"&lt;"&amp;AK$5+1,'DevInt 2022 Buchungen'!L2:L465,"Ausgaben")+-SUMIFS('DevInt 2022 Buchungen'!F2:F465,'DevInt 2022 Buchungen'!D2:D465,"2101",'DevInt 2022 Buchungen'!C2:C465,"&gt;="&amp;AK$4,'DevInt 2022 Buchungen'!C2:C465,"&lt;"&amp;AK$5+1,'DevInt 2022 Buchungen'!P2:P465,"Einnahmen")++SUMIFS('DevInt 2022 Buchungen'!F2:F465,'DevInt 2022 Buchungen'!D2:D465,"2101",'DevInt 2022 Buchungen'!C2:C465,"&gt;="&amp;AK$4,'DevInt 2022 Buchungen'!C2:C465,"&lt;"&amp;AK$5+1,'DevInt 2022 Buchungen'!L2:L465,"Einnahmen")+-SUMIFS('DevInt 2022 Buchungen'!F2:F465,'DevInt 2022 Buchungen'!D2:D465,"2101",'DevInt 2022 Buchungen'!C2:C465,"&gt;="&amp;AK$4,'DevInt 2022 Buchungen'!C2:C465,"&lt;"&amp;AK$5+1,'DevInt 2022 Buchungen'!P2:P465,"Ausgaben"))</f>
        <v>0</v>
      </c>
      <c r="AL28" s="21"/>
      <c r="AO28" s="26">
        <f>-(+SUMIFS('DevInt 2022 Buchungen'!F2:F465,'DevInt 2022 Buchungen'!D2:D465,"2201",'DevInt 2022 Buchungen'!C2:C465,"&gt;="&amp;AO$4,'DevInt 2022 Buchungen'!C2:C465,"&lt;"&amp;AO$5+1,'DevInt 2022 Buchungen'!L2:L465,"Ausgaben")+-SUMIFS('DevInt 2022 Buchungen'!F2:F465,'DevInt 2022 Buchungen'!D2:D465,"2201",'DevInt 2022 Buchungen'!C2:C465,"&gt;="&amp;AO$4,'DevInt 2022 Buchungen'!C2:C465,"&lt;"&amp;AO$5+1,'DevInt 2022 Buchungen'!P2:P465,"Einnahmen")++SUMIFS('DevInt 2022 Buchungen'!F2:F465,'DevInt 2022 Buchungen'!D2:D465,"2201",'DevInt 2022 Buchungen'!C2:C465,"&gt;="&amp;AO$4,'DevInt 2022 Buchungen'!C2:C465,"&lt;"&amp;AO$5+1,'DevInt 2022 Buchungen'!L2:L465,"Einnahmen")+-SUMIFS('DevInt 2022 Buchungen'!F2:F465,'DevInt 2022 Buchungen'!D2:D465,"2201",'DevInt 2022 Buchungen'!C2:C465,"&gt;="&amp;AO$4,'DevInt 2022 Buchungen'!C2:C465,"&lt;"&amp;AO$5+1,'DevInt 2022 Buchungen'!P2:P465,"Ausgaben")++SUMIFS('DevInt 2022 Buchungen'!F2:F465,'DevInt 2022 Buchungen'!D2:D465,"2101",'DevInt 2022 Buchungen'!C2:C465,"&gt;="&amp;AO$4,'DevInt 2022 Buchungen'!C2:C465,"&lt;"&amp;AO$5+1,'DevInt 2022 Buchungen'!L2:L465,"Ausgaben")+-SUMIFS('DevInt 2022 Buchungen'!F2:F465,'DevInt 2022 Buchungen'!D2:D465,"2101",'DevInt 2022 Buchungen'!C2:C465,"&gt;="&amp;AO$4,'DevInt 2022 Buchungen'!C2:C465,"&lt;"&amp;AO$5+1,'DevInt 2022 Buchungen'!P2:P465,"Einnahmen")++SUMIFS('DevInt 2022 Buchungen'!F2:F465,'DevInt 2022 Buchungen'!D2:D465,"2101",'DevInt 2022 Buchungen'!C2:C465,"&gt;="&amp;AO$4,'DevInt 2022 Buchungen'!C2:C465,"&lt;"&amp;AO$5+1,'DevInt 2022 Buchungen'!L2:L465,"Einnahmen")+-SUMIFS('DevInt 2022 Buchungen'!F2:F465,'DevInt 2022 Buchungen'!D2:D465,"2101",'DevInt 2022 Buchungen'!C2:C465,"&gt;="&amp;AO$4,'DevInt 2022 Buchungen'!C2:C465,"&lt;"&amp;AO$5+1,'DevInt 2022 Buchungen'!P2:P465,"Ausgaben"))</f>
        <v>0</v>
      </c>
      <c r="AP28" s="21"/>
      <c r="AS28" s="26">
        <f>-(+SUMIFS('DevInt 2022 Buchungen'!F2:F465,'DevInt 2022 Buchungen'!D2:D465,"2201",'DevInt 2022 Buchungen'!C2:C465,"&gt;="&amp;AS$4,'DevInt 2022 Buchungen'!C2:C465,"&lt;"&amp;AS$5+1,'DevInt 2022 Buchungen'!L2:L465,"Ausgaben")+-SUMIFS('DevInt 2022 Buchungen'!F2:F465,'DevInt 2022 Buchungen'!D2:D465,"2201",'DevInt 2022 Buchungen'!C2:C465,"&gt;="&amp;AS$4,'DevInt 2022 Buchungen'!C2:C465,"&lt;"&amp;AS$5+1,'DevInt 2022 Buchungen'!P2:P465,"Einnahmen")++SUMIFS('DevInt 2022 Buchungen'!F2:F465,'DevInt 2022 Buchungen'!D2:D465,"2201",'DevInt 2022 Buchungen'!C2:C465,"&gt;="&amp;AS$4,'DevInt 2022 Buchungen'!C2:C465,"&lt;"&amp;AS$5+1,'DevInt 2022 Buchungen'!L2:L465,"Einnahmen")+-SUMIFS('DevInt 2022 Buchungen'!F2:F465,'DevInt 2022 Buchungen'!D2:D465,"2201",'DevInt 2022 Buchungen'!C2:C465,"&gt;="&amp;AS$4,'DevInt 2022 Buchungen'!C2:C465,"&lt;"&amp;AS$5+1,'DevInt 2022 Buchungen'!P2:P465,"Ausgaben")++SUMIFS('DevInt 2022 Buchungen'!F2:F465,'DevInt 2022 Buchungen'!D2:D465,"2101",'DevInt 2022 Buchungen'!C2:C465,"&gt;="&amp;AS$4,'DevInt 2022 Buchungen'!C2:C465,"&lt;"&amp;AS$5+1,'DevInt 2022 Buchungen'!L2:L465,"Ausgaben")+-SUMIFS('DevInt 2022 Buchungen'!F2:F465,'DevInt 2022 Buchungen'!D2:D465,"2101",'DevInt 2022 Buchungen'!C2:C465,"&gt;="&amp;AS$4,'DevInt 2022 Buchungen'!C2:C465,"&lt;"&amp;AS$5+1,'DevInt 2022 Buchungen'!P2:P465,"Einnahmen")++SUMIFS('DevInt 2022 Buchungen'!F2:F465,'DevInt 2022 Buchungen'!D2:D465,"2101",'DevInt 2022 Buchungen'!C2:C465,"&gt;="&amp;AS$4,'DevInt 2022 Buchungen'!C2:C465,"&lt;"&amp;AS$5+1,'DevInt 2022 Buchungen'!L2:L465,"Einnahmen")+-SUMIFS('DevInt 2022 Buchungen'!F2:F465,'DevInt 2022 Buchungen'!D2:D465,"2101",'DevInt 2022 Buchungen'!C2:C465,"&gt;="&amp;AS$4,'DevInt 2022 Buchungen'!C2:C465,"&lt;"&amp;AS$5+1,'DevInt 2022 Buchungen'!P2:P465,"Ausgaben"))</f>
        <v>0</v>
      </c>
      <c r="AT28" s="21"/>
      <c r="AW28" s="26">
        <f>-(+SUMIFS('DevInt 2022 Buchungen'!F2:F465,'DevInt 2022 Buchungen'!D2:D465,"2201",'DevInt 2022 Buchungen'!C2:C465,"&gt;="&amp;AW$4,'DevInt 2022 Buchungen'!C2:C465,"&lt;"&amp;AW$5+1,'DevInt 2022 Buchungen'!L2:L465,"Ausgaben")+-SUMIFS('DevInt 2022 Buchungen'!F2:F465,'DevInt 2022 Buchungen'!D2:D465,"2201",'DevInt 2022 Buchungen'!C2:C465,"&gt;="&amp;AW$4,'DevInt 2022 Buchungen'!C2:C465,"&lt;"&amp;AW$5+1,'DevInt 2022 Buchungen'!P2:P465,"Einnahmen")++SUMIFS('DevInt 2022 Buchungen'!F2:F465,'DevInt 2022 Buchungen'!D2:D465,"2201",'DevInt 2022 Buchungen'!C2:C465,"&gt;="&amp;AW$4,'DevInt 2022 Buchungen'!C2:C465,"&lt;"&amp;AW$5+1,'DevInt 2022 Buchungen'!L2:L465,"Einnahmen")+-SUMIFS('DevInt 2022 Buchungen'!F2:F465,'DevInt 2022 Buchungen'!D2:D465,"2201",'DevInt 2022 Buchungen'!C2:C465,"&gt;="&amp;AW$4,'DevInt 2022 Buchungen'!C2:C465,"&lt;"&amp;AW$5+1,'DevInt 2022 Buchungen'!P2:P465,"Ausgaben")++SUMIFS('DevInt 2022 Buchungen'!F2:F465,'DevInt 2022 Buchungen'!D2:D465,"2101",'DevInt 2022 Buchungen'!C2:C465,"&gt;="&amp;AW$4,'DevInt 2022 Buchungen'!C2:C465,"&lt;"&amp;AW$5+1,'DevInt 2022 Buchungen'!L2:L465,"Ausgaben")+-SUMIFS('DevInt 2022 Buchungen'!F2:F465,'DevInt 2022 Buchungen'!D2:D465,"2101",'DevInt 2022 Buchungen'!C2:C465,"&gt;="&amp;AW$4,'DevInt 2022 Buchungen'!C2:C465,"&lt;"&amp;AW$5+1,'DevInt 2022 Buchungen'!P2:P465,"Einnahmen")++SUMIFS('DevInt 2022 Buchungen'!F2:F465,'DevInt 2022 Buchungen'!D2:D465,"2101",'DevInt 2022 Buchungen'!C2:C465,"&gt;="&amp;AW$4,'DevInt 2022 Buchungen'!C2:C465,"&lt;"&amp;AW$5+1,'DevInt 2022 Buchungen'!L2:L465,"Einnahmen")+-SUMIFS('DevInt 2022 Buchungen'!F2:F465,'DevInt 2022 Buchungen'!D2:D465,"2101",'DevInt 2022 Buchungen'!C2:C465,"&gt;="&amp;AW$4,'DevInt 2022 Buchungen'!C2:C465,"&lt;"&amp;AW$5+1,'DevInt 2022 Buchungen'!P2:P465,"Ausgaben"))</f>
        <v>0</v>
      </c>
      <c r="AX28" s="21"/>
      <c r="BA28" s="26">
        <f>-(+SUMIFS('DevInt 2022 Buchungen'!F2:F465,'DevInt 2022 Buchungen'!D2:D465,"2201",'DevInt 2022 Buchungen'!C2:C465,"&gt;="&amp;BA$4,'DevInt 2022 Buchungen'!C2:C465,"&lt;"&amp;BA$5+1,'DevInt 2022 Buchungen'!L2:L465,"Ausgaben")+-SUMIFS('DevInt 2022 Buchungen'!F2:F465,'DevInt 2022 Buchungen'!D2:D465,"2201",'DevInt 2022 Buchungen'!C2:C465,"&gt;="&amp;BA$4,'DevInt 2022 Buchungen'!C2:C465,"&lt;"&amp;BA$5+1,'DevInt 2022 Buchungen'!P2:P465,"Einnahmen")++SUMIFS('DevInt 2022 Buchungen'!F2:F465,'DevInt 2022 Buchungen'!D2:D465,"2201",'DevInt 2022 Buchungen'!C2:C465,"&gt;="&amp;BA$4,'DevInt 2022 Buchungen'!C2:C465,"&lt;"&amp;BA$5+1,'DevInt 2022 Buchungen'!L2:L465,"Einnahmen")+-SUMIFS('DevInt 2022 Buchungen'!F2:F465,'DevInt 2022 Buchungen'!D2:D465,"2201",'DevInt 2022 Buchungen'!C2:C465,"&gt;="&amp;BA$4,'DevInt 2022 Buchungen'!C2:C465,"&lt;"&amp;BA$5+1,'DevInt 2022 Buchungen'!P2:P465,"Ausgaben")++SUMIFS('DevInt 2022 Buchungen'!F2:F465,'DevInt 2022 Buchungen'!D2:D465,"2101",'DevInt 2022 Buchungen'!C2:C465,"&gt;="&amp;BA$4,'DevInt 2022 Buchungen'!C2:C465,"&lt;"&amp;BA$5+1,'DevInt 2022 Buchungen'!L2:L465,"Ausgaben")+-SUMIFS('DevInt 2022 Buchungen'!F2:F465,'DevInt 2022 Buchungen'!D2:D465,"2101",'DevInt 2022 Buchungen'!C2:C465,"&gt;="&amp;BA$4,'DevInt 2022 Buchungen'!C2:C465,"&lt;"&amp;BA$5+1,'DevInt 2022 Buchungen'!P2:P465,"Einnahmen")++SUMIFS('DevInt 2022 Buchungen'!F2:F465,'DevInt 2022 Buchungen'!D2:D465,"2101",'DevInt 2022 Buchungen'!C2:C465,"&gt;="&amp;BA$4,'DevInt 2022 Buchungen'!C2:C465,"&lt;"&amp;BA$5+1,'DevInt 2022 Buchungen'!L2:L465,"Einnahmen")+-SUMIFS('DevInt 2022 Buchungen'!F2:F465,'DevInt 2022 Buchungen'!D2:D465,"2101",'DevInt 2022 Buchungen'!C2:C465,"&gt;="&amp;BA$4,'DevInt 2022 Buchungen'!C2:C465,"&lt;"&amp;BA$5+1,'DevInt 2022 Buchungen'!P2:P465,"Ausgaben"))</f>
        <v>0</v>
      </c>
      <c r="BB28" s="21"/>
      <c r="BE28" s="26">
        <f>-(+SUMIFS('DevInt 2022 Buchungen'!F2:F465,'DevInt 2022 Buchungen'!D2:D465,"2201",'DevInt 2022 Buchungen'!C2:C465,"&gt;="&amp;BE$4,'DevInt 2022 Buchungen'!C2:C465,"&lt;"&amp;BE$5+1,'DevInt 2022 Buchungen'!L2:L465,"Ausgaben")+-SUMIFS('DevInt 2022 Buchungen'!F2:F465,'DevInt 2022 Buchungen'!D2:D465,"2201",'DevInt 2022 Buchungen'!C2:C465,"&gt;="&amp;BE$4,'DevInt 2022 Buchungen'!C2:C465,"&lt;"&amp;BE$5+1,'DevInt 2022 Buchungen'!P2:P465,"Einnahmen")++SUMIFS('DevInt 2022 Buchungen'!F2:F465,'DevInt 2022 Buchungen'!D2:D465,"2201",'DevInt 2022 Buchungen'!C2:C465,"&gt;="&amp;BE$4,'DevInt 2022 Buchungen'!C2:C465,"&lt;"&amp;BE$5+1,'DevInt 2022 Buchungen'!L2:L465,"Einnahmen")+-SUMIFS('DevInt 2022 Buchungen'!F2:F465,'DevInt 2022 Buchungen'!D2:D465,"2201",'DevInt 2022 Buchungen'!C2:C465,"&gt;="&amp;BE$4,'DevInt 2022 Buchungen'!C2:C465,"&lt;"&amp;BE$5+1,'DevInt 2022 Buchungen'!P2:P465,"Ausgaben")++SUMIFS('DevInt 2022 Buchungen'!F2:F465,'DevInt 2022 Buchungen'!D2:D465,"2101",'DevInt 2022 Buchungen'!C2:C465,"&gt;="&amp;BE$4,'DevInt 2022 Buchungen'!C2:C465,"&lt;"&amp;BE$5+1,'DevInt 2022 Buchungen'!L2:L465,"Ausgaben")+-SUMIFS('DevInt 2022 Buchungen'!F2:F465,'DevInt 2022 Buchungen'!D2:D465,"2101",'DevInt 2022 Buchungen'!C2:C465,"&gt;="&amp;BE$4,'DevInt 2022 Buchungen'!C2:C465,"&lt;"&amp;BE$5+1,'DevInt 2022 Buchungen'!P2:P465,"Einnahmen")++SUMIFS('DevInt 2022 Buchungen'!F2:F465,'DevInt 2022 Buchungen'!D2:D465,"2101",'DevInt 2022 Buchungen'!C2:C465,"&gt;="&amp;BE$4,'DevInt 2022 Buchungen'!C2:C465,"&lt;"&amp;BE$5+1,'DevInt 2022 Buchungen'!L2:L465,"Einnahmen")+-SUMIFS('DevInt 2022 Buchungen'!F2:F465,'DevInt 2022 Buchungen'!D2:D465,"2101",'DevInt 2022 Buchungen'!C2:C465,"&gt;="&amp;BE$4,'DevInt 2022 Buchungen'!C2:C465,"&lt;"&amp;BE$5+1,'DevInt 2022 Buchungen'!P2:P465,"Ausgaben"))</f>
        <v>0</v>
      </c>
      <c r="BF28" s="21"/>
      <c r="BI28" s="26">
        <f>-(+SUMIFS('DevInt 2022 Buchungen'!F2:F465,'DevInt 2022 Buchungen'!D2:D465,"2201",'DevInt 2022 Buchungen'!C2:C465,"&gt;="&amp;BI$4,'DevInt 2022 Buchungen'!C2:C465,"&lt;"&amp;BI$5+1,'DevInt 2022 Buchungen'!L2:L465,"Ausgaben")+-SUMIFS('DevInt 2022 Buchungen'!F2:F465,'DevInt 2022 Buchungen'!D2:D465,"2201",'DevInt 2022 Buchungen'!C2:C465,"&gt;="&amp;BI$4,'DevInt 2022 Buchungen'!C2:C465,"&lt;"&amp;BI$5+1,'DevInt 2022 Buchungen'!P2:P465,"Einnahmen")++SUMIFS('DevInt 2022 Buchungen'!F2:F465,'DevInt 2022 Buchungen'!D2:D465,"2201",'DevInt 2022 Buchungen'!C2:C465,"&gt;="&amp;BI$4,'DevInt 2022 Buchungen'!C2:C465,"&lt;"&amp;BI$5+1,'DevInt 2022 Buchungen'!L2:L465,"Einnahmen")+-SUMIFS('DevInt 2022 Buchungen'!F2:F465,'DevInt 2022 Buchungen'!D2:D465,"2201",'DevInt 2022 Buchungen'!C2:C465,"&gt;="&amp;BI$4,'DevInt 2022 Buchungen'!C2:C465,"&lt;"&amp;BI$5+1,'DevInt 2022 Buchungen'!P2:P465,"Ausgaben")++SUMIFS('DevInt 2022 Buchungen'!F2:F465,'DevInt 2022 Buchungen'!D2:D465,"2101",'DevInt 2022 Buchungen'!C2:C465,"&gt;="&amp;BI$4,'DevInt 2022 Buchungen'!C2:C465,"&lt;"&amp;BI$5+1,'DevInt 2022 Buchungen'!L2:L465,"Ausgaben")+-SUMIFS('DevInt 2022 Buchungen'!F2:F465,'DevInt 2022 Buchungen'!D2:D465,"2101",'DevInt 2022 Buchungen'!C2:C465,"&gt;="&amp;BI$4,'DevInt 2022 Buchungen'!C2:C465,"&lt;"&amp;BI$5+1,'DevInt 2022 Buchungen'!P2:P465,"Einnahmen")++SUMIFS('DevInt 2022 Buchungen'!F2:F465,'DevInt 2022 Buchungen'!D2:D465,"2101",'DevInt 2022 Buchungen'!C2:C465,"&gt;="&amp;BI$4,'DevInt 2022 Buchungen'!C2:C465,"&lt;"&amp;BI$5+1,'DevInt 2022 Buchungen'!L2:L465,"Einnahmen")+-SUMIFS('DevInt 2022 Buchungen'!F2:F465,'DevInt 2022 Buchungen'!D2:D465,"2101",'DevInt 2022 Buchungen'!C2:C465,"&gt;="&amp;BI$4,'DevInt 2022 Buchungen'!C2:C465,"&lt;"&amp;BI$5+1,'DevInt 2022 Buchungen'!P2:P465,"Ausgaben"))</f>
        <v>0</v>
      </c>
      <c r="BJ28" s="21"/>
      <c r="BM28" s="26">
        <f>-(+SUMIFS('DevInt 2022 Buchungen'!F2:F465,'DevInt 2022 Buchungen'!D2:D465,"2201",'DevInt 2022 Buchungen'!C2:C465,"&gt;="&amp;BM$4,'DevInt 2022 Buchungen'!C2:C465,"&lt;"&amp;BM$5+1,'DevInt 2022 Buchungen'!L2:L465,"Ausgaben")+-SUMIFS('DevInt 2022 Buchungen'!F2:F465,'DevInt 2022 Buchungen'!D2:D465,"2201",'DevInt 2022 Buchungen'!C2:C465,"&gt;="&amp;BM$4,'DevInt 2022 Buchungen'!C2:C465,"&lt;"&amp;BM$5+1,'DevInt 2022 Buchungen'!P2:P465,"Einnahmen")++SUMIFS('DevInt 2022 Buchungen'!F2:F465,'DevInt 2022 Buchungen'!D2:D465,"2201",'DevInt 2022 Buchungen'!C2:C465,"&gt;="&amp;BM$4,'DevInt 2022 Buchungen'!C2:C465,"&lt;"&amp;BM$5+1,'DevInt 2022 Buchungen'!L2:L465,"Einnahmen")+-SUMIFS('DevInt 2022 Buchungen'!F2:F465,'DevInt 2022 Buchungen'!D2:D465,"2201",'DevInt 2022 Buchungen'!C2:C465,"&gt;="&amp;BM$4,'DevInt 2022 Buchungen'!C2:C465,"&lt;"&amp;BM$5+1,'DevInt 2022 Buchungen'!P2:P465,"Ausgaben")++SUMIFS('DevInt 2022 Buchungen'!F2:F465,'DevInt 2022 Buchungen'!D2:D465,"2101",'DevInt 2022 Buchungen'!C2:C465,"&gt;="&amp;BM$4,'DevInt 2022 Buchungen'!C2:C465,"&lt;"&amp;BM$5+1,'DevInt 2022 Buchungen'!L2:L465,"Ausgaben")+-SUMIFS('DevInt 2022 Buchungen'!F2:F465,'DevInt 2022 Buchungen'!D2:D465,"2101",'DevInt 2022 Buchungen'!C2:C465,"&gt;="&amp;BM$4,'DevInt 2022 Buchungen'!C2:C465,"&lt;"&amp;BM$5+1,'DevInt 2022 Buchungen'!P2:P465,"Einnahmen")++SUMIFS('DevInt 2022 Buchungen'!F2:F465,'DevInt 2022 Buchungen'!D2:D465,"2101",'DevInt 2022 Buchungen'!C2:C465,"&gt;="&amp;BM$4,'DevInt 2022 Buchungen'!C2:C465,"&lt;"&amp;BM$5+1,'DevInt 2022 Buchungen'!L2:L465,"Einnahmen")+-SUMIFS('DevInt 2022 Buchungen'!F2:F465,'DevInt 2022 Buchungen'!D2:D465,"2101",'DevInt 2022 Buchungen'!C2:C465,"&gt;="&amp;BM$4,'DevInt 2022 Buchungen'!C2:C465,"&lt;"&amp;BM$5+1,'DevInt 2022 Buchungen'!P2:P465,"Ausgaben"))</f>
        <v>0</v>
      </c>
    </row>
    <row r="29" spans="3:65" x14ac:dyDescent="0.2">
      <c r="D29" t="s">
        <v>5160</v>
      </c>
      <c r="E29" t="s">
        <v>441</v>
      </c>
      <c r="F29" s="21"/>
      <c r="I29" s="29">
        <v>100000</v>
      </c>
      <c r="J29" s="21"/>
      <c r="M29" s="26">
        <f>-(SUMIFS('DevInt 2022 Buchungen'!F2:F465,'DevInt 2022 Buchungen'!D2:D465,$E29,'DevInt 2022 Buchungen'!C2:C465,"&gt;="&amp;M$4,'DevInt 2022 Buchungen'!C2:C465,"&lt;"&amp;M$5+1,'DevInt 2022 Buchungen'!L2:L465,"Ausgaben")-SUMIFS('DevInt 2022 Buchungen'!F2:F465,'DevInt 2022 Buchungen'!D2:D465,$E29,'DevInt 2022 Buchungen'!C2:C465,"&gt;="&amp;M$4,'DevInt 2022 Buchungen'!C2:C465,"&lt;"&amp;M$5+1,'DevInt 2022 Buchungen'!P2:P465,"Einnahmen")+SUMIFS('DevInt 2022 Buchungen'!F2:F465,'DevInt 2022 Buchungen'!D2:D465,$E29,'DevInt 2022 Buchungen'!C2:C465,"&gt;="&amp;M$4,'DevInt 2022 Buchungen'!C2:C465,"&lt;"&amp;M$5+1,'DevInt 2022 Buchungen'!L2:L465,"Einnahmen")-SUMIFS('DevInt 2022 Buchungen'!F2:F465,'DevInt 2022 Buchungen'!D2:D465,$E29,'DevInt 2022 Buchungen'!C2:C465,"&gt;="&amp;M$4,'DevInt 2022 Buchungen'!C2:C465,"&lt;"&amp;M$5+1,'DevInt 2022 Buchungen'!P2:P465,"Ausgaben"))</f>
        <v>95051</v>
      </c>
      <c r="N29" s="21"/>
      <c r="Q29" s="26">
        <f>-(SUMIFS('DevInt 2022 Buchungen'!F2:F465,'DevInt 2022 Buchungen'!D2:D465,$E29,'DevInt 2022 Buchungen'!C2:C465,"&gt;="&amp;Q$4,'DevInt 2022 Buchungen'!C2:C465,"&lt;"&amp;Q$5+1,'DevInt 2022 Buchungen'!L2:L465,"Ausgaben")-SUMIFS('DevInt 2022 Buchungen'!F2:F465,'DevInt 2022 Buchungen'!D2:D465,$E29,'DevInt 2022 Buchungen'!C2:C465,"&gt;="&amp;Q$4,'DevInt 2022 Buchungen'!C2:C465,"&lt;"&amp;Q$5+1,'DevInt 2022 Buchungen'!P2:P465,"Einnahmen")+SUMIFS('DevInt 2022 Buchungen'!F2:F465,'DevInt 2022 Buchungen'!D2:D465,$E29,'DevInt 2022 Buchungen'!C2:C465,"&gt;="&amp;Q$4,'DevInt 2022 Buchungen'!C2:C465,"&lt;"&amp;Q$5+1,'DevInt 2022 Buchungen'!L2:L465,"Einnahmen")-SUMIFS('DevInt 2022 Buchungen'!F2:F465,'DevInt 2022 Buchungen'!D2:D465,$E29,'DevInt 2022 Buchungen'!C2:C465,"&gt;="&amp;Q$4,'DevInt 2022 Buchungen'!C2:C465,"&lt;"&amp;Q$5+1,'DevInt 2022 Buchungen'!P2:P465,"Ausgaben"))</f>
        <v>0</v>
      </c>
      <c r="R29" s="21"/>
      <c r="U29" s="26">
        <f>-(SUMIFS('DevInt 2022 Buchungen'!F2:F465,'DevInt 2022 Buchungen'!D2:D465,$E29,'DevInt 2022 Buchungen'!C2:C465,"&gt;="&amp;U$4,'DevInt 2022 Buchungen'!C2:C465,"&lt;"&amp;U$5+1,'DevInt 2022 Buchungen'!L2:L465,"Ausgaben")-SUMIFS('DevInt 2022 Buchungen'!F2:F465,'DevInt 2022 Buchungen'!D2:D465,$E29,'DevInt 2022 Buchungen'!C2:C465,"&gt;="&amp;U$4,'DevInt 2022 Buchungen'!C2:C465,"&lt;"&amp;U$5+1,'DevInt 2022 Buchungen'!P2:P465,"Einnahmen")+SUMIFS('DevInt 2022 Buchungen'!F2:F465,'DevInt 2022 Buchungen'!D2:D465,$E29,'DevInt 2022 Buchungen'!C2:C465,"&gt;="&amp;U$4,'DevInt 2022 Buchungen'!C2:C465,"&lt;"&amp;U$5+1,'DevInt 2022 Buchungen'!L2:L465,"Einnahmen")-SUMIFS('DevInt 2022 Buchungen'!F2:F465,'DevInt 2022 Buchungen'!D2:D465,$E29,'DevInt 2022 Buchungen'!C2:C465,"&gt;="&amp;U$4,'DevInt 2022 Buchungen'!C2:C465,"&lt;"&amp;U$5+1,'DevInt 2022 Buchungen'!P2:P465,"Ausgaben"))</f>
        <v>0</v>
      </c>
      <c r="V29" s="21"/>
      <c r="Y29" s="26">
        <f>-(SUMIFS('DevInt 2022 Buchungen'!F2:F465,'DevInt 2022 Buchungen'!D2:D465,$E29,'DevInt 2022 Buchungen'!C2:C465,"&gt;="&amp;Y$4,'DevInt 2022 Buchungen'!C2:C465,"&lt;"&amp;Y$5+1,'DevInt 2022 Buchungen'!L2:L465,"Ausgaben")-SUMIFS('DevInt 2022 Buchungen'!F2:F465,'DevInt 2022 Buchungen'!D2:D465,$E29,'DevInt 2022 Buchungen'!C2:C465,"&gt;="&amp;Y$4,'DevInt 2022 Buchungen'!C2:C465,"&lt;"&amp;Y$5+1,'DevInt 2022 Buchungen'!P2:P465,"Einnahmen")+SUMIFS('DevInt 2022 Buchungen'!F2:F465,'DevInt 2022 Buchungen'!D2:D465,$E29,'DevInt 2022 Buchungen'!C2:C465,"&gt;="&amp;Y$4,'DevInt 2022 Buchungen'!C2:C465,"&lt;"&amp;Y$5+1,'DevInt 2022 Buchungen'!L2:L465,"Einnahmen")-SUMIFS('DevInt 2022 Buchungen'!F2:F465,'DevInt 2022 Buchungen'!D2:D465,$E29,'DevInt 2022 Buchungen'!C2:C465,"&gt;="&amp;Y$4,'DevInt 2022 Buchungen'!C2:C465,"&lt;"&amp;Y$5+1,'DevInt 2022 Buchungen'!P2:P465,"Ausgaben"))</f>
        <v>0</v>
      </c>
      <c r="Z29" s="21"/>
      <c r="AC29" s="26">
        <f>-(SUMIFS('DevInt 2022 Buchungen'!F2:F465,'DevInt 2022 Buchungen'!D2:D465,$E29,'DevInt 2022 Buchungen'!C2:C465,"&gt;="&amp;AC$4,'DevInt 2022 Buchungen'!C2:C465,"&lt;"&amp;AC$5+1,'DevInt 2022 Buchungen'!L2:L465,"Ausgaben")-SUMIFS('DevInt 2022 Buchungen'!F2:F465,'DevInt 2022 Buchungen'!D2:D465,$E29,'DevInt 2022 Buchungen'!C2:C465,"&gt;="&amp;AC$4,'DevInt 2022 Buchungen'!C2:C465,"&lt;"&amp;AC$5+1,'DevInt 2022 Buchungen'!P2:P465,"Einnahmen")+SUMIFS('DevInt 2022 Buchungen'!F2:F465,'DevInt 2022 Buchungen'!D2:D465,$E29,'DevInt 2022 Buchungen'!C2:C465,"&gt;="&amp;AC$4,'DevInt 2022 Buchungen'!C2:C465,"&lt;"&amp;AC$5+1,'DevInt 2022 Buchungen'!L2:L465,"Einnahmen")-SUMIFS('DevInt 2022 Buchungen'!F2:F465,'DevInt 2022 Buchungen'!D2:D465,$E29,'DevInt 2022 Buchungen'!C2:C465,"&gt;="&amp;AC$4,'DevInt 2022 Buchungen'!C2:C465,"&lt;"&amp;AC$5+1,'DevInt 2022 Buchungen'!P2:P465,"Ausgaben"))</f>
        <v>0</v>
      </c>
      <c r="AD29" s="21"/>
      <c r="AG29" s="26">
        <f>-(SUMIFS('DevInt 2022 Buchungen'!F2:F465,'DevInt 2022 Buchungen'!D2:D465,$E29,'DevInt 2022 Buchungen'!C2:C465,"&gt;="&amp;AG$4,'DevInt 2022 Buchungen'!C2:C465,"&lt;"&amp;AG$5+1,'DevInt 2022 Buchungen'!L2:L465,"Ausgaben")-SUMIFS('DevInt 2022 Buchungen'!F2:F465,'DevInt 2022 Buchungen'!D2:D465,$E29,'DevInt 2022 Buchungen'!C2:C465,"&gt;="&amp;AG$4,'DevInt 2022 Buchungen'!C2:C465,"&lt;"&amp;AG$5+1,'DevInt 2022 Buchungen'!P2:P465,"Einnahmen")+SUMIFS('DevInt 2022 Buchungen'!F2:F465,'DevInt 2022 Buchungen'!D2:D465,$E29,'DevInt 2022 Buchungen'!C2:C465,"&gt;="&amp;AG$4,'DevInt 2022 Buchungen'!C2:C465,"&lt;"&amp;AG$5+1,'DevInt 2022 Buchungen'!L2:L465,"Einnahmen")-SUMIFS('DevInt 2022 Buchungen'!F2:F465,'DevInt 2022 Buchungen'!D2:D465,$E29,'DevInt 2022 Buchungen'!C2:C465,"&gt;="&amp;AG$4,'DevInt 2022 Buchungen'!C2:C465,"&lt;"&amp;AG$5+1,'DevInt 2022 Buchungen'!P2:P465,"Ausgaben"))</f>
        <v>0</v>
      </c>
      <c r="AH29" s="21"/>
      <c r="AK29" s="26">
        <f>-(SUMIFS('DevInt 2022 Buchungen'!F2:F465,'DevInt 2022 Buchungen'!D2:D465,$E29,'DevInt 2022 Buchungen'!C2:C465,"&gt;="&amp;AK$4,'DevInt 2022 Buchungen'!C2:C465,"&lt;"&amp;AK$5+1,'DevInt 2022 Buchungen'!L2:L465,"Ausgaben")-SUMIFS('DevInt 2022 Buchungen'!F2:F465,'DevInt 2022 Buchungen'!D2:D465,$E29,'DevInt 2022 Buchungen'!C2:C465,"&gt;="&amp;AK$4,'DevInt 2022 Buchungen'!C2:C465,"&lt;"&amp;AK$5+1,'DevInt 2022 Buchungen'!P2:P465,"Einnahmen")+SUMIFS('DevInt 2022 Buchungen'!F2:F465,'DevInt 2022 Buchungen'!D2:D465,$E29,'DevInt 2022 Buchungen'!C2:C465,"&gt;="&amp;AK$4,'DevInt 2022 Buchungen'!C2:C465,"&lt;"&amp;AK$5+1,'DevInt 2022 Buchungen'!L2:L465,"Einnahmen")-SUMIFS('DevInt 2022 Buchungen'!F2:F465,'DevInt 2022 Buchungen'!D2:D465,$E29,'DevInt 2022 Buchungen'!C2:C465,"&gt;="&amp;AK$4,'DevInt 2022 Buchungen'!C2:C465,"&lt;"&amp;AK$5+1,'DevInt 2022 Buchungen'!P2:P465,"Ausgaben"))</f>
        <v>80000</v>
      </c>
      <c r="AL29" s="21"/>
      <c r="AO29" s="26">
        <f>-(SUMIFS('DevInt 2022 Buchungen'!F2:F465,'DevInt 2022 Buchungen'!D2:D465,$E29,'DevInt 2022 Buchungen'!C2:C465,"&gt;="&amp;AO$4,'DevInt 2022 Buchungen'!C2:C465,"&lt;"&amp;AO$5+1,'DevInt 2022 Buchungen'!L2:L465,"Ausgaben")-SUMIFS('DevInt 2022 Buchungen'!F2:F465,'DevInt 2022 Buchungen'!D2:D465,$E29,'DevInt 2022 Buchungen'!C2:C465,"&gt;="&amp;AO$4,'DevInt 2022 Buchungen'!C2:C465,"&lt;"&amp;AO$5+1,'DevInt 2022 Buchungen'!P2:P465,"Einnahmen")+SUMIFS('DevInt 2022 Buchungen'!F2:F465,'DevInt 2022 Buchungen'!D2:D465,$E29,'DevInt 2022 Buchungen'!C2:C465,"&gt;="&amp;AO$4,'DevInt 2022 Buchungen'!C2:C465,"&lt;"&amp;AO$5+1,'DevInt 2022 Buchungen'!L2:L465,"Einnahmen")-SUMIFS('DevInt 2022 Buchungen'!F2:F465,'DevInt 2022 Buchungen'!D2:D465,$E29,'DevInt 2022 Buchungen'!C2:C465,"&gt;="&amp;AO$4,'DevInt 2022 Buchungen'!C2:C465,"&lt;"&amp;AO$5+1,'DevInt 2022 Buchungen'!P2:P465,"Ausgaben"))</f>
        <v>0</v>
      </c>
      <c r="AP29" s="21"/>
      <c r="AS29" s="26">
        <f>-(SUMIFS('DevInt 2022 Buchungen'!F2:F465,'DevInt 2022 Buchungen'!D2:D465,$E29,'DevInt 2022 Buchungen'!C2:C465,"&gt;="&amp;AS$4,'DevInt 2022 Buchungen'!C2:C465,"&lt;"&amp;AS$5+1,'DevInt 2022 Buchungen'!L2:L465,"Ausgaben")-SUMIFS('DevInt 2022 Buchungen'!F2:F465,'DevInt 2022 Buchungen'!D2:D465,$E29,'DevInt 2022 Buchungen'!C2:C465,"&gt;="&amp;AS$4,'DevInt 2022 Buchungen'!C2:C465,"&lt;"&amp;AS$5+1,'DevInt 2022 Buchungen'!P2:P465,"Einnahmen")+SUMIFS('DevInt 2022 Buchungen'!F2:F465,'DevInt 2022 Buchungen'!D2:D465,$E29,'DevInt 2022 Buchungen'!C2:C465,"&gt;="&amp;AS$4,'DevInt 2022 Buchungen'!C2:C465,"&lt;"&amp;AS$5+1,'DevInt 2022 Buchungen'!L2:L465,"Einnahmen")-SUMIFS('DevInt 2022 Buchungen'!F2:F465,'DevInt 2022 Buchungen'!D2:D465,$E29,'DevInt 2022 Buchungen'!C2:C465,"&gt;="&amp;AS$4,'DevInt 2022 Buchungen'!C2:C465,"&lt;"&amp;AS$5+1,'DevInt 2022 Buchungen'!P2:P465,"Ausgaben"))</f>
        <v>0</v>
      </c>
      <c r="AT29" s="21"/>
      <c r="AW29" s="26">
        <f>-(SUMIFS('DevInt 2022 Buchungen'!F2:F465,'DevInt 2022 Buchungen'!D2:D465,$E29,'DevInt 2022 Buchungen'!C2:C465,"&gt;="&amp;AW$4,'DevInt 2022 Buchungen'!C2:C465,"&lt;"&amp;AW$5+1,'DevInt 2022 Buchungen'!L2:L465,"Ausgaben")-SUMIFS('DevInt 2022 Buchungen'!F2:F465,'DevInt 2022 Buchungen'!D2:D465,$E29,'DevInt 2022 Buchungen'!C2:C465,"&gt;="&amp;AW$4,'DevInt 2022 Buchungen'!C2:C465,"&lt;"&amp;AW$5+1,'DevInt 2022 Buchungen'!P2:P465,"Einnahmen")+SUMIFS('DevInt 2022 Buchungen'!F2:F465,'DevInt 2022 Buchungen'!D2:D465,$E29,'DevInt 2022 Buchungen'!C2:C465,"&gt;="&amp;AW$4,'DevInt 2022 Buchungen'!C2:C465,"&lt;"&amp;AW$5+1,'DevInt 2022 Buchungen'!L2:L465,"Einnahmen")-SUMIFS('DevInt 2022 Buchungen'!F2:F465,'DevInt 2022 Buchungen'!D2:D465,$E29,'DevInt 2022 Buchungen'!C2:C465,"&gt;="&amp;AW$4,'DevInt 2022 Buchungen'!C2:C465,"&lt;"&amp;AW$5+1,'DevInt 2022 Buchungen'!P2:P465,"Ausgaben"))</f>
        <v>0</v>
      </c>
      <c r="AX29" s="21"/>
      <c r="BA29" s="26">
        <f>-(SUMIFS('DevInt 2022 Buchungen'!F2:F465,'DevInt 2022 Buchungen'!D2:D465,$E29,'DevInt 2022 Buchungen'!C2:C465,"&gt;="&amp;BA$4,'DevInt 2022 Buchungen'!C2:C465,"&lt;"&amp;BA$5+1,'DevInt 2022 Buchungen'!L2:L465,"Ausgaben")-SUMIFS('DevInt 2022 Buchungen'!F2:F465,'DevInt 2022 Buchungen'!D2:D465,$E29,'DevInt 2022 Buchungen'!C2:C465,"&gt;="&amp;BA$4,'DevInt 2022 Buchungen'!C2:C465,"&lt;"&amp;BA$5+1,'DevInt 2022 Buchungen'!P2:P465,"Einnahmen")+SUMIFS('DevInt 2022 Buchungen'!F2:F465,'DevInt 2022 Buchungen'!D2:D465,$E29,'DevInt 2022 Buchungen'!C2:C465,"&gt;="&amp;BA$4,'DevInt 2022 Buchungen'!C2:C465,"&lt;"&amp;BA$5+1,'DevInt 2022 Buchungen'!L2:L465,"Einnahmen")-SUMIFS('DevInt 2022 Buchungen'!F2:F465,'DevInt 2022 Buchungen'!D2:D465,$E29,'DevInt 2022 Buchungen'!C2:C465,"&gt;="&amp;BA$4,'DevInt 2022 Buchungen'!C2:C465,"&lt;"&amp;BA$5+1,'DevInt 2022 Buchungen'!P2:P465,"Ausgaben"))</f>
        <v>0</v>
      </c>
      <c r="BB29" s="21"/>
      <c r="BE29" s="26">
        <f>-(SUMIFS('DevInt 2022 Buchungen'!F2:F465,'DevInt 2022 Buchungen'!D2:D465,$E29,'DevInt 2022 Buchungen'!C2:C465,"&gt;="&amp;BE$4,'DevInt 2022 Buchungen'!C2:C465,"&lt;"&amp;BE$5+1,'DevInt 2022 Buchungen'!L2:L465,"Ausgaben")-SUMIFS('DevInt 2022 Buchungen'!F2:F465,'DevInt 2022 Buchungen'!D2:D465,$E29,'DevInt 2022 Buchungen'!C2:C465,"&gt;="&amp;BE$4,'DevInt 2022 Buchungen'!C2:C465,"&lt;"&amp;BE$5+1,'DevInt 2022 Buchungen'!P2:P465,"Einnahmen")+SUMIFS('DevInt 2022 Buchungen'!F2:F465,'DevInt 2022 Buchungen'!D2:D465,$E29,'DevInt 2022 Buchungen'!C2:C465,"&gt;="&amp;BE$4,'DevInt 2022 Buchungen'!C2:C465,"&lt;"&amp;BE$5+1,'DevInt 2022 Buchungen'!L2:L465,"Einnahmen")-SUMIFS('DevInt 2022 Buchungen'!F2:F465,'DevInt 2022 Buchungen'!D2:D465,$E29,'DevInt 2022 Buchungen'!C2:C465,"&gt;="&amp;BE$4,'DevInt 2022 Buchungen'!C2:C465,"&lt;"&amp;BE$5+1,'DevInt 2022 Buchungen'!P2:P465,"Ausgaben"))</f>
        <v>0</v>
      </c>
      <c r="BF29" s="21"/>
      <c r="BI29" s="26">
        <f>-(SUMIFS('DevInt 2022 Buchungen'!F2:F465,'DevInt 2022 Buchungen'!D2:D465,$E29,'DevInt 2022 Buchungen'!C2:C465,"&gt;="&amp;BI$4,'DevInt 2022 Buchungen'!C2:C465,"&lt;"&amp;BI$5+1,'DevInt 2022 Buchungen'!L2:L465,"Ausgaben")-SUMIFS('DevInt 2022 Buchungen'!F2:F465,'DevInt 2022 Buchungen'!D2:D465,$E29,'DevInt 2022 Buchungen'!C2:C465,"&gt;="&amp;BI$4,'DevInt 2022 Buchungen'!C2:C465,"&lt;"&amp;BI$5+1,'DevInt 2022 Buchungen'!P2:P465,"Einnahmen")+SUMIFS('DevInt 2022 Buchungen'!F2:F465,'DevInt 2022 Buchungen'!D2:D465,$E29,'DevInt 2022 Buchungen'!C2:C465,"&gt;="&amp;BI$4,'DevInt 2022 Buchungen'!C2:C465,"&lt;"&amp;BI$5+1,'DevInt 2022 Buchungen'!L2:L465,"Einnahmen")-SUMIFS('DevInt 2022 Buchungen'!F2:F465,'DevInt 2022 Buchungen'!D2:D465,$E29,'DevInt 2022 Buchungen'!C2:C465,"&gt;="&amp;BI$4,'DevInt 2022 Buchungen'!C2:C465,"&lt;"&amp;BI$5+1,'DevInt 2022 Buchungen'!P2:P465,"Ausgaben"))</f>
        <v>16800</v>
      </c>
      <c r="BJ29" s="21"/>
      <c r="BM29" s="26">
        <f>-(SUMIFS('DevInt 2022 Buchungen'!F2:F465,'DevInt 2022 Buchungen'!D2:D465,$E29,'DevInt 2022 Buchungen'!C2:C465,"&gt;="&amp;BM$4,'DevInt 2022 Buchungen'!C2:C465,"&lt;"&amp;BM$5+1,'DevInt 2022 Buchungen'!L2:L465,"Ausgaben")-SUMIFS('DevInt 2022 Buchungen'!F2:F465,'DevInt 2022 Buchungen'!D2:D465,$E29,'DevInt 2022 Buchungen'!C2:C465,"&gt;="&amp;BM$4,'DevInt 2022 Buchungen'!C2:C465,"&lt;"&amp;BM$5+1,'DevInt 2022 Buchungen'!P2:P465,"Einnahmen")+SUMIFS('DevInt 2022 Buchungen'!F2:F465,'DevInt 2022 Buchungen'!D2:D465,$E29,'DevInt 2022 Buchungen'!C2:C465,"&gt;="&amp;BM$4,'DevInt 2022 Buchungen'!C2:C465,"&lt;"&amp;BM$5+1,'DevInt 2022 Buchungen'!L2:L465,"Einnahmen")-SUMIFS('DevInt 2022 Buchungen'!F2:F465,'DevInt 2022 Buchungen'!D2:D465,$E29,'DevInt 2022 Buchungen'!C2:C465,"&gt;="&amp;BM$4,'DevInt 2022 Buchungen'!C2:C465,"&lt;"&amp;BM$5+1,'DevInt 2022 Buchungen'!P2:P465,"Ausgaben"))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Buchungen'!F2:F465,'DevInt 2022 Buchungen'!D2:D465,$E30,'DevInt 2022 Buchungen'!C2:C465,"&gt;="&amp;M$4,'DevInt 2022 Buchungen'!C2:C465,"&lt;"&amp;M$5+1,'DevInt 2022 Buchungen'!L2:L465,"Ausgaben")-SUMIFS('DevInt 2022 Buchungen'!F2:F465,'DevInt 2022 Buchungen'!D2:D465,$E30,'DevInt 2022 Buchungen'!C2:C465,"&gt;="&amp;M$4,'DevInt 2022 Buchungen'!C2:C465,"&lt;"&amp;M$5+1,'DevInt 2022 Buchungen'!P2:P465,"Einnahmen")+SUMIFS('DevInt 2022 Buchungen'!F2:F465,'DevInt 2022 Buchungen'!D2:D465,$E30,'DevInt 2022 Buchungen'!C2:C465,"&gt;="&amp;M$4,'DevInt 2022 Buchungen'!C2:C465,"&lt;"&amp;M$5+1,'DevInt 2022 Buchungen'!L2:L465,"Einnahmen")-SUMIFS('DevInt 2022 Buchungen'!F2:F465,'DevInt 2022 Buchungen'!D2:D465,$E30,'DevInt 2022 Buchungen'!C2:C465,"&gt;="&amp;M$4,'DevInt 2022 Buchungen'!C2:C465,"&lt;"&amp;M$5+1,'DevInt 2022 Buchungen'!P2:P465,"Ausgaben"))</f>
        <v>25000</v>
      </c>
      <c r="N30" s="21"/>
      <c r="Q30" s="26">
        <f>-(SUMIFS('DevInt 2022 Buchungen'!F2:F465,'DevInt 2022 Buchungen'!D2:D465,$E30,'DevInt 2022 Buchungen'!C2:C465,"&gt;="&amp;Q$4,'DevInt 2022 Buchungen'!C2:C465,"&lt;"&amp;Q$5+1,'DevInt 2022 Buchungen'!L2:L465,"Ausgaben")-SUMIFS('DevInt 2022 Buchungen'!F2:F465,'DevInt 2022 Buchungen'!D2:D465,$E30,'DevInt 2022 Buchungen'!C2:C465,"&gt;="&amp;Q$4,'DevInt 2022 Buchungen'!C2:C465,"&lt;"&amp;Q$5+1,'DevInt 2022 Buchungen'!P2:P465,"Einnahmen")+SUMIFS('DevInt 2022 Buchungen'!F2:F465,'DevInt 2022 Buchungen'!D2:D465,$E30,'DevInt 2022 Buchungen'!C2:C465,"&gt;="&amp;Q$4,'DevInt 2022 Buchungen'!C2:C465,"&lt;"&amp;Q$5+1,'DevInt 2022 Buchungen'!L2:L465,"Einnahmen")-SUMIFS('DevInt 2022 Buchungen'!F2:F465,'DevInt 2022 Buchungen'!D2:D465,$E30,'DevInt 2022 Buchungen'!C2:C465,"&gt;="&amp;Q$4,'DevInt 2022 Buchungen'!C2:C465,"&lt;"&amp;Q$5+1,'DevInt 2022 Buchungen'!P2:P465,"Ausgaben"))</f>
        <v>0</v>
      </c>
      <c r="R30" s="21"/>
      <c r="U30" s="26">
        <f>-(SUMIFS('DevInt 2022 Buchungen'!F2:F465,'DevInt 2022 Buchungen'!D2:D465,$E30,'DevInt 2022 Buchungen'!C2:C465,"&gt;="&amp;U$4,'DevInt 2022 Buchungen'!C2:C465,"&lt;"&amp;U$5+1,'DevInt 2022 Buchungen'!L2:L465,"Ausgaben")-SUMIFS('DevInt 2022 Buchungen'!F2:F465,'DevInt 2022 Buchungen'!D2:D465,$E30,'DevInt 2022 Buchungen'!C2:C465,"&gt;="&amp;U$4,'DevInt 2022 Buchungen'!C2:C465,"&lt;"&amp;U$5+1,'DevInt 2022 Buchungen'!P2:P465,"Einnahmen")+SUMIFS('DevInt 2022 Buchungen'!F2:F465,'DevInt 2022 Buchungen'!D2:D465,$E30,'DevInt 2022 Buchungen'!C2:C465,"&gt;="&amp;U$4,'DevInt 2022 Buchungen'!C2:C465,"&lt;"&amp;U$5+1,'DevInt 2022 Buchungen'!L2:L465,"Einnahmen")-SUMIFS('DevInt 2022 Buchungen'!F2:F465,'DevInt 2022 Buchungen'!D2:D465,$E30,'DevInt 2022 Buchungen'!C2:C465,"&gt;="&amp;U$4,'DevInt 2022 Buchungen'!C2:C465,"&lt;"&amp;U$5+1,'DevInt 2022 Buchungen'!P2:P465,"Ausgaben"))</f>
        <v>0</v>
      </c>
      <c r="V30" s="21"/>
      <c r="Y30" s="26">
        <f>-(SUMIFS('DevInt 2022 Buchungen'!F2:F465,'DevInt 2022 Buchungen'!D2:D465,$E30,'DevInt 2022 Buchungen'!C2:C465,"&gt;="&amp;Y$4,'DevInt 2022 Buchungen'!C2:C465,"&lt;"&amp;Y$5+1,'DevInt 2022 Buchungen'!L2:L465,"Ausgaben")-SUMIFS('DevInt 2022 Buchungen'!F2:F465,'DevInt 2022 Buchungen'!D2:D465,$E30,'DevInt 2022 Buchungen'!C2:C465,"&gt;="&amp;Y$4,'DevInt 2022 Buchungen'!C2:C465,"&lt;"&amp;Y$5+1,'DevInt 2022 Buchungen'!P2:P465,"Einnahmen")+SUMIFS('DevInt 2022 Buchungen'!F2:F465,'DevInt 2022 Buchungen'!D2:D465,$E30,'DevInt 2022 Buchungen'!C2:C465,"&gt;="&amp;Y$4,'DevInt 2022 Buchungen'!C2:C465,"&lt;"&amp;Y$5+1,'DevInt 2022 Buchungen'!L2:L465,"Einnahmen")-SUMIFS('DevInt 2022 Buchungen'!F2:F465,'DevInt 2022 Buchungen'!D2:D465,$E30,'DevInt 2022 Buchungen'!C2:C465,"&gt;="&amp;Y$4,'DevInt 2022 Buchungen'!C2:C465,"&lt;"&amp;Y$5+1,'DevInt 2022 Buchungen'!P2:P465,"Ausgaben"))</f>
        <v>0</v>
      </c>
      <c r="Z30" s="21"/>
      <c r="AC30" s="26">
        <f>-(SUMIFS('DevInt 2022 Buchungen'!F2:F465,'DevInt 2022 Buchungen'!D2:D465,$E30,'DevInt 2022 Buchungen'!C2:C465,"&gt;="&amp;AC$4,'DevInt 2022 Buchungen'!C2:C465,"&lt;"&amp;AC$5+1,'DevInt 2022 Buchungen'!L2:L465,"Ausgaben")-SUMIFS('DevInt 2022 Buchungen'!F2:F465,'DevInt 2022 Buchungen'!D2:D465,$E30,'DevInt 2022 Buchungen'!C2:C465,"&gt;="&amp;AC$4,'DevInt 2022 Buchungen'!C2:C465,"&lt;"&amp;AC$5+1,'DevInt 2022 Buchungen'!P2:P465,"Einnahmen")+SUMIFS('DevInt 2022 Buchungen'!F2:F465,'DevInt 2022 Buchungen'!D2:D465,$E30,'DevInt 2022 Buchungen'!C2:C465,"&gt;="&amp;AC$4,'DevInt 2022 Buchungen'!C2:C465,"&lt;"&amp;AC$5+1,'DevInt 2022 Buchungen'!L2:L465,"Einnahmen")-SUMIFS('DevInt 2022 Buchungen'!F2:F465,'DevInt 2022 Buchungen'!D2:D465,$E30,'DevInt 2022 Buchungen'!C2:C465,"&gt;="&amp;AC$4,'DevInt 2022 Buchungen'!C2:C465,"&lt;"&amp;AC$5+1,'DevInt 2022 Buchungen'!P2:P465,"Ausgaben"))</f>
        <v>0</v>
      </c>
      <c r="AD30" s="21"/>
      <c r="AG30" s="26">
        <f>-(SUMIFS('DevInt 2022 Buchungen'!F2:F465,'DevInt 2022 Buchungen'!D2:D465,$E30,'DevInt 2022 Buchungen'!C2:C465,"&gt;="&amp;AG$4,'DevInt 2022 Buchungen'!C2:C465,"&lt;"&amp;AG$5+1,'DevInt 2022 Buchungen'!L2:L465,"Ausgaben")-SUMIFS('DevInt 2022 Buchungen'!F2:F465,'DevInt 2022 Buchungen'!D2:D465,$E30,'DevInt 2022 Buchungen'!C2:C465,"&gt;="&amp;AG$4,'DevInt 2022 Buchungen'!C2:C465,"&lt;"&amp;AG$5+1,'DevInt 2022 Buchungen'!P2:P465,"Einnahmen")+SUMIFS('DevInt 2022 Buchungen'!F2:F465,'DevInt 2022 Buchungen'!D2:D465,$E30,'DevInt 2022 Buchungen'!C2:C465,"&gt;="&amp;AG$4,'DevInt 2022 Buchungen'!C2:C465,"&lt;"&amp;AG$5+1,'DevInt 2022 Buchungen'!L2:L465,"Einnahmen")-SUMIFS('DevInt 2022 Buchungen'!F2:F465,'DevInt 2022 Buchungen'!D2:D465,$E30,'DevInt 2022 Buchungen'!C2:C465,"&gt;="&amp;AG$4,'DevInt 2022 Buchungen'!C2:C465,"&lt;"&amp;AG$5+1,'DevInt 2022 Buchungen'!P2:P465,"Ausgaben"))</f>
        <v>20000</v>
      </c>
      <c r="AH30" s="21"/>
      <c r="AK30" s="26">
        <f>-(SUMIFS('DevInt 2022 Buchungen'!F2:F465,'DevInt 2022 Buchungen'!D2:D465,$E30,'DevInt 2022 Buchungen'!C2:C465,"&gt;="&amp;AK$4,'DevInt 2022 Buchungen'!C2:C465,"&lt;"&amp;AK$5+1,'DevInt 2022 Buchungen'!L2:L465,"Ausgaben")-SUMIFS('DevInt 2022 Buchungen'!F2:F465,'DevInt 2022 Buchungen'!D2:D465,$E30,'DevInt 2022 Buchungen'!C2:C465,"&gt;="&amp;AK$4,'DevInt 2022 Buchungen'!C2:C465,"&lt;"&amp;AK$5+1,'DevInt 2022 Buchungen'!P2:P465,"Einnahmen")+SUMIFS('DevInt 2022 Buchungen'!F2:F465,'DevInt 2022 Buchungen'!D2:D465,$E30,'DevInt 2022 Buchungen'!C2:C465,"&gt;="&amp;AK$4,'DevInt 2022 Buchungen'!C2:C465,"&lt;"&amp;AK$5+1,'DevInt 2022 Buchungen'!L2:L465,"Einnahmen")-SUMIFS('DevInt 2022 Buchungen'!F2:F465,'DevInt 2022 Buchungen'!D2:D465,$E30,'DevInt 2022 Buchungen'!C2:C465,"&gt;="&amp;AK$4,'DevInt 2022 Buchungen'!C2:C465,"&lt;"&amp;AK$5+1,'DevInt 2022 Buchungen'!P2:P465,"Ausgaben"))</f>
        <v>0</v>
      </c>
      <c r="AL30" s="21"/>
      <c r="AO30" s="26">
        <f>-(SUMIFS('DevInt 2022 Buchungen'!F2:F465,'DevInt 2022 Buchungen'!D2:D465,$E30,'DevInt 2022 Buchungen'!C2:C465,"&gt;="&amp;AO$4,'DevInt 2022 Buchungen'!C2:C465,"&lt;"&amp;AO$5+1,'DevInt 2022 Buchungen'!L2:L465,"Ausgaben")-SUMIFS('DevInt 2022 Buchungen'!F2:F465,'DevInt 2022 Buchungen'!D2:D465,$E30,'DevInt 2022 Buchungen'!C2:C465,"&gt;="&amp;AO$4,'DevInt 2022 Buchungen'!C2:C465,"&lt;"&amp;AO$5+1,'DevInt 2022 Buchungen'!P2:P465,"Einnahmen")+SUMIFS('DevInt 2022 Buchungen'!F2:F465,'DevInt 2022 Buchungen'!D2:D465,$E30,'DevInt 2022 Buchungen'!C2:C465,"&gt;="&amp;AO$4,'DevInt 2022 Buchungen'!C2:C465,"&lt;"&amp;AO$5+1,'DevInt 2022 Buchungen'!L2:L465,"Einnahmen")-SUMIFS('DevInt 2022 Buchungen'!F2:F465,'DevInt 2022 Buchungen'!D2:D465,$E30,'DevInt 2022 Buchungen'!C2:C465,"&gt;="&amp;AO$4,'DevInt 2022 Buchungen'!C2:C465,"&lt;"&amp;AO$5+1,'DevInt 2022 Buchungen'!P2:P465,"Ausgaben"))</f>
        <v>0</v>
      </c>
      <c r="AP30" s="21"/>
      <c r="AS30" s="26">
        <f>-(SUMIFS('DevInt 2022 Buchungen'!F2:F465,'DevInt 2022 Buchungen'!D2:D465,$E30,'DevInt 2022 Buchungen'!C2:C465,"&gt;="&amp;AS$4,'DevInt 2022 Buchungen'!C2:C465,"&lt;"&amp;AS$5+1,'DevInt 2022 Buchungen'!L2:L465,"Ausgaben")-SUMIFS('DevInt 2022 Buchungen'!F2:F465,'DevInt 2022 Buchungen'!D2:D465,$E30,'DevInt 2022 Buchungen'!C2:C465,"&gt;="&amp;AS$4,'DevInt 2022 Buchungen'!C2:C465,"&lt;"&amp;AS$5+1,'DevInt 2022 Buchungen'!P2:P465,"Einnahmen")+SUMIFS('DevInt 2022 Buchungen'!F2:F465,'DevInt 2022 Buchungen'!D2:D465,$E30,'DevInt 2022 Buchungen'!C2:C465,"&gt;="&amp;AS$4,'DevInt 2022 Buchungen'!C2:C465,"&lt;"&amp;AS$5+1,'DevInt 2022 Buchungen'!L2:L465,"Einnahmen")-SUMIFS('DevInt 2022 Buchungen'!F2:F465,'DevInt 2022 Buchungen'!D2:D465,$E30,'DevInt 2022 Buchungen'!C2:C465,"&gt;="&amp;AS$4,'DevInt 2022 Buchungen'!C2:C465,"&lt;"&amp;AS$5+1,'DevInt 2022 Buchungen'!P2:P465,"Ausgaben"))</f>
        <v>0</v>
      </c>
      <c r="AT30" s="21"/>
      <c r="AW30" s="26">
        <f>-(SUMIFS('DevInt 2022 Buchungen'!F2:F465,'DevInt 2022 Buchungen'!D2:D465,$E30,'DevInt 2022 Buchungen'!C2:C465,"&gt;="&amp;AW$4,'DevInt 2022 Buchungen'!C2:C465,"&lt;"&amp;AW$5+1,'DevInt 2022 Buchungen'!L2:L465,"Ausgaben")-SUMIFS('DevInt 2022 Buchungen'!F2:F465,'DevInt 2022 Buchungen'!D2:D465,$E30,'DevInt 2022 Buchungen'!C2:C465,"&gt;="&amp;AW$4,'DevInt 2022 Buchungen'!C2:C465,"&lt;"&amp;AW$5+1,'DevInt 2022 Buchungen'!P2:P465,"Einnahmen")+SUMIFS('DevInt 2022 Buchungen'!F2:F465,'DevInt 2022 Buchungen'!D2:D465,$E30,'DevInt 2022 Buchungen'!C2:C465,"&gt;="&amp;AW$4,'DevInt 2022 Buchungen'!C2:C465,"&lt;"&amp;AW$5+1,'DevInt 2022 Buchungen'!L2:L465,"Einnahmen")-SUMIFS('DevInt 2022 Buchungen'!F2:F465,'DevInt 2022 Buchungen'!D2:D465,$E30,'DevInt 2022 Buchungen'!C2:C465,"&gt;="&amp;AW$4,'DevInt 2022 Buchungen'!C2:C465,"&lt;"&amp;AW$5+1,'DevInt 2022 Buchungen'!P2:P465,"Ausgaben"))</f>
        <v>0</v>
      </c>
      <c r="AX30" s="21"/>
      <c r="BA30" s="26">
        <f>-(SUMIFS('DevInt 2022 Buchungen'!F2:F465,'DevInt 2022 Buchungen'!D2:D465,$E30,'DevInt 2022 Buchungen'!C2:C465,"&gt;="&amp;BA$4,'DevInt 2022 Buchungen'!C2:C465,"&lt;"&amp;BA$5+1,'DevInt 2022 Buchungen'!L2:L465,"Ausgaben")-SUMIFS('DevInt 2022 Buchungen'!F2:F465,'DevInt 2022 Buchungen'!D2:D465,$E30,'DevInt 2022 Buchungen'!C2:C465,"&gt;="&amp;BA$4,'DevInt 2022 Buchungen'!C2:C465,"&lt;"&amp;BA$5+1,'DevInt 2022 Buchungen'!P2:P465,"Einnahmen")+SUMIFS('DevInt 2022 Buchungen'!F2:F465,'DevInt 2022 Buchungen'!D2:D465,$E30,'DevInt 2022 Buchungen'!C2:C465,"&gt;="&amp;BA$4,'DevInt 2022 Buchungen'!C2:C465,"&lt;"&amp;BA$5+1,'DevInt 2022 Buchungen'!L2:L465,"Einnahmen")-SUMIFS('DevInt 2022 Buchungen'!F2:F465,'DevInt 2022 Buchungen'!D2:D465,$E30,'DevInt 2022 Buchungen'!C2:C465,"&gt;="&amp;BA$4,'DevInt 2022 Buchungen'!C2:C465,"&lt;"&amp;BA$5+1,'DevInt 2022 Buchungen'!P2:P465,"Ausgaben"))</f>
        <v>0</v>
      </c>
      <c r="BB30" s="21"/>
      <c r="BE30" s="26">
        <f>-(SUMIFS('DevInt 2022 Buchungen'!F2:F465,'DevInt 2022 Buchungen'!D2:D465,$E30,'DevInt 2022 Buchungen'!C2:C465,"&gt;="&amp;BE$4,'DevInt 2022 Buchungen'!C2:C465,"&lt;"&amp;BE$5+1,'DevInt 2022 Buchungen'!L2:L465,"Ausgaben")-SUMIFS('DevInt 2022 Buchungen'!F2:F465,'DevInt 2022 Buchungen'!D2:D465,$E30,'DevInt 2022 Buchungen'!C2:C465,"&gt;="&amp;BE$4,'DevInt 2022 Buchungen'!C2:C465,"&lt;"&amp;BE$5+1,'DevInt 2022 Buchungen'!P2:P465,"Einnahmen")+SUMIFS('DevInt 2022 Buchungen'!F2:F465,'DevInt 2022 Buchungen'!D2:D465,$E30,'DevInt 2022 Buchungen'!C2:C465,"&gt;="&amp;BE$4,'DevInt 2022 Buchungen'!C2:C465,"&lt;"&amp;BE$5+1,'DevInt 2022 Buchungen'!L2:L465,"Einnahmen")-SUMIFS('DevInt 2022 Buchungen'!F2:F465,'DevInt 2022 Buchungen'!D2:D465,$E30,'DevInt 2022 Buchungen'!C2:C465,"&gt;="&amp;BE$4,'DevInt 2022 Buchungen'!C2:C465,"&lt;"&amp;BE$5+1,'DevInt 2022 Buchungen'!P2:P465,"Ausgaben"))</f>
        <v>0</v>
      </c>
      <c r="BF30" s="21"/>
      <c r="BI30" s="26">
        <f>-(SUMIFS('DevInt 2022 Buchungen'!F2:F465,'DevInt 2022 Buchungen'!D2:D465,$E30,'DevInt 2022 Buchungen'!C2:C465,"&gt;="&amp;BI$4,'DevInt 2022 Buchungen'!C2:C465,"&lt;"&amp;BI$5+1,'DevInt 2022 Buchungen'!L2:L465,"Ausgaben")-SUMIFS('DevInt 2022 Buchungen'!F2:F465,'DevInt 2022 Buchungen'!D2:D465,$E30,'DevInt 2022 Buchungen'!C2:C465,"&gt;="&amp;BI$4,'DevInt 2022 Buchungen'!C2:C465,"&lt;"&amp;BI$5+1,'DevInt 2022 Buchungen'!P2:P465,"Einnahmen")+SUMIFS('DevInt 2022 Buchungen'!F2:F465,'DevInt 2022 Buchungen'!D2:D465,$E30,'DevInt 2022 Buchungen'!C2:C465,"&gt;="&amp;BI$4,'DevInt 2022 Buchungen'!C2:C465,"&lt;"&amp;BI$5+1,'DevInt 2022 Buchungen'!L2:L465,"Einnahmen")-SUMIFS('DevInt 2022 Buchungen'!F2:F465,'DevInt 2022 Buchungen'!D2:D465,$E30,'DevInt 2022 Buchungen'!C2:C465,"&gt;="&amp;BI$4,'DevInt 2022 Buchungen'!C2:C465,"&lt;"&amp;BI$5+1,'DevInt 2022 Buchungen'!P2:P465,"Ausgaben"))</f>
        <v>5000</v>
      </c>
      <c r="BJ30" s="21"/>
      <c r="BM30" s="26">
        <f>-(SUMIFS('DevInt 2022 Buchungen'!F2:F465,'DevInt 2022 Buchungen'!D2:D465,$E30,'DevInt 2022 Buchungen'!C2:C465,"&gt;="&amp;BM$4,'DevInt 2022 Buchungen'!C2:C465,"&lt;"&amp;BM$5+1,'DevInt 2022 Buchungen'!L2:L465,"Ausgaben")-SUMIFS('DevInt 2022 Buchungen'!F2:F465,'DevInt 2022 Buchungen'!D2:D465,$E30,'DevInt 2022 Buchungen'!C2:C465,"&gt;="&amp;BM$4,'DevInt 2022 Buchungen'!C2:C465,"&lt;"&amp;BM$5+1,'DevInt 2022 Buchungen'!P2:P465,"Einnahmen")+SUMIFS('DevInt 2022 Buchungen'!F2:F465,'DevInt 2022 Buchungen'!D2:D465,$E30,'DevInt 2022 Buchungen'!C2:C465,"&gt;="&amp;BM$4,'DevInt 2022 Buchungen'!C2:C465,"&lt;"&amp;BM$5+1,'DevInt 2022 Buchungen'!L2:L465,"Einnahmen")-SUMIFS('DevInt 2022 Buchungen'!F2:F465,'DevInt 2022 Buchungen'!D2:D465,$E30,'DevInt 2022 Buchungen'!C2:C465,"&gt;="&amp;BM$4,'DevInt 2022 Buchungen'!C2:C465,"&lt;"&amp;BM$5+1,'DevInt 2022 Buchungen'!P2:P465,"Ausgaben"))</f>
        <v>0</v>
      </c>
    </row>
    <row r="31" spans="3:65" x14ac:dyDescent="0.2">
      <c r="D31" t="s">
        <v>4994</v>
      </c>
      <c r="E31" t="s">
        <v>5161</v>
      </c>
      <c r="F31" s="21"/>
      <c r="I31" s="29">
        <v>3000</v>
      </c>
      <c r="J31" s="21"/>
      <c r="M31" s="26">
        <f>-(+SUMIFS('DevInt 2022 Buchungen'!F2:F465,'DevInt 2022 Buchungen'!D2:D465,"2204",'DevInt 2022 Buchungen'!C2:C465,"&gt;="&amp;M$4,'DevInt 2022 Buchungen'!C2:C465,"&lt;"&amp;M$5+1,'DevInt 2022 Buchungen'!L2:L465,"Ausgaben")+-SUMIFS('DevInt 2022 Buchungen'!F2:F465,'DevInt 2022 Buchungen'!D2:D465,"2204",'DevInt 2022 Buchungen'!C2:C465,"&gt;="&amp;M$4,'DevInt 2022 Buchungen'!C2:C465,"&lt;"&amp;M$5+1,'DevInt 2022 Buchungen'!P2:P465,"Einnahmen")++SUMIFS('DevInt 2022 Buchungen'!F2:F465,'DevInt 2022 Buchungen'!D2:D465,"2204",'DevInt 2022 Buchungen'!C2:C465,"&gt;="&amp;M$4,'DevInt 2022 Buchungen'!C2:C465,"&lt;"&amp;M$5+1,'DevInt 2022 Buchungen'!L2:L465,"Einnahmen")+-SUMIFS('DevInt 2022 Buchungen'!F2:F465,'DevInt 2022 Buchungen'!D2:D465,"2204",'DevInt 2022 Buchungen'!C2:C465,"&gt;="&amp;M$4,'DevInt 2022 Buchungen'!C2:C465,"&lt;"&amp;M$5+1,'DevInt 2022 Buchungen'!P2:P465,"Ausgaben")++SUMIFS('DevInt 2022 Buchungen'!F2:F465,'DevInt 2022 Buchungen'!D2:D465,"2104",'DevInt 2022 Buchungen'!C2:C465,"&gt;="&amp;M$4,'DevInt 2022 Buchungen'!C2:C465,"&lt;"&amp;M$5+1,'DevInt 2022 Buchungen'!L2:L465,"Ausgaben")+-SUMIFS('DevInt 2022 Buchungen'!F2:F465,'DevInt 2022 Buchungen'!D2:D465,"2104",'DevInt 2022 Buchungen'!C2:C465,"&gt;="&amp;M$4,'DevInt 2022 Buchungen'!C2:C465,"&lt;"&amp;M$5+1,'DevInt 2022 Buchungen'!P2:P465,"Einnahmen")++SUMIFS('DevInt 2022 Buchungen'!F2:F465,'DevInt 2022 Buchungen'!D2:D465,"2104",'DevInt 2022 Buchungen'!C2:C465,"&gt;="&amp;M$4,'DevInt 2022 Buchungen'!C2:C465,"&lt;"&amp;M$5+1,'DevInt 2022 Buchungen'!L2:L465,"Einnahmen")+-SUMIFS('DevInt 2022 Buchungen'!F2:F465,'DevInt 2022 Buchungen'!D2:D465,"2104",'DevInt 2022 Buchungen'!C2:C465,"&gt;="&amp;M$4,'DevInt 2022 Buchungen'!C2:C465,"&lt;"&amp;M$5+1,'DevInt 2022 Buchungen'!P2:P465,"Ausgaben"))</f>
        <v>3000</v>
      </c>
      <c r="N31" s="21"/>
      <c r="Q31" s="26">
        <f>-(+SUMIFS('DevInt 2022 Buchungen'!F2:F465,'DevInt 2022 Buchungen'!D2:D465,"2204",'DevInt 2022 Buchungen'!C2:C465,"&gt;="&amp;Q$4,'DevInt 2022 Buchungen'!C2:C465,"&lt;"&amp;Q$5+1,'DevInt 2022 Buchungen'!L2:L465,"Ausgaben")+-SUMIFS('DevInt 2022 Buchungen'!F2:F465,'DevInt 2022 Buchungen'!D2:D465,"2204",'DevInt 2022 Buchungen'!C2:C465,"&gt;="&amp;Q$4,'DevInt 2022 Buchungen'!C2:C465,"&lt;"&amp;Q$5+1,'DevInt 2022 Buchungen'!P2:P465,"Einnahmen")++SUMIFS('DevInt 2022 Buchungen'!F2:F465,'DevInt 2022 Buchungen'!D2:D465,"2204",'DevInt 2022 Buchungen'!C2:C465,"&gt;="&amp;Q$4,'DevInt 2022 Buchungen'!C2:C465,"&lt;"&amp;Q$5+1,'DevInt 2022 Buchungen'!L2:L465,"Einnahmen")+-SUMIFS('DevInt 2022 Buchungen'!F2:F465,'DevInt 2022 Buchungen'!D2:D465,"2204",'DevInt 2022 Buchungen'!C2:C465,"&gt;="&amp;Q$4,'DevInt 2022 Buchungen'!C2:C465,"&lt;"&amp;Q$5+1,'DevInt 2022 Buchungen'!P2:P465,"Ausgaben")++SUMIFS('DevInt 2022 Buchungen'!F2:F465,'DevInt 2022 Buchungen'!D2:D465,"2104",'DevInt 2022 Buchungen'!C2:C465,"&gt;="&amp;Q$4,'DevInt 2022 Buchungen'!C2:C465,"&lt;"&amp;Q$5+1,'DevInt 2022 Buchungen'!L2:L465,"Ausgaben")+-SUMIFS('DevInt 2022 Buchungen'!F2:F465,'DevInt 2022 Buchungen'!D2:D465,"2104",'DevInt 2022 Buchungen'!C2:C465,"&gt;="&amp;Q$4,'DevInt 2022 Buchungen'!C2:C465,"&lt;"&amp;Q$5+1,'DevInt 2022 Buchungen'!P2:P465,"Einnahmen")++SUMIFS('DevInt 2022 Buchungen'!F2:F465,'DevInt 2022 Buchungen'!D2:D465,"2104",'DevInt 2022 Buchungen'!C2:C465,"&gt;="&amp;Q$4,'DevInt 2022 Buchungen'!C2:C465,"&lt;"&amp;Q$5+1,'DevInt 2022 Buchungen'!L2:L465,"Einnahmen")+-SUMIFS('DevInt 2022 Buchungen'!F2:F465,'DevInt 2022 Buchungen'!D2:D465,"2104",'DevInt 2022 Buchungen'!C2:C465,"&gt;="&amp;Q$4,'DevInt 2022 Buchungen'!C2:C465,"&lt;"&amp;Q$5+1,'DevInt 2022 Buchungen'!P2:P465,"Ausgaben"))</f>
        <v>0</v>
      </c>
      <c r="R31" s="21"/>
      <c r="U31" s="26">
        <f>-(+SUMIFS('DevInt 2022 Buchungen'!F2:F465,'DevInt 2022 Buchungen'!D2:D465,"2204",'DevInt 2022 Buchungen'!C2:C465,"&gt;="&amp;U$4,'DevInt 2022 Buchungen'!C2:C465,"&lt;"&amp;U$5+1,'DevInt 2022 Buchungen'!L2:L465,"Ausgaben")+-SUMIFS('DevInt 2022 Buchungen'!F2:F465,'DevInt 2022 Buchungen'!D2:D465,"2204",'DevInt 2022 Buchungen'!C2:C465,"&gt;="&amp;U$4,'DevInt 2022 Buchungen'!C2:C465,"&lt;"&amp;U$5+1,'DevInt 2022 Buchungen'!P2:P465,"Einnahmen")++SUMIFS('DevInt 2022 Buchungen'!F2:F465,'DevInt 2022 Buchungen'!D2:D465,"2204",'DevInt 2022 Buchungen'!C2:C465,"&gt;="&amp;U$4,'DevInt 2022 Buchungen'!C2:C465,"&lt;"&amp;U$5+1,'DevInt 2022 Buchungen'!L2:L465,"Einnahmen")+-SUMIFS('DevInt 2022 Buchungen'!F2:F465,'DevInt 2022 Buchungen'!D2:D465,"2204",'DevInt 2022 Buchungen'!C2:C465,"&gt;="&amp;U$4,'DevInt 2022 Buchungen'!C2:C465,"&lt;"&amp;U$5+1,'DevInt 2022 Buchungen'!P2:P465,"Ausgaben")++SUMIFS('DevInt 2022 Buchungen'!F2:F465,'DevInt 2022 Buchungen'!D2:D465,"2104",'DevInt 2022 Buchungen'!C2:C465,"&gt;="&amp;U$4,'DevInt 2022 Buchungen'!C2:C465,"&lt;"&amp;U$5+1,'DevInt 2022 Buchungen'!L2:L465,"Ausgaben")+-SUMIFS('DevInt 2022 Buchungen'!F2:F465,'DevInt 2022 Buchungen'!D2:D465,"2104",'DevInt 2022 Buchungen'!C2:C465,"&gt;="&amp;U$4,'DevInt 2022 Buchungen'!C2:C465,"&lt;"&amp;U$5+1,'DevInt 2022 Buchungen'!P2:P465,"Einnahmen")++SUMIFS('DevInt 2022 Buchungen'!F2:F465,'DevInt 2022 Buchungen'!D2:D465,"2104",'DevInt 2022 Buchungen'!C2:C465,"&gt;="&amp;U$4,'DevInt 2022 Buchungen'!C2:C465,"&lt;"&amp;U$5+1,'DevInt 2022 Buchungen'!L2:L465,"Einnahmen")+-SUMIFS('DevInt 2022 Buchungen'!F2:F465,'DevInt 2022 Buchungen'!D2:D465,"2104",'DevInt 2022 Buchungen'!C2:C465,"&gt;="&amp;U$4,'DevInt 2022 Buchungen'!C2:C465,"&lt;"&amp;U$5+1,'DevInt 2022 Buchungen'!P2:P465,"Ausgaben"))</f>
        <v>0</v>
      </c>
      <c r="V31" s="21"/>
      <c r="Y31" s="26">
        <f>-(+SUMIFS('DevInt 2022 Buchungen'!F2:F465,'DevInt 2022 Buchungen'!D2:D465,"2204",'DevInt 2022 Buchungen'!C2:C465,"&gt;="&amp;Y$4,'DevInt 2022 Buchungen'!C2:C465,"&lt;"&amp;Y$5+1,'DevInt 2022 Buchungen'!L2:L465,"Ausgaben")+-SUMIFS('DevInt 2022 Buchungen'!F2:F465,'DevInt 2022 Buchungen'!D2:D465,"2204",'DevInt 2022 Buchungen'!C2:C465,"&gt;="&amp;Y$4,'DevInt 2022 Buchungen'!C2:C465,"&lt;"&amp;Y$5+1,'DevInt 2022 Buchungen'!P2:P465,"Einnahmen")++SUMIFS('DevInt 2022 Buchungen'!F2:F465,'DevInt 2022 Buchungen'!D2:D465,"2204",'DevInt 2022 Buchungen'!C2:C465,"&gt;="&amp;Y$4,'DevInt 2022 Buchungen'!C2:C465,"&lt;"&amp;Y$5+1,'DevInt 2022 Buchungen'!L2:L465,"Einnahmen")+-SUMIFS('DevInt 2022 Buchungen'!F2:F465,'DevInt 2022 Buchungen'!D2:D465,"2204",'DevInt 2022 Buchungen'!C2:C465,"&gt;="&amp;Y$4,'DevInt 2022 Buchungen'!C2:C465,"&lt;"&amp;Y$5+1,'DevInt 2022 Buchungen'!P2:P465,"Ausgaben")++SUMIFS('DevInt 2022 Buchungen'!F2:F465,'DevInt 2022 Buchungen'!D2:D465,"2104",'DevInt 2022 Buchungen'!C2:C465,"&gt;="&amp;Y$4,'DevInt 2022 Buchungen'!C2:C465,"&lt;"&amp;Y$5+1,'DevInt 2022 Buchungen'!L2:L465,"Ausgaben")+-SUMIFS('DevInt 2022 Buchungen'!F2:F465,'DevInt 2022 Buchungen'!D2:D465,"2104",'DevInt 2022 Buchungen'!C2:C465,"&gt;="&amp;Y$4,'DevInt 2022 Buchungen'!C2:C465,"&lt;"&amp;Y$5+1,'DevInt 2022 Buchungen'!P2:P465,"Einnahmen")++SUMIFS('DevInt 2022 Buchungen'!F2:F465,'DevInt 2022 Buchungen'!D2:D465,"2104",'DevInt 2022 Buchungen'!C2:C465,"&gt;="&amp;Y$4,'DevInt 2022 Buchungen'!C2:C465,"&lt;"&amp;Y$5+1,'DevInt 2022 Buchungen'!L2:L465,"Einnahmen")+-SUMIFS('DevInt 2022 Buchungen'!F2:F465,'DevInt 2022 Buchungen'!D2:D465,"2104",'DevInt 2022 Buchungen'!C2:C465,"&gt;="&amp;Y$4,'DevInt 2022 Buchungen'!C2:C465,"&lt;"&amp;Y$5+1,'DevInt 2022 Buchungen'!P2:P465,"Ausgaben"))</f>
        <v>0</v>
      </c>
      <c r="Z31" s="21"/>
      <c r="AC31" s="26">
        <f>-(+SUMIFS('DevInt 2022 Buchungen'!F2:F465,'DevInt 2022 Buchungen'!D2:D465,"2204",'DevInt 2022 Buchungen'!C2:C465,"&gt;="&amp;AC$4,'DevInt 2022 Buchungen'!C2:C465,"&lt;"&amp;AC$5+1,'DevInt 2022 Buchungen'!L2:L465,"Ausgaben")+-SUMIFS('DevInt 2022 Buchungen'!F2:F465,'DevInt 2022 Buchungen'!D2:D465,"2204",'DevInt 2022 Buchungen'!C2:C465,"&gt;="&amp;AC$4,'DevInt 2022 Buchungen'!C2:C465,"&lt;"&amp;AC$5+1,'DevInt 2022 Buchungen'!P2:P465,"Einnahmen")++SUMIFS('DevInt 2022 Buchungen'!F2:F465,'DevInt 2022 Buchungen'!D2:D465,"2204",'DevInt 2022 Buchungen'!C2:C465,"&gt;="&amp;AC$4,'DevInt 2022 Buchungen'!C2:C465,"&lt;"&amp;AC$5+1,'DevInt 2022 Buchungen'!L2:L465,"Einnahmen")+-SUMIFS('DevInt 2022 Buchungen'!F2:F465,'DevInt 2022 Buchungen'!D2:D465,"2204",'DevInt 2022 Buchungen'!C2:C465,"&gt;="&amp;AC$4,'DevInt 2022 Buchungen'!C2:C465,"&lt;"&amp;AC$5+1,'DevInt 2022 Buchungen'!P2:P465,"Ausgaben")++SUMIFS('DevInt 2022 Buchungen'!F2:F465,'DevInt 2022 Buchungen'!D2:D465,"2104",'DevInt 2022 Buchungen'!C2:C465,"&gt;="&amp;AC$4,'DevInt 2022 Buchungen'!C2:C465,"&lt;"&amp;AC$5+1,'DevInt 2022 Buchungen'!L2:L465,"Ausgaben")+-SUMIFS('DevInt 2022 Buchungen'!F2:F465,'DevInt 2022 Buchungen'!D2:D465,"2104",'DevInt 2022 Buchungen'!C2:C465,"&gt;="&amp;AC$4,'DevInt 2022 Buchungen'!C2:C465,"&lt;"&amp;AC$5+1,'DevInt 2022 Buchungen'!P2:P465,"Einnahmen")++SUMIFS('DevInt 2022 Buchungen'!F2:F465,'DevInt 2022 Buchungen'!D2:D465,"2104",'DevInt 2022 Buchungen'!C2:C465,"&gt;="&amp;AC$4,'DevInt 2022 Buchungen'!C2:C465,"&lt;"&amp;AC$5+1,'DevInt 2022 Buchungen'!L2:L465,"Einnahmen")+-SUMIFS('DevInt 2022 Buchungen'!F2:F465,'DevInt 2022 Buchungen'!D2:D465,"2104",'DevInt 2022 Buchungen'!C2:C465,"&gt;="&amp;AC$4,'DevInt 2022 Buchungen'!C2:C465,"&lt;"&amp;AC$5+1,'DevInt 2022 Buchungen'!P2:P465,"Ausgaben"))</f>
        <v>0</v>
      </c>
      <c r="AD31" s="21"/>
      <c r="AG31" s="26">
        <f>-(+SUMIFS('DevInt 2022 Buchungen'!F2:F465,'DevInt 2022 Buchungen'!D2:D465,"2204",'DevInt 2022 Buchungen'!C2:C465,"&gt;="&amp;AG$4,'DevInt 2022 Buchungen'!C2:C465,"&lt;"&amp;AG$5+1,'DevInt 2022 Buchungen'!L2:L465,"Ausgaben")+-SUMIFS('DevInt 2022 Buchungen'!F2:F465,'DevInt 2022 Buchungen'!D2:D465,"2204",'DevInt 2022 Buchungen'!C2:C465,"&gt;="&amp;AG$4,'DevInt 2022 Buchungen'!C2:C465,"&lt;"&amp;AG$5+1,'DevInt 2022 Buchungen'!P2:P465,"Einnahmen")++SUMIFS('DevInt 2022 Buchungen'!F2:F465,'DevInt 2022 Buchungen'!D2:D465,"2204",'DevInt 2022 Buchungen'!C2:C465,"&gt;="&amp;AG$4,'DevInt 2022 Buchungen'!C2:C465,"&lt;"&amp;AG$5+1,'DevInt 2022 Buchungen'!L2:L465,"Einnahmen")+-SUMIFS('DevInt 2022 Buchungen'!F2:F465,'DevInt 2022 Buchungen'!D2:D465,"2204",'DevInt 2022 Buchungen'!C2:C465,"&gt;="&amp;AG$4,'DevInt 2022 Buchungen'!C2:C465,"&lt;"&amp;AG$5+1,'DevInt 2022 Buchungen'!P2:P465,"Ausgaben")++SUMIFS('DevInt 2022 Buchungen'!F2:F465,'DevInt 2022 Buchungen'!D2:D465,"2104",'DevInt 2022 Buchungen'!C2:C465,"&gt;="&amp;AG$4,'DevInt 2022 Buchungen'!C2:C465,"&lt;"&amp;AG$5+1,'DevInt 2022 Buchungen'!L2:L465,"Ausgaben")+-SUMIFS('DevInt 2022 Buchungen'!F2:F465,'DevInt 2022 Buchungen'!D2:D465,"2104",'DevInt 2022 Buchungen'!C2:C465,"&gt;="&amp;AG$4,'DevInt 2022 Buchungen'!C2:C465,"&lt;"&amp;AG$5+1,'DevInt 2022 Buchungen'!P2:P465,"Einnahmen")++SUMIFS('DevInt 2022 Buchungen'!F2:F465,'DevInt 2022 Buchungen'!D2:D465,"2104",'DevInt 2022 Buchungen'!C2:C465,"&gt;="&amp;AG$4,'DevInt 2022 Buchungen'!C2:C465,"&lt;"&amp;AG$5+1,'DevInt 2022 Buchungen'!L2:L465,"Einnahmen")+-SUMIFS('DevInt 2022 Buchungen'!F2:F465,'DevInt 2022 Buchungen'!D2:D465,"2104",'DevInt 2022 Buchungen'!C2:C465,"&gt;="&amp;AG$4,'DevInt 2022 Buchungen'!C2:C465,"&lt;"&amp;AG$5+1,'DevInt 2022 Buchungen'!P2:P465,"Ausgaben"))</f>
        <v>0</v>
      </c>
      <c r="AH31" s="21"/>
      <c r="AK31" s="26">
        <f>-(+SUMIFS('DevInt 2022 Buchungen'!F2:F465,'DevInt 2022 Buchungen'!D2:D465,"2204",'DevInt 2022 Buchungen'!C2:C465,"&gt;="&amp;AK$4,'DevInt 2022 Buchungen'!C2:C465,"&lt;"&amp;AK$5+1,'DevInt 2022 Buchungen'!L2:L465,"Ausgaben")+-SUMIFS('DevInt 2022 Buchungen'!F2:F465,'DevInt 2022 Buchungen'!D2:D465,"2204",'DevInt 2022 Buchungen'!C2:C465,"&gt;="&amp;AK$4,'DevInt 2022 Buchungen'!C2:C465,"&lt;"&amp;AK$5+1,'DevInt 2022 Buchungen'!P2:P465,"Einnahmen")++SUMIFS('DevInt 2022 Buchungen'!F2:F465,'DevInt 2022 Buchungen'!D2:D465,"2204",'DevInt 2022 Buchungen'!C2:C465,"&gt;="&amp;AK$4,'DevInt 2022 Buchungen'!C2:C465,"&lt;"&amp;AK$5+1,'DevInt 2022 Buchungen'!L2:L465,"Einnahmen")+-SUMIFS('DevInt 2022 Buchungen'!F2:F465,'DevInt 2022 Buchungen'!D2:D465,"2204",'DevInt 2022 Buchungen'!C2:C465,"&gt;="&amp;AK$4,'DevInt 2022 Buchungen'!C2:C465,"&lt;"&amp;AK$5+1,'DevInt 2022 Buchungen'!P2:P465,"Ausgaben")++SUMIFS('DevInt 2022 Buchungen'!F2:F465,'DevInt 2022 Buchungen'!D2:D465,"2104",'DevInt 2022 Buchungen'!C2:C465,"&gt;="&amp;AK$4,'DevInt 2022 Buchungen'!C2:C465,"&lt;"&amp;AK$5+1,'DevInt 2022 Buchungen'!L2:L465,"Ausgaben")+-SUMIFS('DevInt 2022 Buchungen'!F2:F465,'DevInt 2022 Buchungen'!D2:D465,"2104",'DevInt 2022 Buchungen'!C2:C465,"&gt;="&amp;AK$4,'DevInt 2022 Buchungen'!C2:C465,"&lt;"&amp;AK$5+1,'DevInt 2022 Buchungen'!P2:P465,"Einnahmen")++SUMIFS('DevInt 2022 Buchungen'!F2:F465,'DevInt 2022 Buchungen'!D2:D465,"2104",'DevInt 2022 Buchungen'!C2:C465,"&gt;="&amp;AK$4,'DevInt 2022 Buchungen'!C2:C465,"&lt;"&amp;AK$5+1,'DevInt 2022 Buchungen'!L2:L465,"Einnahmen")+-SUMIFS('DevInt 2022 Buchungen'!F2:F465,'DevInt 2022 Buchungen'!D2:D465,"2104",'DevInt 2022 Buchungen'!C2:C465,"&gt;="&amp;AK$4,'DevInt 2022 Buchungen'!C2:C465,"&lt;"&amp;AK$5+1,'DevInt 2022 Buchungen'!P2:P465,"Ausgaben"))</f>
        <v>0</v>
      </c>
      <c r="AL31" s="21"/>
      <c r="AO31" s="26">
        <f>-(+SUMIFS('DevInt 2022 Buchungen'!F2:F465,'DevInt 2022 Buchungen'!D2:D465,"2204",'DevInt 2022 Buchungen'!C2:C465,"&gt;="&amp;AO$4,'DevInt 2022 Buchungen'!C2:C465,"&lt;"&amp;AO$5+1,'DevInt 2022 Buchungen'!L2:L465,"Ausgaben")+-SUMIFS('DevInt 2022 Buchungen'!F2:F465,'DevInt 2022 Buchungen'!D2:D465,"2204",'DevInt 2022 Buchungen'!C2:C465,"&gt;="&amp;AO$4,'DevInt 2022 Buchungen'!C2:C465,"&lt;"&amp;AO$5+1,'DevInt 2022 Buchungen'!P2:P465,"Einnahmen")++SUMIFS('DevInt 2022 Buchungen'!F2:F465,'DevInt 2022 Buchungen'!D2:D465,"2204",'DevInt 2022 Buchungen'!C2:C465,"&gt;="&amp;AO$4,'DevInt 2022 Buchungen'!C2:C465,"&lt;"&amp;AO$5+1,'DevInt 2022 Buchungen'!L2:L465,"Einnahmen")+-SUMIFS('DevInt 2022 Buchungen'!F2:F465,'DevInt 2022 Buchungen'!D2:D465,"2204",'DevInt 2022 Buchungen'!C2:C465,"&gt;="&amp;AO$4,'DevInt 2022 Buchungen'!C2:C465,"&lt;"&amp;AO$5+1,'DevInt 2022 Buchungen'!P2:P465,"Ausgaben")++SUMIFS('DevInt 2022 Buchungen'!F2:F465,'DevInt 2022 Buchungen'!D2:D465,"2104",'DevInt 2022 Buchungen'!C2:C465,"&gt;="&amp;AO$4,'DevInt 2022 Buchungen'!C2:C465,"&lt;"&amp;AO$5+1,'DevInt 2022 Buchungen'!L2:L465,"Ausgaben")+-SUMIFS('DevInt 2022 Buchungen'!F2:F465,'DevInt 2022 Buchungen'!D2:D465,"2104",'DevInt 2022 Buchungen'!C2:C465,"&gt;="&amp;AO$4,'DevInt 2022 Buchungen'!C2:C465,"&lt;"&amp;AO$5+1,'DevInt 2022 Buchungen'!P2:P465,"Einnahmen")++SUMIFS('DevInt 2022 Buchungen'!F2:F465,'DevInt 2022 Buchungen'!D2:D465,"2104",'DevInt 2022 Buchungen'!C2:C465,"&gt;="&amp;AO$4,'DevInt 2022 Buchungen'!C2:C465,"&lt;"&amp;AO$5+1,'DevInt 2022 Buchungen'!L2:L465,"Einnahmen")+-SUMIFS('DevInt 2022 Buchungen'!F2:F465,'DevInt 2022 Buchungen'!D2:D465,"2104",'DevInt 2022 Buchungen'!C2:C465,"&gt;="&amp;AO$4,'DevInt 2022 Buchungen'!C2:C465,"&lt;"&amp;AO$5+1,'DevInt 2022 Buchungen'!P2:P465,"Ausgaben"))</f>
        <v>3000</v>
      </c>
      <c r="AP31" s="21"/>
      <c r="AS31" s="26">
        <f>-(+SUMIFS('DevInt 2022 Buchungen'!F2:F465,'DevInt 2022 Buchungen'!D2:D465,"2204",'DevInt 2022 Buchungen'!C2:C465,"&gt;="&amp;AS$4,'DevInt 2022 Buchungen'!C2:C465,"&lt;"&amp;AS$5+1,'DevInt 2022 Buchungen'!L2:L465,"Ausgaben")+-SUMIFS('DevInt 2022 Buchungen'!F2:F465,'DevInt 2022 Buchungen'!D2:D465,"2204",'DevInt 2022 Buchungen'!C2:C465,"&gt;="&amp;AS$4,'DevInt 2022 Buchungen'!C2:C465,"&lt;"&amp;AS$5+1,'DevInt 2022 Buchungen'!P2:P465,"Einnahmen")++SUMIFS('DevInt 2022 Buchungen'!F2:F465,'DevInt 2022 Buchungen'!D2:D465,"2204",'DevInt 2022 Buchungen'!C2:C465,"&gt;="&amp;AS$4,'DevInt 2022 Buchungen'!C2:C465,"&lt;"&amp;AS$5+1,'DevInt 2022 Buchungen'!L2:L465,"Einnahmen")+-SUMIFS('DevInt 2022 Buchungen'!F2:F465,'DevInt 2022 Buchungen'!D2:D465,"2204",'DevInt 2022 Buchungen'!C2:C465,"&gt;="&amp;AS$4,'DevInt 2022 Buchungen'!C2:C465,"&lt;"&amp;AS$5+1,'DevInt 2022 Buchungen'!P2:P465,"Ausgaben")++SUMIFS('DevInt 2022 Buchungen'!F2:F465,'DevInt 2022 Buchungen'!D2:D465,"2104",'DevInt 2022 Buchungen'!C2:C465,"&gt;="&amp;AS$4,'DevInt 2022 Buchungen'!C2:C465,"&lt;"&amp;AS$5+1,'DevInt 2022 Buchungen'!L2:L465,"Ausgaben")+-SUMIFS('DevInt 2022 Buchungen'!F2:F465,'DevInt 2022 Buchungen'!D2:D465,"2104",'DevInt 2022 Buchungen'!C2:C465,"&gt;="&amp;AS$4,'DevInt 2022 Buchungen'!C2:C465,"&lt;"&amp;AS$5+1,'DevInt 2022 Buchungen'!P2:P465,"Einnahmen")++SUMIFS('DevInt 2022 Buchungen'!F2:F465,'DevInt 2022 Buchungen'!D2:D465,"2104",'DevInt 2022 Buchungen'!C2:C465,"&gt;="&amp;AS$4,'DevInt 2022 Buchungen'!C2:C465,"&lt;"&amp;AS$5+1,'DevInt 2022 Buchungen'!L2:L465,"Einnahmen")+-SUMIFS('DevInt 2022 Buchungen'!F2:F465,'DevInt 2022 Buchungen'!D2:D465,"2104",'DevInt 2022 Buchungen'!C2:C465,"&gt;="&amp;AS$4,'DevInt 2022 Buchungen'!C2:C465,"&lt;"&amp;AS$5+1,'DevInt 2022 Buchungen'!P2:P465,"Ausgaben"))</f>
        <v>0</v>
      </c>
      <c r="AT31" s="21"/>
      <c r="AW31" s="26">
        <f>-(+SUMIFS('DevInt 2022 Buchungen'!F2:F465,'DevInt 2022 Buchungen'!D2:D465,"2204",'DevInt 2022 Buchungen'!C2:C465,"&gt;="&amp;AW$4,'DevInt 2022 Buchungen'!C2:C465,"&lt;"&amp;AW$5+1,'DevInt 2022 Buchungen'!L2:L465,"Ausgaben")+-SUMIFS('DevInt 2022 Buchungen'!F2:F465,'DevInt 2022 Buchungen'!D2:D465,"2204",'DevInt 2022 Buchungen'!C2:C465,"&gt;="&amp;AW$4,'DevInt 2022 Buchungen'!C2:C465,"&lt;"&amp;AW$5+1,'DevInt 2022 Buchungen'!P2:P465,"Einnahmen")++SUMIFS('DevInt 2022 Buchungen'!F2:F465,'DevInt 2022 Buchungen'!D2:D465,"2204",'DevInt 2022 Buchungen'!C2:C465,"&gt;="&amp;AW$4,'DevInt 2022 Buchungen'!C2:C465,"&lt;"&amp;AW$5+1,'DevInt 2022 Buchungen'!L2:L465,"Einnahmen")+-SUMIFS('DevInt 2022 Buchungen'!F2:F465,'DevInt 2022 Buchungen'!D2:D465,"2204",'DevInt 2022 Buchungen'!C2:C465,"&gt;="&amp;AW$4,'DevInt 2022 Buchungen'!C2:C465,"&lt;"&amp;AW$5+1,'DevInt 2022 Buchungen'!P2:P465,"Ausgaben")++SUMIFS('DevInt 2022 Buchungen'!F2:F465,'DevInt 2022 Buchungen'!D2:D465,"2104",'DevInt 2022 Buchungen'!C2:C465,"&gt;="&amp;AW$4,'DevInt 2022 Buchungen'!C2:C465,"&lt;"&amp;AW$5+1,'DevInt 2022 Buchungen'!L2:L465,"Ausgaben")+-SUMIFS('DevInt 2022 Buchungen'!F2:F465,'DevInt 2022 Buchungen'!D2:D465,"2104",'DevInt 2022 Buchungen'!C2:C465,"&gt;="&amp;AW$4,'DevInt 2022 Buchungen'!C2:C465,"&lt;"&amp;AW$5+1,'DevInt 2022 Buchungen'!P2:P465,"Einnahmen")++SUMIFS('DevInt 2022 Buchungen'!F2:F465,'DevInt 2022 Buchungen'!D2:D465,"2104",'DevInt 2022 Buchungen'!C2:C465,"&gt;="&amp;AW$4,'DevInt 2022 Buchungen'!C2:C465,"&lt;"&amp;AW$5+1,'DevInt 2022 Buchungen'!L2:L465,"Einnahmen")+-SUMIFS('DevInt 2022 Buchungen'!F2:F465,'DevInt 2022 Buchungen'!D2:D465,"2104",'DevInt 2022 Buchungen'!C2:C465,"&gt;="&amp;AW$4,'DevInt 2022 Buchungen'!C2:C465,"&lt;"&amp;AW$5+1,'DevInt 2022 Buchungen'!P2:P465,"Ausgaben"))</f>
        <v>0</v>
      </c>
      <c r="AX31" s="21"/>
      <c r="BA31" s="26">
        <f>-(+SUMIFS('DevInt 2022 Buchungen'!F2:F465,'DevInt 2022 Buchungen'!D2:D465,"2204",'DevInt 2022 Buchungen'!C2:C465,"&gt;="&amp;BA$4,'DevInt 2022 Buchungen'!C2:C465,"&lt;"&amp;BA$5+1,'DevInt 2022 Buchungen'!L2:L465,"Ausgaben")+-SUMIFS('DevInt 2022 Buchungen'!F2:F465,'DevInt 2022 Buchungen'!D2:D465,"2204",'DevInt 2022 Buchungen'!C2:C465,"&gt;="&amp;BA$4,'DevInt 2022 Buchungen'!C2:C465,"&lt;"&amp;BA$5+1,'DevInt 2022 Buchungen'!P2:P465,"Einnahmen")++SUMIFS('DevInt 2022 Buchungen'!F2:F465,'DevInt 2022 Buchungen'!D2:D465,"2204",'DevInt 2022 Buchungen'!C2:C465,"&gt;="&amp;BA$4,'DevInt 2022 Buchungen'!C2:C465,"&lt;"&amp;BA$5+1,'DevInt 2022 Buchungen'!L2:L465,"Einnahmen")+-SUMIFS('DevInt 2022 Buchungen'!F2:F465,'DevInt 2022 Buchungen'!D2:D465,"2204",'DevInt 2022 Buchungen'!C2:C465,"&gt;="&amp;BA$4,'DevInt 2022 Buchungen'!C2:C465,"&lt;"&amp;BA$5+1,'DevInt 2022 Buchungen'!P2:P465,"Ausgaben")++SUMIFS('DevInt 2022 Buchungen'!F2:F465,'DevInt 2022 Buchungen'!D2:D465,"2104",'DevInt 2022 Buchungen'!C2:C465,"&gt;="&amp;BA$4,'DevInt 2022 Buchungen'!C2:C465,"&lt;"&amp;BA$5+1,'DevInt 2022 Buchungen'!L2:L465,"Ausgaben")+-SUMIFS('DevInt 2022 Buchungen'!F2:F465,'DevInt 2022 Buchungen'!D2:D465,"2104",'DevInt 2022 Buchungen'!C2:C465,"&gt;="&amp;BA$4,'DevInt 2022 Buchungen'!C2:C465,"&lt;"&amp;BA$5+1,'DevInt 2022 Buchungen'!P2:P465,"Einnahmen")++SUMIFS('DevInt 2022 Buchungen'!F2:F465,'DevInt 2022 Buchungen'!D2:D465,"2104",'DevInt 2022 Buchungen'!C2:C465,"&gt;="&amp;BA$4,'DevInt 2022 Buchungen'!C2:C465,"&lt;"&amp;BA$5+1,'DevInt 2022 Buchungen'!L2:L465,"Einnahmen")+-SUMIFS('DevInt 2022 Buchungen'!F2:F465,'DevInt 2022 Buchungen'!D2:D465,"2104",'DevInt 2022 Buchungen'!C2:C465,"&gt;="&amp;BA$4,'DevInt 2022 Buchungen'!C2:C465,"&lt;"&amp;BA$5+1,'DevInt 2022 Buchungen'!P2:P465,"Ausgaben"))</f>
        <v>0</v>
      </c>
      <c r="BB31" s="21"/>
      <c r="BE31" s="26">
        <f>-(+SUMIFS('DevInt 2022 Buchungen'!F2:F465,'DevInt 2022 Buchungen'!D2:D465,"2204",'DevInt 2022 Buchungen'!C2:C465,"&gt;="&amp;BE$4,'DevInt 2022 Buchungen'!C2:C465,"&lt;"&amp;BE$5+1,'DevInt 2022 Buchungen'!L2:L465,"Ausgaben")+-SUMIFS('DevInt 2022 Buchungen'!F2:F465,'DevInt 2022 Buchungen'!D2:D465,"2204",'DevInt 2022 Buchungen'!C2:C465,"&gt;="&amp;BE$4,'DevInt 2022 Buchungen'!C2:C465,"&lt;"&amp;BE$5+1,'DevInt 2022 Buchungen'!P2:P465,"Einnahmen")++SUMIFS('DevInt 2022 Buchungen'!F2:F465,'DevInt 2022 Buchungen'!D2:D465,"2204",'DevInt 2022 Buchungen'!C2:C465,"&gt;="&amp;BE$4,'DevInt 2022 Buchungen'!C2:C465,"&lt;"&amp;BE$5+1,'DevInt 2022 Buchungen'!L2:L465,"Einnahmen")+-SUMIFS('DevInt 2022 Buchungen'!F2:F465,'DevInt 2022 Buchungen'!D2:D465,"2204",'DevInt 2022 Buchungen'!C2:C465,"&gt;="&amp;BE$4,'DevInt 2022 Buchungen'!C2:C465,"&lt;"&amp;BE$5+1,'DevInt 2022 Buchungen'!P2:P465,"Ausgaben")++SUMIFS('DevInt 2022 Buchungen'!F2:F465,'DevInt 2022 Buchungen'!D2:D465,"2104",'DevInt 2022 Buchungen'!C2:C465,"&gt;="&amp;BE$4,'DevInt 2022 Buchungen'!C2:C465,"&lt;"&amp;BE$5+1,'DevInt 2022 Buchungen'!L2:L465,"Ausgaben")+-SUMIFS('DevInt 2022 Buchungen'!F2:F465,'DevInt 2022 Buchungen'!D2:D465,"2104",'DevInt 2022 Buchungen'!C2:C465,"&gt;="&amp;BE$4,'DevInt 2022 Buchungen'!C2:C465,"&lt;"&amp;BE$5+1,'DevInt 2022 Buchungen'!P2:P465,"Einnahmen")++SUMIFS('DevInt 2022 Buchungen'!F2:F465,'DevInt 2022 Buchungen'!D2:D465,"2104",'DevInt 2022 Buchungen'!C2:C465,"&gt;="&amp;BE$4,'DevInt 2022 Buchungen'!C2:C465,"&lt;"&amp;BE$5+1,'DevInt 2022 Buchungen'!L2:L465,"Einnahmen")+-SUMIFS('DevInt 2022 Buchungen'!F2:F465,'DevInt 2022 Buchungen'!D2:D465,"2104",'DevInt 2022 Buchungen'!C2:C465,"&gt;="&amp;BE$4,'DevInt 2022 Buchungen'!C2:C465,"&lt;"&amp;BE$5+1,'DevInt 2022 Buchungen'!P2:P465,"Ausgaben"))</f>
        <v>0</v>
      </c>
      <c r="BF31" s="21"/>
      <c r="BI31" s="26">
        <f>-(+SUMIFS('DevInt 2022 Buchungen'!F2:F465,'DevInt 2022 Buchungen'!D2:D465,"2204",'DevInt 2022 Buchungen'!C2:C465,"&gt;="&amp;BI$4,'DevInt 2022 Buchungen'!C2:C465,"&lt;"&amp;BI$5+1,'DevInt 2022 Buchungen'!L2:L465,"Ausgaben")+-SUMIFS('DevInt 2022 Buchungen'!F2:F465,'DevInt 2022 Buchungen'!D2:D465,"2204",'DevInt 2022 Buchungen'!C2:C465,"&gt;="&amp;BI$4,'DevInt 2022 Buchungen'!C2:C465,"&lt;"&amp;BI$5+1,'DevInt 2022 Buchungen'!P2:P465,"Einnahmen")++SUMIFS('DevInt 2022 Buchungen'!F2:F465,'DevInt 2022 Buchungen'!D2:D465,"2204",'DevInt 2022 Buchungen'!C2:C465,"&gt;="&amp;BI$4,'DevInt 2022 Buchungen'!C2:C465,"&lt;"&amp;BI$5+1,'DevInt 2022 Buchungen'!L2:L465,"Einnahmen")+-SUMIFS('DevInt 2022 Buchungen'!F2:F465,'DevInt 2022 Buchungen'!D2:D465,"2204",'DevInt 2022 Buchungen'!C2:C465,"&gt;="&amp;BI$4,'DevInt 2022 Buchungen'!C2:C465,"&lt;"&amp;BI$5+1,'DevInt 2022 Buchungen'!P2:P465,"Ausgaben")++SUMIFS('DevInt 2022 Buchungen'!F2:F465,'DevInt 2022 Buchungen'!D2:D465,"2104",'DevInt 2022 Buchungen'!C2:C465,"&gt;="&amp;BI$4,'DevInt 2022 Buchungen'!C2:C465,"&lt;"&amp;BI$5+1,'DevInt 2022 Buchungen'!L2:L465,"Ausgaben")+-SUMIFS('DevInt 2022 Buchungen'!F2:F465,'DevInt 2022 Buchungen'!D2:D465,"2104",'DevInt 2022 Buchungen'!C2:C465,"&gt;="&amp;BI$4,'DevInt 2022 Buchungen'!C2:C465,"&lt;"&amp;BI$5+1,'DevInt 2022 Buchungen'!P2:P465,"Einnahmen")++SUMIFS('DevInt 2022 Buchungen'!F2:F465,'DevInt 2022 Buchungen'!D2:D465,"2104",'DevInt 2022 Buchungen'!C2:C465,"&gt;="&amp;BI$4,'DevInt 2022 Buchungen'!C2:C465,"&lt;"&amp;BI$5+1,'DevInt 2022 Buchungen'!L2:L465,"Einnahmen")+-SUMIFS('DevInt 2022 Buchungen'!F2:F465,'DevInt 2022 Buchungen'!D2:D465,"2104",'DevInt 2022 Buchungen'!C2:C465,"&gt;="&amp;BI$4,'DevInt 2022 Buchungen'!C2:C465,"&lt;"&amp;BI$5+1,'DevInt 2022 Buchungen'!P2:P465,"Ausgaben"))</f>
        <v>0</v>
      </c>
      <c r="BJ31" s="21"/>
      <c r="BM31" s="26">
        <f>-(+SUMIFS('DevInt 2022 Buchungen'!F2:F465,'DevInt 2022 Buchungen'!D2:D465,"2204",'DevInt 2022 Buchungen'!C2:C465,"&gt;="&amp;BM$4,'DevInt 2022 Buchungen'!C2:C465,"&lt;"&amp;BM$5+1,'DevInt 2022 Buchungen'!L2:L465,"Ausgaben")+-SUMIFS('DevInt 2022 Buchungen'!F2:F465,'DevInt 2022 Buchungen'!D2:D465,"2204",'DevInt 2022 Buchungen'!C2:C465,"&gt;="&amp;BM$4,'DevInt 2022 Buchungen'!C2:C465,"&lt;"&amp;BM$5+1,'DevInt 2022 Buchungen'!P2:P465,"Einnahmen")++SUMIFS('DevInt 2022 Buchungen'!F2:F465,'DevInt 2022 Buchungen'!D2:D465,"2204",'DevInt 2022 Buchungen'!C2:C465,"&gt;="&amp;BM$4,'DevInt 2022 Buchungen'!C2:C465,"&lt;"&amp;BM$5+1,'DevInt 2022 Buchungen'!L2:L465,"Einnahmen")+-SUMIFS('DevInt 2022 Buchungen'!F2:F465,'DevInt 2022 Buchungen'!D2:D465,"2204",'DevInt 2022 Buchungen'!C2:C465,"&gt;="&amp;BM$4,'DevInt 2022 Buchungen'!C2:C465,"&lt;"&amp;BM$5+1,'DevInt 2022 Buchungen'!P2:P465,"Ausgaben")++SUMIFS('DevInt 2022 Buchungen'!F2:F465,'DevInt 2022 Buchungen'!D2:D465,"2104",'DevInt 2022 Buchungen'!C2:C465,"&gt;="&amp;BM$4,'DevInt 2022 Buchungen'!C2:C465,"&lt;"&amp;BM$5+1,'DevInt 2022 Buchungen'!L2:L465,"Ausgaben")+-SUMIFS('DevInt 2022 Buchungen'!F2:F465,'DevInt 2022 Buchungen'!D2:D465,"2104",'DevInt 2022 Buchungen'!C2:C465,"&gt;="&amp;BM$4,'DevInt 2022 Buchungen'!C2:C465,"&lt;"&amp;BM$5+1,'DevInt 2022 Buchungen'!P2:P465,"Einnahmen")++SUMIFS('DevInt 2022 Buchungen'!F2:F465,'DevInt 2022 Buchungen'!D2:D465,"2104",'DevInt 2022 Buchungen'!C2:C465,"&gt;="&amp;BM$4,'DevInt 2022 Buchungen'!C2:C465,"&lt;"&amp;BM$5+1,'DevInt 2022 Buchungen'!L2:L465,"Einnahmen")+-SUMIFS('DevInt 2022 Buchungen'!F2:F465,'DevInt 2022 Buchungen'!D2:D465,"2104",'DevInt 2022 Buchungen'!C2:C465,"&gt;="&amp;BM$4,'DevInt 2022 Buchungen'!C2:C465,"&lt;"&amp;BM$5+1,'DevInt 2022 Buchungen'!P2:P465,"Ausgaben"))</f>
        <v>0</v>
      </c>
    </row>
    <row r="32" spans="3:65" x14ac:dyDescent="0.2">
      <c r="D32" t="s">
        <v>5162</v>
      </c>
      <c r="E32" t="s">
        <v>5163</v>
      </c>
      <c r="F32" s="21"/>
      <c r="I32" s="29">
        <v>0</v>
      </c>
      <c r="J32" s="21"/>
      <c r="M32" s="26">
        <f>-(SUMIFS('DevInt 2022 Buchungen'!F2:F465,'DevInt 2022 Buchungen'!D2:D465,$E32,'DevInt 2022 Buchungen'!C2:C465,"&gt;="&amp;M$4,'DevInt 2022 Buchungen'!C2:C465,"&lt;"&amp;M$5+1,'DevInt 2022 Buchungen'!L2:L465,"Ausgaben")-SUMIFS('DevInt 2022 Buchungen'!F2:F465,'DevInt 2022 Buchungen'!D2:D465,$E32,'DevInt 2022 Buchungen'!C2:C465,"&gt;="&amp;M$4,'DevInt 2022 Buchungen'!C2:C465,"&lt;"&amp;M$5+1,'DevInt 2022 Buchungen'!P2:P465,"Einnahmen")+SUMIFS('DevInt 2022 Buchungen'!F2:F465,'DevInt 2022 Buchungen'!D2:D465,$E32,'DevInt 2022 Buchungen'!C2:C465,"&gt;="&amp;M$4,'DevInt 2022 Buchungen'!C2:C465,"&lt;"&amp;M$5+1,'DevInt 2022 Buchungen'!L2:L465,"Einnahmen")-SUMIFS('DevInt 2022 Buchungen'!F2:F465,'DevInt 2022 Buchungen'!D2:D465,$E32,'DevInt 2022 Buchungen'!C2:C465,"&gt;="&amp;M$4,'DevInt 2022 Buchungen'!C2:C465,"&lt;"&amp;M$5+1,'DevInt 2022 Buchungen'!P2:P465,"Ausgaben"))</f>
        <v>0</v>
      </c>
      <c r="N32" s="21"/>
      <c r="Q32" s="26">
        <f>-(SUMIFS('DevInt 2022 Buchungen'!F2:F465,'DevInt 2022 Buchungen'!D2:D465,$E32,'DevInt 2022 Buchungen'!C2:C465,"&gt;="&amp;Q$4,'DevInt 2022 Buchungen'!C2:C465,"&lt;"&amp;Q$5+1,'DevInt 2022 Buchungen'!L2:L465,"Ausgaben")-SUMIFS('DevInt 2022 Buchungen'!F2:F465,'DevInt 2022 Buchungen'!D2:D465,$E32,'DevInt 2022 Buchungen'!C2:C465,"&gt;="&amp;Q$4,'DevInt 2022 Buchungen'!C2:C465,"&lt;"&amp;Q$5+1,'DevInt 2022 Buchungen'!P2:P465,"Einnahmen")+SUMIFS('DevInt 2022 Buchungen'!F2:F465,'DevInt 2022 Buchungen'!D2:D465,$E32,'DevInt 2022 Buchungen'!C2:C465,"&gt;="&amp;Q$4,'DevInt 2022 Buchungen'!C2:C465,"&lt;"&amp;Q$5+1,'DevInt 2022 Buchungen'!L2:L465,"Einnahmen")-SUMIFS('DevInt 2022 Buchungen'!F2:F465,'DevInt 2022 Buchungen'!D2:D465,$E32,'DevInt 2022 Buchungen'!C2:C465,"&gt;="&amp;Q$4,'DevInt 2022 Buchungen'!C2:C465,"&lt;"&amp;Q$5+1,'DevInt 2022 Buchungen'!P2:P465,"Ausgaben"))</f>
        <v>0</v>
      </c>
      <c r="R32" s="21"/>
      <c r="U32" s="26">
        <f>-(SUMIFS('DevInt 2022 Buchungen'!F2:F465,'DevInt 2022 Buchungen'!D2:D465,$E32,'DevInt 2022 Buchungen'!C2:C465,"&gt;="&amp;U$4,'DevInt 2022 Buchungen'!C2:C465,"&lt;"&amp;U$5+1,'DevInt 2022 Buchungen'!L2:L465,"Ausgaben")-SUMIFS('DevInt 2022 Buchungen'!F2:F465,'DevInt 2022 Buchungen'!D2:D465,$E32,'DevInt 2022 Buchungen'!C2:C465,"&gt;="&amp;U$4,'DevInt 2022 Buchungen'!C2:C465,"&lt;"&amp;U$5+1,'DevInt 2022 Buchungen'!P2:P465,"Einnahmen")+SUMIFS('DevInt 2022 Buchungen'!F2:F465,'DevInt 2022 Buchungen'!D2:D465,$E32,'DevInt 2022 Buchungen'!C2:C465,"&gt;="&amp;U$4,'DevInt 2022 Buchungen'!C2:C465,"&lt;"&amp;U$5+1,'DevInt 2022 Buchungen'!L2:L465,"Einnahmen")-SUMIFS('DevInt 2022 Buchungen'!F2:F465,'DevInt 2022 Buchungen'!D2:D465,$E32,'DevInt 2022 Buchungen'!C2:C465,"&gt;="&amp;U$4,'DevInt 2022 Buchungen'!C2:C465,"&lt;"&amp;U$5+1,'DevInt 2022 Buchungen'!P2:P465,"Ausgaben"))</f>
        <v>0</v>
      </c>
      <c r="V32" s="21"/>
      <c r="Y32" s="26">
        <f>-(SUMIFS('DevInt 2022 Buchungen'!F2:F465,'DevInt 2022 Buchungen'!D2:D465,$E32,'DevInt 2022 Buchungen'!C2:C465,"&gt;="&amp;Y$4,'DevInt 2022 Buchungen'!C2:C465,"&lt;"&amp;Y$5+1,'DevInt 2022 Buchungen'!L2:L465,"Ausgaben")-SUMIFS('DevInt 2022 Buchungen'!F2:F465,'DevInt 2022 Buchungen'!D2:D465,$E32,'DevInt 2022 Buchungen'!C2:C465,"&gt;="&amp;Y$4,'DevInt 2022 Buchungen'!C2:C465,"&lt;"&amp;Y$5+1,'DevInt 2022 Buchungen'!P2:P465,"Einnahmen")+SUMIFS('DevInt 2022 Buchungen'!F2:F465,'DevInt 2022 Buchungen'!D2:D465,$E32,'DevInt 2022 Buchungen'!C2:C465,"&gt;="&amp;Y$4,'DevInt 2022 Buchungen'!C2:C465,"&lt;"&amp;Y$5+1,'DevInt 2022 Buchungen'!L2:L465,"Einnahmen")-SUMIFS('DevInt 2022 Buchungen'!F2:F465,'DevInt 2022 Buchungen'!D2:D465,$E32,'DevInt 2022 Buchungen'!C2:C465,"&gt;="&amp;Y$4,'DevInt 2022 Buchungen'!C2:C465,"&lt;"&amp;Y$5+1,'DevInt 2022 Buchungen'!P2:P465,"Ausgaben"))</f>
        <v>0</v>
      </c>
      <c r="Z32" s="21"/>
      <c r="AC32" s="26">
        <f>-(SUMIFS('DevInt 2022 Buchungen'!F2:F465,'DevInt 2022 Buchungen'!D2:D465,$E32,'DevInt 2022 Buchungen'!C2:C465,"&gt;="&amp;AC$4,'DevInt 2022 Buchungen'!C2:C465,"&lt;"&amp;AC$5+1,'DevInt 2022 Buchungen'!L2:L465,"Ausgaben")-SUMIFS('DevInt 2022 Buchungen'!F2:F465,'DevInt 2022 Buchungen'!D2:D465,$E32,'DevInt 2022 Buchungen'!C2:C465,"&gt;="&amp;AC$4,'DevInt 2022 Buchungen'!C2:C465,"&lt;"&amp;AC$5+1,'DevInt 2022 Buchungen'!P2:P465,"Einnahmen")+SUMIFS('DevInt 2022 Buchungen'!F2:F465,'DevInt 2022 Buchungen'!D2:D465,$E32,'DevInt 2022 Buchungen'!C2:C465,"&gt;="&amp;AC$4,'DevInt 2022 Buchungen'!C2:C465,"&lt;"&amp;AC$5+1,'DevInt 2022 Buchungen'!L2:L465,"Einnahmen")-SUMIFS('DevInt 2022 Buchungen'!F2:F465,'DevInt 2022 Buchungen'!D2:D465,$E32,'DevInt 2022 Buchungen'!C2:C465,"&gt;="&amp;AC$4,'DevInt 2022 Buchungen'!C2:C465,"&lt;"&amp;AC$5+1,'DevInt 2022 Buchungen'!P2:P465,"Ausgaben"))</f>
        <v>0</v>
      </c>
      <c r="AD32" s="21"/>
      <c r="AG32" s="26">
        <f>-(SUMIFS('DevInt 2022 Buchungen'!F2:F465,'DevInt 2022 Buchungen'!D2:D465,$E32,'DevInt 2022 Buchungen'!C2:C465,"&gt;="&amp;AG$4,'DevInt 2022 Buchungen'!C2:C465,"&lt;"&amp;AG$5+1,'DevInt 2022 Buchungen'!L2:L465,"Ausgaben")-SUMIFS('DevInt 2022 Buchungen'!F2:F465,'DevInt 2022 Buchungen'!D2:D465,$E32,'DevInt 2022 Buchungen'!C2:C465,"&gt;="&amp;AG$4,'DevInt 2022 Buchungen'!C2:C465,"&lt;"&amp;AG$5+1,'DevInt 2022 Buchungen'!P2:P465,"Einnahmen")+SUMIFS('DevInt 2022 Buchungen'!F2:F465,'DevInt 2022 Buchungen'!D2:D465,$E32,'DevInt 2022 Buchungen'!C2:C465,"&gt;="&amp;AG$4,'DevInt 2022 Buchungen'!C2:C465,"&lt;"&amp;AG$5+1,'DevInt 2022 Buchungen'!L2:L465,"Einnahmen")-SUMIFS('DevInt 2022 Buchungen'!F2:F465,'DevInt 2022 Buchungen'!D2:D465,$E32,'DevInt 2022 Buchungen'!C2:C465,"&gt;="&amp;AG$4,'DevInt 2022 Buchungen'!C2:C465,"&lt;"&amp;AG$5+1,'DevInt 2022 Buchungen'!P2:P465,"Ausgaben"))</f>
        <v>0</v>
      </c>
      <c r="AH32" s="21"/>
      <c r="AK32" s="26">
        <f>-(SUMIFS('DevInt 2022 Buchungen'!F2:F465,'DevInt 2022 Buchungen'!D2:D465,$E32,'DevInt 2022 Buchungen'!C2:C465,"&gt;="&amp;AK$4,'DevInt 2022 Buchungen'!C2:C465,"&lt;"&amp;AK$5+1,'DevInt 2022 Buchungen'!L2:L465,"Ausgaben")-SUMIFS('DevInt 2022 Buchungen'!F2:F465,'DevInt 2022 Buchungen'!D2:D465,$E32,'DevInt 2022 Buchungen'!C2:C465,"&gt;="&amp;AK$4,'DevInt 2022 Buchungen'!C2:C465,"&lt;"&amp;AK$5+1,'DevInt 2022 Buchungen'!P2:P465,"Einnahmen")+SUMIFS('DevInt 2022 Buchungen'!F2:F465,'DevInt 2022 Buchungen'!D2:D465,$E32,'DevInt 2022 Buchungen'!C2:C465,"&gt;="&amp;AK$4,'DevInt 2022 Buchungen'!C2:C465,"&lt;"&amp;AK$5+1,'DevInt 2022 Buchungen'!L2:L465,"Einnahmen")-SUMIFS('DevInt 2022 Buchungen'!F2:F465,'DevInt 2022 Buchungen'!D2:D465,$E32,'DevInt 2022 Buchungen'!C2:C465,"&gt;="&amp;AK$4,'DevInt 2022 Buchungen'!C2:C465,"&lt;"&amp;AK$5+1,'DevInt 2022 Buchungen'!P2:P465,"Ausgaben"))</f>
        <v>0</v>
      </c>
      <c r="AL32" s="21"/>
      <c r="AO32" s="26">
        <f>-(SUMIFS('DevInt 2022 Buchungen'!F2:F465,'DevInt 2022 Buchungen'!D2:D465,$E32,'DevInt 2022 Buchungen'!C2:C465,"&gt;="&amp;AO$4,'DevInt 2022 Buchungen'!C2:C465,"&lt;"&amp;AO$5+1,'DevInt 2022 Buchungen'!L2:L465,"Ausgaben")-SUMIFS('DevInt 2022 Buchungen'!F2:F465,'DevInt 2022 Buchungen'!D2:D465,$E32,'DevInt 2022 Buchungen'!C2:C465,"&gt;="&amp;AO$4,'DevInt 2022 Buchungen'!C2:C465,"&lt;"&amp;AO$5+1,'DevInt 2022 Buchungen'!P2:P465,"Einnahmen")+SUMIFS('DevInt 2022 Buchungen'!F2:F465,'DevInt 2022 Buchungen'!D2:D465,$E32,'DevInt 2022 Buchungen'!C2:C465,"&gt;="&amp;AO$4,'DevInt 2022 Buchungen'!C2:C465,"&lt;"&amp;AO$5+1,'DevInt 2022 Buchungen'!L2:L465,"Einnahmen")-SUMIFS('DevInt 2022 Buchungen'!F2:F465,'DevInt 2022 Buchungen'!D2:D465,$E32,'DevInt 2022 Buchungen'!C2:C465,"&gt;="&amp;AO$4,'DevInt 2022 Buchungen'!C2:C465,"&lt;"&amp;AO$5+1,'DevInt 2022 Buchungen'!P2:P465,"Ausgaben"))</f>
        <v>0</v>
      </c>
      <c r="AP32" s="21"/>
      <c r="AS32" s="26">
        <f>-(SUMIFS('DevInt 2022 Buchungen'!F2:F465,'DevInt 2022 Buchungen'!D2:D465,$E32,'DevInt 2022 Buchungen'!C2:C465,"&gt;="&amp;AS$4,'DevInt 2022 Buchungen'!C2:C465,"&lt;"&amp;AS$5+1,'DevInt 2022 Buchungen'!L2:L465,"Ausgaben")-SUMIFS('DevInt 2022 Buchungen'!F2:F465,'DevInt 2022 Buchungen'!D2:D465,$E32,'DevInt 2022 Buchungen'!C2:C465,"&gt;="&amp;AS$4,'DevInt 2022 Buchungen'!C2:C465,"&lt;"&amp;AS$5+1,'DevInt 2022 Buchungen'!P2:P465,"Einnahmen")+SUMIFS('DevInt 2022 Buchungen'!F2:F465,'DevInt 2022 Buchungen'!D2:D465,$E32,'DevInt 2022 Buchungen'!C2:C465,"&gt;="&amp;AS$4,'DevInt 2022 Buchungen'!C2:C465,"&lt;"&amp;AS$5+1,'DevInt 2022 Buchungen'!L2:L465,"Einnahmen")-SUMIFS('DevInt 2022 Buchungen'!F2:F465,'DevInt 2022 Buchungen'!D2:D465,$E32,'DevInt 2022 Buchungen'!C2:C465,"&gt;="&amp;AS$4,'DevInt 2022 Buchungen'!C2:C465,"&lt;"&amp;AS$5+1,'DevInt 2022 Buchungen'!P2:P465,"Ausgaben"))</f>
        <v>0</v>
      </c>
      <c r="AT32" s="21"/>
      <c r="AW32" s="26">
        <f>-(SUMIFS('DevInt 2022 Buchungen'!F2:F465,'DevInt 2022 Buchungen'!D2:D465,$E32,'DevInt 2022 Buchungen'!C2:C465,"&gt;="&amp;AW$4,'DevInt 2022 Buchungen'!C2:C465,"&lt;"&amp;AW$5+1,'DevInt 2022 Buchungen'!L2:L465,"Ausgaben")-SUMIFS('DevInt 2022 Buchungen'!F2:F465,'DevInt 2022 Buchungen'!D2:D465,$E32,'DevInt 2022 Buchungen'!C2:C465,"&gt;="&amp;AW$4,'DevInt 2022 Buchungen'!C2:C465,"&lt;"&amp;AW$5+1,'DevInt 2022 Buchungen'!P2:P465,"Einnahmen")+SUMIFS('DevInt 2022 Buchungen'!F2:F465,'DevInt 2022 Buchungen'!D2:D465,$E32,'DevInt 2022 Buchungen'!C2:C465,"&gt;="&amp;AW$4,'DevInt 2022 Buchungen'!C2:C465,"&lt;"&amp;AW$5+1,'DevInt 2022 Buchungen'!L2:L465,"Einnahmen")-SUMIFS('DevInt 2022 Buchungen'!F2:F465,'DevInt 2022 Buchungen'!D2:D465,$E32,'DevInt 2022 Buchungen'!C2:C465,"&gt;="&amp;AW$4,'DevInt 2022 Buchungen'!C2:C465,"&lt;"&amp;AW$5+1,'DevInt 2022 Buchungen'!P2:P465,"Ausgaben"))</f>
        <v>0</v>
      </c>
      <c r="AX32" s="21"/>
      <c r="BA32" s="26">
        <f>-(SUMIFS('DevInt 2022 Buchungen'!F2:F465,'DevInt 2022 Buchungen'!D2:D465,$E32,'DevInt 2022 Buchungen'!C2:C465,"&gt;="&amp;BA$4,'DevInt 2022 Buchungen'!C2:C465,"&lt;"&amp;BA$5+1,'DevInt 2022 Buchungen'!L2:L465,"Ausgaben")-SUMIFS('DevInt 2022 Buchungen'!F2:F465,'DevInt 2022 Buchungen'!D2:D465,$E32,'DevInt 2022 Buchungen'!C2:C465,"&gt;="&amp;BA$4,'DevInt 2022 Buchungen'!C2:C465,"&lt;"&amp;BA$5+1,'DevInt 2022 Buchungen'!P2:P465,"Einnahmen")+SUMIFS('DevInt 2022 Buchungen'!F2:F465,'DevInt 2022 Buchungen'!D2:D465,$E32,'DevInt 2022 Buchungen'!C2:C465,"&gt;="&amp;BA$4,'DevInt 2022 Buchungen'!C2:C465,"&lt;"&amp;BA$5+1,'DevInt 2022 Buchungen'!L2:L465,"Einnahmen")-SUMIFS('DevInt 2022 Buchungen'!F2:F465,'DevInt 2022 Buchungen'!D2:D465,$E32,'DevInt 2022 Buchungen'!C2:C465,"&gt;="&amp;BA$4,'DevInt 2022 Buchungen'!C2:C465,"&lt;"&amp;BA$5+1,'DevInt 2022 Buchungen'!P2:P465,"Ausgaben"))</f>
        <v>0</v>
      </c>
      <c r="BB32" s="21"/>
      <c r="BE32" s="26">
        <f>-(SUMIFS('DevInt 2022 Buchungen'!F2:F465,'DevInt 2022 Buchungen'!D2:D465,$E32,'DevInt 2022 Buchungen'!C2:C465,"&gt;="&amp;BE$4,'DevInt 2022 Buchungen'!C2:C465,"&lt;"&amp;BE$5+1,'DevInt 2022 Buchungen'!L2:L465,"Ausgaben")-SUMIFS('DevInt 2022 Buchungen'!F2:F465,'DevInt 2022 Buchungen'!D2:D465,$E32,'DevInt 2022 Buchungen'!C2:C465,"&gt;="&amp;BE$4,'DevInt 2022 Buchungen'!C2:C465,"&lt;"&amp;BE$5+1,'DevInt 2022 Buchungen'!P2:P465,"Einnahmen")+SUMIFS('DevInt 2022 Buchungen'!F2:F465,'DevInt 2022 Buchungen'!D2:D465,$E32,'DevInt 2022 Buchungen'!C2:C465,"&gt;="&amp;BE$4,'DevInt 2022 Buchungen'!C2:C465,"&lt;"&amp;BE$5+1,'DevInt 2022 Buchungen'!L2:L465,"Einnahmen")-SUMIFS('DevInt 2022 Buchungen'!F2:F465,'DevInt 2022 Buchungen'!D2:D465,$E32,'DevInt 2022 Buchungen'!C2:C465,"&gt;="&amp;BE$4,'DevInt 2022 Buchungen'!C2:C465,"&lt;"&amp;BE$5+1,'DevInt 2022 Buchungen'!P2:P465,"Ausgaben"))</f>
        <v>0</v>
      </c>
      <c r="BF32" s="21"/>
      <c r="BI32" s="26">
        <f>-(SUMIFS('DevInt 2022 Buchungen'!F2:F465,'DevInt 2022 Buchungen'!D2:D465,$E32,'DevInt 2022 Buchungen'!C2:C465,"&gt;="&amp;BI$4,'DevInt 2022 Buchungen'!C2:C465,"&lt;"&amp;BI$5+1,'DevInt 2022 Buchungen'!L2:L465,"Ausgaben")-SUMIFS('DevInt 2022 Buchungen'!F2:F465,'DevInt 2022 Buchungen'!D2:D465,$E32,'DevInt 2022 Buchungen'!C2:C465,"&gt;="&amp;BI$4,'DevInt 2022 Buchungen'!C2:C465,"&lt;"&amp;BI$5+1,'DevInt 2022 Buchungen'!P2:P465,"Einnahmen")+SUMIFS('DevInt 2022 Buchungen'!F2:F465,'DevInt 2022 Buchungen'!D2:D465,$E32,'DevInt 2022 Buchungen'!C2:C465,"&gt;="&amp;BI$4,'DevInt 2022 Buchungen'!C2:C465,"&lt;"&amp;BI$5+1,'DevInt 2022 Buchungen'!L2:L465,"Einnahmen")-SUMIFS('DevInt 2022 Buchungen'!F2:F465,'DevInt 2022 Buchungen'!D2:D465,$E32,'DevInt 2022 Buchungen'!C2:C465,"&gt;="&amp;BI$4,'DevInt 2022 Buchungen'!C2:C465,"&lt;"&amp;BI$5+1,'DevInt 2022 Buchungen'!P2:P465,"Ausgaben"))</f>
        <v>0</v>
      </c>
      <c r="BJ32" s="21"/>
      <c r="BM32" s="26">
        <f>-(SUMIFS('DevInt 2022 Buchungen'!F2:F465,'DevInt 2022 Buchungen'!D2:D465,$E32,'DevInt 2022 Buchungen'!C2:C465,"&gt;="&amp;BM$4,'DevInt 2022 Buchungen'!C2:C465,"&lt;"&amp;BM$5+1,'DevInt 2022 Buchungen'!L2:L465,"Ausgaben")-SUMIFS('DevInt 2022 Buchungen'!F2:F465,'DevInt 2022 Buchungen'!D2:D465,$E32,'DevInt 2022 Buchungen'!C2:C465,"&gt;="&amp;BM$4,'DevInt 2022 Buchungen'!C2:C465,"&lt;"&amp;BM$5+1,'DevInt 2022 Buchungen'!P2:P465,"Einnahmen")+SUMIFS('DevInt 2022 Buchungen'!F2:F465,'DevInt 2022 Buchungen'!D2:D465,$E32,'DevInt 2022 Buchungen'!C2:C465,"&gt;="&amp;BM$4,'DevInt 2022 Buchungen'!C2:C465,"&lt;"&amp;BM$5+1,'DevInt 2022 Buchungen'!L2:L465,"Einnahmen")-SUMIFS('DevInt 2022 Buchungen'!F2:F465,'DevInt 2022 Buchungen'!D2:D465,$E32,'DevInt 2022 Buchungen'!C2:C465,"&gt;="&amp;BM$4,'DevInt 2022 Buchungen'!C2:C465,"&lt;"&amp;BM$5+1,'DevInt 2022 Buchungen'!P2:P465,"Ausgaben"))</f>
        <v>0</v>
      </c>
    </row>
    <row r="33" spans="2:65" ht="21" x14ac:dyDescent="0.25">
      <c r="B33" s="23" t="s">
        <v>5164</v>
      </c>
      <c r="C33" s="23"/>
      <c r="D33" s="23"/>
      <c r="E33" s="23"/>
      <c r="F33" s="50">
        <f>+G34+G41</f>
        <v>0</v>
      </c>
      <c r="G33" s="45"/>
      <c r="H33" s="45"/>
      <c r="I33" s="43"/>
      <c r="J33" s="50">
        <f>+K34+K41</f>
        <v>985.90999999999985</v>
      </c>
      <c r="K33" s="45"/>
      <c r="L33" s="45"/>
      <c r="M33" s="43"/>
      <c r="N33" s="50">
        <f>+O34+O41</f>
        <v>0</v>
      </c>
      <c r="O33" s="45"/>
      <c r="P33" s="45"/>
      <c r="Q33" s="43"/>
      <c r="R33" s="50">
        <f>+S34+S41</f>
        <v>0</v>
      </c>
      <c r="S33" s="45"/>
      <c r="T33" s="45"/>
      <c r="U33" s="43"/>
      <c r="V33" s="50">
        <f>+W34+W41</f>
        <v>0</v>
      </c>
      <c r="W33" s="45"/>
      <c r="X33" s="45"/>
      <c r="Y33" s="43"/>
      <c r="Z33" s="50">
        <f>+AA34+AA41</f>
        <v>0</v>
      </c>
      <c r="AA33" s="45"/>
      <c r="AB33" s="45"/>
      <c r="AC33" s="43"/>
      <c r="AD33" s="50">
        <f>+AE34+AE41</f>
        <v>0</v>
      </c>
      <c r="AE33" s="45"/>
      <c r="AF33" s="45"/>
      <c r="AG33" s="43"/>
      <c r="AH33" s="50">
        <f>+AI34+AI41</f>
        <v>0</v>
      </c>
      <c r="AI33" s="45"/>
      <c r="AJ33" s="45"/>
      <c r="AK33" s="43"/>
      <c r="AL33" s="50">
        <f>+AM34+AM41</f>
        <v>0</v>
      </c>
      <c r="AM33" s="45"/>
      <c r="AN33" s="45"/>
      <c r="AO33" s="43"/>
      <c r="AP33" s="50">
        <f>+AQ34+AQ41</f>
        <v>4892</v>
      </c>
      <c r="AQ33" s="45"/>
      <c r="AR33" s="45"/>
      <c r="AS33" s="43"/>
      <c r="AT33" s="50">
        <f>+AU34+AU41</f>
        <v>-3396.1400000000003</v>
      </c>
      <c r="AU33" s="45"/>
      <c r="AV33" s="45"/>
      <c r="AW33" s="43"/>
      <c r="AX33" s="50">
        <f>+AY34+AY41</f>
        <v>-614.36</v>
      </c>
      <c r="AY33" s="45"/>
      <c r="AZ33" s="45"/>
      <c r="BA33" s="43"/>
      <c r="BB33" s="50">
        <f>+BC34+BC41</f>
        <v>209.91000000000008</v>
      </c>
      <c r="BC33" s="45"/>
      <c r="BD33" s="45"/>
      <c r="BE33" s="43"/>
      <c r="BF33" s="50">
        <f>+BG34+BG41</f>
        <v>106.94</v>
      </c>
      <c r="BG33" s="45"/>
      <c r="BH33" s="45"/>
      <c r="BI33" s="43"/>
      <c r="BJ33" s="50">
        <f>+BK34+BK41</f>
        <v>-212.43999999999687</v>
      </c>
      <c r="BK33" s="45"/>
      <c r="BL33" s="45"/>
      <c r="BM33" s="43"/>
    </row>
    <row r="34" spans="2:65" ht="18" x14ac:dyDescent="0.2">
      <c r="C34" s="24" t="s">
        <v>5165</v>
      </c>
      <c r="D34" s="24"/>
      <c r="E34" s="24"/>
      <c r="F34" s="25"/>
      <c r="G34" s="46">
        <f>+H35-H37</f>
        <v>0</v>
      </c>
      <c r="H34" s="45"/>
      <c r="I34" s="43"/>
      <c r="J34" s="25"/>
      <c r="K34" s="46">
        <f>+L35-L37</f>
        <v>985.90999999999985</v>
      </c>
      <c r="L34" s="45"/>
      <c r="M34" s="43"/>
      <c r="N34" s="25"/>
      <c r="O34" s="46">
        <f>+P35-P37</f>
        <v>0</v>
      </c>
      <c r="P34" s="45"/>
      <c r="Q34" s="43"/>
      <c r="R34" s="25"/>
      <c r="S34" s="46">
        <f>+T35-T37</f>
        <v>0</v>
      </c>
      <c r="T34" s="45"/>
      <c r="U34" s="43"/>
      <c r="V34" s="25"/>
      <c r="W34" s="46">
        <f>+X35-X37</f>
        <v>0</v>
      </c>
      <c r="X34" s="45"/>
      <c r="Y34" s="43"/>
      <c r="Z34" s="25"/>
      <c r="AA34" s="46">
        <f>+AB35-AB37</f>
        <v>0</v>
      </c>
      <c r="AB34" s="45"/>
      <c r="AC34" s="43"/>
      <c r="AD34" s="25"/>
      <c r="AE34" s="46">
        <f>+AF35-AF37</f>
        <v>0</v>
      </c>
      <c r="AF34" s="45"/>
      <c r="AG34" s="43"/>
      <c r="AH34" s="25"/>
      <c r="AI34" s="46">
        <f>+AJ35-AJ37</f>
        <v>0</v>
      </c>
      <c r="AJ34" s="45"/>
      <c r="AK34" s="43"/>
      <c r="AL34" s="25"/>
      <c r="AM34" s="46">
        <f>+AN35-AN37</f>
        <v>0</v>
      </c>
      <c r="AN34" s="45"/>
      <c r="AO34" s="43"/>
      <c r="AP34" s="25"/>
      <c r="AQ34" s="46">
        <f>+AR35-AR37</f>
        <v>4892</v>
      </c>
      <c r="AR34" s="45"/>
      <c r="AS34" s="43"/>
      <c r="AT34" s="25"/>
      <c r="AU34" s="46">
        <f>+AV35-AV37</f>
        <v>-3396.1400000000003</v>
      </c>
      <c r="AV34" s="45"/>
      <c r="AW34" s="43"/>
      <c r="AX34" s="25"/>
      <c r="AY34" s="46">
        <f>+AZ35-AZ37</f>
        <v>-614.36</v>
      </c>
      <c r="AZ34" s="45"/>
      <c r="BA34" s="43"/>
      <c r="BB34" s="25"/>
      <c r="BC34" s="46">
        <f>+BD35-BD37</f>
        <v>209.91000000000008</v>
      </c>
      <c r="BD34" s="45"/>
      <c r="BE34" s="43"/>
      <c r="BF34" s="25"/>
      <c r="BG34" s="46">
        <f>+BH35-BH37</f>
        <v>106.94</v>
      </c>
      <c r="BH34" s="45"/>
      <c r="BI34" s="43"/>
      <c r="BJ34" s="25"/>
      <c r="BK34" s="46">
        <f>+BL35-BL37</f>
        <v>-212.43999999999687</v>
      </c>
      <c r="BL34" s="45"/>
      <c r="BM34" s="43"/>
    </row>
    <row r="35" spans="2:65" ht="16" x14ac:dyDescent="0.2">
      <c r="D35" s="27" t="s">
        <v>105</v>
      </c>
      <c r="E35" s="27"/>
      <c r="F35" s="28"/>
      <c r="G35" s="27"/>
      <c r="H35" s="42">
        <f>I36</f>
        <v>0</v>
      </c>
      <c r="I35" s="43"/>
      <c r="J35" s="28"/>
      <c r="K35" s="27"/>
      <c r="L35" s="42">
        <f>M36</f>
        <v>21366.54</v>
      </c>
      <c r="M35" s="43"/>
      <c r="N35" s="28"/>
      <c r="O35" s="27"/>
      <c r="P35" s="42">
        <f>Q36</f>
        <v>0</v>
      </c>
      <c r="Q35" s="43"/>
      <c r="R35" s="28"/>
      <c r="S35" s="27"/>
      <c r="T35" s="42">
        <f>U36</f>
        <v>0</v>
      </c>
      <c r="U35" s="43"/>
      <c r="V35" s="28"/>
      <c r="W35" s="27"/>
      <c r="X35" s="42">
        <f>Y36</f>
        <v>0</v>
      </c>
      <c r="Y35" s="43"/>
      <c r="Z35" s="28"/>
      <c r="AA35" s="27"/>
      <c r="AB35" s="42">
        <f>AC36</f>
        <v>0</v>
      </c>
      <c r="AC35" s="43"/>
      <c r="AD35" s="28"/>
      <c r="AE35" s="27"/>
      <c r="AF35" s="42">
        <f>AG36</f>
        <v>0</v>
      </c>
      <c r="AG35" s="43"/>
      <c r="AH35" s="28"/>
      <c r="AI35" s="27"/>
      <c r="AJ35" s="42">
        <f>AK36</f>
        <v>0</v>
      </c>
      <c r="AK35" s="43"/>
      <c r="AL35" s="28"/>
      <c r="AM35" s="27"/>
      <c r="AN35" s="42">
        <f>AO36</f>
        <v>0</v>
      </c>
      <c r="AO35" s="43"/>
      <c r="AP35" s="28"/>
      <c r="AQ35" s="27"/>
      <c r="AR35" s="42">
        <f>AS36</f>
        <v>4892</v>
      </c>
      <c r="AS35" s="43"/>
      <c r="AT35" s="28"/>
      <c r="AU35" s="27"/>
      <c r="AV35" s="42">
        <f>AW36</f>
        <v>739.5</v>
      </c>
      <c r="AW35" s="43"/>
      <c r="AX35" s="28"/>
      <c r="AY35" s="27"/>
      <c r="AZ35" s="42">
        <f>BA36</f>
        <v>0</v>
      </c>
      <c r="BA35" s="43"/>
      <c r="BB35" s="28"/>
      <c r="BC35" s="27"/>
      <c r="BD35" s="42">
        <f>BE36</f>
        <v>1645.5</v>
      </c>
      <c r="BE35" s="43"/>
      <c r="BF35" s="28"/>
      <c r="BG35" s="27"/>
      <c r="BH35" s="42">
        <f>BI36</f>
        <v>583.5</v>
      </c>
      <c r="BI35" s="43"/>
      <c r="BJ35" s="28"/>
      <c r="BK35" s="27"/>
      <c r="BL35" s="42">
        <f>BM36</f>
        <v>13506.04</v>
      </c>
      <c r="BM35" s="43"/>
    </row>
    <row r="36" spans="2:65" x14ac:dyDescent="0.2">
      <c r="D36" t="s">
        <v>5166</v>
      </c>
      <c r="E36" t="s">
        <v>747</v>
      </c>
      <c r="F36" s="21"/>
      <c r="I36" s="22"/>
      <c r="J36" s="21"/>
      <c r="M36" s="26">
        <f>-(SUMIFS('DevInt 2022 Buchungen'!F2:F465,'DevInt 2022 Buchungen'!D2:D465,$E36,'DevInt 2022 Buchungen'!C2:C465,"&gt;="&amp;M$4,'DevInt 2022 Buchungen'!C2:C465,"&lt;"&amp;M$5+1,'DevInt 2022 Buchungen'!L2:L465,"Ausgaben")-SUMIFS('DevInt 2022 Buchungen'!F2:F465,'DevInt 2022 Buchungen'!D2:D465,$E36,'DevInt 2022 Buchungen'!C2:C465,"&gt;="&amp;M$4,'DevInt 2022 Buchungen'!C2:C465,"&lt;"&amp;M$5+1,'DevInt 2022 Buchungen'!P2:P465,"Einnahmen")+SUMIFS('DevInt 2022 Buchungen'!F2:F465,'DevInt 2022 Buchungen'!D2:D465,$E36,'DevInt 2022 Buchungen'!C2:C465,"&gt;="&amp;M$4,'DevInt 2022 Buchungen'!C2:C465,"&lt;"&amp;M$5+1,'DevInt 2022 Buchungen'!L2:L465,"Einnahmen")-SUMIFS('DevInt 2022 Buchungen'!F2:F465,'DevInt 2022 Buchungen'!D2:D465,$E36,'DevInt 2022 Buchungen'!C2:C465,"&gt;="&amp;M$4,'DevInt 2022 Buchungen'!C2:C465,"&lt;"&amp;M$5+1,'DevInt 2022 Buchungen'!P2:P465,"Ausgaben"))</f>
        <v>21366.54</v>
      </c>
      <c r="N36" s="21"/>
      <c r="Q36" s="26">
        <f>-(SUMIFS('DevInt 2022 Buchungen'!F2:F465,'DevInt 2022 Buchungen'!D2:D465,$E36,'DevInt 2022 Buchungen'!C2:C465,"&gt;="&amp;Q$4,'DevInt 2022 Buchungen'!C2:C465,"&lt;"&amp;Q$5+1,'DevInt 2022 Buchungen'!L2:L465,"Ausgaben")-SUMIFS('DevInt 2022 Buchungen'!F2:F465,'DevInt 2022 Buchungen'!D2:D465,$E36,'DevInt 2022 Buchungen'!C2:C465,"&gt;="&amp;Q$4,'DevInt 2022 Buchungen'!C2:C465,"&lt;"&amp;Q$5+1,'DevInt 2022 Buchungen'!P2:P465,"Einnahmen")+SUMIFS('DevInt 2022 Buchungen'!F2:F465,'DevInt 2022 Buchungen'!D2:D465,$E36,'DevInt 2022 Buchungen'!C2:C465,"&gt;="&amp;Q$4,'DevInt 2022 Buchungen'!C2:C465,"&lt;"&amp;Q$5+1,'DevInt 2022 Buchungen'!L2:L465,"Einnahmen")-SUMIFS('DevInt 2022 Buchungen'!F2:F465,'DevInt 2022 Buchungen'!D2:D465,$E36,'DevInt 2022 Buchungen'!C2:C465,"&gt;="&amp;Q$4,'DevInt 2022 Buchungen'!C2:C465,"&lt;"&amp;Q$5+1,'DevInt 2022 Buchungen'!P2:P465,"Ausgaben"))</f>
        <v>0</v>
      </c>
      <c r="R36" s="21"/>
      <c r="U36" s="26">
        <f>-(SUMIFS('DevInt 2022 Buchungen'!F2:F465,'DevInt 2022 Buchungen'!D2:D465,$E36,'DevInt 2022 Buchungen'!C2:C465,"&gt;="&amp;U$4,'DevInt 2022 Buchungen'!C2:C465,"&lt;"&amp;U$5+1,'DevInt 2022 Buchungen'!L2:L465,"Ausgaben")-SUMIFS('DevInt 2022 Buchungen'!F2:F465,'DevInt 2022 Buchungen'!D2:D465,$E36,'DevInt 2022 Buchungen'!C2:C465,"&gt;="&amp;U$4,'DevInt 2022 Buchungen'!C2:C465,"&lt;"&amp;U$5+1,'DevInt 2022 Buchungen'!P2:P465,"Einnahmen")+SUMIFS('DevInt 2022 Buchungen'!F2:F465,'DevInt 2022 Buchungen'!D2:D465,$E36,'DevInt 2022 Buchungen'!C2:C465,"&gt;="&amp;U$4,'DevInt 2022 Buchungen'!C2:C465,"&lt;"&amp;U$5+1,'DevInt 2022 Buchungen'!L2:L465,"Einnahmen")-SUMIFS('DevInt 2022 Buchungen'!F2:F465,'DevInt 2022 Buchungen'!D2:D465,$E36,'DevInt 2022 Buchungen'!C2:C465,"&gt;="&amp;U$4,'DevInt 2022 Buchungen'!C2:C465,"&lt;"&amp;U$5+1,'DevInt 2022 Buchungen'!P2:P465,"Ausgaben"))</f>
        <v>0</v>
      </c>
      <c r="V36" s="21"/>
      <c r="Y36" s="26">
        <f>-(SUMIFS('DevInt 2022 Buchungen'!F2:F465,'DevInt 2022 Buchungen'!D2:D465,$E36,'DevInt 2022 Buchungen'!C2:C465,"&gt;="&amp;Y$4,'DevInt 2022 Buchungen'!C2:C465,"&lt;"&amp;Y$5+1,'DevInt 2022 Buchungen'!L2:L465,"Ausgaben")-SUMIFS('DevInt 2022 Buchungen'!F2:F465,'DevInt 2022 Buchungen'!D2:D465,$E36,'DevInt 2022 Buchungen'!C2:C465,"&gt;="&amp;Y$4,'DevInt 2022 Buchungen'!C2:C465,"&lt;"&amp;Y$5+1,'DevInt 2022 Buchungen'!P2:P465,"Einnahmen")+SUMIFS('DevInt 2022 Buchungen'!F2:F465,'DevInt 2022 Buchungen'!D2:D465,$E36,'DevInt 2022 Buchungen'!C2:C465,"&gt;="&amp;Y$4,'DevInt 2022 Buchungen'!C2:C465,"&lt;"&amp;Y$5+1,'DevInt 2022 Buchungen'!L2:L465,"Einnahmen")-SUMIFS('DevInt 2022 Buchungen'!F2:F465,'DevInt 2022 Buchungen'!D2:D465,$E36,'DevInt 2022 Buchungen'!C2:C465,"&gt;="&amp;Y$4,'DevInt 2022 Buchungen'!C2:C465,"&lt;"&amp;Y$5+1,'DevInt 2022 Buchungen'!P2:P465,"Ausgaben"))</f>
        <v>0</v>
      </c>
      <c r="Z36" s="21"/>
      <c r="AC36" s="26">
        <f>-(SUMIFS('DevInt 2022 Buchungen'!F2:F465,'DevInt 2022 Buchungen'!D2:D465,$E36,'DevInt 2022 Buchungen'!C2:C465,"&gt;="&amp;AC$4,'DevInt 2022 Buchungen'!C2:C465,"&lt;"&amp;AC$5+1,'DevInt 2022 Buchungen'!L2:L465,"Ausgaben")-SUMIFS('DevInt 2022 Buchungen'!F2:F465,'DevInt 2022 Buchungen'!D2:D465,$E36,'DevInt 2022 Buchungen'!C2:C465,"&gt;="&amp;AC$4,'DevInt 2022 Buchungen'!C2:C465,"&lt;"&amp;AC$5+1,'DevInt 2022 Buchungen'!P2:P465,"Einnahmen")+SUMIFS('DevInt 2022 Buchungen'!F2:F465,'DevInt 2022 Buchungen'!D2:D465,$E36,'DevInt 2022 Buchungen'!C2:C465,"&gt;="&amp;AC$4,'DevInt 2022 Buchungen'!C2:C465,"&lt;"&amp;AC$5+1,'DevInt 2022 Buchungen'!L2:L465,"Einnahmen")-SUMIFS('DevInt 2022 Buchungen'!F2:F465,'DevInt 2022 Buchungen'!D2:D465,$E36,'DevInt 2022 Buchungen'!C2:C465,"&gt;="&amp;AC$4,'DevInt 2022 Buchungen'!C2:C465,"&lt;"&amp;AC$5+1,'DevInt 2022 Buchungen'!P2:P465,"Ausgaben"))</f>
        <v>0</v>
      </c>
      <c r="AD36" s="21"/>
      <c r="AG36" s="26">
        <f>-(SUMIFS('DevInt 2022 Buchungen'!F2:F465,'DevInt 2022 Buchungen'!D2:D465,$E36,'DevInt 2022 Buchungen'!C2:C465,"&gt;="&amp;AG$4,'DevInt 2022 Buchungen'!C2:C465,"&lt;"&amp;AG$5+1,'DevInt 2022 Buchungen'!L2:L465,"Ausgaben")-SUMIFS('DevInt 2022 Buchungen'!F2:F465,'DevInt 2022 Buchungen'!D2:D465,$E36,'DevInt 2022 Buchungen'!C2:C465,"&gt;="&amp;AG$4,'DevInt 2022 Buchungen'!C2:C465,"&lt;"&amp;AG$5+1,'DevInt 2022 Buchungen'!P2:P465,"Einnahmen")+SUMIFS('DevInt 2022 Buchungen'!F2:F465,'DevInt 2022 Buchungen'!D2:D465,$E36,'DevInt 2022 Buchungen'!C2:C465,"&gt;="&amp;AG$4,'DevInt 2022 Buchungen'!C2:C465,"&lt;"&amp;AG$5+1,'DevInt 2022 Buchungen'!L2:L465,"Einnahmen")-SUMIFS('DevInt 2022 Buchungen'!F2:F465,'DevInt 2022 Buchungen'!D2:D465,$E36,'DevInt 2022 Buchungen'!C2:C465,"&gt;="&amp;AG$4,'DevInt 2022 Buchungen'!C2:C465,"&lt;"&amp;AG$5+1,'DevInt 2022 Buchungen'!P2:P465,"Ausgaben"))</f>
        <v>0</v>
      </c>
      <c r="AH36" s="21"/>
      <c r="AK36" s="26">
        <f>-(SUMIFS('DevInt 2022 Buchungen'!F2:F465,'DevInt 2022 Buchungen'!D2:D465,$E36,'DevInt 2022 Buchungen'!C2:C465,"&gt;="&amp;AK$4,'DevInt 2022 Buchungen'!C2:C465,"&lt;"&amp;AK$5+1,'DevInt 2022 Buchungen'!L2:L465,"Ausgaben")-SUMIFS('DevInt 2022 Buchungen'!F2:F465,'DevInt 2022 Buchungen'!D2:D465,$E36,'DevInt 2022 Buchungen'!C2:C465,"&gt;="&amp;AK$4,'DevInt 2022 Buchungen'!C2:C465,"&lt;"&amp;AK$5+1,'DevInt 2022 Buchungen'!P2:P465,"Einnahmen")+SUMIFS('DevInt 2022 Buchungen'!F2:F465,'DevInt 2022 Buchungen'!D2:D465,$E36,'DevInt 2022 Buchungen'!C2:C465,"&gt;="&amp;AK$4,'DevInt 2022 Buchungen'!C2:C465,"&lt;"&amp;AK$5+1,'DevInt 2022 Buchungen'!L2:L465,"Einnahmen")-SUMIFS('DevInt 2022 Buchungen'!F2:F465,'DevInt 2022 Buchungen'!D2:D465,$E36,'DevInt 2022 Buchungen'!C2:C465,"&gt;="&amp;AK$4,'DevInt 2022 Buchungen'!C2:C465,"&lt;"&amp;AK$5+1,'DevInt 2022 Buchungen'!P2:P465,"Ausgaben"))</f>
        <v>0</v>
      </c>
      <c r="AL36" s="21"/>
      <c r="AO36" s="26">
        <f>-(SUMIFS('DevInt 2022 Buchungen'!F2:F465,'DevInt 2022 Buchungen'!D2:D465,$E36,'DevInt 2022 Buchungen'!C2:C465,"&gt;="&amp;AO$4,'DevInt 2022 Buchungen'!C2:C465,"&lt;"&amp;AO$5+1,'DevInt 2022 Buchungen'!L2:L465,"Ausgaben")-SUMIFS('DevInt 2022 Buchungen'!F2:F465,'DevInt 2022 Buchungen'!D2:D465,$E36,'DevInt 2022 Buchungen'!C2:C465,"&gt;="&amp;AO$4,'DevInt 2022 Buchungen'!C2:C465,"&lt;"&amp;AO$5+1,'DevInt 2022 Buchungen'!P2:P465,"Einnahmen")+SUMIFS('DevInt 2022 Buchungen'!F2:F465,'DevInt 2022 Buchungen'!D2:D465,$E36,'DevInt 2022 Buchungen'!C2:C465,"&gt;="&amp;AO$4,'DevInt 2022 Buchungen'!C2:C465,"&lt;"&amp;AO$5+1,'DevInt 2022 Buchungen'!L2:L465,"Einnahmen")-SUMIFS('DevInt 2022 Buchungen'!F2:F465,'DevInt 2022 Buchungen'!D2:D465,$E36,'DevInt 2022 Buchungen'!C2:C465,"&gt;="&amp;AO$4,'DevInt 2022 Buchungen'!C2:C465,"&lt;"&amp;AO$5+1,'DevInt 2022 Buchungen'!P2:P465,"Ausgaben"))</f>
        <v>0</v>
      </c>
      <c r="AP36" s="21"/>
      <c r="AS36" s="26">
        <f>-(SUMIFS('DevInt 2022 Buchungen'!F2:F465,'DevInt 2022 Buchungen'!D2:D465,$E36,'DevInt 2022 Buchungen'!C2:C465,"&gt;="&amp;AS$4,'DevInt 2022 Buchungen'!C2:C465,"&lt;"&amp;AS$5+1,'DevInt 2022 Buchungen'!L2:L465,"Ausgaben")-SUMIFS('DevInt 2022 Buchungen'!F2:F465,'DevInt 2022 Buchungen'!D2:D465,$E36,'DevInt 2022 Buchungen'!C2:C465,"&gt;="&amp;AS$4,'DevInt 2022 Buchungen'!C2:C465,"&lt;"&amp;AS$5+1,'DevInt 2022 Buchungen'!P2:P465,"Einnahmen")+SUMIFS('DevInt 2022 Buchungen'!F2:F465,'DevInt 2022 Buchungen'!D2:D465,$E36,'DevInt 2022 Buchungen'!C2:C465,"&gt;="&amp;AS$4,'DevInt 2022 Buchungen'!C2:C465,"&lt;"&amp;AS$5+1,'DevInt 2022 Buchungen'!L2:L465,"Einnahmen")-SUMIFS('DevInt 2022 Buchungen'!F2:F465,'DevInt 2022 Buchungen'!D2:D465,$E36,'DevInt 2022 Buchungen'!C2:C465,"&gt;="&amp;AS$4,'DevInt 2022 Buchungen'!C2:C465,"&lt;"&amp;AS$5+1,'DevInt 2022 Buchungen'!P2:P465,"Ausgaben"))</f>
        <v>4892</v>
      </c>
      <c r="AT36" s="21"/>
      <c r="AW36" s="26">
        <f>-(SUMIFS('DevInt 2022 Buchungen'!F2:F465,'DevInt 2022 Buchungen'!D2:D465,$E36,'DevInt 2022 Buchungen'!C2:C465,"&gt;="&amp;AW$4,'DevInt 2022 Buchungen'!C2:C465,"&lt;"&amp;AW$5+1,'DevInt 2022 Buchungen'!L2:L465,"Ausgaben")-SUMIFS('DevInt 2022 Buchungen'!F2:F465,'DevInt 2022 Buchungen'!D2:D465,$E36,'DevInt 2022 Buchungen'!C2:C465,"&gt;="&amp;AW$4,'DevInt 2022 Buchungen'!C2:C465,"&lt;"&amp;AW$5+1,'DevInt 2022 Buchungen'!P2:P465,"Einnahmen")+SUMIFS('DevInt 2022 Buchungen'!F2:F465,'DevInt 2022 Buchungen'!D2:D465,$E36,'DevInt 2022 Buchungen'!C2:C465,"&gt;="&amp;AW$4,'DevInt 2022 Buchungen'!C2:C465,"&lt;"&amp;AW$5+1,'DevInt 2022 Buchungen'!L2:L465,"Einnahmen")-SUMIFS('DevInt 2022 Buchungen'!F2:F465,'DevInt 2022 Buchungen'!D2:D465,$E36,'DevInt 2022 Buchungen'!C2:C465,"&gt;="&amp;AW$4,'DevInt 2022 Buchungen'!C2:C465,"&lt;"&amp;AW$5+1,'DevInt 2022 Buchungen'!P2:P465,"Ausgaben"))</f>
        <v>739.5</v>
      </c>
      <c r="AX36" s="21"/>
      <c r="BA36" s="26">
        <f>-(SUMIFS('DevInt 2022 Buchungen'!F2:F465,'DevInt 2022 Buchungen'!D2:D465,$E36,'DevInt 2022 Buchungen'!C2:C465,"&gt;="&amp;BA$4,'DevInt 2022 Buchungen'!C2:C465,"&lt;"&amp;BA$5+1,'DevInt 2022 Buchungen'!L2:L465,"Ausgaben")-SUMIFS('DevInt 2022 Buchungen'!F2:F465,'DevInt 2022 Buchungen'!D2:D465,$E36,'DevInt 2022 Buchungen'!C2:C465,"&gt;="&amp;BA$4,'DevInt 2022 Buchungen'!C2:C465,"&lt;"&amp;BA$5+1,'DevInt 2022 Buchungen'!P2:P465,"Einnahmen")+SUMIFS('DevInt 2022 Buchungen'!F2:F465,'DevInt 2022 Buchungen'!D2:D465,$E36,'DevInt 2022 Buchungen'!C2:C465,"&gt;="&amp;BA$4,'DevInt 2022 Buchungen'!C2:C465,"&lt;"&amp;BA$5+1,'DevInt 2022 Buchungen'!L2:L465,"Einnahmen")-SUMIFS('DevInt 2022 Buchungen'!F2:F465,'DevInt 2022 Buchungen'!D2:D465,$E36,'DevInt 2022 Buchungen'!C2:C465,"&gt;="&amp;BA$4,'DevInt 2022 Buchungen'!C2:C465,"&lt;"&amp;BA$5+1,'DevInt 2022 Buchungen'!P2:P465,"Ausgaben"))</f>
        <v>0</v>
      </c>
      <c r="BB36" s="21"/>
      <c r="BE36" s="26">
        <f>-(SUMIFS('DevInt 2022 Buchungen'!F2:F465,'DevInt 2022 Buchungen'!D2:D465,$E36,'DevInt 2022 Buchungen'!C2:C465,"&gt;="&amp;BE$4,'DevInt 2022 Buchungen'!C2:C465,"&lt;"&amp;BE$5+1,'DevInt 2022 Buchungen'!L2:L465,"Ausgaben")-SUMIFS('DevInt 2022 Buchungen'!F2:F465,'DevInt 2022 Buchungen'!D2:D465,$E36,'DevInt 2022 Buchungen'!C2:C465,"&gt;="&amp;BE$4,'DevInt 2022 Buchungen'!C2:C465,"&lt;"&amp;BE$5+1,'DevInt 2022 Buchungen'!P2:P465,"Einnahmen")+SUMIFS('DevInt 2022 Buchungen'!F2:F465,'DevInt 2022 Buchungen'!D2:D465,$E36,'DevInt 2022 Buchungen'!C2:C465,"&gt;="&amp;BE$4,'DevInt 2022 Buchungen'!C2:C465,"&lt;"&amp;BE$5+1,'DevInt 2022 Buchungen'!L2:L465,"Einnahmen")-SUMIFS('DevInt 2022 Buchungen'!F2:F465,'DevInt 2022 Buchungen'!D2:D465,$E36,'DevInt 2022 Buchungen'!C2:C465,"&gt;="&amp;BE$4,'DevInt 2022 Buchungen'!C2:C465,"&lt;"&amp;BE$5+1,'DevInt 2022 Buchungen'!P2:P465,"Ausgaben"))</f>
        <v>1645.5</v>
      </c>
      <c r="BF36" s="21"/>
      <c r="BI36" s="26">
        <f>-(SUMIFS('DevInt 2022 Buchungen'!F2:F465,'DevInt 2022 Buchungen'!D2:D465,$E36,'DevInt 2022 Buchungen'!C2:C465,"&gt;="&amp;BI$4,'DevInt 2022 Buchungen'!C2:C465,"&lt;"&amp;BI$5+1,'DevInt 2022 Buchungen'!L2:L465,"Ausgaben")-SUMIFS('DevInt 2022 Buchungen'!F2:F465,'DevInt 2022 Buchungen'!D2:D465,$E36,'DevInt 2022 Buchungen'!C2:C465,"&gt;="&amp;BI$4,'DevInt 2022 Buchungen'!C2:C465,"&lt;"&amp;BI$5+1,'DevInt 2022 Buchungen'!P2:P465,"Einnahmen")+SUMIFS('DevInt 2022 Buchungen'!F2:F465,'DevInt 2022 Buchungen'!D2:D465,$E36,'DevInt 2022 Buchungen'!C2:C465,"&gt;="&amp;BI$4,'DevInt 2022 Buchungen'!C2:C465,"&lt;"&amp;BI$5+1,'DevInt 2022 Buchungen'!L2:L465,"Einnahmen")-SUMIFS('DevInt 2022 Buchungen'!F2:F465,'DevInt 2022 Buchungen'!D2:D465,$E36,'DevInt 2022 Buchungen'!C2:C465,"&gt;="&amp;BI$4,'DevInt 2022 Buchungen'!C2:C465,"&lt;"&amp;BI$5+1,'DevInt 2022 Buchungen'!P2:P465,"Ausgaben"))</f>
        <v>583.5</v>
      </c>
      <c r="BJ36" s="21"/>
      <c r="BM36" s="26">
        <f>-(SUMIFS('DevInt 2022 Buchungen'!F2:F465,'DevInt 2022 Buchungen'!D2:D465,$E36,'DevInt 2022 Buchungen'!C2:C465,"&gt;="&amp;BM$4,'DevInt 2022 Buchungen'!C2:C465,"&lt;"&amp;BM$5+1,'DevInt 2022 Buchungen'!L2:L465,"Ausgaben")-SUMIFS('DevInt 2022 Buchungen'!F2:F465,'DevInt 2022 Buchungen'!D2:D465,$E36,'DevInt 2022 Buchungen'!C2:C465,"&gt;="&amp;BM$4,'DevInt 2022 Buchungen'!C2:C465,"&lt;"&amp;BM$5+1,'DevInt 2022 Buchungen'!P2:P465,"Einnahmen")+SUMIFS('DevInt 2022 Buchungen'!F2:F465,'DevInt 2022 Buchungen'!D2:D465,$E36,'DevInt 2022 Buchungen'!C2:C465,"&gt;="&amp;BM$4,'DevInt 2022 Buchungen'!C2:C465,"&lt;"&amp;BM$5+1,'DevInt 2022 Buchungen'!L2:L465,"Einnahmen")-SUMIFS('DevInt 2022 Buchungen'!F2:F465,'DevInt 2022 Buchungen'!D2:D465,$E36,'DevInt 2022 Buchungen'!C2:C465,"&gt;="&amp;BM$4,'DevInt 2022 Buchungen'!C2:C465,"&lt;"&amp;BM$5+1,'DevInt 2022 Buchungen'!P2:P465,"Ausgaben"))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42">
        <f>SUM(I38:I40)</f>
        <v>0</v>
      </c>
      <c r="I37" s="43"/>
      <c r="J37" s="28"/>
      <c r="K37" s="27"/>
      <c r="L37" s="42">
        <f>SUM(M38:M40)</f>
        <v>20380.63</v>
      </c>
      <c r="M37" s="43"/>
      <c r="N37" s="28"/>
      <c r="O37" s="27"/>
      <c r="P37" s="42">
        <f>SUM(Q38:Q40)</f>
        <v>0</v>
      </c>
      <c r="Q37" s="43"/>
      <c r="R37" s="28"/>
      <c r="S37" s="27"/>
      <c r="T37" s="42">
        <f>SUM(U38:U40)</f>
        <v>0</v>
      </c>
      <c r="U37" s="43"/>
      <c r="V37" s="28"/>
      <c r="W37" s="27"/>
      <c r="X37" s="42">
        <f>SUM(Y38:Y40)</f>
        <v>0</v>
      </c>
      <c r="Y37" s="43"/>
      <c r="Z37" s="28"/>
      <c r="AA37" s="27"/>
      <c r="AB37" s="42">
        <f>SUM(AC38:AC40)</f>
        <v>0</v>
      </c>
      <c r="AC37" s="43"/>
      <c r="AD37" s="28"/>
      <c r="AE37" s="27"/>
      <c r="AF37" s="42">
        <f>SUM(AG38:AG40)</f>
        <v>0</v>
      </c>
      <c r="AG37" s="43"/>
      <c r="AH37" s="28"/>
      <c r="AI37" s="27"/>
      <c r="AJ37" s="42">
        <f>SUM(AK38:AK40)</f>
        <v>0</v>
      </c>
      <c r="AK37" s="43"/>
      <c r="AL37" s="28"/>
      <c r="AM37" s="27"/>
      <c r="AN37" s="42">
        <f>SUM(AO38:AO40)</f>
        <v>0</v>
      </c>
      <c r="AO37" s="43"/>
      <c r="AP37" s="28"/>
      <c r="AQ37" s="27"/>
      <c r="AR37" s="42">
        <f>SUM(AS38:AS40)</f>
        <v>0</v>
      </c>
      <c r="AS37" s="43"/>
      <c r="AT37" s="28"/>
      <c r="AU37" s="27"/>
      <c r="AV37" s="42">
        <f>SUM(AW38:AW40)</f>
        <v>4135.6400000000003</v>
      </c>
      <c r="AW37" s="43"/>
      <c r="AX37" s="28"/>
      <c r="AY37" s="27"/>
      <c r="AZ37" s="42">
        <f>SUM(BA38:BA40)</f>
        <v>614.36</v>
      </c>
      <c r="BA37" s="43"/>
      <c r="BB37" s="28"/>
      <c r="BC37" s="27"/>
      <c r="BD37" s="42">
        <f>SUM(BE38:BE40)</f>
        <v>1435.59</v>
      </c>
      <c r="BE37" s="43"/>
      <c r="BF37" s="28"/>
      <c r="BG37" s="27"/>
      <c r="BH37" s="42">
        <f>SUM(BI38:BI40)</f>
        <v>476.56</v>
      </c>
      <c r="BI37" s="43"/>
      <c r="BJ37" s="28"/>
      <c r="BK37" s="27"/>
      <c r="BL37" s="42">
        <f>SUM(BM38:BM40)</f>
        <v>13718.479999999998</v>
      </c>
      <c r="BM37" s="43"/>
    </row>
    <row r="38" spans="2:65" x14ac:dyDescent="0.2">
      <c r="D38" t="s">
        <v>5167</v>
      </c>
      <c r="E38" t="s">
        <v>5168</v>
      </c>
      <c r="F38" s="21"/>
      <c r="I38" s="22"/>
      <c r="J38" s="21"/>
      <c r="M38" s="26">
        <f>+SUMIFS('DevInt 2022 Buchungen'!F2:F465,'DevInt 2022 Buchungen'!D2:D465,"1211",'DevInt 2022 Buchungen'!C2:C465,"&gt;="&amp;M$4,'DevInt 2022 Buchungen'!C2:C465,"&lt;"&amp;M$5+1,'DevInt 2022 Buchungen'!L2:L465,"Ausgaben")+-SUMIFS('DevInt 2022 Buchungen'!F2:F465,'DevInt 2022 Buchungen'!D2:D465,"1211",'DevInt 2022 Buchungen'!C2:C465,"&gt;="&amp;M$4,'DevInt 2022 Buchungen'!C2:C465,"&lt;"&amp;M$5+1,'DevInt 2022 Buchungen'!P2:P465,"Einnahmen")++SUMIFS('DevInt 2022 Buchungen'!F2:F465,'DevInt 2022 Buchungen'!D2:D465,"1211",'DevInt 2022 Buchungen'!C2:C465,"&gt;="&amp;M$4,'DevInt 2022 Buchungen'!C2:C465,"&lt;"&amp;M$5+1,'DevInt 2022 Buchungen'!L2:L465,"Einnahmen")+-SUMIFS('DevInt 2022 Buchungen'!F2:F465,'DevInt 2022 Buchungen'!D2:D465,"1211",'DevInt 2022 Buchungen'!C2:C465,"&gt;="&amp;M$4,'DevInt 2022 Buchungen'!C2:C465,"&lt;"&amp;M$5+1,'DevInt 2022 Buchungen'!P2:P465,"Ausgaben")++SUMIFS('DevInt 2022 Buchungen'!F2:F465,'DevInt 2022 Buchungen'!D2:D465,"1212",'DevInt 2022 Buchungen'!C2:C465,"&gt;="&amp;M$4,'DevInt 2022 Buchungen'!C2:C465,"&lt;"&amp;M$5+1,'DevInt 2022 Buchungen'!L2:L465,"Ausgaben")+-SUMIFS('DevInt 2022 Buchungen'!F2:F465,'DevInt 2022 Buchungen'!D2:D465,"1212",'DevInt 2022 Buchungen'!C2:C465,"&gt;="&amp;M$4,'DevInt 2022 Buchungen'!C2:C465,"&lt;"&amp;M$5+1,'DevInt 2022 Buchungen'!P2:P465,"Einnahmen")++SUMIFS('DevInt 2022 Buchungen'!F2:F465,'DevInt 2022 Buchungen'!D2:D465,"1212",'DevInt 2022 Buchungen'!C2:C465,"&gt;="&amp;M$4,'DevInt 2022 Buchungen'!C2:C465,"&lt;"&amp;M$5+1,'DevInt 2022 Buchungen'!L2:L465,"Einnahmen")+-SUMIFS('DevInt 2022 Buchungen'!F2:F465,'DevInt 2022 Buchungen'!D2:D465,"1212",'DevInt 2022 Buchungen'!C2:C465,"&gt;="&amp;M$4,'DevInt 2022 Buchungen'!C2:C465,"&lt;"&amp;M$5+1,'DevInt 2022 Buchungen'!P2:P465,"Ausgaben")++SUMIFS('DevInt 2022 Buchungen'!F2:F465,'DevInt 2022 Buchungen'!D2:D465,"1213",'DevInt 2022 Buchungen'!C2:C465,"&gt;="&amp;M$4,'DevInt 2022 Buchungen'!C2:C465,"&lt;"&amp;M$5+1,'DevInt 2022 Buchungen'!L2:L465,"Ausgaben")+-SUMIFS('DevInt 2022 Buchungen'!F2:F465,'DevInt 2022 Buchungen'!D2:D465,"1213",'DevInt 2022 Buchungen'!C2:C465,"&gt;="&amp;M$4,'DevInt 2022 Buchungen'!C2:C465,"&lt;"&amp;M$5+1,'DevInt 2022 Buchungen'!P2:P465,"Einnahmen")++SUMIFS('DevInt 2022 Buchungen'!F2:F465,'DevInt 2022 Buchungen'!D2:D465,"1213",'DevInt 2022 Buchungen'!C2:C465,"&gt;="&amp;M$4,'DevInt 2022 Buchungen'!C2:C465,"&lt;"&amp;M$5+1,'DevInt 2022 Buchungen'!L2:L465,"Einnahmen")+-SUMIFS('DevInt 2022 Buchungen'!F2:F465,'DevInt 2022 Buchungen'!D2:D465,"1213",'DevInt 2022 Buchungen'!C2:C465,"&gt;="&amp;M$4,'DevInt 2022 Buchungen'!C2:C465,"&lt;"&amp;M$5+1,'DevInt 2022 Buchungen'!P2:P465,"Ausgaben")++SUMIFS('DevInt 2022 Buchungen'!F2:F465,'DevInt 2022 Buchungen'!D2:D465,"1214",'DevInt 2022 Buchungen'!C2:C465,"&gt;="&amp;M$4,'DevInt 2022 Buchungen'!C2:C465,"&lt;"&amp;M$5+1,'DevInt 2022 Buchungen'!L2:L465,"Ausgaben")+-SUMIFS('DevInt 2022 Buchungen'!F2:F465,'DevInt 2022 Buchungen'!D2:D465,"1214",'DevInt 2022 Buchungen'!C2:C465,"&gt;="&amp;M$4,'DevInt 2022 Buchungen'!C2:C465,"&lt;"&amp;M$5+1,'DevInt 2022 Buchungen'!P2:P465,"Einnahmen")++SUMIFS('DevInt 2022 Buchungen'!F2:F465,'DevInt 2022 Buchungen'!D2:D465,"1214",'DevInt 2022 Buchungen'!C2:C465,"&gt;="&amp;M$4,'DevInt 2022 Buchungen'!C2:C465,"&lt;"&amp;M$5+1,'DevInt 2022 Buchungen'!L2:L465,"Einnahmen")+-SUMIFS('DevInt 2022 Buchungen'!F2:F465,'DevInt 2022 Buchungen'!D2:D465,"1214",'DevInt 2022 Buchungen'!C2:C465,"&gt;="&amp;M$4,'DevInt 2022 Buchungen'!C2:C465,"&lt;"&amp;M$5+1,'DevInt 2022 Buchungen'!P2:P465,"Ausgaben")</f>
        <v>772.65000000000009</v>
      </c>
      <c r="N38" s="21"/>
      <c r="Q38" s="26">
        <f>+SUMIFS('DevInt 2022 Buchungen'!F2:F465,'DevInt 2022 Buchungen'!D2:D465,"1211",'DevInt 2022 Buchungen'!C2:C465,"&gt;="&amp;Q$4,'DevInt 2022 Buchungen'!C2:C465,"&lt;"&amp;Q$5+1,'DevInt 2022 Buchungen'!L2:L465,"Ausgaben")+-SUMIFS('DevInt 2022 Buchungen'!F2:F465,'DevInt 2022 Buchungen'!D2:D465,"1211",'DevInt 2022 Buchungen'!C2:C465,"&gt;="&amp;Q$4,'DevInt 2022 Buchungen'!C2:C465,"&lt;"&amp;Q$5+1,'DevInt 2022 Buchungen'!P2:P465,"Einnahmen")++SUMIFS('DevInt 2022 Buchungen'!F2:F465,'DevInt 2022 Buchungen'!D2:D465,"1211",'DevInt 2022 Buchungen'!C2:C465,"&gt;="&amp;Q$4,'DevInt 2022 Buchungen'!C2:C465,"&lt;"&amp;Q$5+1,'DevInt 2022 Buchungen'!L2:L465,"Einnahmen")+-SUMIFS('DevInt 2022 Buchungen'!F2:F465,'DevInt 2022 Buchungen'!D2:D465,"1211",'DevInt 2022 Buchungen'!C2:C465,"&gt;="&amp;Q$4,'DevInt 2022 Buchungen'!C2:C465,"&lt;"&amp;Q$5+1,'DevInt 2022 Buchungen'!P2:P465,"Ausgaben")++SUMIFS('DevInt 2022 Buchungen'!F2:F465,'DevInt 2022 Buchungen'!D2:D465,"1212",'DevInt 2022 Buchungen'!C2:C465,"&gt;="&amp;Q$4,'DevInt 2022 Buchungen'!C2:C465,"&lt;"&amp;Q$5+1,'DevInt 2022 Buchungen'!L2:L465,"Ausgaben")+-SUMIFS('DevInt 2022 Buchungen'!F2:F465,'DevInt 2022 Buchungen'!D2:D465,"1212",'DevInt 2022 Buchungen'!C2:C465,"&gt;="&amp;Q$4,'DevInt 2022 Buchungen'!C2:C465,"&lt;"&amp;Q$5+1,'DevInt 2022 Buchungen'!P2:P465,"Einnahmen")++SUMIFS('DevInt 2022 Buchungen'!F2:F465,'DevInt 2022 Buchungen'!D2:D465,"1212",'DevInt 2022 Buchungen'!C2:C465,"&gt;="&amp;Q$4,'DevInt 2022 Buchungen'!C2:C465,"&lt;"&amp;Q$5+1,'DevInt 2022 Buchungen'!L2:L465,"Einnahmen")+-SUMIFS('DevInt 2022 Buchungen'!F2:F465,'DevInt 2022 Buchungen'!D2:D465,"1212",'DevInt 2022 Buchungen'!C2:C465,"&gt;="&amp;Q$4,'DevInt 2022 Buchungen'!C2:C465,"&lt;"&amp;Q$5+1,'DevInt 2022 Buchungen'!P2:P465,"Ausgaben")++SUMIFS('DevInt 2022 Buchungen'!F2:F465,'DevInt 2022 Buchungen'!D2:D465,"1213",'DevInt 2022 Buchungen'!C2:C465,"&gt;="&amp;Q$4,'DevInt 2022 Buchungen'!C2:C465,"&lt;"&amp;Q$5+1,'DevInt 2022 Buchungen'!L2:L465,"Ausgaben")+-SUMIFS('DevInt 2022 Buchungen'!F2:F465,'DevInt 2022 Buchungen'!D2:D465,"1213",'DevInt 2022 Buchungen'!C2:C465,"&gt;="&amp;Q$4,'DevInt 2022 Buchungen'!C2:C465,"&lt;"&amp;Q$5+1,'DevInt 2022 Buchungen'!P2:P465,"Einnahmen")++SUMIFS('DevInt 2022 Buchungen'!F2:F465,'DevInt 2022 Buchungen'!D2:D465,"1213",'DevInt 2022 Buchungen'!C2:C465,"&gt;="&amp;Q$4,'DevInt 2022 Buchungen'!C2:C465,"&lt;"&amp;Q$5+1,'DevInt 2022 Buchungen'!L2:L465,"Einnahmen")+-SUMIFS('DevInt 2022 Buchungen'!F2:F465,'DevInt 2022 Buchungen'!D2:D465,"1213",'DevInt 2022 Buchungen'!C2:C465,"&gt;="&amp;Q$4,'DevInt 2022 Buchungen'!C2:C465,"&lt;"&amp;Q$5+1,'DevInt 2022 Buchungen'!P2:P465,"Ausgaben")++SUMIFS('DevInt 2022 Buchungen'!F2:F465,'DevInt 2022 Buchungen'!D2:D465,"1214",'DevInt 2022 Buchungen'!C2:C465,"&gt;="&amp;Q$4,'DevInt 2022 Buchungen'!C2:C465,"&lt;"&amp;Q$5+1,'DevInt 2022 Buchungen'!L2:L465,"Ausgaben")+-SUMIFS('DevInt 2022 Buchungen'!F2:F465,'DevInt 2022 Buchungen'!D2:D465,"1214",'DevInt 2022 Buchungen'!C2:C465,"&gt;="&amp;Q$4,'DevInt 2022 Buchungen'!C2:C465,"&lt;"&amp;Q$5+1,'DevInt 2022 Buchungen'!P2:P465,"Einnahmen")++SUMIFS('DevInt 2022 Buchungen'!F2:F465,'DevInt 2022 Buchungen'!D2:D465,"1214",'DevInt 2022 Buchungen'!C2:C465,"&gt;="&amp;Q$4,'DevInt 2022 Buchungen'!C2:C465,"&lt;"&amp;Q$5+1,'DevInt 2022 Buchungen'!L2:L465,"Einnahmen")+-SUMIFS('DevInt 2022 Buchungen'!F2:F465,'DevInt 2022 Buchungen'!D2:D465,"1214",'DevInt 2022 Buchungen'!C2:C465,"&gt;="&amp;Q$4,'DevInt 2022 Buchungen'!C2:C465,"&lt;"&amp;Q$5+1,'DevInt 2022 Buchungen'!P2:P465,"Ausgaben")</f>
        <v>0</v>
      </c>
      <c r="R38" s="21"/>
      <c r="U38" s="26">
        <f>+SUMIFS('DevInt 2022 Buchungen'!F2:F465,'DevInt 2022 Buchungen'!D2:D465,"1211",'DevInt 2022 Buchungen'!C2:C465,"&gt;="&amp;U$4,'DevInt 2022 Buchungen'!C2:C465,"&lt;"&amp;U$5+1,'DevInt 2022 Buchungen'!L2:L465,"Ausgaben")+-SUMIFS('DevInt 2022 Buchungen'!F2:F465,'DevInt 2022 Buchungen'!D2:D465,"1211",'DevInt 2022 Buchungen'!C2:C465,"&gt;="&amp;U$4,'DevInt 2022 Buchungen'!C2:C465,"&lt;"&amp;U$5+1,'DevInt 2022 Buchungen'!P2:P465,"Einnahmen")++SUMIFS('DevInt 2022 Buchungen'!F2:F465,'DevInt 2022 Buchungen'!D2:D465,"1211",'DevInt 2022 Buchungen'!C2:C465,"&gt;="&amp;U$4,'DevInt 2022 Buchungen'!C2:C465,"&lt;"&amp;U$5+1,'DevInt 2022 Buchungen'!L2:L465,"Einnahmen")+-SUMIFS('DevInt 2022 Buchungen'!F2:F465,'DevInt 2022 Buchungen'!D2:D465,"1211",'DevInt 2022 Buchungen'!C2:C465,"&gt;="&amp;U$4,'DevInt 2022 Buchungen'!C2:C465,"&lt;"&amp;U$5+1,'DevInt 2022 Buchungen'!P2:P465,"Ausgaben")++SUMIFS('DevInt 2022 Buchungen'!F2:F465,'DevInt 2022 Buchungen'!D2:D465,"1212",'DevInt 2022 Buchungen'!C2:C465,"&gt;="&amp;U$4,'DevInt 2022 Buchungen'!C2:C465,"&lt;"&amp;U$5+1,'DevInt 2022 Buchungen'!L2:L465,"Ausgaben")+-SUMIFS('DevInt 2022 Buchungen'!F2:F465,'DevInt 2022 Buchungen'!D2:D465,"1212",'DevInt 2022 Buchungen'!C2:C465,"&gt;="&amp;U$4,'DevInt 2022 Buchungen'!C2:C465,"&lt;"&amp;U$5+1,'DevInt 2022 Buchungen'!P2:P465,"Einnahmen")++SUMIFS('DevInt 2022 Buchungen'!F2:F465,'DevInt 2022 Buchungen'!D2:D465,"1212",'DevInt 2022 Buchungen'!C2:C465,"&gt;="&amp;U$4,'DevInt 2022 Buchungen'!C2:C465,"&lt;"&amp;U$5+1,'DevInt 2022 Buchungen'!L2:L465,"Einnahmen")+-SUMIFS('DevInt 2022 Buchungen'!F2:F465,'DevInt 2022 Buchungen'!D2:D465,"1212",'DevInt 2022 Buchungen'!C2:C465,"&gt;="&amp;U$4,'DevInt 2022 Buchungen'!C2:C465,"&lt;"&amp;U$5+1,'DevInt 2022 Buchungen'!P2:P465,"Ausgaben")++SUMIFS('DevInt 2022 Buchungen'!F2:F465,'DevInt 2022 Buchungen'!D2:D465,"1213",'DevInt 2022 Buchungen'!C2:C465,"&gt;="&amp;U$4,'DevInt 2022 Buchungen'!C2:C465,"&lt;"&amp;U$5+1,'DevInt 2022 Buchungen'!L2:L465,"Ausgaben")+-SUMIFS('DevInt 2022 Buchungen'!F2:F465,'DevInt 2022 Buchungen'!D2:D465,"1213",'DevInt 2022 Buchungen'!C2:C465,"&gt;="&amp;U$4,'DevInt 2022 Buchungen'!C2:C465,"&lt;"&amp;U$5+1,'DevInt 2022 Buchungen'!P2:P465,"Einnahmen")++SUMIFS('DevInt 2022 Buchungen'!F2:F465,'DevInt 2022 Buchungen'!D2:D465,"1213",'DevInt 2022 Buchungen'!C2:C465,"&gt;="&amp;U$4,'DevInt 2022 Buchungen'!C2:C465,"&lt;"&amp;U$5+1,'DevInt 2022 Buchungen'!L2:L465,"Einnahmen")+-SUMIFS('DevInt 2022 Buchungen'!F2:F465,'DevInt 2022 Buchungen'!D2:D465,"1213",'DevInt 2022 Buchungen'!C2:C465,"&gt;="&amp;U$4,'DevInt 2022 Buchungen'!C2:C465,"&lt;"&amp;U$5+1,'DevInt 2022 Buchungen'!P2:P465,"Ausgaben")++SUMIFS('DevInt 2022 Buchungen'!F2:F465,'DevInt 2022 Buchungen'!D2:D465,"1214",'DevInt 2022 Buchungen'!C2:C465,"&gt;="&amp;U$4,'DevInt 2022 Buchungen'!C2:C465,"&lt;"&amp;U$5+1,'DevInt 2022 Buchungen'!L2:L465,"Ausgaben")+-SUMIFS('DevInt 2022 Buchungen'!F2:F465,'DevInt 2022 Buchungen'!D2:D465,"1214",'DevInt 2022 Buchungen'!C2:C465,"&gt;="&amp;U$4,'DevInt 2022 Buchungen'!C2:C465,"&lt;"&amp;U$5+1,'DevInt 2022 Buchungen'!P2:P465,"Einnahmen")++SUMIFS('DevInt 2022 Buchungen'!F2:F465,'DevInt 2022 Buchungen'!D2:D465,"1214",'DevInt 2022 Buchungen'!C2:C465,"&gt;="&amp;U$4,'DevInt 2022 Buchungen'!C2:C465,"&lt;"&amp;U$5+1,'DevInt 2022 Buchungen'!L2:L465,"Einnahmen")+-SUMIFS('DevInt 2022 Buchungen'!F2:F465,'DevInt 2022 Buchungen'!D2:D465,"1214",'DevInt 2022 Buchungen'!C2:C465,"&gt;="&amp;U$4,'DevInt 2022 Buchungen'!C2:C465,"&lt;"&amp;U$5+1,'DevInt 2022 Buchungen'!P2:P465,"Ausgaben")</f>
        <v>0</v>
      </c>
      <c r="V38" s="21"/>
      <c r="Y38" s="26">
        <f>+SUMIFS('DevInt 2022 Buchungen'!F2:F465,'DevInt 2022 Buchungen'!D2:D465,"1211",'DevInt 2022 Buchungen'!C2:C465,"&gt;="&amp;Y$4,'DevInt 2022 Buchungen'!C2:C465,"&lt;"&amp;Y$5+1,'DevInt 2022 Buchungen'!L2:L465,"Ausgaben")+-SUMIFS('DevInt 2022 Buchungen'!F2:F465,'DevInt 2022 Buchungen'!D2:D465,"1211",'DevInt 2022 Buchungen'!C2:C465,"&gt;="&amp;Y$4,'DevInt 2022 Buchungen'!C2:C465,"&lt;"&amp;Y$5+1,'DevInt 2022 Buchungen'!P2:P465,"Einnahmen")++SUMIFS('DevInt 2022 Buchungen'!F2:F465,'DevInt 2022 Buchungen'!D2:D465,"1211",'DevInt 2022 Buchungen'!C2:C465,"&gt;="&amp;Y$4,'DevInt 2022 Buchungen'!C2:C465,"&lt;"&amp;Y$5+1,'DevInt 2022 Buchungen'!L2:L465,"Einnahmen")+-SUMIFS('DevInt 2022 Buchungen'!F2:F465,'DevInt 2022 Buchungen'!D2:D465,"1211",'DevInt 2022 Buchungen'!C2:C465,"&gt;="&amp;Y$4,'DevInt 2022 Buchungen'!C2:C465,"&lt;"&amp;Y$5+1,'DevInt 2022 Buchungen'!P2:P465,"Ausgaben")++SUMIFS('DevInt 2022 Buchungen'!F2:F465,'DevInt 2022 Buchungen'!D2:D465,"1212",'DevInt 2022 Buchungen'!C2:C465,"&gt;="&amp;Y$4,'DevInt 2022 Buchungen'!C2:C465,"&lt;"&amp;Y$5+1,'DevInt 2022 Buchungen'!L2:L465,"Ausgaben")+-SUMIFS('DevInt 2022 Buchungen'!F2:F465,'DevInt 2022 Buchungen'!D2:D465,"1212",'DevInt 2022 Buchungen'!C2:C465,"&gt;="&amp;Y$4,'DevInt 2022 Buchungen'!C2:C465,"&lt;"&amp;Y$5+1,'DevInt 2022 Buchungen'!P2:P465,"Einnahmen")++SUMIFS('DevInt 2022 Buchungen'!F2:F465,'DevInt 2022 Buchungen'!D2:D465,"1212",'DevInt 2022 Buchungen'!C2:C465,"&gt;="&amp;Y$4,'DevInt 2022 Buchungen'!C2:C465,"&lt;"&amp;Y$5+1,'DevInt 2022 Buchungen'!L2:L465,"Einnahmen")+-SUMIFS('DevInt 2022 Buchungen'!F2:F465,'DevInt 2022 Buchungen'!D2:D465,"1212",'DevInt 2022 Buchungen'!C2:C465,"&gt;="&amp;Y$4,'DevInt 2022 Buchungen'!C2:C465,"&lt;"&amp;Y$5+1,'DevInt 2022 Buchungen'!P2:P465,"Ausgaben")++SUMIFS('DevInt 2022 Buchungen'!F2:F465,'DevInt 2022 Buchungen'!D2:D465,"1213",'DevInt 2022 Buchungen'!C2:C465,"&gt;="&amp;Y$4,'DevInt 2022 Buchungen'!C2:C465,"&lt;"&amp;Y$5+1,'DevInt 2022 Buchungen'!L2:L465,"Ausgaben")+-SUMIFS('DevInt 2022 Buchungen'!F2:F465,'DevInt 2022 Buchungen'!D2:D465,"1213",'DevInt 2022 Buchungen'!C2:C465,"&gt;="&amp;Y$4,'DevInt 2022 Buchungen'!C2:C465,"&lt;"&amp;Y$5+1,'DevInt 2022 Buchungen'!P2:P465,"Einnahmen")++SUMIFS('DevInt 2022 Buchungen'!F2:F465,'DevInt 2022 Buchungen'!D2:D465,"1213",'DevInt 2022 Buchungen'!C2:C465,"&gt;="&amp;Y$4,'DevInt 2022 Buchungen'!C2:C465,"&lt;"&amp;Y$5+1,'DevInt 2022 Buchungen'!L2:L465,"Einnahmen")+-SUMIFS('DevInt 2022 Buchungen'!F2:F465,'DevInt 2022 Buchungen'!D2:D465,"1213",'DevInt 2022 Buchungen'!C2:C465,"&gt;="&amp;Y$4,'DevInt 2022 Buchungen'!C2:C465,"&lt;"&amp;Y$5+1,'DevInt 2022 Buchungen'!P2:P465,"Ausgaben")++SUMIFS('DevInt 2022 Buchungen'!F2:F465,'DevInt 2022 Buchungen'!D2:D465,"1214",'DevInt 2022 Buchungen'!C2:C465,"&gt;="&amp;Y$4,'DevInt 2022 Buchungen'!C2:C465,"&lt;"&amp;Y$5+1,'DevInt 2022 Buchungen'!L2:L465,"Ausgaben")+-SUMIFS('DevInt 2022 Buchungen'!F2:F465,'DevInt 2022 Buchungen'!D2:D465,"1214",'DevInt 2022 Buchungen'!C2:C465,"&gt;="&amp;Y$4,'DevInt 2022 Buchungen'!C2:C465,"&lt;"&amp;Y$5+1,'DevInt 2022 Buchungen'!P2:P465,"Einnahmen")++SUMIFS('DevInt 2022 Buchungen'!F2:F465,'DevInt 2022 Buchungen'!D2:D465,"1214",'DevInt 2022 Buchungen'!C2:C465,"&gt;="&amp;Y$4,'DevInt 2022 Buchungen'!C2:C465,"&lt;"&amp;Y$5+1,'DevInt 2022 Buchungen'!L2:L465,"Einnahmen")+-SUMIFS('DevInt 2022 Buchungen'!F2:F465,'DevInt 2022 Buchungen'!D2:D465,"1214",'DevInt 2022 Buchungen'!C2:C465,"&gt;="&amp;Y$4,'DevInt 2022 Buchungen'!C2:C465,"&lt;"&amp;Y$5+1,'DevInt 2022 Buchungen'!P2:P465,"Ausgaben")</f>
        <v>0</v>
      </c>
      <c r="Z38" s="21"/>
      <c r="AC38" s="26">
        <f>+SUMIFS('DevInt 2022 Buchungen'!F2:F465,'DevInt 2022 Buchungen'!D2:D465,"1211",'DevInt 2022 Buchungen'!C2:C465,"&gt;="&amp;AC$4,'DevInt 2022 Buchungen'!C2:C465,"&lt;"&amp;AC$5+1,'DevInt 2022 Buchungen'!L2:L465,"Ausgaben")+-SUMIFS('DevInt 2022 Buchungen'!F2:F465,'DevInt 2022 Buchungen'!D2:D465,"1211",'DevInt 2022 Buchungen'!C2:C465,"&gt;="&amp;AC$4,'DevInt 2022 Buchungen'!C2:C465,"&lt;"&amp;AC$5+1,'DevInt 2022 Buchungen'!P2:P465,"Einnahmen")++SUMIFS('DevInt 2022 Buchungen'!F2:F465,'DevInt 2022 Buchungen'!D2:D465,"1211",'DevInt 2022 Buchungen'!C2:C465,"&gt;="&amp;AC$4,'DevInt 2022 Buchungen'!C2:C465,"&lt;"&amp;AC$5+1,'DevInt 2022 Buchungen'!L2:L465,"Einnahmen")+-SUMIFS('DevInt 2022 Buchungen'!F2:F465,'DevInt 2022 Buchungen'!D2:D465,"1211",'DevInt 2022 Buchungen'!C2:C465,"&gt;="&amp;AC$4,'DevInt 2022 Buchungen'!C2:C465,"&lt;"&amp;AC$5+1,'DevInt 2022 Buchungen'!P2:P465,"Ausgaben")++SUMIFS('DevInt 2022 Buchungen'!F2:F465,'DevInt 2022 Buchungen'!D2:D465,"1212",'DevInt 2022 Buchungen'!C2:C465,"&gt;="&amp;AC$4,'DevInt 2022 Buchungen'!C2:C465,"&lt;"&amp;AC$5+1,'DevInt 2022 Buchungen'!L2:L465,"Ausgaben")+-SUMIFS('DevInt 2022 Buchungen'!F2:F465,'DevInt 2022 Buchungen'!D2:D465,"1212",'DevInt 2022 Buchungen'!C2:C465,"&gt;="&amp;AC$4,'DevInt 2022 Buchungen'!C2:C465,"&lt;"&amp;AC$5+1,'DevInt 2022 Buchungen'!P2:P465,"Einnahmen")++SUMIFS('DevInt 2022 Buchungen'!F2:F465,'DevInt 2022 Buchungen'!D2:D465,"1212",'DevInt 2022 Buchungen'!C2:C465,"&gt;="&amp;AC$4,'DevInt 2022 Buchungen'!C2:C465,"&lt;"&amp;AC$5+1,'DevInt 2022 Buchungen'!L2:L465,"Einnahmen")+-SUMIFS('DevInt 2022 Buchungen'!F2:F465,'DevInt 2022 Buchungen'!D2:D465,"1212",'DevInt 2022 Buchungen'!C2:C465,"&gt;="&amp;AC$4,'DevInt 2022 Buchungen'!C2:C465,"&lt;"&amp;AC$5+1,'DevInt 2022 Buchungen'!P2:P465,"Ausgaben")++SUMIFS('DevInt 2022 Buchungen'!F2:F465,'DevInt 2022 Buchungen'!D2:D465,"1213",'DevInt 2022 Buchungen'!C2:C465,"&gt;="&amp;AC$4,'DevInt 2022 Buchungen'!C2:C465,"&lt;"&amp;AC$5+1,'DevInt 2022 Buchungen'!L2:L465,"Ausgaben")+-SUMIFS('DevInt 2022 Buchungen'!F2:F465,'DevInt 2022 Buchungen'!D2:D465,"1213",'DevInt 2022 Buchungen'!C2:C465,"&gt;="&amp;AC$4,'DevInt 2022 Buchungen'!C2:C465,"&lt;"&amp;AC$5+1,'DevInt 2022 Buchungen'!P2:P465,"Einnahmen")++SUMIFS('DevInt 2022 Buchungen'!F2:F465,'DevInt 2022 Buchungen'!D2:D465,"1213",'DevInt 2022 Buchungen'!C2:C465,"&gt;="&amp;AC$4,'DevInt 2022 Buchungen'!C2:C465,"&lt;"&amp;AC$5+1,'DevInt 2022 Buchungen'!L2:L465,"Einnahmen")+-SUMIFS('DevInt 2022 Buchungen'!F2:F465,'DevInt 2022 Buchungen'!D2:D465,"1213",'DevInt 2022 Buchungen'!C2:C465,"&gt;="&amp;AC$4,'DevInt 2022 Buchungen'!C2:C465,"&lt;"&amp;AC$5+1,'DevInt 2022 Buchungen'!P2:P465,"Ausgaben")++SUMIFS('DevInt 2022 Buchungen'!F2:F465,'DevInt 2022 Buchungen'!D2:D465,"1214",'DevInt 2022 Buchungen'!C2:C465,"&gt;="&amp;AC$4,'DevInt 2022 Buchungen'!C2:C465,"&lt;"&amp;AC$5+1,'DevInt 2022 Buchungen'!L2:L465,"Ausgaben")+-SUMIFS('DevInt 2022 Buchungen'!F2:F465,'DevInt 2022 Buchungen'!D2:D465,"1214",'DevInt 2022 Buchungen'!C2:C465,"&gt;="&amp;AC$4,'DevInt 2022 Buchungen'!C2:C465,"&lt;"&amp;AC$5+1,'DevInt 2022 Buchungen'!P2:P465,"Einnahmen")++SUMIFS('DevInt 2022 Buchungen'!F2:F465,'DevInt 2022 Buchungen'!D2:D465,"1214",'DevInt 2022 Buchungen'!C2:C465,"&gt;="&amp;AC$4,'DevInt 2022 Buchungen'!C2:C465,"&lt;"&amp;AC$5+1,'DevInt 2022 Buchungen'!L2:L465,"Einnahmen")+-SUMIFS('DevInt 2022 Buchungen'!F2:F465,'DevInt 2022 Buchungen'!D2:D465,"1214",'DevInt 2022 Buchungen'!C2:C465,"&gt;="&amp;AC$4,'DevInt 2022 Buchungen'!C2:C465,"&lt;"&amp;AC$5+1,'DevInt 2022 Buchungen'!P2:P465,"Ausgaben")</f>
        <v>0</v>
      </c>
      <c r="AD38" s="21"/>
      <c r="AG38" s="26">
        <f>+SUMIFS('DevInt 2022 Buchungen'!F2:F465,'DevInt 2022 Buchungen'!D2:D465,"1211",'DevInt 2022 Buchungen'!C2:C465,"&gt;="&amp;AG$4,'DevInt 2022 Buchungen'!C2:C465,"&lt;"&amp;AG$5+1,'DevInt 2022 Buchungen'!L2:L465,"Ausgaben")+-SUMIFS('DevInt 2022 Buchungen'!F2:F465,'DevInt 2022 Buchungen'!D2:D465,"1211",'DevInt 2022 Buchungen'!C2:C465,"&gt;="&amp;AG$4,'DevInt 2022 Buchungen'!C2:C465,"&lt;"&amp;AG$5+1,'DevInt 2022 Buchungen'!P2:P465,"Einnahmen")++SUMIFS('DevInt 2022 Buchungen'!F2:F465,'DevInt 2022 Buchungen'!D2:D465,"1211",'DevInt 2022 Buchungen'!C2:C465,"&gt;="&amp;AG$4,'DevInt 2022 Buchungen'!C2:C465,"&lt;"&amp;AG$5+1,'DevInt 2022 Buchungen'!L2:L465,"Einnahmen")+-SUMIFS('DevInt 2022 Buchungen'!F2:F465,'DevInt 2022 Buchungen'!D2:D465,"1211",'DevInt 2022 Buchungen'!C2:C465,"&gt;="&amp;AG$4,'DevInt 2022 Buchungen'!C2:C465,"&lt;"&amp;AG$5+1,'DevInt 2022 Buchungen'!P2:P465,"Ausgaben")++SUMIFS('DevInt 2022 Buchungen'!F2:F465,'DevInt 2022 Buchungen'!D2:D465,"1212",'DevInt 2022 Buchungen'!C2:C465,"&gt;="&amp;AG$4,'DevInt 2022 Buchungen'!C2:C465,"&lt;"&amp;AG$5+1,'DevInt 2022 Buchungen'!L2:L465,"Ausgaben")+-SUMIFS('DevInt 2022 Buchungen'!F2:F465,'DevInt 2022 Buchungen'!D2:D465,"1212",'DevInt 2022 Buchungen'!C2:C465,"&gt;="&amp;AG$4,'DevInt 2022 Buchungen'!C2:C465,"&lt;"&amp;AG$5+1,'DevInt 2022 Buchungen'!P2:P465,"Einnahmen")++SUMIFS('DevInt 2022 Buchungen'!F2:F465,'DevInt 2022 Buchungen'!D2:D465,"1212",'DevInt 2022 Buchungen'!C2:C465,"&gt;="&amp;AG$4,'DevInt 2022 Buchungen'!C2:C465,"&lt;"&amp;AG$5+1,'DevInt 2022 Buchungen'!L2:L465,"Einnahmen")+-SUMIFS('DevInt 2022 Buchungen'!F2:F465,'DevInt 2022 Buchungen'!D2:D465,"1212",'DevInt 2022 Buchungen'!C2:C465,"&gt;="&amp;AG$4,'DevInt 2022 Buchungen'!C2:C465,"&lt;"&amp;AG$5+1,'DevInt 2022 Buchungen'!P2:P465,"Ausgaben")++SUMIFS('DevInt 2022 Buchungen'!F2:F465,'DevInt 2022 Buchungen'!D2:D465,"1213",'DevInt 2022 Buchungen'!C2:C465,"&gt;="&amp;AG$4,'DevInt 2022 Buchungen'!C2:C465,"&lt;"&amp;AG$5+1,'DevInt 2022 Buchungen'!L2:L465,"Ausgaben")+-SUMIFS('DevInt 2022 Buchungen'!F2:F465,'DevInt 2022 Buchungen'!D2:D465,"1213",'DevInt 2022 Buchungen'!C2:C465,"&gt;="&amp;AG$4,'DevInt 2022 Buchungen'!C2:C465,"&lt;"&amp;AG$5+1,'DevInt 2022 Buchungen'!P2:P465,"Einnahmen")++SUMIFS('DevInt 2022 Buchungen'!F2:F465,'DevInt 2022 Buchungen'!D2:D465,"1213",'DevInt 2022 Buchungen'!C2:C465,"&gt;="&amp;AG$4,'DevInt 2022 Buchungen'!C2:C465,"&lt;"&amp;AG$5+1,'DevInt 2022 Buchungen'!L2:L465,"Einnahmen")+-SUMIFS('DevInt 2022 Buchungen'!F2:F465,'DevInt 2022 Buchungen'!D2:D465,"1213",'DevInt 2022 Buchungen'!C2:C465,"&gt;="&amp;AG$4,'DevInt 2022 Buchungen'!C2:C465,"&lt;"&amp;AG$5+1,'DevInt 2022 Buchungen'!P2:P465,"Ausgaben")++SUMIFS('DevInt 2022 Buchungen'!F2:F465,'DevInt 2022 Buchungen'!D2:D465,"1214",'DevInt 2022 Buchungen'!C2:C465,"&gt;="&amp;AG$4,'DevInt 2022 Buchungen'!C2:C465,"&lt;"&amp;AG$5+1,'DevInt 2022 Buchungen'!L2:L465,"Ausgaben")+-SUMIFS('DevInt 2022 Buchungen'!F2:F465,'DevInt 2022 Buchungen'!D2:D465,"1214",'DevInt 2022 Buchungen'!C2:C465,"&gt;="&amp;AG$4,'DevInt 2022 Buchungen'!C2:C465,"&lt;"&amp;AG$5+1,'DevInt 2022 Buchungen'!P2:P465,"Einnahmen")++SUMIFS('DevInt 2022 Buchungen'!F2:F465,'DevInt 2022 Buchungen'!D2:D465,"1214",'DevInt 2022 Buchungen'!C2:C465,"&gt;="&amp;AG$4,'DevInt 2022 Buchungen'!C2:C465,"&lt;"&amp;AG$5+1,'DevInt 2022 Buchungen'!L2:L465,"Einnahmen")+-SUMIFS('DevInt 2022 Buchungen'!F2:F465,'DevInt 2022 Buchungen'!D2:D465,"1214",'DevInt 2022 Buchungen'!C2:C465,"&gt;="&amp;AG$4,'DevInt 2022 Buchungen'!C2:C465,"&lt;"&amp;AG$5+1,'DevInt 2022 Buchungen'!P2:P465,"Ausgaben")</f>
        <v>0</v>
      </c>
      <c r="AH38" s="21"/>
      <c r="AK38" s="26">
        <f>+SUMIFS('DevInt 2022 Buchungen'!F2:F465,'DevInt 2022 Buchungen'!D2:D465,"1211",'DevInt 2022 Buchungen'!C2:C465,"&gt;="&amp;AK$4,'DevInt 2022 Buchungen'!C2:C465,"&lt;"&amp;AK$5+1,'DevInt 2022 Buchungen'!L2:L465,"Ausgaben")+-SUMIFS('DevInt 2022 Buchungen'!F2:F465,'DevInt 2022 Buchungen'!D2:D465,"1211",'DevInt 2022 Buchungen'!C2:C465,"&gt;="&amp;AK$4,'DevInt 2022 Buchungen'!C2:C465,"&lt;"&amp;AK$5+1,'DevInt 2022 Buchungen'!P2:P465,"Einnahmen")++SUMIFS('DevInt 2022 Buchungen'!F2:F465,'DevInt 2022 Buchungen'!D2:D465,"1211",'DevInt 2022 Buchungen'!C2:C465,"&gt;="&amp;AK$4,'DevInt 2022 Buchungen'!C2:C465,"&lt;"&amp;AK$5+1,'DevInt 2022 Buchungen'!L2:L465,"Einnahmen")+-SUMIFS('DevInt 2022 Buchungen'!F2:F465,'DevInt 2022 Buchungen'!D2:D465,"1211",'DevInt 2022 Buchungen'!C2:C465,"&gt;="&amp;AK$4,'DevInt 2022 Buchungen'!C2:C465,"&lt;"&amp;AK$5+1,'DevInt 2022 Buchungen'!P2:P465,"Ausgaben")++SUMIFS('DevInt 2022 Buchungen'!F2:F465,'DevInt 2022 Buchungen'!D2:D465,"1212",'DevInt 2022 Buchungen'!C2:C465,"&gt;="&amp;AK$4,'DevInt 2022 Buchungen'!C2:C465,"&lt;"&amp;AK$5+1,'DevInt 2022 Buchungen'!L2:L465,"Ausgaben")+-SUMIFS('DevInt 2022 Buchungen'!F2:F465,'DevInt 2022 Buchungen'!D2:D465,"1212",'DevInt 2022 Buchungen'!C2:C465,"&gt;="&amp;AK$4,'DevInt 2022 Buchungen'!C2:C465,"&lt;"&amp;AK$5+1,'DevInt 2022 Buchungen'!P2:P465,"Einnahmen")++SUMIFS('DevInt 2022 Buchungen'!F2:F465,'DevInt 2022 Buchungen'!D2:D465,"1212",'DevInt 2022 Buchungen'!C2:C465,"&gt;="&amp;AK$4,'DevInt 2022 Buchungen'!C2:C465,"&lt;"&amp;AK$5+1,'DevInt 2022 Buchungen'!L2:L465,"Einnahmen")+-SUMIFS('DevInt 2022 Buchungen'!F2:F465,'DevInt 2022 Buchungen'!D2:D465,"1212",'DevInt 2022 Buchungen'!C2:C465,"&gt;="&amp;AK$4,'DevInt 2022 Buchungen'!C2:C465,"&lt;"&amp;AK$5+1,'DevInt 2022 Buchungen'!P2:P465,"Ausgaben")++SUMIFS('DevInt 2022 Buchungen'!F2:F465,'DevInt 2022 Buchungen'!D2:D465,"1213",'DevInt 2022 Buchungen'!C2:C465,"&gt;="&amp;AK$4,'DevInt 2022 Buchungen'!C2:C465,"&lt;"&amp;AK$5+1,'DevInt 2022 Buchungen'!L2:L465,"Ausgaben")+-SUMIFS('DevInt 2022 Buchungen'!F2:F465,'DevInt 2022 Buchungen'!D2:D465,"1213",'DevInt 2022 Buchungen'!C2:C465,"&gt;="&amp;AK$4,'DevInt 2022 Buchungen'!C2:C465,"&lt;"&amp;AK$5+1,'DevInt 2022 Buchungen'!P2:P465,"Einnahmen")++SUMIFS('DevInt 2022 Buchungen'!F2:F465,'DevInt 2022 Buchungen'!D2:D465,"1213",'DevInt 2022 Buchungen'!C2:C465,"&gt;="&amp;AK$4,'DevInt 2022 Buchungen'!C2:C465,"&lt;"&amp;AK$5+1,'DevInt 2022 Buchungen'!L2:L465,"Einnahmen")+-SUMIFS('DevInt 2022 Buchungen'!F2:F465,'DevInt 2022 Buchungen'!D2:D465,"1213",'DevInt 2022 Buchungen'!C2:C465,"&gt;="&amp;AK$4,'DevInt 2022 Buchungen'!C2:C465,"&lt;"&amp;AK$5+1,'DevInt 2022 Buchungen'!P2:P465,"Ausgaben")++SUMIFS('DevInt 2022 Buchungen'!F2:F465,'DevInt 2022 Buchungen'!D2:D465,"1214",'DevInt 2022 Buchungen'!C2:C465,"&gt;="&amp;AK$4,'DevInt 2022 Buchungen'!C2:C465,"&lt;"&amp;AK$5+1,'DevInt 2022 Buchungen'!L2:L465,"Ausgaben")+-SUMIFS('DevInt 2022 Buchungen'!F2:F465,'DevInt 2022 Buchungen'!D2:D465,"1214",'DevInt 2022 Buchungen'!C2:C465,"&gt;="&amp;AK$4,'DevInt 2022 Buchungen'!C2:C465,"&lt;"&amp;AK$5+1,'DevInt 2022 Buchungen'!P2:P465,"Einnahmen")++SUMIFS('DevInt 2022 Buchungen'!F2:F465,'DevInt 2022 Buchungen'!D2:D465,"1214",'DevInt 2022 Buchungen'!C2:C465,"&gt;="&amp;AK$4,'DevInt 2022 Buchungen'!C2:C465,"&lt;"&amp;AK$5+1,'DevInt 2022 Buchungen'!L2:L465,"Einnahmen")+-SUMIFS('DevInt 2022 Buchungen'!F2:F465,'DevInt 2022 Buchungen'!D2:D465,"1214",'DevInt 2022 Buchungen'!C2:C465,"&gt;="&amp;AK$4,'DevInt 2022 Buchungen'!C2:C465,"&lt;"&amp;AK$5+1,'DevInt 2022 Buchungen'!P2:P465,"Ausgaben")</f>
        <v>0</v>
      </c>
      <c r="AL38" s="21"/>
      <c r="AO38" s="26">
        <f>+SUMIFS('DevInt 2022 Buchungen'!F2:F465,'DevInt 2022 Buchungen'!D2:D465,"1211",'DevInt 2022 Buchungen'!C2:C465,"&gt;="&amp;AO$4,'DevInt 2022 Buchungen'!C2:C465,"&lt;"&amp;AO$5+1,'DevInt 2022 Buchungen'!L2:L465,"Ausgaben")+-SUMIFS('DevInt 2022 Buchungen'!F2:F465,'DevInt 2022 Buchungen'!D2:D465,"1211",'DevInt 2022 Buchungen'!C2:C465,"&gt;="&amp;AO$4,'DevInt 2022 Buchungen'!C2:C465,"&lt;"&amp;AO$5+1,'DevInt 2022 Buchungen'!P2:P465,"Einnahmen")++SUMIFS('DevInt 2022 Buchungen'!F2:F465,'DevInt 2022 Buchungen'!D2:D465,"1211",'DevInt 2022 Buchungen'!C2:C465,"&gt;="&amp;AO$4,'DevInt 2022 Buchungen'!C2:C465,"&lt;"&amp;AO$5+1,'DevInt 2022 Buchungen'!L2:L465,"Einnahmen")+-SUMIFS('DevInt 2022 Buchungen'!F2:F465,'DevInt 2022 Buchungen'!D2:D465,"1211",'DevInt 2022 Buchungen'!C2:C465,"&gt;="&amp;AO$4,'DevInt 2022 Buchungen'!C2:C465,"&lt;"&amp;AO$5+1,'DevInt 2022 Buchungen'!P2:P465,"Ausgaben")++SUMIFS('DevInt 2022 Buchungen'!F2:F465,'DevInt 2022 Buchungen'!D2:D465,"1212",'DevInt 2022 Buchungen'!C2:C465,"&gt;="&amp;AO$4,'DevInt 2022 Buchungen'!C2:C465,"&lt;"&amp;AO$5+1,'DevInt 2022 Buchungen'!L2:L465,"Ausgaben")+-SUMIFS('DevInt 2022 Buchungen'!F2:F465,'DevInt 2022 Buchungen'!D2:D465,"1212",'DevInt 2022 Buchungen'!C2:C465,"&gt;="&amp;AO$4,'DevInt 2022 Buchungen'!C2:C465,"&lt;"&amp;AO$5+1,'DevInt 2022 Buchungen'!P2:P465,"Einnahmen")++SUMIFS('DevInt 2022 Buchungen'!F2:F465,'DevInt 2022 Buchungen'!D2:D465,"1212",'DevInt 2022 Buchungen'!C2:C465,"&gt;="&amp;AO$4,'DevInt 2022 Buchungen'!C2:C465,"&lt;"&amp;AO$5+1,'DevInt 2022 Buchungen'!L2:L465,"Einnahmen")+-SUMIFS('DevInt 2022 Buchungen'!F2:F465,'DevInt 2022 Buchungen'!D2:D465,"1212",'DevInt 2022 Buchungen'!C2:C465,"&gt;="&amp;AO$4,'DevInt 2022 Buchungen'!C2:C465,"&lt;"&amp;AO$5+1,'DevInt 2022 Buchungen'!P2:P465,"Ausgaben")++SUMIFS('DevInt 2022 Buchungen'!F2:F465,'DevInt 2022 Buchungen'!D2:D465,"1213",'DevInt 2022 Buchungen'!C2:C465,"&gt;="&amp;AO$4,'DevInt 2022 Buchungen'!C2:C465,"&lt;"&amp;AO$5+1,'DevInt 2022 Buchungen'!L2:L465,"Ausgaben")+-SUMIFS('DevInt 2022 Buchungen'!F2:F465,'DevInt 2022 Buchungen'!D2:D465,"1213",'DevInt 2022 Buchungen'!C2:C465,"&gt;="&amp;AO$4,'DevInt 2022 Buchungen'!C2:C465,"&lt;"&amp;AO$5+1,'DevInt 2022 Buchungen'!P2:P465,"Einnahmen")++SUMIFS('DevInt 2022 Buchungen'!F2:F465,'DevInt 2022 Buchungen'!D2:D465,"1213",'DevInt 2022 Buchungen'!C2:C465,"&gt;="&amp;AO$4,'DevInt 2022 Buchungen'!C2:C465,"&lt;"&amp;AO$5+1,'DevInt 2022 Buchungen'!L2:L465,"Einnahmen")+-SUMIFS('DevInt 2022 Buchungen'!F2:F465,'DevInt 2022 Buchungen'!D2:D465,"1213",'DevInt 2022 Buchungen'!C2:C465,"&gt;="&amp;AO$4,'DevInt 2022 Buchungen'!C2:C465,"&lt;"&amp;AO$5+1,'DevInt 2022 Buchungen'!P2:P465,"Ausgaben")++SUMIFS('DevInt 2022 Buchungen'!F2:F465,'DevInt 2022 Buchungen'!D2:D465,"1214",'DevInt 2022 Buchungen'!C2:C465,"&gt;="&amp;AO$4,'DevInt 2022 Buchungen'!C2:C465,"&lt;"&amp;AO$5+1,'DevInt 2022 Buchungen'!L2:L465,"Ausgaben")+-SUMIFS('DevInt 2022 Buchungen'!F2:F465,'DevInt 2022 Buchungen'!D2:D465,"1214",'DevInt 2022 Buchungen'!C2:C465,"&gt;="&amp;AO$4,'DevInt 2022 Buchungen'!C2:C465,"&lt;"&amp;AO$5+1,'DevInt 2022 Buchungen'!P2:P465,"Einnahmen")++SUMIFS('DevInt 2022 Buchungen'!F2:F465,'DevInt 2022 Buchungen'!D2:D465,"1214",'DevInt 2022 Buchungen'!C2:C465,"&gt;="&amp;AO$4,'DevInt 2022 Buchungen'!C2:C465,"&lt;"&amp;AO$5+1,'DevInt 2022 Buchungen'!L2:L465,"Einnahmen")+-SUMIFS('DevInt 2022 Buchungen'!F2:F465,'DevInt 2022 Buchungen'!D2:D465,"1214",'DevInt 2022 Buchungen'!C2:C465,"&gt;="&amp;AO$4,'DevInt 2022 Buchungen'!C2:C465,"&lt;"&amp;AO$5+1,'DevInt 2022 Buchungen'!P2:P465,"Ausgaben")</f>
        <v>0</v>
      </c>
      <c r="AP38" s="21"/>
      <c r="AS38" s="26">
        <f>+SUMIFS('DevInt 2022 Buchungen'!F2:F465,'DevInt 2022 Buchungen'!D2:D465,"1211",'DevInt 2022 Buchungen'!C2:C465,"&gt;="&amp;AS$4,'DevInt 2022 Buchungen'!C2:C465,"&lt;"&amp;AS$5+1,'DevInt 2022 Buchungen'!L2:L465,"Ausgaben")+-SUMIFS('DevInt 2022 Buchungen'!F2:F465,'DevInt 2022 Buchungen'!D2:D465,"1211",'DevInt 2022 Buchungen'!C2:C465,"&gt;="&amp;AS$4,'DevInt 2022 Buchungen'!C2:C465,"&lt;"&amp;AS$5+1,'DevInt 2022 Buchungen'!P2:P465,"Einnahmen")++SUMIFS('DevInt 2022 Buchungen'!F2:F465,'DevInt 2022 Buchungen'!D2:D465,"1211",'DevInt 2022 Buchungen'!C2:C465,"&gt;="&amp;AS$4,'DevInt 2022 Buchungen'!C2:C465,"&lt;"&amp;AS$5+1,'DevInt 2022 Buchungen'!L2:L465,"Einnahmen")+-SUMIFS('DevInt 2022 Buchungen'!F2:F465,'DevInt 2022 Buchungen'!D2:D465,"1211",'DevInt 2022 Buchungen'!C2:C465,"&gt;="&amp;AS$4,'DevInt 2022 Buchungen'!C2:C465,"&lt;"&amp;AS$5+1,'DevInt 2022 Buchungen'!P2:P465,"Ausgaben")++SUMIFS('DevInt 2022 Buchungen'!F2:F465,'DevInt 2022 Buchungen'!D2:D465,"1212",'DevInt 2022 Buchungen'!C2:C465,"&gt;="&amp;AS$4,'DevInt 2022 Buchungen'!C2:C465,"&lt;"&amp;AS$5+1,'DevInt 2022 Buchungen'!L2:L465,"Ausgaben")+-SUMIFS('DevInt 2022 Buchungen'!F2:F465,'DevInt 2022 Buchungen'!D2:D465,"1212",'DevInt 2022 Buchungen'!C2:C465,"&gt;="&amp;AS$4,'DevInt 2022 Buchungen'!C2:C465,"&lt;"&amp;AS$5+1,'DevInt 2022 Buchungen'!P2:P465,"Einnahmen")++SUMIFS('DevInt 2022 Buchungen'!F2:F465,'DevInt 2022 Buchungen'!D2:D465,"1212",'DevInt 2022 Buchungen'!C2:C465,"&gt;="&amp;AS$4,'DevInt 2022 Buchungen'!C2:C465,"&lt;"&amp;AS$5+1,'DevInt 2022 Buchungen'!L2:L465,"Einnahmen")+-SUMIFS('DevInt 2022 Buchungen'!F2:F465,'DevInt 2022 Buchungen'!D2:D465,"1212",'DevInt 2022 Buchungen'!C2:C465,"&gt;="&amp;AS$4,'DevInt 2022 Buchungen'!C2:C465,"&lt;"&amp;AS$5+1,'DevInt 2022 Buchungen'!P2:P465,"Ausgaben")++SUMIFS('DevInt 2022 Buchungen'!F2:F465,'DevInt 2022 Buchungen'!D2:D465,"1213",'DevInt 2022 Buchungen'!C2:C465,"&gt;="&amp;AS$4,'DevInt 2022 Buchungen'!C2:C465,"&lt;"&amp;AS$5+1,'DevInt 2022 Buchungen'!L2:L465,"Ausgaben")+-SUMIFS('DevInt 2022 Buchungen'!F2:F465,'DevInt 2022 Buchungen'!D2:D465,"1213",'DevInt 2022 Buchungen'!C2:C465,"&gt;="&amp;AS$4,'DevInt 2022 Buchungen'!C2:C465,"&lt;"&amp;AS$5+1,'DevInt 2022 Buchungen'!P2:P465,"Einnahmen")++SUMIFS('DevInt 2022 Buchungen'!F2:F465,'DevInt 2022 Buchungen'!D2:D465,"1213",'DevInt 2022 Buchungen'!C2:C465,"&gt;="&amp;AS$4,'DevInt 2022 Buchungen'!C2:C465,"&lt;"&amp;AS$5+1,'DevInt 2022 Buchungen'!L2:L465,"Einnahmen")+-SUMIFS('DevInt 2022 Buchungen'!F2:F465,'DevInt 2022 Buchungen'!D2:D465,"1213",'DevInt 2022 Buchungen'!C2:C465,"&gt;="&amp;AS$4,'DevInt 2022 Buchungen'!C2:C465,"&lt;"&amp;AS$5+1,'DevInt 2022 Buchungen'!P2:P465,"Ausgaben")++SUMIFS('DevInt 2022 Buchungen'!F2:F465,'DevInt 2022 Buchungen'!D2:D465,"1214",'DevInt 2022 Buchungen'!C2:C465,"&gt;="&amp;AS$4,'DevInt 2022 Buchungen'!C2:C465,"&lt;"&amp;AS$5+1,'DevInt 2022 Buchungen'!L2:L465,"Ausgaben")+-SUMIFS('DevInt 2022 Buchungen'!F2:F465,'DevInt 2022 Buchungen'!D2:D465,"1214",'DevInt 2022 Buchungen'!C2:C465,"&gt;="&amp;AS$4,'DevInt 2022 Buchungen'!C2:C465,"&lt;"&amp;AS$5+1,'DevInt 2022 Buchungen'!P2:P465,"Einnahmen")++SUMIFS('DevInt 2022 Buchungen'!F2:F465,'DevInt 2022 Buchungen'!D2:D465,"1214",'DevInt 2022 Buchungen'!C2:C465,"&gt;="&amp;AS$4,'DevInt 2022 Buchungen'!C2:C465,"&lt;"&amp;AS$5+1,'DevInt 2022 Buchungen'!L2:L465,"Einnahmen")+-SUMIFS('DevInt 2022 Buchungen'!F2:F465,'DevInt 2022 Buchungen'!D2:D465,"1214",'DevInt 2022 Buchungen'!C2:C465,"&gt;="&amp;AS$4,'DevInt 2022 Buchungen'!C2:C465,"&lt;"&amp;AS$5+1,'DevInt 2022 Buchungen'!P2:P465,"Ausgaben")</f>
        <v>0</v>
      </c>
      <c r="AT38" s="21"/>
      <c r="AW38" s="26">
        <f>+SUMIFS('DevInt 2022 Buchungen'!F2:F465,'DevInt 2022 Buchungen'!D2:D465,"1211",'DevInt 2022 Buchungen'!C2:C465,"&gt;="&amp;AW$4,'DevInt 2022 Buchungen'!C2:C465,"&lt;"&amp;AW$5+1,'DevInt 2022 Buchungen'!L2:L465,"Ausgaben")+-SUMIFS('DevInt 2022 Buchungen'!F2:F465,'DevInt 2022 Buchungen'!D2:D465,"1211",'DevInt 2022 Buchungen'!C2:C465,"&gt;="&amp;AW$4,'DevInt 2022 Buchungen'!C2:C465,"&lt;"&amp;AW$5+1,'DevInt 2022 Buchungen'!P2:P465,"Einnahmen")++SUMIFS('DevInt 2022 Buchungen'!F2:F465,'DevInt 2022 Buchungen'!D2:D465,"1211",'DevInt 2022 Buchungen'!C2:C465,"&gt;="&amp;AW$4,'DevInt 2022 Buchungen'!C2:C465,"&lt;"&amp;AW$5+1,'DevInt 2022 Buchungen'!L2:L465,"Einnahmen")+-SUMIFS('DevInt 2022 Buchungen'!F2:F465,'DevInt 2022 Buchungen'!D2:D465,"1211",'DevInt 2022 Buchungen'!C2:C465,"&gt;="&amp;AW$4,'DevInt 2022 Buchungen'!C2:C465,"&lt;"&amp;AW$5+1,'DevInt 2022 Buchungen'!P2:P465,"Ausgaben")++SUMIFS('DevInt 2022 Buchungen'!F2:F465,'DevInt 2022 Buchungen'!D2:D465,"1212",'DevInt 2022 Buchungen'!C2:C465,"&gt;="&amp;AW$4,'DevInt 2022 Buchungen'!C2:C465,"&lt;"&amp;AW$5+1,'DevInt 2022 Buchungen'!L2:L465,"Ausgaben")+-SUMIFS('DevInt 2022 Buchungen'!F2:F465,'DevInt 2022 Buchungen'!D2:D465,"1212",'DevInt 2022 Buchungen'!C2:C465,"&gt;="&amp;AW$4,'DevInt 2022 Buchungen'!C2:C465,"&lt;"&amp;AW$5+1,'DevInt 2022 Buchungen'!P2:P465,"Einnahmen")++SUMIFS('DevInt 2022 Buchungen'!F2:F465,'DevInt 2022 Buchungen'!D2:D465,"1212",'DevInt 2022 Buchungen'!C2:C465,"&gt;="&amp;AW$4,'DevInt 2022 Buchungen'!C2:C465,"&lt;"&amp;AW$5+1,'DevInt 2022 Buchungen'!L2:L465,"Einnahmen")+-SUMIFS('DevInt 2022 Buchungen'!F2:F465,'DevInt 2022 Buchungen'!D2:D465,"1212",'DevInt 2022 Buchungen'!C2:C465,"&gt;="&amp;AW$4,'DevInt 2022 Buchungen'!C2:C465,"&lt;"&amp;AW$5+1,'DevInt 2022 Buchungen'!P2:P465,"Ausgaben")++SUMIFS('DevInt 2022 Buchungen'!F2:F465,'DevInt 2022 Buchungen'!D2:D465,"1213",'DevInt 2022 Buchungen'!C2:C465,"&gt;="&amp;AW$4,'DevInt 2022 Buchungen'!C2:C465,"&lt;"&amp;AW$5+1,'DevInt 2022 Buchungen'!L2:L465,"Ausgaben")+-SUMIFS('DevInt 2022 Buchungen'!F2:F465,'DevInt 2022 Buchungen'!D2:D465,"1213",'DevInt 2022 Buchungen'!C2:C465,"&gt;="&amp;AW$4,'DevInt 2022 Buchungen'!C2:C465,"&lt;"&amp;AW$5+1,'DevInt 2022 Buchungen'!P2:P465,"Einnahmen")++SUMIFS('DevInt 2022 Buchungen'!F2:F465,'DevInt 2022 Buchungen'!D2:D465,"1213",'DevInt 2022 Buchungen'!C2:C465,"&gt;="&amp;AW$4,'DevInt 2022 Buchungen'!C2:C465,"&lt;"&amp;AW$5+1,'DevInt 2022 Buchungen'!L2:L465,"Einnahmen")+-SUMIFS('DevInt 2022 Buchungen'!F2:F465,'DevInt 2022 Buchungen'!D2:D465,"1213",'DevInt 2022 Buchungen'!C2:C465,"&gt;="&amp;AW$4,'DevInt 2022 Buchungen'!C2:C465,"&lt;"&amp;AW$5+1,'DevInt 2022 Buchungen'!P2:P465,"Ausgaben")++SUMIFS('DevInt 2022 Buchungen'!F2:F465,'DevInt 2022 Buchungen'!D2:D465,"1214",'DevInt 2022 Buchungen'!C2:C465,"&gt;="&amp;AW$4,'DevInt 2022 Buchungen'!C2:C465,"&lt;"&amp;AW$5+1,'DevInt 2022 Buchungen'!L2:L465,"Ausgaben")+-SUMIFS('DevInt 2022 Buchungen'!F2:F465,'DevInt 2022 Buchungen'!D2:D465,"1214",'DevInt 2022 Buchungen'!C2:C465,"&gt;="&amp;AW$4,'DevInt 2022 Buchungen'!C2:C465,"&lt;"&amp;AW$5+1,'DevInt 2022 Buchungen'!P2:P465,"Einnahmen")++SUMIFS('DevInt 2022 Buchungen'!F2:F465,'DevInt 2022 Buchungen'!D2:D465,"1214",'DevInt 2022 Buchungen'!C2:C465,"&gt;="&amp;AW$4,'DevInt 2022 Buchungen'!C2:C465,"&lt;"&amp;AW$5+1,'DevInt 2022 Buchungen'!L2:L465,"Einnahmen")+-SUMIFS('DevInt 2022 Buchungen'!F2:F465,'DevInt 2022 Buchungen'!D2:D465,"1214",'DevInt 2022 Buchungen'!C2:C465,"&gt;="&amp;AW$4,'DevInt 2022 Buchungen'!C2:C465,"&lt;"&amp;AW$5+1,'DevInt 2022 Buchungen'!P2:P465,"Ausgaben")</f>
        <v>441.05</v>
      </c>
      <c r="AX38" s="21"/>
      <c r="BA38" s="26">
        <f>+SUMIFS('DevInt 2022 Buchungen'!F2:F465,'DevInt 2022 Buchungen'!D2:D465,"1211",'DevInt 2022 Buchungen'!C2:C465,"&gt;="&amp;BA$4,'DevInt 2022 Buchungen'!C2:C465,"&lt;"&amp;BA$5+1,'DevInt 2022 Buchungen'!L2:L465,"Ausgaben")+-SUMIFS('DevInt 2022 Buchungen'!F2:F465,'DevInt 2022 Buchungen'!D2:D465,"1211",'DevInt 2022 Buchungen'!C2:C465,"&gt;="&amp;BA$4,'DevInt 2022 Buchungen'!C2:C465,"&lt;"&amp;BA$5+1,'DevInt 2022 Buchungen'!P2:P465,"Einnahmen")++SUMIFS('DevInt 2022 Buchungen'!F2:F465,'DevInt 2022 Buchungen'!D2:D465,"1211",'DevInt 2022 Buchungen'!C2:C465,"&gt;="&amp;BA$4,'DevInt 2022 Buchungen'!C2:C465,"&lt;"&amp;BA$5+1,'DevInt 2022 Buchungen'!L2:L465,"Einnahmen")+-SUMIFS('DevInt 2022 Buchungen'!F2:F465,'DevInt 2022 Buchungen'!D2:D465,"1211",'DevInt 2022 Buchungen'!C2:C465,"&gt;="&amp;BA$4,'DevInt 2022 Buchungen'!C2:C465,"&lt;"&amp;BA$5+1,'DevInt 2022 Buchungen'!P2:P465,"Ausgaben")++SUMIFS('DevInt 2022 Buchungen'!F2:F465,'DevInt 2022 Buchungen'!D2:D465,"1212",'DevInt 2022 Buchungen'!C2:C465,"&gt;="&amp;BA$4,'DevInt 2022 Buchungen'!C2:C465,"&lt;"&amp;BA$5+1,'DevInt 2022 Buchungen'!L2:L465,"Ausgaben")+-SUMIFS('DevInt 2022 Buchungen'!F2:F465,'DevInt 2022 Buchungen'!D2:D465,"1212",'DevInt 2022 Buchungen'!C2:C465,"&gt;="&amp;BA$4,'DevInt 2022 Buchungen'!C2:C465,"&lt;"&amp;BA$5+1,'DevInt 2022 Buchungen'!P2:P465,"Einnahmen")++SUMIFS('DevInt 2022 Buchungen'!F2:F465,'DevInt 2022 Buchungen'!D2:D465,"1212",'DevInt 2022 Buchungen'!C2:C465,"&gt;="&amp;BA$4,'DevInt 2022 Buchungen'!C2:C465,"&lt;"&amp;BA$5+1,'DevInt 2022 Buchungen'!L2:L465,"Einnahmen")+-SUMIFS('DevInt 2022 Buchungen'!F2:F465,'DevInt 2022 Buchungen'!D2:D465,"1212",'DevInt 2022 Buchungen'!C2:C465,"&gt;="&amp;BA$4,'DevInt 2022 Buchungen'!C2:C465,"&lt;"&amp;BA$5+1,'DevInt 2022 Buchungen'!P2:P465,"Ausgaben")++SUMIFS('DevInt 2022 Buchungen'!F2:F465,'DevInt 2022 Buchungen'!D2:D465,"1213",'DevInt 2022 Buchungen'!C2:C465,"&gt;="&amp;BA$4,'DevInt 2022 Buchungen'!C2:C465,"&lt;"&amp;BA$5+1,'DevInt 2022 Buchungen'!L2:L465,"Ausgaben")+-SUMIFS('DevInt 2022 Buchungen'!F2:F465,'DevInt 2022 Buchungen'!D2:D465,"1213",'DevInt 2022 Buchungen'!C2:C465,"&gt;="&amp;BA$4,'DevInt 2022 Buchungen'!C2:C465,"&lt;"&amp;BA$5+1,'DevInt 2022 Buchungen'!P2:P465,"Einnahmen")++SUMIFS('DevInt 2022 Buchungen'!F2:F465,'DevInt 2022 Buchungen'!D2:D465,"1213",'DevInt 2022 Buchungen'!C2:C465,"&gt;="&amp;BA$4,'DevInt 2022 Buchungen'!C2:C465,"&lt;"&amp;BA$5+1,'DevInt 2022 Buchungen'!L2:L465,"Einnahmen")+-SUMIFS('DevInt 2022 Buchungen'!F2:F465,'DevInt 2022 Buchungen'!D2:D465,"1213",'DevInt 2022 Buchungen'!C2:C465,"&gt;="&amp;BA$4,'DevInt 2022 Buchungen'!C2:C465,"&lt;"&amp;BA$5+1,'DevInt 2022 Buchungen'!P2:P465,"Ausgaben")++SUMIFS('DevInt 2022 Buchungen'!F2:F465,'DevInt 2022 Buchungen'!D2:D465,"1214",'DevInt 2022 Buchungen'!C2:C465,"&gt;="&amp;BA$4,'DevInt 2022 Buchungen'!C2:C465,"&lt;"&amp;BA$5+1,'DevInt 2022 Buchungen'!L2:L465,"Ausgaben")+-SUMIFS('DevInt 2022 Buchungen'!F2:F465,'DevInt 2022 Buchungen'!D2:D465,"1214",'DevInt 2022 Buchungen'!C2:C465,"&gt;="&amp;BA$4,'DevInt 2022 Buchungen'!C2:C465,"&lt;"&amp;BA$5+1,'DevInt 2022 Buchungen'!P2:P465,"Einnahmen")++SUMIFS('DevInt 2022 Buchungen'!F2:F465,'DevInt 2022 Buchungen'!D2:D465,"1214",'DevInt 2022 Buchungen'!C2:C465,"&gt;="&amp;BA$4,'DevInt 2022 Buchungen'!C2:C465,"&lt;"&amp;BA$5+1,'DevInt 2022 Buchungen'!L2:L465,"Einnahmen")+-SUMIFS('DevInt 2022 Buchungen'!F2:F465,'DevInt 2022 Buchungen'!D2:D465,"1214",'DevInt 2022 Buchungen'!C2:C465,"&gt;="&amp;BA$4,'DevInt 2022 Buchungen'!C2:C465,"&lt;"&amp;BA$5+1,'DevInt 2022 Buchungen'!P2:P465,"Ausgaben")</f>
        <v>0</v>
      </c>
      <c r="BB38" s="21"/>
      <c r="BE38" s="26">
        <f>+SUMIFS('DevInt 2022 Buchungen'!F2:F465,'DevInt 2022 Buchungen'!D2:D465,"1211",'DevInt 2022 Buchungen'!C2:C465,"&gt;="&amp;BE$4,'DevInt 2022 Buchungen'!C2:C465,"&lt;"&amp;BE$5+1,'DevInt 2022 Buchungen'!L2:L465,"Ausgaben")+-SUMIFS('DevInt 2022 Buchungen'!F2:F465,'DevInt 2022 Buchungen'!D2:D465,"1211",'DevInt 2022 Buchungen'!C2:C465,"&gt;="&amp;BE$4,'DevInt 2022 Buchungen'!C2:C465,"&lt;"&amp;BE$5+1,'DevInt 2022 Buchungen'!P2:P465,"Einnahmen")++SUMIFS('DevInt 2022 Buchungen'!F2:F465,'DevInt 2022 Buchungen'!D2:D465,"1211",'DevInt 2022 Buchungen'!C2:C465,"&gt;="&amp;BE$4,'DevInt 2022 Buchungen'!C2:C465,"&lt;"&amp;BE$5+1,'DevInt 2022 Buchungen'!L2:L465,"Einnahmen")+-SUMIFS('DevInt 2022 Buchungen'!F2:F465,'DevInt 2022 Buchungen'!D2:D465,"1211",'DevInt 2022 Buchungen'!C2:C465,"&gt;="&amp;BE$4,'DevInt 2022 Buchungen'!C2:C465,"&lt;"&amp;BE$5+1,'DevInt 2022 Buchungen'!P2:P465,"Ausgaben")++SUMIFS('DevInt 2022 Buchungen'!F2:F465,'DevInt 2022 Buchungen'!D2:D465,"1212",'DevInt 2022 Buchungen'!C2:C465,"&gt;="&amp;BE$4,'DevInt 2022 Buchungen'!C2:C465,"&lt;"&amp;BE$5+1,'DevInt 2022 Buchungen'!L2:L465,"Ausgaben")+-SUMIFS('DevInt 2022 Buchungen'!F2:F465,'DevInt 2022 Buchungen'!D2:D465,"1212",'DevInt 2022 Buchungen'!C2:C465,"&gt;="&amp;BE$4,'DevInt 2022 Buchungen'!C2:C465,"&lt;"&amp;BE$5+1,'DevInt 2022 Buchungen'!P2:P465,"Einnahmen")++SUMIFS('DevInt 2022 Buchungen'!F2:F465,'DevInt 2022 Buchungen'!D2:D465,"1212",'DevInt 2022 Buchungen'!C2:C465,"&gt;="&amp;BE$4,'DevInt 2022 Buchungen'!C2:C465,"&lt;"&amp;BE$5+1,'DevInt 2022 Buchungen'!L2:L465,"Einnahmen")+-SUMIFS('DevInt 2022 Buchungen'!F2:F465,'DevInt 2022 Buchungen'!D2:D465,"1212",'DevInt 2022 Buchungen'!C2:C465,"&gt;="&amp;BE$4,'DevInt 2022 Buchungen'!C2:C465,"&lt;"&amp;BE$5+1,'DevInt 2022 Buchungen'!P2:P465,"Ausgaben")++SUMIFS('DevInt 2022 Buchungen'!F2:F465,'DevInt 2022 Buchungen'!D2:D465,"1213",'DevInt 2022 Buchungen'!C2:C465,"&gt;="&amp;BE$4,'DevInt 2022 Buchungen'!C2:C465,"&lt;"&amp;BE$5+1,'DevInt 2022 Buchungen'!L2:L465,"Ausgaben")+-SUMIFS('DevInt 2022 Buchungen'!F2:F465,'DevInt 2022 Buchungen'!D2:D465,"1213",'DevInt 2022 Buchungen'!C2:C465,"&gt;="&amp;BE$4,'DevInt 2022 Buchungen'!C2:C465,"&lt;"&amp;BE$5+1,'DevInt 2022 Buchungen'!P2:P465,"Einnahmen")++SUMIFS('DevInt 2022 Buchungen'!F2:F465,'DevInt 2022 Buchungen'!D2:D465,"1213",'DevInt 2022 Buchungen'!C2:C465,"&gt;="&amp;BE$4,'DevInt 2022 Buchungen'!C2:C465,"&lt;"&amp;BE$5+1,'DevInt 2022 Buchungen'!L2:L465,"Einnahmen")+-SUMIFS('DevInt 2022 Buchungen'!F2:F465,'DevInt 2022 Buchungen'!D2:D465,"1213",'DevInt 2022 Buchungen'!C2:C465,"&gt;="&amp;BE$4,'DevInt 2022 Buchungen'!C2:C465,"&lt;"&amp;BE$5+1,'DevInt 2022 Buchungen'!P2:P465,"Ausgaben")++SUMIFS('DevInt 2022 Buchungen'!F2:F465,'DevInt 2022 Buchungen'!D2:D465,"1214",'DevInt 2022 Buchungen'!C2:C465,"&gt;="&amp;BE$4,'DevInt 2022 Buchungen'!C2:C465,"&lt;"&amp;BE$5+1,'DevInt 2022 Buchungen'!L2:L465,"Ausgaben")+-SUMIFS('DevInt 2022 Buchungen'!F2:F465,'DevInt 2022 Buchungen'!D2:D465,"1214",'DevInt 2022 Buchungen'!C2:C465,"&gt;="&amp;BE$4,'DevInt 2022 Buchungen'!C2:C465,"&lt;"&amp;BE$5+1,'DevInt 2022 Buchungen'!P2:P465,"Einnahmen")++SUMIFS('DevInt 2022 Buchungen'!F2:F465,'DevInt 2022 Buchungen'!D2:D465,"1214",'DevInt 2022 Buchungen'!C2:C465,"&gt;="&amp;BE$4,'DevInt 2022 Buchungen'!C2:C465,"&lt;"&amp;BE$5+1,'DevInt 2022 Buchungen'!L2:L465,"Einnahmen")+-SUMIFS('DevInt 2022 Buchungen'!F2:F465,'DevInt 2022 Buchungen'!D2:D465,"1214",'DevInt 2022 Buchungen'!C2:C465,"&gt;="&amp;BE$4,'DevInt 2022 Buchungen'!C2:C465,"&lt;"&amp;BE$5+1,'DevInt 2022 Buchungen'!P2:P465,"Ausgaben")</f>
        <v>0</v>
      </c>
      <c r="BF38" s="21"/>
      <c r="BI38" s="26">
        <f>+SUMIFS('DevInt 2022 Buchungen'!F2:F465,'DevInt 2022 Buchungen'!D2:D465,"1211",'DevInt 2022 Buchungen'!C2:C465,"&gt;="&amp;BI$4,'DevInt 2022 Buchungen'!C2:C465,"&lt;"&amp;BI$5+1,'DevInt 2022 Buchungen'!L2:L465,"Ausgaben")+-SUMIFS('DevInt 2022 Buchungen'!F2:F465,'DevInt 2022 Buchungen'!D2:D465,"1211",'DevInt 2022 Buchungen'!C2:C465,"&gt;="&amp;BI$4,'DevInt 2022 Buchungen'!C2:C465,"&lt;"&amp;BI$5+1,'DevInt 2022 Buchungen'!P2:P465,"Einnahmen")++SUMIFS('DevInt 2022 Buchungen'!F2:F465,'DevInt 2022 Buchungen'!D2:D465,"1211",'DevInt 2022 Buchungen'!C2:C465,"&gt;="&amp;BI$4,'DevInt 2022 Buchungen'!C2:C465,"&lt;"&amp;BI$5+1,'DevInt 2022 Buchungen'!L2:L465,"Einnahmen")+-SUMIFS('DevInt 2022 Buchungen'!F2:F465,'DevInt 2022 Buchungen'!D2:D465,"1211",'DevInt 2022 Buchungen'!C2:C465,"&gt;="&amp;BI$4,'DevInt 2022 Buchungen'!C2:C465,"&lt;"&amp;BI$5+1,'DevInt 2022 Buchungen'!P2:P465,"Ausgaben")++SUMIFS('DevInt 2022 Buchungen'!F2:F465,'DevInt 2022 Buchungen'!D2:D465,"1212",'DevInt 2022 Buchungen'!C2:C465,"&gt;="&amp;BI$4,'DevInt 2022 Buchungen'!C2:C465,"&lt;"&amp;BI$5+1,'DevInt 2022 Buchungen'!L2:L465,"Ausgaben")+-SUMIFS('DevInt 2022 Buchungen'!F2:F465,'DevInt 2022 Buchungen'!D2:D465,"1212",'DevInt 2022 Buchungen'!C2:C465,"&gt;="&amp;BI$4,'DevInt 2022 Buchungen'!C2:C465,"&lt;"&amp;BI$5+1,'DevInt 2022 Buchungen'!P2:P465,"Einnahmen")++SUMIFS('DevInt 2022 Buchungen'!F2:F465,'DevInt 2022 Buchungen'!D2:D465,"1212",'DevInt 2022 Buchungen'!C2:C465,"&gt;="&amp;BI$4,'DevInt 2022 Buchungen'!C2:C465,"&lt;"&amp;BI$5+1,'DevInt 2022 Buchungen'!L2:L465,"Einnahmen")+-SUMIFS('DevInt 2022 Buchungen'!F2:F465,'DevInt 2022 Buchungen'!D2:D465,"1212",'DevInt 2022 Buchungen'!C2:C465,"&gt;="&amp;BI$4,'DevInt 2022 Buchungen'!C2:C465,"&lt;"&amp;BI$5+1,'DevInt 2022 Buchungen'!P2:P465,"Ausgaben")++SUMIFS('DevInt 2022 Buchungen'!F2:F465,'DevInt 2022 Buchungen'!D2:D465,"1213",'DevInt 2022 Buchungen'!C2:C465,"&gt;="&amp;BI$4,'DevInt 2022 Buchungen'!C2:C465,"&lt;"&amp;BI$5+1,'DevInt 2022 Buchungen'!L2:L465,"Ausgaben")+-SUMIFS('DevInt 2022 Buchungen'!F2:F465,'DevInt 2022 Buchungen'!D2:D465,"1213",'DevInt 2022 Buchungen'!C2:C465,"&gt;="&amp;BI$4,'DevInt 2022 Buchungen'!C2:C465,"&lt;"&amp;BI$5+1,'DevInt 2022 Buchungen'!P2:P465,"Einnahmen")++SUMIFS('DevInt 2022 Buchungen'!F2:F465,'DevInt 2022 Buchungen'!D2:D465,"1213",'DevInt 2022 Buchungen'!C2:C465,"&gt;="&amp;BI$4,'DevInt 2022 Buchungen'!C2:C465,"&lt;"&amp;BI$5+1,'DevInt 2022 Buchungen'!L2:L465,"Einnahmen")+-SUMIFS('DevInt 2022 Buchungen'!F2:F465,'DevInt 2022 Buchungen'!D2:D465,"1213",'DevInt 2022 Buchungen'!C2:C465,"&gt;="&amp;BI$4,'DevInt 2022 Buchungen'!C2:C465,"&lt;"&amp;BI$5+1,'DevInt 2022 Buchungen'!P2:P465,"Ausgaben")++SUMIFS('DevInt 2022 Buchungen'!F2:F465,'DevInt 2022 Buchungen'!D2:D465,"1214",'DevInt 2022 Buchungen'!C2:C465,"&gt;="&amp;BI$4,'DevInt 2022 Buchungen'!C2:C465,"&lt;"&amp;BI$5+1,'DevInt 2022 Buchungen'!L2:L465,"Ausgaben")+-SUMIFS('DevInt 2022 Buchungen'!F2:F465,'DevInt 2022 Buchungen'!D2:D465,"1214",'DevInt 2022 Buchungen'!C2:C465,"&gt;="&amp;BI$4,'DevInt 2022 Buchungen'!C2:C465,"&lt;"&amp;BI$5+1,'DevInt 2022 Buchungen'!P2:P465,"Einnahmen")++SUMIFS('DevInt 2022 Buchungen'!F2:F465,'DevInt 2022 Buchungen'!D2:D465,"1214",'DevInt 2022 Buchungen'!C2:C465,"&gt;="&amp;BI$4,'DevInt 2022 Buchungen'!C2:C465,"&lt;"&amp;BI$5+1,'DevInt 2022 Buchungen'!L2:L465,"Einnahmen")+-SUMIFS('DevInt 2022 Buchungen'!F2:F465,'DevInt 2022 Buchungen'!D2:D465,"1214",'DevInt 2022 Buchungen'!C2:C465,"&gt;="&amp;BI$4,'DevInt 2022 Buchungen'!C2:C465,"&lt;"&amp;BI$5+1,'DevInt 2022 Buchungen'!P2:P465,"Ausgaben")</f>
        <v>0</v>
      </c>
      <c r="BJ38" s="21"/>
      <c r="BM38" s="26">
        <f>+SUMIFS('DevInt 2022 Buchungen'!F2:F465,'DevInt 2022 Buchungen'!D2:D465,"1211",'DevInt 2022 Buchungen'!C2:C465,"&gt;="&amp;BM$4,'DevInt 2022 Buchungen'!C2:C465,"&lt;"&amp;BM$5+1,'DevInt 2022 Buchungen'!L2:L465,"Ausgaben")+-SUMIFS('DevInt 2022 Buchungen'!F2:F465,'DevInt 2022 Buchungen'!D2:D465,"1211",'DevInt 2022 Buchungen'!C2:C465,"&gt;="&amp;BM$4,'DevInt 2022 Buchungen'!C2:C465,"&lt;"&amp;BM$5+1,'DevInt 2022 Buchungen'!P2:P465,"Einnahmen")++SUMIFS('DevInt 2022 Buchungen'!F2:F465,'DevInt 2022 Buchungen'!D2:D465,"1211",'DevInt 2022 Buchungen'!C2:C465,"&gt;="&amp;BM$4,'DevInt 2022 Buchungen'!C2:C465,"&lt;"&amp;BM$5+1,'DevInt 2022 Buchungen'!L2:L465,"Einnahmen")+-SUMIFS('DevInt 2022 Buchungen'!F2:F465,'DevInt 2022 Buchungen'!D2:D465,"1211",'DevInt 2022 Buchungen'!C2:C465,"&gt;="&amp;BM$4,'DevInt 2022 Buchungen'!C2:C465,"&lt;"&amp;BM$5+1,'DevInt 2022 Buchungen'!P2:P465,"Ausgaben")++SUMIFS('DevInt 2022 Buchungen'!F2:F465,'DevInt 2022 Buchungen'!D2:D465,"1212",'DevInt 2022 Buchungen'!C2:C465,"&gt;="&amp;BM$4,'DevInt 2022 Buchungen'!C2:C465,"&lt;"&amp;BM$5+1,'DevInt 2022 Buchungen'!L2:L465,"Ausgaben")+-SUMIFS('DevInt 2022 Buchungen'!F2:F465,'DevInt 2022 Buchungen'!D2:D465,"1212",'DevInt 2022 Buchungen'!C2:C465,"&gt;="&amp;BM$4,'DevInt 2022 Buchungen'!C2:C465,"&lt;"&amp;BM$5+1,'DevInt 2022 Buchungen'!P2:P465,"Einnahmen")++SUMIFS('DevInt 2022 Buchungen'!F2:F465,'DevInt 2022 Buchungen'!D2:D465,"1212",'DevInt 2022 Buchungen'!C2:C465,"&gt;="&amp;BM$4,'DevInt 2022 Buchungen'!C2:C465,"&lt;"&amp;BM$5+1,'DevInt 2022 Buchungen'!L2:L465,"Einnahmen")+-SUMIFS('DevInt 2022 Buchungen'!F2:F465,'DevInt 2022 Buchungen'!D2:D465,"1212",'DevInt 2022 Buchungen'!C2:C465,"&gt;="&amp;BM$4,'DevInt 2022 Buchungen'!C2:C465,"&lt;"&amp;BM$5+1,'DevInt 2022 Buchungen'!P2:P465,"Ausgaben")++SUMIFS('DevInt 2022 Buchungen'!F2:F465,'DevInt 2022 Buchungen'!D2:D465,"1213",'DevInt 2022 Buchungen'!C2:C465,"&gt;="&amp;BM$4,'DevInt 2022 Buchungen'!C2:C465,"&lt;"&amp;BM$5+1,'DevInt 2022 Buchungen'!L2:L465,"Ausgaben")+-SUMIFS('DevInt 2022 Buchungen'!F2:F465,'DevInt 2022 Buchungen'!D2:D465,"1213",'DevInt 2022 Buchungen'!C2:C465,"&gt;="&amp;BM$4,'DevInt 2022 Buchungen'!C2:C465,"&lt;"&amp;BM$5+1,'DevInt 2022 Buchungen'!P2:P465,"Einnahmen")++SUMIFS('DevInt 2022 Buchungen'!F2:F465,'DevInt 2022 Buchungen'!D2:D465,"1213",'DevInt 2022 Buchungen'!C2:C465,"&gt;="&amp;BM$4,'DevInt 2022 Buchungen'!C2:C465,"&lt;"&amp;BM$5+1,'DevInt 2022 Buchungen'!L2:L465,"Einnahmen")+-SUMIFS('DevInt 2022 Buchungen'!F2:F465,'DevInt 2022 Buchungen'!D2:D465,"1213",'DevInt 2022 Buchungen'!C2:C465,"&gt;="&amp;BM$4,'DevInt 2022 Buchungen'!C2:C465,"&lt;"&amp;BM$5+1,'DevInt 2022 Buchungen'!P2:P465,"Ausgaben")++SUMIFS('DevInt 2022 Buchungen'!F2:F465,'DevInt 2022 Buchungen'!D2:D465,"1214",'DevInt 2022 Buchungen'!C2:C465,"&gt;="&amp;BM$4,'DevInt 2022 Buchungen'!C2:C465,"&lt;"&amp;BM$5+1,'DevInt 2022 Buchungen'!L2:L465,"Ausgaben")+-SUMIFS('DevInt 2022 Buchungen'!F2:F465,'DevInt 2022 Buchungen'!D2:D465,"1214",'DevInt 2022 Buchungen'!C2:C465,"&gt;="&amp;BM$4,'DevInt 2022 Buchungen'!C2:C465,"&lt;"&amp;BM$5+1,'DevInt 2022 Buchungen'!P2:P465,"Einnahmen")++SUMIFS('DevInt 2022 Buchungen'!F2:F465,'DevInt 2022 Buchungen'!D2:D465,"1214",'DevInt 2022 Buchungen'!C2:C465,"&gt;="&amp;BM$4,'DevInt 2022 Buchungen'!C2:C465,"&lt;"&amp;BM$5+1,'DevInt 2022 Buchungen'!L2:L465,"Einnahmen")+-SUMIFS('DevInt 2022 Buchungen'!F2:F465,'DevInt 2022 Buchungen'!D2:D465,"1214",'DevInt 2022 Buchungen'!C2:C465,"&gt;="&amp;BM$4,'DevInt 2022 Buchungen'!C2:C465,"&lt;"&amp;BM$5+1,'DevInt 2022 Buchungen'!P2:P465,"Ausgaben")</f>
        <v>331.6</v>
      </c>
    </row>
    <row r="39" spans="2:65" x14ac:dyDescent="0.2">
      <c r="D39" t="s">
        <v>5136</v>
      </c>
      <c r="E39" t="s">
        <v>5169</v>
      </c>
      <c r="F39" s="21"/>
      <c r="I39" s="22"/>
      <c r="J39" s="21"/>
      <c r="M39" s="26">
        <f>+SUMIFS('DevInt 2022 Buchungen'!F2:F465,'DevInt 2022 Buchungen'!D2:D465,"1221",'DevInt 2022 Buchungen'!C2:C465,"&gt;="&amp;M$4,'DevInt 2022 Buchungen'!C2:C465,"&lt;"&amp;M$5+1,'DevInt 2022 Buchungen'!L2:L465,"Ausgaben")+-SUMIFS('DevInt 2022 Buchungen'!F2:F465,'DevInt 2022 Buchungen'!D2:D465,"1221",'DevInt 2022 Buchungen'!C2:C465,"&gt;="&amp;M$4,'DevInt 2022 Buchungen'!C2:C465,"&lt;"&amp;M$5+1,'DevInt 2022 Buchungen'!P2:P465,"Einnahmen")++SUMIFS('DevInt 2022 Buchungen'!F2:F465,'DevInt 2022 Buchungen'!D2:D465,"1221",'DevInt 2022 Buchungen'!C2:C465,"&gt;="&amp;M$4,'DevInt 2022 Buchungen'!C2:C465,"&lt;"&amp;M$5+1,'DevInt 2022 Buchungen'!L2:L465,"Einnahmen")+-SUMIFS('DevInt 2022 Buchungen'!F2:F465,'DevInt 2022 Buchungen'!D2:D465,"1221",'DevInt 2022 Buchungen'!C2:C465,"&gt;="&amp;M$4,'DevInt 2022 Buchungen'!C2:C465,"&lt;"&amp;M$5+1,'DevInt 2022 Buchungen'!P2:P465,"Ausgaben")++SUMIFS('DevInt 2022 Buchungen'!F2:F465,'DevInt 2022 Buchungen'!D2:D465,"1222",'DevInt 2022 Buchungen'!C2:C465,"&gt;="&amp;M$4,'DevInt 2022 Buchungen'!C2:C465,"&lt;"&amp;M$5+1,'DevInt 2022 Buchungen'!L2:L465,"Ausgaben")+-SUMIFS('DevInt 2022 Buchungen'!F2:F465,'DevInt 2022 Buchungen'!D2:D465,"1222",'DevInt 2022 Buchungen'!C2:C465,"&gt;="&amp;M$4,'DevInt 2022 Buchungen'!C2:C465,"&lt;"&amp;M$5+1,'DevInt 2022 Buchungen'!P2:P465,"Einnahmen")++SUMIFS('DevInt 2022 Buchungen'!F2:F465,'DevInt 2022 Buchungen'!D2:D465,"1222",'DevInt 2022 Buchungen'!C2:C465,"&gt;="&amp;M$4,'DevInt 2022 Buchungen'!C2:C465,"&lt;"&amp;M$5+1,'DevInt 2022 Buchungen'!L2:L465,"Einnahmen")+-SUMIFS('DevInt 2022 Buchungen'!F2:F465,'DevInt 2022 Buchungen'!D2:D465,"1222",'DevInt 2022 Buchungen'!C2:C465,"&gt;="&amp;M$4,'DevInt 2022 Buchungen'!C2:C465,"&lt;"&amp;M$5+1,'DevInt 2022 Buchungen'!P2:P465,"Ausgaben")++SUMIFS('DevInt 2022 Buchungen'!F2:F465,'DevInt 2022 Buchungen'!D2:D465,"1223",'DevInt 2022 Buchungen'!C2:C465,"&gt;="&amp;M$4,'DevInt 2022 Buchungen'!C2:C465,"&lt;"&amp;M$5+1,'DevInt 2022 Buchungen'!L2:L465,"Ausgaben")+-SUMIFS('DevInt 2022 Buchungen'!F2:F465,'DevInt 2022 Buchungen'!D2:D465,"1223",'DevInt 2022 Buchungen'!C2:C465,"&gt;="&amp;M$4,'DevInt 2022 Buchungen'!C2:C465,"&lt;"&amp;M$5+1,'DevInt 2022 Buchungen'!P2:P465,"Einnahmen")++SUMIFS('DevInt 2022 Buchungen'!F2:F465,'DevInt 2022 Buchungen'!D2:D465,"1223",'DevInt 2022 Buchungen'!C2:C465,"&gt;="&amp;M$4,'DevInt 2022 Buchungen'!C2:C465,"&lt;"&amp;M$5+1,'DevInt 2022 Buchungen'!L2:L465,"Einnahmen")+-SUMIFS('DevInt 2022 Buchungen'!F2:F465,'DevInt 2022 Buchungen'!D2:D465,"1223",'DevInt 2022 Buchungen'!C2:C465,"&gt;="&amp;M$4,'DevInt 2022 Buchungen'!C2:C465,"&lt;"&amp;M$5+1,'DevInt 2022 Buchungen'!P2:P465,"Ausgaben")</f>
        <v>19605.21</v>
      </c>
      <c r="N39" s="21"/>
      <c r="Q39" s="26">
        <f>+SUMIFS('DevInt 2022 Buchungen'!F2:F465,'DevInt 2022 Buchungen'!D2:D465,"1221",'DevInt 2022 Buchungen'!C2:C465,"&gt;="&amp;Q$4,'DevInt 2022 Buchungen'!C2:C465,"&lt;"&amp;Q$5+1,'DevInt 2022 Buchungen'!L2:L465,"Ausgaben")+-SUMIFS('DevInt 2022 Buchungen'!F2:F465,'DevInt 2022 Buchungen'!D2:D465,"1221",'DevInt 2022 Buchungen'!C2:C465,"&gt;="&amp;Q$4,'DevInt 2022 Buchungen'!C2:C465,"&lt;"&amp;Q$5+1,'DevInt 2022 Buchungen'!P2:P465,"Einnahmen")++SUMIFS('DevInt 2022 Buchungen'!F2:F465,'DevInt 2022 Buchungen'!D2:D465,"1221",'DevInt 2022 Buchungen'!C2:C465,"&gt;="&amp;Q$4,'DevInt 2022 Buchungen'!C2:C465,"&lt;"&amp;Q$5+1,'DevInt 2022 Buchungen'!L2:L465,"Einnahmen")+-SUMIFS('DevInt 2022 Buchungen'!F2:F465,'DevInt 2022 Buchungen'!D2:D465,"1221",'DevInt 2022 Buchungen'!C2:C465,"&gt;="&amp;Q$4,'DevInt 2022 Buchungen'!C2:C465,"&lt;"&amp;Q$5+1,'DevInt 2022 Buchungen'!P2:P465,"Ausgaben")++SUMIFS('DevInt 2022 Buchungen'!F2:F465,'DevInt 2022 Buchungen'!D2:D465,"1222",'DevInt 2022 Buchungen'!C2:C465,"&gt;="&amp;Q$4,'DevInt 2022 Buchungen'!C2:C465,"&lt;"&amp;Q$5+1,'DevInt 2022 Buchungen'!L2:L465,"Ausgaben")+-SUMIFS('DevInt 2022 Buchungen'!F2:F465,'DevInt 2022 Buchungen'!D2:D465,"1222",'DevInt 2022 Buchungen'!C2:C465,"&gt;="&amp;Q$4,'DevInt 2022 Buchungen'!C2:C465,"&lt;"&amp;Q$5+1,'DevInt 2022 Buchungen'!P2:P465,"Einnahmen")++SUMIFS('DevInt 2022 Buchungen'!F2:F465,'DevInt 2022 Buchungen'!D2:D465,"1222",'DevInt 2022 Buchungen'!C2:C465,"&gt;="&amp;Q$4,'DevInt 2022 Buchungen'!C2:C465,"&lt;"&amp;Q$5+1,'DevInt 2022 Buchungen'!L2:L465,"Einnahmen")+-SUMIFS('DevInt 2022 Buchungen'!F2:F465,'DevInt 2022 Buchungen'!D2:D465,"1222",'DevInt 2022 Buchungen'!C2:C465,"&gt;="&amp;Q$4,'DevInt 2022 Buchungen'!C2:C465,"&lt;"&amp;Q$5+1,'DevInt 2022 Buchungen'!P2:P465,"Ausgaben")++SUMIFS('DevInt 2022 Buchungen'!F2:F465,'DevInt 2022 Buchungen'!D2:D465,"1223",'DevInt 2022 Buchungen'!C2:C465,"&gt;="&amp;Q$4,'DevInt 2022 Buchungen'!C2:C465,"&lt;"&amp;Q$5+1,'DevInt 2022 Buchungen'!L2:L465,"Ausgaben")+-SUMIFS('DevInt 2022 Buchungen'!F2:F465,'DevInt 2022 Buchungen'!D2:D465,"1223",'DevInt 2022 Buchungen'!C2:C465,"&gt;="&amp;Q$4,'DevInt 2022 Buchungen'!C2:C465,"&lt;"&amp;Q$5+1,'DevInt 2022 Buchungen'!P2:P465,"Einnahmen")++SUMIFS('DevInt 2022 Buchungen'!F2:F465,'DevInt 2022 Buchungen'!D2:D465,"1223",'DevInt 2022 Buchungen'!C2:C465,"&gt;="&amp;Q$4,'DevInt 2022 Buchungen'!C2:C465,"&lt;"&amp;Q$5+1,'DevInt 2022 Buchungen'!L2:L465,"Einnahmen")+-SUMIFS('DevInt 2022 Buchungen'!F2:F465,'DevInt 2022 Buchungen'!D2:D465,"1223",'DevInt 2022 Buchungen'!C2:C465,"&gt;="&amp;Q$4,'DevInt 2022 Buchungen'!C2:C465,"&lt;"&amp;Q$5+1,'DevInt 2022 Buchungen'!P2:P465,"Ausgaben")</f>
        <v>0</v>
      </c>
      <c r="R39" s="21"/>
      <c r="U39" s="26">
        <f>+SUMIFS('DevInt 2022 Buchungen'!F2:F465,'DevInt 2022 Buchungen'!D2:D465,"1221",'DevInt 2022 Buchungen'!C2:C465,"&gt;="&amp;U$4,'DevInt 2022 Buchungen'!C2:C465,"&lt;"&amp;U$5+1,'DevInt 2022 Buchungen'!L2:L465,"Ausgaben")+-SUMIFS('DevInt 2022 Buchungen'!F2:F465,'DevInt 2022 Buchungen'!D2:D465,"1221",'DevInt 2022 Buchungen'!C2:C465,"&gt;="&amp;U$4,'DevInt 2022 Buchungen'!C2:C465,"&lt;"&amp;U$5+1,'DevInt 2022 Buchungen'!P2:P465,"Einnahmen")++SUMIFS('DevInt 2022 Buchungen'!F2:F465,'DevInt 2022 Buchungen'!D2:D465,"1221",'DevInt 2022 Buchungen'!C2:C465,"&gt;="&amp;U$4,'DevInt 2022 Buchungen'!C2:C465,"&lt;"&amp;U$5+1,'DevInt 2022 Buchungen'!L2:L465,"Einnahmen")+-SUMIFS('DevInt 2022 Buchungen'!F2:F465,'DevInt 2022 Buchungen'!D2:D465,"1221",'DevInt 2022 Buchungen'!C2:C465,"&gt;="&amp;U$4,'DevInt 2022 Buchungen'!C2:C465,"&lt;"&amp;U$5+1,'DevInt 2022 Buchungen'!P2:P465,"Ausgaben")++SUMIFS('DevInt 2022 Buchungen'!F2:F465,'DevInt 2022 Buchungen'!D2:D465,"1222",'DevInt 2022 Buchungen'!C2:C465,"&gt;="&amp;U$4,'DevInt 2022 Buchungen'!C2:C465,"&lt;"&amp;U$5+1,'DevInt 2022 Buchungen'!L2:L465,"Ausgaben")+-SUMIFS('DevInt 2022 Buchungen'!F2:F465,'DevInt 2022 Buchungen'!D2:D465,"1222",'DevInt 2022 Buchungen'!C2:C465,"&gt;="&amp;U$4,'DevInt 2022 Buchungen'!C2:C465,"&lt;"&amp;U$5+1,'DevInt 2022 Buchungen'!P2:P465,"Einnahmen")++SUMIFS('DevInt 2022 Buchungen'!F2:F465,'DevInt 2022 Buchungen'!D2:D465,"1222",'DevInt 2022 Buchungen'!C2:C465,"&gt;="&amp;U$4,'DevInt 2022 Buchungen'!C2:C465,"&lt;"&amp;U$5+1,'DevInt 2022 Buchungen'!L2:L465,"Einnahmen")+-SUMIFS('DevInt 2022 Buchungen'!F2:F465,'DevInt 2022 Buchungen'!D2:D465,"1222",'DevInt 2022 Buchungen'!C2:C465,"&gt;="&amp;U$4,'DevInt 2022 Buchungen'!C2:C465,"&lt;"&amp;U$5+1,'DevInt 2022 Buchungen'!P2:P465,"Ausgaben")++SUMIFS('DevInt 2022 Buchungen'!F2:F465,'DevInt 2022 Buchungen'!D2:D465,"1223",'DevInt 2022 Buchungen'!C2:C465,"&gt;="&amp;U$4,'DevInt 2022 Buchungen'!C2:C465,"&lt;"&amp;U$5+1,'DevInt 2022 Buchungen'!L2:L465,"Ausgaben")+-SUMIFS('DevInt 2022 Buchungen'!F2:F465,'DevInt 2022 Buchungen'!D2:D465,"1223",'DevInt 2022 Buchungen'!C2:C465,"&gt;="&amp;U$4,'DevInt 2022 Buchungen'!C2:C465,"&lt;"&amp;U$5+1,'DevInt 2022 Buchungen'!P2:P465,"Einnahmen")++SUMIFS('DevInt 2022 Buchungen'!F2:F465,'DevInt 2022 Buchungen'!D2:D465,"1223",'DevInt 2022 Buchungen'!C2:C465,"&gt;="&amp;U$4,'DevInt 2022 Buchungen'!C2:C465,"&lt;"&amp;U$5+1,'DevInt 2022 Buchungen'!L2:L465,"Einnahmen")+-SUMIFS('DevInt 2022 Buchungen'!F2:F465,'DevInt 2022 Buchungen'!D2:D465,"1223",'DevInt 2022 Buchungen'!C2:C465,"&gt;="&amp;U$4,'DevInt 2022 Buchungen'!C2:C465,"&lt;"&amp;U$5+1,'DevInt 2022 Buchungen'!P2:P465,"Ausgaben")</f>
        <v>0</v>
      </c>
      <c r="V39" s="21"/>
      <c r="Y39" s="26">
        <f>+SUMIFS('DevInt 2022 Buchungen'!F2:F465,'DevInt 2022 Buchungen'!D2:D465,"1221",'DevInt 2022 Buchungen'!C2:C465,"&gt;="&amp;Y$4,'DevInt 2022 Buchungen'!C2:C465,"&lt;"&amp;Y$5+1,'DevInt 2022 Buchungen'!L2:L465,"Ausgaben")+-SUMIFS('DevInt 2022 Buchungen'!F2:F465,'DevInt 2022 Buchungen'!D2:D465,"1221",'DevInt 2022 Buchungen'!C2:C465,"&gt;="&amp;Y$4,'DevInt 2022 Buchungen'!C2:C465,"&lt;"&amp;Y$5+1,'DevInt 2022 Buchungen'!P2:P465,"Einnahmen")++SUMIFS('DevInt 2022 Buchungen'!F2:F465,'DevInt 2022 Buchungen'!D2:D465,"1221",'DevInt 2022 Buchungen'!C2:C465,"&gt;="&amp;Y$4,'DevInt 2022 Buchungen'!C2:C465,"&lt;"&amp;Y$5+1,'DevInt 2022 Buchungen'!L2:L465,"Einnahmen")+-SUMIFS('DevInt 2022 Buchungen'!F2:F465,'DevInt 2022 Buchungen'!D2:D465,"1221",'DevInt 2022 Buchungen'!C2:C465,"&gt;="&amp;Y$4,'DevInt 2022 Buchungen'!C2:C465,"&lt;"&amp;Y$5+1,'DevInt 2022 Buchungen'!P2:P465,"Ausgaben")++SUMIFS('DevInt 2022 Buchungen'!F2:F465,'DevInt 2022 Buchungen'!D2:D465,"1222",'DevInt 2022 Buchungen'!C2:C465,"&gt;="&amp;Y$4,'DevInt 2022 Buchungen'!C2:C465,"&lt;"&amp;Y$5+1,'DevInt 2022 Buchungen'!L2:L465,"Ausgaben")+-SUMIFS('DevInt 2022 Buchungen'!F2:F465,'DevInt 2022 Buchungen'!D2:D465,"1222",'DevInt 2022 Buchungen'!C2:C465,"&gt;="&amp;Y$4,'DevInt 2022 Buchungen'!C2:C465,"&lt;"&amp;Y$5+1,'DevInt 2022 Buchungen'!P2:P465,"Einnahmen")++SUMIFS('DevInt 2022 Buchungen'!F2:F465,'DevInt 2022 Buchungen'!D2:D465,"1222",'DevInt 2022 Buchungen'!C2:C465,"&gt;="&amp;Y$4,'DevInt 2022 Buchungen'!C2:C465,"&lt;"&amp;Y$5+1,'DevInt 2022 Buchungen'!L2:L465,"Einnahmen")+-SUMIFS('DevInt 2022 Buchungen'!F2:F465,'DevInt 2022 Buchungen'!D2:D465,"1222",'DevInt 2022 Buchungen'!C2:C465,"&gt;="&amp;Y$4,'DevInt 2022 Buchungen'!C2:C465,"&lt;"&amp;Y$5+1,'DevInt 2022 Buchungen'!P2:P465,"Ausgaben")++SUMIFS('DevInt 2022 Buchungen'!F2:F465,'DevInt 2022 Buchungen'!D2:D465,"1223",'DevInt 2022 Buchungen'!C2:C465,"&gt;="&amp;Y$4,'DevInt 2022 Buchungen'!C2:C465,"&lt;"&amp;Y$5+1,'DevInt 2022 Buchungen'!L2:L465,"Ausgaben")+-SUMIFS('DevInt 2022 Buchungen'!F2:F465,'DevInt 2022 Buchungen'!D2:D465,"1223",'DevInt 2022 Buchungen'!C2:C465,"&gt;="&amp;Y$4,'DevInt 2022 Buchungen'!C2:C465,"&lt;"&amp;Y$5+1,'DevInt 2022 Buchungen'!P2:P465,"Einnahmen")++SUMIFS('DevInt 2022 Buchungen'!F2:F465,'DevInt 2022 Buchungen'!D2:D465,"1223",'DevInt 2022 Buchungen'!C2:C465,"&gt;="&amp;Y$4,'DevInt 2022 Buchungen'!C2:C465,"&lt;"&amp;Y$5+1,'DevInt 2022 Buchungen'!L2:L465,"Einnahmen")+-SUMIFS('DevInt 2022 Buchungen'!F2:F465,'DevInt 2022 Buchungen'!D2:D465,"1223",'DevInt 2022 Buchungen'!C2:C465,"&gt;="&amp;Y$4,'DevInt 2022 Buchungen'!C2:C465,"&lt;"&amp;Y$5+1,'DevInt 2022 Buchungen'!P2:P465,"Ausgaben")</f>
        <v>0</v>
      </c>
      <c r="Z39" s="21"/>
      <c r="AC39" s="26">
        <f>+SUMIFS('DevInt 2022 Buchungen'!F2:F465,'DevInt 2022 Buchungen'!D2:D465,"1221",'DevInt 2022 Buchungen'!C2:C465,"&gt;="&amp;AC$4,'DevInt 2022 Buchungen'!C2:C465,"&lt;"&amp;AC$5+1,'DevInt 2022 Buchungen'!L2:L465,"Ausgaben")+-SUMIFS('DevInt 2022 Buchungen'!F2:F465,'DevInt 2022 Buchungen'!D2:D465,"1221",'DevInt 2022 Buchungen'!C2:C465,"&gt;="&amp;AC$4,'DevInt 2022 Buchungen'!C2:C465,"&lt;"&amp;AC$5+1,'DevInt 2022 Buchungen'!P2:P465,"Einnahmen")++SUMIFS('DevInt 2022 Buchungen'!F2:F465,'DevInt 2022 Buchungen'!D2:D465,"1221",'DevInt 2022 Buchungen'!C2:C465,"&gt;="&amp;AC$4,'DevInt 2022 Buchungen'!C2:C465,"&lt;"&amp;AC$5+1,'DevInt 2022 Buchungen'!L2:L465,"Einnahmen")+-SUMIFS('DevInt 2022 Buchungen'!F2:F465,'DevInt 2022 Buchungen'!D2:D465,"1221",'DevInt 2022 Buchungen'!C2:C465,"&gt;="&amp;AC$4,'DevInt 2022 Buchungen'!C2:C465,"&lt;"&amp;AC$5+1,'DevInt 2022 Buchungen'!P2:P465,"Ausgaben")++SUMIFS('DevInt 2022 Buchungen'!F2:F465,'DevInt 2022 Buchungen'!D2:D465,"1222",'DevInt 2022 Buchungen'!C2:C465,"&gt;="&amp;AC$4,'DevInt 2022 Buchungen'!C2:C465,"&lt;"&amp;AC$5+1,'DevInt 2022 Buchungen'!L2:L465,"Ausgaben")+-SUMIFS('DevInt 2022 Buchungen'!F2:F465,'DevInt 2022 Buchungen'!D2:D465,"1222",'DevInt 2022 Buchungen'!C2:C465,"&gt;="&amp;AC$4,'DevInt 2022 Buchungen'!C2:C465,"&lt;"&amp;AC$5+1,'DevInt 2022 Buchungen'!P2:P465,"Einnahmen")++SUMIFS('DevInt 2022 Buchungen'!F2:F465,'DevInt 2022 Buchungen'!D2:D465,"1222",'DevInt 2022 Buchungen'!C2:C465,"&gt;="&amp;AC$4,'DevInt 2022 Buchungen'!C2:C465,"&lt;"&amp;AC$5+1,'DevInt 2022 Buchungen'!L2:L465,"Einnahmen")+-SUMIFS('DevInt 2022 Buchungen'!F2:F465,'DevInt 2022 Buchungen'!D2:D465,"1222",'DevInt 2022 Buchungen'!C2:C465,"&gt;="&amp;AC$4,'DevInt 2022 Buchungen'!C2:C465,"&lt;"&amp;AC$5+1,'DevInt 2022 Buchungen'!P2:P465,"Ausgaben")++SUMIFS('DevInt 2022 Buchungen'!F2:F465,'DevInt 2022 Buchungen'!D2:D465,"1223",'DevInt 2022 Buchungen'!C2:C465,"&gt;="&amp;AC$4,'DevInt 2022 Buchungen'!C2:C465,"&lt;"&amp;AC$5+1,'DevInt 2022 Buchungen'!L2:L465,"Ausgaben")+-SUMIFS('DevInt 2022 Buchungen'!F2:F465,'DevInt 2022 Buchungen'!D2:D465,"1223",'DevInt 2022 Buchungen'!C2:C465,"&gt;="&amp;AC$4,'DevInt 2022 Buchungen'!C2:C465,"&lt;"&amp;AC$5+1,'DevInt 2022 Buchungen'!P2:P465,"Einnahmen")++SUMIFS('DevInt 2022 Buchungen'!F2:F465,'DevInt 2022 Buchungen'!D2:D465,"1223",'DevInt 2022 Buchungen'!C2:C465,"&gt;="&amp;AC$4,'DevInt 2022 Buchungen'!C2:C465,"&lt;"&amp;AC$5+1,'DevInt 2022 Buchungen'!L2:L465,"Einnahmen")+-SUMIFS('DevInt 2022 Buchungen'!F2:F465,'DevInt 2022 Buchungen'!D2:D465,"1223",'DevInt 2022 Buchungen'!C2:C465,"&gt;="&amp;AC$4,'DevInt 2022 Buchungen'!C2:C465,"&lt;"&amp;AC$5+1,'DevInt 2022 Buchungen'!P2:P465,"Ausgaben")</f>
        <v>0</v>
      </c>
      <c r="AD39" s="21"/>
      <c r="AG39" s="26">
        <f>+SUMIFS('DevInt 2022 Buchungen'!F2:F465,'DevInt 2022 Buchungen'!D2:D465,"1221",'DevInt 2022 Buchungen'!C2:C465,"&gt;="&amp;AG$4,'DevInt 2022 Buchungen'!C2:C465,"&lt;"&amp;AG$5+1,'DevInt 2022 Buchungen'!L2:L465,"Ausgaben")+-SUMIFS('DevInt 2022 Buchungen'!F2:F465,'DevInt 2022 Buchungen'!D2:D465,"1221",'DevInt 2022 Buchungen'!C2:C465,"&gt;="&amp;AG$4,'DevInt 2022 Buchungen'!C2:C465,"&lt;"&amp;AG$5+1,'DevInt 2022 Buchungen'!P2:P465,"Einnahmen")++SUMIFS('DevInt 2022 Buchungen'!F2:F465,'DevInt 2022 Buchungen'!D2:D465,"1221",'DevInt 2022 Buchungen'!C2:C465,"&gt;="&amp;AG$4,'DevInt 2022 Buchungen'!C2:C465,"&lt;"&amp;AG$5+1,'DevInt 2022 Buchungen'!L2:L465,"Einnahmen")+-SUMIFS('DevInt 2022 Buchungen'!F2:F465,'DevInt 2022 Buchungen'!D2:D465,"1221",'DevInt 2022 Buchungen'!C2:C465,"&gt;="&amp;AG$4,'DevInt 2022 Buchungen'!C2:C465,"&lt;"&amp;AG$5+1,'DevInt 2022 Buchungen'!P2:P465,"Ausgaben")++SUMIFS('DevInt 2022 Buchungen'!F2:F465,'DevInt 2022 Buchungen'!D2:D465,"1222",'DevInt 2022 Buchungen'!C2:C465,"&gt;="&amp;AG$4,'DevInt 2022 Buchungen'!C2:C465,"&lt;"&amp;AG$5+1,'DevInt 2022 Buchungen'!L2:L465,"Ausgaben")+-SUMIFS('DevInt 2022 Buchungen'!F2:F465,'DevInt 2022 Buchungen'!D2:D465,"1222",'DevInt 2022 Buchungen'!C2:C465,"&gt;="&amp;AG$4,'DevInt 2022 Buchungen'!C2:C465,"&lt;"&amp;AG$5+1,'DevInt 2022 Buchungen'!P2:P465,"Einnahmen")++SUMIFS('DevInt 2022 Buchungen'!F2:F465,'DevInt 2022 Buchungen'!D2:D465,"1222",'DevInt 2022 Buchungen'!C2:C465,"&gt;="&amp;AG$4,'DevInt 2022 Buchungen'!C2:C465,"&lt;"&amp;AG$5+1,'DevInt 2022 Buchungen'!L2:L465,"Einnahmen")+-SUMIFS('DevInt 2022 Buchungen'!F2:F465,'DevInt 2022 Buchungen'!D2:D465,"1222",'DevInt 2022 Buchungen'!C2:C465,"&gt;="&amp;AG$4,'DevInt 2022 Buchungen'!C2:C465,"&lt;"&amp;AG$5+1,'DevInt 2022 Buchungen'!P2:P465,"Ausgaben")++SUMIFS('DevInt 2022 Buchungen'!F2:F465,'DevInt 2022 Buchungen'!D2:D465,"1223",'DevInt 2022 Buchungen'!C2:C465,"&gt;="&amp;AG$4,'DevInt 2022 Buchungen'!C2:C465,"&lt;"&amp;AG$5+1,'DevInt 2022 Buchungen'!L2:L465,"Ausgaben")+-SUMIFS('DevInt 2022 Buchungen'!F2:F465,'DevInt 2022 Buchungen'!D2:D465,"1223",'DevInt 2022 Buchungen'!C2:C465,"&gt;="&amp;AG$4,'DevInt 2022 Buchungen'!C2:C465,"&lt;"&amp;AG$5+1,'DevInt 2022 Buchungen'!P2:P465,"Einnahmen")++SUMIFS('DevInt 2022 Buchungen'!F2:F465,'DevInt 2022 Buchungen'!D2:D465,"1223",'DevInt 2022 Buchungen'!C2:C465,"&gt;="&amp;AG$4,'DevInt 2022 Buchungen'!C2:C465,"&lt;"&amp;AG$5+1,'DevInt 2022 Buchungen'!L2:L465,"Einnahmen")+-SUMIFS('DevInt 2022 Buchungen'!F2:F465,'DevInt 2022 Buchungen'!D2:D465,"1223",'DevInt 2022 Buchungen'!C2:C465,"&gt;="&amp;AG$4,'DevInt 2022 Buchungen'!C2:C465,"&lt;"&amp;AG$5+1,'DevInt 2022 Buchungen'!P2:P465,"Ausgaben")</f>
        <v>0</v>
      </c>
      <c r="AH39" s="21"/>
      <c r="AK39" s="26">
        <f>+SUMIFS('DevInt 2022 Buchungen'!F2:F465,'DevInt 2022 Buchungen'!D2:D465,"1221",'DevInt 2022 Buchungen'!C2:C465,"&gt;="&amp;AK$4,'DevInt 2022 Buchungen'!C2:C465,"&lt;"&amp;AK$5+1,'DevInt 2022 Buchungen'!L2:L465,"Ausgaben")+-SUMIFS('DevInt 2022 Buchungen'!F2:F465,'DevInt 2022 Buchungen'!D2:D465,"1221",'DevInt 2022 Buchungen'!C2:C465,"&gt;="&amp;AK$4,'DevInt 2022 Buchungen'!C2:C465,"&lt;"&amp;AK$5+1,'DevInt 2022 Buchungen'!P2:P465,"Einnahmen")++SUMIFS('DevInt 2022 Buchungen'!F2:F465,'DevInt 2022 Buchungen'!D2:D465,"1221",'DevInt 2022 Buchungen'!C2:C465,"&gt;="&amp;AK$4,'DevInt 2022 Buchungen'!C2:C465,"&lt;"&amp;AK$5+1,'DevInt 2022 Buchungen'!L2:L465,"Einnahmen")+-SUMIFS('DevInt 2022 Buchungen'!F2:F465,'DevInt 2022 Buchungen'!D2:D465,"1221",'DevInt 2022 Buchungen'!C2:C465,"&gt;="&amp;AK$4,'DevInt 2022 Buchungen'!C2:C465,"&lt;"&amp;AK$5+1,'DevInt 2022 Buchungen'!P2:P465,"Ausgaben")++SUMIFS('DevInt 2022 Buchungen'!F2:F465,'DevInt 2022 Buchungen'!D2:D465,"1222",'DevInt 2022 Buchungen'!C2:C465,"&gt;="&amp;AK$4,'DevInt 2022 Buchungen'!C2:C465,"&lt;"&amp;AK$5+1,'DevInt 2022 Buchungen'!L2:L465,"Ausgaben")+-SUMIFS('DevInt 2022 Buchungen'!F2:F465,'DevInt 2022 Buchungen'!D2:D465,"1222",'DevInt 2022 Buchungen'!C2:C465,"&gt;="&amp;AK$4,'DevInt 2022 Buchungen'!C2:C465,"&lt;"&amp;AK$5+1,'DevInt 2022 Buchungen'!P2:P465,"Einnahmen")++SUMIFS('DevInt 2022 Buchungen'!F2:F465,'DevInt 2022 Buchungen'!D2:D465,"1222",'DevInt 2022 Buchungen'!C2:C465,"&gt;="&amp;AK$4,'DevInt 2022 Buchungen'!C2:C465,"&lt;"&amp;AK$5+1,'DevInt 2022 Buchungen'!L2:L465,"Einnahmen")+-SUMIFS('DevInt 2022 Buchungen'!F2:F465,'DevInt 2022 Buchungen'!D2:D465,"1222",'DevInt 2022 Buchungen'!C2:C465,"&gt;="&amp;AK$4,'DevInt 2022 Buchungen'!C2:C465,"&lt;"&amp;AK$5+1,'DevInt 2022 Buchungen'!P2:P465,"Ausgaben")++SUMIFS('DevInt 2022 Buchungen'!F2:F465,'DevInt 2022 Buchungen'!D2:D465,"1223",'DevInt 2022 Buchungen'!C2:C465,"&gt;="&amp;AK$4,'DevInt 2022 Buchungen'!C2:C465,"&lt;"&amp;AK$5+1,'DevInt 2022 Buchungen'!L2:L465,"Ausgaben")+-SUMIFS('DevInt 2022 Buchungen'!F2:F465,'DevInt 2022 Buchungen'!D2:D465,"1223",'DevInt 2022 Buchungen'!C2:C465,"&gt;="&amp;AK$4,'DevInt 2022 Buchungen'!C2:C465,"&lt;"&amp;AK$5+1,'DevInt 2022 Buchungen'!P2:P465,"Einnahmen")++SUMIFS('DevInt 2022 Buchungen'!F2:F465,'DevInt 2022 Buchungen'!D2:D465,"1223",'DevInt 2022 Buchungen'!C2:C465,"&gt;="&amp;AK$4,'DevInt 2022 Buchungen'!C2:C465,"&lt;"&amp;AK$5+1,'DevInt 2022 Buchungen'!L2:L465,"Einnahmen")+-SUMIFS('DevInt 2022 Buchungen'!F2:F465,'DevInt 2022 Buchungen'!D2:D465,"1223",'DevInt 2022 Buchungen'!C2:C465,"&gt;="&amp;AK$4,'DevInt 2022 Buchungen'!C2:C465,"&lt;"&amp;AK$5+1,'DevInt 2022 Buchungen'!P2:P465,"Ausgaben")</f>
        <v>0</v>
      </c>
      <c r="AL39" s="21"/>
      <c r="AO39" s="26">
        <f>+SUMIFS('DevInt 2022 Buchungen'!F2:F465,'DevInt 2022 Buchungen'!D2:D465,"1221",'DevInt 2022 Buchungen'!C2:C465,"&gt;="&amp;AO$4,'DevInt 2022 Buchungen'!C2:C465,"&lt;"&amp;AO$5+1,'DevInt 2022 Buchungen'!L2:L465,"Ausgaben")+-SUMIFS('DevInt 2022 Buchungen'!F2:F465,'DevInt 2022 Buchungen'!D2:D465,"1221",'DevInt 2022 Buchungen'!C2:C465,"&gt;="&amp;AO$4,'DevInt 2022 Buchungen'!C2:C465,"&lt;"&amp;AO$5+1,'DevInt 2022 Buchungen'!P2:P465,"Einnahmen")++SUMIFS('DevInt 2022 Buchungen'!F2:F465,'DevInt 2022 Buchungen'!D2:D465,"1221",'DevInt 2022 Buchungen'!C2:C465,"&gt;="&amp;AO$4,'DevInt 2022 Buchungen'!C2:C465,"&lt;"&amp;AO$5+1,'DevInt 2022 Buchungen'!L2:L465,"Einnahmen")+-SUMIFS('DevInt 2022 Buchungen'!F2:F465,'DevInt 2022 Buchungen'!D2:D465,"1221",'DevInt 2022 Buchungen'!C2:C465,"&gt;="&amp;AO$4,'DevInt 2022 Buchungen'!C2:C465,"&lt;"&amp;AO$5+1,'DevInt 2022 Buchungen'!P2:P465,"Ausgaben")++SUMIFS('DevInt 2022 Buchungen'!F2:F465,'DevInt 2022 Buchungen'!D2:D465,"1222",'DevInt 2022 Buchungen'!C2:C465,"&gt;="&amp;AO$4,'DevInt 2022 Buchungen'!C2:C465,"&lt;"&amp;AO$5+1,'DevInt 2022 Buchungen'!L2:L465,"Ausgaben")+-SUMIFS('DevInt 2022 Buchungen'!F2:F465,'DevInt 2022 Buchungen'!D2:D465,"1222",'DevInt 2022 Buchungen'!C2:C465,"&gt;="&amp;AO$4,'DevInt 2022 Buchungen'!C2:C465,"&lt;"&amp;AO$5+1,'DevInt 2022 Buchungen'!P2:P465,"Einnahmen")++SUMIFS('DevInt 2022 Buchungen'!F2:F465,'DevInt 2022 Buchungen'!D2:D465,"1222",'DevInt 2022 Buchungen'!C2:C465,"&gt;="&amp;AO$4,'DevInt 2022 Buchungen'!C2:C465,"&lt;"&amp;AO$5+1,'DevInt 2022 Buchungen'!L2:L465,"Einnahmen")+-SUMIFS('DevInt 2022 Buchungen'!F2:F465,'DevInt 2022 Buchungen'!D2:D465,"1222",'DevInt 2022 Buchungen'!C2:C465,"&gt;="&amp;AO$4,'DevInt 2022 Buchungen'!C2:C465,"&lt;"&amp;AO$5+1,'DevInt 2022 Buchungen'!P2:P465,"Ausgaben")++SUMIFS('DevInt 2022 Buchungen'!F2:F465,'DevInt 2022 Buchungen'!D2:D465,"1223",'DevInt 2022 Buchungen'!C2:C465,"&gt;="&amp;AO$4,'DevInt 2022 Buchungen'!C2:C465,"&lt;"&amp;AO$5+1,'DevInt 2022 Buchungen'!L2:L465,"Ausgaben")+-SUMIFS('DevInt 2022 Buchungen'!F2:F465,'DevInt 2022 Buchungen'!D2:D465,"1223",'DevInt 2022 Buchungen'!C2:C465,"&gt;="&amp;AO$4,'DevInt 2022 Buchungen'!C2:C465,"&lt;"&amp;AO$5+1,'DevInt 2022 Buchungen'!P2:P465,"Einnahmen")++SUMIFS('DevInt 2022 Buchungen'!F2:F465,'DevInt 2022 Buchungen'!D2:D465,"1223",'DevInt 2022 Buchungen'!C2:C465,"&gt;="&amp;AO$4,'DevInt 2022 Buchungen'!C2:C465,"&lt;"&amp;AO$5+1,'DevInt 2022 Buchungen'!L2:L465,"Einnahmen")+-SUMIFS('DevInt 2022 Buchungen'!F2:F465,'DevInt 2022 Buchungen'!D2:D465,"1223",'DevInt 2022 Buchungen'!C2:C465,"&gt;="&amp;AO$4,'DevInt 2022 Buchungen'!C2:C465,"&lt;"&amp;AO$5+1,'DevInt 2022 Buchungen'!P2:P465,"Ausgaben")</f>
        <v>0</v>
      </c>
      <c r="AP39" s="21"/>
      <c r="AS39" s="26">
        <f>+SUMIFS('DevInt 2022 Buchungen'!F2:F465,'DevInt 2022 Buchungen'!D2:D465,"1221",'DevInt 2022 Buchungen'!C2:C465,"&gt;="&amp;AS$4,'DevInt 2022 Buchungen'!C2:C465,"&lt;"&amp;AS$5+1,'DevInt 2022 Buchungen'!L2:L465,"Ausgaben")+-SUMIFS('DevInt 2022 Buchungen'!F2:F465,'DevInt 2022 Buchungen'!D2:D465,"1221",'DevInt 2022 Buchungen'!C2:C465,"&gt;="&amp;AS$4,'DevInt 2022 Buchungen'!C2:C465,"&lt;"&amp;AS$5+1,'DevInt 2022 Buchungen'!P2:P465,"Einnahmen")++SUMIFS('DevInt 2022 Buchungen'!F2:F465,'DevInt 2022 Buchungen'!D2:D465,"1221",'DevInt 2022 Buchungen'!C2:C465,"&gt;="&amp;AS$4,'DevInt 2022 Buchungen'!C2:C465,"&lt;"&amp;AS$5+1,'DevInt 2022 Buchungen'!L2:L465,"Einnahmen")+-SUMIFS('DevInt 2022 Buchungen'!F2:F465,'DevInt 2022 Buchungen'!D2:D465,"1221",'DevInt 2022 Buchungen'!C2:C465,"&gt;="&amp;AS$4,'DevInt 2022 Buchungen'!C2:C465,"&lt;"&amp;AS$5+1,'DevInt 2022 Buchungen'!P2:P465,"Ausgaben")++SUMIFS('DevInt 2022 Buchungen'!F2:F465,'DevInt 2022 Buchungen'!D2:D465,"1222",'DevInt 2022 Buchungen'!C2:C465,"&gt;="&amp;AS$4,'DevInt 2022 Buchungen'!C2:C465,"&lt;"&amp;AS$5+1,'DevInt 2022 Buchungen'!L2:L465,"Ausgaben")+-SUMIFS('DevInt 2022 Buchungen'!F2:F465,'DevInt 2022 Buchungen'!D2:D465,"1222",'DevInt 2022 Buchungen'!C2:C465,"&gt;="&amp;AS$4,'DevInt 2022 Buchungen'!C2:C465,"&lt;"&amp;AS$5+1,'DevInt 2022 Buchungen'!P2:P465,"Einnahmen")++SUMIFS('DevInt 2022 Buchungen'!F2:F465,'DevInt 2022 Buchungen'!D2:D465,"1222",'DevInt 2022 Buchungen'!C2:C465,"&gt;="&amp;AS$4,'DevInt 2022 Buchungen'!C2:C465,"&lt;"&amp;AS$5+1,'DevInt 2022 Buchungen'!L2:L465,"Einnahmen")+-SUMIFS('DevInt 2022 Buchungen'!F2:F465,'DevInt 2022 Buchungen'!D2:D465,"1222",'DevInt 2022 Buchungen'!C2:C465,"&gt;="&amp;AS$4,'DevInt 2022 Buchungen'!C2:C465,"&lt;"&amp;AS$5+1,'DevInt 2022 Buchungen'!P2:P465,"Ausgaben")++SUMIFS('DevInt 2022 Buchungen'!F2:F465,'DevInt 2022 Buchungen'!D2:D465,"1223",'DevInt 2022 Buchungen'!C2:C465,"&gt;="&amp;AS$4,'DevInt 2022 Buchungen'!C2:C465,"&lt;"&amp;AS$5+1,'DevInt 2022 Buchungen'!L2:L465,"Ausgaben")+-SUMIFS('DevInt 2022 Buchungen'!F2:F465,'DevInt 2022 Buchungen'!D2:D465,"1223",'DevInt 2022 Buchungen'!C2:C465,"&gt;="&amp;AS$4,'DevInt 2022 Buchungen'!C2:C465,"&lt;"&amp;AS$5+1,'DevInt 2022 Buchungen'!P2:P465,"Einnahmen")++SUMIFS('DevInt 2022 Buchungen'!F2:F465,'DevInt 2022 Buchungen'!D2:D465,"1223",'DevInt 2022 Buchungen'!C2:C465,"&gt;="&amp;AS$4,'DevInt 2022 Buchungen'!C2:C465,"&lt;"&amp;AS$5+1,'DevInt 2022 Buchungen'!L2:L465,"Einnahmen")+-SUMIFS('DevInt 2022 Buchungen'!F2:F465,'DevInt 2022 Buchungen'!D2:D465,"1223",'DevInt 2022 Buchungen'!C2:C465,"&gt;="&amp;AS$4,'DevInt 2022 Buchungen'!C2:C465,"&lt;"&amp;AS$5+1,'DevInt 2022 Buchungen'!P2:P465,"Ausgaben")</f>
        <v>0</v>
      </c>
      <c r="AT39" s="21"/>
      <c r="AW39" s="26">
        <f>+SUMIFS('DevInt 2022 Buchungen'!F2:F465,'DevInt 2022 Buchungen'!D2:D465,"1221",'DevInt 2022 Buchungen'!C2:C465,"&gt;="&amp;AW$4,'DevInt 2022 Buchungen'!C2:C465,"&lt;"&amp;AW$5+1,'DevInt 2022 Buchungen'!L2:L465,"Ausgaben")+-SUMIFS('DevInt 2022 Buchungen'!F2:F465,'DevInt 2022 Buchungen'!D2:D465,"1221",'DevInt 2022 Buchungen'!C2:C465,"&gt;="&amp;AW$4,'DevInt 2022 Buchungen'!C2:C465,"&lt;"&amp;AW$5+1,'DevInt 2022 Buchungen'!P2:P465,"Einnahmen")++SUMIFS('DevInt 2022 Buchungen'!F2:F465,'DevInt 2022 Buchungen'!D2:D465,"1221",'DevInt 2022 Buchungen'!C2:C465,"&gt;="&amp;AW$4,'DevInt 2022 Buchungen'!C2:C465,"&lt;"&amp;AW$5+1,'DevInt 2022 Buchungen'!L2:L465,"Einnahmen")+-SUMIFS('DevInt 2022 Buchungen'!F2:F465,'DevInt 2022 Buchungen'!D2:D465,"1221",'DevInt 2022 Buchungen'!C2:C465,"&gt;="&amp;AW$4,'DevInt 2022 Buchungen'!C2:C465,"&lt;"&amp;AW$5+1,'DevInt 2022 Buchungen'!P2:P465,"Ausgaben")++SUMIFS('DevInt 2022 Buchungen'!F2:F465,'DevInt 2022 Buchungen'!D2:D465,"1222",'DevInt 2022 Buchungen'!C2:C465,"&gt;="&amp;AW$4,'DevInt 2022 Buchungen'!C2:C465,"&lt;"&amp;AW$5+1,'DevInt 2022 Buchungen'!L2:L465,"Ausgaben")+-SUMIFS('DevInt 2022 Buchungen'!F2:F465,'DevInt 2022 Buchungen'!D2:D465,"1222",'DevInt 2022 Buchungen'!C2:C465,"&gt;="&amp;AW$4,'DevInt 2022 Buchungen'!C2:C465,"&lt;"&amp;AW$5+1,'DevInt 2022 Buchungen'!P2:P465,"Einnahmen")++SUMIFS('DevInt 2022 Buchungen'!F2:F465,'DevInt 2022 Buchungen'!D2:D465,"1222",'DevInt 2022 Buchungen'!C2:C465,"&gt;="&amp;AW$4,'DevInt 2022 Buchungen'!C2:C465,"&lt;"&amp;AW$5+1,'DevInt 2022 Buchungen'!L2:L465,"Einnahmen")+-SUMIFS('DevInt 2022 Buchungen'!F2:F465,'DevInt 2022 Buchungen'!D2:D465,"1222",'DevInt 2022 Buchungen'!C2:C465,"&gt;="&amp;AW$4,'DevInt 2022 Buchungen'!C2:C465,"&lt;"&amp;AW$5+1,'DevInt 2022 Buchungen'!P2:P465,"Ausgaben")++SUMIFS('DevInt 2022 Buchungen'!F2:F465,'DevInt 2022 Buchungen'!D2:D465,"1223",'DevInt 2022 Buchungen'!C2:C465,"&gt;="&amp;AW$4,'DevInt 2022 Buchungen'!C2:C465,"&lt;"&amp;AW$5+1,'DevInt 2022 Buchungen'!L2:L465,"Ausgaben")+-SUMIFS('DevInt 2022 Buchungen'!F2:F465,'DevInt 2022 Buchungen'!D2:D465,"1223",'DevInt 2022 Buchungen'!C2:C465,"&gt;="&amp;AW$4,'DevInt 2022 Buchungen'!C2:C465,"&lt;"&amp;AW$5+1,'DevInt 2022 Buchungen'!P2:P465,"Einnahmen")++SUMIFS('DevInt 2022 Buchungen'!F2:F465,'DevInt 2022 Buchungen'!D2:D465,"1223",'DevInt 2022 Buchungen'!C2:C465,"&gt;="&amp;AW$4,'DevInt 2022 Buchungen'!C2:C465,"&lt;"&amp;AW$5+1,'DevInt 2022 Buchungen'!L2:L465,"Einnahmen")+-SUMIFS('DevInt 2022 Buchungen'!F2:F465,'DevInt 2022 Buchungen'!D2:D465,"1223",'DevInt 2022 Buchungen'!C2:C465,"&gt;="&amp;AW$4,'DevInt 2022 Buchungen'!C2:C465,"&lt;"&amp;AW$5+1,'DevInt 2022 Buchungen'!P2:P465,"Ausgaben")</f>
        <v>3693.96</v>
      </c>
      <c r="AX39" s="21"/>
      <c r="BA39" s="26">
        <f>+SUMIFS('DevInt 2022 Buchungen'!F2:F465,'DevInt 2022 Buchungen'!D2:D465,"1221",'DevInt 2022 Buchungen'!C2:C465,"&gt;="&amp;BA$4,'DevInt 2022 Buchungen'!C2:C465,"&lt;"&amp;BA$5+1,'DevInt 2022 Buchungen'!L2:L465,"Ausgaben")+-SUMIFS('DevInt 2022 Buchungen'!F2:F465,'DevInt 2022 Buchungen'!D2:D465,"1221",'DevInt 2022 Buchungen'!C2:C465,"&gt;="&amp;BA$4,'DevInt 2022 Buchungen'!C2:C465,"&lt;"&amp;BA$5+1,'DevInt 2022 Buchungen'!P2:P465,"Einnahmen")++SUMIFS('DevInt 2022 Buchungen'!F2:F465,'DevInt 2022 Buchungen'!D2:D465,"1221",'DevInt 2022 Buchungen'!C2:C465,"&gt;="&amp;BA$4,'DevInt 2022 Buchungen'!C2:C465,"&lt;"&amp;BA$5+1,'DevInt 2022 Buchungen'!L2:L465,"Einnahmen")+-SUMIFS('DevInt 2022 Buchungen'!F2:F465,'DevInt 2022 Buchungen'!D2:D465,"1221",'DevInt 2022 Buchungen'!C2:C465,"&gt;="&amp;BA$4,'DevInt 2022 Buchungen'!C2:C465,"&lt;"&amp;BA$5+1,'DevInt 2022 Buchungen'!P2:P465,"Ausgaben")++SUMIFS('DevInt 2022 Buchungen'!F2:F465,'DevInt 2022 Buchungen'!D2:D465,"1222",'DevInt 2022 Buchungen'!C2:C465,"&gt;="&amp;BA$4,'DevInt 2022 Buchungen'!C2:C465,"&lt;"&amp;BA$5+1,'DevInt 2022 Buchungen'!L2:L465,"Ausgaben")+-SUMIFS('DevInt 2022 Buchungen'!F2:F465,'DevInt 2022 Buchungen'!D2:D465,"1222",'DevInt 2022 Buchungen'!C2:C465,"&gt;="&amp;BA$4,'DevInt 2022 Buchungen'!C2:C465,"&lt;"&amp;BA$5+1,'DevInt 2022 Buchungen'!P2:P465,"Einnahmen")++SUMIFS('DevInt 2022 Buchungen'!F2:F465,'DevInt 2022 Buchungen'!D2:D465,"1222",'DevInt 2022 Buchungen'!C2:C465,"&gt;="&amp;BA$4,'DevInt 2022 Buchungen'!C2:C465,"&lt;"&amp;BA$5+1,'DevInt 2022 Buchungen'!L2:L465,"Einnahmen")+-SUMIFS('DevInt 2022 Buchungen'!F2:F465,'DevInt 2022 Buchungen'!D2:D465,"1222",'DevInt 2022 Buchungen'!C2:C465,"&gt;="&amp;BA$4,'DevInt 2022 Buchungen'!C2:C465,"&lt;"&amp;BA$5+1,'DevInt 2022 Buchungen'!P2:P465,"Ausgaben")++SUMIFS('DevInt 2022 Buchungen'!F2:F465,'DevInt 2022 Buchungen'!D2:D465,"1223",'DevInt 2022 Buchungen'!C2:C465,"&gt;="&amp;BA$4,'DevInt 2022 Buchungen'!C2:C465,"&lt;"&amp;BA$5+1,'DevInt 2022 Buchungen'!L2:L465,"Ausgaben")+-SUMIFS('DevInt 2022 Buchungen'!F2:F465,'DevInt 2022 Buchungen'!D2:D465,"1223",'DevInt 2022 Buchungen'!C2:C465,"&gt;="&amp;BA$4,'DevInt 2022 Buchungen'!C2:C465,"&lt;"&amp;BA$5+1,'DevInt 2022 Buchungen'!P2:P465,"Einnahmen")++SUMIFS('DevInt 2022 Buchungen'!F2:F465,'DevInt 2022 Buchungen'!D2:D465,"1223",'DevInt 2022 Buchungen'!C2:C465,"&gt;="&amp;BA$4,'DevInt 2022 Buchungen'!C2:C465,"&lt;"&amp;BA$5+1,'DevInt 2022 Buchungen'!L2:L465,"Einnahmen")+-SUMIFS('DevInt 2022 Buchungen'!F2:F465,'DevInt 2022 Buchungen'!D2:D465,"1223",'DevInt 2022 Buchungen'!C2:C465,"&gt;="&amp;BA$4,'DevInt 2022 Buchungen'!C2:C465,"&lt;"&amp;BA$5+1,'DevInt 2022 Buchungen'!P2:P465,"Ausgaben")</f>
        <v>614.36</v>
      </c>
      <c r="BB39" s="21"/>
      <c r="BE39" s="26">
        <f>+SUMIFS('DevInt 2022 Buchungen'!F2:F465,'DevInt 2022 Buchungen'!D2:D465,"1221",'DevInt 2022 Buchungen'!C2:C465,"&gt;="&amp;BE$4,'DevInt 2022 Buchungen'!C2:C465,"&lt;"&amp;BE$5+1,'DevInt 2022 Buchungen'!L2:L465,"Ausgaben")+-SUMIFS('DevInt 2022 Buchungen'!F2:F465,'DevInt 2022 Buchungen'!D2:D465,"1221",'DevInt 2022 Buchungen'!C2:C465,"&gt;="&amp;BE$4,'DevInt 2022 Buchungen'!C2:C465,"&lt;"&amp;BE$5+1,'DevInt 2022 Buchungen'!P2:P465,"Einnahmen")++SUMIFS('DevInt 2022 Buchungen'!F2:F465,'DevInt 2022 Buchungen'!D2:D465,"1221",'DevInt 2022 Buchungen'!C2:C465,"&gt;="&amp;BE$4,'DevInt 2022 Buchungen'!C2:C465,"&lt;"&amp;BE$5+1,'DevInt 2022 Buchungen'!L2:L465,"Einnahmen")+-SUMIFS('DevInt 2022 Buchungen'!F2:F465,'DevInt 2022 Buchungen'!D2:D465,"1221",'DevInt 2022 Buchungen'!C2:C465,"&gt;="&amp;BE$4,'DevInt 2022 Buchungen'!C2:C465,"&lt;"&amp;BE$5+1,'DevInt 2022 Buchungen'!P2:P465,"Ausgaben")++SUMIFS('DevInt 2022 Buchungen'!F2:F465,'DevInt 2022 Buchungen'!D2:D465,"1222",'DevInt 2022 Buchungen'!C2:C465,"&gt;="&amp;BE$4,'DevInt 2022 Buchungen'!C2:C465,"&lt;"&amp;BE$5+1,'DevInt 2022 Buchungen'!L2:L465,"Ausgaben")+-SUMIFS('DevInt 2022 Buchungen'!F2:F465,'DevInt 2022 Buchungen'!D2:D465,"1222",'DevInt 2022 Buchungen'!C2:C465,"&gt;="&amp;BE$4,'DevInt 2022 Buchungen'!C2:C465,"&lt;"&amp;BE$5+1,'DevInt 2022 Buchungen'!P2:P465,"Einnahmen")++SUMIFS('DevInt 2022 Buchungen'!F2:F465,'DevInt 2022 Buchungen'!D2:D465,"1222",'DevInt 2022 Buchungen'!C2:C465,"&gt;="&amp;BE$4,'DevInt 2022 Buchungen'!C2:C465,"&lt;"&amp;BE$5+1,'DevInt 2022 Buchungen'!L2:L465,"Einnahmen")+-SUMIFS('DevInt 2022 Buchungen'!F2:F465,'DevInt 2022 Buchungen'!D2:D465,"1222",'DevInt 2022 Buchungen'!C2:C465,"&gt;="&amp;BE$4,'DevInt 2022 Buchungen'!C2:C465,"&lt;"&amp;BE$5+1,'DevInt 2022 Buchungen'!P2:P465,"Ausgaben")++SUMIFS('DevInt 2022 Buchungen'!F2:F465,'DevInt 2022 Buchungen'!D2:D465,"1223",'DevInt 2022 Buchungen'!C2:C465,"&gt;="&amp;BE$4,'DevInt 2022 Buchungen'!C2:C465,"&lt;"&amp;BE$5+1,'DevInt 2022 Buchungen'!L2:L465,"Ausgaben")+-SUMIFS('DevInt 2022 Buchungen'!F2:F465,'DevInt 2022 Buchungen'!D2:D465,"1223",'DevInt 2022 Buchungen'!C2:C465,"&gt;="&amp;BE$4,'DevInt 2022 Buchungen'!C2:C465,"&lt;"&amp;BE$5+1,'DevInt 2022 Buchungen'!P2:P465,"Einnahmen")++SUMIFS('DevInt 2022 Buchungen'!F2:F465,'DevInt 2022 Buchungen'!D2:D465,"1223",'DevInt 2022 Buchungen'!C2:C465,"&gt;="&amp;BE$4,'DevInt 2022 Buchungen'!C2:C465,"&lt;"&amp;BE$5+1,'DevInt 2022 Buchungen'!L2:L465,"Einnahmen")+-SUMIFS('DevInt 2022 Buchungen'!F2:F465,'DevInt 2022 Buchungen'!D2:D465,"1223",'DevInt 2022 Buchungen'!C2:C465,"&gt;="&amp;BE$4,'DevInt 2022 Buchungen'!C2:C465,"&lt;"&amp;BE$5+1,'DevInt 2022 Buchungen'!P2:P465,"Ausgaben")</f>
        <v>1435.59</v>
      </c>
      <c r="BF39" s="21"/>
      <c r="BI39" s="26">
        <f>+SUMIFS('DevInt 2022 Buchungen'!F2:F465,'DevInt 2022 Buchungen'!D2:D465,"1221",'DevInt 2022 Buchungen'!C2:C465,"&gt;="&amp;BI$4,'DevInt 2022 Buchungen'!C2:C465,"&lt;"&amp;BI$5+1,'DevInt 2022 Buchungen'!L2:L465,"Ausgaben")+-SUMIFS('DevInt 2022 Buchungen'!F2:F465,'DevInt 2022 Buchungen'!D2:D465,"1221",'DevInt 2022 Buchungen'!C2:C465,"&gt;="&amp;BI$4,'DevInt 2022 Buchungen'!C2:C465,"&lt;"&amp;BI$5+1,'DevInt 2022 Buchungen'!P2:P465,"Einnahmen")++SUMIFS('DevInt 2022 Buchungen'!F2:F465,'DevInt 2022 Buchungen'!D2:D465,"1221",'DevInt 2022 Buchungen'!C2:C465,"&gt;="&amp;BI$4,'DevInt 2022 Buchungen'!C2:C465,"&lt;"&amp;BI$5+1,'DevInt 2022 Buchungen'!L2:L465,"Einnahmen")+-SUMIFS('DevInt 2022 Buchungen'!F2:F465,'DevInt 2022 Buchungen'!D2:D465,"1221",'DevInt 2022 Buchungen'!C2:C465,"&gt;="&amp;BI$4,'DevInt 2022 Buchungen'!C2:C465,"&lt;"&amp;BI$5+1,'DevInt 2022 Buchungen'!P2:P465,"Ausgaben")++SUMIFS('DevInt 2022 Buchungen'!F2:F465,'DevInt 2022 Buchungen'!D2:D465,"1222",'DevInt 2022 Buchungen'!C2:C465,"&gt;="&amp;BI$4,'DevInt 2022 Buchungen'!C2:C465,"&lt;"&amp;BI$5+1,'DevInt 2022 Buchungen'!L2:L465,"Ausgaben")+-SUMIFS('DevInt 2022 Buchungen'!F2:F465,'DevInt 2022 Buchungen'!D2:D465,"1222",'DevInt 2022 Buchungen'!C2:C465,"&gt;="&amp;BI$4,'DevInt 2022 Buchungen'!C2:C465,"&lt;"&amp;BI$5+1,'DevInt 2022 Buchungen'!P2:P465,"Einnahmen")++SUMIFS('DevInt 2022 Buchungen'!F2:F465,'DevInt 2022 Buchungen'!D2:D465,"1222",'DevInt 2022 Buchungen'!C2:C465,"&gt;="&amp;BI$4,'DevInt 2022 Buchungen'!C2:C465,"&lt;"&amp;BI$5+1,'DevInt 2022 Buchungen'!L2:L465,"Einnahmen")+-SUMIFS('DevInt 2022 Buchungen'!F2:F465,'DevInt 2022 Buchungen'!D2:D465,"1222",'DevInt 2022 Buchungen'!C2:C465,"&gt;="&amp;BI$4,'DevInt 2022 Buchungen'!C2:C465,"&lt;"&amp;BI$5+1,'DevInt 2022 Buchungen'!P2:P465,"Ausgaben")++SUMIFS('DevInt 2022 Buchungen'!F2:F465,'DevInt 2022 Buchungen'!D2:D465,"1223",'DevInt 2022 Buchungen'!C2:C465,"&gt;="&amp;BI$4,'DevInt 2022 Buchungen'!C2:C465,"&lt;"&amp;BI$5+1,'DevInt 2022 Buchungen'!L2:L465,"Ausgaben")+-SUMIFS('DevInt 2022 Buchungen'!F2:F465,'DevInt 2022 Buchungen'!D2:D465,"1223",'DevInt 2022 Buchungen'!C2:C465,"&gt;="&amp;BI$4,'DevInt 2022 Buchungen'!C2:C465,"&lt;"&amp;BI$5+1,'DevInt 2022 Buchungen'!P2:P465,"Einnahmen")++SUMIFS('DevInt 2022 Buchungen'!F2:F465,'DevInt 2022 Buchungen'!D2:D465,"1223",'DevInt 2022 Buchungen'!C2:C465,"&gt;="&amp;BI$4,'DevInt 2022 Buchungen'!C2:C465,"&lt;"&amp;BI$5+1,'DevInt 2022 Buchungen'!L2:L465,"Einnahmen")+-SUMIFS('DevInt 2022 Buchungen'!F2:F465,'DevInt 2022 Buchungen'!D2:D465,"1223",'DevInt 2022 Buchungen'!C2:C465,"&gt;="&amp;BI$4,'DevInt 2022 Buchungen'!C2:C465,"&lt;"&amp;BI$5+1,'DevInt 2022 Buchungen'!P2:P465,"Ausgaben")</f>
        <v>476.56</v>
      </c>
      <c r="BJ39" s="21"/>
      <c r="BM39" s="26">
        <f>+SUMIFS('DevInt 2022 Buchungen'!F2:F465,'DevInt 2022 Buchungen'!D2:D465,"1221",'DevInt 2022 Buchungen'!C2:C465,"&gt;="&amp;BM$4,'DevInt 2022 Buchungen'!C2:C465,"&lt;"&amp;BM$5+1,'DevInt 2022 Buchungen'!L2:L465,"Ausgaben")+-SUMIFS('DevInt 2022 Buchungen'!F2:F465,'DevInt 2022 Buchungen'!D2:D465,"1221",'DevInt 2022 Buchungen'!C2:C465,"&gt;="&amp;BM$4,'DevInt 2022 Buchungen'!C2:C465,"&lt;"&amp;BM$5+1,'DevInt 2022 Buchungen'!P2:P465,"Einnahmen")++SUMIFS('DevInt 2022 Buchungen'!F2:F465,'DevInt 2022 Buchungen'!D2:D465,"1221",'DevInt 2022 Buchungen'!C2:C465,"&gt;="&amp;BM$4,'DevInt 2022 Buchungen'!C2:C465,"&lt;"&amp;BM$5+1,'DevInt 2022 Buchungen'!L2:L465,"Einnahmen")+-SUMIFS('DevInt 2022 Buchungen'!F2:F465,'DevInt 2022 Buchungen'!D2:D465,"1221",'DevInt 2022 Buchungen'!C2:C465,"&gt;="&amp;BM$4,'DevInt 2022 Buchungen'!C2:C465,"&lt;"&amp;BM$5+1,'DevInt 2022 Buchungen'!P2:P465,"Ausgaben")++SUMIFS('DevInt 2022 Buchungen'!F2:F465,'DevInt 2022 Buchungen'!D2:D465,"1222",'DevInt 2022 Buchungen'!C2:C465,"&gt;="&amp;BM$4,'DevInt 2022 Buchungen'!C2:C465,"&lt;"&amp;BM$5+1,'DevInt 2022 Buchungen'!L2:L465,"Ausgaben")+-SUMIFS('DevInt 2022 Buchungen'!F2:F465,'DevInt 2022 Buchungen'!D2:D465,"1222",'DevInt 2022 Buchungen'!C2:C465,"&gt;="&amp;BM$4,'DevInt 2022 Buchungen'!C2:C465,"&lt;"&amp;BM$5+1,'DevInt 2022 Buchungen'!P2:P465,"Einnahmen")++SUMIFS('DevInt 2022 Buchungen'!F2:F465,'DevInt 2022 Buchungen'!D2:D465,"1222",'DevInt 2022 Buchungen'!C2:C465,"&gt;="&amp;BM$4,'DevInt 2022 Buchungen'!C2:C465,"&lt;"&amp;BM$5+1,'DevInt 2022 Buchungen'!L2:L465,"Einnahmen")+-SUMIFS('DevInt 2022 Buchungen'!F2:F465,'DevInt 2022 Buchungen'!D2:D465,"1222",'DevInt 2022 Buchungen'!C2:C465,"&gt;="&amp;BM$4,'DevInt 2022 Buchungen'!C2:C465,"&lt;"&amp;BM$5+1,'DevInt 2022 Buchungen'!P2:P465,"Ausgaben")++SUMIFS('DevInt 2022 Buchungen'!F2:F465,'DevInt 2022 Buchungen'!D2:D465,"1223",'DevInt 2022 Buchungen'!C2:C465,"&gt;="&amp;BM$4,'DevInt 2022 Buchungen'!C2:C465,"&lt;"&amp;BM$5+1,'DevInt 2022 Buchungen'!L2:L465,"Ausgaben")+-SUMIFS('DevInt 2022 Buchungen'!F2:F465,'DevInt 2022 Buchungen'!D2:D465,"1223",'DevInt 2022 Buchungen'!C2:C465,"&gt;="&amp;BM$4,'DevInt 2022 Buchungen'!C2:C465,"&lt;"&amp;BM$5+1,'DevInt 2022 Buchungen'!P2:P465,"Einnahmen")++SUMIFS('DevInt 2022 Buchungen'!F2:F465,'DevInt 2022 Buchungen'!D2:D465,"1223",'DevInt 2022 Buchungen'!C2:C465,"&gt;="&amp;BM$4,'DevInt 2022 Buchungen'!C2:C465,"&lt;"&amp;BM$5+1,'DevInt 2022 Buchungen'!L2:L465,"Einnahmen")+-SUMIFS('DevInt 2022 Buchungen'!F2:F465,'DevInt 2022 Buchungen'!D2:D465,"1223",'DevInt 2022 Buchungen'!C2:C465,"&gt;="&amp;BM$4,'DevInt 2022 Buchungen'!C2:C465,"&lt;"&amp;BM$5+1,'DevInt 2022 Buchungen'!P2:P465,"Ausgaben")</f>
        <v>13384.739999999998</v>
      </c>
    </row>
    <row r="40" spans="2:65" x14ac:dyDescent="0.2">
      <c r="D40" t="s">
        <v>5138</v>
      </c>
      <c r="E40" t="s">
        <v>5170</v>
      </c>
      <c r="F40" s="21"/>
      <c r="I40" s="22"/>
      <c r="J40" s="21"/>
      <c r="M40" s="26">
        <f>+SUMIFS('DevInt 2022 Buchungen'!F2:F465,'DevInt 2022 Buchungen'!D2:D465,"1230",'DevInt 2022 Buchungen'!C2:C465,"&gt;="&amp;M$4,'DevInt 2022 Buchungen'!C2:C465,"&lt;"&amp;M$5+1,'DevInt 2022 Buchungen'!L2:L465,"Ausgaben")+-SUMIFS('DevInt 2022 Buchungen'!F2:F465,'DevInt 2022 Buchungen'!D2:D465,"1230",'DevInt 2022 Buchungen'!C2:C465,"&gt;="&amp;M$4,'DevInt 2022 Buchungen'!C2:C465,"&lt;"&amp;M$5+1,'DevInt 2022 Buchungen'!P2:P465,"Einnahmen")++SUMIFS('DevInt 2022 Buchungen'!F2:F465,'DevInt 2022 Buchungen'!D2:D465,"1230",'DevInt 2022 Buchungen'!C2:C465,"&gt;="&amp;M$4,'DevInt 2022 Buchungen'!C2:C465,"&lt;"&amp;M$5+1,'DevInt 2022 Buchungen'!L2:L465,"Einnahmen")+-SUMIFS('DevInt 2022 Buchungen'!F2:F465,'DevInt 2022 Buchungen'!D2:D465,"1230",'DevInt 2022 Buchungen'!C2:C465,"&gt;="&amp;M$4,'DevInt 2022 Buchungen'!C2:C465,"&lt;"&amp;M$5+1,'DevInt 2022 Buchungen'!P2:P465,"Ausgaben")++SUMIFS('DevInt 2022 Buchungen'!F2:F465,'DevInt 2022 Buchungen'!D2:D465," 1233",'DevInt 2022 Buchungen'!C2:C465,"&gt;="&amp;M$4,'DevInt 2022 Buchungen'!C2:C465,"&lt;"&amp;M$5+1,'DevInt 2022 Buchungen'!L2:L465,"Ausgaben")+-SUMIFS('DevInt 2022 Buchungen'!F2:F465,'DevInt 2022 Buchungen'!D2:D465," 1233",'DevInt 2022 Buchungen'!C2:C465,"&gt;="&amp;M$4,'DevInt 2022 Buchungen'!C2:C465,"&lt;"&amp;M$5+1,'DevInt 2022 Buchungen'!P2:P465,"Einnahmen")++SUMIFS('DevInt 2022 Buchungen'!F2:F465,'DevInt 2022 Buchungen'!D2:D465," 1233",'DevInt 2022 Buchungen'!C2:C465,"&gt;="&amp;M$4,'DevInt 2022 Buchungen'!C2:C465,"&lt;"&amp;M$5+1,'DevInt 2022 Buchungen'!L2:L465,"Einnahmen")+-SUMIFS('DevInt 2022 Buchungen'!F2:F465,'DevInt 2022 Buchungen'!D2:D465," 1233",'DevInt 2022 Buchungen'!C2:C465,"&gt;="&amp;M$4,'DevInt 2022 Buchungen'!C2:C465,"&lt;"&amp;M$5+1,'DevInt 2022 Buchungen'!P2:P465,"Ausgaben")</f>
        <v>2.7700000000000005</v>
      </c>
      <c r="N40" s="21"/>
      <c r="Q40" s="26">
        <f>+SUMIFS('DevInt 2022 Buchungen'!F2:F465,'DevInt 2022 Buchungen'!D2:D465,"1230",'DevInt 2022 Buchungen'!C2:C465,"&gt;="&amp;Q$4,'DevInt 2022 Buchungen'!C2:C465,"&lt;"&amp;Q$5+1,'DevInt 2022 Buchungen'!L2:L465,"Ausgaben")+-SUMIFS('DevInt 2022 Buchungen'!F2:F465,'DevInt 2022 Buchungen'!D2:D465,"1230",'DevInt 2022 Buchungen'!C2:C465,"&gt;="&amp;Q$4,'DevInt 2022 Buchungen'!C2:C465,"&lt;"&amp;Q$5+1,'DevInt 2022 Buchungen'!P2:P465,"Einnahmen")++SUMIFS('DevInt 2022 Buchungen'!F2:F465,'DevInt 2022 Buchungen'!D2:D465,"1230",'DevInt 2022 Buchungen'!C2:C465,"&gt;="&amp;Q$4,'DevInt 2022 Buchungen'!C2:C465,"&lt;"&amp;Q$5+1,'DevInt 2022 Buchungen'!L2:L465,"Einnahmen")+-SUMIFS('DevInt 2022 Buchungen'!F2:F465,'DevInt 2022 Buchungen'!D2:D465,"1230",'DevInt 2022 Buchungen'!C2:C465,"&gt;="&amp;Q$4,'DevInt 2022 Buchungen'!C2:C465,"&lt;"&amp;Q$5+1,'DevInt 2022 Buchungen'!P2:P465,"Ausgaben")++SUMIFS('DevInt 2022 Buchungen'!F2:F465,'DevInt 2022 Buchungen'!D2:D465," 1233",'DevInt 2022 Buchungen'!C2:C465,"&gt;="&amp;Q$4,'DevInt 2022 Buchungen'!C2:C465,"&lt;"&amp;Q$5+1,'DevInt 2022 Buchungen'!L2:L465,"Ausgaben")+-SUMIFS('DevInt 2022 Buchungen'!F2:F465,'DevInt 2022 Buchungen'!D2:D465," 1233",'DevInt 2022 Buchungen'!C2:C465,"&gt;="&amp;Q$4,'DevInt 2022 Buchungen'!C2:C465,"&lt;"&amp;Q$5+1,'DevInt 2022 Buchungen'!P2:P465,"Einnahmen")++SUMIFS('DevInt 2022 Buchungen'!F2:F465,'DevInt 2022 Buchungen'!D2:D465," 1233",'DevInt 2022 Buchungen'!C2:C465,"&gt;="&amp;Q$4,'DevInt 2022 Buchungen'!C2:C465,"&lt;"&amp;Q$5+1,'DevInt 2022 Buchungen'!L2:L465,"Einnahmen")+-SUMIFS('DevInt 2022 Buchungen'!F2:F465,'DevInt 2022 Buchungen'!D2:D465," 1233",'DevInt 2022 Buchungen'!C2:C465,"&gt;="&amp;Q$4,'DevInt 2022 Buchungen'!C2:C465,"&lt;"&amp;Q$5+1,'DevInt 2022 Buchungen'!P2:P465,"Ausgaben")</f>
        <v>0</v>
      </c>
      <c r="R40" s="21"/>
      <c r="U40" s="26">
        <f>+SUMIFS('DevInt 2022 Buchungen'!F2:F465,'DevInt 2022 Buchungen'!D2:D465,"1230",'DevInt 2022 Buchungen'!C2:C465,"&gt;="&amp;U$4,'DevInt 2022 Buchungen'!C2:C465,"&lt;"&amp;U$5+1,'DevInt 2022 Buchungen'!L2:L465,"Ausgaben")+-SUMIFS('DevInt 2022 Buchungen'!F2:F465,'DevInt 2022 Buchungen'!D2:D465,"1230",'DevInt 2022 Buchungen'!C2:C465,"&gt;="&amp;U$4,'DevInt 2022 Buchungen'!C2:C465,"&lt;"&amp;U$5+1,'DevInt 2022 Buchungen'!P2:P465,"Einnahmen")++SUMIFS('DevInt 2022 Buchungen'!F2:F465,'DevInt 2022 Buchungen'!D2:D465,"1230",'DevInt 2022 Buchungen'!C2:C465,"&gt;="&amp;U$4,'DevInt 2022 Buchungen'!C2:C465,"&lt;"&amp;U$5+1,'DevInt 2022 Buchungen'!L2:L465,"Einnahmen")+-SUMIFS('DevInt 2022 Buchungen'!F2:F465,'DevInt 2022 Buchungen'!D2:D465,"1230",'DevInt 2022 Buchungen'!C2:C465,"&gt;="&amp;U$4,'DevInt 2022 Buchungen'!C2:C465,"&lt;"&amp;U$5+1,'DevInt 2022 Buchungen'!P2:P465,"Ausgaben")++SUMIFS('DevInt 2022 Buchungen'!F2:F465,'DevInt 2022 Buchungen'!D2:D465," 1233",'DevInt 2022 Buchungen'!C2:C465,"&gt;="&amp;U$4,'DevInt 2022 Buchungen'!C2:C465,"&lt;"&amp;U$5+1,'DevInt 2022 Buchungen'!L2:L465,"Ausgaben")+-SUMIFS('DevInt 2022 Buchungen'!F2:F465,'DevInt 2022 Buchungen'!D2:D465," 1233",'DevInt 2022 Buchungen'!C2:C465,"&gt;="&amp;U$4,'DevInt 2022 Buchungen'!C2:C465,"&lt;"&amp;U$5+1,'DevInt 2022 Buchungen'!P2:P465,"Einnahmen")++SUMIFS('DevInt 2022 Buchungen'!F2:F465,'DevInt 2022 Buchungen'!D2:D465," 1233",'DevInt 2022 Buchungen'!C2:C465,"&gt;="&amp;U$4,'DevInt 2022 Buchungen'!C2:C465,"&lt;"&amp;U$5+1,'DevInt 2022 Buchungen'!L2:L465,"Einnahmen")+-SUMIFS('DevInt 2022 Buchungen'!F2:F465,'DevInt 2022 Buchungen'!D2:D465," 1233",'DevInt 2022 Buchungen'!C2:C465,"&gt;="&amp;U$4,'DevInt 2022 Buchungen'!C2:C465,"&lt;"&amp;U$5+1,'DevInt 2022 Buchungen'!P2:P465,"Ausgaben")</f>
        <v>0</v>
      </c>
      <c r="V40" s="21"/>
      <c r="Y40" s="26">
        <f>+SUMIFS('DevInt 2022 Buchungen'!F2:F465,'DevInt 2022 Buchungen'!D2:D465,"1230",'DevInt 2022 Buchungen'!C2:C465,"&gt;="&amp;Y$4,'DevInt 2022 Buchungen'!C2:C465,"&lt;"&amp;Y$5+1,'DevInt 2022 Buchungen'!L2:L465,"Ausgaben")+-SUMIFS('DevInt 2022 Buchungen'!F2:F465,'DevInt 2022 Buchungen'!D2:D465,"1230",'DevInt 2022 Buchungen'!C2:C465,"&gt;="&amp;Y$4,'DevInt 2022 Buchungen'!C2:C465,"&lt;"&amp;Y$5+1,'DevInt 2022 Buchungen'!P2:P465,"Einnahmen")++SUMIFS('DevInt 2022 Buchungen'!F2:F465,'DevInt 2022 Buchungen'!D2:D465,"1230",'DevInt 2022 Buchungen'!C2:C465,"&gt;="&amp;Y$4,'DevInt 2022 Buchungen'!C2:C465,"&lt;"&amp;Y$5+1,'DevInt 2022 Buchungen'!L2:L465,"Einnahmen")+-SUMIFS('DevInt 2022 Buchungen'!F2:F465,'DevInt 2022 Buchungen'!D2:D465,"1230",'DevInt 2022 Buchungen'!C2:C465,"&gt;="&amp;Y$4,'DevInt 2022 Buchungen'!C2:C465,"&lt;"&amp;Y$5+1,'DevInt 2022 Buchungen'!P2:P465,"Ausgaben")++SUMIFS('DevInt 2022 Buchungen'!F2:F465,'DevInt 2022 Buchungen'!D2:D465," 1233",'DevInt 2022 Buchungen'!C2:C465,"&gt;="&amp;Y$4,'DevInt 2022 Buchungen'!C2:C465,"&lt;"&amp;Y$5+1,'DevInt 2022 Buchungen'!L2:L465,"Ausgaben")+-SUMIFS('DevInt 2022 Buchungen'!F2:F465,'DevInt 2022 Buchungen'!D2:D465," 1233",'DevInt 2022 Buchungen'!C2:C465,"&gt;="&amp;Y$4,'DevInt 2022 Buchungen'!C2:C465,"&lt;"&amp;Y$5+1,'DevInt 2022 Buchungen'!P2:P465,"Einnahmen")++SUMIFS('DevInt 2022 Buchungen'!F2:F465,'DevInt 2022 Buchungen'!D2:D465," 1233",'DevInt 2022 Buchungen'!C2:C465,"&gt;="&amp;Y$4,'DevInt 2022 Buchungen'!C2:C465,"&lt;"&amp;Y$5+1,'DevInt 2022 Buchungen'!L2:L465,"Einnahmen")+-SUMIFS('DevInt 2022 Buchungen'!F2:F465,'DevInt 2022 Buchungen'!D2:D465," 1233",'DevInt 2022 Buchungen'!C2:C465,"&gt;="&amp;Y$4,'DevInt 2022 Buchungen'!C2:C465,"&lt;"&amp;Y$5+1,'DevInt 2022 Buchungen'!P2:P465,"Ausgaben")</f>
        <v>0</v>
      </c>
      <c r="Z40" s="21"/>
      <c r="AC40" s="26">
        <f>+SUMIFS('DevInt 2022 Buchungen'!F2:F465,'DevInt 2022 Buchungen'!D2:D465,"1230",'DevInt 2022 Buchungen'!C2:C465,"&gt;="&amp;AC$4,'DevInt 2022 Buchungen'!C2:C465,"&lt;"&amp;AC$5+1,'DevInt 2022 Buchungen'!L2:L465,"Ausgaben")+-SUMIFS('DevInt 2022 Buchungen'!F2:F465,'DevInt 2022 Buchungen'!D2:D465,"1230",'DevInt 2022 Buchungen'!C2:C465,"&gt;="&amp;AC$4,'DevInt 2022 Buchungen'!C2:C465,"&lt;"&amp;AC$5+1,'DevInt 2022 Buchungen'!P2:P465,"Einnahmen")++SUMIFS('DevInt 2022 Buchungen'!F2:F465,'DevInt 2022 Buchungen'!D2:D465,"1230",'DevInt 2022 Buchungen'!C2:C465,"&gt;="&amp;AC$4,'DevInt 2022 Buchungen'!C2:C465,"&lt;"&amp;AC$5+1,'DevInt 2022 Buchungen'!L2:L465,"Einnahmen")+-SUMIFS('DevInt 2022 Buchungen'!F2:F465,'DevInt 2022 Buchungen'!D2:D465,"1230",'DevInt 2022 Buchungen'!C2:C465,"&gt;="&amp;AC$4,'DevInt 2022 Buchungen'!C2:C465,"&lt;"&amp;AC$5+1,'DevInt 2022 Buchungen'!P2:P465,"Ausgaben")++SUMIFS('DevInt 2022 Buchungen'!F2:F465,'DevInt 2022 Buchungen'!D2:D465," 1233",'DevInt 2022 Buchungen'!C2:C465,"&gt;="&amp;AC$4,'DevInt 2022 Buchungen'!C2:C465,"&lt;"&amp;AC$5+1,'DevInt 2022 Buchungen'!L2:L465,"Ausgaben")+-SUMIFS('DevInt 2022 Buchungen'!F2:F465,'DevInt 2022 Buchungen'!D2:D465," 1233",'DevInt 2022 Buchungen'!C2:C465,"&gt;="&amp;AC$4,'DevInt 2022 Buchungen'!C2:C465,"&lt;"&amp;AC$5+1,'DevInt 2022 Buchungen'!P2:P465,"Einnahmen")++SUMIFS('DevInt 2022 Buchungen'!F2:F465,'DevInt 2022 Buchungen'!D2:D465," 1233",'DevInt 2022 Buchungen'!C2:C465,"&gt;="&amp;AC$4,'DevInt 2022 Buchungen'!C2:C465,"&lt;"&amp;AC$5+1,'DevInt 2022 Buchungen'!L2:L465,"Einnahmen")+-SUMIFS('DevInt 2022 Buchungen'!F2:F465,'DevInt 2022 Buchungen'!D2:D465," 1233",'DevInt 2022 Buchungen'!C2:C465,"&gt;="&amp;AC$4,'DevInt 2022 Buchungen'!C2:C465,"&lt;"&amp;AC$5+1,'DevInt 2022 Buchungen'!P2:P465,"Ausgaben")</f>
        <v>0</v>
      </c>
      <c r="AD40" s="21"/>
      <c r="AG40" s="26">
        <f>+SUMIFS('DevInt 2022 Buchungen'!F2:F465,'DevInt 2022 Buchungen'!D2:D465,"1230",'DevInt 2022 Buchungen'!C2:C465,"&gt;="&amp;AG$4,'DevInt 2022 Buchungen'!C2:C465,"&lt;"&amp;AG$5+1,'DevInt 2022 Buchungen'!L2:L465,"Ausgaben")+-SUMIFS('DevInt 2022 Buchungen'!F2:F465,'DevInt 2022 Buchungen'!D2:D465,"1230",'DevInt 2022 Buchungen'!C2:C465,"&gt;="&amp;AG$4,'DevInt 2022 Buchungen'!C2:C465,"&lt;"&amp;AG$5+1,'DevInt 2022 Buchungen'!P2:P465,"Einnahmen")++SUMIFS('DevInt 2022 Buchungen'!F2:F465,'DevInt 2022 Buchungen'!D2:D465,"1230",'DevInt 2022 Buchungen'!C2:C465,"&gt;="&amp;AG$4,'DevInt 2022 Buchungen'!C2:C465,"&lt;"&amp;AG$5+1,'DevInt 2022 Buchungen'!L2:L465,"Einnahmen")+-SUMIFS('DevInt 2022 Buchungen'!F2:F465,'DevInt 2022 Buchungen'!D2:D465,"1230",'DevInt 2022 Buchungen'!C2:C465,"&gt;="&amp;AG$4,'DevInt 2022 Buchungen'!C2:C465,"&lt;"&amp;AG$5+1,'DevInt 2022 Buchungen'!P2:P465,"Ausgaben")++SUMIFS('DevInt 2022 Buchungen'!F2:F465,'DevInt 2022 Buchungen'!D2:D465," 1233",'DevInt 2022 Buchungen'!C2:C465,"&gt;="&amp;AG$4,'DevInt 2022 Buchungen'!C2:C465,"&lt;"&amp;AG$5+1,'DevInt 2022 Buchungen'!L2:L465,"Ausgaben")+-SUMIFS('DevInt 2022 Buchungen'!F2:F465,'DevInt 2022 Buchungen'!D2:D465," 1233",'DevInt 2022 Buchungen'!C2:C465,"&gt;="&amp;AG$4,'DevInt 2022 Buchungen'!C2:C465,"&lt;"&amp;AG$5+1,'DevInt 2022 Buchungen'!P2:P465,"Einnahmen")++SUMIFS('DevInt 2022 Buchungen'!F2:F465,'DevInt 2022 Buchungen'!D2:D465," 1233",'DevInt 2022 Buchungen'!C2:C465,"&gt;="&amp;AG$4,'DevInt 2022 Buchungen'!C2:C465,"&lt;"&amp;AG$5+1,'DevInt 2022 Buchungen'!L2:L465,"Einnahmen")+-SUMIFS('DevInt 2022 Buchungen'!F2:F465,'DevInt 2022 Buchungen'!D2:D465," 1233",'DevInt 2022 Buchungen'!C2:C465,"&gt;="&amp;AG$4,'DevInt 2022 Buchungen'!C2:C465,"&lt;"&amp;AG$5+1,'DevInt 2022 Buchungen'!P2:P465,"Ausgaben")</f>
        <v>0</v>
      </c>
      <c r="AH40" s="21"/>
      <c r="AK40" s="26">
        <f>+SUMIFS('DevInt 2022 Buchungen'!F2:F465,'DevInt 2022 Buchungen'!D2:D465,"1230",'DevInt 2022 Buchungen'!C2:C465,"&gt;="&amp;AK$4,'DevInt 2022 Buchungen'!C2:C465,"&lt;"&amp;AK$5+1,'DevInt 2022 Buchungen'!L2:L465,"Ausgaben")+-SUMIFS('DevInt 2022 Buchungen'!F2:F465,'DevInt 2022 Buchungen'!D2:D465,"1230",'DevInt 2022 Buchungen'!C2:C465,"&gt;="&amp;AK$4,'DevInt 2022 Buchungen'!C2:C465,"&lt;"&amp;AK$5+1,'DevInt 2022 Buchungen'!P2:P465,"Einnahmen")++SUMIFS('DevInt 2022 Buchungen'!F2:F465,'DevInt 2022 Buchungen'!D2:D465,"1230",'DevInt 2022 Buchungen'!C2:C465,"&gt;="&amp;AK$4,'DevInt 2022 Buchungen'!C2:C465,"&lt;"&amp;AK$5+1,'DevInt 2022 Buchungen'!L2:L465,"Einnahmen")+-SUMIFS('DevInt 2022 Buchungen'!F2:F465,'DevInt 2022 Buchungen'!D2:D465,"1230",'DevInt 2022 Buchungen'!C2:C465,"&gt;="&amp;AK$4,'DevInt 2022 Buchungen'!C2:C465,"&lt;"&amp;AK$5+1,'DevInt 2022 Buchungen'!P2:P465,"Ausgaben")++SUMIFS('DevInt 2022 Buchungen'!F2:F465,'DevInt 2022 Buchungen'!D2:D465," 1233",'DevInt 2022 Buchungen'!C2:C465,"&gt;="&amp;AK$4,'DevInt 2022 Buchungen'!C2:C465,"&lt;"&amp;AK$5+1,'DevInt 2022 Buchungen'!L2:L465,"Ausgaben")+-SUMIFS('DevInt 2022 Buchungen'!F2:F465,'DevInt 2022 Buchungen'!D2:D465," 1233",'DevInt 2022 Buchungen'!C2:C465,"&gt;="&amp;AK$4,'DevInt 2022 Buchungen'!C2:C465,"&lt;"&amp;AK$5+1,'DevInt 2022 Buchungen'!P2:P465,"Einnahmen")++SUMIFS('DevInt 2022 Buchungen'!F2:F465,'DevInt 2022 Buchungen'!D2:D465," 1233",'DevInt 2022 Buchungen'!C2:C465,"&gt;="&amp;AK$4,'DevInt 2022 Buchungen'!C2:C465,"&lt;"&amp;AK$5+1,'DevInt 2022 Buchungen'!L2:L465,"Einnahmen")+-SUMIFS('DevInt 2022 Buchungen'!F2:F465,'DevInt 2022 Buchungen'!D2:D465," 1233",'DevInt 2022 Buchungen'!C2:C465,"&gt;="&amp;AK$4,'DevInt 2022 Buchungen'!C2:C465,"&lt;"&amp;AK$5+1,'DevInt 2022 Buchungen'!P2:P465,"Ausgaben")</f>
        <v>0</v>
      </c>
      <c r="AL40" s="21"/>
      <c r="AO40" s="26">
        <f>+SUMIFS('DevInt 2022 Buchungen'!F2:F465,'DevInt 2022 Buchungen'!D2:D465,"1230",'DevInt 2022 Buchungen'!C2:C465,"&gt;="&amp;AO$4,'DevInt 2022 Buchungen'!C2:C465,"&lt;"&amp;AO$5+1,'DevInt 2022 Buchungen'!L2:L465,"Ausgaben")+-SUMIFS('DevInt 2022 Buchungen'!F2:F465,'DevInt 2022 Buchungen'!D2:D465,"1230",'DevInt 2022 Buchungen'!C2:C465,"&gt;="&amp;AO$4,'DevInt 2022 Buchungen'!C2:C465,"&lt;"&amp;AO$5+1,'DevInt 2022 Buchungen'!P2:P465,"Einnahmen")++SUMIFS('DevInt 2022 Buchungen'!F2:F465,'DevInt 2022 Buchungen'!D2:D465,"1230",'DevInt 2022 Buchungen'!C2:C465,"&gt;="&amp;AO$4,'DevInt 2022 Buchungen'!C2:C465,"&lt;"&amp;AO$5+1,'DevInt 2022 Buchungen'!L2:L465,"Einnahmen")+-SUMIFS('DevInt 2022 Buchungen'!F2:F465,'DevInt 2022 Buchungen'!D2:D465,"1230",'DevInt 2022 Buchungen'!C2:C465,"&gt;="&amp;AO$4,'DevInt 2022 Buchungen'!C2:C465,"&lt;"&amp;AO$5+1,'DevInt 2022 Buchungen'!P2:P465,"Ausgaben")++SUMIFS('DevInt 2022 Buchungen'!F2:F465,'DevInt 2022 Buchungen'!D2:D465," 1233",'DevInt 2022 Buchungen'!C2:C465,"&gt;="&amp;AO$4,'DevInt 2022 Buchungen'!C2:C465,"&lt;"&amp;AO$5+1,'DevInt 2022 Buchungen'!L2:L465,"Ausgaben")+-SUMIFS('DevInt 2022 Buchungen'!F2:F465,'DevInt 2022 Buchungen'!D2:D465," 1233",'DevInt 2022 Buchungen'!C2:C465,"&gt;="&amp;AO$4,'DevInt 2022 Buchungen'!C2:C465,"&lt;"&amp;AO$5+1,'DevInt 2022 Buchungen'!P2:P465,"Einnahmen")++SUMIFS('DevInt 2022 Buchungen'!F2:F465,'DevInt 2022 Buchungen'!D2:D465," 1233",'DevInt 2022 Buchungen'!C2:C465,"&gt;="&amp;AO$4,'DevInt 2022 Buchungen'!C2:C465,"&lt;"&amp;AO$5+1,'DevInt 2022 Buchungen'!L2:L465,"Einnahmen")+-SUMIFS('DevInt 2022 Buchungen'!F2:F465,'DevInt 2022 Buchungen'!D2:D465," 1233",'DevInt 2022 Buchungen'!C2:C465,"&gt;="&amp;AO$4,'DevInt 2022 Buchungen'!C2:C465,"&lt;"&amp;AO$5+1,'DevInt 2022 Buchungen'!P2:P465,"Ausgaben")</f>
        <v>0</v>
      </c>
      <c r="AP40" s="21"/>
      <c r="AS40" s="26">
        <f>+SUMIFS('DevInt 2022 Buchungen'!F2:F465,'DevInt 2022 Buchungen'!D2:D465,"1230",'DevInt 2022 Buchungen'!C2:C465,"&gt;="&amp;AS$4,'DevInt 2022 Buchungen'!C2:C465,"&lt;"&amp;AS$5+1,'DevInt 2022 Buchungen'!L2:L465,"Ausgaben")+-SUMIFS('DevInt 2022 Buchungen'!F2:F465,'DevInt 2022 Buchungen'!D2:D465,"1230",'DevInt 2022 Buchungen'!C2:C465,"&gt;="&amp;AS$4,'DevInt 2022 Buchungen'!C2:C465,"&lt;"&amp;AS$5+1,'DevInt 2022 Buchungen'!P2:P465,"Einnahmen")++SUMIFS('DevInt 2022 Buchungen'!F2:F465,'DevInt 2022 Buchungen'!D2:D465,"1230",'DevInt 2022 Buchungen'!C2:C465,"&gt;="&amp;AS$4,'DevInt 2022 Buchungen'!C2:C465,"&lt;"&amp;AS$5+1,'DevInt 2022 Buchungen'!L2:L465,"Einnahmen")+-SUMIFS('DevInt 2022 Buchungen'!F2:F465,'DevInt 2022 Buchungen'!D2:D465,"1230",'DevInt 2022 Buchungen'!C2:C465,"&gt;="&amp;AS$4,'DevInt 2022 Buchungen'!C2:C465,"&lt;"&amp;AS$5+1,'DevInt 2022 Buchungen'!P2:P465,"Ausgaben")++SUMIFS('DevInt 2022 Buchungen'!F2:F465,'DevInt 2022 Buchungen'!D2:D465," 1233",'DevInt 2022 Buchungen'!C2:C465,"&gt;="&amp;AS$4,'DevInt 2022 Buchungen'!C2:C465,"&lt;"&amp;AS$5+1,'DevInt 2022 Buchungen'!L2:L465,"Ausgaben")+-SUMIFS('DevInt 2022 Buchungen'!F2:F465,'DevInt 2022 Buchungen'!D2:D465," 1233",'DevInt 2022 Buchungen'!C2:C465,"&gt;="&amp;AS$4,'DevInt 2022 Buchungen'!C2:C465,"&lt;"&amp;AS$5+1,'DevInt 2022 Buchungen'!P2:P465,"Einnahmen")++SUMIFS('DevInt 2022 Buchungen'!F2:F465,'DevInt 2022 Buchungen'!D2:D465," 1233",'DevInt 2022 Buchungen'!C2:C465,"&gt;="&amp;AS$4,'DevInt 2022 Buchungen'!C2:C465,"&lt;"&amp;AS$5+1,'DevInt 2022 Buchungen'!L2:L465,"Einnahmen")+-SUMIFS('DevInt 2022 Buchungen'!F2:F465,'DevInt 2022 Buchungen'!D2:D465," 1233",'DevInt 2022 Buchungen'!C2:C465,"&gt;="&amp;AS$4,'DevInt 2022 Buchungen'!C2:C465,"&lt;"&amp;AS$5+1,'DevInt 2022 Buchungen'!P2:P465,"Ausgaben")</f>
        <v>0</v>
      </c>
      <c r="AT40" s="21"/>
      <c r="AW40" s="26">
        <f>+SUMIFS('DevInt 2022 Buchungen'!F2:F465,'DevInt 2022 Buchungen'!D2:D465,"1230",'DevInt 2022 Buchungen'!C2:C465,"&gt;="&amp;AW$4,'DevInt 2022 Buchungen'!C2:C465,"&lt;"&amp;AW$5+1,'DevInt 2022 Buchungen'!L2:L465,"Ausgaben")+-SUMIFS('DevInt 2022 Buchungen'!F2:F465,'DevInt 2022 Buchungen'!D2:D465,"1230",'DevInt 2022 Buchungen'!C2:C465,"&gt;="&amp;AW$4,'DevInt 2022 Buchungen'!C2:C465,"&lt;"&amp;AW$5+1,'DevInt 2022 Buchungen'!P2:P465,"Einnahmen")++SUMIFS('DevInt 2022 Buchungen'!F2:F465,'DevInt 2022 Buchungen'!D2:D465,"1230",'DevInt 2022 Buchungen'!C2:C465,"&gt;="&amp;AW$4,'DevInt 2022 Buchungen'!C2:C465,"&lt;"&amp;AW$5+1,'DevInt 2022 Buchungen'!L2:L465,"Einnahmen")+-SUMIFS('DevInt 2022 Buchungen'!F2:F465,'DevInt 2022 Buchungen'!D2:D465,"1230",'DevInt 2022 Buchungen'!C2:C465,"&gt;="&amp;AW$4,'DevInt 2022 Buchungen'!C2:C465,"&lt;"&amp;AW$5+1,'DevInt 2022 Buchungen'!P2:P465,"Ausgaben")++SUMIFS('DevInt 2022 Buchungen'!F2:F465,'DevInt 2022 Buchungen'!D2:D465," 1233",'DevInt 2022 Buchungen'!C2:C465,"&gt;="&amp;AW$4,'DevInt 2022 Buchungen'!C2:C465,"&lt;"&amp;AW$5+1,'DevInt 2022 Buchungen'!L2:L465,"Ausgaben")+-SUMIFS('DevInt 2022 Buchungen'!F2:F465,'DevInt 2022 Buchungen'!D2:D465," 1233",'DevInt 2022 Buchungen'!C2:C465,"&gt;="&amp;AW$4,'DevInt 2022 Buchungen'!C2:C465,"&lt;"&amp;AW$5+1,'DevInt 2022 Buchungen'!P2:P465,"Einnahmen")++SUMIFS('DevInt 2022 Buchungen'!F2:F465,'DevInt 2022 Buchungen'!D2:D465," 1233",'DevInt 2022 Buchungen'!C2:C465,"&gt;="&amp;AW$4,'DevInt 2022 Buchungen'!C2:C465,"&lt;"&amp;AW$5+1,'DevInt 2022 Buchungen'!L2:L465,"Einnahmen")+-SUMIFS('DevInt 2022 Buchungen'!F2:F465,'DevInt 2022 Buchungen'!D2:D465," 1233",'DevInt 2022 Buchungen'!C2:C465,"&gt;="&amp;AW$4,'DevInt 2022 Buchungen'!C2:C465,"&lt;"&amp;AW$5+1,'DevInt 2022 Buchungen'!P2:P465,"Ausgaben")</f>
        <v>0.63</v>
      </c>
      <c r="AX40" s="21"/>
      <c r="BA40" s="26">
        <f>+SUMIFS('DevInt 2022 Buchungen'!F2:F465,'DevInt 2022 Buchungen'!D2:D465,"1230",'DevInt 2022 Buchungen'!C2:C465,"&gt;="&amp;BA$4,'DevInt 2022 Buchungen'!C2:C465,"&lt;"&amp;BA$5+1,'DevInt 2022 Buchungen'!L2:L465,"Ausgaben")+-SUMIFS('DevInt 2022 Buchungen'!F2:F465,'DevInt 2022 Buchungen'!D2:D465,"1230",'DevInt 2022 Buchungen'!C2:C465,"&gt;="&amp;BA$4,'DevInt 2022 Buchungen'!C2:C465,"&lt;"&amp;BA$5+1,'DevInt 2022 Buchungen'!P2:P465,"Einnahmen")++SUMIFS('DevInt 2022 Buchungen'!F2:F465,'DevInt 2022 Buchungen'!D2:D465,"1230",'DevInt 2022 Buchungen'!C2:C465,"&gt;="&amp;BA$4,'DevInt 2022 Buchungen'!C2:C465,"&lt;"&amp;BA$5+1,'DevInt 2022 Buchungen'!L2:L465,"Einnahmen")+-SUMIFS('DevInt 2022 Buchungen'!F2:F465,'DevInt 2022 Buchungen'!D2:D465,"1230",'DevInt 2022 Buchungen'!C2:C465,"&gt;="&amp;BA$4,'DevInt 2022 Buchungen'!C2:C465,"&lt;"&amp;BA$5+1,'DevInt 2022 Buchungen'!P2:P465,"Ausgaben")++SUMIFS('DevInt 2022 Buchungen'!F2:F465,'DevInt 2022 Buchungen'!D2:D465," 1233",'DevInt 2022 Buchungen'!C2:C465,"&gt;="&amp;BA$4,'DevInt 2022 Buchungen'!C2:C465,"&lt;"&amp;BA$5+1,'DevInt 2022 Buchungen'!L2:L465,"Ausgaben")+-SUMIFS('DevInt 2022 Buchungen'!F2:F465,'DevInt 2022 Buchungen'!D2:D465," 1233",'DevInt 2022 Buchungen'!C2:C465,"&gt;="&amp;BA$4,'DevInt 2022 Buchungen'!C2:C465,"&lt;"&amp;BA$5+1,'DevInt 2022 Buchungen'!P2:P465,"Einnahmen")++SUMIFS('DevInt 2022 Buchungen'!F2:F465,'DevInt 2022 Buchungen'!D2:D465," 1233",'DevInt 2022 Buchungen'!C2:C465,"&gt;="&amp;BA$4,'DevInt 2022 Buchungen'!C2:C465,"&lt;"&amp;BA$5+1,'DevInt 2022 Buchungen'!L2:L465,"Einnahmen")+-SUMIFS('DevInt 2022 Buchungen'!F2:F465,'DevInt 2022 Buchungen'!D2:D465," 1233",'DevInt 2022 Buchungen'!C2:C465,"&gt;="&amp;BA$4,'DevInt 2022 Buchungen'!C2:C465,"&lt;"&amp;BA$5+1,'DevInt 2022 Buchungen'!P2:P465,"Ausgaben")</f>
        <v>0</v>
      </c>
      <c r="BB40" s="21"/>
      <c r="BE40" s="26">
        <f>+SUMIFS('DevInt 2022 Buchungen'!F2:F465,'DevInt 2022 Buchungen'!D2:D465,"1230",'DevInt 2022 Buchungen'!C2:C465,"&gt;="&amp;BE$4,'DevInt 2022 Buchungen'!C2:C465,"&lt;"&amp;BE$5+1,'DevInt 2022 Buchungen'!L2:L465,"Ausgaben")+-SUMIFS('DevInt 2022 Buchungen'!F2:F465,'DevInt 2022 Buchungen'!D2:D465,"1230",'DevInt 2022 Buchungen'!C2:C465,"&gt;="&amp;BE$4,'DevInt 2022 Buchungen'!C2:C465,"&lt;"&amp;BE$5+1,'DevInt 2022 Buchungen'!P2:P465,"Einnahmen")++SUMIFS('DevInt 2022 Buchungen'!F2:F465,'DevInt 2022 Buchungen'!D2:D465,"1230",'DevInt 2022 Buchungen'!C2:C465,"&gt;="&amp;BE$4,'DevInt 2022 Buchungen'!C2:C465,"&lt;"&amp;BE$5+1,'DevInt 2022 Buchungen'!L2:L465,"Einnahmen")+-SUMIFS('DevInt 2022 Buchungen'!F2:F465,'DevInt 2022 Buchungen'!D2:D465,"1230",'DevInt 2022 Buchungen'!C2:C465,"&gt;="&amp;BE$4,'DevInt 2022 Buchungen'!C2:C465,"&lt;"&amp;BE$5+1,'DevInt 2022 Buchungen'!P2:P465,"Ausgaben")++SUMIFS('DevInt 2022 Buchungen'!F2:F465,'DevInt 2022 Buchungen'!D2:D465," 1233",'DevInt 2022 Buchungen'!C2:C465,"&gt;="&amp;BE$4,'DevInt 2022 Buchungen'!C2:C465,"&lt;"&amp;BE$5+1,'DevInt 2022 Buchungen'!L2:L465,"Ausgaben")+-SUMIFS('DevInt 2022 Buchungen'!F2:F465,'DevInt 2022 Buchungen'!D2:D465," 1233",'DevInt 2022 Buchungen'!C2:C465,"&gt;="&amp;BE$4,'DevInt 2022 Buchungen'!C2:C465,"&lt;"&amp;BE$5+1,'DevInt 2022 Buchungen'!P2:P465,"Einnahmen")++SUMIFS('DevInt 2022 Buchungen'!F2:F465,'DevInt 2022 Buchungen'!D2:D465," 1233",'DevInt 2022 Buchungen'!C2:C465,"&gt;="&amp;BE$4,'DevInt 2022 Buchungen'!C2:C465,"&lt;"&amp;BE$5+1,'DevInt 2022 Buchungen'!L2:L465,"Einnahmen")+-SUMIFS('DevInt 2022 Buchungen'!F2:F465,'DevInt 2022 Buchungen'!D2:D465," 1233",'DevInt 2022 Buchungen'!C2:C465,"&gt;="&amp;BE$4,'DevInt 2022 Buchungen'!C2:C465,"&lt;"&amp;BE$5+1,'DevInt 2022 Buchungen'!P2:P465,"Ausgaben")</f>
        <v>0</v>
      </c>
      <c r="BF40" s="21"/>
      <c r="BI40" s="26">
        <f>+SUMIFS('DevInt 2022 Buchungen'!F2:F465,'DevInt 2022 Buchungen'!D2:D465,"1230",'DevInt 2022 Buchungen'!C2:C465,"&gt;="&amp;BI$4,'DevInt 2022 Buchungen'!C2:C465,"&lt;"&amp;BI$5+1,'DevInt 2022 Buchungen'!L2:L465,"Ausgaben")+-SUMIFS('DevInt 2022 Buchungen'!F2:F465,'DevInt 2022 Buchungen'!D2:D465,"1230",'DevInt 2022 Buchungen'!C2:C465,"&gt;="&amp;BI$4,'DevInt 2022 Buchungen'!C2:C465,"&lt;"&amp;BI$5+1,'DevInt 2022 Buchungen'!P2:P465,"Einnahmen")++SUMIFS('DevInt 2022 Buchungen'!F2:F465,'DevInt 2022 Buchungen'!D2:D465,"1230",'DevInt 2022 Buchungen'!C2:C465,"&gt;="&amp;BI$4,'DevInt 2022 Buchungen'!C2:C465,"&lt;"&amp;BI$5+1,'DevInt 2022 Buchungen'!L2:L465,"Einnahmen")+-SUMIFS('DevInt 2022 Buchungen'!F2:F465,'DevInt 2022 Buchungen'!D2:D465,"1230",'DevInt 2022 Buchungen'!C2:C465,"&gt;="&amp;BI$4,'DevInt 2022 Buchungen'!C2:C465,"&lt;"&amp;BI$5+1,'DevInt 2022 Buchungen'!P2:P465,"Ausgaben")++SUMIFS('DevInt 2022 Buchungen'!F2:F465,'DevInt 2022 Buchungen'!D2:D465," 1233",'DevInt 2022 Buchungen'!C2:C465,"&gt;="&amp;BI$4,'DevInt 2022 Buchungen'!C2:C465,"&lt;"&amp;BI$5+1,'DevInt 2022 Buchungen'!L2:L465,"Ausgaben")+-SUMIFS('DevInt 2022 Buchungen'!F2:F465,'DevInt 2022 Buchungen'!D2:D465," 1233",'DevInt 2022 Buchungen'!C2:C465,"&gt;="&amp;BI$4,'DevInt 2022 Buchungen'!C2:C465,"&lt;"&amp;BI$5+1,'DevInt 2022 Buchungen'!P2:P465,"Einnahmen")++SUMIFS('DevInt 2022 Buchungen'!F2:F465,'DevInt 2022 Buchungen'!D2:D465," 1233",'DevInt 2022 Buchungen'!C2:C465,"&gt;="&amp;BI$4,'DevInt 2022 Buchungen'!C2:C465,"&lt;"&amp;BI$5+1,'DevInt 2022 Buchungen'!L2:L465,"Einnahmen")+-SUMIFS('DevInt 2022 Buchungen'!F2:F465,'DevInt 2022 Buchungen'!D2:D465," 1233",'DevInt 2022 Buchungen'!C2:C465,"&gt;="&amp;BI$4,'DevInt 2022 Buchungen'!C2:C465,"&lt;"&amp;BI$5+1,'DevInt 2022 Buchungen'!P2:P465,"Ausgaben")</f>
        <v>0</v>
      </c>
      <c r="BJ40" s="21"/>
      <c r="BM40" s="26">
        <f>+SUMIFS('DevInt 2022 Buchungen'!F2:F465,'DevInt 2022 Buchungen'!D2:D465,"1230",'DevInt 2022 Buchungen'!C2:C465,"&gt;="&amp;BM$4,'DevInt 2022 Buchungen'!C2:C465,"&lt;"&amp;BM$5+1,'DevInt 2022 Buchungen'!L2:L465,"Ausgaben")+-SUMIFS('DevInt 2022 Buchungen'!F2:F465,'DevInt 2022 Buchungen'!D2:D465,"1230",'DevInt 2022 Buchungen'!C2:C465,"&gt;="&amp;BM$4,'DevInt 2022 Buchungen'!C2:C465,"&lt;"&amp;BM$5+1,'DevInt 2022 Buchungen'!P2:P465,"Einnahmen")++SUMIFS('DevInt 2022 Buchungen'!F2:F465,'DevInt 2022 Buchungen'!D2:D465,"1230",'DevInt 2022 Buchungen'!C2:C465,"&gt;="&amp;BM$4,'DevInt 2022 Buchungen'!C2:C465,"&lt;"&amp;BM$5+1,'DevInt 2022 Buchungen'!L2:L465,"Einnahmen")+-SUMIFS('DevInt 2022 Buchungen'!F2:F465,'DevInt 2022 Buchungen'!D2:D465,"1230",'DevInt 2022 Buchungen'!C2:C465,"&gt;="&amp;BM$4,'DevInt 2022 Buchungen'!C2:C465,"&lt;"&amp;BM$5+1,'DevInt 2022 Buchungen'!P2:P465,"Ausgaben")++SUMIFS('DevInt 2022 Buchungen'!F2:F465,'DevInt 2022 Buchungen'!D2:D465," 1233",'DevInt 2022 Buchungen'!C2:C465,"&gt;="&amp;BM$4,'DevInt 2022 Buchungen'!C2:C465,"&lt;"&amp;BM$5+1,'DevInt 2022 Buchungen'!L2:L465,"Ausgaben")+-SUMIFS('DevInt 2022 Buchungen'!F2:F465,'DevInt 2022 Buchungen'!D2:D465," 1233",'DevInt 2022 Buchungen'!C2:C465,"&gt;="&amp;BM$4,'DevInt 2022 Buchungen'!C2:C465,"&lt;"&amp;BM$5+1,'DevInt 2022 Buchungen'!P2:P465,"Einnahmen")++SUMIFS('DevInt 2022 Buchungen'!F2:F465,'DevInt 2022 Buchungen'!D2:D465," 1233",'DevInt 2022 Buchungen'!C2:C465,"&gt;="&amp;BM$4,'DevInt 2022 Buchungen'!C2:C465,"&lt;"&amp;BM$5+1,'DevInt 2022 Buchungen'!L2:L465,"Einnahmen")+-SUMIFS('DevInt 2022 Buchungen'!F2:F465,'DevInt 2022 Buchungen'!D2:D465," 1233",'DevInt 2022 Buchungen'!C2:C465,"&gt;="&amp;BM$4,'DevInt 2022 Buchungen'!C2:C465,"&lt;"&amp;BM$5+1,'DevInt 2022 Buchungen'!P2:P465,"Ausgaben")</f>
        <v>2.14</v>
      </c>
    </row>
    <row r="41" spans="2:65" ht="18" x14ac:dyDescent="0.2">
      <c r="C41" s="24" t="s">
        <v>5171</v>
      </c>
      <c r="D41" s="24"/>
      <c r="E41" s="24"/>
      <c r="F41" s="25"/>
      <c r="G41" s="46">
        <f>+H42-H44</f>
        <v>0</v>
      </c>
      <c r="H41" s="45"/>
      <c r="I41" s="43"/>
      <c r="J41" s="25"/>
      <c r="K41" s="46">
        <f>+L42-L44</f>
        <v>0</v>
      </c>
      <c r="L41" s="45"/>
      <c r="M41" s="43"/>
      <c r="N41" s="25"/>
      <c r="O41" s="46">
        <f>+P42-P44</f>
        <v>0</v>
      </c>
      <c r="P41" s="45"/>
      <c r="Q41" s="43"/>
      <c r="R41" s="25"/>
      <c r="S41" s="46">
        <f>+T42-T44</f>
        <v>0</v>
      </c>
      <c r="T41" s="45"/>
      <c r="U41" s="43"/>
      <c r="V41" s="25"/>
      <c r="W41" s="46">
        <f>+X42-X44</f>
        <v>0</v>
      </c>
      <c r="X41" s="45"/>
      <c r="Y41" s="43"/>
      <c r="Z41" s="25"/>
      <c r="AA41" s="46">
        <f>+AB42-AB44</f>
        <v>0</v>
      </c>
      <c r="AB41" s="45"/>
      <c r="AC41" s="43"/>
      <c r="AD41" s="25"/>
      <c r="AE41" s="46">
        <f>+AF42-AF44</f>
        <v>0</v>
      </c>
      <c r="AF41" s="45"/>
      <c r="AG41" s="43"/>
      <c r="AH41" s="25"/>
      <c r="AI41" s="46">
        <f>+AJ42-AJ44</f>
        <v>0</v>
      </c>
      <c r="AJ41" s="45"/>
      <c r="AK41" s="43"/>
      <c r="AL41" s="25"/>
      <c r="AM41" s="46">
        <f>+AN42-AN44</f>
        <v>0</v>
      </c>
      <c r="AN41" s="45"/>
      <c r="AO41" s="43"/>
      <c r="AP41" s="25"/>
      <c r="AQ41" s="46">
        <f>+AR42-AR44</f>
        <v>0</v>
      </c>
      <c r="AR41" s="45"/>
      <c r="AS41" s="43"/>
      <c r="AT41" s="25"/>
      <c r="AU41" s="46">
        <f>+AV42-AV44</f>
        <v>0</v>
      </c>
      <c r="AV41" s="45"/>
      <c r="AW41" s="43"/>
      <c r="AX41" s="25"/>
      <c r="AY41" s="46">
        <f>+AZ42-AZ44</f>
        <v>0</v>
      </c>
      <c r="AZ41" s="45"/>
      <c r="BA41" s="43"/>
      <c r="BB41" s="25"/>
      <c r="BC41" s="46">
        <f>+BD42-BD44</f>
        <v>0</v>
      </c>
      <c r="BD41" s="45"/>
      <c r="BE41" s="43"/>
      <c r="BF41" s="25"/>
      <c r="BG41" s="46">
        <f>+BH42-BH44</f>
        <v>0</v>
      </c>
      <c r="BH41" s="45"/>
      <c r="BI41" s="43"/>
      <c r="BJ41" s="25"/>
      <c r="BK41" s="46">
        <f>+BL42-BL44</f>
        <v>0</v>
      </c>
      <c r="BL41" s="45"/>
      <c r="BM41" s="43"/>
    </row>
    <row r="42" spans="2:65" ht="16" x14ac:dyDescent="0.2">
      <c r="D42" s="27" t="s">
        <v>105</v>
      </c>
      <c r="E42" s="27"/>
      <c r="F42" s="28"/>
      <c r="G42" s="27"/>
      <c r="H42" s="42">
        <f>I43</f>
        <v>0</v>
      </c>
      <c r="I42" s="43"/>
      <c r="J42" s="28"/>
      <c r="K42" s="27"/>
      <c r="L42" s="42">
        <f>M43</f>
        <v>0</v>
      </c>
      <c r="M42" s="43"/>
      <c r="N42" s="28"/>
      <c r="O42" s="27"/>
      <c r="P42" s="42">
        <f>Q43</f>
        <v>0</v>
      </c>
      <c r="Q42" s="43"/>
      <c r="R42" s="28"/>
      <c r="S42" s="27"/>
      <c r="T42" s="42">
        <f>U43</f>
        <v>0</v>
      </c>
      <c r="U42" s="43"/>
      <c r="V42" s="28"/>
      <c r="W42" s="27"/>
      <c r="X42" s="42">
        <f>Y43</f>
        <v>0</v>
      </c>
      <c r="Y42" s="43"/>
      <c r="Z42" s="28"/>
      <c r="AA42" s="27"/>
      <c r="AB42" s="42">
        <f>AC43</f>
        <v>0</v>
      </c>
      <c r="AC42" s="43"/>
      <c r="AD42" s="28"/>
      <c r="AE42" s="27"/>
      <c r="AF42" s="42">
        <f>AG43</f>
        <v>0</v>
      </c>
      <c r="AG42" s="43"/>
      <c r="AH42" s="28"/>
      <c r="AI42" s="27"/>
      <c r="AJ42" s="42">
        <f>AK43</f>
        <v>0</v>
      </c>
      <c r="AK42" s="43"/>
      <c r="AL42" s="28"/>
      <c r="AM42" s="27"/>
      <c r="AN42" s="42">
        <f>AO43</f>
        <v>0</v>
      </c>
      <c r="AO42" s="43"/>
      <c r="AP42" s="28"/>
      <c r="AQ42" s="27"/>
      <c r="AR42" s="42">
        <f>AS43</f>
        <v>0</v>
      </c>
      <c r="AS42" s="43"/>
      <c r="AT42" s="28"/>
      <c r="AU42" s="27"/>
      <c r="AV42" s="42">
        <f>AW43</f>
        <v>0</v>
      </c>
      <c r="AW42" s="43"/>
      <c r="AX42" s="28"/>
      <c r="AY42" s="27"/>
      <c r="AZ42" s="42">
        <f>BA43</f>
        <v>0</v>
      </c>
      <c r="BA42" s="43"/>
      <c r="BB42" s="28"/>
      <c r="BC42" s="27"/>
      <c r="BD42" s="42">
        <f>BE43</f>
        <v>0</v>
      </c>
      <c r="BE42" s="43"/>
      <c r="BF42" s="28"/>
      <c r="BG42" s="27"/>
      <c r="BH42" s="42">
        <f>BI43</f>
        <v>0</v>
      </c>
      <c r="BI42" s="43"/>
      <c r="BJ42" s="28"/>
      <c r="BK42" s="27"/>
      <c r="BL42" s="42">
        <f>BM43</f>
        <v>0</v>
      </c>
      <c r="BM42" s="43"/>
    </row>
    <row r="43" spans="2:65" x14ac:dyDescent="0.2">
      <c r="D43" t="s">
        <v>5172</v>
      </c>
      <c r="E43" t="s">
        <v>5173</v>
      </c>
      <c r="F43" s="21"/>
      <c r="I43" s="22"/>
      <c r="J43" s="21"/>
      <c r="M43" s="26">
        <f>-(+SUMIFS('DevInt 2022 Buchungen'!F2:F465,'DevInt 2022 Buchungen'!D2:D465,"1100",'DevInt 2022 Buchungen'!C2:C465,"&gt;="&amp;M$4,'DevInt 2022 Buchungen'!C2:C465,"&lt;"&amp;M$5+1,'DevInt 2022 Buchungen'!L2:L465,"Ausgaben")+-SUMIFS('DevInt 2022 Buchungen'!F2:F465,'DevInt 2022 Buchungen'!D2:D465,"1100",'DevInt 2022 Buchungen'!C2:C465,"&gt;="&amp;M$4,'DevInt 2022 Buchungen'!C2:C465,"&lt;"&amp;M$5+1,'DevInt 2022 Buchungen'!P2:P465,"Einnahmen")++SUMIFS('DevInt 2022 Buchungen'!F2:F465,'DevInt 2022 Buchungen'!D2:D465,"1100",'DevInt 2022 Buchungen'!C2:C465,"&gt;="&amp;M$4,'DevInt 2022 Buchungen'!C2:C465,"&lt;"&amp;M$5+1,'DevInt 2022 Buchungen'!L2:L465,"Einnahmen")+-SUMIFS('DevInt 2022 Buchungen'!F2:F465,'DevInt 2022 Buchungen'!D2:D465,"1100",'DevInt 2022 Buchungen'!C2:C465,"&gt;="&amp;M$4,'DevInt 2022 Buchungen'!C2:C465,"&lt;"&amp;M$5+1,'DevInt 2022 Buchungen'!P2:P465,"Ausgaben")++SUMIFS('DevInt 2022 Buchungen'!F2:F465,'DevInt 2022 Buchungen'!D2:D465," 1300",'DevInt 2022 Buchungen'!C2:C465,"&gt;="&amp;M$4,'DevInt 2022 Buchungen'!C2:C465,"&lt;"&amp;M$5+1,'DevInt 2022 Buchungen'!L2:L465,"Ausgaben")+-SUMIFS('DevInt 2022 Buchungen'!F2:F465,'DevInt 2022 Buchungen'!D2:D465," 1300",'DevInt 2022 Buchungen'!C2:C465,"&gt;="&amp;M$4,'DevInt 2022 Buchungen'!C2:C465,"&lt;"&amp;M$5+1,'DevInt 2022 Buchungen'!P2:P465,"Einnahmen")++SUMIFS('DevInt 2022 Buchungen'!F2:F465,'DevInt 2022 Buchungen'!D2:D465," 1300",'DevInt 2022 Buchungen'!C2:C465,"&gt;="&amp;M$4,'DevInt 2022 Buchungen'!C2:C465,"&lt;"&amp;M$5+1,'DevInt 2022 Buchungen'!L2:L465,"Einnahmen")+-SUMIFS('DevInt 2022 Buchungen'!F2:F465,'DevInt 2022 Buchungen'!D2:D465," 1300",'DevInt 2022 Buchungen'!C2:C465,"&gt;="&amp;M$4,'DevInt 2022 Buchungen'!C2:C465,"&lt;"&amp;M$5+1,'DevInt 2022 Buchungen'!P2:P465,"Ausgaben"))</f>
        <v>0</v>
      </c>
      <c r="N43" s="21"/>
      <c r="Q43" s="26">
        <f>-(+SUMIFS('DevInt 2022 Buchungen'!F2:F465,'DevInt 2022 Buchungen'!D2:D465,"1100",'DevInt 2022 Buchungen'!C2:C465,"&gt;="&amp;Q$4,'DevInt 2022 Buchungen'!C2:C465,"&lt;"&amp;Q$5+1,'DevInt 2022 Buchungen'!L2:L465,"Ausgaben")+-SUMIFS('DevInt 2022 Buchungen'!F2:F465,'DevInt 2022 Buchungen'!D2:D465,"1100",'DevInt 2022 Buchungen'!C2:C465,"&gt;="&amp;Q$4,'DevInt 2022 Buchungen'!C2:C465,"&lt;"&amp;Q$5+1,'DevInt 2022 Buchungen'!P2:P465,"Einnahmen")++SUMIFS('DevInt 2022 Buchungen'!F2:F465,'DevInt 2022 Buchungen'!D2:D465,"1100",'DevInt 2022 Buchungen'!C2:C465,"&gt;="&amp;Q$4,'DevInt 2022 Buchungen'!C2:C465,"&lt;"&amp;Q$5+1,'DevInt 2022 Buchungen'!L2:L465,"Einnahmen")+-SUMIFS('DevInt 2022 Buchungen'!F2:F465,'DevInt 2022 Buchungen'!D2:D465,"1100",'DevInt 2022 Buchungen'!C2:C465,"&gt;="&amp;Q$4,'DevInt 2022 Buchungen'!C2:C465,"&lt;"&amp;Q$5+1,'DevInt 2022 Buchungen'!P2:P465,"Ausgaben")++SUMIFS('DevInt 2022 Buchungen'!F2:F465,'DevInt 2022 Buchungen'!D2:D465," 1300",'DevInt 2022 Buchungen'!C2:C465,"&gt;="&amp;Q$4,'DevInt 2022 Buchungen'!C2:C465,"&lt;"&amp;Q$5+1,'DevInt 2022 Buchungen'!L2:L465,"Ausgaben")+-SUMIFS('DevInt 2022 Buchungen'!F2:F465,'DevInt 2022 Buchungen'!D2:D465," 1300",'DevInt 2022 Buchungen'!C2:C465,"&gt;="&amp;Q$4,'DevInt 2022 Buchungen'!C2:C465,"&lt;"&amp;Q$5+1,'DevInt 2022 Buchungen'!P2:P465,"Einnahmen")++SUMIFS('DevInt 2022 Buchungen'!F2:F465,'DevInt 2022 Buchungen'!D2:D465," 1300",'DevInt 2022 Buchungen'!C2:C465,"&gt;="&amp;Q$4,'DevInt 2022 Buchungen'!C2:C465,"&lt;"&amp;Q$5+1,'DevInt 2022 Buchungen'!L2:L465,"Einnahmen")+-SUMIFS('DevInt 2022 Buchungen'!F2:F465,'DevInt 2022 Buchungen'!D2:D465," 1300",'DevInt 2022 Buchungen'!C2:C465,"&gt;="&amp;Q$4,'DevInt 2022 Buchungen'!C2:C465,"&lt;"&amp;Q$5+1,'DevInt 2022 Buchungen'!P2:P465,"Ausgaben"))</f>
        <v>0</v>
      </c>
      <c r="R43" s="21"/>
      <c r="U43" s="26">
        <f>-(+SUMIFS('DevInt 2022 Buchungen'!F2:F465,'DevInt 2022 Buchungen'!D2:D465,"1100",'DevInt 2022 Buchungen'!C2:C465,"&gt;="&amp;U$4,'DevInt 2022 Buchungen'!C2:C465,"&lt;"&amp;U$5+1,'DevInt 2022 Buchungen'!L2:L465,"Ausgaben")+-SUMIFS('DevInt 2022 Buchungen'!F2:F465,'DevInt 2022 Buchungen'!D2:D465,"1100",'DevInt 2022 Buchungen'!C2:C465,"&gt;="&amp;U$4,'DevInt 2022 Buchungen'!C2:C465,"&lt;"&amp;U$5+1,'DevInt 2022 Buchungen'!P2:P465,"Einnahmen")++SUMIFS('DevInt 2022 Buchungen'!F2:F465,'DevInt 2022 Buchungen'!D2:D465,"1100",'DevInt 2022 Buchungen'!C2:C465,"&gt;="&amp;U$4,'DevInt 2022 Buchungen'!C2:C465,"&lt;"&amp;U$5+1,'DevInt 2022 Buchungen'!L2:L465,"Einnahmen")+-SUMIFS('DevInt 2022 Buchungen'!F2:F465,'DevInt 2022 Buchungen'!D2:D465,"1100",'DevInt 2022 Buchungen'!C2:C465,"&gt;="&amp;U$4,'DevInt 2022 Buchungen'!C2:C465,"&lt;"&amp;U$5+1,'DevInt 2022 Buchungen'!P2:P465,"Ausgaben")++SUMIFS('DevInt 2022 Buchungen'!F2:F465,'DevInt 2022 Buchungen'!D2:D465," 1300",'DevInt 2022 Buchungen'!C2:C465,"&gt;="&amp;U$4,'DevInt 2022 Buchungen'!C2:C465,"&lt;"&amp;U$5+1,'DevInt 2022 Buchungen'!L2:L465,"Ausgaben")+-SUMIFS('DevInt 2022 Buchungen'!F2:F465,'DevInt 2022 Buchungen'!D2:D465," 1300",'DevInt 2022 Buchungen'!C2:C465,"&gt;="&amp;U$4,'DevInt 2022 Buchungen'!C2:C465,"&lt;"&amp;U$5+1,'DevInt 2022 Buchungen'!P2:P465,"Einnahmen")++SUMIFS('DevInt 2022 Buchungen'!F2:F465,'DevInt 2022 Buchungen'!D2:D465," 1300",'DevInt 2022 Buchungen'!C2:C465,"&gt;="&amp;U$4,'DevInt 2022 Buchungen'!C2:C465,"&lt;"&amp;U$5+1,'DevInt 2022 Buchungen'!L2:L465,"Einnahmen")+-SUMIFS('DevInt 2022 Buchungen'!F2:F465,'DevInt 2022 Buchungen'!D2:D465," 1300",'DevInt 2022 Buchungen'!C2:C465,"&gt;="&amp;U$4,'DevInt 2022 Buchungen'!C2:C465,"&lt;"&amp;U$5+1,'DevInt 2022 Buchungen'!P2:P465,"Ausgaben"))</f>
        <v>0</v>
      </c>
      <c r="V43" s="21"/>
      <c r="Y43" s="26">
        <f>-(+SUMIFS('DevInt 2022 Buchungen'!F2:F465,'DevInt 2022 Buchungen'!D2:D465,"1100",'DevInt 2022 Buchungen'!C2:C465,"&gt;="&amp;Y$4,'DevInt 2022 Buchungen'!C2:C465,"&lt;"&amp;Y$5+1,'DevInt 2022 Buchungen'!L2:L465,"Ausgaben")+-SUMIFS('DevInt 2022 Buchungen'!F2:F465,'DevInt 2022 Buchungen'!D2:D465,"1100",'DevInt 2022 Buchungen'!C2:C465,"&gt;="&amp;Y$4,'DevInt 2022 Buchungen'!C2:C465,"&lt;"&amp;Y$5+1,'DevInt 2022 Buchungen'!P2:P465,"Einnahmen")++SUMIFS('DevInt 2022 Buchungen'!F2:F465,'DevInt 2022 Buchungen'!D2:D465,"1100",'DevInt 2022 Buchungen'!C2:C465,"&gt;="&amp;Y$4,'DevInt 2022 Buchungen'!C2:C465,"&lt;"&amp;Y$5+1,'DevInt 2022 Buchungen'!L2:L465,"Einnahmen")+-SUMIFS('DevInt 2022 Buchungen'!F2:F465,'DevInt 2022 Buchungen'!D2:D465,"1100",'DevInt 2022 Buchungen'!C2:C465,"&gt;="&amp;Y$4,'DevInt 2022 Buchungen'!C2:C465,"&lt;"&amp;Y$5+1,'DevInt 2022 Buchungen'!P2:P465,"Ausgaben")++SUMIFS('DevInt 2022 Buchungen'!F2:F465,'DevInt 2022 Buchungen'!D2:D465," 1300",'DevInt 2022 Buchungen'!C2:C465,"&gt;="&amp;Y$4,'DevInt 2022 Buchungen'!C2:C465,"&lt;"&amp;Y$5+1,'DevInt 2022 Buchungen'!L2:L465,"Ausgaben")+-SUMIFS('DevInt 2022 Buchungen'!F2:F465,'DevInt 2022 Buchungen'!D2:D465," 1300",'DevInt 2022 Buchungen'!C2:C465,"&gt;="&amp;Y$4,'DevInt 2022 Buchungen'!C2:C465,"&lt;"&amp;Y$5+1,'DevInt 2022 Buchungen'!P2:P465,"Einnahmen")++SUMIFS('DevInt 2022 Buchungen'!F2:F465,'DevInt 2022 Buchungen'!D2:D465," 1300",'DevInt 2022 Buchungen'!C2:C465,"&gt;="&amp;Y$4,'DevInt 2022 Buchungen'!C2:C465,"&lt;"&amp;Y$5+1,'DevInt 2022 Buchungen'!L2:L465,"Einnahmen")+-SUMIFS('DevInt 2022 Buchungen'!F2:F465,'DevInt 2022 Buchungen'!D2:D465," 1300",'DevInt 2022 Buchungen'!C2:C465,"&gt;="&amp;Y$4,'DevInt 2022 Buchungen'!C2:C465,"&lt;"&amp;Y$5+1,'DevInt 2022 Buchungen'!P2:P465,"Ausgaben"))</f>
        <v>0</v>
      </c>
      <c r="Z43" s="21"/>
      <c r="AC43" s="26">
        <f>-(+SUMIFS('DevInt 2022 Buchungen'!F2:F465,'DevInt 2022 Buchungen'!D2:D465,"1100",'DevInt 2022 Buchungen'!C2:C465,"&gt;="&amp;AC$4,'DevInt 2022 Buchungen'!C2:C465,"&lt;"&amp;AC$5+1,'DevInt 2022 Buchungen'!L2:L465,"Ausgaben")+-SUMIFS('DevInt 2022 Buchungen'!F2:F465,'DevInt 2022 Buchungen'!D2:D465,"1100",'DevInt 2022 Buchungen'!C2:C465,"&gt;="&amp;AC$4,'DevInt 2022 Buchungen'!C2:C465,"&lt;"&amp;AC$5+1,'DevInt 2022 Buchungen'!P2:P465,"Einnahmen")++SUMIFS('DevInt 2022 Buchungen'!F2:F465,'DevInt 2022 Buchungen'!D2:D465,"1100",'DevInt 2022 Buchungen'!C2:C465,"&gt;="&amp;AC$4,'DevInt 2022 Buchungen'!C2:C465,"&lt;"&amp;AC$5+1,'DevInt 2022 Buchungen'!L2:L465,"Einnahmen")+-SUMIFS('DevInt 2022 Buchungen'!F2:F465,'DevInt 2022 Buchungen'!D2:D465,"1100",'DevInt 2022 Buchungen'!C2:C465,"&gt;="&amp;AC$4,'DevInt 2022 Buchungen'!C2:C465,"&lt;"&amp;AC$5+1,'DevInt 2022 Buchungen'!P2:P465,"Ausgaben")++SUMIFS('DevInt 2022 Buchungen'!F2:F465,'DevInt 2022 Buchungen'!D2:D465," 1300",'DevInt 2022 Buchungen'!C2:C465,"&gt;="&amp;AC$4,'DevInt 2022 Buchungen'!C2:C465,"&lt;"&amp;AC$5+1,'DevInt 2022 Buchungen'!L2:L465,"Ausgaben")+-SUMIFS('DevInt 2022 Buchungen'!F2:F465,'DevInt 2022 Buchungen'!D2:D465," 1300",'DevInt 2022 Buchungen'!C2:C465,"&gt;="&amp;AC$4,'DevInt 2022 Buchungen'!C2:C465,"&lt;"&amp;AC$5+1,'DevInt 2022 Buchungen'!P2:P465,"Einnahmen")++SUMIFS('DevInt 2022 Buchungen'!F2:F465,'DevInt 2022 Buchungen'!D2:D465," 1300",'DevInt 2022 Buchungen'!C2:C465,"&gt;="&amp;AC$4,'DevInt 2022 Buchungen'!C2:C465,"&lt;"&amp;AC$5+1,'DevInt 2022 Buchungen'!L2:L465,"Einnahmen")+-SUMIFS('DevInt 2022 Buchungen'!F2:F465,'DevInt 2022 Buchungen'!D2:D465," 1300",'DevInt 2022 Buchungen'!C2:C465,"&gt;="&amp;AC$4,'DevInt 2022 Buchungen'!C2:C465,"&lt;"&amp;AC$5+1,'DevInt 2022 Buchungen'!P2:P465,"Ausgaben"))</f>
        <v>0</v>
      </c>
      <c r="AD43" s="21"/>
      <c r="AG43" s="26">
        <f>-(+SUMIFS('DevInt 2022 Buchungen'!F2:F465,'DevInt 2022 Buchungen'!D2:D465,"1100",'DevInt 2022 Buchungen'!C2:C465,"&gt;="&amp;AG$4,'DevInt 2022 Buchungen'!C2:C465,"&lt;"&amp;AG$5+1,'DevInt 2022 Buchungen'!L2:L465,"Ausgaben")+-SUMIFS('DevInt 2022 Buchungen'!F2:F465,'DevInt 2022 Buchungen'!D2:D465,"1100",'DevInt 2022 Buchungen'!C2:C465,"&gt;="&amp;AG$4,'DevInt 2022 Buchungen'!C2:C465,"&lt;"&amp;AG$5+1,'DevInt 2022 Buchungen'!P2:P465,"Einnahmen")++SUMIFS('DevInt 2022 Buchungen'!F2:F465,'DevInt 2022 Buchungen'!D2:D465,"1100",'DevInt 2022 Buchungen'!C2:C465,"&gt;="&amp;AG$4,'DevInt 2022 Buchungen'!C2:C465,"&lt;"&amp;AG$5+1,'DevInt 2022 Buchungen'!L2:L465,"Einnahmen")+-SUMIFS('DevInt 2022 Buchungen'!F2:F465,'DevInt 2022 Buchungen'!D2:D465,"1100",'DevInt 2022 Buchungen'!C2:C465,"&gt;="&amp;AG$4,'DevInt 2022 Buchungen'!C2:C465,"&lt;"&amp;AG$5+1,'DevInt 2022 Buchungen'!P2:P465,"Ausgaben")++SUMIFS('DevInt 2022 Buchungen'!F2:F465,'DevInt 2022 Buchungen'!D2:D465," 1300",'DevInt 2022 Buchungen'!C2:C465,"&gt;="&amp;AG$4,'DevInt 2022 Buchungen'!C2:C465,"&lt;"&amp;AG$5+1,'DevInt 2022 Buchungen'!L2:L465,"Ausgaben")+-SUMIFS('DevInt 2022 Buchungen'!F2:F465,'DevInt 2022 Buchungen'!D2:D465," 1300",'DevInt 2022 Buchungen'!C2:C465,"&gt;="&amp;AG$4,'DevInt 2022 Buchungen'!C2:C465,"&lt;"&amp;AG$5+1,'DevInt 2022 Buchungen'!P2:P465,"Einnahmen")++SUMIFS('DevInt 2022 Buchungen'!F2:F465,'DevInt 2022 Buchungen'!D2:D465," 1300",'DevInt 2022 Buchungen'!C2:C465,"&gt;="&amp;AG$4,'DevInt 2022 Buchungen'!C2:C465,"&lt;"&amp;AG$5+1,'DevInt 2022 Buchungen'!L2:L465,"Einnahmen")+-SUMIFS('DevInt 2022 Buchungen'!F2:F465,'DevInt 2022 Buchungen'!D2:D465," 1300",'DevInt 2022 Buchungen'!C2:C465,"&gt;="&amp;AG$4,'DevInt 2022 Buchungen'!C2:C465,"&lt;"&amp;AG$5+1,'DevInt 2022 Buchungen'!P2:P465,"Ausgaben"))</f>
        <v>0</v>
      </c>
      <c r="AH43" s="21"/>
      <c r="AK43" s="26">
        <f>-(+SUMIFS('DevInt 2022 Buchungen'!F2:F465,'DevInt 2022 Buchungen'!D2:D465,"1100",'DevInt 2022 Buchungen'!C2:C465,"&gt;="&amp;AK$4,'DevInt 2022 Buchungen'!C2:C465,"&lt;"&amp;AK$5+1,'DevInt 2022 Buchungen'!L2:L465,"Ausgaben")+-SUMIFS('DevInt 2022 Buchungen'!F2:F465,'DevInt 2022 Buchungen'!D2:D465,"1100",'DevInt 2022 Buchungen'!C2:C465,"&gt;="&amp;AK$4,'DevInt 2022 Buchungen'!C2:C465,"&lt;"&amp;AK$5+1,'DevInt 2022 Buchungen'!P2:P465,"Einnahmen")++SUMIFS('DevInt 2022 Buchungen'!F2:F465,'DevInt 2022 Buchungen'!D2:D465,"1100",'DevInt 2022 Buchungen'!C2:C465,"&gt;="&amp;AK$4,'DevInt 2022 Buchungen'!C2:C465,"&lt;"&amp;AK$5+1,'DevInt 2022 Buchungen'!L2:L465,"Einnahmen")+-SUMIFS('DevInt 2022 Buchungen'!F2:F465,'DevInt 2022 Buchungen'!D2:D465,"1100",'DevInt 2022 Buchungen'!C2:C465,"&gt;="&amp;AK$4,'DevInt 2022 Buchungen'!C2:C465,"&lt;"&amp;AK$5+1,'DevInt 2022 Buchungen'!P2:P465,"Ausgaben")++SUMIFS('DevInt 2022 Buchungen'!F2:F465,'DevInt 2022 Buchungen'!D2:D465," 1300",'DevInt 2022 Buchungen'!C2:C465,"&gt;="&amp;AK$4,'DevInt 2022 Buchungen'!C2:C465,"&lt;"&amp;AK$5+1,'DevInt 2022 Buchungen'!L2:L465,"Ausgaben")+-SUMIFS('DevInt 2022 Buchungen'!F2:F465,'DevInt 2022 Buchungen'!D2:D465," 1300",'DevInt 2022 Buchungen'!C2:C465,"&gt;="&amp;AK$4,'DevInt 2022 Buchungen'!C2:C465,"&lt;"&amp;AK$5+1,'DevInt 2022 Buchungen'!P2:P465,"Einnahmen")++SUMIFS('DevInt 2022 Buchungen'!F2:F465,'DevInt 2022 Buchungen'!D2:D465," 1300",'DevInt 2022 Buchungen'!C2:C465,"&gt;="&amp;AK$4,'DevInt 2022 Buchungen'!C2:C465,"&lt;"&amp;AK$5+1,'DevInt 2022 Buchungen'!L2:L465,"Einnahmen")+-SUMIFS('DevInt 2022 Buchungen'!F2:F465,'DevInt 2022 Buchungen'!D2:D465," 1300",'DevInt 2022 Buchungen'!C2:C465,"&gt;="&amp;AK$4,'DevInt 2022 Buchungen'!C2:C465,"&lt;"&amp;AK$5+1,'DevInt 2022 Buchungen'!P2:P465,"Ausgaben"))</f>
        <v>0</v>
      </c>
      <c r="AL43" s="21"/>
      <c r="AO43" s="26">
        <f>-(+SUMIFS('DevInt 2022 Buchungen'!F2:F465,'DevInt 2022 Buchungen'!D2:D465,"1100",'DevInt 2022 Buchungen'!C2:C465,"&gt;="&amp;AO$4,'DevInt 2022 Buchungen'!C2:C465,"&lt;"&amp;AO$5+1,'DevInt 2022 Buchungen'!L2:L465,"Ausgaben")+-SUMIFS('DevInt 2022 Buchungen'!F2:F465,'DevInt 2022 Buchungen'!D2:D465,"1100",'DevInt 2022 Buchungen'!C2:C465,"&gt;="&amp;AO$4,'DevInt 2022 Buchungen'!C2:C465,"&lt;"&amp;AO$5+1,'DevInt 2022 Buchungen'!P2:P465,"Einnahmen")++SUMIFS('DevInt 2022 Buchungen'!F2:F465,'DevInt 2022 Buchungen'!D2:D465,"1100",'DevInt 2022 Buchungen'!C2:C465,"&gt;="&amp;AO$4,'DevInt 2022 Buchungen'!C2:C465,"&lt;"&amp;AO$5+1,'DevInt 2022 Buchungen'!L2:L465,"Einnahmen")+-SUMIFS('DevInt 2022 Buchungen'!F2:F465,'DevInt 2022 Buchungen'!D2:D465,"1100",'DevInt 2022 Buchungen'!C2:C465,"&gt;="&amp;AO$4,'DevInt 2022 Buchungen'!C2:C465,"&lt;"&amp;AO$5+1,'DevInt 2022 Buchungen'!P2:P465,"Ausgaben")++SUMIFS('DevInt 2022 Buchungen'!F2:F465,'DevInt 2022 Buchungen'!D2:D465," 1300",'DevInt 2022 Buchungen'!C2:C465,"&gt;="&amp;AO$4,'DevInt 2022 Buchungen'!C2:C465,"&lt;"&amp;AO$5+1,'DevInt 2022 Buchungen'!L2:L465,"Ausgaben")+-SUMIFS('DevInt 2022 Buchungen'!F2:F465,'DevInt 2022 Buchungen'!D2:D465," 1300",'DevInt 2022 Buchungen'!C2:C465,"&gt;="&amp;AO$4,'DevInt 2022 Buchungen'!C2:C465,"&lt;"&amp;AO$5+1,'DevInt 2022 Buchungen'!P2:P465,"Einnahmen")++SUMIFS('DevInt 2022 Buchungen'!F2:F465,'DevInt 2022 Buchungen'!D2:D465," 1300",'DevInt 2022 Buchungen'!C2:C465,"&gt;="&amp;AO$4,'DevInt 2022 Buchungen'!C2:C465,"&lt;"&amp;AO$5+1,'DevInt 2022 Buchungen'!L2:L465,"Einnahmen")+-SUMIFS('DevInt 2022 Buchungen'!F2:F465,'DevInt 2022 Buchungen'!D2:D465," 1300",'DevInt 2022 Buchungen'!C2:C465,"&gt;="&amp;AO$4,'DevInt 2022 Buchungen'!C2:C465,"&lt;"&amp;AO$5+1,'DevInt 2022 Buchungen'!P2:P465,"Ausgaben"))</f>
        <v>0</v>
      </c>
      <c r="AP43" s="21"/>
      <c r="AS43" s="26">
        <f>-(+SUMIFS('DevInt 2022 Buchungen'!F2:F465,'DevInt 2022 Buchungen'!D2:D465,"1100",'DevInt 2022 Buchungen'!C2:C465,"&gt;="&amp;AS$4,'DevInt 2022 Buchungen'!C2:C465,"&lt;"&amp;AS$5+1,'DevInt 2022 Buchungen'!L2:L465,"Ausgaben")+-SUMIFS('DevInt 2022 Buchungen'!F2:F465,'DevInt 2022 Buchungen'!D2:D465,"1100",'DevInt 2022 Buchungen'!C2:C465,"&gt;="&amp;AS$4,'DevInt 2022 Buchungen'!C2:C465,"&lt;"&amp;AS$5+1,'DevInt 2022 Buchungen'!P2:P465,"Einnahmen")++SUMIFS('DevInt 2022 Buchungen'!F2:F465,'DevInt 2022 Buchungen'!D2:D465,"1100",'DevInt 2022 Buchungen'!C2:C465,"&gt;="&amp;AS$4,'DevInt 2022 Buchungen'!C2:C465,"&lt;"&amp;AS$5+1,'DevInt 2022 Buchungen'!L2:L465,"Einnahmen")+-SUMIFS('DevInt 2022 Buchungen'!F2:F465,'DevInt 2022 Buchungen'!D2:D465,"1100",'DevInt 2022 Buchungen'!C2:C465,"&gt;="&amp;AS$4,'DevInt 2022 Buchungen'!C2:C465,"&lt;"&amp;AS$5+1,'DevInt 2022 Buchungen'!P2:P465,"Ausgaben")++SUMIFS('DevInt 2022 Buchungen'!F2:F465,'DevInt 2022 Buchungen'!D2:D465," 1300",'DevInt 2022 Buchungen'!C2:C465,"&gt;="&amp;AS$4,'DevInt 2022 Buchungen'!C2:C465,"&lt;"&amp;AS$5+1,'DevInt 2022 Buchungen'!L2:L465,"Ausgaben")+-SUMIFS('DevInt 2022 Buchungen'!F2:F465,'DevInt 2022 Buchungen'!D2:D465," 1300",'DevInt 2022 Buchungen'!C2:C465,"&gt;="&amp;AS$4,'DevInt 2022 Buchungen'!C2:C465,"&lt;"&amp;AS$5+1,'DevInt 2022 Buchungen'!P2:P465,"Einnahmen")++SUMIFS('DevInt 2022 Buchungen'!F2:F465,'DevInt 2022 Buchungen'!D2:D465," 1300",'DevInt 2022 Buchungen'!C2:C465,"&gt;="&amp;AS$4,'DevInt 2022 Buchungen'!C2:C465,"&lt;"&amp;AS$5+1,'DevInt 2022 Buchungen'!L2:L465,"Einnahmen")+-SUMIFS('DevInt 2022 Buchungen'!F2:F465,'DevInt 2022 Buchungen'!D2:D465," 1300",'DevInt 2022 Buchungen'!C2:C465,"&gt;="&amp;AS$4,'DevInt 2022 Buchungen'!C2:C465,"&lt;"&amp;AS$5+1,'DevInt 2022 Buchungen'!P2:P465,"Ausgaben"))</f>
        <v>0</v>
      </c>
      <c r="AT43" s="21"/>
      <c r="AW43" s="26">
        <f>-(+SUMIFS('DevInt 2022 Buchungen'!F2:F465,'DevInt 2022 Buchungen'!D2:D465,"1100",'DevInt 2022 Buchungen'!C2:C465,"&gt;="&amp;AW$4,'DevInt 2022 Buchungen'!C2:C465,"&lt;"&amp;AW$5+1,'DevInt 2022 Buchungen'!L2:L465,"Ausgaben")+-SUMIFS('DevInt 2022 Buchungen'!F2:F465,'DevInt 2022 Buchungen'!D2:D465,"1100",'DevInt 2022 Buchungen'!C2:C465,"&gt;="&amp;AW$4,'DevInt 2022 Buchungen'!C2:C465,"&lt;"&amp;AW$5+1,'DevInt 2022 Buchungen'!P2:P465,"Einnahmen")++SUMIFS('DevInt 2022 Buchungen'!F2:F465,'DevInt 2022 Buchungen'!D2:D465,"1100",'DevInt 2022 Buchungen'!C2:C465,"&gt;="&amp;AW$4,'DevInt 2022 Buchungen'!C2:C465,"&lt;"&amp;AW$5+1,'DevInt 2022 Buchungen'!L2:L465,"Einnahmen")+-SUMIFS('DevInt 2022 Buchungen'!F2:F465,'DevInt 2022 Buchungen'!D2:D465,"1100",'DevInt 2022 Buchungen'!C2:C465,"&gt;="&amp;AW$4,'DevInt 2022 Buchungen'!C2:C465,"&lt;"&amp;AW$5+1,'DevInt 2022 Buchungen'!P2:P465,"Ausgaben")++SUMIFS('DevInt 2022 Buchungen'!F2:F465,'DevInt 2022 Buchungen'!D2:D465," 1300",'DevInt 2022 Buchungen'!C2:C465,"&gt;="&amp;AW$4,'DevInt 2022 Buchungen'!C2:C465,"&lt;"&amp;AW$5+1,'DevInt 2022 Buchungen'!L2:L465,"Ausgaben")+-SUMIFS('DevInt 2022 Buchungen'!F2:F465,'DevInt 2022 Buchungen'!D2:D465," 1300",'DevInt 2022 Buchungen'!C2:C465,"&gt;="&amp;AW$4,'DevInt 2022 Buchungen'!C2:C465,"&lt;"&amp;AW$5+1,'DevInt 2022 Buchungen'!P2:P465,"Einnahmen")++SUMIFS('DevInt 2022 Buchungen'!F2:F465,'DevInt 2022 Buchungen'!D2:D465," 1300",'DevInt 2022 Buchungen'!C2:C465,"&gt;="&amp;AW$4,'DevInt 2022 Buchungen'!C2:C465,"&lt;"&amp;AW$5+1,'DevInt 2022 Buchungen'!L2:L465,"Einnahmen")+-SUMIFS('DevInt 2022 Buchungen'!F2:F465,'DevInt 2022 Buchungen'!D2:D465," 1300",'DevInt 2022 Buchungen'!C2:C465,"&gt;="&amp;AW$4,'DevInt 2022 Buchungen'!C2:C465,"&lt;"&amp;AW$5+1,'DevInt 2022 Buchungen'!P2:P465,"Ausgaben"))</f>
        <v>0</v>
      </c>
      <c r="AX43" s="21"/>
      <c r="BA43" s="26">
        <f>-(+SUMIFS('DevInt 2022 Buchungen'!F2:F465,'DevInt 2022 Buchungen'!D2:D465,"1100",'DevInt 2022 Buchungen'!C2:C465,"&gt;="&amp;BA$4,'DevInt 2022 Buchungen'!C2:C465,"&lt;"&amp;BA$5+1,'DevInt 2022 Buchungen'!L2:L465,"Ausgaben")+-SUMIFS('DevInt 2022 Buchungen'!F2:F465,'DevInt 2022 Buchungen'!D2:D465,"1100",'DevInt 2022 Buchungen'!C2:C465,"&gt;="&amp;BA$4,'DevInt 2022 Buchungen'!C2:C465,"&lt;"&amp;BA$5+1,'DevInt 2022 Buchungen'!P2:P465,"Einnahmen")++SUMIFS('DevInt 2022 Buchungen'!F2:F465,'DevInt 2022 Buchungen'!D2:D465,"1100",'DevInt 2022 Buchungen'!C2:C465,"&gt;="&amp;BA$4,'DevInt 2022 Buchungen'!C2:C465,"&lt;"&amp;BA$5+1,'DevInt 2022 Buchungen'!L2:L465,"Einnahmen")+-SUMIFS('DevInt 2022 Buchungen'!F2:F465,'DevInt 2022 Buchungen'!D2:D465,"1100",'DevInt 2022 Buchungen'!C2:C465,"&gt;="&amp;BA$4,'DevInt 2022 Buchungen'!C2:C465,"&lt;"&amp;BA$5+1,'DevInt 2022 Buchungen'!P2:P465,"Ausgaben")++SUMIFS('DevInt 2022 Buchungen'!F2:F465,'DevInt 2022 Buchungen'!D2:D465," 1300",'DevInt 2022 Buchungen'!C2:C465,"&gt;="&amp;BA$4,'DevInt 2022 Buchungen'!C2:C465,"&lt;"&amp;BA$5+1,'DevInt 2022 Buchungen'!L2:L465,"Ausgaben")+-SUMIFS('DevInt 2022 Buchungen'!F2:F465,'DevInt 2022 Buchungen'!D2:D465," 1300",'DevInt 2022 Buchungen'!C2:C465,"&gt;="&amp;BA$4,'DevInt 2022 Buchungen'!C2:C465,"&lt;"&amp;BA$5+1,'DevInt 2022 Buchungen'!P2:P465,"Einnahmen")++SUMIFS('DevInt 2022 Buchungen'!F2:F465,'DevInt 2022 Buchungen'!D2:D465," 1300",'DevInt 2022 Buchungen'!C2:C465,"&gt;="&amp;BA$4,'DevInt 2022 Buchungen'!C2:C465,"&lt;"&amp;BA$5+1,'DevInt 2022 Buchungen'!L2:L465,"Einnahmen")+-SUMIFS('DevInt 2022 Buchungen'!F2:F465,'DevInt 2022 Buchungen'!D2:D465," 1300",'DevInt 2022 Buchungen'!C2:C465,"&gt;="&amp;BA$4,'DevInt 2022 Buchungen'!C2:C465,"&lt;"&amp;BA$5+1,'DevInt 2022 Buchungen'!P2:P465,"Ausgaben"))</f>
        <v>0</v>
      </c>
      <c r="BB43" s="21"/>
      <c r="BE43" s="26">
        <f>-(+SUMIFS('DevInt 2022 Buchungen'!F2:F465,'DevInt 2022 Buchungen'!D2:D465,"1100",'DevInt 2022 Buchungen'!C2:C465,"&gt;="&amp;BE$4,'DevInt 2022 Buchungen'!C2:C465,"&lt;"&amp;BE$5+1,'DevInt 2022 Buchungen'!L2:L465,"Ausgaben")+-SUMIFS('DevInt 2022 Buchungen'!F2:F465,'DevInt 2022 Buchungen'!D2:D465,"1100",'DevInt 2022 Buchungen'!C2:C465,"&gt;="&amp;BE$4,'DevInt 2022 Buchungen'!C2:C465,"&lt;"&amp;BE$5+1,'DevInt 2022 Buchungen'!P2:P465,"Einnahmen")++SUMIFS('DevInt 2022 Buchungen'!F2:F465,'DevInt 2022 Buchungen'!D2:D465,"1100",'DevInt 2022 Buchungen'!C2:C465,"&gt;="&amp;BE$4,'DevInt 2022 Buchungen'!C2:C465,"&lt;"&amp;BE$5+1,'DevInt 2022 Buchungen'!L2:L465,"Einnahmen")+-SUMIFS('DevInt 2022 Buchungen'!F2:F465,'DevInt 2022 Buchungen'!D2:D465,"1100",'DevInt 2022 Buchungen'!C2:C465,"&gt;="&amp;BE$4,'DevInt 2022 Buchungen'!C2:C465,"&lt;"&amp;BE$5+1,'DevInt 2022 Buchungen'!P2:P465,"Ausgaben")++SUMIFS('DevInt 2022 Buchungen'!F2:F465,'DevInt 2022 Buchungen'!D2:D465," 1300",'DevInt 2022 Buchungen'!C2:C465,"&gt;="&amp;BE$4,'DevInt 2022 Buchungen'!C2:C465,"&lt;"&amp;BE$5+1,'DevInt 2022 Buchungen'!L2:L465,"Ausgaben")+-SUMIFS('DevInt 2022 Buchungen'!F2:F465,'DevInt 2022 Buchungen'!D2:D465," 1300",'DevInt 2022 Buchungen'!C2:C465,"&gt;="&amp;BE$4,'DevInt 2022 Buchungen'!C2:C465,"&lt;"&amp;BE$5+1,'DevInt 2022 Buchungen'!P2:P465,"Einnahmen")++SUMIFS('DevInt 2022 Buchungen'!F2:F465,'DevInt 2022 Buchungen'!D2:D465," 1300",'DevInt 2022 Buchungen'!C2:C465,"&gt;="&amp;BE$4,'DevInt 2022 Buchungen'!C2:C465,"&lt;"&amp;BE$5+1,'DevInt 2022 Buchungen'!L2:L465,"Einnahmen")+-SUMIFS('DevInt 2022 Buchungen'!F2:F465,'DevInt 2022 Buchungen'!D2:D465," 1300",'DevInt 2022 Buchungen'!C2:C465,"&gt;="&amp;BE$4,'DevInt 2022 Buchungen'!C2:C465,"&lt;"&amp;BE$5+1,'DevInt 2022 Buchungen'!P2:P465,"Ausgaben"))</f>
        <v>0</v>
      </c>
      <c r="BF43" s="21"/>
      <c r="BI43" s="26">
        <f>-(+SUMIFS('DevInt 2022 Buchungen'!F2:F465,'DevInt 2022 Buchungen'!D2:D465,"1100",'DevInt 2022 Buchungen'!C2:C465,"&gt;="&amp;BI$4,'DevInt 2022 Buchungen'!C2:C465,"&lt;"&amp;BI$5+1,'DevInt 2022 Buchungen'!L2:L465,"Ausgaben")+-SUMIFS('DevInt 2022 Buchungen'!F2:F465,'DevInt 2022 Buchungen'!D2:D465,"1100",'DevInt 2022 Buchungen'!C2:C465,"&gt;="&amp;BI$4,'DevInt 2022 Buchungen'!C2:C465,"&lt;"&amp;BI$5+1,'DevInt 2022 Buchungen'!P2:P465,"Einnahmen")++SUMIFS('DevInt 2022 Buchungen'!F2:F465,'DevInt 2022 Buchungen'!D2:D465,"1100",'DevInt 2022 Buchungen'!C2:C465,"&gt;="&amp;BI$4,'DevInt 2022 Buchungen'!C2:C465,"&lt;"&amp;BI$5+1,'DevInt 2022 Buchungen'!L2:L465,"Einnahmen")+-SUMIFS('DevInt 2022 Buchungen'!F2:F465,'DevInt 2022 Buchungen'!D2:D465,"1100",'DevInt 2022 Buchungen'!C2:C465,"&gt;="&amp;BI$4,'DevInt 2022 Buchungen'!C2:C465,"&lt;"&amp;BI$5+1,'DevInt 2022 Buchungen'!P2:P465,"Ausgaben")++SUMIFS('DevInt 2022 Buchungen'!F2:F465,'DevInt 2022 Buchungen'!D2:D465," 1300",'DevInt 2022 Buchungen'!C2:C465,"&gt;="&amp;BI$4,'DevInt 2022 Buchungen'!C2:C465,"&lt;"&amp;BI$5+1,'DevInt 2022 Buchungen'!L2:L465,"Ausgaben")+-SUMIFS('DevInt 2022 Buchungen'!F2:F465,'DevInt 2022 Buchungen'!D2:D465," 1300",'DevInt 2022 Buchungen'!C2:C465,"&gt;="&amp;BI$4,'DevInt 2022 Buchungen'!C2:C465,"&lt;"&amp;BI$5+1,'DevInt 2022 Buchungen'!P2:P465,"Einnahmen")++SUMIFS('DevInt 2022 Buchungen'!F2:F465,'DevInt 2022 Buchungen'!D2:D465," 1300",'DevInt 2022 Buchungen'!C2:C465,"&gt;="&amp;BI$4,'DevInt 2022 Buchungen'!C2:C465,"&lt;"&amp;BI$5+1,'DevInt 2022 Buchungen'!L2:L465,"Einnahmen")+-SUMIFS('DevInt 2022 Buchungen'!F2:F465,'DevInt 2022 Buchungen'!D2:D465," 1300",'DevInt 2022 Buchungen'!C2:C465,"&gt;="&amp;BI$4,'DevInt 2022 Buchungen'!C2:C465,"&lt;"&amp;BI$5+1,'DevInt 2022 Buchungen'!P2:P465,"Ausgaben"))</f>
        <v>0</v>
      </c>
      <c r="BJ43" s="21"/>
      <c r="BM43" s="26">
        <f>-(+SUMIFS('DevInt 2022 Buchungen'!F2:F465,'DevInt 2022 Buchungen'!D2:D465,"1100",'DevInt 2022 Buchungen'!C2:C465,"&gt;="&amp;BM$4,'DevInt 2022 Buchungen'!C2:C465,"&lt;"&amp;BM$5+1,'DevInt 2022 Buchungen'!L2:L465,"Ausgaben")+-SUMIFS('DevInt 2022 Buchungen'!F2:F465,'DevInt 2022 Buchungen'!D2:D465,"1100",'DevInt 2022 Buchungen'!C2:C465,"&gt;="&amp;BM$4,'DevInt 2022 Buchungen'!C2:C465,"&lt;"&amp;BM$5+1,'DevInt 2022 Buchungen'!P2:P465,"Einnahmen")++SUMIFS('DevInt 2022 Buchungen'!F2:F465,'DevInt 2022 Buchungen'!D2:D465,"1100",'DevInt 2022 Buchungen'!C2:C465,"&gt;="&amp;BM$4,'DevInt 2022 Buchungen'!C2:C465,"&lt;"&amp;BM$5+1,'DevInt 2022 Buchungen'!L2:L465,"Einnahmen")+-SUMIFS('DevInt 2022 Buchungen'!F2:F465,'DevInt 2022 Buchungen'!D2:D465,"1100",'DevInt 2022 Buchungen'!C2:C465,"&gt;="&amp;BM$4,'DevInt 2022 Buchungen'!C2:C465,"&lt;"&amp;BM$5+1,'DevInt 2022 Buchungen'!P2:P465,"Ausgaben")++SUMIFS('DevInt 2022 Buchungen'!F2:F465,'DevInt 2022 Buchungen'!D2:D465," 1300",'DevInt 2022 Buchungen'!C2:C465,"&gt;="&amp;BM$4,'DevInt 2022 Buchungen'!C2:C465,"&lt;"&amp;BM$5+1,'DevInt 2022 Buchungen'!L2:L465,"Ausgaben")+-SUMIFS('DevInt 2022 Buchungen'!F2:F465,'DevInt 2022 Buchungen'!D2:D465," 1300",'DevInt 2022 Buchungen'!C2:C465,"&gt;="&amp;BM$4,'DevInt 2022 Buchungen'!C2:C465,"&lt;"&amp;BM$5+1,'DevInt 2022 Buchungen'!P2:P465,"Einnahmen")++SUMIFS('DevInt 2022 Buchungen'!F2:F465,'DevInt 2022 Buchungen'!D2:D465," 1300",'DevInt 2022 Buchungen'!C2:C465,"&gt;="&amp;BM$4,'DevInt 2022 Buchungen'!C2:C465,"&lt;"&amp;BM$5+1,'DevInt 2022 Buchungen'!L2:L465,"Einnahmen")+-SUMIFS('DevInt 2022 Buchungen'!F2:F465,'DevInt 2022 Buchungen'!D2:D465," 1300",'DevInt 2022 Buchungen'!C2:C465,"&gt;="&amp;BM$4,'DevInt 2022 Buchungen'!C2:C465,"&lt;"&amp;BM$5+1,'DevInt 2022 Buchungen'!P2:P465,"Ausgaben"))</f>
        <v>0</v>
      </c>
    </row>
    <row r="44" spans="2:65" ht="16" x14ac:dyDescent="0.2">
      <c r="D44" s="27" t="s">
        <v>50</v>
      </c>
      <c r="E44" s="27"/>
      <c r="F44" s="28"/>
      <c r="G44" s="27"/>
      <c r="H44" s="42">
        <f>SUM(I45:I47)</f>
        <v>0</v>
      </c>
      <c r="I44" s="43"/>
      <c r="J44" s="28"/>
      <c r="K44" s="27"/>
      <c r="L44" s="42">
        <f>SUM(M45:M47)</f>
        <v>0</v>
      </c>
      <c r="M44" s="43"/>
      <c r="N44" s="28"/>
      <c r="O44" s="27"/>
      <c r="P44" s="42">
        <f>SUM(Q45:Q47)</f>
        <v>0</v>
      </c>
      <c r="Q44" s="43"/>
      <c r="R44" s="28"/>
      <c r="S44" s="27"/>
      <c r="T44" s="42">
        <f>SUM(U45:U47)</f>
        <v>0</v>
      </c>
      <c r="U44" s="43"/>
      <c r="V44" s="28"/>
      <c r="W44" s="27"/>
      <c r="X44" s="42">
        <f>SUM(Y45:Y47)</f>
        <v>0</v>
      </c>
      <c r="Y44" s="43"/>
      <c r="Z44" s="28"/>
      <c r="AA44" s="27"/>
      <c r="AB44" s="42">
        <f>SUM(AC45:AC47)</f>
        <v>0</v>
      </c>
      <c r="AC44" s="43"/>
      <c r="AD44" s="28"/>
      <c r="AE44" s="27"/>
      <c r="AF44" s="42">
        <f>SUM(AG45:AG47)</f>
        <v>0</v>
      </c>
      <c r="AG44" s="43"/>
      <c r="AH44" s="28"/>
      <c r="AI44" s="27"/>
      <c r="AJ44" s="42">
        <f>SUM(AK45:AK47)</f>
        <v>0</v>
      </c>
      <c r="AK44" s="43"/>
      <c r="AL44" s="28"/>
      <c r="AM44" s="27"/>
      <c r="AN44" s="42">
        <f>SUM(AO45:AO47)</f>
        <v>0</v>
      </c>
      <c r="AO44" s="43"/>
      <c r="AP44" s="28"/>
      <c r="AQ44" s="27"/>
      <c r="AR44" s="42">
        <f>SUM(AS45:AS47)</f>
        <v>0</v>
      </c>
      <c r="AS44" s="43"/>
      <c r="AT44" s="28"/>
      <c r="AU44" s="27"/>
      <c r="AV44" s="42">
        <f>SUM(AW45:AW47)</f>
        <v>0</v>
      </c>
      <c r="AW44" s="43"/>
      <c r="AX44" s="28"/>
      <c r="AY44" s="27"/>
      <c r="AZ44" s="42">
        <f>SUM(BA45:BA47)</f>
        <v>0</v>
      </c>
      <c r="BA44" s="43"/>
      <c r="BB44" s="28"/>
      <c r="BC44" s="27"/>
      <c r="BD44" s="42">
        <f>SUM(BE45:BE47)</f>
        <v>0</v>
      </c>
      <c r="BE44" s="43"/>
      <c r="BF44" s="28"/>
      <c r="BG44" s="27"/>
      <c r="BH44" s="42">
        <f>SUM(BI45:BI47)</f>
        <v>0</v>
      </c>
      <c r="BI44" s="43"/>
      <c r="BJ44" s="28"/>
      <c r="BK44" s="27"/>
      <c r="BL44" s="42">
        <f>SUM(BM45:BM47)</f>
        <v>0</v>
      </c>
      <c r="BM44" s="43"/>
    </row>
    <row r="45" spans="2:65" x14ac:dyDescent="0.2">
      <c r="D45" t="s">
        <v>5167</v>
      </c>
      <c r="E45" t="s">
        <v>5174</v>
      </c>
      <c r="F45" s="21"/>
      <c r="I45" s="22"/>
      <c r="J45" s="21"/>
      <c r="M45" s="26">
        <f>+SUMIFS('DevInt 2022 Buchungen'!F2:F465,'DevInt 2022 Buchungen'!D2:D465,"1111",'DevInt 2022 Buchungen'!C2:C465,"&gt;="&amp;M$4,'DevInt 2022 Buchungen'!C2:C465,"&lt;"&amp;M$5+1,'DevInt 2022 Buchungen'!L2:L465,"Ausgaben")+-SUMIFS('DevInt 2022 Buchungen'!F2:F465,'DevInt 2022 Buchungen'!D2:D465,"1111",'DevInt 2022 Buchungen'!C2:C465,"&gt;="&amp;M$4,'DevInt 2022 Buchungen'!C2:C465,"&lt;"&amp;M$5+1,'DevInt 2022 Buchungen'!P2:P465,"Einnahmen")++SUMIFS('DevInt 2022 Buchungen'!F2:F465,'DevInt 2022 Buchungen'!D2:D465,"1111",'DevInt 2022 Buchungen'!C2:C465,"&gt;="&amp;M$4,'DevInt 2022 Buchungen'!C2:C465,"&lt;"&amp;M$5+1,'DevInt 2022 Buchungen'!L2:L465,"Einnahmen")+-SUMIFS('DevInt 2022 Buchungen'!F2:F465,'DevInt 2022 Buchungen'!D2:D465,"1111",'DevInt 2022 Buchungen'!C2:C465,"&gt;="&amp;M$4,'DevInt 2022 Buchungen'!C2:C465,"&lt;"&amp;M$5+1,'DevInt 2022 Buchungen'!P2:P465,"Ausgaben")++SUMIFS('DevInt 2022 Buchungen'!F2:F465,'DevInt 2022 Buchungen'!D2:D465,"1112",'DevInt 2022 Buchungen'!C2:C465,"&gt;="&amp;M$4,'DevInt 2022 Buchungen'!C2:C465,"&lt;"&amp;M$5+1,'DevInt 2022 Buchungen'!L2:L465,"Ausgaben")+-SUMIFS('DevInt 2022 Buchungen'!F2:F465,'DevInt 2022 Buchungen'!D2:D465,"1112",'DevInt 2022 Buchungen'!C2:C465,"&gt;="&amp;M$4,'DevInt 2022 Buchungen'!C2:C465,"&lt;"&amp;M$5+1,'DevInt 2022 Buchungen'!P2:P465,"Einnahmen")++SUMIFS('DevInt 2022 Buchungen'!F2:F465,'DevInt 2022 Buchungen'!D2:D465,"1112",'DevInt 2022 Buchungen'!C2:C465,"&gt;="&amp;M$4,'DevInt 2022 Buchungen'!C2:C465,"&lt;"&amp;M$5+1,'DevInt 2022 Buchungen'!L2:L465,"Einnahmen")+-SUMIFS('DevInt 2022 Buchungen'!F2:F465,'DevInt 2022 Buchungen'!D2:D465,"1112",'DevInt 2022 Buchungen'!C2:C465,"&gt;="&amp;M$4,'DevInt 2022 Buchungen'!C2:C465,"&lt;"&amp;M$5+1,'DevInt 2022 Buchungen'!P2:P465,"Ausgaben")++SUMIFS('DevInt 2022 Buchungen'!F2:F465,'DevInt 2022 Buchungen'!D2:D465,"1113",'DevInt 2022 Buchungen'!C2:C465,"&gt;="&amp;M$4,'DevInt 2022 Buchungen'!C2:C465,"&lt;"&amp;M$5+1,'DevInt 2022 Buchungen'!L2:L465,"Ausgaben")+-SUMIFS('DevInt 2022 Buchungen'!F2:F465,'DevInt 2022 Buchungen'!D2:D465,"1113",'DevInt 2022 Buchungen'!C2:C465,"&gt;="&amp;M$4,'DevInt 2022 Buchungen'!C2:C465,"&lt;"&amp;M$5+1,'DevInt 2022 Buchungen'!P2:P465,"Einnahmen")++SUMIFS('DevInt 2022 Buchungen'!F2:F465,'DevInt 2022 Buchungen'!D2:D465,"1113",'DevInt 2022 Buchungen'!C2:C465,"&gt;="&amp;M$4,'DevInt 2022 Buchungen'!C2:C465,"&lt;"&amp;M$5+1,'DevInt 2022 Buchungen'!L2:L465,"Einnahmen")+-SUMIFS('DevInt 2022 Buchungen'!F2:F465,'DevInt 2022 Buchungen'!D2:D465,"1113",'DevInt 2022 Buchungen'!C2:C465,"&gt;="&amp;M$4,'DevInt 2022 Buchungen'!C2:C465,"&lt;"&amp;M$5+1,'DevInt 2022 Buchungen'!P2:P465,"Ausgaben")++SUMIFS('DevInt 2022 Buchungen'!F2:F465,'DevInt 2022 Buchungen'!D2:D465,"1114",'DevInt 2022 Buchungen'!C2:C465,"&gt;="&amp;M$4,'DevInt 2022 Buchungen'!C2:C465,"&lt;"&amp;M$5+1,'DevInt 2022 Buchungen'!L2:L465,"Ausgaben")+-SUMIFS('DevInt 2022 Buchungen'!F2:F465,'DevInt 2022 Buchungen'!D2:D465,"1114",'DevInt 2022 Buchungen'!C2:C465,"&gt;="&amp;M$4,'DevInt 2022 Buchungen'!C2:C465,"&lt;"&amp;M$5+1,'DevInt 2022 Buchungen'!P2:P465,"Einnahmen")++SUMIFS('DevInt 2022 Buchungen'!F2:F465,'DevInt 2022 Buchungen'!D2:D465,"1114",'DevInt 2022 Buchungen'!C2:C465,"&gt;="&amp;M$4,'DevInt 2022 Buchungen'!C2:C465,"&lt;"&amp;M$5+1,'DevInt 2022 Buchungen'!L2:L465,"Einnahmen")+-SUMIFS('DevInt 2022 Buchungen'!F2:F465,'DevInt 2022 Buchungen'!D2:D465,"1114",'DevInt 2022 Buchungen'!C2:C465,"&gt;="&amp;M$4,'DevInt 2022 Buchungen'!C2:C465,"&lt;"&amp;M$5+1,'DevInt 2022 Buchungen'!P2:P465,"Ausgaben")++SUMIFS('DevInt 2022 Buchungen'!F2:F465,'DevInt 2022 Buchungen'!D2:D465,"1311",'DevInt 2022 Buchungen'!C2:C465,"&gt;="&amp;M$4,'DevInt 2022 Buchungen'!C2:C465,"&lt;"&amp;M$5+1,'DevInt 2022 Buchungen'!L2:L465,"Ausgaben")+-SUMIFS('DevInt 2022 Buchungen'!F2:F465,'DevInt 2022 Buchungen'!D2:D465,"1311",'DevInt 2022 Buchungen'!C2:C465,"&gt;="&amp;M$4,'DevInt 2022 Buchungen'!C2:C465,"&lt;"&amp;M$5+1,'DevInt 2022 Buchungen'!P2:P465,"Einnahmen")++SUMIFS('DevInt 2022 Buchungen'!F2:F465,'DevInt 2022 Buchungen'!D2:D465,"1311",'DevInt 2022 Buchungen'!C2:C465,"&gt;="&amp;M$4,'DevInt 2022 Buchungen'!C2:C465,"&lt;"&amp;M$5+1,'DevInt 2022 Buchungen'!L2:L465,"Einnahmen")+-SUMIFS('DevInt 2022 Buchungen'!F2:F465,'DevInt 2022 Buchungen'!D2:D465,"1311",'DevInt 2022 Buchungen'!C2:C465,"&gt;="&amp;M$4,'DevInt 2022 Buchungen'!C2:C465,"&lt;"&amp;M$5+1,'DevInt 2022 Buchungen'!P2:P465,"Ausgaben")++SUMIFS('DevInt 2022 Buchungen'!F2:F465,'DevInt 2022 Buchungen'!D2:D465,"1312",'DevInt 2022 Buchungen'!C2:C465,"&gt;="&amp;M$4,'DevInt 2022 Buchungen'!C2:C465,"&lt;"&amp;M$5+1,'DevInt 2022 Buchungen'!L2:L465,"Ausgaben")+-SUMIFS('DevInt 2022 Buchungen'!F2:F465,'DevInt 2022 Buchungen'!D2:D465,"1312",'DevInt 2022 Buchungen'!C2:C465,"&gt;="&amp;M$4,'DevInt 2022 Buchungen'!C2:C465,"&lt;"&amp;M$5+1,'DevInt 2022 Buchungen'!P2:P465,"Einnahmen")++SUMIFS('DevInt 2022 Buchungen'!F2:F465,'DevInt 2022 Buchungen'!D2:D465,"1312",'DevInt 2022 Buchungen'!C2:C465,"&gt;="&amp;M$4,'DevInt 2022 Buchungen'!C2:C465,"&lt;"&amp;M$5+1,'DevInt 2022 Buchungen'!L2:L465,"Einnahmen")+-SUMIFS('DevInt 2022 Buchungen'!F2:F465,'DevInt 2022 Buchungen'!D2:D465,"1312",'DevInt 2022 Buchungen'!C2:C465,"&gt;="&amp;M$4,'DevInt 2022 Buchungen'!C2:C465,"&lt;"&amp;M$5+1,'DevInt 2022 Buchungen'!P2:P465,"Ausgaben")++SUMIFS('DevInt 2022 Buchungen'!F2:F465,'DevInt 2022 Buchungen'!D2:D465,"1313",'DevInt 2022 Buchungen'!C2:C465,"&gt;="&amp;M$4,'DevInt 2022 Buchungen'!C2:C465,"&lt;"&amp;M$5+1,'DevInt 2022 Buchungen'!L2:L465,"Ausgaben")+-SUMIFS('DevInt 2022 Buchungen'!F2:F465,'DevInt 2022 Buchungen'!D2:D465,"1313",'DevInt 2022 Buchungen'!C2:C465,"&gt;="&amp;M$4,'DevInt 2022 Buchungen'!C2:C465,"&lt;"&amp;M$5+1,'DevInt 2022 Buchungen'!P2:P465,"Einnahmen")++SUMIFS('DevInt 2022 Buchungen'!F2:F465,'DevInt 2022 Buchungen'!D2:D465,"1313",'DevInt 2022 Buchungen'!C2:C465,"&gt;="&amp;M$4,'DevInt 2022 Buchungen'!C2:C465,"&lt;"&amp;M$5+1,'DevInt 2022 Buchungen'!L2:L465,"Einnahmen")+-SUMIFS('DevInt 2022 Buchungen'!F2:F465,'DevInt 2022 Buchungen'!D2:D465,"1313",'DevInt 2022 Buchungen'!C2:C465,"&gt;="&amp;M$4,'DevInt 2022 Buchungen'!C2:C465,"&lt;"&amp;M$5+1,'DevInt 2022 Buchungen'!P2:P465,"Ausgaben")++SUMIFS('DevInt 2022 Buchungen'!F2:F465,'DevInt 2022 Buchungen'!D2:D465,"1314",'DevInt 2022 Buchungen'!C2:C465,"&gt;="&amp;M$4,'DevInt 2022 Buchungen'!C2:C465,"&lt;"&amp;M$5+1,'DevInt 2022 Buchungen'!L2:L465,"Ausgaben")+-SUMIFS('DevInt 2022 Buchungen'!F2:F465,'DevInt 2022 Buchungen'!D2:D465,"1314",'DevInt 2022 Buchungen'!C2:C465,"&gt;="&amp;M$4,'DevInt 2022 Buchungen'!C2:C465,"&lt;"&amp;M$5+1,'DevInt 2022 Buchungen'!P2:P465,"Einnahmen")++SUMIFS('DevInt 2022 Buchungen'!F2:F465,'DevInt 2022 Buchungen'!D2:D465,"1314",'DevInt 2022 Buchungen'!C2:C465,"&gt;="&amp;M$4,'DevInt 2022 Buchungen'!C2:C465,"&lt;"&amp;M$5+1,'DevInt 2022 Buchungen'!L2:L465,"Einnahmen")+-SUMIFS('DevInt 2022 Buchungen'!F2:F465,'DevInt 2022 Buchungen'!D2:D465,"1314",'DevInt 2022 Buchungen'!C2:C465,"&gt;="&amp;M$4,'DevInt 2022 Buchungen'!C2:C465,"&lt;"&amp;M$5+1,'DevInt 2022 Buchungen'!P2:P465,"Ausgaben")</f>
        <v>0</v>
      </c>
      <c r="N45" s="21"/>
      <c r="Q45" s="26">
        <f>+SUMIFS('DevInt 2022 Buchungen'!F2:F465,'DevInt 2022 Buchungen'!D2:D465,"1111",'DevInt 2022 Buchungen'!C2:C465,"&gt;="&amp;Q$4,'DevInt 2022 Buchungen'!C2:C465,"&lt;"&amp;Q$5+1,'DevInt 2022 Buchungen'!L2:L465,"Ausgaben")+-SUMIFS('DevInt 2022 Buchungen'!F2:F465,'DevInt 2022 Buchungen'!D2:D465,"1111",'DevInt 2022 Buchungen'!C2:C465,"&gt;="&amp;Q$4,'DevInt 2022 Buchungen'!C2:C465,"&lt;"&amp;Q$5+1,'DevInt 2022 Buchungen'!P2:P465,"Einnahmen")++SUMIFS('DevInt 2022 Buchungen'!F2:F465,'DevInt 2022 Buchungen'!D2:D465,"1111",'DevInt 2022 Buchungen'!C2:C465,"&gt;="&amp;Q$4,'DevInt 2022 Buchungen'!C2:C465,"&lt;"&amp;Q$5+1,'DevInt 2022 Buchungen'!L2:L465,"Einnahmen")+-SUMIFS('DevInt 2022 Buchungen'!F2:F465,'DevInt 2022 Buchungen'!D2:D465,"1111",'DevInt 2022 Buchungen'!C2:C465,"&gt;="&amp;Q$4,'DevInt 2022 Buchungen'!C2:C465,"&lt;"&amp;Q$5+1,'DevInt 2022 Buchungen'!P2:P465,"Ausgaben")++SUMIFS('DevInt 2022 Buchungen'!F2:F465,'DevInt 2022 Buchungen'!D2:D465,"1112",'DevInt 2022 Buchungen'!C2:C465,"&gt;="&amp;Q$4,'DevInt 2022 Buchungen'!C2:C465,"&lt;"&amp;Q$5+1,'DevInt 2022 Buchungen'!L2:L465,"Ausgaben")+-SUMIFS('DevInt 2022 Buchungen'!F2:F465,'DevInt 2022 Buchungen'!D2:D465,"1112",'DevInt 2022 Buchungen'!C2:C465,"&gt;="&amp;Q$4,'DevInt 2022 Buchungen'!C2:C465,"&lt;"&amp;Q$5+1,'DevInt 2022 Buchungen'!P2:P465,"Einnahmen")++SUMIFS('DevInt 2022 Buchungen'!F2:F465,'DevInt 2022 Buchungen'!D2:D465,"1112",'DevInt 2022 Buchungen'!C2:C465,"&gt;="&amp;Q$4,'DevInt 2022 Buchungen'!C2:C465,"&lt;"&amp;Q$5+1,'DevInt 2022 Buchungen'!L2:L465,"Einnahmen")+-SUMIFS('DevInt 2022 Buchungen'!F2:F465,'DevInt 2022 Buchungen'!D2:D465,"1112",'DevInt 2022 Buchungen'!C2:C465,"&gt;="&amp;Q$4,'DevInt 2022 Buchungen'!C2:C465,"&lt;"&amp;Q$5+1,'DevInt 2022 Buchungen'!P2:P465,"Ausgaben")++SUMIFS('DevInt 2022 Buchungen'!F2:F465,'DevInt 2022 Buchungen'!D2:D465,"1113",'DevInt 2022 Buchungen'!C2:C465,"&gt;="&amp;Q$4,'DevInt 2022 Buchungen'!C2:C465,"&lt;"&amp;Q$5+1,'DevInt 2022 Buchungen'!L2:L465,"Ausgaben")+-SUMIFS('DevInt 2022 Buchungen'!F2:F465,'DevInt 2022 Buchungen'!D2:D465,"1113",'DevInt 2022 Buchungen'!C2:C465,"&gt;="&amp;Q$4,'DevInt 2022 Buchungen'!C2:C465,"&lt;"&amp;Q$5+1,'DevInt 2022 Buchungen'!P2:P465,"Einnahmen")++SUMIFS('DevInt 2022 Buchungen'!F2:F465,'DevInt 2022 Buchungen'!D2:D465,"1113",'DevInt 2022 Buchungen'!C2:C465,"&gt;="&amp;Q$4,'DevInt 2022 Buchungen'!C2:C465,"&lt;"&amp;Q$5+1,'DevInt 2022 Buchungen'!L2:L465,"Einnahmen")+-SUMIFS('DevInt 2022 Buchungen'!F2:F465,'DevInt 2022 Buchungen'!D2:D465,"1113",'DevInt 2022 Buchungen'!C2:C465,"&gt;="&amp;Q$4,'DevInt 2022 Buchungen'!C2:C465,"&lt;"&amp;Q$5+1,'DevInt 2022 Buchungen'!P2:P465,"Ausgaben")++SUMIFS('DevInt 2022 Buchungen'!F2:F465,'DevInt 2022 Buchungen'!D2:D465,"1114",'DevInt 2022 Buchungen'!C2:C465,"&gt;="&amp;Q$4,'DevInt 2022 Buchungen'!C2:C465,"&lt;"&amp;Q$5+1,'DevInt 2022 Buchungen'!L2:L465,"Ausgaben")+-SUMIFS('DevInt 2022 Buchungen'!F2:F465,'DevInt 2022 Buchungen'!D2:D465,"1114",'DevInt 2022 Buchungen'!C2:C465,"&gt;="&amp;Q$4,'DevInt 2022 Buchungen'!C2:C465,"&lt;"&amp;Q$5+1,'DevInt 2022 Buchungen'!P2:P465,"Einnahmen")++SUMIFS('DevInt 2022 Buchungen'!F2:F465,'DevInt 2022 Buchungen'!D2:D465,"1114",'DevInt 2022 Buchungen'!C2:C465,"&gt;="&amp;Q$4,'DevInt 2022 Buchungen'!C2:C465,"&lt;"&amp;Q$5+1,'DevInt 2022 Buchungen'!L2:L465,"Einnahmen")+-SUMIFS('DevInt 2022 Buchungen'!F2:F465,'DevInt 2022 Buchungen'!D2:D465,"1114",'DevInt 2022 Buchungen'!C2:C465,"&gt;="&amp;Q$4,'DevInt 2022 Buchungen'!C2:C465,"&lt;"&amp;Q$5+1,'DevInt 2022 Buchungen'!P2:P465,"Ausgaben")++SUMIFS('DevInt 2022 Buchungen'!F2:F465,'DevInt 2022 Buchungen'!D2:D465,"1311",'DevInt 2022 Buchungen'!C2:C465,"&gt;="&amp;Q$4,'DevInt 2022 Buchungen'!C2:C465,"&lt;"&amp;Q$5+1,'DevInt 2022 Buchungen'!L2:L465,"Ausgaben")+-SUMIFS('DevInt 2022 Buchungen'!F2:F465,'DevInt 2022 Buchungen'!D2:D465,"1311",'DevInt 2022 Buchungen'!C2:C465,"&gt;="&amp;Q$4,'DevInt 2022 Buchungen'!C2:C465,"&lt;"&amp;Q$5+1,'DevInt 2022 Buchungen'!P2:P465,"Einnahmen")++SUMIFS('DevInt 2022 Buchungen'!F2:F465,'DevInt 2022 Buchungen'!D2:D465,"1311",'DevInt 2022 Buchungen'!C2:C465,"&gt;="&amp;Q$4,'DevInt 2022 Buchungen'!C2:C465,"&lt;"&amp;Q$5+1,'DevInt 2022 Buchungen'!L2:L465,"Einnahmen")+-SUMIFS('DevInt 2022 Buchungen'!F2:F465,'DevInt 2022 Buchungen'!D2:D465,"1311",'DevInt 2022 Buchungen'!C2:C465,"&gt;="&amp;Q$4,'DevInt 2022 Buchungen'!C2:C465,"&lt;"&amp;Q$5+1,'DevInt 2022 Buchungen'!P2:P465,"Ausgaben")++SUMIFS('DevInt 2022 Buchungen'!F2:F465,'DevInt 2022 Buchungen'!D2:D465,"1312",'DevInt 2022 Buchungen'!C2:C465,"&gt;="&amp;Q$4,'DevInt 2022 Buchungen'!C2:C465,"&lt;"&amp;Q$5+1,'DevInt 2022 Buchungen'!L2:L465,"Ausgaben")+-SUMIFS('DevInt 2022 Buchungen'!F2:F465,'DevInt 2022 Buchungen'!D2:D465,"1312",'DevInt 2022 Buchungen'!C2:C465,"&gt;="&amp;Q$4,'DevInt 2022 Buchungen'!C2:C465,"&lt;"&amp;Q$5+1,'DevInt 2022 Buchungen'!P2:P465,"Einnahmen")++SUMIFS('DevInt 2022 Buchungen'!F2:F465,'DevInt 2022 Buchungen'!D2:D465,"1312",'DevInt 2022 Buchungen'!C2:C465,"&gt;="&amp;Q$4,'DevInt 2022 Buchungen'!C2:C465,"&lt;"&amp;Q$5+1,'DevInt 2022 Buchungen'!L2:L465,"Einnahmen")+-SUMIFS('DevInt 2022 Buchungen'!F2:F465,'DevInt 2022 Buchungen'!D2:D465,"1312",'DevInt 2022 Buchungen'!C2:C465,"&gt;="&amp;Q$4,'DevInt 2022 Buchungen'!C2:C465,"&lt;"&amp;Q$5+1,'DevInt 2022 Buchungen'!P2:P465,"Ausgaben")++SUMIFS('DevInt 2022 Buchungen'!F2:F465,'DevInt 2022 Buchungen'!D2:D465,"1313",'DevInt 2022 Buchungen'!C2:C465,"&gt;="&amp;Q$4,'DevInt 2022 Buchungen'!C2:C465,"&lt;"&amp;Q$5+1,'DevInt 2022 Buchungen'!L2:L465,"Ausgaben")+-SUMIFS('DevInt 2022 Buchungen'!F2:F465,'DevInt 2022 Buchungen'!D2:D465,"1313",'DevInt 2022 Buchungen'!C2:C465,"&gt;="&amp;Q$4,'DevInt 2022 Buchungen'!C2:C465,"&lt;"&amp;Q$5+1,'DevInt 2022 Buchungen'!P2:P465,"Einnahmen")++SUMIFS('DevInt 2022 Buchungen'!F2:F465,'DevInt 2022 Buchungen'!D2:D465,"1313",'DevInt 2022 Buchungen'!C2:C465,"&gt;="&amp;Q$4,'DevInt 2022 Buchungen'!C2:C465,"&lt;"&amp;Q$5+1,'DevInt 2022 Buchungen'!L2:L465,"Einnahmen")+-SUMIFS('DevInt 2022 Buchungen'!F2:F465,'DevInt 2022 Buchungen'!D2:D465,"1313",'DevInt 2022 Buchungen'!C2:C465,"&gt;="&amp;Q$4,'DevInt 2022 Buchungen'!C2:C465,"&lt;"&amp;Q$5+1,'DevInt 2022 Buchungen'!P2:P465,"Ausgaben")++SUMIFS('DevInt 2022 Buchungen'!F2:F465,'DevInt 2022 Buchungen'!D2:D465,"1314",'DevInt 2022 Buchungen'!C2:C465,"&gt;="&amp;Q$4,'DevInt 2022 Buchungen'!C2:C465,"&lt;"&amp;Q$5+1,'DevInt 2022 Buchungen'!L2:L465,"Ausgaben")+-SUMIFS('DevInt 2022 Buchungen'!F2:F465,'DevInt 2022 Buchungen'!D2:D465,"1314",'DevInt 2022 Buchungen'!C2:C465,"&gt;="&amp;Q$4,'DevInt 2022 Buchungen'!C2:C465,"&lt;"&amp;Q$5+1,'DevInt 2022 Buchungen'!P2:P465,"Einnahmen")++SUMIFS('DevInt 2022 Buchungen'!F2:F465,'DevInt 2022 Buchungen'!D2:D465,"1314",'DevInt 2022 Buchungen'!C2:C465,"&gt;="&amp;Q$4,'DevInt 2022 Buchungen'!C2:C465,"&lt;"&amp;Q$5+1,'DevInt 2022 Buchungen'!L2:L465,"Einnahmen")+-SUMIFS('DevInt 2022 Buchungen'!F2:F465,'DevInt 2022 Buchungen'!D2:D465,"1314",'DevInt 2022 Buchungen'!C2:C465,"&gt;="&amp;Q$4,'DevInt 2022 Buchungen'!C2:C465,"&lt;"&amp;Q$5+1,'DevInt 2022 Buchungen'!P2:P465,"Ausgaben")</f>
        <v>0</v>
      </c>
      <c r="R45" s="21"/>
      <c r="U45" s="26">
        <f>+SUMIFS('DevInt 2022 Buchungen'!F2:F465,'DevInt 2022 Buchungen'!D2:D465,"1111",'DevInt 2022 Buchungen'!C2:C465,"&gt;="&amp;U$4,'DevInt 2022 Buchungen'!C2:C465,"&lt;"&amp;U$5+1,'DevInt 2022 Buchungen'!L2:L465,"Ausgaben")+-SUMIFS('DevInt 2022 Buchungen'!F2:F465,'DevInt 2022 Buchungen'!D2:D465,"1111",'DevInt 2022 Buchungen'!C2:C465,"&gt;="&amp;U$4,'DevInt 2022 Buchungen'!C2:C465,"&lt;"&amp;U$5+1,'DevInt 2022 Buchungen'!P2:P465,"Einnahmen")++SUMIFS('DevInt 2022 Buchungen'!F2:F465,'DevInt 2022 Buchungen'!D2:D465,"1111",'DevInt 2022 Buchungen'!C2:C465,"&gt;="&amp;U$4,'DevInt 2022 Buchungen'!C2:C465,"&lt;"&amp;U$5+1,'DevInt 2022 Buchungen'!L2:L465,"Einnahmen")+-SUMIFS('DevInt 2022 Buchungen'!F2:F465,'DevInt 2022 Buchungen'!D2:D465,"1111",'DevInt 2022 Buchungen'!C2:C465,"&gt;="&amp;U$4,'DevInt 2022 Buchungen'!C2:C465,"&lt;"&amp;U$5+1,'DevInt 2022 Buchungen'!P2:P465,"Ausgaben")++SUMIFS('DevInt 2022 Buchungen'!F2:F465,'DevInt 2022 Buchungen'!D2:D465,"1112",'DevInt 2022 Buchungen'!C2:C465,"&gt;="&amp;U$4,'DevInt 2022 Buchungen'!C2:C465,"&lt;"&amp;U$5+1,'DevInt 2022 Buchungen'!L2:L465,"Ausgaben")+-SUMIFS('DevInt 2022 Buchungen'!F2:F465,'DevInt 2022 Buchungen'!D2:D465,"1112",'DevInt 2022 Buchungen'!C2:C465,"&gt;="&amp;U$4,'DevInt 2022 Buchungen'!C2:C465,"&lt;"&amp;U$5+1,'DevInt 2022 Buchungen'!P2:P465,"Einnahmen")++SUMIFS('DevInt 2022 Buchungen'!F2:F465,'DevInt 2022 Buchungen'!D2:D465,"1112",'DevInt 2022 Buchungen'!C2:C465,"&gt;="&amp;U$4,'DevInt 2022 Buchungen'!C2:C465,"&lt;"&amp;U$5+1,'DevInt 2022 Buchungen'!L2:L465,"Einnahmen")+-SUMIFS('DevInt 2022 Buchungen'!F2:F465,'DevInt 2022 Buchungen'!D2:D465,"1112",'DevInt 2022 Buchungen'!C2:C465,"&gt;="&amp;U$4,'DevInt 2022 Buchungen'!C2:C465,"&lt;"&amp;U$5+1,'DevInt 2022 Buchungen'!P2:P465,"Ausgaben")++SUMIFS('DevInt 2022 Buchungen'!F2:F465,'DevInt 2022 Buchungen'!D2:D465,"1113",'DevInt 2022 Buchungen'!C2:C465,"&gt;="&amp;U$4,'DevInt 2022 Buchungen'!C2:C465,"&lt;"&amp;U$5+1,'DevInt 2022 Buchungen'!L2:L465,"Ausgaben")+-SUMIFS('DevInt 2022 Buchungen'!F2:F465,'DevInt 2022 Buchungen'!D2:D465,"1113",'DevInt 2022 Buchungen'!C2:C465,"&gt;="&amp;U$4,'DevInt 2022 Buchungen'!C2:C465,"&lt;"&amp;U$5+1,'DevInt 2022 Buchungen'!P2:P465,"Einnahmen")++SUMIFS('DevInt 2022 Buchungen'!F2:F465,'DevInt 2022 Buchungen'!D2:D465,"1113",'DevInt 2022 Buchungen'!C2:C465,"&gt;="&amp;U$4,'DevInt 2022 Buchungen'!C2:C465,"&lt;"&amp;U$5+1,'DevInt 2022 Buchungen'!L2:L465,"Einnahmen")+-SUMIFS('DevInt 2022 Buchungen'!F2:F465,'DevInt 2022 Buchungen'!D2:D465,"1113",'DevInt 2022 Buchungen'!C2:C465,"&gt;="&amp;U$4,'DevInt 2022 Buchungen'!C2:C465,"&lt;"&amp;U$5+1,'DevInt 2022 Buchungen'!P2:P465,"Ausgaben")++SUMIFS('DevInt 2022 Buchungen'!F2:F465,'DevInt 2022 Buchungen'!D2:D465,"1114",'DevInt 2022 Buchungen'!C2:C465,"&gt;="&amp;U$4,'DevInt 2022 Buchungen'!C2:C465,"&lt;"&amp;U$5+1,'DevInt 2022 Buchungen'!L2:L465,"Ausgaben")+-SUMIFS('DevInt 2022 Buchungen'!F2:F465,'DevInt 2022 Buchungen'!D2:D465,"1114",'DevInt 2022 Buchungen'!C2:C465,"&gt;="&amp;U$4,'DevInt 2022 Buchungen'!C2:C465,"&lt;"&amp;U$5+1,'DevInt 2022 Buchungen'!P2:P465,"Einnahmen")++SUMIFS('DevInt 2022 Buchungen'!F2:F465,'DevInt 2022 Buchungen'!D2:D465,"1114",'DevInt 2022 Buchungen'!C2:C465,"&gt;="&amp;U$4,'DevInt 2022 Buchungen'!C2:C465,"&lt;"&amp;U$5+1,'DevInt 2022 Buchungen'!L2:L465,"Einnahmen")+-SUMIFS('DevInt 2022 Buchungen'!F2:F465,'DevInt 2022 Buchungen'!D2:D465,"1114",'DevInt 2022 Buchungen'!C2:C465,"&gt;="&amp;U$4,'DevInt 2022 Buchungen'!C2:C465,"&lt;"&amp;U$5+1,'DevInt 2022 Buchungen'!P2:P465,"Ausgaben")++SUMIFS('DevInt 2022 Buchungen'!F2:F465,'DevInt 2022 Buchungen'!D2:D465,"1311",'DevInt 2022 Buchungen'!C2:C465,"&gt;="&amp;U$4,'DevInt 2022 Buchungen'!C2:C465,"&lt;"&amp;U$5+1,'DevInt 2022 Buchungen'!L2:L465,"Ausgaben")+-SUMIFS('DevInt 2022 Buchungen'!F2:F465,'DevInt 2022 Buchungen'!D2:D465,"1311",'DevInt 2022 Buchungen'!C2:C465,"&gt;="&amp;U$4,'DevInt 2022 Buchungen'!C2:C465,"&lt;"&amp;U$5+1,'DevInt 2022 Buchungen'!P2:P465,"Einnahmen")++SUMIFS('DevInt 2022 Buchungen'!F2:F465,'DevInt 2022 Buchungen'!D2:D465,"1311",'DevInt 2022 Buchungen'!C2:C465,"&gt;="&amp;U$4,'DevInt 2022 Buchungen'!C2:C465,"&lt;"&amp;U$5+1,'DevInt 2022 Buchungen'!L2:L465,"Einnahmen")+-SUMIFS('DevInt 2022 Buchungen'!F2:F465,'DevInt 2022 Buchungen'!D2:D465,"1311",'DevInt 2022 Buchungen'!C2:C465,"&gt;="&amp;U$4,'DevInt 2022 Buchungen'!C2:C465,"&lt;"&amp;U$5+1,'DevInt 2022 Buchungen'!P2:P465,"Ausgaben")++SUMIFS('DevInt 2022 Buchungen'!F2:F465,'DevInt 2022 Buchungen'!D2:D465,"1312",'DevInt 2022 Buchungen'!C2:C465,"&gt;="&amp;U$4,'DevInt 2022 Buchungen'!C2:C465,"&lt;"&amp;U$5+1,'DevInt 2022 Buchungen'!L2:L465,"Ausgaben")+-SUMIFS('DevInt 2022 Buchungen'!F2:F465,'DevInt 2022 Buchungen'!D2:D465,"1312",'DevInt 2022 Buchungen'!C2:C465,"&gt;="&amp;U$4,'DevInt 2022 Buchungen'!C2:C465,"&lt;"&amp;U$5+1,'DevInt 2022 Buchungen'!P2:P465,"Einnahmen")++SUMIFS('DevInt 2022 Buchungen'!F2:F465,'DevInt 2022 Buchungen'!D2:D465,"1312",'DevInt 2022 Buchungen'!C2:C465,"&gt;="&amp;U$4,'DevInt 2022 Buchungen'!C2:C465,"&lt;"&amp;U$5+1,'DevInt 2022 Buchungen'!L2:L465,"Einnahmen")+-SUMIFS('DevInt 2022 Buchungen'!F2:F465,'DevInt 2022 Buchungen'!D2:D465,"1312",'DevInt 2022 Buchungen'!C2:C465,"&gt;="&amp;U$4,'DevInt 2022 Buchungen'!C2:C465,"&lt;"&amp;U$5+1,'DevInt 2022 Buchungen'!P2:P465,"Ausgaben")++SUMIFS('DevInt 2022 Buchungen'!F2:F465,'DevInt 2022 Buchungen'!D2:D465,"1313",'DevInt 2022 Buchungen'!C2:C465,"&gt;="&amp;U$4,'DevInt 2022 Buchungen'!C2:C465,"&lt;"&amp;U$5+1,'DevInt 2022 Buchungen'!L2:L465,"Ausgaben")+-SUMIFS('DevInt 2022 Buchungen'!F2:F465,'DevInt 2022 Buchungen'!D2:D465,"1313",'DevInt 2022 Buchungen'!C2:C465,"&gt;="&amp;U$4,'DevInt 2022 Buchungen'!C2:C465,"&lt;"&amp;U$5+1,'DevInt 2022 Buchungen'!P2:P465,"Einnahmen")++SUMIFS('DevInt 2022 Buchungen'!F2:F465,'DevInt 2022 Buchungen'!D2:D465,"1313",'DevInt 2022 Buchungen'!C2:C465,"&gt;="&amp;U$4,'DevInt 2022 Buchungen'!C2:C465,"&lt;"&amp;U$5+1,'DevInt 2022 Buchungen'!L2:L465,"Einnahmen")+-SUMIFS('DevInt 2022 Buchungen'!F2:F465,'DevInt 2022 Buchungen'!D2:D465,"1313",'DevInt 2022 Buchungen'!C2:C465,"&gt;="&amp;U$4,'DevInt 2022 Buchungen'!C2:C465,"&lt;"&amp;U$5+1,'DevInt 2022 Buchungen'!P2:P465,"Ausgaben")++SUMIFS('DevInt 2022 Buchungen'!F2:F465,'DevInt 2022 Buchungen'!D2:D465,"1314",'DevInt 2022 Buchungen'!C2:C465,"&gt;="&amp;U$4,'DevInt 2022 Buchungen'!C2:C465,"&lt;"&amp;U$5+1,'DevInt 2022 Buchungen'!L2:L465,"Ausgaben")+-SUMIFS('DevInt 2022 Buchungen'!F2:F465,'DevInt 2022 Buchungen'!D2:D465,"1314",'DevInt 2022 Buchungen'!C2:C465,"&gt;="&amp;U$4,'DevInt 2022 Buchungen'!C2:C465,"&lt;"&amp;U$5+1,'DevInt 2022 Buchungen'!P2:P465,"Einnahmen")++SUMIFS('DevInt 2022 Buchungen'!F2:F465,'DevInt 2022 Buchungen'!D2:D465,"1314",'DevInt 2022 Buchungen'!C2:C465,"&gt;="&amp;U$4,'DevInt 2022 Buchungen'!C2:C465,"&lt;"&amp;U$5+1,'DevInt 2022 Buchungen'!L2:L465,"Einnahmen")+-SUMIFS('DevInt 2022 Buchungen'!F2:F465,'DevInt 2022 Buchungen'!D2:D465,"1314",'DevInt 2022 Buchungen'!C2:C465,"&gt;="&amp;U$4,'DevInt 2022 Buchungen'!C2:C465,"&lt;"&amp;U$5+1,'DevInt 2022 Buchungen'!P2:P465,"Ausgaben")</f>
        <v>0</v>
      </c>
      <c r="V45" s="21"/>
      <c r="Y45" s="26">
        <f>+SUMIFS('DevInt 2022 Buchungen'!F2:F465,'DevInt 2022 Buchungen'!D2:D465,"1111",'DevInt 2022 Buchungen'!C2:C465,"&gt;="&amp;Y$4,'DevInt 2022 Buchungen'!C2:C465,"&lt;"&amp;Y$5+1,'DevInt 2022 Buchungen'!L2:L465,"Ausgaben")+-SUMIFS('DevInt 2022 Buchungen'!F2:F465,'DevInt 2022 Buchungen'!D2:D465,"1111",'DevInt 2022 Buchungen'!C2:C465,"&gt;="&amp;Y$4,'DevInt 2022 Buchungen'!C2:C465,"&lt;"&amp;Y$5+1,'DevInt 2022 Buchungen'!P2:P465,"Einnahmen")++SUMIFS('DevInt 2022 Buchungen'!F2:F465,'DevInt 2022 Buchungen'!D2:D465,"1111",'DevInt 2022 Buchungen'!C2:C465,"&gt;="&amp;Y$4,'DevInt 2022 Buchungen'!C2:C465,"&lt;"&amp;Y$5+1,'DevInt 2022 Buchungen'!L2:L465,"Einnahmen")+-SUMIFS('DevInt 2022 Buchungen'!F2:F465,'DevInt 2022 Buchungen'!D2:D465,"1111",'DevInt 2022 Buchungen'!C2:C465,"&gt;="&amp;Y$4,'DevInt 2022 Buchungen'!C2:C465,"&lt;"&amp;Y$5+1,'DevInt 2022 Buchungen'!P2:P465,"Ausgaben")++SUMIFS('DevInt 2022 Buchungen'!F2:F465,'DevInt 2022 Buchungen'!D2:D465,"1112",'DevInt 2022 Buchungen'!C2:C465,"&gt;="&amp;Y$4,'DevInt 2022 Buchungen'!C2:C465,"&lt;"&amp;Y$5+1,'DevInt 2022 Buchungen'!L2:L465,"Ausgaben")+-SUMIFS('DevInt 2022 Buchungen'!F2:F465,'DevInt 2022 Buchungen'!D2:D465,"1112",'DevInt 2022 Buchungen'!C2:C465,"&gt;="&amp;Y$4,'DevInt 2022 Buchungen'!C2:C465,"&lt;"&amp;Y$5+1,'DevInt 2022 Buchungen'!P2:P465,"Einnahmen")++SUMIFS('DevInt 2022 Buchungen'!F2:F465,'DevInt 2022 Buchungen'!D2:D465,"1112",'DevInt 2022 Buchungen'!C2:C465,"&gt;="&amp;Y$4,'DevInt 2022 Buchungen'!C2:C465,"&lt;"&amp;Y$5+1,'DevInt 2022 Buchungen'!L2:L465,"Einnahmen")+-SUMIFS('DevInt 2022 Buchungen'!F2:F465,'DevInt 2022 Buchungen'!D2:D465,"1112",'DevInt 2022 Buchungen'!C2:C465,"&gt;="&amp;Y$4,'DevInt 2022 Buchungen'!C2:C465,"&lt;"&amp;Y$5+1,'DevInt 2022 Buchungen'!P2:P465,"Ausgaben")++SUMIFS('DevInt 2022 Buchungen'!F2:F465,'DevInt 2022 Buchungen'!D2:D465,"1113",'DevInt 2022 Buchungen'!C2:C465,"&gt;="&amp;Y$4,'DevInt 2022 Buchungen'!C2:C465,"&lt;"&amp;Y$5+1,'DevInt 2022 Buchungen'!L2:L465,"Ausgaben")+-SUMIFS('DevInt 2022 Buchungen'!F2:F465,'DevInt 2022 Buchungen'!D2:D465,"1113",'DevInt 2022 Buchungen'!C2:C465,"&gt;="&amp;Y$4,'DevInt 2022 Buchungen'!C2:C465,"&lt;"&amp;Y$5+1,'DevInt 2022 Buchungen'!P2:P465,"Einnahmen")++SUMIFS('DevInt 2022 Buchungen'!F2:F465,'DevInt 2022 Buchungen'!D2:D465,"1113",'DevInt 2022 Buchungen'!C2:C465,"&gt;="&amp;Y$4,'DevInt 2022 Buchungen'!C2:C465,"&lt;"&amp;Y$5+1,'DevInt 2022 Buchungen'!L2:L465,"Einnahmen")+-SUMIFS('DevInt 2022 Buchungen'!F2:F465,'DevInt 2022 Buchungen'!D2:D465,"1113",'DevInt 2022 Buchungen'!C2:C465,"&gt;="&amp;Y$4,'DevInt 2022 Buchungen'!C2:C465,"&lt;"&amp;Y$5+1,'DevInt 2022 Buchungen'!P2:P465,"Ausgaben")++SUMIFS('DevInt 2022 Buchungen'!F2:F465,'DevInt 2022 Buchungen'!D2:D465,"1114",'DevInt 2022 Buchungen'!C2:C465,"&gt;="&amp;Y$4,'DevInt 2022 Buchungen'!C2:C465,"&lt;"&amp;Y$5+1,'DevInt 2022 Buchungen'!L2:L465,"Ausgaben")+-SUMIFS('DevInt 2022 Buchungen'!F2:F465,'DevInt 2022 Buchungen'!D2:D465,"1114",'DevInt 2022 Buchungen'!C2:C465,"&gt;="&amp;Y$4,'DevInt 2022 Buchungen'!C2:C465,"&lt;"&amp;Y$5+1,'DevInt 2022 Buchungen'!P2:P465,"Einnahmen")++SUMIFS('DevInt 2022 Buchungen'!F2:F465,'DevInt 2022 Buchungen'!D2:D465,"1114",'DevInt 2022 Buchungen'!C2:C465,"&gt;="&amp;Y$4,'DevInt 2022 Buchungen'!C2:C465,"&lt;"&amp;Y$5+1,'DevInt 2022 Buchungen'!L2:L465,"Einnahmen")+-SUMIFS('DevInt 2022 Buchungen'!F2:F465,'DevInt 2022 Buchungen'!D2:D465,"1114",'DevInt 2022 Buchungen'!C2:C465,"&gt;="&amp;Y$4,'DevInt 2022 Buchungen'!C2:C465,"&lt;"&amp;Y$5+1,'DevInt 2022 Buchungen'!P2:P465,"Ausgaben")++SUMIFS('DevInt 2022 Buchungen'!F2:F465,'DevInt 2022 Buchungen'!D2:D465,"1311",'DevInt 2022 Buchungen'!C2:C465,"&gt;="&amp;Y$4,'DevInt 2022 Buchungen'!C2:C465,"&lt;"&amp;Y$5+1,'DevInt 2022 Buchungen'!L2:L465,"Ausgaben")+-SUMIFS('DevInt 2022 Buchungen'!F2:F465,'DevInt 2022 Buchungen'!D2:D465,"1311",'DevInt 2022 Buchungen'!C2:C465,"&gt;="&amp;Y$4,'DevInt 2022 Buchungen'!C2:C465,"&lt;"&amp;Y$5+1,'DevInt 2022 Buchungen'!P2:P465,"Einnahmen")++SUMIFS('DevInt 2022 Buchungen'!F2:F465,'DevInt 2022 Buchungen'!D2:D465,"1311",'DevInt 2022 Buchungen'!C2:C465,"&gt;="&amp;Y$4,'DevInt 2022 Buchungen'!C2:C465,"&lt;"&amp;Y$5+1,'DevInt 2022 Buchungen'!L2:L465,"Einnahmen")+-SUMIFS('DevInt 2022 Buchungen'!F2:F465,'DevInt 2022 Buchungen'!D2:D465,"1311",'DevInt 2022 Buchungen'!C2:C465,"&gt;="&amp;Y$4,'DevInt 2022 Buchungen'!C2:C465,"&lt;"&amp;Y$5+1,'DevInt 2022 Buchungen'!P2:P465,"Ausgaben")++SUMIFS('DevInt 2022 Buchungen'!F2:F465,'DevInt 2022 Buchungen'!D2:D465,"1312",'DevInt 2022 Buchungen'!C2:C465,"&gt;="&amp;Y$4,'DevInt 2022 Buchungen'!C2:C465,"&lt;"&amp;Y$5+1,'DevInt 2022 Buchungen'!L2:L465,"Ausgaben")+-SUMIFS('DevInt 2022 Buchungen'!F2:F465,'DevInt 2022 Buchungen'!D2:D465,"1312",'DevInt 2022 Buchungen'!C2:C465,"&gt;="&amp;Y$4,'DevInt 2022 Buchungen'!C2:C465,"&lt;"&amp;Y$5+1,'DevInt 2022 Buchungen'!P2:P465,"Einnahmen")++SUMIFS('DevInt 2022 Buchungen'!F2:F465,'DevInt 2022 Buchungen'!D2:D465,"1312",'DevInt 2022 Buchungen'!C2:C465,"&gt;="&amp;Y$4,'DevInt 2022 Buchungen'!C2:C465,"&lt;"&amp;Y$5+1,'DevInt 2022 Buchungen'!L2:L465,"Einnahmen")+-SUMIFS('DevInt 2022 Buchungen'!F2:F465,'DevInt 2022 Buchungen'!D2:D465,"1312",'DevInt 2022 Buchungen'!C2:C465,"&gt;="&amp;Y$4,'DevInt 2022 Buchungen'!C2:C465,"&lt;"&amp;Y$5+1,'DevInt 2022 Buchungen'!P2:P465,"Ausgaben")++SUMIFS('DevInt 2022 Buchungen'!F2:F465,'DevInt 2022 Buchungen'!D2:D465,"1313",'DevInt 2022 Buchungen'!C2:C465,"&gt;="&amp;Y$4,'DevInt 2022 Buchungen'!C2:C465,"&lt;"&amp;Y$5+1,'DevInt 2022 Buchungen'!L2:L465,"Ausgaben")+-SUMIFS('DevInt 2022 Buchungen'!F2:F465,'DevInt 2022 Buchungen'!D2:D465,"1313",'DevInt 2022 Buchungen'!C2:C465,"&gt;="&amp;Y$4,'DevInt 2022 Buchungen'!C2:C465,"&lt;"&amp;Y$5+1,'DevInt 2022 Buchungen'!P2:P465,"Einnahmen")++SUMIFS('DevInt 2022 Buchungen'!F2:F465,'DevInt 2022 Buchungen'!D2:D465,"1313",'DevInt 2022 Buchungen'!C2:C465,"&gt;="&amp;Y$4,'DevInt 2022 Buchungen'!C2:C465,"&lt;"&amp;Y$5+1,'DevInt 2022 Buchungen'!L2:L465,"Einnahmen")+-SUMIFS('DevInt 2022 Buchungen'!F2:F465,'DevInt 2022 Buchungen'!D2:D465,"1313",'DevInt 2022 Buchungen'!C2:C465,"&gt;="&amp;Y$4,'DevInt 2022 Buchungen'!C2:C465,"&lt;"&amp;Y$5+1,'DevInt 2022 Buchungen'!P2:P465,"Ausgaben")++SUMIFS('DevInt 2022 Buchungen'!F2:F465,'DevInt 2022 Buchungen'!D2:D465,"1314",'DevInt 2022 Buchungen'!C2:C465,"&gt;="&amp;Y$4,'DevInt 2022 Buchungen'!C2:C465,"&lt;"&amp;Y$5+1,'DevInt 2022 Buchungen'!L2:L465,"Ausgaben")+-SUMIFS('DevInt 2022 Buchungen'!F2:F465,'DevInt 2022 Buchungen'!D2:D465,"1314",'DevInt 2022 Buchungen'!C2:C465,"&gt;="&amp;Y$4,'DevInt 2022 Buchungen'!C2:C465,"&lt;"&amp;Y$5+1,'DevInt 2022 Buchungen'!P2:P465,"Einnahmen")++SUMIFS('DevInt 2022 Buchungen'!F2:F465,'DevInt 2022 Buchungen'!D2:D465,"1314",'DevInt 2022 Buchungen'!C2:C465,"&gt;="&amp;Y$4,'DevInt 2022 Buchungen'!C2:C465,"&lt;"&amp;Y$5+1,'DevInt 2022 Buchungen'!L2:L465,"Einnahmen")+-SUMIFS('DevInt 2022 Buchungen'!F2:F465,'DevInt 2022 Buchungen'!D2:D465,"1314",'DevInt 2022 Buchungen'!C2:C465,"&gt;="&amp;Y$4,'DevInt 2022 Buchungen'!C2:C465,"&lt;"&amp;Y$5+1,'DevInt 2022 Buchungen'!P2:P465,"Ausgaben")</f>
        <v>0</v>
      </c>
      <c r="Z45" s="21"/>
      <c r="AC45" s="26">
        <f>+SUMIFS('DevInt 2022 Buchungen'!F2:F465,'DevInt 2022 Buchungen'!D2:D465,"1111",'DevInt 2022 Buchungen'!C2:C465,"&gt;="&amp;AC$4,'DevInt 2022 Buchungen'!C2:C465,"&lt;"&amp;AC$5+1,'DevInt 2022 Buchungen'!L2:L465,"Ausgaben")+-SUMIFS('DevInt 2022 Buchungen'!F2:F465,'DevInt 2022 Buchungen'!D2:D465,"1111",'DevInt 2022 Buchungen'!C2:C465,"&gt;="&amp;AC$4,'DevInt 2022 Buchungen'!C2:C465,"&lt;"&amp;AC$5+1,'DevInt 2022 Buchungen'!P2:P465,"Einnahmen")++SUMIFS('DevInt 2022 Buchungen'!F2:F465,'DevInt 2022 Buchungen'!D2:D465,"1111",'DevInt 2022 Buchungen'!C2:C465,"&gt;="&amp;AC$4,'DevInt 2022 Buchungen'!C2:C465,"&lt;"&amp;AC$5+1,'DevInt 2022 Buchungen'!L2:L465,"Einnahmen")+-SUMIFS('DevInt 2022 Buchungen'!F2:F465,'DevInt 2022 Buchungen'!D2:D465,"1111",'DevInt 2022 Buchungen'!C2:C465,"&gt;="&amp;AC$4,'DevInt 2022 Buchungen'!C2:C465,"&lt;"&amp;AC$5+1,'DevInt 2022 Buchungen'!P2:P465,"Ausgaben")++SUMIFS('DevInt 2022 Buchungen'!F2:F465,'DevInt 2022 Buchungen'!D2:D465,"1112",'DevInt 2022 Buchungen'!C2:C465,"&gt;="&amp;AC$4,'DevInt 2022 Buchungen'!C2:C465,"&lt;"&amp;AC$5+1,'DevInt 2022 Buchungen'!L2:L465,"Ausgaben")+-SUMIFS('DevInt 2022 Buchungen'!F2:F465,'DevInt 2022 Buchungen'!D2:D465,"1112",'DevInt 2022 Buchungen'!C2:C465,"&gt;="&amp;AC$4,'DevInt 2022 Buchungen'!C2:C465,"&lt;"&amp;AC$5+1,'DevInt 2022 Buchungen'!P2:P465,"Einnahmen")++SUMIFS('DevInt 2022 Buchungen'!F2:F465,'DevInt 2022 Buchungen'!D2:D465,"1112",'DevInt 2022 Buchungen'!C2:C465,"&gt;="&amp;AC$4,'DevInt 2022 Buchungen'!C2:C465,"&lt;"&amp;AC$5+1,'DevInt 2022 Buchungen'!L2:L465,"Einnahmen")+-SUMIFS('DevInt 2022 Buchungen'!F2:F465,'DevInt 2022 Buchungen'!D2:D465,"1112",'DevInt 2022 Buchungen'!C2:C465,"&gt;="&amp;AC$4,'DevInt 2022 Buchungen'!C2:C465,"&lt;"&amp;AC$5+1,'DevInt 2022 Buchungen'!P2:P465,"Ausgaben")++SUMIFS('DevInt 2022 Buchungen'!F2:F465,'DevInt 2022 Buchungen'!D2:D465,"1113",'DevInt 2022 Buchungen'!C2:C465,"&gt;="&amp;AC$4,'DevInt 2022 Buchungen'!C2:C465,"&lt;"&amp;AC$5+1,'DevInt 2022 Buchungen'!L2:L465,"Ausgaben")+-SUMIFS('DevInt 2022 Buchungen'!F2:F465,'DevInt 2022 Buchungen'!D2:D465,"1113",'DevInt 2022 Buchungen'!C2:C465,"&gt;="&amp;AC$4,'DevInt 2022 Buchungen'!C2:C465,"&lt;"&amp;AC$5+1,'DevInt 2022 Buchungen'!P2:P465,"Einnahmen")++SUMIFS('DevInt 2022 Buchungen'!F2:F465,'DevInt 2022 Buchungen'!D2:D465,"1113",'DevInt 2022 Buchungen'!C2:C465,"&gt;="&amp;AC$4,'DevInt 2022 Buchungen'!C2:C465,"&lt;"&amp;AC$5+1,'DevInt 2022 Buchungen'!L2:L465,"Einnahmen")+-SUMIFS('DevInt 2022 Buchungen'!F2:F465,'DevInt 2022 Buchungen'!D2:D465,"1113",'DevInt 2022 Buchungen'!C2:C465,"&gt;="&amp;AC$4,'DevInt 2022 Buchungen'!C2:C465,"&lt;"&amp;AC$5+1,'DevInt 2022 Buchungen'!P2:P465,"Ausgaben")++SUMIFS('DevInt 2022 Buchungen'!F2:F465,'DevInt 2022 Buchungen'!D2:D465,"1114",'DevInt 2022 Buchungen'!C2:C465,"&gt;="&amp;AC$4,'DevInt 2022 Buchungen'!C2:C465,"&lt;"&amp;AC$5+1,'DevInt 2022 Buchungen'!L2:L465,"Ausgaben")+-SUMIFS('DevInt 2022 Buchungen'!F2:F465,'DevInt 2022 Buchungen'!D2:D465,"1114",'DevInt 2022 Buchungen'!C2:C465,"&gt;="&amp;AC$4,'DevInt 2022 Buchungen'!C2:C465,"&lt;"&amp;AC$5+1,'DevInt 2022 Buchungen'!P2:P465,"Einnahmen")++SUMIFS('DevInt 2022 Buchungen'!F2:F465,'DevInt 2022 Buchungen'!D2:D465,"1114",'DevInt 2022 Buchungen'!C2:C465,"&gt;="&amp;AC$4,'DevInt 2022 Buchungen'!C2:C465,"&lt;"&amp;AC$5+1,'DevInt 2022 Buchungen'!L2:L465,"Einnahmen")+-SUMIFS('DevInt 2022 Buchungen'!F2:F465,'DevInt 2022 Buchungen'!D2:D465,"1114",'DevInt 2022 Buchungen'!C2:C465,"&gt;="&amp;AC$4,'DevInt 2022 Buchungen'!C2:C465,"&lt;"&amp;AC$5+1,'DevInt 2022 Buchungen'!P2:P465,"Ausgaben")++SUMIFS('DevInt 2022 Buchungen'!F2:F465,'DevInt 2022 Buchungen'!D2:D465,"1311",'DevInt 2022 Buchungen'!C2:C465,"&gt;="&amp;AC$4,'DevInt 2022 Buchungen'!C2:C465,"&lt;"&amp;AC$5+1,'DevInt 2022 Buchungen'!L2:L465,"Ausgaben")+-SUMIFS('DevInt 2022 Buchungen'!F2:F465,'DevInt 2022 Buchungen'!D2:D465,"1311",'DevInt 2022 Buchungen'!C2:C465,"&gt;="&amp;AC$4,'DevInt 2022 Buchungen'!C2:C465,"&lt;"&amp;AC$5+1,'DevInt 2022 Buchungen'!P2:P465,"Einnahmen")++SUMIFS('DevInt 2022 Buchungen'!F2:F465,'DevInt 2022 Buchungen'!D2:D465,"1311",'DevInt 2022 Buchungen'!C2:C465,"&gt;="&amp;AC$4,'DevInt 2022 Buchungen'!C2:C465,"&lt;"&amp;AC$5+1,'DevInt 2022 Buchungen'!L2:L465,"Einnahmen")+-SUMIFS('DevInt 2022 Buchungen'!F2:F465,'DevInt 2022 Buchungen'!D2:D465,"1311",'DevInt 2022 Buchungen'!C2:C465,"&gt;="&amp;AC$4,'DevInt 2022 Buchungen'!C2:C465,"&lt;"&amp;AC$5+1,'DevInt 2022 Buchungen'!P2:P465,"Ausgaben")++SUMIFS('DevInt 2022 Buchungen'!F2:F465,'DevInt 2022 Buchungen'!D2:D465,"1312",'DevInt 2022 Buchungen'!C2:C465,"&gt;="&amp;AC$4,'DevInt 2022 Buchungen'!C2:C465,"&lt;"&amp;AC$5+1,'DevInt 2022 Buchungen'!L2:L465,"Ausgaben")+-SUMIFS('DevInt 2022 Buchungen'!F2:F465,'DevInt 2022 Buchungen'!D2:D465,"1312",'DevInt 2022 Buchungen'!C2:C465,"&gt;="&amp;AC$4,'DevInt 2022 Buchungen'!C2:C465,"&lt;"&amp;AC$5+1,'DevInt 2022 Buchungen'!P2:P465,"Einnahmen")++SUMIFS('DevInt 2022 Buchungen'!F2:F465,'DevInt 2022 Buchungen'!D2:D465,"1312",'DevInt 2022 Buchungen'!C2:C465,"&gt;="&amp;AC$4,'DevInt 2022 Buchungen'!C2:C465,"&lt;"&amp;AC$5+1,'DevInt 2022 Buchungen'!L2:L465,"Einnahmen")+-SUMIFS('DevInt 2022 Buchungen'!F2:F465,'DevInt 2022 Buchungen'!D2:D465,"1312",'DevInt 2022 Buchungen'!C2:C465,"&gt;="&amp;AC$4,'DevInt 2022 Buchungen'!C2:C465,"&lt;"&amp;AC$5+1,'DevInt 2022 Buchungen'!P2:P465,"Ausgaben")++SUMIFS('DevInt 2022 Buchungen'!F2:F465,'DevInt 2022 Buchungen'!D2:D465,"1313",'DevInt 2022 Buchungen'!C2:C465,"&gt;="&amp;AC$4,'DevInt 2022 Buchungen'!C2:C465,"&lt;"&amp;AC$5+1,'DevInt 2022 Buchungen'!L2:L465,"Ausgaben")+-SUMIFS('DevInt 2022 Buchungen'!F2:F465,'DevInt 2022 Buchungen'!D2:D465,"1313",'DevInt 2022 Buchungen'!C2:C465,"&gt;="&amp;AC$4,'DevInt 2022 Buchungen'!C2:C465,"&lt;"&amp;AC$5+1,'DevInt 2022 Buchungen'!P2:P465,"Einnahmen")++SUMIFS('DevInt 2022 Buchungen'!F2:F465,'DevInt 2022 Buchungen'!D2:D465,"1313",'DevInt 2022 Buchungen'!C2:C465,"&gt;="&amp;AC$4,'DevInt 2022 Buchungen'!C2:C465,"&lt;"&amp;AC$5+1,'DevInt 2022 Buchungen'!L2:L465,"Einnahmen")+-SUMIFS('DevInt 2022 Buchungen'!F2:F465,'DevInt 2022 Buchungen'!D2:D465,"1313",'DevInt 2022 Buchungen'!C2:C465,"&gt;="&amp;AC$4,'DevInt 2022 Buchungen'!C2:C465,"&lt;"&amp;AC$5+1,'DevInt 2022 Buchungen'!P2:P465,"Ausgaben")++SUMIFS('DevInt 2022 Buchungen'!F2:F465,'DevInt 2022 Buchungen'!D2:D465,"1314",'DevInt 2022 Buchungen'!C2:C465,"&gt;="&amp;AC$4,'DevInt 2022 Buchungen'!C2:C465,"&lt;"&amp;AC$5+1,'DevInt 2022 Buchungen'!L2:L465,"Ausgaben")+-SUMIFS('DevInt 2022 Buchungen'!F2:F465,'DevInt 2022 Buchungen'!D2:D465,"1314",'DevInt 2022 Buchungen'!C2:C465,"&gt;="&amp;AC$4,'DevInt 2022 Buchungen'!C2:C465,"&lt;"&amp;AC$5+1,'DevInt 2022 Buchungen'!P2:P465,"Einnahmen")++SUMIFS('DevInt 2022 Buchungen'!F2:F465,'DevInt 2022 Buchungen'!D2:D465,"1314",'DevInt 2022 Buchungen'!C2:C465,"&gt;="&amp;AC$4,'DevInt 2022 Buchungen'!C2:C465,"&lt;"&amp;AC$5+1,'DevInt 2022 Buchungen'!L2:L465,"Einnahmen")+-SUMIFS('DevInt 2022 Buchungen'!F2:F465,'DevInt 2022 Buchungen'!D2:D465,"1314",'DevInt 2022 Buchungen'!C2:C465,"&gt;="&amp;AC$4,'DevInt 2022 Buchungen'!C2:C465,"&lt;"&amp;AC$5+1,'DevInt 2022 Buchungen'!P2:P465,"Ausgaben")</f>
        <v>0</v>
      </c>
      <c r="AD45" s="21"/>
      <c r="AG45" s="26">
        <f>+SUMIFS('DevInt 2022 Buchungen'!F2:F465,'DevInt 2022 Buchungen'!D2:D465,"1111",'DevInt 2022 Buchungen'!C2:C465,"&gt;="&amp;AG$4,'DevInt 2022 Buchungen'!C2:C465,"&lt;"&amp;AG$5+1,'DevInt 2022 Buchungen'!L2:L465,"Ausgaben")+-SUMIFS('DevInt 2022 Buchungen'!F2:F465,'DevInt 2022 Buchungen'!D2:D465,"1111",'DevInt 2022 Buchungen'!C2:C465,"&gt;="&amp;AG$4,'DevInt 2022 Buchungen'!C2:C465,"&lt;"&amp;AG$5+1,'DevInt 2022 Buchungen'!P2:P465,"Einnahmen")++SUMIFS('DevInt 2022 Buchungen'!F2:F465,'DevInt 2022 Buchungen'!D2:D465,"1111",'DevInt 2022 Buchungen'!C2:C465,"&gt;="&amp;AG$4,'DevInt 2022 Buchungen'!C2:C465,"&lt;"&amp;AG$5+1,'DevInt 2022 Buchungen'!L2:L465,"Einnahmen")+-SUMIFS('DevInt 2022 Buchungen'!F2:F465,'DevInt 2022 Buchungen'!D2:D465,"1111",'DevInt 2022 Buchungen'!C2:C465,"&gt;="&amp;AG$4,'DevInt 2022 Buchungen'!C2:C465,"&lt;"&amp;AG$5+1,'DevInt 2022 Buchungen'!P2:P465,"Ausgaben")++SUMIFS('DevInt 2022 Buchungen'!F2:F465,'DevInt 2022 Buchungen'!D2:D465,"1112",'DevInt 2022 Buchungen'!C2:C465,"&gt;="&amp;AG$4,'DevInt 2022 Buchungen'!C2:C465,"&lt;"&amp;AG$5+1,'DevInt 2022 Buchungen'!L2:L465,"Ausgaben")+-SUMIFS('DevInt 2022 Buchungen'!F2:F465,'DevInt 2022 Buchungen'!D2:D465,"1112",'DevInt 2022 Buchungen'!C2:C465,"&gt;="&amp;AG$4,'DevInt 2022 Buchungen'!C2:C465,"&lt;"&amp;AG$5+1,'DevInt 2022 Buchungen'!P2:P465,"Einnahmen")++SUMIFS('DevInt 2022 Buchungen'!F2:F465,'DevInt 2022 Buchungen'!D2:D465,"1112",'DevInt 2022 Buchungen'!C2:C465,"&gt;="&amp;AG$4,'DevInt 2022 Buchungen'!C2:C465,"&lt;"&amp;AG$5+1,'DevInt 2022 Buchungen'!L2:L465,"Einnahmen")+-SUMIFS('DevInt 2022 Buchungen'!F2:F465,'DevInt 2022 Buchungen'!D2:D465,"1112",'DevInt 2022 Buchungen'!C2:C465,"&gt;="&amp;AG$4,'DevInt 2022 Buchungen'!C2:C465,"&lt;"&amp;AG$5+1,'DevInt 2022 Buchungen'!P2:P465,"Ausgaben")++SUMIFS('DevInt 2022 Buchungen'!F2:F465,'DevInt 2022 Buchungen'!D2:D465,"1113",'DevInt 2022 Buchungen'!C2:C465,"&gt;="&amp;AG$4,'DevInt 2022 Buchungen'!C2:C465,"&lt;"&amp;AG$5+1,'DevInt 2022 Buchungen'!L2:L465,"Ausgaben")+-SUMIFS('DevInt 2022 Buchungen'!F2:F465,'DevInt 2022 Buchungen'!D2:D465,"1113",'DevInt 2022 Buchungen'!C2:C465,"&gt;="&amp;AG$4,'DevInt 2022 Buchungen'!C2:C465,"&lt;"&amp;AG$5+1,'DevInt 2022 Buchungen'!P2:P465,"Einnahmen")++SUMIFS('DevInt 2022 Buchungen'!F2:F465,'DevInt 2022 Buchungen'!D2:D465,"1113",'DevInt 2022 Buchungen'!C2:C465,"&gt;="&amp;AG$4,'DevInt 2022 Buchungen'!C2:C465,"&lt;"&amp;AG$5+1,'DevInt 2022 Buchungen'!L2:L465,"Einnahmen")+-SUMIFS('DevInt 2022 Buchungen'!F2:F465,'DevInt 2022 Buchungen'!D2:D465,"1113",'DevInt 2022 Buchungen'!C2:C465,"&gt;="&amp;AG$4,'DevInt 2022 Buchungen'!C2:C465,"&lt;"&amp;AG$5+1,'DevInt 2022 Buchungen'!P2:P465,"Ausgaben")++SUMIFS('DevInt 2022 Buchungen'!F2:F465,'DevInt 2022 Buchungen'!D2:D465,"1114",'DevInt 2022 Buchungen'!C2:C465,"&gt;="&amp;AG$4,'DevInt 2022 Buchungen'!C2:C465,"&lt;"&amp;AG$5+1,'DevInt 2022 Buchungen'!L2:L465,"Ausgaben")+-SUMIFS('DevInt 2022 Buchungen'!F2:F465,'DevInt 2022 Buchungen'!D2:D465,"1114",'DevInt 2022 Buchungen'!C2:C465,"&gt;="&amp;AG$4,'DevInt 2022 Buchungen'!C2:C465,"&lt;"&amp;AG$5+1,'DevInt 2022 Buchungen'!P2:P465,"Einnahmen")++SUMIFS('DevInt 2022 Buchungen'!F2:F465,'DevInt 2022 Buchungen'!D2:D465,"1114",'DevInt 2022 Buchungen'!C2:C465,"&gt;="&amp;AG$4,'DevInt 2022 Buchungen'!C2:C465,"&lt;"&amp;AG$5+1,'DevInt 2022 Buchungen'!L2:L465,"Einnahmen")+-SUMIFS('DevInt 2022 Buchungen'!F2:F465,'DevInt 2022 Buchungen'!D2:D465,"1114",'DevInt 2022 Buchungen'!C2:C465,"&gt;="&amp;AG$4,'DevInt 2022 Buchungen'!C2:C465,"&lt;"&amp;AG$5+1,'DevInt 2022 Buchungen'!P2:P465,"Ausgaben")++SUMIFS('DevInt 2022 Buchungen'!F2:F465,'DevInt 2022 Buchungen'!D2:D465,"1311",'DevInt 2022 Buchungen'!C2:C465,"&gt;="&amp;AG$4,'DevInt 2022 Buchungen'!C2:C465,"&lt;"&amp;AG$5+1,'DevInt 2022 Buchungen'!L2:L465,"Ausgaben")+-SUMIFS('DevInt 2022 Buchungen'!F2:F465,'DevInt 2022 Buchungen'!D2:D465,"1311",'DevInt 2022 Buchungen'!C2:C465,"&gt;="&amp;AG$4,'DevInt 2022 Buchungen'!C2:C465,"&lt;"&amp;AG$5+1,'DevInt 2022 Buchungen'!P2:P465,"Einnahmen")++SUMIFS('DevInt 2022 Buchungen'!F2:F465,'DevInt 2022 Buchungen'!D2:D465,"1311",'DevInt 2022 Buchungen'!C2:C465,"&gt;="&amp;AG$4,'DevInt 2022 Buchungen'!C2:C465,"&lt;"&amp;AG$5+1,'DevInt 2022 Buchungen'!L2:L465,"Einnahmen")+-SUMIFS('DevInt 2022 Buchungen'!F2:F465,'DevInt 2022 Buchungen'!D2:D465,"1311",'DevInt 2022 Buchungen'!C2:C465,"&gt;="&amp;AG$4,'DevInt 2022 Buchungen'!C2:C465,"&lt;"&amp;AG$5+1,'DevInt 2022 Buchungen'!P2:P465,"Ausgaben")++SUMIFS('DevInt 2022 Buchungen'!F2:F465,'DevInt 2022 Buchungen'!D2:D465,"1312",'DevInt 2022 Buchungen'!C2:C465,"&gt;="&amp;AG$4,'DevInt 2022 Buchungen'!C2:C465,"&lt;"&amp;AG$5+1,'DevInt 2022 Buchungen'!L2:L465,"Ausgaben")+-SUMIFS('DevInt 2022 Buchungen'!F2:F465,'DevInt 2022 Buchungen'!D2:D465,"1312",'DevInt 2022 Buchungen'!C2:C465,"&gt;="&amp;AG$4,'DevInt 2022 Buchungen'!C2:C465,"&lt;"&amp;AG$5+1,'DevInt 2022 Buchungen'!P2:P465,"Einnahmen")++SUMIFS('DevInt 2022 Buchungen'!F2:F465,'DevInt 2022 Buchungen'!D2:D465,"1312",'DevInt 2022 Buchungen'!C2:C465,"&gt;="&amp;AG$4,'DevInt 2022 Buchungen'!C2:C465,"&lt;"&amp;AG$5+1,'DevInt 2022 Buchungen'!L2:L465,"Einnahmen")+-SUMIFS('DevInt 2022 Buchungen'!F2:F465,'DevInt 2022 Buchungen'!D2:D465,"1312",'DevInt 2022 Buchungen'!C2:C465,"&gt;="&amp;AG$4,'DevInt 2022 Buchungen'!C2:C465,"&lt;"&amp;AG$5+1,'DevInt 2022 Buchungen'!P2:P465,"Ausgaben")++SUMIFS('DevInt 2022 Buchungen'!F2:F465,'DevInt 2022 Buchungen'!D2:D465,"1313",'DevInt 2022 Buchungen'!C2:C465,"&gt;="&amp;AG$4,'DevInt 2022 Buchungen'!C2:C465,"&lt;"&amp;AG$5+1,'DevInt 2022 Buchungen'!L2:L465,"Ausgaben")+-SUMIFS('DevInt 2022 Buchungen'!F2:F465,'DevInt 2022 Buchungen'!D2:D465,"1313",'DevInt 2022 Buchungen'!C2:C465,"&gt;="&amp;AG$4,'DevInt 2022 Buchungen'!C2:C465,"&lt;"&amp;AG$5+1,'DevInt 2022 Buchungen'!P2:P465,"Einnahmen")++SUMIFS('DevInt 2022 Buchungen'!F2:F465,'DevInt 2022 Buchungen'!D2:D465,"1313",'DevInt 2022 Buchungen'!C2:C465,"&gt;="&amp;AG$4,'DevInt 2022 Buchungen'!C2:C465,"&lt;"&amp;AG$5+1,'DevInt 2022 Buchungen'!L2:L465,"Einnahmen")+-SUMIFS('DevInt 2022 Buchungen'!F2:F465,'DevInt 2022 Buchungen'!D2:D465,"1313",'DevInt 2022 Buchungen'!C2:C465,"&gt;="&amp;AG$4,'DevInt 2022 Buchungen'!C2:C465,"&lt;"&amp;AG$5+1,'DevInt 2022 Buchungen'!P2:P465,"Ausgaben")++SUMIFS('DevInt 2022 Buchungen'!F2:F465,'DevInt 2022 Buchungen'!D2:D465,"1314",'DevInt 2022 Buchungen'!C2:C465,"&gt;="&amp;AG$4,'DevInt 2022 Buchungen'!C2:C465,"&lt;"&amp;AG$5+1,'DevInt 2022 Buchungen'!L2:L465,"Ausgaben")+-SUMIFS('DevInt 2022 Buchungen'!F2:F465,'DevInt 2022 Buchungen'!D2:D465,"1314",'DevInt 2022 Buchungen'!C2:C465,"&gt;="&amp;AG$4,'DevInt 2022 Buchungen'!C2:C465,"&lt;"&amp;AG$5+1,'DevInt 2022 Buchungen'!P2:P465,"Einnahmen")++SUMIFS('DevInt 2022 Buchungen'!F2:F465,'DevInt 2022 Buchungen'!D2:D465,"1314",'DevInt 2022 Buchungen'!C2:C465,"&gt;="&amp;AG$4,'DevInt 2022 Buchungen'!C2:C465,"&lt;"&amp;AG$5+1,'DevInt 2022 Buchungen'!L2:L465,"Einnahmen")+-SUMIFS('DevInt 2022 Buchungen'!F2:F465,'DevInt 2022 Buchungen'!D2:D465,"1314",'DevInt 2022 Buchungen'!C2:C465,"&gt;="&amp;AG$4,'DevInt 2022 Buchungen'!C2:C465,"&lt;"&amp;AG$5+1,'DevInt 2022 Buchungen'!P2:P465,"Ausgaben")</f>
        <v>0</v>
      </c>
      <c r="AH45" s="21"/>
      <c r="AK45" s="26">
        <f>+SUMIFS('DevInt 2022 Buchungen'!F2:F465,'DevInt 2022 Buchungen'!D2:D465,"1111",'DevInt 2022 Buchungen'!C2:C465,"&gt;="&amp;AK$4,'DevInt 2022 Buchungen'!C2:C465,"&lt;"&amp;AK$5+1,'DevInt 2022 Buchungen'!L2:L465,"Ausgaben")+-SUMIFS('DevInt 2022 Buchungen'!F2:F465,'DevInt 2022 Buchungen'!D2:D465,"1111",'DevInt 2022 Buchungen'!C2:C465,"&gt;="&amp;AK$4,'DevInt 2022 Buchungen'!C2:C465,"&lt;"&amp;AK$5+1,'DevInt 2022 Buchungen'!P2:P465,"Einnahmen")++SUMIFS('DevInt 2022 Buchungen'!F2:F465,'DevInt 2022 Buchungen'!D2:D465,"1111",'DevInt 2022 Buchungen'!C2:C465,"&gt;="&amp;AK$4,'DevInt 2022 Buchungen'!C2:C465,"&lt;"&amp;AK$5+1,'DevInt 2022 Buchungen'!L2:L465,"Einnahmen")+-SUMIFS('DevInt 2022 Buchungen'!F2:F465,'DevInt 2022 Buchungen'!D2:D465,"1111",'DevInt 2022 Buchungen'!C2:C465,"&gt;="&amp;AK$4,'DevInt 2022 Buchungen'!C2:C465,"&lt;"&amp;AK$5+1,'DevInt 2022 Buchungen'!P2:P465,"Ausgaben")++SUMIFS('DevInt 2022 Buchungen'!F2:F465,'DevInt 2022 Buchungen'!D2:D465,"1112",'DevInt 2022 Buchungen'!C2:C465,"&gt;="&amp;AK$4,'DevInt 2022 Buchungen'!C2:C465,"&lt;"&amp;AK$5+1,'DevInt 2022 Buchungen'!L2:L465,"Ausgaben")+-SUMIFS('DevInt 2022 Buchungen'!F2:F465,'DevInt 2022 Buchungen'!D2:D465,"1112",'DevInt 2022 Buchungen'!C2:C465,"&gt;="&amp;AK$4,'DevInt 2022 Buchungen'!C2:C465,"&lt;"&amp;AK$5+1,'DevInt 2022 Buchungen'!P2:P465,"Einnahmen")++SUMIFS('DevInt 2022 Buchungen'!F2:F465,'DevInt 2022 Buchungen'!D2:D465,"1112",'DevInt 2022 Buchungen'!C2:C465,"&gt;="&amp;AK$4,'DevInt 2022 Buchungen'!C2:C465,"&lt;"&amp;AK$5+1,'DevInt 2022 Buchungen'!L2:L465,"Einnahmen")+-SUMIFS('DevInt 2022 Buchungen'!F2:F465,'DevInt 2022 Buchungen'!D2:D465,"1112",'DevInt 2022 Buchungen'!C2:C465,"&gt;="&amp;AK$4,'DevInt 2022 Buchungen'!C2:C465,"&lt;"&amp;AK$5+1,'DevInt 2022 Buchungen'!P2:P465,"Ausgaben")++SUMIFS('DevInt 2022 Buchungen'!F2:F465,'DevInt 2022 Buchungen'!D2:D465,"1113",'DevInt 2022 Buchungen'!C2:C465,"&gt;="&amp;AK$4,'DevInt 2022 Buchungen'!C2:C465,"&lt;"&amp;AK$5+1,'DevInt 2022 Buchungen'!L2:L465,"Ausgaben")+-SUMIFS('DevInt 2022 Buchungen'!F2:F465,'DevInt 2022 Buchungen'!D2:D465,"1113",'DevInt 2022 Buchungen'!C2:C465,"&gt;="&amp;AK$4,'DevInt 2022 Buchungen'!C2:C465,"&lt;"&amp;AK$5+1,'DevInt 2022 Buchungen'!P2:P465,"Einnahmen")++SUMIFS('DevInt 2022 Buchungen'!F2:F465,'DevInt 2022 Buchungen'!D2:D465,"1113",'DevInt 2022 Buchungen'!C2:C465,"&gt;="&amp;AK$4,'DevInt 2022 Buchungen'!C2:C465,"&lt;"&amp;AK$5+1,'DevInt 2022 Buchungen'!L2:L465,"Einnahmen")+-SUMIFS('DevInt 2022 Buchungen'!F2:F465,'DevInt 2022 Buchungen'!D2:D465,"1113",'DevInt 2022 Buchungen'!C2:C465,"&gt;="&amp;AK$4,'DevInt 2022 Buchungen'!C2:C465,"&lt;"&amp;AK$5+1,'DevInt 2022 Buchungen'!P2:P465,"Ausgaben")++SUMIFS('DevInt 2022 Buchungen'!F2:F465,'DevInt 2022 Buchungen'!D2:D465,"1114",'DevInt 2022 Buchungen'!C2:C465,"&gt;="&amp;AK$4,'DevInt 2022 Buchungen'!C2:C465,"&lt;"&amp;AK$5+1,'DevInt 2022 Buchungen'!L2:L465,"Ausgaben")+-SUMIFS('DevInt 2022 Buchungen'!F2:F465,'DevInt 2022 Buchungen'!D2:D465,"1114",'DevInt 2022 Buchungen'!C2:C465,"&gt;="&amp;AK$4,'DevInt 2022 Buchungen'!C2:C465,"&lt;"&amp;AK$5+1,'DevInt 2022 Buchungen'!P2:P465,"Einnahmen")++SUMIFS('DevInt 2022 Buchungen'!F2:F465,'DevInt 2022 Buchungen'!D2:D465,"1114",'DevInt 2022 Buchungen'!C2:C465,"&gt;="&amp;AK$4,'DevInt 2022 Buchungen'!C2:C465,"&lt;"&amp;AK$5+1,'DevInt 2022 Buchungen'!L2:L465,"Einnahmen")+-SUMIFS('DevInt 2022 Buchungen'!F2:F465,'DevInt 2022 Buchungen'!D2:D465,"1114",'DevInt 2022 Buchungen'!C2:C465,"&gt;="&amp;AK$4,'DevInt 2022 Buchungen'!C2:C465,"&lt;"&amp;AK$5+1,'DevInt 2022 Buchungen'!P2:P465,"Ausgaben")++SUMIFS('DevInt 2022 Buchungen'!F2:F465,'DevInt 2022 Buchungen'!D2:D465,"1311",'DevInt 2022 Buchungen'!C2:C465,"&gt;="&amp;AK$4,'DevInt 2022 Buchungen'!C2:C465,"&lt;"&amp;AK$5+1,'DevInt 2022 Buchungen'!L2:L465,"Ausgaben")+-SUMIFS('DevInt 2022 Buchungen'!F2:F465,'DevInt 2022 Buchungen'!D2:D465,"1311",'DevInt 2022 Buchungen'!C2:C465,"&gt;="&amp;AK$4,'DevInt 2022 Buchungen'!C2:C465,"&lt;"&amp;AK$5+1,'DevInt 2022 Buchungen'!P2:P465,"Einnahmen")++SUMIFS('DevInt 2022 Buchungen'!F2:F465,'DevInt 2022 Buchungen'!D2:D465,"1311",'DevInt 2022 Buchungen'!C2:C465,"&gt;="&amp;AK$4,'DevInt 2022 Buchungen'!C2:C465,"&lt;"&amp;AK$5+1,'DevInt 2022 Buchungen'!L2:L465,"Einnahmen")+-SUMIFS('DevInt 2022 Buchungen'!F2:F465,'DevInt 2022 Buchungen'!D2:D465,"1311",'DevInt 2022 Buchungen'!C2:C465,"&gt;="&amp;AK$4,'DevInt 2022 Buchungen'!C2:C465,"&lt;"&amp;AK$5+1,'DevInt 2022 Buchungen'!P2:P465,"Ausgaben")++SUMIFS('DevInt 2022 Buchungen'!F2:F465,'DevInt 2022 Buchungen'!D2:D465,"1312",'DevInt 2022 Buchungen'!C2:C465,"&gt;="&amp;AK$4,'DevInt 2022 Buchungen'!C2:C465,"&lt;"&amp;AK$5+1,'DevInt 2022 Buchungen'!L2:L465,"Ausgaben")+-SUMIFS('DevInt 2022 Buchungen'!F2:F465,'DevInt 2022 Buchungen'!D2:D465,"1312",'DevInt 2022 Buchungen'!C2:C465,"&gt;="&amp;AK$4,'DevInt 2022 Buchungen'!C2:C465,"&lt;"&amp;AK$5+1,'DevInt 2022 Buchungen'!P2:P465,"Einnahmen")++SUMIFS('DevInt 2022 Buchungen'!F2:F465,'DevInt 2022 Buchungen'!D2:D465,"1312",'DevInt 2022 Buchungen'!C2:C465,"&gt;="&amp;AK$4,'DevInt 2022 Buchungen'!C2:C465,"&lt;"&amp;AK$5+1,'DevInt 2022 Buchungen'!L2:L465,"Einnahmen")+-SUMIFS('DevInt 2022 Buchungen'!F2:F465,'DevInt 2022 Buchungen'!D2:D465,"1312",'DevInt 2022 Buchungen'!C2:C465,"&gt;="&amp;AK$4,'DevInt 2022 Buchungen'!C2:C465,"&lt;"&amp;AK$5+1,'DevInt 2022 Buchungen'!P2:P465,"Ausgaben")++SUMIFS('DevInt 2022 Buchungen'!F2:F465,'DevInt 2022 Buchungen'!D2:D465,"1313",'DevInt 2022 Buchungen'!C2:C465,"&gt;="&amp;AK$4,'DevInt 2022 Buchungen'!C2:C465,"&lt;"&amp;AK$5+1,'DevInt 2022 Buchungen'!L2:L465,"Ausgaben")+-SUMIFS('DevInt 2022 Buchungen'!F2:F465,'DevInt 2022 Buchungen'!D2:D465,"1313",'DevInt 2022 Buchungen'!C2:C465,"&gt;="&amp;AK$4,'DevInt 2022 Buchungen'!C2:C465,"&lt;"&amp;AK$5+1,'DevInt 2022 Buchungen'!P2:P465,"Einnahmen")++SUMIFS('DevInt 2022 Buchungen'!F2:F465,'DevInt 2022 Buchungen'!D2:D465,"1313",'DevInt 2022 Buchungen'!C2:C465,"&gt;="&amp;AK$4,'DevInt 2022 Buchungen'!C2:C465,"&lt;"&amp;AK$5+1,'DevInt 2022 Buchungen'!L2:L465,"Einnahmen")+-SUMIFS('DevInt 2022 Buchungen'!F2:F465,'DevInt 2022 Buchungen'!D2:D465,"1313",'DevInt 2022 Buchungen'!C2:C465,"&gt;="&amp;AK$4,'DevInt 2022 Buchungen'!C2:C465,"&lt;"&amp;AK$5+1,'DevInt 2022 Buchungen'!P2:P465,"Ausgaben")++SUMIFS('DevInt 2022 Buchungen'!F2:F465,'DevInt 2022 Buchungen'!D2:D465,"1314",'DevInt 2022 Buchungen'!C2:C465,"&gt;="&amp;AK$4,'DevInt 2022 Buchungen'!C2:C465,"&lt;"&amp;AK$5+1,'DevInt 2022 Buchungen'!L2:L465,"Ausgaben")+-SUMIFS('DevInt 2022 Buchungen'!F2:F465,'DevInt 2022 Buchungen'!D2:D465,"1314",'DevInt 2022 Buchungen'!C2:C465,"&gt;="&amp;AK$4,'DevInt 2022 Buchungen'!C2:C465,"&lt;"&amp;AK$5+1,'DevInt 2022 Buchungen'!P2:P465,"Einnahmen")++SUMIFS('DevInt 2022 Buchungen'!F2:F465,'DevInt 2022 Buchungen'!D2:D465,"1314",'DevInt 2022 Buchungen'!C2:C465,"&gt;="&amp;AK$4,'DevInt 2022 Buchungen'!C2:C465,"&lt;"&amp;AK$5+1,'DevInt 2022 Buchungen'!L2:L465,"Einnahmen")+-SUMIFS('DevInt 2022 Buchungen'!F2:F465,'DevInt 2022 Buchungen'!D2:D465,"1314",'DevInt 2022 Buchungen'!C2:C465,"&gt;="&amp;AK$4,'DevInt 2022 Buchungen'!C2:C465,"&lt;"&amp;AK$5+1,'DevInt 2022 Buchungen'!P2:P465,"Ausgaben")</f>
        <v>0</v>
      </c>
      <c r="AL45" s="21"/>
      <c r="AO45" s="26">
        <f>+SUMIFS('DevInt 2022 Buchungen'!F2:F465,'DevInt 2022 Buchungen'!D2:D465,"1111",'DevInt 2022 Buchungen'!C2:C465,"&gt;="&amp;AO$4,'DevInt 2022 Buchungen'!C2:C465,"&lt;"&amp;AO$5+1,'DevInt 2022 Buchungen'!L2:L465,"Ausgaben")+-SUMIFS('DevInt 2022 Buchungen'!F2:F465,'DevInt 2022 Buchungen'!D2:D465,"1111",'DevInt 2022 Buchungen'!C2:C465,"&gt;="&amp;AO$4,'DevInt 2022 Buchungen'!C2:C465,"&lt;"&amp;AO$5+1,'DevInt 2022 Buchungen'!P2:P465,"Einnahmen")++SUMIFS('DevInt 2022 Buchungen'!F2:F465,'DevInt 2022 Buchungen'!D2:D465,"1111",'DevInt 2022 Buchungen'!C2:C465,"&gt;="&amp;AO$4,'DevInt 2022 Buchungen'!C2:C465,"&lt;"&amp;AO$5+1,'DevInt 2022 Buchungen'!L2:L465,"Einnahmen")+-SUMIFS('DevInt 2022 Buchungen'!F2:F465,'DevInt 2022 Buchungen'!D2:D465,"1111",'DevInt 2022 Buchungen'!C2:C465,"&gt;="&amp;AO$4,'DevInt 2022 Buchungen'!C2:C465,"&lt;"&amp;AO$5+1,'DevInt 2022 Buchungen'!P2:P465,"Ausgaben")++SUMIFS('DevInt 2022 Buchungen'!F2:F465,'DevInt 2022 Buchungen'!D2:D465,"1112",'DevInt 2022 Buchungen'!C2:C465,"&gt;="&amp;AO$4,'DevInt 2022 Buchungen'!C2:C465,"&lt;"&amp;AO$5+1,'DevInt 2022 Buchungen'!L2:L465,"Ausgaben")+-SUMIFS('DevInt 2022 Buchungen'!F2:F465,'DevInt 2022 Buchungen'!D2:D465,"1112",'DevInt 2022 Buchungen'!C2:C465,"&gt;="&amp;AO$4,'DevInt 2022 Buchungen'!C2:C465,"&lt;"&amp;AO$5+1,'DevInt 2022 Buchungen'!P2:P465,"Einnahmen")++SUMIFS('DevInt 2022 Buchungen'!F2:F465,'DevInt 2022 Buchungen'!D2:D465,"1112",'DevInt 2022 Buchungen'!C2:C465,"&gt;="&amp;AO$4,'DevInt 2022 Buchungen'!C2:C465,"&lt;"&amp;AO$5+1,'DevInt 2022 Buchungen'!L2:L465,"Einnahmen")+-SUMIFS('DevInt 2022 Buchungen'!F2:F465,'DevInt 2022 Buchungen'!D2:D465,"1112",'DevInt 2022 Buchungen'!C2:C465,"&gt;="&amp;AO$4,'DevInt 2022 Buchungen'!C2:C465,"&lt;"&amp;AO$5+1,'DevInt 2022 Buchungen'!P2:P465,"Ausgaben")++SUMIFS('DevInt 2022 Buchungen'!F2:F465,'DevInt 2022 Buchungen'!D2:D465,"1113",'DevInt 2022 Buchungen'!C2:C465,"&gt;="&amp;AO$4,'DevInt 2022 Buchungen'!C2:C465,"&lt;"&amp;AO$5+1,'DevInt 2022 Buchungen'!L2:L465,"Ausgaben")+-SUMIFS('DevInt 2022 Buchungen'!F2:F465,'DevInt 2022 Buchungen'!D2:D465,"1113",'DevInt 2022 Buchungen'!C2:C465,"&gt;="&amp;AO$4,'DevInt 2022 Buchungen'!C2:C465,"&lt;"&amp;AO$5+1,'DevInt 2022 Buchungen'!P2:P465,"Einnahmen")++SUMIFS('DevInt 2022 Buchungen'!F2:F465,'DevInt 2022 Buchungen'!D2:D465,"1113",'DevInt 2022 Buchungen'!C2:C465,"&gt;="&amp;AO$4,'DevInt 2022 Buchungen'!C2:C465,"&lt;"&amp;AO$5+1,'DevInt 2022 Buchungen'!L2:L465,"Einnahmen")+-SUMIFS('DevInt 2022 Buchungen'!F2:F465,'DevInt 2022 Buchungen'!D2:D465,"1113",'DevInt 2022 Buchungen'!C2:C465,"&gt;="&amp;AO$4,'DevInt 2022 Buchungen'!C2:C465,"&lt;"&amp;AO$5+1,'DevInt 2022 Buchungen'!P2:P465,"Ausgaben")++SUMIFS('DevInt 2022 Buchungen'!F2:F465,'DevInt 2022 Buchungen'!D2:D465,"1114",'DevInt 2022 Buchungen'!C2:C465,"&gt;="&amp;AO$4,'DevInt 2022 Buchungen'!C2:C465,"&lt;"&amp;AO$5+1,'DevInt 2022 Buchungen'!L2:L465,"Ausgaben")+-SUMIFS('DevInt 2022 Buchungen'!F2:F465,'DevInt 2022 Buchungen'!D2:D465,"1114",'DevInt 2022 Buchungen'!C2:C465,"&gt;="&amp;AO$4,'DevInt 2022 Buchungen'!C2:C465,"&lt;"&amp;AO$5+1,'DevInt 2022 Buchungen'!P2:P465,"Einnahmen")++SUMIFS('DevInt 2022 Buchungen'!F2:F465,'DevInt 2022 Buchungen'!D2:D465,"1114",'DevInt 2022 Buchungen'!C2:C465,"&gt;="&amp;AO$4,'DevInt 2022 Buchungen'!C2:C465,"&lt;"&amp;AO$5+1,'DevInt 2022 Buchungen'!L2:L465,"Einnahmen")+-SUMIFS('DevInt 2022 Buchungen'!F2:F465,'DevInt 2022 Buchungen'!D2:D465,"1114",'DevInt 2022 Buchungen'!C2:C465,"&gt;="&amp;AO$4,'DevInt 2022 Buchungen'!C2:C465,"&lt;"&amp;AO$5+1,'DevInt 2022 Buchungen'!P2:P465,"Ausgaben")++SUMIFS('DevInt 2022 Buchungen'!F2:F465,'DevInt 2022 Buchungen'!D2:D465,"1311",'DevInt 2022 Buchungen'!C2:C465,"&gt;="&amp;AO$4,'DevInt 2022 Buchungen'!C2:C465,"&lt;"&amp;AO$5+1,'DevInt 2022 Buchungen'!L2:L465,"Ausgaben")+-SUMIFS('DevInt 2022 Buchungen'!F2:F465,'DevInt 2022 Buchungen'!D2:D465,"1311",'DevInt 2022 Buchungen'!C2:C465,"&gt;="&amp;AO$4,'DevInt 2022 Buchungen'!C2:C465,"&lt;"&amp;AO$5+1,'DevInt 2022 Buchungen'!P2:P465,"Einnahmen")++SUMIFS('DevInt 2022 Buchungen'!F2:F465,'DevInt 2022 Buchungen'!D2:D465,"1311",'DevInt 2022 Buchungen'!C2:C465,"&gt;="&amp;AO$4,'DevInt 2022 Buchungen'!C2:C465,"&lt;"&amp;AO$5+1,'DevInt 2022 Buchungen'!L2:L465,"Einnahmen")+-SUMIFS('DevInt 2022 Buchungen'!F2:F465,'DevInt 2022 Buchungen'!D2:D465,"1311",'DevInt 2022 Buchungen'!C2:C465,"&gt;="&amp;AO$4,'DevInt 2022 Buchungen'!C2:C465,"&lt;"&amp;AO$5+1,'DevInt 2022 Buchungen'!P2:P465,"Ausgaben")++SUMIFS('DevInt 2022 Buchungen'!F2:F465,'DevInt 2022 Buchungen'!D2:D465,"1312",'DevInt 2022 Buchungen'!C2:C465,"&gt;="&amp;AO$4,'DevInt 2022 Buchungen'!C2:C465,"&lt;"&amp;AO$5+1,'DevInt 2022 Buchungen'!L2:L465,"Ausgaben")+-SUMIFS('DevInt 2022 Buchungen'!F2:F465,'DevInt 2022 Buchungen'!D2:D465,"1312",'DevInt 2022 Buchungen'!C2:C465,"&gt;="&amp;AO$4,'DevInt 2022 Buchungen'!C2:C465,"&lt;"&amp;AO$5+1,'DevInt 2022 Buchungen'!P2:P465,"Einnahmen")++SUMIFS('DevInt 2022 Buchungen'!F2:F465,'DevInt 2022 Buchungen'!D2:D465,"1312",'DevInt 2022 Buchungen'!C2:C465,"&gt;="&amp;AO$4,'DevInt 2022 Buchungen'!C2:C465,"&lt;"&amp;AO$5+1,'DevInt 2022 Buchungen'!L2:L465,"Einnahmen")+-SUMIFS('DevInt 2022 Buchungen'!F2:F465,'DevInt 2022 Buchungen'!D2:D465,"1312",'DevInt 2022 Buchungen'!C2:C465,"&gt;="&amp;AO$4,'DevInt 2022 Buchungen'!C2:C465,"&lt;"&amp;AO$5+1,'DevInt 2022 Buchungen'!P2:P465,"Ausgaben")++SUMIFS('DevInt 2022 Buchungen'!F2:F465,'DevInt 2022 Buchungen'!D2:D465,"1313",'DevInt 2022 Buchungen'!C2:C465,"&gt;="&amp;AO$4,'DevInt 2022 Buchungen'!C2:C465,"&lt;"&amp;AO$5+1,'DevInt 2022 Buchungen'!L2:L465,"Ausgaben")+-SUMIFS('DevInt 2022 Buchungen'!F2:F465,'DevInt 2022 Buchungen'!D2:D465,"1313",'DevInt 2022 Buchungen'!C2:C465,"&gt;="&amp;AO$4,'DevInt 2022 Buchungen'!C2:C465,"&lt;"&amp;AO$5+1,'DevInt 2022 Buchungen'!P2:P465,"Einnahmen")++SUMIFS('DevInt 2022 Buchungen'!F2:F465,'DevInt 2022 Buchungen'!D2:D465,"1313",'DevInt 2022 Buchungen'!C2:C465,"&gt;="&amp;AO$4,'DevInt 2022 Buchungen'!C2:C465,"&lt;"&amp;AO$5+1,'DevInt 2022 Buchungen'!L2:L465,"Einnahmen")+-SUMIFS('DevInt 2022 Buchungen'!F2:F465,'DevInt 2022 Buchungen'!D2:D465,"1313",'DevInt 2022 Buchungen'!C2:C465,"&gt;="&amp;AO$4,'DevInt 2022 Buchungen'!C2:C465,"&lt;"&amp;AO$5+1,'DevInt 2022 Buchungen'!P2:P465,"Ausgaben")++SUMIFS('DevInt 2022 Buchungen'!F2:F465,'DevInt 2022 Buchungen'!D2:D465,"1314",'DevInt 2022 Buchungen'!C2:C465,"&gt;="&amp;AO$4,'DevInt 2022 Buchungen'!C2:C465,"&lt;"&amp;AO$5+1,'DevInt 2022 Buchungen'!L2:L465,"Ausgaben")+-SUMIFS('DevInt 2022 Buchungen'!F2:F465,'DevInt 2022 Buchungen'!D2:D465,"1314",'DevInt 2022 Buchungen'!C2:C465,"&gt;="&amp;AO$4,'DevInt 2022 Buchungen'!C2:C465,"&lt;"&amp;AO$5+1,'DevInt 2022 Buchungen'!P2:P465,"Einnahmen")++SUMIFS('DevInt 2022 Buchungen'!F2:F465,'DevInt 2022 Buchungen'!D2:D465,"1314",'DevInt 2022 Buchungen'!C2:C465,"&gt;="&amp;AO$4,'DevInt 2022 Buchungen'!C2:C465,"&lt;"&amp;AO$5+1,'DevInt 2022 Buchungen'!L2:L465,"Einnahmen")+-SUMIFS('DevInt 2022 Buchungen'!F2:F465,'DevInt 2022 Buchungen'!D2:D465,"1314",'DevInt 2022 Buchungen'!C2:C465,"&gt;="&amp;AO$4,'DevInt 2022 Buchungen'!C2:C465,"&lt;"&amp;AO$5+1,'DevInt 2022 Buchungen'!P2:P465,"Ausgaben")</f>
        <v>0</v>
      </c>
      <c r="AP45" s="21"/>
      <c r="AS45" s="26">
        <f>+SUMIFS('DevInt 2022 Buchungen'!F2:F465,'DevInt 2022 Buchungen'!D2:D465,"1111",'DevInt 2022 Buchungen'!C2:C465,"&gt;="&amp;AS$4,'DevInt 2022 Buchungen'!C2:C465,"&lt;"&amp;AS$5+1,'DevInt 2022 Buchungen'!L2:L465,"Ausgaben")+-SUMIFS('DevInt 2022 Buchungen'!F2:F465,'DevInt 2022 Buchungen'!D2:D465,"1111",'DevInt 2022 Buchungen'!C2:C465,"&gt;="&amp;AS$4,'DevInt 2022 Buchungen'!C2:C465,"&lt;"&amp;AS$5+1,'DevInt 2022 Buchungen'!P2:P465,"Einnahmen")++SUMIFS('DevInt 2022 Buchungen'!F2:F465,'DevInt 2022 Buchungen'!D2:D465,"1111",'DevInt 2022 Buchungen'!C2:C465,"&gt;="&amp;AS$4,'DevInt 2022 Buchungen'!C2:C465,"&lt;"&amp;AS$5+1,'DevInt 2022 Buchungen'!L2:L465,"Einnahmen")+-SUMIFS('DevInt 2022 Buchungen'!F2:F465,'DevInt 2022 Buchungen'!D2:D465,"1111",'DevInt 2022 Buchungen'!C2:C465,"&gt;="&amp;AS$4,'DevInt 2022 Buchungen'!C2:C465,"&lt;"&amp;AS$5+1,'DevInt 2022 Buchungen'!P2:P465,"Ausgaben")++SUMIFS('DevInt 2022 Buchungen'!F2:F465,'DevInt 2022 Buchungen'!D2:D465,"1112",'DevInt 2022 Buchungen'!C2:C465,"&gt;="&amp;AS$4,'DevInt 2022 Buchungen'!C2:C465,"&lt;"&amp;AS$5+1,'DevInt 2022 Buchungen'!L2:L465,"Ausgaben")+-SUMIFS('DevInt 2022 Buchungen'!F2:F465,'DevInt 2022 Buchungen'!D2:D465,"1112",'DevInt 2022 Buchungen'!C2:C465,"&gt;="&amp;AS$4,'DevInt 2022 Buchungen'!C2:C465,"&lt;"&amp;AS$5+1,'DevInt 2022 Buchungen'!P2:P465,"Einnahmen")++SUMIFS('DevInt 2022 Buchungen'!F2:F465,'DevInt 2022 Buchungen'!D2:D465,"1112",'DevInt 2022 Buchungen'!C2:C465,"&gt;="&amp;AS$4,'DevInt 2022 Buchungen'!C2:C465,"&lt;"&amp;AS$5+1,'DevInt 2022 Buchungen'!L2:L465,"Einnahmen")+-SUMIFS('DevInt 2022 Buchungen'!F2:F465,'DevInt 2022 Buchungen'!D2:D465,"1112",'DevInt 2022 Buchungen'!C2:C465,"&gt;="&amp;AS$4,'DevInt 2022 Buchungen'!C2:C465,"&lt;"&amp;AS$5+1,'DevInt 2022 Buchungen'!P2:P465,"Ausgaben")++SUMIFS('DevInt 2022 Buchungen'!F2:F465,'DevInt 2022 Buchungen'!D2:D465,"1113",'DevInt 2022 Buchungen'!C2:C465,"&gt;="&amp;AS$4,'DevInt 2022 Buchungen'!C2:C465,"&lt;"&amp;AS$5+1,'DevInt 2022 Buchungen'!L2:L465,"Ausgaben")+-SUMIFS('DevInt 2022 Buchungen'!F2:F465,'DevInt 2022 Buchungen'!D2:D465,"1113",'DevInt 2022 Buchungen'!C2:C465,"&gt;="&amp;AS$4,'DevInt 2022 Buchungen'!C2:C465,"&lt;"&amp;AS$5+1,'DevInt 2022 Buchungen'!P2:P465,"Einnahmen")++SUMIFS('DevInt 2022 Buchungen'!F2:F465,'DevInt 2022 Buchungen'!D2:D465,"1113",'DevInt 2022 Buchungen'!C2:C465,"&gt;="&amp;AS$4,'DevInt 2022 Buchungen'!C2:C465,"&lt;"&amp;AS$5+1,'DevInt 2022 Buchungen'!L2:L465,"Einnahmen")+-SUMIFS('DevInt 2022 Buchungen'!F2:F465,'DevInt 2022 Buchungen'!D2:D465,"1113",'DevInt 2022 Buchungen'!C2:C465,"&gt;="&amp;AS$4,'DevInt 2022 Buchungen'!C2:C465,"&lt;"&amp;AS$5+1,'DevInt 2022 Buchungen'!P2:P465,"Ausgaben")++SUMIFS('DevInt 2022 Buchungen'!F2:F465,'DevInt 2022 Buchungen'!D2:D465,"1114",'DevInt 2022 Buchungen'!C2:C465,"&gt;="&amp;AS$4,'DevInt 2022 Buchungen'!C2:C465,"&lt;"&amp;AS$5+1,'DevInt 2022 Buchungen'!L2:L465,"Ausgaben")+-SUMIFS('DevInt 2022 Buchungen'!F2:F465,'DevInt 2022 Buchungen'!D2:D465,"1114",'DevInt 2022 Buchungen'!C2:C465,"&gt;="&amp;AS$4,'DevInt 2022 Buchungen'!C2:C465,"&lt;"&amp;AS$5+1,'DevInt 2022 Buchungen'!P2:P465,"Einnahmen")++SUMIFS('DevInt 2022 Buchungen'!F2:F465,'DevInt 2022 Buchungen'!D2:D465,"1114",'DevInt 2022 Buchungen'!C2:C465,"&gt;="&amp;AS$4,'DevInt 2022 Buchungen'!C2:C465,"&lt;"&amp;AS$5+1,'DevInt 2022 Buchungen'!L2:L465,"Einnahmen")+-SUMIFS('DevInt 2022 Buchungen'!F2:F465,'DevInt 2022 Buchungen'!D2:D465,"1114",'DevInt 2022 Buchungen'!C2:C465,"&gt;="&amp;AS$4,'DevInt 2022 Buchungen'!C2:C465,"&lt;"&amp;AS$5+1,'DevInt 2022 Buchungen'!P2:P465,"Ausgaben")++SUMIFS('DevInt 2022 Buchungen'!F2:F465,'DevInt 2022 Buchungen'!D2:D465,"1311",'DevInt 2022 Buchungen'!C2:C465,"&gt;="&amp;AS$4,'DevInt 2022 Buchungen'!C2:C465,"&lt;"&amp;AS$5+1,'DevInt 2022 Buchungen'!L2:L465,"Ausgaben")+-SUMIFS('DevInt 2022 Buchungen'!F2:F465,'DevInt 2022 Buchungen'!D2:D465,"1311",'DevInt 2022 Buchungen'!C2:C465,"&gt;="&amp;AS$4,'DevInt 2022 Buchungen'!C2:C465,"&lt;"&amp;AS$5+1,'DevInt 2022 Buchungen'!P2:P465,"Einnahmen")++SUMIFS('DevInt 2022 Buchungen'!F2:F465,'DevInt 2022 Buchungen'!D2:D465,"1311",'DevInt 2022 Buchungen'!C2:C465,"&gt;="&amp;AS$4,'DevInt 2022 Buchungen'!C2:C465,"&lt;"&amp;AS$5+1,'DevInt 2022 Buchungen'!L2:L465,"Einnahmen")+-SUMIFS('DevInt 2022 Buchungen'!F2:F465,'DevInt 2022 Buchungen'!D2:D465,"1311",'DevInt 2022 Buchungen'!C2:C465,"&gt;="&amp;AS$4,'DevInt 2022 Buchungen'!C2:C465,"&lt;"&amp;AS$5+1,'DevInt 2022 Buchungen'!P2:P465,"Ausgaben")++SUMIFS('DevInt 2022 Buchungen'!F2:F465,'DevInt 2022 Buchungen'!D2:D465,"1312",'DevInt 2022 Buchungen'!C2:C465,"&gt;="&amp;AS$4,'DevInt 2022 Buchungen'!C2:C465,"&lt;"&amp;AS$5+1,'DevInt 2022 Buchungen'!L2:L465,"Ausgaben")+-SUMIFS('DevInt 2022 Buchungen'!F2:F465,'DevInt 2022 Buchungen'!D2:D465,"1312",'DevInt 2022 Buchungen'!C2:C465,"&gt;="&amp;AS$4,'DevInt 2022 Buchungen'!C2:C465,"&lt;"&amp;AS$5+1,'DevInt 2022 Buchungen'!P2:P465,"Einnahmen")++SUMIFS('DevInt 2022 Buchungen'!F2:F465,'DevInt 2022 Buchungen'!D2:D465,"1312",'DevInt 2022 Buchungen'!C2:C465,"&gt;="&amp;AS$4,'DevInt 2022 Buchungen'!C2:C465,"&lt;"&amp;AS$5+1,'DevInt 2022 Buchungen'!L2:L465,"Einnahmen")+-SUMIFS('DevInt 2022 Buchungen'!F2:F465,'DevInt 2022 Buchungen'!D2:D465,"1312",'DevInt 2022 Buchungen'!C2:C465,"&gt;="&amp;AS$4,'DevInt 2022 Buchungen'!C2:C465,"&lt;"&amp;AS$5+1,'DevInt 2022 Buchungen'!P2:P465,"Ausgaben")++SUMIFS('DevInt 2022 Buchungen'!F2:F465,'DevInt 2022 Buchungen'!D2:D465,"1313",'DevInt 2022 Buchungen'!C2:C465,"&gt;="&amp;AS$4,'DevInt 2022 Buchungen'!C2:C465,"&lt;"&amp;AS$5+1,'DevInt 2022 Buchungen'!L2:L465,"Ausgaben")+-SUMIFS('DevInt 2022 Buchungen'!F2:F465,'DevInt 2022 Buchungen'!D2:D465,"1313",'DevInt 2022 Buchungen'!C2:C465,"&gt;="&amp;AS$4,'DevInt 2022 Buchungen'!C2:C465,"&lt;"&amp;AS$5+1,'DevInt 2022 Buchungen'!P2:P465,"Einnahmen")++SUMIFS('DevInt 2022 Buchungen'!F2:F465,'DevInt 2022 Buchungen'!D2:D465,"1313",'DevInt 2022 Buchungen'!C2:C465,"&gt;="&amp;AS$4,'DevInt 2022 Buchungen'!C2:C465,"&lt;"&amp;AS$5+1,'DevInt 2022 Buchungen'!L2:L465,"Einnahmen")+-SUMIFS('DevInt 2022 Buchungen'!F2:F465,'DevInt 2022 Buchungen'!D2:D465,"1313",'DevInt 2022 Buchungen'!C2:C465,"&gt;="&amp;AS$4,'DevInt 2022 Buchungen'!C2:C465,"&lt;"&amp;AS$5+1,'DevInt 2022 Buchungen'!P2:P465,"Ausgaben")++SUMIFS('DevInt 2022 Buchungen'!F2:F465,'DevInt 2022 Buchungen'!D2:D465,"1314",'DevInt 2022 Buchungen'!C2:C465,"&gt;="&amp;AS$4,'DevInt 2022 Buchungen'!C2:C465,"&lt;"&amp;AS$5+1,'DevInt 2022 Buchungen'!L2:L465,"Ausgaben")+-SUMIFS('DevInt 2022 Buchungen'!F2:F465,'DevInt 2022 Buchungen'!D2:D465,"1314",'DevInt 2022 Buchungen'!C2:C465,"&gt;="&amp;AS$4,'DevInt 2022 Buchungen'!C2:C465,"&lt;"&amp;AS$5+1,'DevInt 2022 Buchungen'!P2:P465,"Einnahmen")++SUMIFS('DevInt 2022 Buchungen'!F2:F465,'DevInt 2022 Buchungen'!D2:D465,"1314",'DevInt 2022 Buchungen'!C2:C465,"&gt;="&amp;AS$4,'DevInt 2022 Buchungen'!C2:C465,"&lt;"&amp;AS$5+1,'DevInt 2022 Buchungen'!L2:L465,"Einnahmen")+-SUMIFS('DevInt 2022 Buchungen'!F2:F465,'DevInt 2022 Buchungen'!D2:D465,"1314",'DevInt 2022 Buchungen'!C2:C465,"&gt;="&amp;AS$4,'DevInt 2022 Buchungen'!C2:C465,"&lt;"&amp;AS$5+1,'DevInt 2022 Buchungen'!P2:P465,"Ausgaben")</f>
        <v>0</v>
      </c>
      <c r="AT45" s="21"/>
      <c r="AW45" s="26">
        <f>+SUMIFS('DevInt 2022 Buchungen'!F2:F465,'DevInt 2022 Buchungen'!D2:D465,"1111",'DevInt 2022 Buchungen'!C2:C465,"&gt;="&amp;AW$4,'DevInt 2022 Buchungen'!C2:C465,"&lt;"&amp;AW$5+1,'DevInt 2022 Buchungen'!L2:L465,"Ausgaben")+-SUMIFS('DevInt 2022 Buchungen'!F2:F465,'DevInt 2022 Buchungen'!D2:D465,"1111",'DevInt 2022 Buchungen'!C2:C465,"&gt;="&amp;AW$4,'DevInt 2022 Buchungen'!C2:C465,"&lt;"&amp;AW$5+1,'DevInt 2022 Buchungen'!P2:P465,"Einnahmen")++SUMIFS('DevInt 2022 Buchungen'!F2:F465,'DevInt 2022 Buchungen'!D2:D465,"1111",'DevInt 2022 Buchungen'!C2:C465,"&gt;="&amp;AW$4,'DevInt 2022 Buchungen'!C2:C465,"&lt;"&amp;AW$5+1,'DevInt 2022 Buchungen'!L2:L465,"Einnahmen")+-SUMIFS('DevInt 2022 Buchungen'!F2:F465,'DevInt 2022 Buchungen'!D2:D465,"1111",'DevInt 2022 Buchungen'!C2:C465,"&gt;="&amp;AW$4,'DevInt 2022 Buchungen'!C2:C465,"&lt;"&amp;AW$5+1,'DevInt 2022 Buchungen'!P2:P465,"Ausgaben")++SUMIFS('DevInt 2022 Buchungen'!F2:F465,'DevInt 2022 Buchungen'!D2:D465,"1112",'DevInt 2022 Buchungen'!C2:C465,"&gt;="&amp;AW$4,'DevInt 2022 Buchungen'!C2:C465,"&lt;"&amp;AW$5+1,'DevInt 2022 Buchungen'!L2:L465,"Ausgaben")+-SUMIFS('DevInt 2022 Buchungen'!F2:F465,'DevInt 2022 Buchungen'!D2:D465,"1112",'DevInt 2022 Buchungen'!C2:C465,"&gt;="&amp;AW$4,'DevInt 2022 Buchungen'!C2:C465,"&lt;"&amp;AW$5+1,'DevInt 2022 Buchungen'!P2:P465,"Einnahmen")++SUMIFS('DevInt 2022 Buchungen'!F2:F465,'DevInt 2022 Buchungen'!D2:D465,"1112",'DevInt 2022 Buchungen'!C2:C465,"&gt;="&amp;AW$4,'DevInt 2022 Buchungen'!C2:C465,"&lt;"&amp;AW$5+1,'DevInt 2022 Buchungen'!L2:L465,"Einnahmen")+-SUMIFS('DevInt 2022 Buchungen'!F2:F465,'DevInt 2022 Buchungen'!D2:D465,"1112",'DevInt 2022 Buchungen'!C2:C465,"&gt;="&amp;AW$4,'DevInt 2022 Buchungen'!C2:C465,"&lt;"&amp;AW$5+1,'DevInt 2022 Buchungen'!P2:P465,"Ausgaben")++SUMIFS('DevInt 2022 Buchungen'!F2:F465,'DevInt 2022 Buchungen'!D2:D465,"1113",'DevInt 2022 Buchungen'!C2:C465,"&gt;="&amp;AW$4,'DevInt 2022 Buchungen'!C2:C465,"&lt;"&amp;AW$5+1,'DevInt 2022 Buchungen'!L2:L465,"Ausgaben")+-SUMIFS('DevInt 2022 Buchungen'!F2:F465,'DevInt 2022 Buchungen'!D2:D465,"1113",'DevInt 2022 Buchungen'!C2:C465,"&gt;="&amp;AW$4,'DevInt 2022 Buchungen'!C2:C465,"&lt;"&amp;AW$5+1,'DevInt 2022 Buchungen'!P2:P465,"Einnahmen")++SUMIFS('DevInt 2022 Buchungen'!F2:F465,'DevInt 2022 Buchungen'!D2:D465,"1113",'DevInt 2022 Buchungen'!C2:C465,"&gt;="&amp;AW$4,'DevInt 2022 Buchungen'!C2:C465,"&lt;"&amp;AW$5+1,'DevInt 2022 Buchungen'!L2:L465,"Einnahmen")+-SUMIFS('DevInt 2022 Buchungen'!F2:F465,'DevInt 2022 Buchungen'!D2:D465,"1113",'DevInt 2022 Buchungen'!C2:C465,"&gt;="&amp;AW$4,'DevInt 2022 Buchungen'!C2:C465,"&lt;"&amp;AW$5+1,'DevInt 2022 Buchungen'!P2:P465,"Ausgaben")++SUMIFS('DevInt 2022 Buchungen'!F2:F465,'DevInt 2022 Buchungen'!D2:D465,"1114",'DevInt 2022 Buchungen'!C2:C465,"&gt;="&amp;AW$4,'DevInt 2022 Buchungen'!C2:C465,"&lt;"&amp;AW$5+1,'DevInt 2022 Buchungen'!L2:L465,"Ausgaben")+-SUMIFS('DevInt 2022 Buchungen'!F2:F465,'DevInt 2022 Buchungen'!D2:D465,"1114",'DevInt 2022 Buchungen'!C2:C465,"&gt;="&amp;AW$4,'DevInt 2022 Buchungen'!C2:C465,"&lt;"&amp;AW$5+1,'DevInt 2022 Buchungen'!P2:P465,"Einnahmen")++SUMIFS('DevInt 2022 Buchungen'!F2:F465,'DevInt 2022 Buchungen'!D2:D465,"1114",'DevInt 2022 Buchungen'!C2:C465,"&gt;="&amp;AW$4,'DevInt 2022 Buchungen'!C2:C465,"&lt;"&amp;AW$5+1,'DevInt 2022 Buchungen'!L2:L465,"Einnahmen")+-SUMIFS('DevInt 2022 Buchungen'!F2:F465,'DevInt 2022 Buchungen'!D2:D465,"1114",'DevInt 2022 Buchungen'!C2:C465,"&gt;="&amp;AW$4,'DevInt 2022 Buchungen'!C2:C465,"&lt;"&amp;AW$5+1,'DevInt 2022 Buchungen'!P2:P465,"Ausgaben")++SUMIFS('DevInt 2022 Buchungen'!F2:F465,'DevInt 2022 Buchungen'!D2:D465,"1311",'DevInt 2022 Buchungen'!C2:C465,"&gt;="&amp;AW$4,'DevInt 2022 Buchungen'!C2:C465,"&lt;"&amp;AW$5+1,'DevInt 2022 Buchungen'!L2:L465,"Ausgaben")+-SUMIFS('DevInt 2022 Buchungen'!F2:F465,'DevInt 2022 Buchungen'!D2:D465,"1311",'DevInt 2022 Buchungen'!C2:C465,"&gt;="&amp;AW$4,'DevInt 2022 Buchungen'!C2:C465,"&lt;"&amp;AW$5+1,'DevInt 2022 Buchungen'!P2:P465,"Einnahmen")++SUMIFS('DevInt 2022 Buchungen'!F2:F465,'DevInt 2022 Buchungen'!D2:D465,"1311",'DevInt 2022 Buchungen'!C2:C465,"&gt;="&amp;AW$4,'DevInt 2022 Buchungen'!C2:C465,"&lt;"&amp;AW$5+1,'DevInt 2022 Buchungen'!L2:L465,"Einnahmen")+-SUMIFS('DevInt 2022 Buchungen'!F2:F465,'DevInt 2022 Buchungen'!D2:D465,"1311",'DevInt 2022 Buchungen'!C2:C465,"&gt;="&amp;AW$4,'DevInt 2022 Buchungen'!C2:C465,"&lt;"&amp;AW$5+1,'DevInt 2022 Buchungen'!P2:P465,"Ausgaben")++SUMIFS('DevInt 2022 Buchungen'!F2:F465,'DevInt 2022 Buchungen'!D2:D465,"1312",'DevInt 2022 Buchungen'!C2:C465,"&gt;="&amp;AW$4,'DevInt 2022 Buchungen'!C2:C465,"&lt;"&amp;AW$5+1,'DevInt 2022 Buchungen'!L2:L465,"Ausgaben")+-SUMIFS('DevInt 2022 Buchungen'!F2:F465,'DevInt 2022 Buchungen'!D2:D465,"1312",'DevInt 2022 Buchungen'!C2:C465,"&gt;="&amp;AW$4,'DevInt 2022 Buchungen'!C2:C465,"&lt;"&amp;AW$5+1,'DevInt 2022 Buchungen'!P2:P465,"Einnahmen")++SUMIFS('DevInt 2022 Buchungen'!F2:F465,'DevInt 2022 Buchungen'!D2:D465,"1312",'DevInt 2022 Buchungen'!C2:C465,"&gt;="&amp;AW$4,'DevInt 2022 Buchungen'!C2:C465,"&lt;"&amp;AW$5+1,'DevInt 2022 Buchungen'!L2:L465,"Einnahmen")+-SUMIFS('DevInt 2022 Buchungen'!F2:F465,'DevInt 2022 Buchungen'!D2:D465,"1312",'DevInt 2022 Buchungen'!C2:C465,"&gt;="&amp;AW$4,'DevInt 2022 Buchungen'!C2:C465,"&lt;"&amp;AW$5+1,'DevInt 2022 Buchungen'!P2:P465,"Ausgaben")++SUMIFS('DevInt 2022 Buchungen'!F2:F465,'DevInt 2022 Buchungen'!D2:D465,"1313",'DevInt 2022 Buchungen'!C2:C465,"&gt;="&amp;AW$4,'DevInt 2022 Buchungen'!C2:C465,"&lt;"&amp;AW$5+1,'DevInt 2022 Buchungen'!L2:L465,"Ausgaben")+-SUMIFS('DevInt 2022 Buchungen'!F2:F465,'DevInt 2022 Buchungen'!D2:D465,"1313",'DevInt 2022 Buchungen'!C2:C465,"&gt;="&amp;AW$4,'DevInt 2022 Buchungen'!C2:C465,"&lt;"&amp;AW$5+1,'DevInt 2022 Buchungen'!P2:P465,"Einnahmen")++SUMIFS('DevInt 2022 Buchungen'!F2:F465,'DevInt 2022 Buchungen'!D2:D465,"1313",'DevInt 2022 Buchungen'!C2:C465,"&gt;="&amp;AW$4,'DevInt 2022 Buchungen'!C2:C465,"&lt;"&amp;AW$5+1,'DevInt 2022 Buchungen'!L2:L465,"Einnahmen")+-SUMIFS('DevInt 2022 Buchungen'!F2:F465,'DevInt 2022 Buchungen'!D2:D465,"1313",'DevInt 2022 Buchungen'!C2:C465,"&gt;="&amp;AW$4,'DevInt 2022 Buchungen'!C2:C465,"&lt;"&amp;AW$5+1,'DevInt 2022 Buchungen'!P2:P465,"Ausgaben")++SUMIFS('DevInt 2022 Buchungen'!F2:F465,'DevInt 2022 Buchungen'!D2:D465,"1314",'DevInt 2022 Buchungen'!C2:C465,"&gt;="&amp;AW$4,'DevInt 2022 Buchungen'!C2:C465,"&lt;"&amp;AW$5+1,'DevInt 2022 Buchungen'!L2:L465,"Ausgaben")+-SUMIFS('DevInt 2022 Buchungen'!F2:F465,'DevInt 2022 Buchungen'!D2:D465,"1314",'DevInt 2022 Buchungen'!C2:C465,"&gt;="&amp;AW$4,'DevInt 2022 Buchungen'!C2:C465,"&lt;"&amp;AW$5+1,'DevInt 2022 Buchungen'!P2:P465,"Einnahmen")++SUMIFS('DevInt 2022 Buchungen'!F2:F465,'DevInt 2022 Buchungen'!D2:D465,"1314",'DevInt 2022 Buchungen'!C2:C465,"&gt;="&amp;AW$4,'DevInt 2022 Buchungen'!C2:C465,"&lt;"&amp;AW$5+1,'DevInt 2022 Buchungen'!L2:L465,"Einnahmen")+-SUMIFS('DevInt 2022 Buchungen'!F2:F465,'DevInt 2022 Buchungen'!D2:D465,"1314",'DevInt 2022 Buchungen'!C2:C465,"&gt;="&amp;AW$4,'DevInt 2022 Buchungen'!C2:C465,"&lt;"&amp;AW$5+1,'DevInt 2022 Buchungen'!P2:P465,"Ausgaben")</f>
        <v>0</v>
      </c>
      <c r="AX45" s="21"/>
      <c r="BA45" s="26">
        <f>+SUMIFS('DevInt 2022 Buchungen'!F2:F465,'DevInt 2022 Buchungen'!D2:D465,"1111",'DevInt 2022 Buchungen'!C2:C465,"&gt;="&amp;BA$4,'DevInt 2022 Buchungen'!C2:C465,"&lt;"&amp;BA$5+1,'DevInt 2022 Buchungen'!L2:L465,"Ausgaben")+-SUMIFS('DevInt 2022 Buchungen'!F2:F465,'DevInt 2022 Buchungen'!D2:D465,"1111",'DevInt 2022 Buchungen'!C2:C465,"&gt;="&amp;BA$4,'DevInt 2022 Buchungen'!C2:C465,"&lt;"&amp;BA$5+1,'DevInt 2022 Buchungen'!P2:P465,"Einnahmen")++SUMIFS('DevInt 2022 Buchungen'!F2:F465,'DevInt 2022 Buchungen'!D2:D465,"1111",'DevInt 2022 Buchungen'!C2:C465,"&gt;="&amp;BA$4,'DevInt 2022 Buchungen'!C2:C465,"&lt;"&amp;BA$5+1,'DevInt 2022 Buchungen'!L2:L465,"Einnahmen")+-SUMIFS('DevInt 2022 Buchungen'!F2:F465,'DevInt 2022 Buchungen'!D2:D465,"1111",'DevInt 2022 Buchungen'!C2:C465,"&gt;="&amp;BA$4,'DevInt 2022 Buchungen'!C2:C465,"&lt;"&amp;BA$5+1,'DevInt 2022 Buchungen'!P2:P465,"Ausgaben")++SUMIFS('DevInt 2022 Buchungen'!F2:F465,'DevInt 2022 Buchungen'!D2:D465,"1112",'DevInt 2022 Buchungen'!C2:C465,"&gt;="&amp;BA$4,'DevInt 2022 Buchungen'!C2:C465,"&lt;"&amp;BA$5+1,'DevInt 2022 Buchungen'!L2:L465,"Ausgaben")+-SUMIFS('DevInt 2022 Buchungen'!F2:F465,'DevInt 2022 Buchungen'!D2:D465,"1112",'DevInt 2022 Buchungen'!C2:C465,"&gt;="&amp;BA$4,'DevInt 2022 Buchungen'!C2:C465,"&lt;"&amp;BA$5+1,'DevInt 2022 Buchungen'!P2:P465,"Einnahmen")++SUMIFS('DevInt 2022 Buchungen'!F2:F465,'DevInt 2022 Buchungen'!D2:D465,"1112",'DevInt 2022 Buchungen'!C2:C465,"&gt;="&amp;BA$4,'DevInt 2022 Buchungen'!C2:C465,"&lt;"&amp;BA$5+1,'DevInt 2022 Buchungen'!L2:L465,"Einnahmen")+-SUMIFS('DevInt 2022 Buchungen'!F2:F465,'DevInt 2022 Buchungen'!D2:D465,"1112",'DevInt 2022 Buchungen'!C2:C465,"&gt;="&amp;BA$4,'DevInt 2022 Buchungen'!C2:C465,"&lt;"&amp;BA$5+1,'DevInt 2022 Buchungen'!P2:P465,"Ausgaben")++SUMIFS('DevInt 2022 Buchungen'!F2:F465,'DevInt 2022 Buchungen'!D2:D465,"1113",'DevInt 2022 Buchungen'!C2:C465,"&gt;="&amp;BA$4,'DevInt 2022 Buchungen'!C2:C465,"&lt;"&amp;BA$5+1,'DevInt 2022 Buchungen'!L2:L465,"Ausgaben")+-SUMIFS('DevInt 2022 Buchungen'!F2:F465,'DevInt 2022 Buchungen'!D2:D465,"1113",'DevInt 2022 Buchungen'!C2:C465,"&gt;="&amp;BA$4,'DevInt 2022 Buchungen'!C2:C465,"&lt;"&amp;BA$5+1,'DevInt 2022 Buchungen'!P2:P465,"Einnahmen")++SUMIFS('DevInt 2022 Buchungen'!F2:F465,'DevInt 2022 Buchungen'!D2:D465,"1113",'DevInt 2022 Buchungen'!C2:C465,"&gt;="&amp;BA$4,'DevInt 2022 Buchungen'!C2:C465,"&lt;"&amp;BA$5+1,'DevInt 2022 Buchungen'!L2:L465,"Einnahmen")+-SUMIFS('DevInt 2022 Buchungen'!F2:F465,'DevInt 2022 Buchungen'!D2:D465,"1113",'DevInt 2022 Buchungen'!C2:C465,"&gt;="&amp;BA$4,'DevInt 2022 Buchungen'!C2:C465,"&lt;"&amp;BA$5+1,'DevInt 2022 Buchungen'!P2:P465,"Ausgaben")++SUMIFS('DevInt 2022 Buchungen'!F2:F465,'DevInt 2022 Buchungen'!D2:D465,"1114",'DevInt 2022 Buchungen'!C2:C465,"&gt;="&amp;BA$4,'DevInt 2022 Buchungen'!C2:C465,"&lt;"&amp;BA$5+1,'DevInt 2022 Buchungen'!L2:L465,"Ausgaben")+-SUMIFS('DevInt 2022 Buchungen'!F2:F465,'DevInt 2022 Buchungen'!D2:D465,"1114",'DevInt 2022 Buchungen'!C2:C465,"&gt;="&amp;BA$4,'DevInt 2022 Buchungen'!C2:C465,"&lt;"&amp;BA$5+1,'DevInt 2022 Buchungen'!P2:P465,"Einnahmen")++SUMIFS('DevInt 2022 Buchungen'!F2:F465,'DevInt 2022 Buchungen'!D2:D465,"1114",'DevInt 2022 Buchungen'!C2:C465,"&gt;="&amp;BA$4,'DevInt 2022 Buchungen'!C2:C465,"&lt;"&amp;BA$5+1,'DevInt 2022 Buchungen'!L2:L465,"Einnahmen")+-SUMIFS('DevInt 2022 Buchungen'!F2:F465,'DevInt 2022 Buchungen'!D2:D465,"1114",'DevInt 2022 Buchungen'!C2:C465,"&gt;="&amp;BA$4,'DevInt 2022 Buchungen'!C2:C465,"&lt;"&amp;BA$5+1,'DevInt 2022 Buchungen'!P2:P465,"Ausgaben")++SUMIFS('DevInt 2022 Buchungen'!F2:F465,'DevInt 2022 Buchungen'!D2:D465,"1311",'DevInt 2022 Buchungen'!C2:C465,"&gt;="&amp;BA$4,'DevInt 2022 Buchungen'!C2:C465,"&lt;"&amp;BA$5+1,'DevInt 2022 Buchungen'!L2:L465,"Ausgaben")+-SUMIFS('DevInt 2022 Buchungen'!F2:F465,'DevInt 2022 Buchungen'!D2:D465,"1311",'DevInt 2022 Buchungen'!C2:C465,"&gt;="&amp;BA$4,'DevInt 2022 Buchungen'!C2:C465,"&lt;"&amp;BA$5+1,'DevInt 2022 Buchungen'!P2:P465,"Einnahmen")++SUMIFS('DevInt 2022 Buchungen'!F2:F465,'DevInt 2022 Buchungen'!D2:D465,"1311",'DevInt 2022 Buchungen'!C2:C465,"&gt;="&amp;BA$4,'DevInt 2022 Buchungen'!C2:C465,"&lt;"&amp;BA$5+1,'DevInt 2022 Buchungen'!L2:L465,"Einnahmen")+-SUMIFS('DevInt 2022 Buchungen'!F2:F465,'DevInt 2022 Buchungen'!D2:D465,"1311",'DevInt 2022 Buchungen'!C2:C465,"&gt;="&amp;BA$4,'DevInt 2022 Buchungen'!C2:C465,"&lt;"&amp;BA$5+1,'DevInt 2022 Buchungen'!P2:P465,"Ausgaben")++SUMIFS('DevInt 2022 Buchungen'!F2:F465,'DevInt 2022 Buchungen'!D2:D465,"1312",'DevInt 2022 Buchungen'!C2:C465,"&gt;="&amp;BA$4,'DevInt 2022 Buchungen'!C2:C465,"&lt;"&amp;BA$5+1,'DevInt 2022 Buchungen'!L2:L465,"Ausgaben")+-SUMIFS('DevInt 2022 Buchungen'!F2:F465,'DevInt 2022 Buchungen'!D2:D465,"1312",'DevInt 2022 Buchungen'!C2:C465,"&gt;="&amp;BA$4,'DevInt 2022 Buchungen'!C2:C465,"&lt;"&amp;BA$5+1,'DevInt 2022 Buchungen'!P2:P465,"Einnahmen")++SUMIFS('DevInt 2022 Buchungen'!F2:F465,'DevInt 2022 Buchungen'!D2:D465,"1312",'DevInt 2022 Buchungen'!C2:C465,"&gt;="&amp;BA$4,'DevInt 2022 Buchungen'!C2:C465,"&lt;"&amp;BA$5+1,'DevInt 2022 Buchungen'!L2:L465,"Einnahmen")+-SUMIFS('DevInt 2022 Buchungen'!F2:F465,'DevInt 2022 Buchungen'!D2:D465,"1312",'DevInt 2022 Buchungen'!C2:C465,"&gt;="&amp;BA$4,'DevInt 2022 Buchungen'!C2:C465,"&lt;"&amp;BA$5+1,'DevInt 2022 Buchungen'!P2:P465,"Ausgaben")++SUMIFS('DevInt 2022 Buchungen'!F2:F465,'DevInt 2022 Buchungen'!D2:D465,"1313",'DevInt 2022 Buchungen'!C2:C465,"&gt;="&amp;BA$4,'DevInt 2022 Buchungen'!C2:C465,"&lt;"&amp;BA$5+1,'DevInt 2022 Buchungen'!L2:L465,"Ausgaben")+-SUMIFS('DevInt 2022 Buchungen'!F2:F465,'DevInt 2022 Buchungen'!D2:D465,"1313",'DevInt 2022 Buchungen'!C2:C465,"&gt;="&amp;BA$4,'DevInt 2022 Buchungen'!C2:C465,"&lt;"&amp;BA$5+1,'DevInt 2022 Buchungen'!P2:P465,"Einnahmen")++SUMIFS('DevInt 2022 Buchungen'!F2:F465,'DevInt 2022 Buchungen'!D2:D465,"1313",'DevInt 2022 Buchungen'!C2:C465,"&gt;="&amp;BA$4,'DevInt 2022 Buchungen'!C2:C465,"&lt;"&amp;BA$5+1,'DevInt 2022 Buchungen'!L2:L465,"Einnahmen")+-SUMIFS('DevInt 2022 Buchungen'!F2:F465,'DevInt 2022 Buchungen'!D2:D465,"1313",'DevInt 2022 Buchungen'!C2:C465,"&gt;="&amp;BA$4,'DevInt 2022 Buchungen'!C2:C465,"&lt;"&amp;BA$5+1,'DevInt 2022 Buchungen'!P2:P465,"Ausgaben")++SUMIFS('DevInt 2022 Buchungen'!F2:F465,'DevInt 2022 Buchungen'!D2:D465,"1314",'DevInt 2022 Buchungen'!C2:C465,"&gt;="&amp;BA$4,'DevInt 2022 Buchungen'!C2:C465,"&lt;"&amp;BA$5+1,'DevInt 2022 Buchungen'!L2:L465,"Ausgaben")+-SUMIFS('DevInt 2022 Buchungen'!F2:F465,'DevInt 2022 Buchungen'!D2:D465,"1314",'DevInt 2022 Buchungen'!C2:C465,"&gt;="&amp;BA$4,'DevInt 2022 Buchungen'!C2:C465,"&lt;"&amp;BA$5+1,'DevInt 2022 Buchungen'!P2:P465,"Einnahmen")++SUMIFS('DevInt 2022 Buchungen'!F2:F465,'DevInt 2022 Buchungen'!D2:D465,"1314",'DevInt 2022 Buchungen'!C2:C465,"&gt;="&amp;BA$4,'DevInt 2022 Buchungen'!C2:C465,"&lt;"&amp;BA$5+1,'DevInt 2022 Buchungen'!L2:L465,"Einnahmen")+-SUMIFS('DevInt 2022 Buchungen'!F2:F465,'DevInt 2022 Buchungen'!D2:D465,"1314",'DevInt 2022 Buchungen'!C2:C465,"&gt;="&amp;BA$4,'DevInt 2022 Buchungen'!C2:C465,"&lt;"&amp;BA$5+1,'DevInt 2022 Buchungen'!P2:P465,"Ausgaben")</f>
        <v>0</v>
      </c>
      <c r="BB45" s="21"/>
      <c r="BE45" s="26">
        <f>+SUMIFS('DevInt 2022 Buchungen'!F2:F465,'DevInt 2022 Buchungen'!D2:D465,"1111",'DevInt 2022 Buchungen'!C2:C465,"&gt;="&amp;BE$4,'DevInt 2022 Buchungen'!C2:C465,"&lt;"&amp;BE$5+1,'DevInt 2022 Buchungen'!L2:L465,"Ausgaben")+-SUMIFS('DevInt 2022 Buchungen'!F2:F465,'DevInt 2022 Buchungen'!D2:D465,"1111",'DevInt 2022 Buchungen'!C2:C465,"&gt;="&amp;BE$4,'DevInt 2022 Buchungen'!C2:C465,"&lt;"&amp;BE$5+1,'DevInt 2022 Buchungen'!P2:P465,"Einnahmen")++SUMIFS('DevInt 2022 Buchungen'!F2:F465,'DevInt 2022 Buchungen'!D2:D465,"1111",'DevInt 2022 Buchungen'!C2:C465,"&gt;="&amp;BE$4,'DevInt 2022 Buchungen'!C2:C465,"&lt;"&amp;BE$5+1,'DevInt 2022 Buchungen'!L2:L465,"Einnahmen")+-SUMIFS('DevInt 2022 Buchungen'!F2:F465,'DevInt 2022 Buchungen'!D2:D465,"1111",'DevInt 2022 Buchungen'!C2:C465,"&gt;="&amp;BE$4,'DevInt 2022 Buchungen'!C2:C465,"&lt;"&amp;BE$5+1,'DevInt 2022 Buchungen'!P2:P465,"Ausgaben")++SUMIFS('DevInt 2022 Buchungen'!F2:F465,'DevInt 2022 Buchungen'!D2:D465,"1112",'DevInt 2022 Buchungen'!C2:C465,"&gt;="&amp;BE$4,'DevInt 2022 Buchungen'!C2:C465,"&lt;"&amp;BE$5+1,'DevInt 2022 Buchungen'!L2:L465,"Ausgaben")+-SUMIFS('DevInt 2022 Buchungen'!F2:F465,'DevInt 2022 Buchungen'!D2:D465,"1112",'DevInt 2022 Buchungen'!C2:C465,"&gt;="&amp;BE$4,'DevInt 2022 Buchungen'!C2:C465,"&lt;"&amp;BE$5+1,'DevInt 2022 Buchungen'!P2:P465,"Einnahmen")++SUMIFS('DevInt 2022 Buchungen'!F2:F465,'DevInt 2022 Buchungen'!D2:D465,"1112",'DevInt 2022 Buchungen'!C2:C465,"&gt;="&amp;BE$4,'DevInt 2022 Buchungen'!C2:C465,"&lt;"&amp;BE$5+1,'DevInt 2022 Buchungen'!L2:L465,"Einnahmen")+-SUMIFS('DevInt 2022 Buchungen'!F2:F465,'DevInt 2022 Buchungen'!D2:D465,"1112",'DevInt 2022 Buchungen'!C2:C465,"&gt;="&amp;BE$4,'DevInt 2022 Buchungen'!C2:C465,"&lt;"&amp;BE$5+1,'DevInt 2022 Buchungen'!P2:P465,"Ausgaben")++SUMIFS('DevInt 2022 Buchungen'!F2:F465,'DevInt 2022 Buchungen'!D2:D465,"1113",'DevInt 2022 Buchungen'!C2:C465,"&gt;="&amp;BE$4,'DevInt 2022 Buchungen'!C2:C465,"&lt;"&amp;BE$5+1,'DevInt 2022 Buchungen'!L2:L465,"Ausgaben")+-SUMIFS('DevInt 2022 Buchungen'!F2:F465,'DevInt 2022 Buchungen'!D2:D465,"1113",'DevInt 2022 Buchungen'!C2:C465,"&gt;="&amp;BE$4,'DevInt 2022 Buchungen'!C2:C465,"&lt;"&amp;BE$5+1,'DevInt 2022 Buchungen'!P2:P465,"Einnahmen")++SUMIFS('DevInt 2022 Buchungen'!F2:F465,'DevInt 2022 Buchungen'!D2:D465,"1113",'DevInt 2022 Buchungen'!C2:C465,"&gt;="&amp;BE$4,'DevInt 2022 Buchungen'!C2:C465,"&lt;"&amp;BE$5+1,'DevInt 2022 Buchungen'!L2:L465,"Einnahmen")+-SUMIFS('DevInt 2022 Buchungen'!F2:F465,'DevInt 2022 Buchungen'!D2:D465,"1113",'DevInt 2022 Buchungen'!C2:C465,"&gt;="&amp;BE$4,'DevInt 2022 Buchungen'!C2:C465,"&lt;"&amp;BE$5+1,'DevInt 2022 Buchungen'!P2:P465,"Ausgaben")++SUMIFS('DevInt 2022 Buchungen'!F2:F465,'DevInt 2022 Buchungen'!D2:D465,"1114",'DevInt 2022 Buchungen'!C2:C465,"&gt;="&amp;BE$4,'DevInt 2022 Buchungen'!C2:C465,"&lt;"&amp;BE$5+1,'DevInt 2022 Buchungen'!L2:L465,"Ausgaben")+-SUMIFS('DevInt 2022 Buchungen'!F2:F465,'DevInt 2022 Buchungen'!D2:D465,"1114",'DevInt 2022 Buchungen'!C2:C465,"&gt;="&amp;BE$4,'DevInt 2022 Buchungen'!C2:C465,"&lt;"&amp;BE$5+1,'DevInt 2022 Buchungen'!P2:P465,"Einnahmen")++SUMIFS('DevInt 2022 Buchungen'!F2:F465,'DevInt 2022 Buchungen'!D2:D465,"1114",'DevInt 2022 Buchungen'!C2:C465,"&gt;="&amp;BE$4,'DevInt 2022 Buchungen'!C2:C465,"&lt;"&amp;BE$5+1,'DevInt 2022 Buchungen'!L2:L465,"Einnahmen")+-SUMIFS('DevInt 2022 Buchungen'!F2:F465,'DevInt 2022 Buchungen'!D2:D465,"1114",'DevInt 2022 Buchungen'!C2:C465,"&gt;="&amp;BE$4,'DevInt 2022 Buchungen'!C2:C465,"&lt;"&amp;BE$5+1,'DevInt 2022 Buchungen'!P2:P465,"Ausgaben")++SUMIFS('DevInt 2022 Buchungen'!F2:F465,'DevInt 2022 Buchungen'!D2:D465,"1311",'DevInt 2022 Buchungen'!C2:C465,"&gt;="&amp;BE$4,'DevInt 2022 Buchungen'!C2:C465,"&lt;"&amp;BE$5+1,'DevInt 2022 Buchungen'!L2:L465,"Ausgaben")+-SUMIFS('DevInt 2022 Buchungen'!F2:F465,'DevInt 2022 Buchungen'!D2:D465,"1311",'DevInt 2022 Buchungen'!C2:C465,"&gt;="&amp;BE$4,'DevInt 2022 Buchungen'!C2:C465,"&lt;"&amp;BE$5+1,'DevInt 2022 Buchungen'!P2:P465,"Einnahmen")++SUMIFS('DevInt 2022 Buchungen'!F2:F465,'DevInt 2022 Buchungen'!D2:D465,"1311",'DevInt 2022 Buchungen'!C2:C465,"&gt;="&amp;BE$4,'DevInt 2022 Buchungen'!C2:C465,"&lt;"&amp;BE$5+1,'DevInt 2022 Buchungen'!L2:L465,"Einnahmen")+-SUMIFS('DevInt 2022 Buchungen'!F2:F465,'DevInt 2022 Buchungen'!D2:D465,"1311",'DevInt 2022 Buchungen'!C2:C465,"&gt;="&amp;BE$4,'DevInt 2022 Buchungen'!C2:C465,"&lt;"&amp;BE$5+1,'DevInt 2022 Buchungen'!P2:P465,"Ausgaben")++SUMIFS('DevInt 2022 Buchungen'!F2:F465,'DevInt 2022 Buchungen'!D2:D465,"1312",'DevInt 2022 Buchungen'!C2:C465,"&gt;="&amp;BE$4,'DevInt 2022 Buchungen'!C2:C465,"&lt;"&amp;BE$5+1,'DevInt 2022 Buchungen'!L2:L465,"Ausgaben")+-SUMIFS('DevInt 2022 Buchungen'!F2:F465,'DevInt 2022 Buchungen'!D2:D465,"1312",'DevInt 2022 Buchungen'!C2:C465,"&gt;="&amp;BE$4,'DevInt 2022 Buchungen'!C2:C465,"&lt;"&amp;BE$5+1,'DevInt 2022 Buchungen'!P2:P465,"Einnahmen")++SUMIFS('DevInt 2022 Buchungen'!F2:F465,'DevInt 2022 Buchungen'!D2:D465,"1312",'DevInt 2022 Buchungen'!C2:C465,"&gt;="&amp;BE$4,'DevInt 2022 Buchungen'!C2:C465,"&lt;"&amp;BE$5+1,'DevInt 2022 Buchungen'!L2:L465,"Einnahmen")+-SUMIFS('DevInt 2022 Buchungen'!F2:F465,'DevInt 2022 Buchungen'!D2:D465,"1312",'DevInt 2022 Buchungen'!C2:C465,"&gt;="&amp;BE$4,'DevInt 2022 Buchungen'!C2:C465,"&lt;"&amp;BE$5+1,'DevInt 2022 Buchungen'!P2:P465,"Ausgaben")++SUMIFS('DevInt 2022 Buchungen'!F2:F465,'DevInt 2022 Buchungen'!D2:D465,"1313",'DevInt 2022 Buchungen'!C2:C465,"&gt;="&amp;BE$4,'DevInt 2022 Buchungen'!C2:C465,"&lt;"&amp;BE$5+1,'DevInt 2022 Buchungen'!L2:L465,"Ausgaben")+-SUMIFS('DevInt 2022 Buchungen'!F2:F465,'DevInt 2022 Buchungen'!D2:D465,"1313",'DevInt 2022 Buchungen'!C2:C465,"&gt;="&amp;BE$4,'DevInt 2022 Buchungen'!C2:C465,"&lt;"&amp;BE$5+1,'DevInt 2022 Buchungen'!P2:P465,"Einnahmen")++SUMIFS('DevInt 2022 Buchungen'!F2:F465,'DevInt 2022 Buchungen'!D2:D465,"1313",'DevInt 2022 Buchungen'!C2:C465,"&gt;="&amp;BE$4,'DevInt 2022 Buchungen'!C2:C465,"&lt;"&amp;BE$5+1,'DevInt 2022 Buchungen'!L2:L465,"Einnahmen")+-SUMIFS('DevInt 2022 Buchungen'!F2:F465,'DevInt 2022 Buchungen'!D2:D465,"1313",'DevInt 2022 Buchungen'!C2:C465,"&gt;="&amp;BE$4,'DevInt 2022 Buchungen'!C2:C465,"&lt;"&amp;BE$5+1,'DevInt 2022 Buchungen'!P2:P465,"Ausgaben")++SUMIFS('DevInt 2022 Buchungen'!F2:F465,'DevInt 2022 Buchungen'!D2:D465,"1314",'DevInt 2022 Buchungen'!C2:C465,"&gt;="&amp;BE$4,'DevInt 2022 Buchungen'!C2:C465,"&lt;"&amp;BE$5+1,'DevInt 2022 Buchungen'!L2:L465,"Ausgaben")+-SUMIFS('DevInt 2022 Buchungen'!F2:F465,'DevInt 2022 Buchungen'!D2:D465,"1314",'DevInt 2022 Buchungen'!C2:C465,"&gt;="&amp;BE$4,'DevInt 2022 Buchungen'!C2:C465,"&lt;"&amp;BE$5+1,'DevInt 2022 Buchungen'!P2:P465,"Einnahmen")++SUMIFS('DevInt 2022 Buchungen'!F2:F465,'DevInt 2022 Buchungen'!D2:D465,"1314",'DevInt 2022 Buchungen'!C2:C465,"&gt;="&amp;BE$4,'DevInt 2022 Buchungen'!C2:C465,"&lt;"&amp;BE$5+1,'DevInt 2022 Buchungen'!L2:L465,"Einnahmen")+-SUMIFS('DevInt 2022 Buchungen'!F2:F465,'DevInt 2022 Buchungen'!D2:D465,"1314",'DevInt 2022 Buchungen'!C2:C465,"&gt;="&amp;BE$4,'DevInt 2022 Buchungen'!C2:C465,"&lt;"&amp;BE$5+1,'DevInt 2022 Buchungen'!P2:P465,"Ausgaben")</f>
        <v>0</v>
      </c>
      <c r="BF45" s="21"/>
      <c r="BI45" s="26">
        <f>+SUMIFS('DevInt 2022 Buchungen'!F2:F465,'DevInt 2022 Buchungen'!D2:D465,"1111",'DevInt 2022 Buchungen'!C2:C465,"&gt;="&amp;BI$4,'DevInt 2022 Buchungen'!C2:C465,"&lt;"&amp;BI$5+1,'DevInt 2022 Buchungen'!L2:L465,"Ausgaben")+-SUMIFS('DevInt 2022 Buchungen'!F2:F465,'DevInt 2022 Buchungen'!D2:D465,"1111",'DevInt 2022 Buchungen'!C2:C465,"&gt;="&amp;BI$4,'DevInt 2022 Buchungen'!C2:C465,"&lt;"&amp;BI$5+1,'DevInt 2022 Buchungen'!P2:P465,"Einnahmen")++SUMIFS('DevInt 2022 Buchungen'!F2:F465,'DevInt 2022 Buchungen'!D2:D465,"1111",'DevInt 2022 Buchungen'!C2:C465,"&gt;="&amp;BI$4,'DevInt 2022 Buchungen'!C2:C465,"&lt;"&amp;BI$5+1,'DevInt 2022 Buchungen'!L2:L465,"Einnahmen")+-SUMIFS('DevInt 2022 Buchungen'!F2:F465,'DevInt 2022 Buchungen'!D2:D465,"1111",'DevInt 2022 Buchungen'!C2:C465,"&gt;="&amp;BI$4,'DevInt 2022 Buchungen'!C2:C465,"&lt;"&amp;BI$5+1,'DevInt 2022 Buchungen'!P2:P465,"Ausgaben")++SUMIFS('DevInt 2022 Buchungen'!F2:F465,'DevInt 2022 Buchungen'!D2:D465,"1112",'DevInt 2022 Buchungen'!C2:C465,"&gt;="&amp;BI$4,'DevInt 2022 Buchungen'!C2:C465,"&lt;"&amp;BI$5+1,'DevInt 2022 Buchungen'!L2:L465,"Ausgaben")+-SUMIFS('DevInt 2022 Buchungen'!F2:F465,'DevInt 2022 Buchungen'!D2:D465,"1112",'DevInt 2022 Buchungen'!C2:C465,"&gt;="&amp;BI$4,'DevInt 2022 Buchungen'!C2:C465,"&lt;"&amp;BI$5+1,'DevInt 2022 Buchungen'!P2:P465,"Einnahmen")++SUMIFS('DevInt 2022 Buchungen'!F2:F465,'DevInt 2022 Buchungen'!D2:D465,"1112",'DevInt 2022 Buchungen'!C2:C465,"&gt;="&amp;BI$4,'DevInt 2022 Buchungen'!C2:C465,"&lt;"&amp;BI$5+1,'DevInt 2022 Buchungen'!L2:L465,"Einnahmen")+-SUMIFS('DevInt 2022 Buchungen'!F2:F465,'DevInt 2022 Buchungen'!D2:D465,"1112",'DevInt 2022 Buchungen'!C2:C465,"&gt;="&amp;BI$4,'DevInt 2022 Buchungen'!C2:C465,"&lt;"&amp;BI$5+1,'DevInt 2022 Buchungen'!P2:P465,"Ausgaben")++SUMIFS('DevInt 2022 Buchungen'!F2:F465,'DevInt 2022 Buchungen'!D2:D465,"1113",'DevInt 2022 Buchungen'!C2:C465,"&gt;="&amp;BI$4,'DevInt 2022 Buchungen'!C2:C465,"&lt;"&amp;BI$5+1,'DevInt 2022 Buchungen'!L2:L465,"Ausgaben")+-SUMIFS('DevInt 2022 Buchungen'!F2:F465,'DevInt 2022 Buchungen'!D2:D465,"1113",'DevInt 2022 Buchungen'!C2:C465,"&gt;="&amp;BI$4,'DevInt 2022 Buchungen'!C2:C465,"&lt;"&amp;BI$5+1,'DevInt 2022 Buchungen'!P2:P465,"Einnahmen")++SUMIFS('DevInt 2022 Buchungen'!F2:F465,'DevInt 2022 Buchungen'!D2:D465,"1113",'DevInt 2022 Buchungen'!C2:C465,"&gt;="&amp;BI$4,'DevInt 2022 Buchungen'!C2:C465,"&lt;"&amp;BI$5+1,'DevInt 2022 Buchungen'!L2:L465,"Einnahmen")+-SUMIFS('DevInt 2022 Buchungen'!F2:F465,'DevInt 2022 Buchungen'!D2:D465,"1113",'DevInt 2022 Buchungen'!C2:C465,"&gt;="&amp;BI$4,'DevInt 2022 Buchungen'!C2:C465,"&lt;"&amp;BI$5+1,'DevInt 2022 Buchungen'!P2:P465,"Ausgaben")++SUMIFS('DevInt 2022 Buchungen'!F2:F465,'DevInt 2022 Buchungen'!D2:D465,"1114",'DevInt 2022 Buchungen'!C2:C465,"&gt;="&amp;BI$4,'DevInt 2022 Buchungen'!C2:C465,"&lt;"&amp;BI$5+1,'DevInt 2022 Buchungen'!L2:L465,"Ausgaben")+-SUMIFS('DevInt 2022 Buchungen'!F2:F465,'DevInt 2022 Buchungen'!D2:D465,"1114",'DevInt 2022 Buchungen'!C2:C465,"&gt;="&amp;BI$4,'DevInt 2022 Buchungen'!C2:C465,"&lt;"&amp;BI$5+1,'DevInt 2022 Buchungen'!P2:P465,"Einnahmen")++SUMIFS('DevInt 2022 Buchungen'!F2:F465,'DevInt 2022 Buchungen'!D2:D465,"1114",'DevInt 2022 Buchungen'!C2:C465,"&gt;="&amp;BI$4,'DevInt 2022 Buchungen'!C2:C465,"&lt;"&amp;BI$5+1,'DevInt 2022 Buchungen'!L2:L465,"Einnahmen")+-SUMIFS('DevInt 2022 Buchungen'!F2:F465,'DevInt 2022 Buchungen'!D2:D465,"1114",'DevInt 2022 Buchungen'!C2:C465,"&gt;="&amp;BI$4,'DevInt 2022 Buchungen'!C2:C465,"&lt;"&amp;BI$5+1,'DevInt 2022 Buchungen'!P2:P465,"Ausgaben")++SUMIFS('DevInt 2022 Buchungen'!F2:F465,'DevInt 2022 Buchungen'!D2:D465,"1311",'DevInt 2022 Buchungen'!C2:C465,"&gt;="&amp;BI$4,'DevInt 2022 Buchungen'!C2:C465,"&lt;"&amp;BI$5+1,'DevInt 2022 Buchungen'!L2:L465,"Ausgaben")+-SUMIFS('DevInt 2022 Buchungen'!F2:F465,'DevInt 2022 Buchungen'!D2:D465,"1311",'DevInt 2022 Buchungen'!C2:C465,"&gt;="&amp;BI$4,'DevInt 2022 Buchungen'!C2:C465,"&lt;"&amp;BI$5+1,'DevInt 2022 Buchungen'!P2:P465,"Einnahmen")++SUMIFS('DevInt 2022 Buchungen'!F2:F465,'DevInt 2022 Buchungen'!D2:D465,"1311",'DevInt 2022 Buchungen'!C2:C465,"&gt;="&amp;BI$4,'DevInt 2022 Buchungen'!C2:C465,"&lt;"&amp;BI$5+1,'DevInt 2022 Buchungen'!L2:L465,"Einnahmen")+-SUMIFS('DevInt 2022 Buchungen'!F2:F465,'DevInt 2022 Buchungen'!D2:D465,"1311",'DevInt 2022 Buchungen'!C2:C465,"&gt;="&amp;BI$4,'DevInt 2022 Buchungen'!C2:C465,"&lt;"&amp;BI$5+1,'DevInt 2022 Buchungen'!P2:P465,"Ausgaben")++SUMIFS('DevInt 2022 Buchungen'!F2:F465,'DevInt 2022 Buchungen'!D2:D465,"1312",'DevInt 2022 Buchungen'!C2:C465,"&gt;="&amp;BI$4,'DevInt 2022 Buchungen'!C2:C465,"&lt;"&amp;BI$5+1,'DevInt 2022 Buchungen'!L2:L465,"Ausgaben")+-SUMIFS('DevInt 2022 Buchungen'!F2:F465,'DevInt 2022 Buchungen'!D2:D465,"1312",'DevInt 2022 Buchungen'!C2:C465,"&gt;="&amp;BI$4,'DevInt 2022 Buchungen'!C2:C465,"&lt;"&amp;BI$5+1,'DevInt 2022 Buchungen'!P2:P465,"Einnahmen")++SUMIFS('DevInt 2022 Buchungen'!F2:F465,'DevInt 2022 Buchungen'!D2:D465,"1312",'DevInt 2022 Buchungen'!C2:C465,"&gt;="&amp;BI$4,'DevInt 2022 Buchungen'!C2:C465,"&lt;"&amp;BI$5+1,'DevInt 2022 Buchungen'!L2:L465,"Einnahmen")+-SUMIFS('DevInt 2022 Buchungen'!F2:F465,'DevInt 2022 Buchungen'!D2:D465,"1312",'DevInt 2022 Buchungen'!C2:C465,"&gt;="&amp;BI$4,'DevInt 2022 Buchungen'!C2:C465,"&lt;"&amp;BI$5+1,'DevInt 2022 Buchungen'!P2:P465,"Ausgaben")++SUMIFS('DevInt 2022 Buchungen'!F2:F465,'DevInt 2022 Buchungen'!D2:D465,"1313",'DevInt 2022 Buchungen'!C2:C465,"&gt;="&amp;BI$4,'DevInt 2022 Buchungen'!C2:C465,"&lt;"&amp;BI$5+1,'DevInt 2022 Buchungen'!L2:L465,"Ausgaben")+-SUMIFS('DevInt 2022 Buchungen'!F2:F465,'DevInt 2022 Buchungen'!D2:D465,"1313",'DevInt 2022 Buchungen'!C2:C465,"&gt;="&amp;BI$4,'DevInt 2022 Buchungen'!C2:C465,"&lt;"&amp;BI$5+1,'DevInt 2022 Buchungen'!P2:P465,"Einnahmen")++SUMIFS('DevInt 2022 Buchungen'!F2:F465,'DevInt 2022 Buchungen'!D2:D465,"1313",'DevInt 2022 Buchungen'!C2:C465,"&gt;="&amp;BI$4,'DevInt 2022 Buchungen'!C2:C465,"&lt;"&amp;BI$5+1,'DevInt 2022 Buchungen'!L2:L465,"Einnahmen")+-SUMIFS('DevInt 2022 Buchungen'!F2:F465,'DevInt 2022 Buchungen'!D2:D465,"1313",'DevInt 2022 Buchungen'!C2:C465,"&gt;="&amp;BI$4,'DevInt 2022 Buchungen'!C2:C465,"&lt;"&amp;BI$5+1,'DevInt 2022 Buchungen'!P2:P465,"Ausgaben")++SUMIFS('DevInt 2022 Buchungen'!F2:F465,'DevInt 2022 Buchungen'!D2:D465,"1314",'DevInt 2022 Buchungen'!C2:C465,"&gt;="&amp;BI$4,'DevInt 2022 Buchungen'!C2:C465,"&lt;"&amp;BI$5+1,'DevInt 2022 Buchungen'!L2:L465,"Ausgaben")+-SUMIFS('DevInt 2022 Buchungen'!F2:F465,'DevInt 2022 Buchungen'!D2:D465,"1314",'DevInt 2022 Buchungen'!C2:C465,"&gt;="&amp;BI$4,'DevInt 2022 Buchungen'!C2:C465,"&lt;"&amp;BI$5+1,'DevInt 2022 Buchungen'!P2:P465,"Einnahmen")++SUMIFS('DevInt 2022 Buchungen'!F2:F465,'DevInt 2022 Buchungen'!D2:D465,"1314",'DevInt 2022 Buchungen'!C2:C465,"&gt;="&amp;BI$4,'DevInt 2022 Buchungen'!C2:C465,"&lt;"&amp;BI$5+1,'DevInt 2022 Buchungen'!L2:L465,"Einnahmen")+-SUMIFS('DevInt 2022 Buchungen'!F2:F465,'DevInt 2022 Buchungen'!D2:D465,"1314",'DevInt 2022 Buchungen'!C2:C465,"&gt;="&amp;BI$4,'DevInt 2022 Buchungen'!C2:C465,"&lt;"&amp;BI$5+1,'DevInt 2022 Buchungen'!P2:P465,"Ausgaben")</f>
        <v>0</v>
      </c>
      <c r="BJ45" s="21"/>
      <c r="BM45" s="26">
        <f>+SUMIFS('DevInt 2022 Buchungen'!F2:F465,'DevInt 2022 Buchungen'!D2:D465,"1111",'DevInt 2022 Buchungen'!C2:C465,"&gt;="&amp;BM$4,'DevInt 2022 Buchungen'!C2:C465,"&lt;"&amp;BM$5+1,'DevInt 2022 Buchungen'!L2:L465,"Ausgaben")+-SUMIFS('DevInt 2022 Buchungen'!F2:F465,'DevInt 2022 Buchungen'!D2:D465,"1111",'DevInt 2022 Buchungen'!C2:C465,"&gt;="&amp;BM$4,'DevInt 2022 Buchungen'!C2:C465,"&lt;"&amp;BM$5+1,'DevInt 2022 Buchungen'!P2:P465,"Einnahmen")++SUMIFS('DevInt 2022 Buchungen'!F2:F465,'DevInt 2022 Buchungen'!D2:D465,"1111",'DevInt 2022 Buchungen'!C2:C465,"&gt;="&amp;BM$4,'DevInt 2022 Buchungen'!C2:C465,"&lt;"&amp;BM$5+1,'DevInt 2022 Buchungen'!L2:L465,"Einnahmen")+-SUMIFS('DevInt 2022 Buchungen'!F2:F465,'DevInt 2022 Buchungen'!D2:D465,"1111",'DevInt 2022 Buchungen'!C2:C465,"&gt;="&amp;BM$4,'DevInt 2022 Buchungen'!C2:C465,"&lt;"&amp;BM$5+1,'DevInt 2022 Buchungen'!P2:P465,"Ausgaben")++SUMIFS('DevInt 2022 Buchungen'!F2:F465,'DevInt 2022 Buchungen'!D2:D465,"1112",'DevInt 2022 Buchungen'!C2:C465,"&gt;="&amp;BM$4,'DevInt 2022 Buchungen'!C2:C465,"&lt;"&amp;BM$5+1,'DevInt 2022 Buchungen'!L2:L465,"Ausgaben")+-SUMIFS('DevInt 2022 Buchungen'!F2:F465,'DevInt 2022 Buchungen'!D2:D465,"1112",'DevInt 2022 Buchungen'!C2:C465,"&gt;="&amp;BM$4,'DevInt 2022 Buchungen'!C2:C465,"&lt;"&amp;BM$5+1,'DevInt 2022 Buchungen'!P2:P465,"Einnahmen")++SUMIFS('DevInt 2022 Buchungen'!F2:F465,'DevInt 2022 Buchungen'!D2:D465,"1112",'DevInt 2022 Buchungen'!C2:C465,"&gt;="&amp;BM$4,'DevInt 2022 Buchungen'!C2:C465,"&lt;"&amp;BM$5+1,'DevInt 2022 Buchungen'!L2:L465,"Einnahmen")+-SUMIFS('DevInt 2022 Buchungen'!F2:F465,'DevInt 2022 Buchungen'!D2:D465,"1112",'DevInt 2022 Buchungen'!C2:C465,"&gt;="&amp;BM$4,'DevInt 2022 Buchungen'!C2:C465,"&lt;"&amp;BM$5+1,'DevInt 2022 Buchungen'!P2:P465,"Ausgaben")++SUMIFS('DevInt 2022 Buchungen'!F2:F465,'DevInt 2022 Buchungen'!D2:D465,"1113",'DevInt 2022 Buchungen'!C2:C465,"&gt;="&amp;BM$4,'DevInt 2022 Buchungen'!C2:C465,"&lt;"&amp;BM$5+1,'DevInt 2022 Buchungen'!L2:L465,"Ausgaben")+-SUMIFS('DevInt 2022 Buchungen'!F2:F465,'DevInt 2022 Buchungen'!D2:D465,"1113",'DevInt 2022 Buchungen'!C2:C465,"&gt;="&amp;BM$4,'DevInt 2022 Buchungen'!C2:C465,"&lt;"&amp;BM$5+1,'DevInt 2022 Buchungen'!P2:P465,"Einnahmen")++SUMIFS('DevInt 2022 Buchungen'!F2:F465,'DevInt 2022 Buchungen'!D2:D465,"1113",'DevInt 2022 Buchungen'!C2:C465,"&gt;="&amp;BM$4,'DevInt 2022 Buchungen'!C2:C465,"&lt;"&amp;BM$5+1,'DevInt 2022 Buchungen'!L2:L465,"Einnahmen")+-SUMIFS('DevInt 2022 Buchungen'!F2:F465,'DevInt 2022 Buchungen'!D2:D465,"1113",'DevInt 2022 Buchungen'!C2:C465,"&gt;="&amp;BM$4,'DevInt 2022 Buchungen'!C2:C465,"&lt;"&amp;BM$5+1,'DevInt 2022 Buchungen'!P2:P465,"Ausgaben")++SUMIFS('DevInt 2022 Buchungen'!F2:F465,'DevInt 2022 Buchungen'!D2:D465,"1114",'DevInt 2022 Buchungen'!C2:C465,"&gt;="&amp;BM$4,'DevInt 2022 Buchungen'!C2:C465,"&lt;"&amp;BM$5+1,'DevInt 2022 Buchungen'!L2:L465,"Ausgaben")+-SUMIFS('DevInt 2022 Buchungen'!F2:F465,'DevInt 2022 Buchungen'!D2:D465,"1114",'DevInt 2022 Buchungen'!C2:C465,"&gt;="&amp;BM$4,'DevInt 2022 Buchungen'!C2:C465,"&lt;"&amp;BM$5+1,'DevInt 2022 Buchungen'!P2:P465,"Einnahmen")++SUMIFS('DevInt 2022 Buchungen'!F2:F465,'DevInt 2022 Buchungen'!D2:D465,"1114",'DevInt 2022 Buchungen'!C2:C465,"&gt;="&amp;BM$4,'DevInt 2022 Buchungen'!C2:C465,"&lt;"&amp;BM$5+1,'DevInt 2022 Buchungen'!L2:L465,"Einnahmen")+-SUMIFS('DevInt 2022 Buchungen'!F2:F465,'DevInt 2022 Buchungen'!D2:D465,"1114",'DevInt 2022 Buchungen'!C2:C465,"&gt;="&amp;BM$4,'DevInt 2022 Buchungen'!C2:C465,"&lt;"&amp;BM$5+1,'DevInt 2022 Buchungen'!P2:P465,"Ausgaben")++SUMIFS('DevInt 2022 Buchungen'!F2:F465,'DevInt 2022 Buchungen'!D2:D465,"1311",'DevInt 2022 Buchungen'!C2:C465,"&gt;="&amp;BM$4,'DevInt 2022 Buchungen'!C2:C465,"&lt;"&amp;BM$5+1,'DevInt 2022 Buchungen'!L2:L465,"Ausgaben")+-SUMIFS('DevInt 2022 Buchungen'!F2:F465,'DevInt 2022 Buchungen'!D2:D465,"1311",'DevInt 2022 Buchungen'!C2:C465,"&gt;="&amp;BM$4,'DevInt 2022 Buchungen'!C2:C465,"&lt;"&amp;BM$5+1,'DevInt 2022 Buchungen'!P2:P465,"Einnahmen")++SUMIFS('DevInt 2022 Buchungen'!F2:F465,'DevInt 2022 Buchungen'!D2:D465,"1311",'DevInt 2022 Buchungen'!C2:C465,"&gt;="&amp;BM$4,'DevInt 2022 Buchungen'!C2:C465,"&lt;"&amp;BM$5+1,'DevInt 2022 Buchungen'!L2:L465,"Einnahmen")+-SUMIFS('DevInt 2022 Buchungen'!F2:F465,'DevInt 2022 Buchungen'!D2:D465,"1311",'DevInt 2022 Buchungen'!C2:C465,"&gt;="&amp;BM$4,'DevInt 2022 Buchungen'!C2:C465,"&lt;"&amp;BM$5+1,'DevInt 2022 Buchungen'!P2:P465,"Ausgaben")++SUMIFS('DevInt 2022 Buchungen'!F2:F465,'DevInt 2022 Buchungen'!D2:D465,"1312",'DevInt 2022 Buchungen'!C2:C465,"&gt;="&amp;BM$4,'DevInt 2022 Buchungen'!C2:C465,"&lt;"&amp;BM$5+1,'DevInt 2022 Buchungen'!L2:L465,"Ausgaben")+-SUMIFS('DevInt 2022 Buchungen'!F2:F465,'DevInt 2022 Buchungen'!D2:D465,"1312",'DevInt 2022 Buchungen'!C2:C465,"&gt;="&amp;BM$4,'DevInt 2022 Buchungen'!C2:C465,"&lt;"&amp;BM$5+1,'DevInt 2022 Buchungen'!P2:P465,"Einnahmen")++SUMIFS('DevInt 2022 Buchungen'!F2:F465,'DevInt 2022 Buchungen'!D2:D465,"1312",'DevInt 2022 Buchungen'!C2:C465,"&gt;="&amp;BM$4,'DevInt 2022 Buchungen'!C2:C465,"&lt;"&amp;BM$5+1,'DevInt 2022 Buchungen'!L2:L465,"Einnahmen")+-SUMIFS('DevInt 2022 Buchungen'!F2:F465,'DevInt 2022 Buchungen'!D2:D465,"1312",'DevInt 2022 Buchungen'!C2:C465,"&gt;="&amp;BM$4,'DevInt 2022 Buchungen'!C2:C465,"&lt;"&amp;BM$5+1,'DevInt 2022 Buchungen'!P2:P465,"Ausgaben")++SUMIFS('DevInt 2022 Buchungen'!F2:F465,'DevInt 2022 Buchungen'!D2:D465,"1313",'DevInt 2022 Buchungen'!C2:C465,"&gt;="&amp;BM$4,'DevInt 2022 Buchungen'!C2:C465,"&lt;"&amp;BM$5+1,'DevInt 2022 Buchungen'!L2:L465,"Ausgaben")+-SUMIFS('DevInt 2022 Buchungen'!F2:F465,'DevInt 2022 Buchungen'!D2:D465,"1313",'DevInt 2022 Buchungen'!C2:C465,"&gt;="&amp;BM$4,'DevInt 2022 Buchungen'!C2:C465,"&lt;"&amp;BM$5+1,'DevInt 2022 Buchungen'!P2:P465,"Einnahmen")++SUMIFS('DevInt 2022 Buchungen'!F2:F465,'DevInt 2022 Buchungen'!D2:D465,"1313",'DevInt 2022 Buchungen'!C2:C465,"&gt;="&amp;BM$4,'DevInt 2022 Buchungen'!C2:C465,"&lt;"&amp;BM$5+1,'DevInt 2022 Buchungen'!L2:L465,"Einnahmen")+-SUMIFS('DevInt 2022 Buchungen'!F2:F465,'DevInt 2022 Buchungen'!D2:D465,"1313",'DevInt 2022 Buchungen'!C2:C465,"&gt;="&amp;BM$4,'DevInt 2022 Buchungen'!C2:C465,"&lt;"&amp;BM$5+1,'DevInt 2022 Buchungen'!P2:P465,"Ausgaben")++SUMIFS('DevInt 2022 Buchungen'!F2:F465,'DevInt 2022 Buchungen'!D2:D465,"1314",'DevInt 2022 Buchungen'!C2:C465,"&gt;="&amp;BM$4,'DevInt 2022 Buchungen'!C2:C465,"&lt;"&amp;BM$5+1,'DevInt 2022 Buchungen'!L2:L465,"Ausgaben")+-SUMIFS('DevInt 2022 Buchungen'!F2:F465,'DevInt 2022 Buchungen'!D2:D465,"1314",'DevInt 2022 Buchungen'!C2:C465,"&gt;="&amp;BM$4,'DevInt 2022 Buchungen'!C2:C465,"&lt;"&amp;BM$5+1,'DevInt 2022 Buchungen'!P2:P465,"Einnahmen")++SUMIFS('DevInt 2022 Buchungen'!F2:F465,'DevInt 2022 Buchungen'!D2:D465,"1314",'DevInt 2022 Buchungen'!C2:C465,"&gt;="&amp;BM$4,'DevInt 2022 Buchungen'!C2:C465,"&lt;"&amp;BM$5+1,'DevInt 2022 Buchungen'!L2:L465,"Einnahmen")+-SUMIFS('DevInt 2022 Buchungen'!F2:F465,'DevInt 2022 Buchungen'!D2:D465,"1314",'DevInt 2022 Buchungen'!C2:C465,"&gt;="&amp;BM$4,'DevInt 2022 Buchungen'!C2:C465,"&lt;"&amp;BM$5+1,'DevInt 2022 Buchungen'!P2:P465,"Ausgaben")</f>
        <v>0</v>
      </c>
    </row>
    <row r="46" spans="2:65" x14ac:dyDescent="0.2">
      <c r="D46" t="s">
        <v>5136</v>
      </c>
      <c r="E46" t="s">
        <v>5175</v>
      </c>
      <c r="F46" s="21"/>
      <c r="I46" s="22"/>
      <c r="J46" s="21"/>
      <c r="M46" s="26">
        <f>+SUMIFS('DevInt 2022 Buchungen'!F2:F465,'DevInt 2022 Buchungen'!D2:D465,"1121",'DevInt 2022 Buchungen'!C2:C465,"&gt;="&amp;M$4,'DevInt 2022 Buchungen'!C2:C465,"&lt;"&amp;M$5+1,'DevInt 2022 Buchungen'!L2:L465,"Ausgaben")+-SUMIFS('DevInt 2022 Buchungen'!F2:F465,'DevInt 2022 Buchungen'!D2:D465,"1121",'DevInt 2022 Buchungen'!C2:C465,"&gt;="&amp;M$4,'DevInt 2022 Buchungen'!C2:C465,"&lt;"&amp;M$5+1,'DevInt 2022 Buchungen'!P2:P465,"Einnahmen")++SUMIFS('DevInt 2022 Buchungen'!F2:F465,'DevInt 2022 Buchungen'!D2:D465,"1121",'DevInt 2022 Buchungen'!C2:C465,"&gt;="&amp;M$4,'DevInt 2022 Buchungen'!C2:C465,"&lt;"&amp;M$5+1,'DevInt 2022 Buchungen'!L2:L465,"Einnahmen")+-SUMIFS('DevInt 2022 Buchungen'!F2:F465,'DevInt 2022 Buchungen'!D2:D465,"1121",'DevInt 2022 Buchungen'!C2:C465,"&gt;="&amp;M$4,'DevInt 2022 Buchungen'!C2:C465,"&lt;"&amp;M$5+1,'DevInt 2022 Buchungen'!P2:P465,"Ausgaben")++SUMIFS('DevInt 2022 Buchungen'!F2:F465,'DevInt 2022 Buchungen'!D2:D465,"1122",'DevInt 2022 Buchungen'!C2:C465,"&gt;="&amp;M$4,'DevInt 2022 Buchungen'!C2:C465,"&lt;"&amp;M$5+1,'DevInt 2022 Buchungen'!L2:L465,"Ausgaben")+-SUMIFS('DevInt 2022 Buchungen'!F2:F465,'DevInt 2022 Buchungen'!D2:D465,"1122",'DevInt 2022 Buchungen'!C2:C465,"&gt;="&amp;M$4,'DevInt 2022 Buchungen'!C2:C465,"&lt;"&amp;M$5+1,'DevInt 2022 Buchungen'!P2:P465,"Einnahmen")++SUMIFS('DevInt 2022 Buchungen'!F2:F465,'DevInt 2022 Buchungen'!D2:D465,"1122",'DevInt 2022 Buchungen'!C2:C465,"&gt;="&amp;M$4,'DevInt 2022 Buchungen'!C2:C465,"&lt;"&amp;M$5+1,'DevInt 2022 Buchungen'!L2:L465,"Einnahmen")+-SUMIFS('DevInt 2022 Buchungen'!F2:F465,'DevInt 2022 Buchungen'!D2:D465,"1122",'DevInt 2022 Buchungen'!C2:C465,"&gt;="&amp;M$4,'DevInt 2022 Buchungen'!C2:C465,"&lt;"&amp;M$5+1,'DevInt 2022 Buchungen'!P2:P465,"Ausgaben")++SUMIFS('DevInt 2022 Buchungen'!F2:F465,'DevInt 2022 Buchungen'!D2:D465,"1123",'DevInt 2022 Buchungen'!C2:C465,"&gt;="&amp;M$4,'DevInt 2022 Buchungen'!C2:C465,"&lt;"&amp;M$5+1,'DevInt 2022 Buchungen'!L2:L465,"Ausgaben")+-SUMIFS('DevInt 2022 Buchungen'!F2:F465,'DevInt 2022 Buchungen'!D2:D465,"1123",'DevInt 2022 Buchungen'!C2:C465,"&gt;="&amp;M$4,'DevInt 2022 Buchungen'!C2:C465,"&lt;"&amp;M$5+1,'DevInt 2022 Buchungen'!P2:P465,"Einnahmen")++SUMIFS('DevInt 2022 Buchungen'!F2:F465,'DevInt 2022 Buchungen'!D2:D465,"1123",'DevInt 2022 Buchungen'!C2:C465,"&gt;="&amp;M$4,'DevInt 2022 Buchungen'!C2:C465,"&lt;"&amp;M$5+1,'DevInt 2022 Buchungen'!L2:L465,"Einnahmen")+-SUMIFS('DevInt 2022 Buchungen'!F2:F465,'DevInt 2022 Buchungen'!D2:D465,"1123",'DevInt 2022 Buchungen'!C2:C465,"&gt;="&amp;M$4,'DevInt 2022 Buchungen'!C2:C465,"&lt;"&amp;M$5+1,'DevInt 2022 Buchungen'!P2:P465,"Ausgaben")++SUMIFS('DevInt 2022 Buchungen'!F2:F465,'DevInt 2022 Buchungen'!D2:D465,"1321",'DevInt 2022 Buchungen'!C2:C465,"&gt;="&amp;M$4,'DevInt 2022 Buchungen'!C2:C465,"&lt;"&amp;M$5+1,'DevInt 2022 Buchungen'!L2:L465,"Ausgaben")+-SUMIFS('DevInt 2022 Buchungen'!F2:F465,'DevInt 2022 Buchungen'!D2:D465,"1321",'DevInt 2022 Buchungen'!C2:C465,"&gt;="&amp;M$4,'DevInt 2022 Buchungen'!C2:C465,"&lt;"&amp;M$5+1,'DevInt 2022 Buchungen'!P2:P465,"Einnahmen")++SUMIFS('DevInt 2022 Buchungen'!F2:F465,'DevInt 2022 Buchungen'!D2:D465,"1321",'DevInt 2022 Buchungen'!C2:C465,"&gt;="&amp;M$4,'DevInt 2022 Buchungen'!C2:C465,"&lt;"&amp;M$5+1,'DevInt 2022 Buchungen'!L2:L465,"Einnahmen")+-SUMIFS('DevInt 2022 Buchungen'!F2:F465,'DevInt 2022 Buchungen'!D2:D465,"1321",'DevInt 2022 Buchungen'!C2:C465,"&gt;="&amp;M$4,'DevInt 2022 Buchungen'!C2:C465,"&lt;"&amp;M$5+1,'DevInt 2022 Buchungen'!P2:P465,"Ausgaben")++SUMIFS('DevInt 2022 Buchungen'!F2:F465,'DevInt 2022 Buchungen'!D2:D465,"1322",'DevInt 2022 Buchungen'!C2:C465,"&gt;="&amp;M$4,'DevInt 2022 Buchungen'!C2:C465,"&lt;"&amp;M$5+1,'DevInt 2022 Buchungen'!L2:L465,"Ausgaben")+-SUMIFS('DevInt 2022 Buchungen'!F2:F465,'DevInt 2022 Buchungen'!D2:D465,"1322",'DevInt 2022 Buchungen'!C2:C465,"&gt;="&amp;M$4,'DevInt 2022 Buchungen'!C2:C465,"&lt;"&amp;M$5+1,'DevInt 2022 Buchungen'!P2:P465,"Einnahmen")++SUMIFS('DevInt 2022 Buchungen'!F2:F465,'DevInt 2022 Buchungen'!D2:D465,"1322",'DevInt 2022 Buchungen'!C2:C465,"&gt;="&amp;M$4,'DevInt 2022 Buchungen'!C2:C465,"&lt;"&amp;M$5+1,'DevInt 2022 Buchungen'!L2:L465,"Einnahmen")+-SUMIFS('DevInt 2022 Buchungen'!F2:F465,'DevInt 2022 Buchungen'!D2:D465,"1322",'DevInt 2022 Buchungen'!C2:C465,"&gt;="&amp;M$4,'DevInt 2022 Buchungen'!C2:C465,"&lt;"&amp;M$5+1,'DevInt 2022 Buchungen'!P2:P465,"Ausgaben")++SUMIFS('DevInt 2022 Buchungen'!F2:F465,'DevInt 2022 Buchungen'!D2:D465,"1323",'DevInt 2022 Buchungen'!C2:C465,"&gt;="&amp;M$4,'DevInt 2022 Buchungen'!C2:C465,"&lt;"&amp;M$5+1,'DevInt 2022 Buchungen'!L2:L465,"Ausgaben")+-SUMIFS('DevInt 2022 Buchungen'!F2:F465,'DevInt 2022 Buchungen'!D2:D465,"1323",'DevInt 2022 Buchungen'!C2:C465,"&gt;="&amp;M$4,'DevInt 2022 Buchungen'!C2:C465,"&lt;"&amp;M$5+1,'DevInt 2022 Buchungen'!P2:P465,"Einnahmen")++SUMIFS('DevInt 2022 Buchungen'!F2:F465,'DevInt 2022 Buchungen'!D2:D465,"1323",'DevInt 2022 Buchungen'!C2:C465,"&gt;="&amp;M$4,'DevInt 2022 Buchungen'!C2:C465,"&lt;"&amp;M$5+1,'DevInt 2022 Buchungen'!L2:L465,"Einnahmen")+-SUMIFS('DevInt 2022 Buchungen'!F2:F465,'DevInt 2022 Buchungen'!D2:D465,"1323",'DevInt 2022 Buchungen'!C2:C465,"&gt;="&amp;M$4,'DevInt 2022 Buchungen'!C2:C465,"&lt;"&amp;M$5+1,'DevInt 2022 Buchungen'!P2:P465,"Ausgaben")</f>
        <v>0</v>
      </c>
      <c r="N46" s="21"/>
      <c r="Q46" s="26">
        <f>+SUMIFS('DevInt 2022 Buchungen'!F2:F465,'DevInt 2022 Buchungen'!D2:D465,"1121",'DevInt 2022 Buchungen'!C2:C465,"&gt;="&amp;Q$4,'DevInt 2022 Buchungen'!C2:C465,"&lt;"&amp;Q$5+1,'DevInt 2022 Buchungen'!L2:L465,"Ausgaben")+-SUMIFS('DevInt 2022 Buchungen'!F2:F465,'DevInt 2022 Buchungen'!D2:D465,"1121",'DevInt 2022 Buchungen'!C2:C465,"&gt;="&amp;Q$4,'DevInt 2022 Buchungen'!C2:C465,"&lt;"&amp;Q$5+1,'DevInt 2022 Buchungen'!P2:P465,"Einnahmen")++SUMIFS('DevInt 2022 Buchungen'!F2:F465,'DevInt 2022 Buchungen'!D2:D465,"1121",'DevInt 2022 Buchungen'!C2:C465,"&gt;="&amp;Q$4,'DevInt 2022 Buchungen'!C2:C465,"&lt;"&amp;Q$5+1,'DevInt 2022 Buchungen'!L2:L465,"Einnahmen")+-SUMIFS('DevInt 2022 Buchungen'!F2:F465,'DevInt 2022 Buchungen'!D2:D465,"1121",'DevInt 2022 Buchungen'!C2:C465,"&gt;="&amp;Q$4,'DevInt 2022 Buchungen'!C2:C465,"&lt;"&amp;Q$5+1,'DevInt 2022 Buchungen'!P2:P465,"Ausgaben")++SUMIFS('DevInt 2022 Buchungen'!F2:F465,'DevInt 2022 Buchungen'!D2:D465,"1122",'DevInt 2022 Buchungen'!C2:C465,"&gt;="&amp;Q$4,'DevInt 2022 Buchungen'!C2:C465,"&lt;"&amp;Q$5+1,'DevInt 2022 Buchungen'!L2:L465,"Ausgaben")+-SUMIFS('DevInt 2022 Buchungen'!F2:F465,'DevInt 2022 Buchungen'!D2:D465,"1122",'DevInt 2022 Buchungen'!C2:C465,"&gt;="&amp;Q$4,'DevInt 2022 Buchungen'!C2:C465,"&lt;"&amp;Q$5+1,'DevInt 2022 Buchungen'!P2:P465,"Einnahmen")++SUMIFS('DevInt 2022 Buchungen'!F2:F465,'DevInt 2022 Buchungen'!D2:D465,"1122",'DevInt 2022 Buchungen'!C2:C465,"&gt;="&amp;Q$4,'DevInt 2022 Buchungen'!C2:C465,"&lt;"&amp;Q$5+1,'DevInt 2022 Buchungen'!L2:L465,"Einnahmen")+-SUMIFS('DevInt 2022 Buchungen'!F2:F465,'DevInt 2022 Buchungen'!D2:D465,"1122",'DevInt 2022 Buchungen'!C2:C465,"&gt;="&amp;Q$4,'DevInt 2022 Buchungen'!C2:C465,"&lt;"&amp;Q$5+1,'DevInt 2022 Buchungen'!P2:P465,"Ausgaben")++SUMIFS('DevInt 2022 Buchungen'!F2:F465,'DevInt 2022 Buchungen'!D2:D465,"1123",'DevInt 2022 Buchungen'!C2:C465,"&gt;="&amp;Q$4,'DevInt 2022 Buchungen'!C2:C465,"&lt;"&amp;Q$5+1,'DevInt 2022 Buchungen'!L2:L465,"Ausgaben")+-SUMIFS('DevInt 2022 Buchungen'!F2:F465,'DevInt 2022 Buchungen'!D2:D465,"1123",'DevInt 2022 Buchungen'!C2:C465,"&gt;="&amp;Q$4,'DevInt 2022 Buchungen'!C2:C465,"&lt;"&amp;Q$5+1,'DevInt 2022 Buchungen'!P2:P465,"Einnahmen")++SUMIFS('DevInt 2022 Buchungen'!F2:F465,'DevInt 2022 Buchungen'!D2:D465,"1123",'DevInt 2022 Buchungen'!C2:C465,"&gt;="&amp;Q$4,'DevInt 2022 Buchungen'!C2:C465,"&lt;"&amp;Q$5+1,'DevInt 2022 Buchungen'!L2:L465,"Einnahmen")+-SUMIFS('DevInt 2022 Buchungen'!F2:F465,'DevInt 2022 Buchungen'!D2:D465,"1123",'DevInt 2022 Buchungen'!C2:C465,"&gt;="&amp;Q$4,'DevInt 2022 Buchungen'!C2:C465,"&lt;"&amp;Q$5+1,'DevInt 2022 Buchungen'!P2:P465,"Ausgaben")++SUMIFS('DevInt 2022 Buchungen'!F2:F465,'DevInt 2022 Buchungen'!D2:D465,"1321",'DevInt 2022 Buchungen'!C2:C465,"&gt;="&amp;Q$4,'DevInt 2022 Buchungen'!C2:C465,"&lt;"&amp;Q$5+1,'DevInt 2022 Buchungen'!L2:L465,"Ausgaben")+-SUMIFS('DevInt 2022 Buchungen'!F2:F465,'DevInt 2022 Buchungen'!D2:D465,"1321",'DevInt 2022 Buchungen'!C2:C465,"&gt;="&amp;Q$4,'DevInt 2022 Buchungen'!C2:C465,"&lt;"&amp;Q$5+1,'DevInt 2022 Buchungen'!P2:P465,"Einnahmen")++SUMIFS('DevInt 2022 Buchungen'!F2:F465,'DevInt 2022 Buchungen'!D2:D465,"1321",'DevInt 2022 Buchungen'!C2:C465,"&gt;="&amp;Q$4,'DevInt 2022 Buchungen'!C2:C465,"&lt;"&amp;Q$5+1,'DevInt 2022 Buchungen'!L2:L465,"Einnahmen")+-SUMIFS('DevInt 2022 Buchungen'!F2:F465,'DevInt 2022 Buchungen'!D2:D465,"1321",'DevInt 2022 Buchungen'!C2:C465,"&gt;="&amp;Q$4,'DevInt 2022 Buchungen'!C2:C465,"&lt;"&amp;Q$5+1,'DevInt 2022 Buchungen'!P2:P465,"Ausgaben")++SUMIFS('DevInt 2022 Buchungen'!F2:F465,'DevInt 2022 Buchungen'!D2:D465,"1322",'DevInt 2022 Buchungen'!C2:C465,"&gt;="&amp;Q$4,'DevInt 2022 Buchungen'!C2:C465,"&lt;"&amp;Q$5+1,'DevInt 2022 Buchungen'!L2:L465,"Ausgaben")+-SUMIFS('DevInt 2022 Buchungen'!F2:F465,'DevInt 2022 Buchungen'!D2:D465,"1322",'DevInt 2022 Buchungen'!C2:C465,"&gt;="&amp;Q$4,'DevInt 2022 Buchungen'!C2:C465,"&lt;"&amp;Q$5+1,'DevInt 2022 Buchungen'!P2:P465,"Einnahmen")++SUMIFS('DevInt 2022 Buchungen'!F2:F465,'DevInt 2022 Buchungen'!D2:D465,"1322",'DevInt 2022 Buchungen'!C2:C465,"&gt;="&amp;Q$4,'DevInt 2022 Buchungen'!C2:C465,"&lt;"&amp;Q$5+1,'DevInt 2022 Buchungen'!L2:L465,"Einnahmen")+-SUMIFS('DevInt 2022 Buchungen'!F2:F465,'DevInt 2022 Buchungen'!D2:D465,"1322",'DevInt 2022 Buchungen'!C2:C465,"&gt;="&amp;Q$4,'DevInt 2022 Buchungen'!C2:C465,"&lt;"&amp;Q$5+1,'DevInt 2022 Buchungen'!P2:P465,"Ausgaben")++SUMIFS('DevInt 2022 Buchungen'!F2:F465,'DevInt 2022 Buchungen'!D2:D465,"1323",'DevInt 2022 Buchungen'!C2:C465,"&gt;="&amp;Q$4,'DevInt 2022 Buchungen'!C2:C465,"&lt;"&amp;Q$5+1,'DevInt 2022 Buchungen'!L2:L465,"Ausgaben")+-SUMIFS('DevInt 2022 Buchungen'!F2:F465,'DevInt 2022 Buchungen'!D2:D465,"1323",'DevInt 2022 Buchungen'!C2:C465,"&gt;="&amp;Q$4,'DevInt 2022 Buchungen'!C2:C465,"&lt;"&amp;Q$5+1,'DevInt 2022 Buchungen'!P2:P465,"Einnahmen")++SUMIFS('DevInt 2022 Buchungen'!F2:F465,'DevInt 2022 Buchungen'!D2:D465,"1323",'DevInt 2022 Buchungen'!C2:C465,"&gt;="&amp;Q$4,'DevInt 2022 Buchungen'!C2:C465,"&lt;"&amp;Q$5+1,'DevInt 2022 Buchungen'!L2:L465,"Einnahmen")+-SUMIFS('DevInt 2022 Buchungen'!F2:F465,'DevInt 2022 Buchungen'!D2:D465,"1323",'DevInt 2022 Buchungen'!C2:C465,"&gt;="&amp;Q$4,'DevInt 2022 Buchungen'!C2:C465,"&lt;"&amp;Q$5+1,'DevInt 2022 Buchungen'!P2:P465,"Ausgaben")</f>
        <v>0</v>
      </c>
      <c r="R46" s="21"/>
      <c r="U46" s="26">
        <f>+SUMIFS('DevInt 2022 Buchungen'!F2:F465,'DevInt 2022 Buchungen'!D2:D465,"1121",'DevInt 2022 Buchungen'!C2:C465,"&gt;="&amp;U$4,'DevInt 2022 Buchungen'!C2:C465,"&lt;"&amp;U$5+1,'DevInt 2022 Buchungen'!L2:L465,"Ausgaben")+-SUMIFS('DevInt 2022 Buchungen'!F2:F465,'DevInt 2022 Buchungen'!D2:D465,"1121",'DevInt 2022 Buchungen'!C2:C465,"&gt;="&amp;U$4,'DevInt 2022 Buchungen'!C2:C465,"&lt;"&amp;U$5+1,'DevInt 2022 Buchungen'!P2:P465,"Einnahmen")++SUMIFS('DevInt 2022 Buchungen'!F2:F465,'DevInt 2022 Buchungen'!D2:D465,"1121",'DevInt 2022 Buchungen'!C2:C465,"&gt;="&amp;U$4,'DevInt 2022 Buchungen'!C2:C465,"&lt;"&amp;U$5+1,'DevInt 2022 Buchungen'!L2:L465,"Einnahmen")+-SUMIFS('DevInt 2022 Buchungen'!F2:F465,'DevInt 2022 Buchungen'!D2:D465,"1121",'DevInt 2022 Buchungen'!C2:C465,"&gt;="&amp;U$4,'DevInt 2022 Buchungen'!C2:C465,"&lt;"&amp;U$5+1,'DevInt 2022 Buchungen'!P2:P465,"Ausgaben")++SUMIFS('DevInt 2022 Buchungen'!F2:F465,'DevInt 2022 Buchungen'!D2:D465,"1122",'DevInt 2022 Buchungen'!C2:C465,"&gt;="&amp;U$4,'DevInt 2022 Buchungen'!C2:C465,"&lt;"&amp;U$5+1,'DevInt 2022 Buchungen'!L2:L465,"Ausgaben")+-SUMIFS('DevInt 2022 Buchungen'!F2:F465,'DevInt 2022 Buchungen'!D2:D465,"1122",'DevInt 2022 Buchungen'!C2:C465,"&gt;="&amp;U$4,'DevInt 2022 Buchungen'!C2:C465,"&lt;"&amp;U$5+1,'DevInt 2022 Buchungen'!P2:P465,"Einnahmen")++SUMIFS('DevInt 2022 Buchungen'!F2:F465,'DevInt 2022 Buchungen'!D2:D465,"1122",'DevInt 2022 Buchungen'!C2:C465,"&gt;="&amp;U$4,'DevInt 2022 Buchungen'!C2:C465,"&lt;"&amp;U$5+1,'DevInt 2022 Buchungen'!L2:L465,"Einnahmen")+-SUMIFS('DevInt 2022 Buchungen'!F2:F465,'DevInt 2022 Buchungen'!D2:D465,"1122",'DevInt 2022 Buchungen'!C2:C465,"&gt;="&amp;U$4,'DevInt 2022 Buchungen'!C2:C465,"&lt;"&amp;U$5+1,'DevInt 2022 Buchungen'!P2:P465,"Ausgaben")++SUMIFS('DevInt 2022 Buchungen'!F2:F465,'DevInt 2022 Buchungen'!D2:D465,"1123",'DevInt 2022 Buchungen'!C2:C465,"&gt;="&amp;U$4,'DevInt 2022 Buchungen'!C2:C465,"&lt;"&amp;U$5+1,'DevInt 2022 Buchungen'!L2:L465,"Ausgaben")+-SUMIFS('DevInt 2022 Buchungen'!F2:F465,'DevInt 2022 Buchungen'!D2:D465,"1123",'DevInt 2022 Buchungen'!C2:C465,"&gt;="&amp;U$4,'DevInt 2022 Buchungen'!C2:C465,"&lt;"&amp;U$5+1,'DevInt 2022 Buchungen'!P2:P465,"Einnahmen")++SUMIFS('DevInt 2022 Buchungen'!F2:F465,'DevInt 2022 Buchungen'!D2:D465,"1123",'DevInt 2022 Buchungen'!C2:C465,"&gt;="&amp;U$4,'DevInt 2022 Buchungen'!C2:C465,"&lt;"&amp;U$5+1,'DevInt 2022 Buchungen'!L2:L465,"Einnahmen")+-SUMIFS('DevInt 2022 Buchungen'!F2:F465,'DevInt 2022 Buchungen'!D2:D465,"1123",'DevInt 2022 Buchungen'!C2:C465,"&gt;="&amp;U$4,'DevInt 2022 Buchungen'!C2:C465,"&lt;"&amp;U$5+1,'DevInt 2022 Buchungen'!P2:P465,"Ausgaben")++SUMIFS('DevInt 2022 Buchungen'!F2:F465,'DevInt 2022 Buchungen'!D2:D465,"1321",'DevInt 2022 Buchungen'!C2:C465,"&gt;="&amp;U$4,'DevInt 2022 Buchungen'!C2:C465,"&lt;"&amp;U$5+1,'DevInt 2022 Buchungen'!L2:L465,"Ausgaben")+-SUMIFS('DevInt 2022 Buchungen'!F2:F465,'DevInt 2022 Buchungen'!D2:D465,"1321",'DevInt 2022 Buchungen'!C2:C465,"&gt;="&amp;U$4,'DevInt 2022 Buchungen'!C2:C465,"&lt;"&amp;U$5+1,'DevInt 2022 Buchungen'!P2:P465,"Einnahmen")++SUMIFS('DevInt 2022 Buchungen'!F2:F465,'DevInt 2022 Buchungen'!D2:D465,"1321",'DevInt 2022 Buchungen'!C2:C465,"&gt;="&amp;U$4,'DevInt 2022 Buchungen'!C2:C465,"&lt;"&amp;U$5+1,'DevInt 2022 Buchungen'!L2:L465,"Einnahmen")+-SUMIFS('DevInt 2022 Buchungen'!F2:F465,'DevInt 2022 Buchungen'!D2:D465,"1321",'DevInt 2022 Buchungen'!C2:C465,"&gt;="&amp;U$4,'DevInt 2022 Buchungen'!C2:C465,"&lt;"&amp;U$5+1,'DevInt 2022 Buchungen'!P2:P465,"Ausgaben")++SUMIFS('DevInt 2022 Buchungen'!F2:F465,'DevInt 2022 Buchungen'!D2:D465,"1322",'DevInt 2022 Buchungen'!C2:C465,"&gt;="&amp;U$4,'DevInt 2022 Buchungen'!C2:C465,"&lt;"&amp;U$5+1,'DevInt 2022 Buchungen'!L2:L465,"Ausgaben")+-SUMIFS('DevInt 2022 Buchungen'!F2:F465,'DevInt 2022 Buchungen'!D2:D465,"1322",'DevInt 2022 Buchungen'!C2:C465,"&gt;="&amp;U$4,'DevInt 2022 Buchungen'!C2:C465,"&lt;"&amp;U$5+1,'DevInt 2022 Buchungen'!P2:P465,"Einnahmen")++SUMIFS('DevInt 2022 Buchungen'!F2:F465,'DevInt 2022 Buchungen'!D2:D465,"1322",'DevInt 2022 Buchungen'!C2:C465,"&gt;="&amp;U$4,'DevInt 2022 Buchungen'!C2:C465,"&lt;"&amp;U$5+1,'DevInt 2022 Buchungen'!L2:L465,"Einnahmen")+-SUMIFS('DevInt 2022 Buchungen'!F2:F465,'DevInt 2022 Buchungen'!D2:D465,"1322",'DevInt 2022 Buchungen'!C2:C465,"&gt;="&amp;U$4,'DevInt 2022 Buchungen'!C2:C465,"&lt;"&amp;U$5+1,'DevInt 2022 Buchungen'!P2:P465,"Ausgaben")++SUMIFS('DevInt 2022 Buchungen'!F2:F465,'DevInt 2022 Buchungen'!D2:D465,"1323",'DevInt 2022 Buchungen'!C2:C465,"&gt;="&amp;U$4,'DevInt 2022 Buchungen'!C2:C465,"&lt;"&amp;U$5+1,'DevInt 2022 Buchungen'!L2:L465,"Ausgaben")+-SUMIFS('DevInt 2022 Buchungen'!F2:F465,'DevInt 2022 Buchungen'!D2:D465,"1323",'DevInt 2022 Buchungen'!C2:C465,"&gt;="&amp;U$4,'DevInt 2022 Buchungen'!C2:C465,"&lt;"&amp;U$5+1,'DevInt 2022 Buchungen'!P2:P465,"Einnahmen")++SUMIFS('DevInt 2022 Buchungen'!F2:F465,'DevInt 2022 Buchungen'!D2:D465,"1323",'DevInt 2022 Buchungen'!C2:C465,"&gt;="&amp;U$4,'DevInt 2022 Buchungen'!C2:C465,"&lt;"&amp;U$5+1,'DevInt 2022 Buchungen'!L2:L465,"Einnahmen")+-SUMIFS('DevInt 2022 Buchungen'!F2:F465,'DevInt 2022 Buchungen'!D2:D465,"1323",'DevInt 2022 Buchungen'!C2:C465,"&gt;="&amp;U$4,'DevInt 2022 Buchungen'!C2:C465,"&lt;"&amp;U$5+1,'DevInt 2022 Buchungen'!P2:P465,"Ausgaben")</f>
        <v>0</v>
      </c>
      <c r="V46" s="21"/>
      <c r="Y46" s="26">
        <f>+SUMIFS('DevInt 2022 Buchungen'!F2:F465,'DevInt 2022 Buchungen'!D2:D465,"1121",'DevInt 2022 Buchungen'!C2:C465,"&gt;="&amp;Y$4,'DevInt 2022 Buchungen'!C2:C465,"&lt;"&amp;Y$5+1,'DevInt 2022 Buchungen'!L2:L465,"Ausgaben")+-SUMIFS('DevInt 2022 Buchungen'!F2:F465,'DevInt 2022 Buchungen'!D2:D465,"1121",'DevInt 2022 Buchungen'!C2:C465,"&gt;="&amp;Y$4,'DevInt 2022 Buchungen'!C2:C465,"&lt;"&amp;Y$5+1,'DevInt 2022 Buchungen'!P2:P465,"Einnahmen")++SUMIFS('DevInt 2022 Buchungen'!F2:F465,'DevInt 2022 Buchungen'!D2:D465,"1121",'DevInt 2022 Buchungen'!C2:C465,"&gt;="&amp;Y$4,'DevInt 2022 Buchungen'!C2:C465,"&lt;"&amp;Y$5+1,'DevInt 2022 Buchungen'!L2:L465,"Einnahmen")+-SUMIFS('DevInt 2022 Buchungen'!F2:F465,'DevInt 2022 Buchungen'!D2:D465,"1121",'DevInt 2022 Buchungen'!C2:C465,"&gt;="&amp;Y$4,'DevInt 2022 Buchungen'!C2:C465,"&lt;"&amp;Y$5+1,'DevInt 2022 Buchungen'!P2:P465,"Ausgaben")++SUMIFS('DevInt 2022 Buchungen'!F2:F465,'DevInt 2022 Buchungen'!D2:D465,"1122",'DevInt 2022 Buchungen'!C2:C465,"&gt;="&amp;Y$4,'DevInt 2022 Buchungen'!C2:C465,"&lt;"&amp;Y$5+1,'DevInt 2022 Buchungen'!L2:L465,"Ausgaben")+-SUMIFS('DevInt 2022 Buchungen'!F2:F465,'DevInt 2022 Buchungen'!D2:D465,"1122",'DevInt 2022 Buchungen'!C2:C465,"&gt;="&amp;Y$4,'DevInt 2022 Buchungen'!C2:C465,"&lt;"&amp;Y$5+1,'DevInt 2022 Buchungen'!P2:P465,"Einnahmen")++SUMIFS('DevInt 2022 Buchungen'!F2:F465,'DevInt 2022 Buchungen'!D2:D465,"1122",'DevInt 2022 Buchungen'!C2:C465,"&gt;="&amp;Y$4,'DevInt 2022 Buchungen'!C2:C465,"&lt;"&amp;Y$5+1,'DevInt 2022 Buchungen'!L2:L465,"Einnahmen")+-SUMIFS('DevInt 2022 Buchungen'!F2:F465,'DevInt 2022 Buchungen'!D2:D465,"1122",'DevInt 2022 Buchungen'!C2:C465,"&gt;="&amp;Y$4,'DevInt 2022 Buchungen'!C2:C465,"&lt;"&amp;Y$5+1,'DevInt 2022 Buchungen'!P2:P465,"Ausgaben")++SUMIFS('DevInt 2022 Buchungen'!F2:F465,'DevInt 2022 Buchungen'!D2:D465,"1123",'DevInt 2022 Buchungen'!C2:C465,"&gt;="&amp;Y$4,'DevInt 2022 Buchungen'!C2:C465,"&lt;"&amp;Y$5+1,'DevInt 2022 Buchungen'!L2:L465,"Ausgaben")+-SUMIFS('DevInt 2022 Buchungen'!F2:F465,'DevInt 2022 Buchungen'!D2:D465,"1123",'DevInt 2022 Buchungen'!C2:C465,"&gt;="&amp;Y$4,'DevInt 2022 Buchungen'!C2:C465,"&lt;"&amp;Y$5+1,'DevInt 2022 Buchungen'!P2:P465,"Einnahmen")++SUMIFS('DevInt 2022 Buchungen'!F2:F465,'DevInt 2022 Buchungen'!D2:D465,"1123",'DevInt 2022 Buchungen'!C2:C465,"&gt;="&amp;Y$4,'DevInt 2022 Buchungen'!C2:C465,"&lt;"&amp;Y$5+1,'DevInt 2022 Buchungen'!L2:L465,"Einnahmen")+-SUMIFS('DevInt 2022 Buchungen'!F2:F465,'DevInt 2022 Buchungen'!D2:D465,"1123",'DevInt 2022 Buchungen'!C2:C465,"&gt;="&amp;Y$4,'DevInt 2022 Buchungen'!C2:C465,"&lt;"&amp;Y$5+1,'DevInt 2022 Buchungen'!P2:P465,"Ausgaben")++SUMIFS('DevInt 2022 Buchungen'!F2:F465,'DevInt 2022 Buchungen'!D2:D465,"1321",'DevInt 2022 Buchungen'!C2:C465,"&gt;="&amp;Y$4,'DevInt 2022 Buchungen'!C2:C465,"&lt;"&amp;Y$5+1,'DevInt 2022 Buchungen'!L2:L465,"Ausgaben")+-SUMIFS('DevInt 2022 Buchungen'!F2:F465,'DevInt 2022 Buchungen'!D2:D465,"1321",'DevInt 2022 Buchungen'!C2:C465,"&gt;="&amp;Y$4,'DevInt 2022 Buchungen'!C2:C465,"&lt;"&amp;Y$5+1,'DevInt 2022 Buchungen'!P2:P465,"Einnahmen")++SUMIFS('DevInt 2022 Buchungen'!F2:F465,'DevInt 2022 Buchungen'!D2:D465,"1321",'DevInt 2022 Buchungen'!C2:C465,"&gt;="&amp;Y$4,'DevInt 2022 Buchungen'!C2:C465,"&lt;"&amp;Y$5+1,'DevInt 2022 Buchungen'!L2:L465,"Einnahmen")+-SUMIFS('DevInt 2022 Buchungen'!F2:F465,'DevInt 2022 Buchungen'!D2:D465,"1321",'DevInt 2022 Buchungen'!C2:C465,"&gt;="&amp;Y$4,'DevInt 2022 Buchungen'!C2:C465,"&lt;"&amp;Y$5+1,'DevInt 2022 Buchungen'!P2:P465,"Ausgaben")++SUMIFS('DevInt 2022 Buchungen'!F2:F465,'DevInt 2022 Buchungen'!D2:D465,"1322",'DevInt 2022 Buchungen'!C2:C465,"&gt;="&amp;Y$4,'DevInt 2022 Buchungen'!C2:C465,"&lt;"&amp;Y$5+1,'DevInt 2022 Buchungen'!L2:L465,"Ausgaben")+-SUMIFS('DevInt 2022 Buchungen'!F2:F465,'DevInt 2022 Buchungen'!D2:D465,"1322",'DevInt 2022 Buchungen'!C2:C465,"&gt;="&amp;Y$4,'DevInt 2022 Buchungen'!C2:C465,"&lt;"&amp;Y$5+1,'DevInt 2022 Buchungen'!P2:P465,"Einnahmen")++SUMIFS('DevInt 2022 Buchungen'!F2:F465,'DevInt 2022 Buchungen'!D2:D465,"1322",'DevInt 2022 Buchungen'!C2:C465,"&gt;="&amp;Y$4,'DevInt 2022 Buchungen'!C2:C465,"&lt;"&amp;Y$5+1,'DevInt 2022 Buchungen'!L2:L465,"Einnahmen")+-SUMIFS('DevInt 2022 Buchungen'!F2:F465,'DevInt 2022 Buchungen'!D2:D465,"1322",'DevInt 2022 Buchungen'!C2:C465,"&gt;="&amp;Y$4,'DevInt 2022 Buchungen'!C2:C465,"&lt;"&amp;Y$5+1,'DevInt 2022 Buchungen'!P2:P465,"Ausgaben")++SUMIFS('DevInt 2022 Buchungen'!F2:F465,'DevInt 2022 Buchungen'!D2:D465,"1323",'DevInt 2022 Buchungen'!C2:C465,"&gt;="&amp;Y$4,'DevInt 2022 Buchungen'!C2:C465,"&lt;"&amp;Y$5+1,'DevInt 2022 Buchungen'!L2:L465,"Ausgaben")+-SUMIFS('DevInt 2022 Buchungen'!F2:F465,'DevInt 2022 Buchungen'!D2:D465,"1323",'DevInt 2022 Buchungen'!C2:C465,"&gt;="&amp;Y$4,'DevInt 2022 Buchungen'!C2:C465,"&lt;"&amp;Y$5+1,'DevInt 2022 Buchungen'!P2:P465,"Einnahmen")++SUMIFS('DevInt 2022 Buchungen'!F2:F465,'DevInt 2022 Buchungen'!D2:D465,"1323",'DevInt 2022 Buchungen'!C2:C465,"&gt;="&amp;Y$4,'DevInt 2022 Buchungen'!C2:C465,"&lt;"&amp;Y$5+1,'DevInt 2022 Buchungen'!L2:L465,"Einnahmen")+-SUMIFS('DevInt 2022 Buchungen'!F2:F465,'DevInt 2022 Buchungen'!D2:D465,"1323",'DevInt 2022 Buchungen'!C2:C465,"&gt;="&amp;Y$4,'DevInt 2022 Buchungen'!C2:C465,"&lt;"&amp;Y$5+1,'DevInt 2022 Buchungen'!P2:P465,"Ausgaben")</f>
        <v>0</v>
      </c>
      <c r="Z46" s="21"/>
      <c r="AC46" s="26">
        <f>+SUMIFS('DevInt 2022 Buchungen'!F2:F465,'DevInt 2022 Buchungen'!D2:D465,"1121",'DevInt 2022 Buchungen'!C2:C465,"&gt;="&amp;AC$4,'DevInt 2022 Buchungen'!C2:C465,"&lt;"&amp;AC$5+1,'DevInt 2022 Buchungen'!L2:L465,"Ausgaben")+-SUMIFS('DevInt 2022 Buchungen'!F2:F465,'DevInt 2022 Buchungen'!D2:D465,"1121",'DevInt 2022 Buchungen'!C2:C465,"&gt;="&amp;AC$4,'DevInt 2022 Buchungen'!C2:C465,"&lt;"&amp;AC$5+1,'DevInt 2022 Buchungen'!P2:P465,"Einnahmen")++SUMIFS('DevInt 2022 Buchungen'!F2:F465,'DevInt 2022 Buchungen'!D2:D465,"1121",'DevInt 2022 Buchungen'!C2:C465,"&gt;="&amp;AC$4,'DevInt 2022 Buchungen'!C2:C465,"&lt;"&amp;AC$5+1,'DevInt 2022 Buchungen'!L2:L465,"Einnahmen")+-SUMIFS('DevInt 2022 Buchungen'!F2:F465,'DevInt 2022 Buchungen'!D2:D465,"1121",'DevInt 2022 Buchungen'!C2:C465,"&gt;="&amp;AC$4,'DevInt 2022 Buchungen'!C2:C465,"&lt;"&amp;AC$5+1,'DevInt 2022 Buchungen'!P2:P465,"Ausgaben")++SUMIFS('DevInt 2022 Buchungen'!F2:F465,'DevInt 2022 Buchungen'!D2:D465,"1122",'DevInt 2022 Buchungen'!C2:C465,"&gt;="&amp;AC$4,'DevInt 2022 Buchungen'!C2:C465,"&lt;"&amp;AC$5+1,'DevInt 2022 Buchungen'!L2:L465,"Ausgaben")+-SUMIFS('DevInt 2022 Buchungen'!F2:F465,'DevInt 2022 Buchungen'!D2:D465,"1122",'DevInt 2022 Buchungen'!C2:C465,"&gt;="&amp;AC$4,'DevInt 2022 Buchungen'!C2:C465,"&lt;"&amp;AC$5+1,'DevInt 2022 Buchungen'!P2:P465,"Einnahmen")++SUMIFS('DevInt 2022 Buchungen'!F2:F465,'DevInt 2022 Buchungen'!D2:D465,"1122",'DevInt 2022 Buchungen'!C2:C465,"&gt;="&amp;AC$4,'DevInt 2022 Buchungen'!C2:C465,"&lt;"&amp;AC$5+1,'DevInt 2022 Buchungen'!L2:L465,"Einnahmen")+-SUMIFS('DevInt 2022 Buchungen'!F2:F465,'DevInt 2022 Buchungen'!D2:D465,"1122",'DevInt 2022 Buchungen'!C2:C465,"&gt;="&amp;AC$4,'DevInt 2022 Buchungen'!C2:C465,"&lt;"&amp;AC$5+1,'DevInt 2022 Buchungen'!P2:P465,"Ausgaben")++SUMIFS('DevInt 2022 Buchungen'!F2:F465,'DevInt 2022 Buchungen'!D2:D465,"1123",'DevInt 2022 Buchungen'!C2:C465,"&gt;="&amp;AC$4,'DevInt 2022 Buchungen'!C2:C465,"&lt;"&amp;AC$5+1,'DevInt 2022 Buchungen'!L2:L465,"Ausgaben")+-SUMIFS('DevInt 2022 Buchungen'!F2:F465,'DevInt 2022 Buchungen'!D2:D465,"1123",'DevInt 2022 Buchungen'!C2:C465,"&gt;="&amp;AC$4,'DevInt 2022 Buchungen'!C2:C465,"&lt;"&amp;AC$5+1,'DevInt 2022 Buchungen'!P2:P465,"Einnahmen")++SUMIFS('DevInt 2022 Buchungen'!F2:F465,'DevInt 2022 Buchungen'!D2:D465,"1123",'DevInt 2022 Buchungen'!C2:C465,"&gt;="&amp;AC$4,'DevInt 2022 Buchungen'!C2:C465,"&lt;"&amp;AC$5+1,'DevInt 2022 Buchungen'!L2:L465,"Einnahmen")+-SUMIFS('DevInt 2022 Buchungen'!F2:F465,'DevInt 2022 Buchungen'!D2:D465,"1123",'DevInt 2022 Buchungen'!C2:C465,"&gt;="&amp;AC$4,'DevInt 2022 Buchungen'!C2:C465,"&lt;"&amp;AC$5+1,'DevInt 2022 Buchungen'!P2:P465,"Ausgaben")++SUMIFS('DevInt 2022 Buchungen'!F2:F465,'DevInt 2022 Buchungen'!D2:D465,"1321",'DevInt 2022 Buchungen'!C2:C465,"&gt;="&amp;AC$4,'DevInt 2022 Buchungen'!C2:C465,"&lt;"&amp;AC$5+1,'DevInt 2022 Buchungen'!L2:L465,"Ausgaben")+-SUMIFS('DevInt 2022 Buchungen'!F2:F465,'DevInt 2022 Buchungen'!D2:D465,"1321",'DevInt 2022 Buchungen'!C2:C465,"&gt;="&amp;AC$4,'DevInt 2022 Buchungen'!C2:C465,"&lt;"&amp;AC$5+1,'DevInt 2022 Buchungen'!P2:P465,"Einnahmen")++SUMIFS('DevInt 2022 Buchungen'!F2:F465,'DevInt 2022 Buchungen'!D2:D465,"1321",'DevInt 2022 Buchungen'!C2:C465,"&gt;="&amp;AC$4,'DevInt 2022 Buchungen'!C2:C465,"&lt;"&amp;AC$5+1,'DevInt 2022 Buchungen'!L2:L465,"Einnahmen")+-SUMIFS('DevInt 2022 Buchungen'!F2:F465,'DevInt 2022 Buchungen'!D2:D465,"1321",'DevInt 2022 Buchungen'!C2:C465,"&gt;="&amp;AC$4,'DevInt 2022 Buchungen'!C2:C465,"&lt;"&amp;AC$5+1,'DevInt 2022 Buchungen'!P2:P465,"Ausgaben")++SUMIFS('DevInt 2022 Buchungen'!F2:F465,'DevInt 2022 Buchungen'!D2:D465,"1322",'DevInt 2022 Buchungen'!C2:C465,"&gt;="&amp;AC$4,'DevInt 2022 Buchungen'!C2:C465,"&lt;"&amp;AC$5+1,'DevInt 2022 Buchungen'!L2:L465,"Ausgaben")+-SUMIFS('DevInt 2022 Buchungen'!F2:F465,'DevInt 2022 Buchungen'!D2:D465,"1322",'DevInt 2022 Buchungen'!C2:C465,"&gt;="&amp;AC$4,'DevInt 2022 Buchungen'!C2:C465,"&lt;"&amp;AC$5+1,'DevInt 2022 Buchungen'!P2:P465,"Einnahmen")++SUMIFS('DevInt 2022 Buchungen'!F2:F465,'DevInt 2022 Buchungen'!D2:D465,"1322",'DevInt 2022 Buchungen'!C2:C465,"&gt;="&amp;AC$4,'DevInt 2022 Buchungen'!C2:C465,"&lt;"&amp;AC$5+1,'DevInt 2022 Buchungen'!L2:L465,"Einnahmen")+-SUMIFS('DevInt 2022 Buchungen'!F2:F465,'DevInt 2022 Buchungen'!D2:D465,"1322",'DevInt 2022 Buchungen'!C2:C465,"&gt;="&amp;AC$4,'DevInt 2022 Buchungen'!C2:C465,"&lt;"&amp;AC$5+1,'DevInt 2022 Buchungen'!P2:P465,"Ausgaben")++SUMIFS('DevInt 2022 Buchungen'!F2:F465,'DevInt 2022 Buchungen'!D2:D465,"1323",'DevInt 2022 Buchungen'!C2:C465,"&gt;="&amp;AC$4,'DevInt 2022 Buchungen'!C2:C465,"&lt;"&amp;AC$5+1,'DevInt 2022 Buchungen'!L2:L465,"Ausgaben")+-SUMIFS('DevInt 2022 Buchungen'!F2:F465,'DevInt 2022 Buchungen'!D2:D465,"1323",'DevInt 2022 Buchungen'!C2:C465,"&gt;="&amp;AC$4,'DevInt 2022 Buchungen'!C2:C465,"&lt;"&amp;AC$5+1,'DevInt 2022 Buchungen'!P2:P465,"Einnahmen")++SUMIFS('DevInt 2022 Buchungen'!F2:F465,'DevInt 2022 Buchungen'!D2:D465,"1323",'DevInt 2022 Buchungen'!C2:C465,"&gt;="&amp;AC$4,'DevInt 2022 Buchungen'!C2:C465,"&lt;"&amp;AC$5+1,'DevInt 2022 Buchungen'!L2:L465,"Einnahmen")+-SUMIFS('DevInt 2022 Buchungen'!F2:F465,'DevInt 2022 Buchungen'!D2:D465,"1323",'DevInt 2022 Buchungen'!C2:C465,"&gt;="&amp;AC$4,'DevInt 2022 Buchungen'!C2:C465,"&lt;"&amp;AC$5+1,'DevInt 2022 Buchungen'!P2:P465,"Ausgaben")</f>
        <v>0</v>
      </c>
      <c r="AD46" s="21"/>
      <c r="AG46" s="26">
        <f>+SUMIFS('DevInt 2022 Buchungen'!F2:F465,'DevInt 2022 Buchungen'!D2:D465,"1121",'DevInt 2022 Buchungen'!C2:C465,"&gt;="&amp;AG$4,'DevInt 2022 Buchungen'!C2:C465,"&lt;"&amp;AG$5+1,'DevInt 2022 Buchungen'!L2:L465,"Ausgaben")+-SUMIFS('DevInt 2022 Buchungen'!F2:F465,'DevInt 2022 Buchungen'!D2:D465,"1121",'DevInt 2022 Buchungen'!C2:C465,"&gt;="&amp;AG$4,'DevInt 2022 Buchungen'!C2:C465,"&lt;"&amp;AG$5+1,'DevInt 2022 Buchungen'!P2:P465,"Einnahmen")++SUMIFS('DevInt 2022 Buchungen'!F2:F465,'DevInt 2022 Buchungen'!D2:D465,"1121",'DevInt 2022 Buchungen'!C2:C465,"&gt;="&amp;AG$4,'DevInt 2022 Buchungen'!C2:C465,"&lt;"&amp;AG$5+1,'DevInt 2022 Buchungen'!L2:L465,"Einnahmen")+-SUMIFS('DevInt 2022 Buchungen'!F2:F465,'DevInt 2022 Buchungen'!D2:D465,"1121",'DevInt 2022 Buchungen'!C2:C465,"&gt;="&amp;AG$4,'DevInt 2022 Buchungen'!C2:C465,"&lt;"&amp;AG$5+1,'DevInt 2022 Buchungen'!P2:P465,"Ausgaben")++SUMIFS('DevInt 2022 Buchungen'!F2:F465,'DevInt 2022 Buchungen'!D2:D465,"1122",'DevInt 2022 Buchungen'!C2:C465,"&gt;="&amp;AG$4,'DevInt 2022 Buchungen'!C2:C465,"&lt;"&amp;AG$5+1,'DevInt 2022 Buchungen'!L2:L465,"Ausgaben")+-SUMIFS('DevInt 2022 Buchungen'!F2:F465,'DevInt 2022 Buchungen'!D2:D465,"1122",'DevInt 2022 Buchungen'!C2:C465,"&gt;="&amp;AG$4,'DevInt 2022 Buchungen'!C2:C465,"&lt;"&amp;AG$5+1,'DevInt 2022 Buchungen'!P2:P465,"Einnahmen")++SUMIFS('DevInt 2022 Buchungen'!F2:F465,'DevInt 2022 Buchungen'!D2:D465,"1122",'DevInt 2022 Buchungen'!C2:C465,"&gt;="&amp;AG$4,'DevInt 2022 Buchungen'!C2:C465,"&lt;"&amp;AG$5+1,'DevInt 2022 Buchungen'!L2:L465,"Einnahmen")+-SUMIFS('DevInt 2022 Buchungen'!F2:F465,'DevInt 2022 Buchungen'!D2:D465,"1122",'DevInt 2022 Buchungen'!C2:C465,"&gt;="&amp;AG$4,'DevInt 2022 Buchungen'!C2:C465,"&lt;"&amp;AG$5+1,'DevInt 2022 Buchungen'!P2:P465,"Ausgaben")++SUMIFS('DevInt 2022 Buchungen'!F2:F465,'DevInt 2022 Buchungen'!D2:D465,"1123",'DevInt 2022 Buchungen'!C2:C465,"&gt;="&amp;AG$4,'DevInt 2022 Buchungen'!C2:C465,"&lt;"&amp;AG$5+1,'DevInt 2022 Buchungen'!L2:L465,"Ausgaben")+-SUMIFS('DevInt 2022 Buchungen'!F2:F465,'DevInt 2022 Buchungen'!D2:D465,"1123",'DevInt 2022 Buchungen'!C2:C465,"&gt;="&amp;AG$4,'DevInt 2022 Buchungen'!C2:C465,"&lt;"&amp;AG$5+1,'DevInt 2022 Buchungen'!P2:P465,"Einnahmen")++SUMIFS('DevInt 2022 Buchungen'!F2:F465,'DevInt 2022 Buchungen'!D2:D465,"1123",'DevInt 2022 Buchungen'!C2:C465,"&gt;="&amp;AG$4,'DevInt 2022 Buchungen'!C2:C465,"&lt;"&amp;AG$5+1,'DevInt 2022 Buchungen'!L2:L465,"Einnahmen")+-SUMIFS('DevInt 2022 Buchungen'!F2:F465,'DevInt 2022 Buchungen'!D2:D465,"1123",'DevInt 2022 Buchungen'!C2:C465,"&gt;="&amp;AG$4,'DevInt 2022 Buchungen'!C2:C465,"&lt;"&amp;AG$5+1,'DevInt 2022 Buchungen'!P2:P465,"Ausgaben")++SUMIFS('DevInt 2022 Buchungen'!F2:F465,'DevInt 2022 Buchungen'!D2:D465,"1321",'DevInt 2022 Buchungen'!C2:C465,"&gt;="&amp;AG$4,'DevInt 2022 Buchungen'!C2:C465,"&lt;"&amp;AG$5+1,'DevInt 2022 Buchungen'!L2:L465,"Ausgaben")+-SUMIFS('DevInt 2022 Buchungen'!F2:F465,'DevInt 2022 Buchungen'!D2:D465,"1321",'DevInt 2022 Buchungen'!C2:C465,"&gt;="&amp;AG$4,'DevInt 2022 Buchungen'!C2:C465,"&lt;"&amp;AG$5+1,'DevInt 2022 Buchungen'!P2:P465,"Einnahmen")++SUMIFS('DevInt 2022 Buchungen'!F2:F465,'DevInt 2022 Buchungen'!D2:D465,"1321",'DevInt 2022 Buchungen'!C2:C465,"&gt;="&amp;AG$4,'DevInt 2022 Buchungen'!C2:C465,"&lt;"&amp;AG$5+1,'DevInt 2022 Buchungen'!L2:L465,"Einnahmen")+-SUMIFS('DevInt 2022 Buchungen'!F2:F465,'DevInt 2022 Buchungen'!D2:D465,"1321",'DevInt 2022 Buchungen'!C2:C465,"&gt;="&amp;AG$4,'DevInt 2022 Buchungen'!C2:C465,"&lt;"&amp;AG$5+1,'DevInt 2022 Buchungen'!P2:P465,"Ausgaben")++SUMIFS('DevInt 2022 Buchungen'!F2:F465,'DevInt 2022 Buchungen'!D2:D465,"1322",'DevInt 2022 Buchungen'!C2:C465,"&gt;="&amp;AG$4,'DevInt 2022 Buchungen'!C2:C465,"&lt;"&amp;AG$5+1,'DevInt 2022 Buchungen'!L2:L465,"Ausgaben")+-SUMIFS('DevInt 2022 Buchungen'!F2:F465,'DevInt 2022 Buchungen'!D2:D465,"1322",'DevInt 2022 Buchungen'!C2:C465,"&gt;="&amp;AG$4,'DevInt 2022 Buchungen'!C2:C465,"&lt;"&amp;AG$5+1,'DevInt 2022 Buchungen'!P2:P465,"Einnahmen")++SUMIFS('DevInt 2022 Buchungen'!F2:F465,'DevInt 2022 Buchungen'!D2:D465,"1322",'DevInt 2022 Buchungen'!C2:C465,"&gt;="&amp;AG$4,'DevInt 2022 Buchungen'!C2:C465,"&lt;"&amp;AG$5+1,'DevInt 2022 Buchungen'!L2:L465,"Einnahmen")+-SUMIFS('DevInt 2022 Buchungen'!F2:F465,'DevInt 2022 Buchungen'!D2:D465,"1322",'DevInt 2022 Buchungen'!C2:C465,"&gt;="&amp;AG$4,'DevInt 2022 Buchungen'!C2:C465,"&lt;"&amp;AG$5+1,'DevInt 2022 Buchungen'!P2:P465,"Ausgaben")++SUMIFS('DevInt 2022 Buchungen'!F2:F465,'DevInt 2022 Buchungen'!D2:D465,"1323",'DevInt 2022 Buchungen'!C2:C465,"&gt;="&amp;AG$4,'DevInt 2022 Buchungen'!C2:C465,"&lt;"&amp;AG$5+1,'DevInt 2022 Buchungen'!L2:L465,"Ausgaben")+-SUMIFS('DevInt 2022 Buchungen'!F2:F465,'DevInt 2022 Buchungen'!D2:D465,"1323",'DevInt 2022 Buchungen'!C2:C465,"&gt;="&amp;AG$4,'DevInt 2022 Buchungen'!C2:C465,"&lt;"&amp;AG$5+1,'DevInt 2022 Buchungen'!P2:P465,"Einnahmen")++SUMIFS('DevInt 2022 Buchungen'!F2:F465,'DevInt 2022 Buchungen'!D2:D465,"1323",'DevInt 2022 Buchungen'!C2:C465,"&gt;="&amp;AG$4,'DevInt 2022 Buchungen'!C2:C465,"&lt;"&amp;AG$5+1,'DevInt 2022 Buchungen'!L2:L465,"Einnahmen")+-SUMIFS('DevInt 2022 Buchungen'!F2:F465,'DevInt 2022 Buchungen'!D2:D465,"1323",'DevInt 2022 Buchungen'!C2:C465,"&gt;="&amp;AG$4,'DevInt 2022 Buchungen'!C2:C465,"&lt;"&amp;AG$5+1,'DevInt 2022 Buchungen'!P2:P465,"Ausgaben")</f>
        <v>0</v>
      </c>
      <c r="AH46" s="21"/>
      <c r="AK46" s="26">
        <f>+SUMIFS('DevInt 2022 Buchungen'!F2:F465,'DevInt 2022 Buchungen'!D2:D465,"1121",'DevInt 2022 Buchungen'!C2:C465,"&gt;="&amp;AK$4,'DevInt 2022 Buchungen'!C2:C465,"&lt;"&amp;AK$5+1,'DevInt 2022 Buchungen'!L2:L465,"Ausgaben")+-SUMIFS('DevInt 2022 Buchungen'!F2:F465,'DevInt 2022 Buchungen'!D2:D465,"1121",'DevInt 2022 Buchungen'!C2:C465,"&gt;="&amp;AK$4,'DevInt 2022 Buchungen'!C2:C465,"&lt;"&amp;AK$5+1,'DevInt 2022 Buchungen'!P2:P465,"Einnahmen")++SUMIFS('DevInt 2022 Buchungen'!F2:F465,'DevInt 2022 Buchungen'!D2:D465,"1121",'DevInt 2022 Buchungen'!C2:C465,"&gt;="&amp;AK$4,'DevInt 2022 Buchungen'!C2:C465,"&lt;"&amp;AK$5+1,'DevInt 2022 Buchungen'!L2:L465,"Einnahmen")+-SUMIFS('DevInt 2022 Buchungen'!F2:F465,'DevInt 2022 Buchungen'!D2:D465,"1121",'DevInt 2022 Buchungen'!C2:C465,"&gt;="&amp;AK$4,'DevInt 2022 Buchungen'!C2:C465,"&lt;"&amp;AK$5+1,'DevInt 2022 Buchungen'!P2:P465,"Ausgaben")++SUMIFS('DevInt 2022 Buchungen'!F2:F465,'DevInt 2022 Buchungen'!D2:D465,"1122",'DevInt 2022 Buchungen'!C2:C465,"&gt;="&amp;AK$4,'DevInt 2022 Buchungen'!C2:C465,"&lt;"&amp;AK$5+1,'DevInt 2022 Buchungen'!L2:L465,"Ausgaben")+-SUMIFS('DevInt 2022 Buchungen'!F2:F465,'DevInt 2022 Buchungen'!D2:D465,"1122",'DevInt 2022 Buchungen'!C2:C465,"&gt;="&amp;AK$4,'DevInt 2022 Buchungen'!C2:C465,"&lt;"&amp;AK$5+1,'DevInt 2022 Buchungen'!P2:P465,"Einnahmen")++SUMIFS('DevInt 2022 Buchungen'!F2:F465,'DevInt 2022 Buchungen'!D2:D465,"1122",'DevInt 2022 Buchungen'!C2:C465,"&gt;="&amp;AK$4,'DevInt 2022 Buchungen'!C2:C465,"&lt;"&amp;AK$5+1,'DevInt 2022 Buchungen'!L2:L465,"Einnahmen")+-SUMIFS('DevInt 2022 Buchungen'!F2:F465,'DevInt 2022 Buchungen'!D2:D465,"1122",'DevInt 2022 Buchungen'!C2:C465,"&gt;="&amp;AK$4,'DevInt 2022 Buchungen'!C2:C465,"&lt;"&amp;AK$5+1,'DevInt 2022 Buchungen'!P2:P465,"Ausgaben")++SUMIFS('DevInt 2022 Buchungen'!F2:F465,'DevInt 2022 Buchungen'!D2:D465,"1123",'DevInt 2022 Buchungen'!C2:C465,"&gt;="&amp;AK$4,'DevInt 2022 Buchungen'!C2:C465,"&lt;"&amp;AK$5+1,'DevInt 2022 Buchungen'!L2:L465,"Ausgaben")+-SUMIFS('DevInt 2022 Buchungen'!F2:F465,'DevInt 2022 Buchungen'!D2:D465,"1123",'DevInt 2022 Buchungen'!C2:C465,"&gt;="&amp;AK$4,'DevInt 2022 Buchungen'!C2:C465,"&lt;"&amp;AK$5+1,'DevInt 2022 Buchungen'!P2:P465,"Einnahmen")++SUMIFS('DevInt 2022 Buchungen'!F2:F465,'DevInt 2022 Buchungen'!D2:D465,"1123",'DevInt 2022 Buchungen'!C2:C465,"&gt;="&amp;AK$4,'DevInt 2022 Buchungen'!C2:C465,"&lt;"&amp;AK$5+1,'DevInt 2022 Buchungen'!L2:L465,"Einnahmen")+-SUMIFS('DevInt 2022 Buchungen'!F2:F465,'DevInt 2022 Buchungen'!D2:D465,"1123",'DevInt 2022 Buchungen'!C2:C465,"&gt;="&amp;AK$4,'DevInt 2022 Buchungen'!C2:C465,"&lt;"&amp;AK$5+1,'DevInt 2022 Buchungen'!P2:P465,"Ausgaben")++SUMIFS('DevInt 2022 Buchungen'!F2:F465,'DevInt 2022 Buchungen'!D2:D465,"1321",'DevInt 2022 Buchungen'!C2:C465,"&gt;="&amp;AK$4,'DevInt 2022 Buchungen'!C2:C465,"&lt;"&amp;AK$5+1,'DevInt 2022 Buchungen'!L2:L465,"Ausgaben")+-SUMIFS('DevInt 2022 Buchungen'!F2:F465,'DevInt 2022 Buchungen'!D2:D465,"1321",'DevInt 2022 Buchungen'!C2:C465,"&gt;="&amp;AK$4,'DevInt 2022 Buchungen'!C2:C465,"&lt;"&amp;AK$5+1,'DevInt 2022 Buchungen'!P2:P465,"Einnahmen")++SUMIFS('DevInt 2022 Buchungen'!F2:F465,'DevInt 2022 Buchungen'!D2:D465,"1321",'DevInt 2022 Buchungen'!C2:C465,"&gt;="&amp;AK$4,'DevInt 2022 Buchungen'!C2:C465,"&lt;"&amp;AK$5+1,'DevInt 2022 Buchungen'!L2:L465,"Einnahmen")+-SUMIFS('DevInt 2022 Buchungen'!F2:F465,'DevInt 2022 Buchungen'!D2:D465,"1321",'DevInt 2022 Buchungen'!C2:C465,"&gt;="&amp;AK$4,'DevInt 2022 Buchungen'!C2:C465,"&lt;"&amp;AK$5+1,'DevInt 2022 Buchungen'!P2:P465,"Ausgaben")++SUMIFS('DevInt 2022 Buchungen'!F2:F465,'DevInt 2022 Buchungen'!D2:D465,"1322",'DevInt 2022 Buchungen'!C2:C465,"&gt;="&amp;AK$4,'DevInt 2022 Buchungen'!C2:C465,"&lt;"&amp;AK$5+1,'DevInt 2022 Buchungen'!L2:L465,"Ausgaben")+-SUMIFS('DevInt 2022 Buchungen'!F2:F465,'DevInt 2022 Buchungen'!D2:D465,"1322",'DevInt 2022 Buchungen'!C2:C465,"&gt;="&amp;AK$4,'DevInt 2022 Buchungen'!C2:C465,"&lt;"&amp;AK$5+1,'DevInt 2022 Buchungen'!P2:P465,"Einnahmen")++SUMIFS('DevInt 2022 Buchungen'!F2:F465,'DevInt 2022 Buchungen'!D2:D465,"1322",'DevInt 2022 Buchungen'!C2:C465,"&gt;="&amp;AK$4,'DevInt 2022 Buchungen'!C2:C465,"&lt;"&amp;AK$5+1,'DevInt 2022 Buchungen'!L2:L465,"Einnahmen")+-SUMIFS('DevInt 2022 Buchungen'!F2:F465,'DevInt 2022 Buchungen'!D2:D465,"1322",'DevInt 2022 Buchungen'!C2:C465,"&gt;="&amp;AK$4,'DevInt 2022 Buchungen'!C2:C465,"&lt;"&amp;AK$5+1,'DevInt 2022 Buchungen'!P2:P465,"Ausgaben")++SUMIFS('DevInt 2022 Buchungen'!F2:F465,'DevInt 2022 Buchungen'!D2:D465,"1323",'DevInt 2022 Buchungen'!C2:C465,"&gt;="&amp;AK$4,'DevInt 2022 Buchungen'!C2:C465,"&lt;"&amp;AK$5+1,'DevInt 2022 Buchungen'!L2:L465,"Ausgaben")+-SUMIFS('DevInt 2022 Buchungen'!F2:F465,'DevInt 2022 Buchungen'!D2:D465,"1323",'DevInt 2022 Buchungen'!C2:C465,"&gt;="&amp;AK$4,'DevInt 2022 Buchungen'!C2:C465,"&lt;"&amp;AK$5+1,'DevInt 2022 Buchungen'!P2:P465,"Einnahmen")++SUMIFS('DevInt 2022 Buchungen'!F2:F465,'DevInt 2022 Buchungen'!D2:D465,"1323",'DevInt 2022 Buchungen'!C2:C465,"&gt;="&amp;AK$4,'DevInt 2022 Buchungen'!C2:C465,"&lt;"&amp;AK$5+1,'DevInt 2022 Buchungen'!L2:L465,"Einnahmen")+-SUMIFS('DevInt 2022 Buchungen'!F2:F465,'DevInt 2022 Buchungen'!D2:D465,"1323",'DevInt 2022 Buchungen'!C2:C465,"&gt;="&amp;AK$4,'DevInt 2022 Buchungen'!C2:C465,"&lt;"&amp;AK$5+1,'DevInt 2022 Buchungen'!P2:P465,"Ausgaben")</f>
        <v>0</v>
      </c>
      <c r="AL46" s="21"/>
      <c r="AO46" s="26">
        <f>+SUMIFS('DevInt 2022 Buchungen'!F2:F465,'DevInt 2022 Buchungen'!D2:D465,"1121",'DevInt 2022 Buchungen'!C2:C465,"&gt;="&amp;AO$4,'DevInt 2022 Buchungen'!C2:C465,"&lt;"&amp;AO$5+1,'DevInt 2022 Buchungen'!L2:L465,"Ausgaben")+-SUMIFS('DevInt 2022 Buchungen'!F2:F465,'DevInt 2022 Buchungen'!D2:D465,"1121",'DevInt 2022 Buchungen'!C2:C465,"&gt;="&amp;AO$4,'DevInt 2022 Buchungen'!C2:C465,"&lt;"&amp;AO$5+1,'DevInt 2022 Buchungen'!P2:P465,"Einnahmen")++SUMIFS('DevInt 2022 Buchungen'!F2:F465,'DevInt 2022 Buchungen'!D2:D465,"1121",'DevInt 2022 Buchungen'!C2:C465,"&gt;="&amp;AO$4,'DevInt 2022 Buchungen'!C2:C465,"&lt;"&amp;AO$5+1,'DevInt 2022 Buchungen'!L2:L465,"Einnahmen")+-SUMIFS('DevInt 2022 Buchungen'!F2:F465,'DevInt 2022 Buchungen'!D2:D465,"1121",'DevInt 2022 Buchungen'!C2:C465,"&gt;="&amp;AO$4,'DevInt 2022 Buchungen'!C2:C465,"&lt;"&amp;AO$5+1,'DevInt 2022 Buchungen'!P2:P465,"Ausgaben")++SUMIFS('DevInt 2022 Buchungen'!F2:F465,'DevInt 2022 Buchungen'!D2:D465,"1122",'DevInt 2022 Buchungen'!C2:C465,"&gt;="&amp;AO$4,'DevInt 2022 Buchungen'!C2:C465,"&lt;"&amp;AO$5+1,'DevInt 2022 Buchungen'!L2:L465,"Ausgaben")+-SUMIFS('DevInt 2022 Buchungen'!F2:F465,'DevInt 2022 Buchungen'!D2:D465,"1122",'DevInt 2022 Buchungen'!C2:C465,"&gt;="&amp;AO$4,'DevInt 2022 Buchungen'!C2:C465,"&lt;"&amp;AO$5+1,'DevInt 2022 Buchungen'!P2:P465,"Einnahmen")++SUMIFS('DevInt 2022 Buchungen'!F2:F465,'DevInt 2022 Buchungen'!D2:D465,"1122",'DevInt 2022 Buchungen'!C2:C465,"&gt;="&amp;AO$4,'DevInt 2022 Buchungen'!C2:C465,"&lt;"&amp;AO$5+1,'DevInt 2022 Buchungen'!L2:L465,"Einnahmen")+-SUMIFS('DevInt 2022 Buchungen'!F2:F465,'DevInt 2022 Buchungen'!D2:D465,"1122",'DevInt 2022 Buchungen'!C2:C465,"&gt;="&amp;AO$4,'DevInt 2022 Buchungen'!C2:C465,"&lt;"&amp;AO$5+1,'DevInt 2022 Buchungen'!P2:P465,"Ausgaben")++SUMIFS('DevInt 2022 Buchungen'!F2:F465,'DevInt 2022 Buchungen'!D2:D465,"1123",'DevInt 2022 Buchungen'!C2:C465,"&gt;="&amp;AO$4,'DevInt 2022 Buchungen'!C2:C465,"&lt;"&amp;AO$5+1,'DevInt 2022 Buchungen'!L2:L465,"Ausgaben")+-SUMIFS('DevInt 2022 Buchungen'!F2:F465,'DevInt 2022 Buchungen'!D2:D465,"1123",'DevInt 2022 Buchungen'!C2:C465,"&gt;="&amp;AO$4,'DevInt 2022 Buchungen'!C2:C465,"&lt;"&amp;AO$5+1,'DevInt 2022 Buchungen'!P2:P465,"Einnahmen")++SUMIFS('DevInt 2022 Buchungen'!F2:F465,'DevInt 2022 Buchungen'!D2:D465,"1123",'DevInt 2022 Buchungen'!C2:C465,"&gt;="&amp;AO$4,'DevInt 2022 Buchungen'!C2:C465,"&lt;"&amp;AO$5+1,'DevInt 2022 Buchungen'!L2:L465,"Einnahmen")+-SUMIFS('DevInt 2022 Buchungen'!F2:F465,'DevInt 2022 Buchungen'!D2:D465,"1123",'DevInt 2022 Buchungen'!C2:C465,"&gt;="&amp;AO$4,'DevInt 2022 Buchungen'!C2:C465,"&lt;"&amp;AO$5+1,'DevInt 2022 Buchungen'!P2:P465,"Ausgaben")++SUMIFS('DevInt 2022 Buchungen'!F2:F465,'DevInt 2022 Buchungen'!D2:D465,"1321",'DevInt 2022 Buchungen'!C2:C465,"&gt;="&amp;AO$4,'DevInt 2022 Buchungen'!C2:C465,"&lt;"&amp;AO$5+1,'DevInt 2022 Buchungen'!L2:L465,"Ausgaben")+-SUMIFS('DevInt 2022 Buchungen'!F2:F465,'DevInt 2022 Buchungen'!D2:D465,"1321",'DevInt 2022 Buchungen'!C2:C465,"&gt;="&amp;AO$4,'DevInt 2022 Buchungen'!C2:C465,"&lt;"&amp;AO$5+1,'DevInt 2022 Buchungen'!P2:P465,"Einnahmen")++SUMIFS('DevInt 2022 Buchungen'!F2:F465,'DevInt 2022 Buchungen'!D2:D465,"1321",'DevInt 2022 Buchungen'!C2:C465,"&gt;="&amp;AO$4,'DevInt 2022 Buchungen'!C2:C465,"&lt;"&amp;AO$5+1,'DevInt 2022 Buchungen'!L2:L465,"Einnahmen")+-SUMIFS('DevInt 2022 Buchungen'!F2:F465,'DevInt 2022 Buchungen'!D2:D465,"1321",'DevInt 2022 Buchungen'!C2:C465,"&gt;="&amp;AO$4,'DevInt 2022 Buchungen'!C2:C465,"&lt;"&amp;AO$5+1,'DevInt 2022 Buchungen'!P2:P465,"Ausgaben")++SUMIFS('DevInt 2022 Buchungen'!F2:F465,'DevInt 2022 Buchungen'!D2:D465,"1322",'DevInt 2022 Buchungen'!C2:C465,"&gt;="&amp;AO$4,'DevInt 2022 Buchungen'!C2:C465,"&lt;"&amp;AO$5+1,'DevInt 2022 Buchungen'!L2:L465,"Ausgaben")+-SUMIFS('DevInt 2022 Buchungen'!F2:F465,'DevInt 2022 Buchungen'!D2:D465,"1322",'DevInt 2022 Buchungen'!C2:C465,"&gt;="&amp;AO$4,'DevInt 2022 Buchungen'!C2:C465,"&lt;"&amp;AO$5+1,'DevInt 2022 Buchungen'!P2:P465,"Einnahmen")++SUMIFS('DevInt 2022 Buchungen'!F2:F465,'DevInt 2022 Buchungen'!D2:D465,"1322",'DevInt 2022 Buchungen'!C2:C465,"&gt;="&amp;AO$4,'DevInt 2022 Buchungen'!C2:C465,"&lt;"&amp;AO$5+1,'DevInt 2022 Buchungen'!L2:L465,"Einnahmen")+-SUMIFS('DevInt 2022 Buchungen'!F2:F465,'DevInt 2022 Buchungen'!D2:D465,"1322",'DevInt 2022 Buchungen'!C2:C465,"&gt;="&amp;AO$4,'DevInt 2022 Buchungen'!C2:C465,"&lt;"&amp;AO$5+1,'DevInt 2022 Buchungen'!P2:P465,"Ausgaben")++SUMIFS('DevInt 2022 Buchungen'!F2:F465,'DevInt 2022 Buchungen'!D2:D465,"1323",'DevInt 2022 Buchungen'!C2:C465,"&gt;="&amp;AO$4,'DevInt 2022 Buchungen'!C2:C465,"&lt;"&amp;AO$5+1,'DevInt 2022 Buchungen'!L2:L465,"Ausgaben")+-SUMIFS('DevInt 2022 Buchungen'!F2:F465,'DevInt 2022 Buchungen'!D2:D465,"1323",'DevInt 2022 Buchungen'!C2:C465,"&gt;="&amp;AO$4,'DevInt 2022 Buchungen'!C2:C465,"&lt;"&amp;AO$5+1,'DevInt 2022 Buchungen'!P2:P465,"Einnahmen")++SUMIFS('DevInt 2022 Buchungen'!F2:F465,'DevInt 2022 Buchungen'!D2:D465,"1323",'DevInt 2022 Buchungen'!C2:C465,"&gt;="&amp;AO$4,'DevInt 2022 Buchungen'!C2:C465,"&lt;"&amp;AO$5+1,'DevInt 2022 Buchungen'!L2:L465,"Einnahmen")+-SUMIFS('DevInt 2022 Buchungen'!F2:F465,'DevInt 2022 Buchungen'!D2:D465,"1323",'DevInt 2022 Buchungen'!C2:C465,"&gt;="&amp;AO$4,'DevInt 2022 Buchungen'!C2:C465,"&lt;"&amp;AO$5+1,'DevInt 2022 Buchungen'!P2:P465,"Ausgaben")</f>
        <v>0</v>
      </c>
      <c r="AP46" s="21"/>
      <c r="AS46" s="26">
        <f>+SUMIFS('DevInt 2022 Buchungen'!F2:F465,'DevInt 2022 Buchungen'!D2:D465,"1121",'DevInt 2022 Buchungen'!C2:C465,"&gt;="&amp;AS$4,'DevInt 2022 Buchungen'!C2:C465,"&lt;"&amp;AS$5+1,'DevInt 2022 Buchungen'!L2:L465,"Ausgaben")+-SUMIFS('DevInt 2022 Buchungen'!F2:F465,'DevInt 2022 Buchungen'!D2:D465,"1121",'DevInt 2022 Buchungen'!C2:C465,"&gt;="&amp;AS$4,'DevInt 2022 Buchungen'!C2:C465,"&lt;"&amp;AS$5+1,'DevInt 2022 Buchungen'!P2:P465,"Einnahmen")++SUMIFS('DevInt 2022 Buchungen'!F2:F465,'DevInt 2022 Buchungen'!D2:D465,"1121",'DevInt 2022 Buchungen'!C2:C465,"&gt;="&amp;AS$4,'DevInt 2022 Buchungen'!C2:C465,"&lt;"&amp;AS$5+1,'DevInt 2022 Buchungen'!L2:L465,"Einnahmen")+-SUMIFS('DevInt 2022 Buchungen'!F2:F465,'DevInt 2022 Buchungen'!D2:D465,"1121",'DevInt 2022 Buchungen'!C2:C465,"&gt;="&amp;AS$4,'DevInt 2022 Buchungen'!C2:C465,"&lt;"&amp;AS$5+1,'DevInt 2022 Buchungen'!P2:P465,"Ausgaben")++SUMIFS('DevInt 2022 Buchungen'!F2:F465,'DevInt 2022 Buchungen'!D2:D465,"1122",'DevInt 2022 Buchungen'!C2:C465,"&gt;="&amp;AS$4,'DevInt 2022 Buchungen'!C2:C465,"&lt;"&amp;AS$5+1,'DevInt 2022 Buchungen'!L2:L465,"Ausgaben")+-SUMIFS('DevInt 2022 Buchungen'!F2:F465,'DevInt 2022 Buchungen'!D2:D465,"1122",'DevInt 2022 Buchungen'!C2:C465,"&gt;="&amp;AS$4,'DevInt 2022 Buchungen'!C2:C465,"&lt;"&amp;AS$5+1,'DevInt 2022 Buchungen'!P2:P465,"Einnahmen")++SUMIFS('DevInt 2022 Buchungen'!F2:F465,'DevInt 2022 Buchungen'!D2:D465,"1122",'DevInt 2022 Buchungen'!C2:C465,"&gt;="&amp;AS$4,'DevInt 2022 Buchungen'!C2:C465,"&lt;"&amp;AS$5+1,'DevInt 2022 Buchungen'!L2:L465,"Einnahmen")+-SUMIFS('DevInt 2022 Buchungen'!F2:F465,'DevInt 2022 Buchungen'!D2:D465,"1122",'DevInt 2022 Buchungen'!C2:C465,"&gt;="&amp;AS$4,'DevInt 2022 Buchungen'!C2:C465,"&lt;"&amp;AS$5+1,'DevInt 2022 Buchungen'!P2:P465,"Ausgaben")++SUMIFS('DevInt 2022 Buchungen'!F2:F465,'DevInt 2022 Buchungen'!D2:D465,"1123",'DevInt 2022 Buchungen'!C2:C465,"&gt;="&amp;AS$4,'DevInt 2022 Buchungen'!C2:C465,"&lt;"&amp;AS$5+1,'DevInt 2022 Buchungen'!L2:L465,"Ausgaben")+-SUMIFS('DevInt 2022 Buchungen'!F2:F465,'DevInt 2022 Buchungen'!D2:D465,"1123",'DevInt 2022 Buchungen'!C2:C465,"&gt;="&amp;AS$4,'DevInt 2022 Buchungen'!C2:C465,"&lt;"&amp;AS$5+1,'DevInt 2022 Buchungen'!P2:P465,"Einnahmen")++SUMIFS('DevInt 2022 Buchungen'!F2:F465,'DevInt 2022 Buchungen'!D2:D465,"1123",'DevInt 2022 Buchungen'!C2:C465,"&gt;="&amp;AS$4,'DevInt 2022 Buchungen'!C2:C465,"&lt;"&amp;AS$5+1,'DevInt 2022 Buchungen'!L2:L465,"Einnahmen")+-SUMIFS('DevInt 2022 Buchungen'!F2:F465,'DevInt 2022 Buchungen'!D2:D465,"1123",'DevInt 2022 Buchungen'!C2:C465,"&gt;="&amp;AS$4,'DevInt 2022 Buchungen'!C2:C465,"&lt;"&amp;AS$5+1,'DevInt 2022 Buchungen'!P2:P465,"Ausgaben")++SUMIFS('DevInt 2022 Buchungen'!F2:F465,'DevInt 2022 Buchungen'!D2:D465,"1321",'DevInt 2022 Buchungen'!C2:C465,"&gt;="&amp;AS$4,'DevInt 2022 Buchungen'!C2:C465,"&lt;"&amp;AS$5+1,'DevInt 2022 Buchungen'!L2:L465,"Ausgaben")+-SUMIFS('DevInt 2022 Buchungen'!F2:F465,'DevInt 2022 Buchungen'!D2:D465,"1321",'DevInt 2022 Buchungen'!C2:C465,"&gt;="&amp;AS$4,'DevInt 2022 Buchungen'!C2:C465,"&lt;"&amp;AS$5+1,'DevInt 2022 Buchungen'!P2:P465,"Einnahmen")++SUMIFS('DevInt 2022 Buchungen'!F2:F465,'DevInt 2022 Buchungen'!D2:D465,"1321",'DevInt 2022 Buchungen'!C2:C465,"&gt;="&amp;AS$4,'DevInt 2022 Buchungen'!C2:C465,"&lt;"&amp;AS$5+1,'DevInt 2022 Buchungen'!L2:L465,"Einnahmen")+-SUMIFS('DevInt 2022 Buchungen'!F2:F465,'DevInt 2022 Buchungen'!D2:D465,"1321",'DevInt 2022 Buchungen'!C2:C465,"&gt;="&amp;AS$4,'DevInt 2022 Buchungen'!C2:C465,"&lt;"&amp;AS$5+1,'DevInt 2022 Buchungen'!P2:P465,"Ausgaben")++SUMIFS('DevInt 2022 Buchungen'!F2:F465,'DevInt 2022 Buchungen'!D2:D465,"1322",'DevInt 2022 Buchungen'!C2:C465,"&gt;="&amp;AS$4,'DevInt 2022 Buchungen'!C2:C465,"&lt;"&amp;AS$5+1,'DevInt 2022 Buchungen'!L2:L465,"Ausgaben")+-SUMIFS('DevInt 2022 Buchungen'!F2:F465,'DevInt 2022 Buchungen'!D2:D465,"1322",'DevInt 2022 Buchungen'!C2:C465,"&gt;="&amp;AS$4,'DevInt 2022 Buchungen'!C2:C465,"&lt;"&amp;AS$5+1,'DevInt 2022 Buchungen'!P2:P465,"Einnahmen")++SUMIFS('DevInt 2022 Buchungen'!F2:F465,'DevInt 2022 Buchungen'!D2:D465,"1322",'DevInt 2022 Buchungen'!C2:C465,"&gt;="&amp;AS$4,'DevInt 2022 Buchungen'!C2:C465,"&lt;"&amp;AS$5+1,'DevInt 2022 Buchungen'!L2:L465,"Einnahmen")+-SUMIFS('DevInt 2022 Buchungen'!F2:F465,'DevInt 2022 Buchungen'!D2:D465,"1322",'DevInt 2022 Buchungen'!C2:C465,"&gt;="&amp;AS$4,'DevInt 2022 Buchungen'!C2:C465,"&lt;"&amp;AS$5+1,'DevInt 2022 Buchungen'!P2:P465,"Ausgaben")++SUMIFS('DevInt 2022 Buchungen'!F2:F465,'DevInt 2022 Buchungen'!D2:D465,"1323",'DevInt 2022 Buchungen'!C2:C465,"&gt;="&amp;AS$4,'DevInt 2022 Buchungen'!C2:C465,"&lt;"&amp;AS$5+1,'DevInt 2022 Buchungen'!L2:L465,"Ausgaben")+-SUMIFS('DevInt 2022 Buchungen'!F2:F465,'DevInt 2022 Buchungen'!D2:D465,"1323",'DevInt 2022 Buchungen'!C2:C465,"&gt;="&amp;AS$4,'DevInt 2022 Buchungen'!C2:C465,"&lt;"&amp;AS$5+1,'DevInt 2022 Buchungen'!P2:P465,"Einnahmen")++SUMIFS('DevInt 2022 Buchungen'!F2:F465,'DevInt 2022 Buchungen'!D2:D465,"1323",'DevInt 2022 Buchungen'!C2:C465,"&gt;="&amp;AS$4,'DevInt 2022 Buchungen'!C2:C465,"&lt;"&amp;AS$5+1,'DevInt 2022 Buchungen'!L2:L465,"Einnahmen")+-SUMIFS('DevInt 2022 Buchungen'!F2:F465,'DevInt 2022 Buchungen'!D2:D465,"1323",'DevInt 2022 Buchungen'!C2:C465,"&gt;="&amp;AS$4,'DevInt 2022 Buchungen'!C2:C465,"&lt;"&amp;AS$5+1,'DevInt 2022 Buchungen'!P2:P465,"Ausgaben")</f>
        <v>0</v>
      </c>
      <c r="AT46" s="21"/>
      <c r="AW46" s="26">
        <f>+SUMIFS('DevInt 2022 Buchungen'!F2:F465,'DevInt 2022 Buchungen'!D2:D465,"1121",'DevInt 2022 Buchungen'!C2:C465,"&gt;="&amp;AW$4,'DevInt 2022 Buchungen'!C2:C465,"&lt;"&amp;AW$5+1,'DevInt 2022 Buchungen'!L2:L465,"Ausgaben")+-SUMIFS('DevInt 2022 Buchungen'!F2:F465,'DevInt 2022 Buchungen'!D2:D465,"1121",'DevInt 2022 Buchungen'!C2:C465,"&gt;="&amp;AW$4,'DevInt 2022 Buchungen'!C2:C465,"&lt;"&amp;AW$5+1,'DevInt 2022 Buchungen'!P2:P465,"Einnahmen")++SUMIFS('DevInt 2022 Buchungen'!F2:F465,'DevInt 2022 Buchungen'!D2:D465,"1121",'DevInt 2022 Buchungen'!C2:C465,"&gt;="&amp;AW$4,'DevInt 2022 Buchungen'!C2:C465,"&lt;"&amp;AW$5+1,'DevInt 2022 Buchungen'!L2:L465,"Einnahmen")+-SUMIFS('DevInt 2022 Buchungen'!F2:F465,'DevInt 2022 Buchungen'!D2:D465,"1121",'DevInt 2022 Buchungen'!C2:C465,"&gt;="&amp;AW$4,'DevInt 2022 Buchungen'!C2:C465,"&lt;"&amp;AW$5+1,'DevInt 2022 Buchungen'!P2:P465,"Ausgaben")++SUMIFS('DevInt 2022 Buchungen'!F2:F465,'DevInt 2022 Buchungen'!D2:D465,"1122",'DevInt 2022 Buchungen'!C2:C465,"&gt;="&amp;AW$4,'DevInt 2022 Buchungen'!C2:C465,"&lt;"&amp;AW$5+1,'DevInt 2022 Buchungen'!L2:L465,"Ausgaben")+-SUMIFS('DevInt 2022 Buchungen'!F2:F465,'DevInt 2022 Buchungen'!D2:D465,"1122",'DevInt 2022 Buchungen'!C2:C465,"&gt;="&amp;AW$4,'DevInt 2022 Buchungen'!C2:C465,"&lt;"&amp;AW$5+1,'DevInt 2022 Buchungen'!P2:P465,"Einnahmen")++SUMIFS('DevInt 2022 Buchungen'!F2:F465,'DevInt 2022 Buchungen'!D2:D465,"1122",'DevInt 2022 Buchungen'!C2:C465,"&gt;="&amp;AW$4,'DevInt 2022 Buchungen'!C2:C465,"&lt;"&amp;AW$5+1,'DevInt 2022 Buchungen'!L2:L465,"Einnahmen")+-SUMIFS('DevInt 2022 Buchungen'!F2:F465,'DevInt 2022 Buchungen'!D2:D465,"1122",'DevInt 2022 Buchungen'!C2:C465,"&gt;="&amp;AW$4,'DevInt 2022 Buchungen'!C2:C465,"&lt;"&amp;AW$5+1,'DevInt 2022 Buchungen'!P2:P465,"Ausgaben")++SUMIFS('DevInt 2022 Buchungen'!F2:F465,'DevInt 2022 Buchungen'!D2:D465,"1123",'DevInt 2022 Buchungen'!C2:C465,"&gt;="&amp;AW$4,'DevInt 2022 Buchungen'!C2:C465,"&lt;"&amp;AW$5+1,'DevInt 2022 Buchungen'!L2:L465,"Ausgaben")+-SUMIFS('DevInt 2022 Buchungen'!F2:F465,'DevInt 2022 Buchungen'!D2:D465,"1123",'DevInt 2022 Buchungen'!C2:C465,"&gt;="&amp;AW$4,'DevInt 2022 Buchungen'!C2:C465,"&lt;"&amp;AW$5+1,'DevInt 2022 Buchungen'!P2:P465,"Einnahmen")++SUMIFS('DevInt 2022 Buchungen'!F2:F465,'DevInt 2022 Buchungen'!D2:D465,"1123",'DevInt 2022 Buchungen'!C2:C465,"&gt;="&amp;AW$4,'DevInt 2022 Buchungen'!C2:C465,"&lt;"&amp;AW$5+1,'DevInt 2022 Buchungen'!L2:L465,"Einnahmen")+-SUMIFS('DevInt 2022 Buchungen'!F2:F465,'DevInt 2022 Buchungen'!D2:D465,"1123",'DevInt 2022 Buchungen'!C2:C465,"&gt;="&amp;AW$4,'DevInt 2022 Buchungen'!C2:C465,"&lt;"&amp;AW$5+1,'DevInt 2022 Buchungen'!P2:P465,"Ausgaben")++SUMIFS('DevInt 2022 Buchungen'!F2:F465,'DevInt 2022 Buchungen'!D2:D465,"1321",'DevInt 2022 Buchungen'!C2:C465,"&gt;="&amp;AW$4,'DevInt 2022 Buchungen'!C2:C465,"&lt;"&amp;AW$5+1,'DevInt 2022 Buchungen'!L2:L465,"Ausgaben")+-SUMIFS('DevInt 2022 Buchungen'!F2:F465,'DevInt 2022 Buchungen'!D2:D465,"1321",'DevInt 2022 Buchungen'!C2:C465,"&gt;="&amp;AW$4,'DevInt 2022 Buchungen'!C2:C465,"&lt;"&amp;AW$5+1,'DevInt 2022 Buchungen'!P2:P465,"Einnahmen")++SUMIFS('DevInt 2022 Buchungen'!F2:F465,'DevInt 2022 Buchungen'!D2:D465,"1321",'DevInt 2022 Buchungen'!C2:C465,"&gt;="&amp;AW$4,'DevInt 2022 Buchungen'!C2:C465,"&lt;"&amp;AW$5+1,'DevInt 2022 Buchungen'!L2:L465,"Einnahmen")+-SUMIFS('DevInt 2022 Buchungen'!F2:F465,'DevInt 2022 Buchungen'!D2:D465,"1321",'DevInt 2022 Buchungen'!C2:C465,"&gt;="&amp;AW$4,'DevInt 2022 Buchungen'!C2:C465,"&lt;"&amp;AW$5+1,'DevInt 2022 Buchungen'!P2:P465,"Ausgaben")++SUMIFS('DevInt 2022 Buchungen'!F2:F465,'DevInt 2022 Buchungen'!D2:D465,"1322",'DevInt 2022 Buchungen'!C2:C465,"&gt;="&amp;AW$4,'DevInt 2022 Buchungen'!C2:C465,"&lt;"&amp;AW$5+1,'DevInt 2022 Buchungen'!L2:L465,"Ausgaben")+-SUMIFS('DevInt 2022 Buchungen'!F2:F465,'DevInt 2022 Buchungen'!D2:D465,"1322",'DevInt 2022 Buchungen'!C2:C465,"&gt;="&amp;AW$4,'DevInt 2022 Buchungen'!C2:C465,"&lt;"&amp;AW$5+1,'DevInt 2022 Buchungen'!P2:P465,"Einnahmen")++SUMIFS('DevInt 2022 Buchungen'!F2:F465,'DevInt 2022 Buchungen'!D2:D465,"1322",'DevInt 2022 Buchungen'!C2:C465,"&gt;="&amp;AW$4,'DevInt 2022 Buchungen'!C2:C465,"&lt;"&amp;AW$5+1,'DevInt 2022 Buchungen'!L2:L465,"Einnahmen")+-SUMIFS('DevInt 2022 Buchungen'!F2:F465,'DevInt 2022 Buchungen'!D2:D465,"1322",'DevInt 2022 Buchungen'!C2:C465,"&gt;="&amp;AW$4,'DevInt 2022 Buchungen'!C2:C465,"&lt;"&amp;AW$5+1,'DevInt 2022 Buchungen'!P2:P465,"Ausgaben")++SUMIFS('DevInt 2022 Buchungen'!F2:F465,'DevInt 2022 Buchungen'!D2:D465,"1323",'DevInt 2022 Buchungen'!C2:C465,"&gt;="&amp;AW$4,'DevInt 2022 Buchungen'!C2:C465,"&lt;"&amp;AW$5+1,'DevInt 2022 Buchungen'!L2:L465,"Ausgaben")+-SUMIFS('DevInt 2022 Buchungen'!F2:F465,'DevInt 2022 Buchungen'!D2:D465,"1323",'DevInt 2022 Buchungen'!C2:C465,"&gt;="&amp;AW$4,'DevInt 2022 Buchungen'!C2:C465,"&lt;"&amp;AW$5+1,'DevInt 2022 Buchungen'!P2:P465,"Einnahmen")++SUMIFS('DevInt 2022 Buchungen'!F2:F465,'DevInt 2022 Buchungen'!D2:D465,"1323",'DevInt 2022 Buchungen'!C2:C465,"&gt;="&amp;AW$4,'DevInt 2022 Buchungen'!C2:C465,"&lt;"&amp;AW$5+1,'DevInt 2022 Buchungen'!L2:L465,"Einnahmen")+-SUMIFS('DevInt 2022 Buchungen'!F2:F465,'DevInt 2022 Buchungen'!D2:D465,"1323",'DevInt 2022 Buchungen'!C2:C465,"&gt;="&amp;AW$4,'DevInt 2022 Buchungen'!C2:C465,"&lt;"&amp;AW$5+1,'DevInt 2022 Buchungen'!P2:P465,"Ausgaben")</f>
        <v>0</v>
      </c>
      <c r="AX46" s="21"/>
      <c r="BA46" s="26">
        <f>+SUMIFS('DevInt 2022 Buchungen'!F2:F465,'DevInt 2022 Buchungen'!D2:D465,"1121",'DevInt 2022 Buchungen'!C2:C465,"&gt;="&amp;BA$4,'DevInt 2022 Buchungen'!C2:C465,"&lt;"&amp;BA$5+1,'DevInt 2022 Buchungen'!L2:L465,"Ausgaben")+-SUMIFS('DevInt 2022 Buchungen'!F2:F465,'DevInt 2022 Buchungen'!D2:D465,"1121",'DevInt 2022 Buchungen'!C2:C465,"&gt;="&amp;BA$4,'DevInt 2022 Buchungen'!C2:C465,"&lt;"&amp;BA$5+1,'DevInt 2022 Buchungen'!P2:P465,"Einnahmen")++SUMIFS('DevInt 2022 Buchungen'!F2:F465,'DevInt 2022 Buchungen'!D2:D465,"1121",'DevInt 2022 Buchungen'!C2:C465,"&gt;="&amp;BA$4,'DevInt 2022 Buchungen'!C2:C465,"&lt;"&amp;BA$5+1,'DevInt 2022 Buchungen'!L2:L465,"Einnahmen")+-SUMIFS('DevInt 2022 Buchungen'!F2:F465,'DevInt 2022 Buchungen'!D2:D465,"1121",'DevInt 2022 Buchungen'!C2:C465,"&gt;="&amp;BA$4,'DevInt 2022 Buchungen'!C2:C465,"&lt;"&amp;BA$5+1,'DevInt 2022 Buchungen'!P2:P465,"Ausgaben")++SUMIFS('DevInt 2022 Buchungen'!F2:F465,'DevInt 2022 Buchungen'!D2:D465,"1122",'DevInt 2022 Buchungen'!C2:C465,"&gt;="&amp;BA$4,'DevInt 2022 Buchungen'!C2:C465,"&lt;"&amp;BA$5+1,'DevInt 2022 Buchungen'!L2:L465,"Ausgaben")+-SUMIFS('DevInt 2022 Buchungen'!F2:F465,'DevInt 2022 Buchungen'!D2:D465,"1122",'DevInt 2022 Buchungen'!C2:C465,"&gt;="&amp;BA$4,'DevInt 2022 Buchungen'!C2:C465,"&lt;"&amp;BA$5+1,'DevInt 2022 Buchungen'!P2:P465,"Einnahmen")++SUMIFS('DevInt 2022 Buchungen'!F2:F465,'DevInt 2022 Buchungen'!D2:D465,"1122",'DevInt 2022 Buchungen'!C2:C465,"&gt;="&amp;BA$4,'DevInt 2022 Buchungen'!C2:C465,"&lt;"&amp;BA$5+1,'DevInt 2022 Buchungen'!L2:L465,"Einnahmen")+-SUMIFS('DevInt 2022 Buchungen'!F2:F465,'DevInt 2022 Buchungen'!D2:D465,"1122",'DevInt 2022 Buchungen'!C2:C465,"&gt;="&amp;BA$4,'DevInt 2022 Buchungen'!C2:C465,"&lt;"&amp;BA$5+1,'DevInt 2022 Buchungen'!P2:P465,"Ausgaben")++SUMIFS('DevInt 2022 Buchungen'!F2:F465,'DevInt 2022 Buchungen'!D2:D465,"1123",'DevInt 2022 Buchungen'!C2:C465,"&gt;="&amp;BA$4,'DevInt 2022 Buchungen'!C2:C465,"&lt;"&amp;BA$5+1,'DevInt 2022 Buchungen'!L2:L465,"Ausgaben")+-SUMIFS('DevInt 2022 Buchungen'!F2:F465,'DevInt 2022 Buchungen'!D2:D465,"1123",'DevInt 2022 Buchungen'!C2:C465,"&gt;="&amp;BA$4,'DevInt 2022 Buchungen'!C2:C465,"&lt;"&amp;BA$5+1,'DevInt 2022 Buchungen'!P2:P465,"Einnahmen")++SUMIFS('DevInt 2022 Buchungen'!F2:F465,'DevInt 2022 Buchungen'!D2:D465,"1123",'DevInt 2022 Buchungen'!C2:C465,"&gt;="&amp;BA$4,'DevInt 2022 Buchungen'!C2:C465,"&lt;"&amp;BA$5+1,'DevInt 2022 Buchungen'!L2:L465,"Einnahmen")+-SUMIFS('DevInt 2022 Buchungen'!F2:F465,'DevInt 2022 Buchungen'!D2:D465,"1123",'DevInt 2022 Buchungen'!C2:C465,"&gt;="&amp;BA$4,'DevInt 2022 Buchungen'!C2:C465,"&lt;"&amp;BA$5+1,'DevInt 2022 Buchungen'!P2:P465,"Ausgaben")++SUMIFS('DevInt 2022 Buchungen'!F2:F465,'DevInt 2022 Buchungen'!D2:D465,"1321",'DevInt 2022 Buchungen'!C2:C465,"&gt;="&amp;BA$4,'DevInt 2022 Buchungen'!C2:C465,"&lt;"&amp;BA$5+1,'DevInt 2022 Buchungen'!L2:L465,"Ausgaben")+-SUMIFS('DevInt 2022 Buchungen'!F2:F465,'DevInt 2022 Buchungen'!D2:D465,"1321",'DevInt 2022 Buchungen'!C2:C465,"&gt;="&amp;BA$4,'DevInt 2022 Buchungen'!C2:C465,"&lt;"&amp;BA$5+1,'DevInt 2022 Buchungen'!P2:P465,"Einnahmen")++SUMIFS('DevInt 2022 Buchungen'!F2:F465,'DevInt 2022 Buchungen'!D2:D465,"1321",'DevInt 2022 Buchungen'!C2:C465,"&gt;="&amp;BA$4,'DevInt 2022 Buchungen'!C2:C465,"&lt;"&amp;BA$5+1,'DevInt 2022 Buchungen'!L2:L465,"Einnahmen")+-SUMIFS('DevInt 2022 Buchungen'!F2:F465,'DevInt 2022 Buchungen'!D2:D465,"1321",'DevInt 2022 Buchungen'!C2:C465,"&gt;="&amp;BA$4,'DevInt 2022 Buchungen'!C2:C465,"&lt;"&amp;BA$5+1,'DevInt 2022 Buchungen'!P2:P465,"Ausgaben")++SUMIFS('DevInt 2022 Buchungen'!F2:F465,'DevInt 2022 Buchungen'!D2:D465,"1322",'DevInt 2022 Buchungen'!C2:C465,"&gt;="&amp;BA$4,'DevInt 2022 Buchungen'!C2:C465,"&lt;"&amp;BA$5+1,'DevInt 2022 Buchungen'!L2:L465,"Ausgaben")+-SUMIFS('DevInt 2022 Buchungen'!F2:F465,'DevInt 2022 Buchungen'!D2:D465,"1322",'DevInt 2022 Buchungen'!C2:C465,"&gt;="&amp;BA$4,'DevInt 2022 Buchungen'!C2:C465,"&lt;"&amp;BA$5+1,'DevInt 2022 Buchungen'!P2:P465,"Einnahmen")++SUMIFS('DevInt 2022 Buchungen'!F2:F465,'DevInt 2022 Buchungen'!D2:D465,"1322",'DevInt 2022 Buchungen'!C2:C465,"&gt;="&amp;BA$4,'DevInt 2022 Buchungen'!C2:C465,"&lt;"&amp;BA$5+1,'DevInt 2022 Buchungen'!L2:L465,"Einnahmen")+-SUMIFS('DevInt 2022 Buchungen'!F2:F465,'DevInt 2022 Buchungen'!D2:D465,"1322",'DevInt 2022 Buchungen'!C2:C465,"&gt;="&amp;BA$4,'DevInt 2022 Buchungen'!C2:C465,"&lt;"&amp;BA$5+1,'DevInt 2022 Buchungen'!P2:P465,"Ausgaben")++SUMIFS('DevInt 2022 Buchungen'!F2:F465,'DevInt 2022 Buchungen'!D2:D465,"1323",'DevInt 2022 Buchungen'!C2:C465,"&gt;="&amp;BA$4,'DevInt 2022 Buchungen'!C2:C465,"&lt;"&amp;BA$5+1,'DevInt 2022 Buchungen'!L2:L465,"Ausgaben")+-SUMIFS('DevInt 2022 Buchungen'!F2:F465,'DevInt 2022 Buchungen'!D2:D465,"1323",'DevInt 2022 Buchungen'!C2:C465,"&gt;="&amp;BA$4,'DevInt 2022 Buchungen'!C2:C465,"&lt;"&amp;BA$5+1,'DevInt 2022 Buchungen'!P2:P465,"Einnahmen")++SUMIFS('DevInt 2022 Buchungen'!F2:F465,'DevInt 2022 Buchungen'!D2:D465,"1323",'DevInt 2022 Buchungen'!C2:C465,"&gt;="&amp;BA$4,'DevInt 2022 Buchungen'!C2:C465,"&lt;"&amp;BA$5+1,'DevInt 2022 Buchungen'!L2:L465,"Einnahmen")+-SUMIFS('DevInt 2022 Buchungen'!F2:F465,'DevInt 2022 Buchungen'!D2:D465,"1323",'DevInt 2022 Buchungen'!C2:C465,"&gt;="&amp;BA$4,'DevInt 2022 Buchungen'!C2:C465,"&lt;"&amp;BA$5+1,'DevInt 2022 Buchungen'!P2:P465,"Ausgaben")</f>
        <v>0</v>
      </c>
      <c r="BB46" s="21"/>
      <c r="BE46" s="26">
        <f>+SUMIFS('DevInt 2022 Buchungen'!F2:F465,'DevInt 2022 Buchungen'!D2:D465,"1121",'DevInt 2022 Buchungen'!C2:C465,"&gt;="&amp;BE$4,'DevInt 2022 Buchungen'!C2:C465,"&lt;"&amp;BE$5+1,'DevInt 2022 Buchungen'!L2:L465,"Ausgaben")+-SUMIFS('DevInt 2022 Buchungen'!F2:F465,'DevInt 2022 Buchungen'!D2:D465,"1121",'DevInt 2022 Buchungen'!C2:C465,"&gt;="&amp;BE$4,'DevInt 2022 Buchungen'!C2:C465,"&lt;"&amp;BE$5+1,'DevInt 2022 Buchungen'!P2:P465,"Einnahmen")++SUMIFS('DevInt 2022 Buchungen'!F2:F465,'DevInt 2022 Buchungen'!D2:D465,"1121",'DevInt 2022 Buchungen'!C2:C465,"&gt;="&amp;BE$4,'DevInt 2022 Buchungen'!C2:C465,"&lt;"&amp;BE$5+1,'DevInt 2022 Buchungen'!L2:L465,"Einnahmen")+-SUMIFS('DevInt 2022 Buchungen'!F2:F465,'DevInt 2022 Buchungen'!D2:D465,"1121",'DevInt 2022 Buchungen'!C2:C465,"&gt;="&amp;BE$4,'DevInt 2022 Buchungen'!C2:C465,"&lt;"&amp;BE$5+1,'DevInt 2022 Buchungen'!P2:P465,"Ausgaben")++SUMIFS('DevInt 2022 Buchungen'!F2:F465,'DevInt 2022 Buchungen'!D2:D465,"1122",'DevInt 2022 Buchungen'!C2:C465,"&gt;="&amp;BE$4,'DevInt 2022 Buchungen'!C2:C465,"&lt;"&amp;BE$5+1,'DevInt 2022 Buchungen'!L2:L465,"Ausgaben")+-SUMIFS('DevInt 2022 Buchungen'!F2:F465,'DevInt 2022 Buchungen'!D2:D465,"1122",'DevInt 2022 Buchungen'!C2:C465,"&gt;="&amp;BE$4,'DevInt 2022 Buchungen'!C2:C465,"&lt;"&amp;BE$5+1,'DevInt 2022 Buchungen'!P2:P465,"Einnahmen")++SUMIFS('DevInt 2022 Buchungen'!F2:F465,'DevInt 2022 Buchungen'!D2:D465,"1122",'DevInt 2022 Buchungen'!C2:C465,"&gt;="&amp;BE$4,'DevInt 2022 Buchungen'!C2:C465,"&lt;"&amp;BE$5+1,'DevInt 2022 Buchungen'!L2:L465,"Einnahmen")+-SUMIFS('DevInt 2022 Buchungen'!F2:F465,'DevInt 2022 Buchungen'!D2:D465,"1122",'DevInt 2022 Buchungen'!C2:C465,"&gt;="&amp;BE$4,'DevInt 2022 Buchungen'!C2:C465,"&lt;"&amp;BE$5+1,'DevInt 2022 Buchungen'!P2:P465,"Ausgaben")++SUMIFS('DevInt 2022 Buchungen'!F2:F465,'DevInt 2022 Buchungen'!D2:D465,"1123",'DevInt 2022 Buchungen'!C2:C465,"&gt;="&amp;BE$4,'DevInt 2022 Buchungen'!C2:C465,"&lt;"&amp;BE$5+1,'DevInt 2022 Buchungen'!L2:L465,"Ausgaben")+-SUMIFS('DevInt 2022 Buchungen'!F2:F465,'DevInt 2022 Buchungen'!D2:D465,"1123",'DevInt 2022 Buchungen'!C2:C465,"&gt;="&amp;BE$4,'DevInt 2022 Buchungen'!C2:C465,"&lt;"&amp;BE$5+1,'DevInt 2022 Buchungen'!P2:P465,"Einnahmen")++SUMIFS('DevInt 2022 Buchungen'!F2:F465,'DevInt 2022 Buchungen'!D2:D465,"1123",'DevInt 2022 Buchungen'!C2:C465,"&gt;="&amp;BE$4,'DevInt 2022 Buchungen'!C2:C465,"&lt;"&amp;BE$5+1,'DevInt 2022 Buchungen'!L2:L465,"Einnahmen")+-SUMIFS('DevInt 2022 Buchungen'!F2:F465,'DevInt 2022 Buchungen'!D2:D465,"1123",'DevInt 2022 Buchungen'!C2:C465,"&gt;="&amp;BE$4,'DevInt 2022 Buchungen'!C2:C465,"&lt;"&amp;BE$5+1,'DevInt 2022 Buchungen'!P2:P465,"Ausgaben")++SUMIFS('DevInt 2022 Buchungen'!F2:F465,'DevInt 2022 Buchungen'!D2:D465,"1321",'DevInt 2022 Buchungen'!C2:C465,"&gt;="&amp;BE$4,'DevInt 2022 Buchungen'!C2:C465,"&lt;"&amp;BE$5+1,'DevInt 2022 Buchungen'!L2:L465,"Ausgaben")+-SUMIFS('DevInt 2022 Buchungen'!F2:F465,'DevInt 2022 Buchungen'!D2:D465,"1321",'DevInt 2022 Buchungen'!C2:C465,"&gt;="&amp;BE$4,'DevInt 2022 Buchungen'!C2:C465,"&lt;"&amp;BE$5+1,'DevInt 2022 Buchungen'!P2:P465,"Einnahmen")++SUMIFS('DevInt 2022 Buchungen'!F2:F465,'DevInt 2022 Buchungen'!D2:D465,"1321",'DevInt 2022 Buchungen'!C2:C465,"&gt;="&amp;BE$4,'DevInt 2022 Buchungen'!C2:C465,"&lt;"&amp;BE$5+1,'DevInt 2022 Buchungen'!L2:L465,"Einnahmen")+-SUMIFS('DevInt 2022 Buchungen'!F2:F465,'DevInt 2022 Buchungen'!D2:D465,"1321",'DevInt 2022 Buchungen'!C2:C465,"&gt;="&amp;BE$4,'DevInt 2022 Buchungen'!C2:C465,"&lt;"&amp;BE$5+1,'DevInt 2022 Buchungen'!P2:P465,"Ausgaben")++SUMIFS('DevInt 2022 Buchungen'!F2:F465,'DevInt 2022 Buchungen'!D2:D465,"1322",'DevInt 2022 Buchungen'!C2:C465,"&gt;="&amp;BE$4,'DevInt 2022 Buchungen'!C2:C465,"&lt;"&amp;BE$5+1,'DevInt 2022 Buchungen'!L2:L465,"Ausgaben")+-SUMIFS('DevInt 2022 Buchungen'!F2:F465,'DevInt 2022 Buchungen'!D2:D465,"1322",'DevInt 2022 Buchungen'!C2:C465,"&gt;="&amp;BE$4,'DevInt 2022 Buchungen'!C2:C465,"&lt;"&amp;BE$5+1,'DevInt 2022 Buchungen'!P2:P465,"Einnahmen")++SUMIFS('DevInt 2022 Buchungen'!F2:F465,'DevInt 2022 Buchungen'!D2:D465,"1322",'DevInt 2022 Buchungen'!C2:C465,"&gt;="&amp;BE$4,'DevInt 2022 Buchungen'!C2:C465,"&lt;"&amp;BE$5+1,'DevInt 2022 Buchungen'!L2:L465,"Einnahmen")+-SUMIFS('DevInt 2022 Buchungen'!F2:F465,'DevInt 2022 Buchungen'!D2:D465,"1322",'DevInt 2022 Buchungen'!C2:C465,"&gt;="&amp;BE$4,'DevInt 2022 Buchungen'!C2:C465,"&lt;"&amp;BE$5+1,'DevInt 2022 Buchungen'!P2:P465,"Ausgaben")++SUMIFS('DevInt 2022 Buchungen'!F2:F465,'DevInt 2022 Buchungen'!D2:D465,"1323",'DevInt 2022 Buchungen'!C2:C465,"&gt;="&amp;BE$4,'DevInt 2022 Buchungen'!C2:C465,"&lt;"&amp;BE$5+1,'DevInt 2022 Buchungen'!L2:L465,"Ausgaben")+-SUMIFS('DevInt 2022 Buchungen'!F2:F465,'DevInt 2022 Buchungen'!D2:D465,"1323",'DevInt 2022 Buchungen'!C2:C465,"&gt;="&amp;BE$4,'DevInt 2022 Buchungen'!C2:C465,"&lt;"&amp;BE$5+1,'DevInt 2022 Buchungen'!P2:P465,"Einnahmen")++SUMIFS('DevInt 2022 Buchungen'!F2:F465,'DevInt 2022 Buchungen'!D2:D465,"1323",'DevInt 2022 Buchungen'!C2:C465,"&gt;="&amp;BE$4,'DevInt 2022 Buchungen'!C2:C465,"&lt;"&amp;BE$5+1,'DevInt 2022 Buchungen'!L2:L465,"Einnahmen")+-SUMIFS('DevInt 2022 Buchungen'!F2:F465,'DevInt 2022 Buchungen'!D2:D465,"1323",'DevInt 2022 Buchungen'!C2:C465,"&gt;="&amp;BE$4,'DevInt 2022 Buchungen'!C2:C465,"&lt;"&amp;BE$5+1,'DevInt 2022 Buchungen'!P2:P465,"Ausgaben")</f>
        <v>0</v>
      </c>
      <c r="BF46" s="21"/>
      <c r="BI46" s="26">
        <f>+SUMIFS('DevInt 2022 Buchungen'!F2:F465,'DevInt 2022 Buchungen'!D2:D465,"1121",'DevInt 2022 Buchungen'!C2:C465,"&gt;="&amp;BI$4,'DevInt 2022 Buchungen'!C2:C465,"&lt;"&amp;BI$5+1,'DevInt 2022 Buchungen'!L2:L465,"Ausgaben")+-SUMIFS('DevInt 2022 Buchungen'!F2:F465,'DevInt 2022 Buchungen'!D2:D465,"1121",'DevInt 2022 Buchungen'!C2:C465,"&gt;="&amp;BI$4,'DevInt 2022 Buchungen'!C2:C465,"&lt;"&amp;BI$5+1,'DevInt 2022 Buchungen'!P2:P465,"Einnahmen")++SUMIFS('DevInt 2022 Buchungen'!F2:F465,'DevInt 2022 Buchungen'!D2:D465,"1121",'DevInt 2022 Buchungen'!C2:C465,"&gt;="&amp;BI$4,'DevInt 2022 Buchungen'!C2:C465,"&lt;"&amp;BI$5+1,'DevInt 2022 Buchungen'!L2:L465,"Einnahmen")+-SUMIFS('DevInt 2022 Buchungen'!F2:F465,'DevInt 2022 Buchungen'!D2:D465,"1121",'DevInt 2022 Buchungen'!C2:C465,"&gt;="&amp;BI$4,'DevInt 2022 Buchungen'!C2:C465,"&lt;"&amp;BI$5+1,'DevInt 2022 Buchungen'!P2:P465,"Ausgaben")++SUMIFS('DevInt 2022 Buchungen'!F2:F465,'DevInt 2022 Buchungen'!D2:D465,"1122",'DevInt 2022 Buchungen'!C2:C465,"&gt;="&amp;BI$4,'DevInt 2022 Buchungen'!C2:C465,"&lt;"&amp;BI$5+1,'DevInt 2022 Buchungen'!L2:L465,"Ausgaben")+-SUMIFS('DevInt 2022 Buchungen'!F2:F465,'DevInt 2022 Buchungen'!D2:D465,"1122",'DevInt 2022 Buchungen'!C2:C465,"&gt;="&amp;BI$4,'DevInt 2022 Buchungen'!C2:C465,"&lt;"&amp;BI$5+1,'DevInt 2022 Buchungen'!P2:P465,"Einnahmen")++SUMIFS('DevInt 2022 Buchungen'!F2:F465,'DevInt 2022 Buchungen'!D2:D465,"1122",'DevInt 2022 Buchungen'!C2:C465,"&gt;="&amp;BI$4,'DevInt 2022 Buchungen'!C2:C465,"&lt;"&amp;BI$5+1,'DevInt 2022 Buchungen'!L2:L465,"Einnahmen")+-SUMIFS('DevInt 2022 Buchungen'!F2:F465,'DevInt 2022 Buchungen'!D2:D465,"1122",'DevInt 2022 Buchungen'!C2:C465,"&gt;="&amp;BI$4,'DevInt 2022 Buchungen'!C2:C465,"&lt;"&amp;BI$5+1,'DevInt 2022 Buchungen'!P2:P465,"Ausgaben")++SUMIFS('DevInt 2022 Buchungen'!F2:F465,'DevInt 2022 Buchungen'!D2:D465,"1123",'DevInt 2022 Buchungen'!C2:C465,"&gt;="&amp;BI$4,'DevInt 2022 Buchungen'!C2:C465,"&lt;"&amp;BI$5+1,'DevInt 2022 Buchungen'!L2:L465,"Ausgaben")+-SUMIFS('DevInt 2022 Buchungen'!F2:F465,'DevInt 2022 Buchungen'!D2:D465,"1123",'DevInt 2022 Buchungen'!C2:C465,"&gt;="&amp;BI$4,'DevInt 2022 Buchungen'!C2:C465,"&lt;"&amp;BI$5+1,'DevInt 2022 Buchungen'!P2:P465,"Einnahmen")++SUMIFS('DevInt 2022 Buchungen'!F2:F465,'DevInt 2022 Buchungen'!D2:D465,"1123",'DevInt 2022 Buchungen'!C2:C465,"&gt;="&amp;BI$4,'DevInt 2022 Buchungen'!C2:C465,"&lt;"&amp;BI$5+1,'DevInt 2022 Buchungen'!L2:L465,"Einnahmen")+-SUMIFS('DevInt 2022 Buchungen'!F2:F465,'DevInt 2022 Buchungen'!D2:D465,"1123",'DevInt 2022 Buchungen'!C2:C465,"&gt;="&amp;BI$4,'DevInt 2022 Buchungen'!C2:C465,"&lt;"&amp;BI$5+1,'DevInt 2022 Buchungen'!P2:P465,"Ausgaben")++SUMIFS('DevInt 2022 Buchungen'!F2:F465,'DevInt 2022 Buchungen'!D2:D465,"1321",'DevInt 2022 Buchungen'!C2:C465,"&gt;="&amp;BI$4,'DevInt 2022 Buchungen'!C2:C465,"&lt;"&amp;BI$5+1,'DevInt 2022 Buchungen'!L2:L465,"Ausgaben")+-SUMIFS('DevInt 2022 Buchungen'!F2:F465,'DevInt 2022 Buchungen'!D2:D465,"1321",'DevInt 2022 Buchungen'!C2:C465,"&gt;="&amp;BI$4,'DevInt 2022 Buchungen'!C2:C465,"&lt;"&amp;BI$5+1,'DevInt 2022 Buchungen'!P2:P465,"Einnahmen")++SUMIFS('DevInt 2022 Buchungen'!F2:F465,'DevInt 2022 Buchungen'!D2:D465,"1321",'DevInt 2022 Buchungen'!C2:C465,"&gt;="&amp;BI$4,'DevInt 2022 Buchungen'!C2:C465,"&lt;"&amp;BI$5+1,'DevInt 2022 Buchungen'!L2:L465,"Einnahmen")+-SUMIFS('DevInt 2022 Buchungen'!F2:F465,'DevInt 2022 Buchungen'!D2:D465,"1321",'DevInt 2022 Buchungen'!C2:C465,"&gt;="&amp;BI$4,'DevInt 2022 Buchungen'!C2:C465,"&lt;"&amp;BI$5+1,'DevInt 2022 Buchungen'!P2:P465,"Ausgaben")++SUMIFS('DevInt 2022 Buchungen'!F2:F465,'DevInt 2022 Buchungen'!D2:D465,"1322",'DevInt 2022 Buchungen'!C2:C465,"&gt;="&amp;BI$4,'DevInt 2022 Buchungen'!C2:C465,"&lt;"&amp;BI$5+1,'DevInt 2022 Buchungen'!L2:L465,"Ausgaben")+-SUMIFS('DevInt 2022 Buchungen'!F2:F465,'DevInt 2022 Buchungen'!D2:D465,"1322",'DevInt 2022 Buchungen'!C2:C465,"&gt;="&amp;BI$4,'DevInt 2022 Buchungen'!C2:C465,"&lt;"&amp;BI$5+1,'DevInt 2022 Buchungen'!P2:P465,"Einnahmen")++SUMIFS('DevInt 2022 Buchungen'!F2:F465,'DevInt 2022 Buchungen'!D2:D465,"1322",'DevInt 2022 Buchungen'!C2:C465,"&gt;="&amp;BI$4,'DevInt 2022 Buchungen'!C2:C465,"&lt;"&amp;BI$5+1,'DevInt 2022 Buchungen'!L2:L465,"Einnahmen")+-SUMIFS('DevInt 2022 Buchungen'!F2:F465,'DevInt 2022 Buchungen'!D2:D465,"1322",'DevInt 2022 Buchungen'!C2:C465,"&gt;="&amp;BI$4,'DevInt 2022 Buchungen'!C2:C465,"&lt;"&amp;BI$5+1,'DevInt 2022 Buchungen'!P2:P465,"Ausgaben")++SUMIFS('DevInt 2022 Buchungen'!F2:F465,'DevInt 2022 Buchungen'!D2:D465,"1323",'DevInt 2022 Buchungen'!C2:C465,"&gt;="&amp;BI$4,'DevInt 2022 Buchungen'!C2:C465,"&lt;"&amp;BI$5+1,'DevInt 2022 Buchungen'!L2:L465,"Ausgaben")+-SUMIFS('DevInt 2022 Buchungen'!F2:F465,'DevInt 2022 Buchungen'!D2:D465,"1323",'DevInt 2022 Buchungen'!C2:C465,"&gt;="&amp;BI$4,'DevInt 2022 Buchungen'!C2:C465,"&lt;"&amp;BI$5+1,'DevInt 2022 Buchungen'!P2:P465,"Einnahmen")++SUMIFS('DevInt 2022 Buchungen'!F2:F465,'DevInt 2022 Buchungen'!D2:D465,"1323",'DevInt 2022 Buchungen'!C2:C465,"&gt;="&amp;BI$4,'DevInt 2022 Buchungen'!C2:C465,"&lt;"&amp;BI$5+1,'DevInt 2022 Buchungen'!L2:L465,"Einnahmen")+-SUMIFS('DevInt 2022 Buchungen'!F2:F465,'DevInt 2022 Buchungen'!D2:D465,"1323",'DevInt 2022 Buchungen'!C2:C465,"&gt;="&amp;BI$4,'DevInt 2022 Buchungen'!C2:C465,"&lt;"&amp;BI$5+1,'DevInt 2022 Buchungen'!P2:P465,"Ausgaben")</f>
        <v>0</v>
      </c>
      <c r="BJ46" s="21"/>
      <c r="BM46" s="26">
        <f>+SUMIFS('DevInt 2022 Buchungen'!F2:F465,'DevInt 2022 Buchungen'!D2:D465,"1121",'DevInt 2022 Buchungen'!C2:C465,"&gt;="&amp;BM$4,'DevInt 2022 Buchungen'!C2:C465,"&lt;"&amp;BM$5+1,'DevInt 2022 Buchungen'!L2:L465,"Ausgaben")+-SUMIFS('DevInt 2022 Buchungen'!F2:F465,'DevInt 2022 Buchungen'!D2:D465,"1121",'DevInt 2022 Buchungen'!C2:C465,"&gt;="&amp;BM$4,'DevInt 2022 Buchungen'!C2:C465,"&lt;"&amp;BM$5+1,'DevInt 2022 Buchungen'!P2:P465,"Einnahmen")++SUMIFS('DevInt 2022 Buchungen'!F2:F465,'DevInt 2022 Buchungen'!D2:D465,"1121",'DevInt 2022 Buchungen'!C2:C465,"&gt;="&amp;BM$4,'DevInt 2022 Buchungen'!C2:C465,"&lt;"&amp;BM$5+1,'DevInt 2022 Buchungen'!L2:L465,"Einnahmen")+-SUMIFS('DevInt 2022 Buchungen'!F2:F465,'DevInt 2022 Buchungen'!D2:D465,"1121",'DevInt 2022 Buchungen'!C2:C465,"&gt;="&amp;BM$4,'DevInt 2022 Buchungen'!C2:C465,"&lt;"&amp;BM$5+1,'DevInt 2022 Buchungen'!P2:P465,"Ausgaben")++SUMIFS('DevInt 2022 Buchungen'!F2:F465,'DevInt 2022 Buchungen'!D2:D465,"1122",'DevInt 2022 Buchungen'!C2:C465,"&gt;="&amp;BM$4,'DevInt 2022 Buchungen'!C2:C465,"&lt;"&amp;BM$5+1,'DevInt 2022 Buchungen'!L2:L465,"Ausgaben")+-SUMIFS('DevInt 2022 Buchungen'!F2:F465,'DevInt 2022 Buchungen'!D2:D465,"1122",'DevInt 2022 Buchungen'!C2:C465,"&gt;="&amp;BM$4,'DevInt 2022 Buchungen'!C2:C465,"&lt;"&amp;BM$5+1,'DevInt 2022 Buchungen'!P2:P465,"Einnahmen")++SUMIFS('DevInt 2022 Buchungen'!F2:F465,'DevInt 2022 Buchungen'!D2:D465,"1122",'DevInt 2022 Buchungen'!C2:C465,"&gt;="&amp;BM$4,'DevInt 2022 Buchungen'!C2:C465,"&lt;"&amp;BM$5+1,'DevInt 2022 Buchungen'!L2:L465,"Einnahmen")+-SUMIFS('DevInt 2022 Buchungen'!F2:F465,'DevInt 2022 Buchungen'!D2:D465,"1122",'DevInt 2022 Buchungen'!C2:C465,"&gt;="&amp;BM$4,'DevInt 2022 Buchungen'!C2:C465,"&lt;"&amp;BM$5+1,'DevInt 2022 Buchungen'!P2:P465,"Ausgaben")++SUMIFS('DevInt 2022 Buchungen'!F2:F465,'DevInt 2022 Buchungen'!D2:D465,"1123",'DevInt 2022 Buchungen'!C2:C465,"&gt;="&amp;BM$4,'DevInt 2022 Buchungen'!C2:C465,"&lt;"&amp;BM$5+1,'DevInt 2022 Buchungen'!L2:L465,"Ausgaben")+-SUMIFS('DevInt 2022 Buchungen'!F2:F465,'DevInt 2022 Buchungen'!D2:D465,"1123",'DevInt 2022 Buchungen'!C2:C465,"&gt;="&amp;BM$4,'DevInt 2022 Buchungen'!C2:C465,"&lt;"&amp;BM$5+1,'DevInt 2022 Buchungen'!P2:P465,"Einnahmen")++SUMIFS('DevInt 2022 Buchungen'!F2:F465,'DevInt 2022 Buchungen'!D2:D465,"1123",'DevInt 2022 Buchungen'!C2:C465,"&gt;="&amp;BM$4,'DevInt 2022 Buchungen'!C2:C465,"&lt;"&amp;BM$5+1,'DevInt 2022 Buchungen'!L2:L465,"Einnahmen")+-SUMIFS('DevInt 2022 Buchungen'!F2:F465,'DevInt 2022 Buchungen'!D2:D465,"1123",'DevInt 2022 Buchungen'!C2:C465,"&gt;="&amp;BM$4,'DevInt 2022 Buchungen'!C2:C465,"&lt;"&amp;BM$5+1,'DevInt 2022 Buchungen'!P2:P465,"Ausgaben")++SUMIFS('DevInt 2022 Buchungen'!F2:F465,'DevInt 2022 Buchungen'!D2:D465,"1321",'DevInt 2022 Buchungen'!C2:C465,"&gt;="&amp;BM$4,'DevInt 2022 Buchungen'!C2:C465,"&lt;"&amp;BM$5+1,'DevInt 2022 Buchungen'!L2:L465,"Ausgaben")+-SUMIFS('DevInt 2022 Buchungen'!F2:F465,'DevInt 2022 Buchungen'!D2:D465,"1321",'DevInt 2022 Buchungen'!C2:C465,"&gt;="&amp;BM$4,'DevInt 2022 Buchungen'!C2:C465,"&lt;"&amp;BM$5+1,'DevInt 2022 Buchungen'!P2:P465,"Einnahmen")++SUMIFS('DevInt 2022 Buchungen'!F2:F465,'DevInt 2022 Buchungen'!D2:D465,"1321",'DevInt 2022 Buchungen'!C2:C465,"&gt;="&amp;BM$4,'DevInt 2022 Buchungen'!C2:C465,"&lt;"&amp;BM$5+1,'DevInt 2022 Buchungen'!L2:L465,"Einnahmen")+-SUMIFS('DevInt 2022 Buchungen'!F2:F465,'DevInt 2022 Buchungen'!D2:D465,"1321",'DevInt 2022 Buchungen'!C2:C465,"&gt;="&amp;BM$4,'DevInt 2022 Buchungen'!C2:C465,"&lt;"&amp;BM$5+1,'DevInt 2022 Buchungen'!P2:P465,"Ausgaben")++SUMIFS('DevInt 2022 Buchungen'!F2:F465,'DevInt 2022 Buchungen'!D2:D465,"1322",'DevInt 2022 Buchungen'!C2:C465,"&gt;="&amp;BM$4,'DevInt 2022 Buchungen'!C2:C465,"&lt;"&amp;BM$5+1,'DevInt 2022 Buchungen'!L2:L465,"Ausgaben")+-SUMIFS('DevInt 2022 Buchungen'!F2:F465,'DevInt 2022 Buchungen'!D2:D465,"1322",'DevInt 2022 Buchungen'!C2:C465,"&gt;="&amp;BM$4,'DevInt 2022 Buchungen'!C2:C465,"&lt;"&amp;BM$5+1,'DevInt 2022 Buchungen'!P2:P465,"Einnahmen")++SUMIFS('DevInt 2022 Buchungen'!F2:F465,'DevInt 2022 Buchungen'!D2:D465,"1322",'DevInt 2022 Buchungen'!C2:C465,"&gt;="&amp;BM$4,'DevInt 2022 Buchungen'!C2:C465,"&lt;"&amp;BM$5+1,'DevInt 2022 Buchungen'!L2:L465,"Einnahmen")+-SUMIFS('DevInt 2022 Buchungen'!F2:F465,'DevInt 2022 Buchungen'!D2:D465,"1322",'DevInt 2022 Buchungen'!C2:C465,"&gt;="&amp;BM$4,'DevInt 2022 Buchungen'!C2:C465,"&lt;"&amp;BM$5+1,'DevInt 2022 Buchungen'!P2:P465,"Ausgaben")++SUMIFS('DevInt 2022 Buchungen'!F2:F465,'DevInt 2022 Buchungen'!D2:D465,"1323",'DevInt 2022 Buchungen'!C2:C465,"&gt;="&amp;BM$4,'DevInt 2022 Buchungen'!C2:C465,"&lt;"&amp;BM$5+1,'DevInt 2022 Buchungen'!L2:L465,"Ausgaben")+-SUMIFS('DevInt 2022 Buchungen'!F2:F465,'DevInt 2022 Buchungen'!D2:D465,"1323",'DevInt 2022 Buchungen'!C2:C465,"&gt;="&amp;BM$4,'DevInt 2022 Buchungen'!C2:C465,"&lt;"&amp;BM$5+1,'DevInt 2022 Buchungen'!P2:P465,"Einnahmen")++SUMIFS('DevInt 2022 Buchungen'!F2:F465,'DevInt 2022 Buchungen'!D2:D465,"1323",'DevInt 2022 Buchungen'!C2:C465,"&gt;="&amp;BM$4,'DevInt 2022 Buchungen'!C2:C465,"&lt;"&amp;BM$5+1,'DevInt 2022 Buchungen'!L2:L465,"Einnahmen")+-SUMIFS('DevInt 2022 Buchungen'!F2:F465,'DevInt 2022 Buchungen'!D2:D465,"1323",'DevInt 2022 Buchungen'!C2:C465,"&gt;="&amp;BM$4,'DevInt 2022 Buchungen'!C2:C465,"&lt;"&amp;BM$5+1,'DevInt 2022 Buchungen'!P2:P465,"Ausgaben")</f>
        <v>0</v>
      </c>
    </row>
    <row r="47" spans="2:65" x14ac:dyDescent="0.2">
      <c r="D47" t="s">
        <v>5138</v>
      </c>
      <c r="E47" t="s">
        <v>5176</v>
      </c>
      <c r="F47" s="21"/>
      <c r="I47" s="22"/>
      <c r="J47" s="21"/>
      <c r="M47" s="26">
        <f>+SUMIFS('DevInt 2022 Buchungen'!F2:F465,'DevInt 2022 Buchungen'!D2:D465,"1130",'DevInt 2022 Buchungen'!C2:C465,"&gt;="&amp;M$4,'DevInt 2022 Buchungen'!C2:C465,"&lt;"&amp;M$5+1,'DevInt 2022 Buchungen'!L2:L465,"Ausgaben")+-SUMIFS('DevInt 2022 Buchungen'!F2:F465,'DevInt 2022 Buchungen'!D2:D465,"1130",'DevInt 2022 Buchungen'!C2:C465,"&gt;="&amp;M$4,'DevInt 2022 Buchungen'!C2:C465,"&lt;"&amp;M$5+1,'DevInt 2022 Buchungen'!P2:P465,"Einnahmen")++SUMIFS('DevInt 2022 Buchungen'!F2:F465,'DevInt 2022 Buchungen'!D2:D465,"1130",'DevInt 2022 Buchungen'!C2:C465,"&gt;="&amp;M$4,'DevInt 2022 Buchungen'!C2:C465,"&lt;"&amp;M$5+1,'DevInt 2022 Buchungen'!L2:L465,"Einnahmen")+-SUMIFS('DevInt 2022 Buchungen'!F2:F465,'DevInt 2022 Buchungen'!D2:D465,"1130",'DevInt 2022 Buchungen'!C2:C465,"&gt;="&amp;M$4,'DevInt 2022 Buchungen'!C2:C465,"&lt;"&amp;M$5+1,'DevInt 2022 Buchungen'!P2:P465,"Ausgaben")++SUMIFS('DevInt 2022 Buchungen'!F2:F465,'DevInt 2022 Buchungen'!D2:D465,"1330",'DevInt 2022 Buchungen'!C2:C465,"&gt;="&amp;M$4,'DevInt 2022 Buchungen'!C2:C465,"&lt;"&amp;M$5+1,'DevInt 2022 Buchungen'!L2:L465,"Ausgaben")+-SUMIFS('DevInt 2022 Buchungen'!F2:F465,'DevInt 2022 Buchungen'!D2:D465,"1330",'DevInt 2022 Buchungen'!C2:C465,"&gt;="&amp;M$4,'DevInt 2022 Buchungen'!C2:C465,"&lt;"&amp;M$5+1,'DevInt 2022 Buchungen'!P2:P465,"Einnahmen")++SUMIFS('DevInt 2022 Buchungen'!F2:F465,'DevInt 2022 Buchungen'!D2:D465,"1330",'DevInt 2022 Buchungen'!C2:C465,"&gt;="&amp;M$4,'DevInt 2022 Buchungen'!C2:C465,"&lt;"&amp;M$5+1,'DevInt 2022 Buchungen'!L2:L465,"Einnahmen")+-SUMIFS('DevInt 2022 Buchungen'!F2:F465,'DevInt 2022 Buchungen'!D2:D465,"1330",'DevInt 2022 Buchungen'!C2:C465,"&gt;="&amp;M$4,'DevInt 2022 Buchungen'!C2:C465,"&lt;"&amp;M$5+1,'DevInt 2022 Buchungen'!P2:P465,"Ausgaben")</f>
        <v>0</v>
      </c>
      <c r="N47" s="21"/>
      <c r="Q47" s="26">
        <f>+SUMIFS('DevInt 2022 Buchungen'!F2:F465,'DevInt 2022 Buchungen'!D2:D465,"1130",'DevInt 2022 Buchungen'!C2:C465,"&gt;="&amp;Q$4,'DevInt 2022 Buchungen'!C2:C465,"&lt;"&amp;Q$5+1,'DevInt 2022 Buchungen'!L2:L465,"Ausgaben")+-SUMIFS('DevInt 2022 Buchungen'!F2:F465,'DevInt 2022 Buchungen'!D2:D465,"1130",'DevInt 2022 Buchungen'!C2:C465,"&gt;="&amp;Q$4,'DevInt 2022 Buchungen'!C2:C465,"&lt;"&amp;Q$5+1,'DevInt 2022 Buchungen'!P2:P465,"Einnahmen")++SUMIFS('DevInt 2022 Buchungen'!F2:F465,'DevInt 2022 Buchungen'!D2:D465,"1130",'DevInt 2022 Buchungen'!C2:C465,"&gt;="&amp;Q$4,'DevInt 2022 Buchungen'!C2:C465,"&lt;"&amp;Q$5+1,'DevInt 2022 Buchungen'!L2:L465,"Einnahmen")+-SUMIFS('DevInt 2022 Buchungen'!F2:F465,'DevInt 2022 Buchungen'!D2:D465,"1130",'DevInt 2022 Buchungen'!C2:C465,"&gt;="&amp;Q$4,'DevInt 2022 Buchungen'!C2:C465,"&lt;"&amp;Q$5+1,'DevInt 2022 Buchungen'!P2:P465,"Ausgaben")++SUMIFS('DevInt 2022 Buchungen'!F2:F465,'DevInt 2022 Buchungen'!D2:D465,"1330",'DevInt 2022 Buchungen'!C2:C465,"&gt;="&amp;Q$4,'DevInt 2022 Buchungen'!C2:C465,"&lt;"&amp;Q$5+1,'DevInt 2022 Buchungen'!L2:L465,"Ausgaben")+-SUMIFS('DevInt 2022 Buchungen'!F2:F465,'DevInt 2022 Buchungen'!D2:D465,"1330",'DevInt 2022 Buchungen'!C2:C465,"&gt;="&amp;Q$4,'DevInt 2022 Buchungen'!C2:C465,"&lt;"&amp;Q$5+1,'DevInt 2022 Buchungen'!P2:P465,"Einnahmen")++SUMIFS('DevInt 2022 Buchungen'!F2:F465,'DevInt 2022 Buchungen'!D2:D465,"1330",'DevInt 2022 Buchungen'!C2:C465,"&gt;="&amp;Q$4,'DevInt 2022 Buchungen'!C2:C465,"&lt;"&amp;Q$5+1,'DevInt 2022 Buchungen'!L2:L465,"Einnahmen")+-SUMIFS('DevInt 2022 Buchungen'!F2:F465,'DevInt 2022 Buchungen'!D2:D465,"1330",'DevInt 2022 Buchungen'!C2:C465,"&gt;="&amp;Q$4,'DevInt 2022 Buchungen'!C2:C465,"&lt;"&amp;Q$5+1,'DevInt 2022 Buchungen'!P2:P465,"Ausgaben")</f>
        <v>0</v>
      </c>
      <c r="R47" s="21"/>
      <c r="U47" s="26">
        <f>+SUMIFS('DevInt 2022 Buchungen'!F2:F465,'DevInt 2022 Buchungen'!D2:D465,"1130",'DevInt 2022 Buchungen'!C2:C465,"&gt;="&amp;U$4,'DevInt 2022 Buchungen'!C2:C465,"&lt;"&amp;U$5+1,'DevInt 2022 Buchungen'!L2:L465,"Ausgaben")+-SUMIFS('DevInt 2022 Buchungen'!F2:F465,'DevInt 2022 Buchungen'!D2:D465,"1130",'DevInt 2022 Buchungen'!C2:C465,"&gt;="&amp;U$4,'DevInt 2022 Buchungen'!C2:C465,"&lt;"&amp;U$5+1,'DevInt 2022 Buchungen'!P2:P465,"Einnahmen")++SUMIFS('DevInt 2022 Buchungen'!F2:F465,'DevInt 2022 Buchungen'!D2:D465,"1130",'DevInt 2022 Buchungen'!C2:C465,"&gt;="&amp;U$4,'DevInt 2022 Buchungen'!C2:C465,"&lt;"&amp;U$5+1,'DevInt 2022 Buchungen'!L2:L465,"Einnahmen")+-SUMIFS('DevInt 2022 Buchungen'!F2:F465,'DevInt 2022 Buchungen'!D2:D465,"1130",'DevInt 2022 Buchungen'!C2:C465,"&gt;="&amp;U$4,'DevInt 2022 Buchungen'!C2:C465,"&lt;"&amp;U$5+1,'DevInt 2022 Buchungen'!P2:P465,"Ausgaben")++SUMIFS('DevInt 2022 Buchungen'!F2:F465,'DevInt 2022 Buchungen'!D2:D465,"1330",'DevInt 2022 Buchungen'!C2:C465,"&gt;="&amp;U$4,'DevInt 2022 Buchungen'!C2:C465,"&lt;"&amp;U$5+1,'DevInt 2022 Buchungen'!L2:L465,"Ausgaben")+-SUMIFS('DevInt 2022 Buchungen'!F2:F465,'DevInt 2022 Buchungen'!D2:D465,"1330",'DevInt 2022 Buchungen'!C2:C465,"&gt;="&amp;U$4,'DevInt 2022 Buchungen'!C2:C465,"&lt;"&amp;U$5+1,'DevInt 2022 Buchungen'!P2:P465,"Einnahmen")++SUMIFS('DevInt 2022 Buchungen'!F2:F465,'DevInt 2022 Buchungen'!D2:D465,"1330",'DevInt 2022 Buchungen'!C2:C465,"&gt;="&amp;U$4,'DevInt 2022 Buchungen'!C2:C465,"&lt;"&amp;U$5+1,'DevInt 2022 Buchungen'!L2:L465,"Einnahmen")+-SUMIFS('DevInt 2022 Buchungen'!F2:F465,'DevInt 2022 Buchungen'!D2:D465,"1330",'DevInt 2022 Buchungen'!C2:C465,"&gt;="&amp;U$4,'DevInt 2022 Buchungen'!C2:C465,"&lt;"&amp;U$5+1,'DevInt 2022 Buchungen'!P2:P465,"Ausgaben")</f>
        <v>0</v>
      </c>
      <c r="V47" s="21"/>
      <c r="Y47" s="26">
        <f>+SUMIFS('DevInt 2022 Buchungen'!F2:F465,'DevInt 2022 Buchungen'!D2:D465,"1130",'DevInt 2022 Buchungen'!C2:C465,"&gt;="&amp;Y$4,'DevInt 2022 Buchungen'!C2:C465,"&lt;"&amp;Y$5+1,'DevInt 2022 Buchungen'!L2:L465,"Ausgaben")+-SUMIFS('DevInt 2022 Buchungen'!F2:F465,'DevInt 2022 Buchungen'!D2:D465,"1130",'DevInt 2022 Buchungen'!C2:C465,"&gt;="&amp;Y$4,'DevInt 2022 Buchungen'!C2:C465,"&lt;"&amp;Y$5+1,'DevInt 2022 Buchungen'!P2:P465,"Einnahmen")++SUMIFS('DevInt 2022 Buchungen'!F2:F465,'DevInt 2022 Buchungen'!D2:D465,"1130",'DevInt 2022 Buchungen'!C2:C465,"&gt;="&amp;Y$4,'DevInt 2022 Buchungen'!C2:C465,"&lt;"&amp;Y$5+1,'DevInt 2022 Buchungen'!L2:L465,"Einnahmen")+-SUMIFS('DevInt 2022 Buchungen'!F2:F465,'DevInt 2022 Buchungen'!D2:D465,"1130",'DevInt 2022 Buchungen'!C2:C465,"&gt;="&amp;Y$4,'DevInt 2022 Buchungen'!C2:C465,"&lt;"&amp;Y$5+1,'DevInt 2022 Buchungen'!P2:P465,"Ausgaben")++SUMIFS('DevInt 2022 Buchungen'!F2:F465,'DevInt 2022 Buchungen'!D2:D465,"1330",'DevInt 2022 Buchungen'!C2:C465,"&gt;="&amp;Y$4,'DevInt 2022 Buchungen'!C2:C465,"&lt;"&amp;Y$5+1,'DevInt 2022 Buchungen'!L2:L465,"Ausgaben")+-SUMIFS('DevInt 2022 Buchungen'!F2:F465,'DevInt 2022 Buchungen'!D2:D465,"1330",'DevInt 2022 Buchungen'!C2:C465,"&gt;="&amp;Y$4,'DevInt 2022 Buchungen'!C2:C465,"&lt;"&amp;Y$5+1,'DevInt 2022 Buchungen'!P2:P465,"Einnahmen")++SUMIFS('DevInt 2022 Buchungen'!F2:F465,'DevInt 2022 Buchungen'!D2:D465,"1330",'DevInt 2022 Buchungen'!C2:C465,"&gt;="&amp;Y$4,'DevInt 2022 Buchungen'!C2:C465,"&lt;"&amp;Y$5+1,'DevInt 2022 Buchungen'!L2:L465,"Einnahmen")+-SUMIFS('DevInt 2022 Buchungen'!F2:F465,'DevInt 2022 Buchungen'!D2:D465,"1330",'DevInt 2022 Buchungen'!C2:C465,"&gt;="&amp;Y$4,'DevInt 2022 Buchungen'!C2:C465,"&lt;"&amp;Y$5+1,'DevInt 2022 Buchungen'!P2:P465,"Ausgaben")</f>
        <v>0</v>
      </c>
      <c r="Z47" s="21"/>
      <c r="AC47" s="26">
        <f>+SUMIFS('DevInt 2022 Buchungen'!F2:F465,'DevInt 2022 Buchungen'!D2:D465,"1130",'DevInt 2022 Buchungen'!C2:C465,"&gt;="&amp;AC$4,'DevInt 2022 Buchungen'!C2:C465,"&lt;"&amp;AC$5+1,'DevInt 2022 Buchungen'!L2:L465,"Ausgaben")+-SUMIFS('DevInt 2022 Buchungen'!F2:F465,'DevInt 2022 Buchungen'!D2:D465,"1130",'DevInt 2022 Buchungen'!C2:C465,"&gt;="&amp;AC$4,'DevInt 2022 Buchungen'!C2:C465,"&lt;"&amp;AC$5+1,'DevInt 2022 Buchungen'!P2:P465,"Einnahmen")++SUMIFS('DevInt 2022 Buchungen'!F2:F465,'DevInt 2022 Buchungen'!D2:D465,"1130",'DevInt 2022 Buchungen'!C2:C465,"&gt;="&amp;AC$4,'DevInt 2022 Buchungen'!C2:C465,"&lt;"&amp;AC$5+1,'DevInt 2022 Buchungen'!L2:L465,"Einnahmen")+-SUMIFS('DevInt 2022 Buchungen'!F2:F465,'DevInt 2022 Buchungen'!D2:D465,"1130",'DevInt 2022 Buchungen'!C2:C465,"&gt;="&amp;AC$4,'DevInt 2022 Buchungen'!C2:C465,"&lt;"&amp;AC$5+1,'DevInt 2022 Buchungen'!P2:P465,"Ausgaben")++SUMIFS('DevInt 2022 Buchungen'!F2:F465,'DevInt 2022 Buchungen'!D2:D465,"1330",'DevInt 2022 Buchungen'!C2:C465,"&gt;="&amp;AC$4,'DevInt 2022 Buchungen'!C2:C465,"&lt;"&amp;AC$5+1,'DevInt 2022 Buchungen'!L2:L465,"Ausgaben")+-SUMIFS('DevInt 2022 Buchungen'!F2:F465,'DevInt 2022 Buchungen'!D2:D465,"1330",'DevInt 2022 Buchungen'!C2:C465,"&gt;="&amp;AC$4,'DevInt 2022 Buchungen'!C2:C465,"&lt;"&amp;AC$5+1,'DevInt 2022 Buchungen'!P2:P465,"Einnahmen")++SUMIFS('DevInt 2022 Buchungen'!F2:F465,'DevInt 2022 Buchungen'!D2:D465,"1330",'DevInt 2022 Buchungen'!C2:C465,"&gt;="&amp;AC$4,'DevInt 2022 Buchungen'!C2:C465,"&lt;"&amp;AC$5+1,'DevInt 2022 Buchungen'!L2:L465,"Einnahmen")+-SUMIFS('DevInt 2022 Buchungen'!F2:F465,'DevInt 2022 Buchungen'!D2:D465,"1330",'DevInt 2022 Buchungen'!C2:C465,"&gt;="&amp;AC$4,'DevInt 2022 Buchungen'!C2:C465,"&lt;"&amp;AC$5+1,'DevInt 2022 Buchungen'!P2:P465,"Ausgaben")</f>
        <v>0</v>
      </c>
      <c r="AD47" s="21"/>
      <c r="AG47" s="26">
        <f>+SUMIFS('DevInt 2022 Buchungen'!F2:F465,'DevInt 2022 Buchungen'!D2:D465,"1130",'DevInt 2022 Buchungen'!C2:C465,"&gt;="&amp;AG$4,'DevInt 2022 Buchungen'!C2:C465,"&lt;"&amp;AG$5+1,'DevInt 2022 Buchungen'!L2:L465,"Ausgaben")+-SUMIFS('DevInt 2022 Buchungen'!F2:F465,'DevInt 2022 Buchungen'!D2:D465,"1130",'DevInt 2022 Buchungen'!C2:C465,"&gt;="&amp;AG$4,'DevInt 2022 Buchungen'!C2:C465,"&lt;"&amp;AG$5+1,'DevInt 2022 Buchungen'!P2:P465,"Einnahmen")++SUMIFS('DevInt 2022 Buchungen'!F2:F465,'DevInt 2022 Buchungen'!D2:D465,"1130",'DevInt 2022 Buchungen'!C2:C465,"&gt;="&amp;AG$4,'DevInt 2022 Buchungen'!C2:C465,"&lt;"&amp;AG$5+1,'DevInt 2022 Buchungen'!L2:L465,"Einnahmen")+-SUMIFS('DevInt 2022 Buchungen'!F2:F465,'DevInt 2022 Buchungen'!D2:D465,"1130",'DevInt 2022 Buchungen'!C2:C465,"&gt;="&amp;AG$4,'DevInt 2022 Buchungen'!C2:C465,"&lt;"&amp;AG$5+1,'DevInt 2022 Buchungen'!P2:P465,"Ausgaben")++SUMIFS('DevInt 2022 Buchungen'!F2:F465,'DevInt 2022 Buchungen'!D2:D465,"1330",'DevInt 2022 Buchungen'!C2:C465,"&gt;="&amp;AG$4,'DevInt 2022 Buchungen'!C2:C465,"&lt;"&amp;AG$5+1,'DevInt 2022 Buchungen'!L2:L465,"Ausgaben")+-SUMIFS('DevInt 2022 Buchungen'!F2:F465,'DevInt 2022 Buchungen'!D2:D465,"1330",'DevInt 2022 Buchungen'!C2:C465,"&gt;="&amp;AG$4,'DevInt 2022 Buchungen'!C2:C465,"&lt;"&amp;AG$5+1,'DevInt 2022 Buchungen'!P2:P465,"Einnahmen")++SUMIFS('DevInt 2022 Buchungen'!F2:F465,'DevInt 2022 Buchungen'!D2:D465,"1330",'DevInt 2022 Buchungen'!C2:C465,"&gt;="&amp;AG$4,'DevInt 2022 Buchungen'!C2:C465,"&lt;"&amp;AG$5+1,'DevInt 2022 Buchungen'!L2:L465,"Einnahmen")+-SUMIFS('DevInt 2022 Buchungen'!F2:F465,'DevInt 2022 Buchungen'!D2:D465,"1330",'DevInt 2022 Buchungen'!C2:C465,"&gt;="&amp;AG$4,'DevInt 2022 Buchungen'!C2:C465,"&lt;"&amp;AG$5+1,'DevInt 2022 Buchungen'!P2:P465,"Ausgaben")</f>
        <v>0</v>
      </c>
      <c r="AH47" s="21"/>
      <c r="AK47" s="26">
        <f>+SUMIFS('DevInt 2022 Buchungen'!F2:F465,'DevInt 2022 Buchungen'!D2:D465,"1130",'DevInt 2022 Buchungen'!C2:C465,"&gt;="&amp;AK$4,'DevInt 2022 Buchungen'!C2:C465,"&lt;"&amp;AK$5+1,'DevInt 2022 Buchungen'!L2:L465,"Ausgaben")+-SUMIFS('DevInt 2022 Buchungen'!F2:F465,'DevInt 2022 Buchungen'!D2:D465,"1130",'DevInt 2022 Buchungen'!C2:C465,"&gt;="&amp;AK$4,'DevInt 2022 Buchungen'!C2:C465,"&lt;"&amp;AK$5+1,'DevInt 2022 Buchungen'!P2:P465,"Einnahmen")++SUMIFS('DevInt 2022 Buchungen'!F2:F465,'DevInt 2022 Buchungen'!D2:D465,"1130",'DevInt 2022 Buchungen'!C2:C465,"&gt;="&amp;AK$4,'DevInt 2022 Buchungen'!C2:C465,"&lt;"&amp;AK$5+1,'DevInt 2022 Buchungen'!L2:L465,"Einnahmen")+-SUMIFS('DevInt 2022 Buchungen'!F2:F465,'DevInt 2022 Buchungen'!D2:D465,"1130",'DevInt 2022 Buchungen'!C2:C465,"&gt;="&amp;AK$4,'DevInt 2022 Buchungen'!C2:C465,"&lt;"&amp;AK$5+1,'DevInt 2022 Buchungen'!P2:P465,"Ausgaben")++SUMIFS('DevInt 2022 Buchungen'!F2:F465,'DevInt 2022 Buchungen'!D2:D465,"1330",'DevInt 2022 Buchungen'!C2:C465,"&gt;="&amp;AK$4,'DevInt 2022 Buchungen'!C2:C465,"&lt;"&amp;AK$5+1,'DevInt 2022 Buchungen'!L2:L465,"Ausgaben")+-SUMIFS('DevInt 2022 Buchungen'!F2:F465,'DevInt 2022 Buchungen'!D2:D465,"1330",'DevInt 2022 Buchungen'!C2:C465,"&gt;="&amp;AK$4,'DevInt 2022 Buchungen'!C2:C465,"&lt;"&amp;AK$5+1,'DevInt 2022 Buchungen'!P2:P465,"Einnahmen")++SUMIFS('DevInt 2022 Buchungen'!F2:F465,'DevInt 2022 Buchungen'!D2:D465,"1330",'DevInt 2022 Buchungen'!C2:C465,"&gt;="&amp;AK$4,'DevInt 2022 Buchungen'!C2:C465,"&lt;"&amp;AK$5+1,'DevInt 2022 Buchungen'!L2:L465,"Einnahmen")+-SUMIFS('DevInt 2022 Buchungen'!F2:F465,'DevInt 2022 Buchungen'!D2:D465,"1330",'DevInt 2022 Buchungen'!C2:C465,"&gt;="&amp;AK$4,'DevInt 2022 Buchungen'!C2:C465,"&lt;"&amp;AK$5+1,'DevInt 2022 Buchungen'!P2:P465,"Ausgaben")</f>
        <v>0</v>
      </c>
      <c r="AL47" s="21"/>
      <c r="AO47" s="26">
        <f>+SUMIFS('DevInt 2022 Buchungen'!F2:F465,'DevInt 2022 Buchungen'!D2:D465,"1130",'DevInt 2022 Buchungen'!C2:C465,"&gt;="&amp;AO$4,'DevInt 2022 Buchungen'!C2:C465,"&lt;"&amp;AO$5+1,'DevInt 2022 Buchungen'!L2:L465,"Ausgaben")+-SUMIFS('DevInt 2022 Buchungen'!F2:F465,'DevInt 2022 Buchungen'!D2:D465,"1130",'DevInt 2022 Buchungen'!C2:C465,"&gt;="&amp;AO$4,'DevInt 2022 Buchungen'!C2:C465,"&lt;"&amp;AO$5+1,'DevInt 2022 Buchungen'!P2:P465,"Einnahmen")++SUMIFS('DevInt 2022 Buchungen'!F2:F465,'DevInt 2022 Buchungen'!D2:D465,"1130",'DevInt 2022 Buchungen'!C2:C465,"&gt;="&amp;AO$4,'DevInt 2022 Buchungen'!C2:C465,"&lt;"&amp;AO$5+1,'DevInt 2022 Buchungen'!L2:L465,"Einnahmen")+-SUMIFS('DevInt 2022 Buchungen'!F2:F465,'DevInt 2022 Buchungen'!D2:D465,"1130",'DevInt 2022 Buchungen'!C2:C465,"&gt;="&amp;AO$4,'DevInt 2022 Buchungen'!C2:C465,"&lt;"&amp;AO$5+1,'DevInt 2022 Buchungen'!P2:P465,"Ausgaben")++SUMIFS('DevInt 2022 Buchungen'!F2:F465,'DevInt 2022 Buchungen'!D2:D465,"1330",'DevInt 2022 Buchungen'!C2:C465,"&gt;="&amp;AO$4,'DevInt 2022 Buchungen'!C2:C465,"&lt;"&amp;AO$5+1,'DevInt 2022 Buchungen'!L2:L465,"Ausgaben")+-SUMIFS('DevInt 2022 Buchungen'!F2:F465,'DevInt 2022 Buchungen'!D2:D465,"1330",'DevInt 2022 Buchungen'!C2:C465,"&gt;="&amp;AO$4,'DevInt 2022 Buchungen'!C2:C465,"&lt;"&amp;AO$5+1,'DevInt 2022 Buchungen'!P2:P465,"Einnahmen")++SUMIFS('DevInt 2022 Buchungen'!F2:F465,'DevInt 2022 Buchungen'!D2:D465,"1330",'DevInt 2022 Buchungen'!C2:C465,"&gt;="&amp;AO$4,'DevInt 2022 Buchungen'!C2:C465,"&lt;"&amp;AO$5+1,'DevInt 2022 Buchungen'!L2:L465,"Einnahmen")+-SUMIFS('DevInt 2022 Buchungen'!F2:F465,'DevInt 2022 Buchungen'!D2:D465,"1330",'DevInt 2022 Buchungen'!C2:C465,"&gt;="&amp;AO$4,'DevInt 2022 Buchungen'!C2:C465,"&lt;"&amp;AO$5+1,'DevInt 2022 Buchungen'!P2:P465,"Ausgaben")</f>
        <v>0</v>
      </c>
      <c r="AP47" s="21"/>
      <c r="AS47" s="26">
        <f>+SUMIFS('DevInt 2022 Buchungen'!F2:F465,'DevInt 2022 Buchungen'!D2:D465,"1130",'DevInt 2022 Buchungen'!C2:C465,"&gt;="&amp;AS$4,'DevInt 2022 Buchungen'!C2:C465,"&lt;"&amp;AS$5+1,'DevInt 2022 Buchungen'!L2:L465,"Ausgaben")+-SUMIFS('DevInt 2022 Buchungen'!F2:F465,'DevInt 2022 Buchungen'!D2:D465,"1130",'DevInt 2022 Buchungen'!C2:C465,"&gt;="&amp;AS$4,'DevInt 2022 Buchungen'!C2:C465,"&lt;"&amp;AS$5+1,'DevInt 2022 Buchungen'!P2:P465,"Einnahmen")++SUMIFS('DevInt 2022 Buchungen'!F2:F465,'DevInt 2022 Buchungen'!D2:D465,"1130",'DevInt 2022 Buchungen'!C2:C465,"&gt;="&amp;AS$4,'DevInt 2022 Buchungen'!C2:C465,"&lt;"&amp;AS$5+1,'DevInt 2022 Buchungen'!L2:L465,"Einnahmen")+-SUMIFS('DevInt 2022 Buchungen'!F2:F465,'DevInt 2022 Buchungen'!D2:D465,"1130",'DevInt 2022 Buchungen'!C2:C465,"&gt;="&amp;AS$4,'DevInt 2022 Buchungen'!C2:C465,"&lt;"&amp;AS$5+1,'DevInt 2022 Buchungen'!P2:P465,"Ausgaben")++SUMIFS('DevInt 2022 Buchungen'!F2:F465,'DevInt 2022 Buchungen'!D2:D465,"1330",'DevInt 2022 Buchungen'!C2:C465,"&gt;="&amp;AS$4,'DevInt 2022 Buchungen'!C2:C465,"&lt;"&amp;AS$5+1,'DevInt 2022 Buchungen'!L2:L465,"Ausgaben")+-SUMIFS('DevInt 2022 Buchungen'!F2:F465,'DevInt 2022 Buchungen'!D2:D465,"1330",'DevInt 2022 Buchungen'!C2:C465,"&gt;="&amp;AS$4,'DevInt 2022 Buchungen'!C2:C465,"&lt;"&amp;AS$5+1,'DevInt 2022 Buchungen'!P2:P465,"Einnahmen")++SUMIFS('DevInt 2022 Buchungen'!F2:F465,'DevInt 2022 Buchungen'!D2:D465,"1330",'DevInt 2022 Buchungen'!C2:C465,"&gt;="&amp;AS$4,'DevInt 2022 Buchungen'!C2:C465,"&lt;"&amp;AS$5+1,'DevInt 2022 Buchungen'!L2:L465,"Einnahmen")+-SUMIFS('DevInt 2022 Buchungen'!F2:F465,'DevInt 2022 Buchungen'!D2:D465,"1330",'DevInt 2022 Buchungen'!C2:C465,"&gt;="&amp;AS$4,'DevInt 2022 Buchungen'!C2:C465,"&lt;"&amp;AS$5+1,'DevInt 2022 Buchungen'!P2:P465,"Ausgaben")</f>
        <v>0</v>
      </c>
      <c r="AT47" s="21"/>
      <c r="AW47" s="26">
        <f>+SUMIFS('DevInt 2022 Buchungen'!F2:F465,'DevInt 2022 Buchungen'!D2:D465,"1130",'DevInt 2022 Buchungen'!C2:C465,"&gt;="&amp;AW$4,'DevInt 2022 Buchungen'!C2:C465,"&lt;"&amp;AW$5+1,'DevInt 2022 Buchungen'!L2:L465,"Ausgaben")+-SUMIFS('DevInt 2022 Buchungen'!F2:F465,'DevInt 2022 Buchungen'!D2:D465,"1130",'DevInt 2022 Buchungen'!C2:C465,"&gt;="&amp;AW$4,'DevInt 2022 Buchungen'!C2:C465,"&lt;"&amp;AW$5+1,'DevInt 2022 Buchungen'!P2:P465,"Einnahmen")++SUMIFS('DevInt 2022 Buchungen'!F2:F465,'DevInt 2022 Buchungen'!D2:D465,"1130",'DevInt 2022 Buchungen'!C2:C465,"&gt;="&amp;AW$4,'DevInt 2022 Buchungen'!C2:C465,"&lt;"&amp;AW$5+1,'DevInt 2022 Buchungen'!L2:L465,"Einnahmen")+-SUMIFS('DevInt 2022 Buchungen'!F2:F465,'DevInt 2022 Buchungen'!D2:D465,"1130",'DevInt 2022 Buchungen'!C2:C465,"&gt;="&amp;AW$4,'DevInt 2022 Buchungen'!C2:C465,"&lt;"&amp;AW$5+1,'DevInt 2022 Buchungen'!P2:P465,"Ausgaben")++SUMIFS('DevInt 2022 Buchungen'!F2:F465,'DevInt 2022 Buchungen'!D2:D465,"1330",'DevInt 2022 Buchungen'!C2:C465,"&gt;="&amp;AW$4,'DevInt 2022 Buchungen'!C2:C465,"&lt;"&amp;AW$5+1,'DevInt 2022 Buchungen'!L2:L465,"Ausgaben")+-SUMIFS('DevInt 2022 Buchungen'!F2:F465,'DevInt 2022 Buchungen'!D2:D465,"1330",'DevInt 2022 Buchungen'!C2:C465,"&gt;="&amp;AW$4,'DevInt 2022 Buchungen'!C2:C465,"&lt;"&amp;AW$5+1,'DevInt 2022 Buchungen'!P2:P465,"Einnahmen")++SUMIFS('DevInt 2022 Buchungen'!F2:F465,'DevInt 2022 Buchungen'!D2:D465,"1330",'DevInt 2022 Buchungen'!C2:C465,"&gt;="&amp;AW$4,'DevInt 2022 Buchungen'!C2:C465,"&lt;"&amp;AW$5+1,'DevInt 2022 Buchungen'!L2:L465,"Einnahmen")+-SUMIFS('DevInt 2022 Buchungen'!F2:F465,'DevInt 2022 Buchungen'!D2:D465,"1330",'DevInt 2022 Buchungen'!C2:C465,"&gt;="&amp;AW$4,'DevInt 2022 Buchungen'!C2:C465,"&lt;"&amp;AW$5+1,'DevInt 2022 Buchungen'!P2:P465,"Ausgaben")</f>
        <v>0</v>
      </c>
      <c r="AX47" s="21"/>
      <c r="BA47" s="26">
        <f>+SUMIFS('DevInt 2022 Buchungen'!F2:F465,'DevInt 2022 Buchungen'!D2:D465,"1130",'DevInt 2022 Buchungen'!C2:C465,"&gt;="&amp;BA$4,'DevInt 2022 Buchungen'!C2:C465,"&lt;"&amp;BA$5+1,'DevInt 2022 Buchungen'!L2:L465,"Ausgaben")+-SUMIFS('DevInt 2022 Buchungen'!F2:F465,'DevInt 2022 Buchungen'!D2:D465,"1130",'DevInt 2022 Buchungen'!C2:C465,"&gt;="&amp;BA$4,'DevInt 2022 Buchungen'!C2:C465,"&lt;"&amp;BA$5+1,'DevInt 2022 Buchungen'!P2:P465,"Einnahmen")++SUMIFS('DevInt 2022 Buchungen'!F2:F465,'DevInt 2022 Buchungen'!D2:D465,"1130",'DevInt 2022 Buchungen'!C2:C465,"&gt;="&amp;BA$4,'DevInt 2022 Buchungen'!C2:C465,"&lt;"&amp;BA$5+1,'DevInt 2022 Buchungen'!L2:L465,"Einnahmen")+-SUMIFS('DevInt 2022 Buchungen'!F2:F465,'DevInt 2022 Buchungen'!D2:D465,"1130",'DevInt 2022 Buchungen'!C2:C465,"&gt;="&amp;BA$4,'DevInt 2022 Buchungen'!C2:C465,"&lt;"&amp;BA$5+1,'DevInt 2022 Buchungen'!P2:P465,"Ausgaben")++SUMIFS('DevInt 2022 Buchungen'!F2:F465,'DevInt 2022 Buchungen'!D2:D465,"1330",'DevInt 2022 Buchungen'!C2:C465,"&gt;="&amp;BA$4,'DevInt 2022 Buchungen'!C2:C465,"&lt;"&amp;BA$5+1,'DevInt 2022 Buchungen'!L2:L465,"Ausgaben")+-SUMIFS('DevInt 2022 Buchungen'!F2:F465,'DevInt 2022 Buchungen'!D2:D465,"1330",'DevInt 2022 Buchungen'!C2:C465,"&gt;="&amp;BA$4,'DevInt 2022 Buchungen'!C2:C465,"&lt;"&amp;BA$5+1,'DevInt 2022 Buchungen'!P2:P465,"Einnahmen")++SUMIFS('DevInt 2022 Buchungen'!F2:F465,'DevInt 2022 Buchungen'!D2:D465,"1330",'DevInt 2022 Buchungen'!C2:C465,"&gt;="&amp;BA$4,'DevInt 2022 Buchungen'!C2:C465,"&lt;"&amp;BA$5+1,'DevInt 2022 Buchungen'!L2:L465,"Einnahmen")+-SUMIFS('DevInt 2022 Buchungen'!F2:F465,'DevInt 2022 Buchungen'!D2:D465,"1330",'DevInt 2022 Buchungen'!C2:C465,"&gt;="&amp;BA$4,'DevInt 2022 Buchungen'!C2:C465,"&lt;"&amp;BA$5+1,'DevInt 2022 Buchungen'!P2:P465,"Ausgaben")</f>
        <v>0</v>
      </c>
      <c r="BB47" s="21"/>
      <c r="BE47" s="26">
        <f>+SUMIFS('DevInt 2022 Buchungen'!F2:F465,'DevInt 2022 Buchungen'!D2:D465,"1130",'DevInt 2022 Buchungen'!C2:C465,"&gt;="&amp;BE$4,'DevInt 2022 Buchungen'!C2:C465,"&lt;"&amp;BE$5+1,'DevInt 2022 Buchungen'!L2:L465,"Ausgaben")+-SUMIFS('DevInt 2022 Buchungen'!F2:F465,'DevInt 2022 Buchungen'!D2:D465,"1130",'DevInt 2022 Buchungen'!C2:C465,"&gt;="&amp;BE$4,'DevInt 2022 Buchungen'!C2:C465,"&lt;"&amp;BE$5+1,'DevInt 2022 Buchungen'!P2:P465,"Einnahmen")++SUMIFS('DevInt 2022 Buchungen'!F2:F465,'DevInt 2022 Buchungen'!D2:D465,"1130",'DevInt 2022 Buchungen'!C2:C465,"&gt;="&amp;BE$4,'DevInt 2022 Buchungen'!C2:C465,"&lt;"&amp;BE$5+1,'DevInt 2022 Buchungen'!L2:L465,"Einnahmen")+-SUMIFS('DevInt 2022 Buchungen'!F2:F465,'DevInt 2022 Buchungen'!D2:D465,"1130",'DevInt 2022 Buchungen'!C2:C465,"&gt;="&amp;BE$4,'DevInt 2022 Buchungen'!C2:C465,"&lt;"&amp;BE$5+1,'DevInt 2022 Buchungen'!P2:P465,"Ausgaben")++SUMIFS('DevInt 2022 Buchungen'!F2:F465,'DevInt 2022 Buchungen'!D2:D465,"1330",'DevInt 2022 Buchungen'!C2:C465,"&gt;="&amp;BE$4,'DevInt 2022 Buchungen'!C2:C465,"&lt;"&amp;BE$5+1,'DevInt 2022 Buchungen'!L2:L465,"Ausgaben")+-SUMIFS('DevInt 2022 Buchungen'!F2:F465,'DevInt 2022 Buchungen'!D2:D465,"1330",'DevInt 2022 Buchungen'!C2:C465,"&gt;="&amp;BE$4,'DevInt 2022 Buchungen'!C2:C465,"&lt;"&amp;BE$5+1,'DevInt 2022 Buchungen'!P2:P465,"Einnahmen")++SUMIFS('DevInt 2022 Buchungen'!F2:F465,'DevInt 2022 Buchungen'!D2:D465,"1330",'DevInt 2022 Buchungen'!C2:C465,"&gt;="&amp;BE$4,'DevInt 2022 Buchungen'!C2:C465,"&lt;"&amp;BE$5+1,'DevInt 2022 Buchungen'!L2:L465,"Einnahmen")+-SUMIFS('DevInt 2022 Buchungen'!F2:F465,'DevInt 2022 Buchungen'!D2:D465,"1330",'DevInt 2022 Buchungen'!C2:C465,"&gt;="&amp;BE$4,'DevInt 2022 Buchungen'!C2:C465,"&lt;"&amp;BE$5+1,'DevInt 2022 Buchungen'!P2:P465,"Ausgaben")</f>
        <v>0</v>
      </c>
      <c r="BF47" s="21"/>
      <c r="BI47" s="26">
        <f>+SUMIFS('DevInt 2022 Buchungen'!F2:F465,'DevInt 2022 Buchungen'!D2:D465,"1130",'DevInt 2022 Buchungen'!C2:C465,"&gt;="&amp;BI$4,'DevInt 2022 Buchungen'!C2:C465,"&lt;"&amp;BI$5+1,'DevInt 2022 Buchungen'!L2:L465,"Ausgaben")+-SUMIFS('DevInt 2022 Buchungen'!F2:F465,'DevInt 2022 Buchungen'!D2:D465,"1130",'DevInt 2022 Buchungen'!C2:C465,"&gt;="&amp;BI$4,'DevInt 2022 Buchungen'!C2:C465,"&lt;"&amp;BI$5+1,'DevInt 2022 Buchungen'!P2:P465,"Einnahmen")++SUMIFS('DevInt 2022 Buchungen'!F2:F465,'DevInt 2022 Buchungen'!D2:D465,"1130",'DevInt 2022 Buchungen'!C2:C465,"&gt;="&amp;BI$4,'DevInt 2022 Buchungen'!C2:C465,"&lt;"&amp;BI$5+1,'DevInt 2022 Buchungen'!L2:L465,"Einnahmen")+-SUMIFS('DevInt 2022 Buchungen'!F2:F465,'DevInt 2022 Buchungen'!D2:D465,"1130",'DevInt 2022 Buchungen'!C2:C465,"&gt;="&amp;BI$4,'DevInt 2022 Buchungen'!C2:C465,"&lt;"&amp;BI$5+1,'DevInt 2022 Buchungen'!P2:P465,"Ausgaben")++SUMIFS('DevInt 2022 Buchungen'!F2:F465,'DevInt 2022 Buchungen'!D2:D465,"1330",'DevInt 2022 Buchungen'!C2:C465,"&gt;="&amp;BI$4,'DevInt 2022 Buchungen'!C2:C465,"&lt;"&amp;BI$5+1,'DevInt 2022 Buchungen'!L2:L465,"Ausgaben")+-SUMIFS('DevInt 2022 Buchungen'!F2:F465,'DevInt 2022 Buchungen'!D2:D465,"1330",'DevInt 2022 Buchungen'!C2:C465,"&gt;="&amp;BI$4,'DevInt 2022 Buchungen'!C2:C465,"&lt;"&amp;BI$5+1,'DevInt 2022 Buchungen'!P2:P465,"Einnahmen")++SUMIFS('DevInt 2022 Buchungen'!F2:F465,'DevInt 2022 Buchungen'!D2:D465,"1330",'DevInt 2022 Buchungen'!C2:C465,"&gt;="&amp;BI$4,'DevInt 2022 Buchungen'!C2:C465,"&lt;"&amp;BI$5+1,'DevInt 2022 Buchungen'!L2:L465,"Einnahmen")+-SUMIFS('DevInt 2022 Buchungen'!F2:F465,'DevInt 2022 Buchungen'!D2:D465,"1330",'DevInt 2022 Buchungen'!C2:C465,"&gt;="&amp;BI$4,'DevInt 2022 Buchungen'!C2:C465,"&lt;"&amp;BI$5+1,'DevInt 2022 Buchungen'!P2:P465,"Ausgaben")</f>
        <v>0</v>
      </c>
      <c r="BJ47" s="21"/>
      <c r="BM47" s="26">
        <f>+SUMIFS('DevInt 2022 Buchungen'!F2:F465,'DevInt 2022 Buchungen'!D2:D465,"1130",'DevInt 2022 Buchungen'!C2:C465,"&gt;="&amp;BM$4,'DevInt 2022 Buchungen'!C2:C465,"&lt;"&amp;BM$5+1,'DevInt 2022 Buchungen'!L2:L465,"Ausgaben")+-SUMIFS('DevInt 2022 Buchungen'!F2:F465,'DevInt 2022 Buchungen'!D2:D465,"1130",'DevInt 2022 Buchungen'!C2:C465,"&gt;="&amp;BM$4,'DevInt 2022 Buchungen'!C2:C465,"&lt;"&amp;BM$5+1,'DevInt 2022 Buchungen'!P2:P465,"Einnahmen")++SUMIFS('DevInt 2022 Buchungen'!F2:F465,'DevInt 2022 Buchungen'!D2:D465,"1130",'DevInt 2022 Buchungen'!C2:C465,"&gt;="&amp;BM$4,'DevInt 2022 Buchungen'!C2:C465,"&lt;"&amp;BM$5+1,'DevInt 2022 Buchungen'!L2:L465,"Einnahmen")+-SUMIFS('DevInt 2022 Buchungen'!F2:F465,'DevInt 2022 Buchungen'!D2:D465,"1130",'DevInt 2022 Buchungen'!C2:C465,"&gt;="&amp;BM$4,'DevInt 2022 Buchungen'!C2:C465,"&lt;"&amp;BM$5+1,'DevInt 2022 Buchungen'!P2:P465,"Ausgaben")++SUMIFS('DevInt 2022 Buchungen'!F2:F465,'DevInt 2022 Buchungen'!D2:D465,"1330",'DevInt 2022 Buchungen'!C2:C465,"&gt;="&amp;BM$4,'DevInt 2022 Buchungen'!C2:C465,"&lt;"&amp;BM$5+1,'DevInt 2022 Buchungen'!L2:L465,"Ausgaben")+-SUMIFS('DevInt 2022 Buchungen'!F2:F465,'DevInt 2022 Buchungen'!D2:D465,"1330",'DevInt 2022 Buchungen'!C2:C465,"&gt;="&amp;BM$4,'DevInt 2022 Buchungen'!C2:C465,"&lt;"&amp;BM$5+1,'DevInt 2022 Buchungen'!P2:P465,"Einnahmen")++SUMIFS('DevInt 2022 Buchungen'!F2:F465,'DevInt 2022 Buchungen'!D2:D465,"1330",'DevInt 2022 Buchungen'!C2:C465,"&gt;="&amp;BM$4,'DevInt 2022 Buchungen'!C2:C465,"&lt;"&amp;BM$5+1,'DevInt 2022 Buchungen'!L2:L465,"Einnahmen")+-SUMIFS('DevInt 2022 Buchungen'!F2:F465,'DevInt 2022 Buchungen'!D2:D465,"1330",'DevInt 2022 Buchungen'!C2:C465,"&gt;="&amp;BM$4,'DevInt 2022 Buchungen'!C2:C465,"&lt;"&amp;BM$5+1,'DevInt 2022 Buchungen'!P2:P465,"Ausgaben")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5177</v>
      </c>
      <c r="B49" s="30"/>
      <c r="C49" s="30"/>
      <c r="D49" s="30"/>
      <c r="E49" s="30"/>
      <c r="F49" s="52">
        <f>+F7+F15+F33</f>
        <v>-94800</v>
      </c>
      <c r="G49" s="45"/>
      <c r="H49" s="45"/>
      <c r="I49" s="43"/>
      <c r="J49" s="52">
        <f>+J7+J15+J33</f>
        <v>899.15000000002533</v>
      </c>
      <c r="K49" s="45"/>
      <c r="L49" s="45"/>
      <c r="M49" s="43"/>
      <c r="N49" s="52">
        <f>+N7+N15+N33</f>
        <v>9996.2000000000007</v>
      </c>
      <c r="O49" s="45"/>
      <c r="P49" s="45"/>
      <c r="Q49" s="43"/>
      <c r="R49" s="52">
        <f>+R7+R15+R33</f>
        <v>-2972.7599999999998</v>
      </c>
      <c r="S49" s="45"/>
      <c r="T49" s="45"/>
      <c r="U49" s="43"/>
      <c r="V49" s="52">
        <f>+V7+V15+V33</f>
        <v>-2596.34</v>
      </c>
      <c r="W49" s="45"/>
      <c r="X49" s="45"/>
      <c r="Y49" s="43"/>
      <c r="Z49" s="52">
        <f>+Z7+Z15+Z33</f>
        <v>-3243.9300000000003</v>
      </c>
      <c r="AA49" s="45"/>
      <c r="AB49" s="45"/>
      <c r="AC49" s="43"/>
      <c r="AD49" s="52">
        <f>+AD7+AD15+AD33</f>
        <v>18666.830000000002</v>
      </c>
      <c r="AE49" s="45"/>
      <c r="AF49" s="45"/>
      <c r="AG49" s="43"/>
      <c r="AH49" s="52">
        <f>+AH7+AH15+AH33</f>
        <v>66730.52</v>
      </c>
      <c r="AI49" s="45"/>
      <c r="AJ49" s="45"/>
      <c r="AK49" s="43"/>
      <c r="AL49" s="52">
        <f>+AL7+AL15+AL33</f>
        <v>-7731.1100000000006</v>
      </c>
      <c r="AM49" s="45"/>
      <c r="AN49" s="45"/>
      <c r="AO49" s="43"/>
      <c r="AP49" s="52">
        <f>+AP7+AP15+AP33</f>
        <v>-5863.34</v>
      </c>
      <c r="AQ49" s="45"/>
      <c r="AR49" s="45"/>
      <c r="AS49" s="43"/>
      <c r="AT49" s="52">
        <f>+AT7+AT15+AT33</f>
        <v>-15831.7</v>
      </c>
      <c r="AU49" s="45"/>
      <c r="AV49" s="45"/>
      <c r="AW49" s="43"/>
      <c r="AX49" s="52">
        <f>+AX7+AX15+AX33</f>
        <v>-18757.929999999997</v>
      </c>
      <c r="AY49" s="45"/>
      <c r="AZ49" s="45"/>
      <c r="BA49" s="43"/>
      <c r="BB49" s="52">
        <f>+BB7+BB15+BB33</f>
        <v>-22663.420000000002</v>
      </c>
      <c r="BC49" s="45"/>
      <c r="BD49" s="45"/>
      <c r="BE49" s="43"/>
      <c r="BF49" s="52">
        <f>+BF7+BF15+BF33</f>
        <v>-6614.3899999999976</v>
      </c>
      <c r="BG49" s="45"/>
      <c r="BH49" s="45"/>
      <c r="BI49" s="43"/>
      <c r="BJ49" s="52">
        <f>+BJ7+BJ15+BJ33</f>
        <v>-8219.4799999999959</v>
      </c>
      <c r="BK49" s="45"/>
      <c r="BL49" s="45"/>
      <c r="BM49" s="43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5178</v>
      </c>
      <c r="B51" s="30"/>
      <c r="C51" s="30"/>
      <c r="D51" s="30"/>
      <c r="E51" s="30"/>
      <c r="F51" s="56"/>
      <c r="G51" s="54"/>
      <c r="H51" s="54"/>
      <c r="I51" s="55"/>
      <c r="J51" s="53">
        <f>J$49</f>
        <v>899.15000000002533</v>
      </c>
      <c r="K51" s="54"/>
      <c r="L51" s="54"/>
      <c r="M51" s="55"/>
      <c r="N51" s="53">
        <f>$J51+N$49</f>
        <v>10895.350000000026</v>
      </c>
      <c r="O51" s="54"/>
      <c r="P51" s="54"/>
      <c r="Q51" s="55"/>
      <c r="R51" s="53">
        <f>$N51+R$49</f>
        <v>7922.5900000000256</v>
      </c>
      <c r="S51" s="54"/>
      <c r="T51" s="54"/>
      <c r="U51" s="55"/>
      <c r="V51" s="53">
        <f>$R51+V$49</f>
        <v>5326.2500000000255</v>
      </c>
      <c r="W51" s="54"/>
      <c r="X51" s="54"/>
      <c r="Y51" s="55"/>
      <c r="Z51" s="53">
        <f>$V51+Z$49</f>
        <v>2082.3200000000252</v>
      </c>
      <c r="AA51" s="54"/>
      <c r="AB51" s="54"/>
      <c r="AC51" s="55"/>
      <c r="AD51" s="53">
        <f>$Z51+AD$49</f>
        <v>20749.150000000027</v>
      </c>
      <c r="AE51" s="54"/>
      <c r="AF51" s="54"/>
      <c r="AG51" s="55"/>
      <c r="AH51" s="53">
        <f>$AD51+AH$49</f>
        <v>87479.670000000027</v>
      </c>
      <c r="AI51" s="54"/>
      <c r="AJ51" s="54"/>
      <c r="AK51" s="55"/>
      <c r="AL51" s="53">
        <f>$AH51+AL$49</f>
        <v>79748.560000000027</v>
      </c>
      <c r="AM51" s="54"/>
      <c r="AN51" s="54"/>
      <c r="AO51" s="55"/>
      <c r="AP51" s="53">
        <f>$AL51+AP$49</f>
        <v>73885.22000000003</v>
      </c>
      <c r="AQ51" s="54"/>
      <c r="AR51" s="54"/>
      <c r="AS51" s="55"/>
      <c r="AT51" s="53">
        <f>$AP51+AT$49</f>
        <v>58053.520000000033</v>
      </c>
      <c r="AU51" s="54"/>
      <c r="AV51" s="54"/>
      <c r="AW51" s="55"/>
      <c r="AX51" s="53">
        <f>$AT51+AX$49</f>
        <v>39295.59000000004</v>
      </c>
      <c r="AY51" s="54"/>
      <c r="AZ51" s="54"/>
      <c r="BA51" s="55"/>
      <c r="BB51" s="53">
        <f>$AX51+BB$49</f>
        <v>16632.170000000038</v>
      </c>
      <c r="BC51" s="54"/>
      <c r="BD51" s="54"/>
      <c r="BE51" s="55"/>
      <c r="BF51" s="53">
        <f>$BB51+BF$49</f>
        <v>10017.780000000041</v>
      </c>
      <c r="BG51" s="54"/>
      <c r="BH51" s="54"/>
      <c r="BI51" s="55"/>
      <c r="BJ51" s="53">
        <f>$BF51+BJ$49</f>
        <v>1798.3000000000447</v>
      </c>
      <c r="BK51" s="54"/>
      <c r="BL51" s="54"/>
      <c r="BM51" s="55"/>
    </row>
  </sheetData>
  <mergeCells count="316"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H44:I44"/>
    <mergeCell ref="BB4:BD4"/>
    <mergeCell ref="BF49:BI49"/>
    <mergeCell ref="BK8:BM8"/>
    <mergeCell ref="AU16:AW16"/>
    <mergeCell ref="BG27:BI27"/>
    <mergeCell ref="AH3:AK3"/>
    <mergeCell ref="O8:Q8"/>
    <mergeCell ref="AY34:BA34"/>
    <mergeCell ref="AQ34:AS34"/>
    <mergeCell ref="BD37:BE37"/>
    <mergeCell ref="R15:U15"/>
    <mergeCell ref="AP4:AR4"/>
    <mergeCell ref="BD24:BE24"/>
    <mergeCell ref="J15:M15"/>
    <mergeCell ref="F5:H5"/>
    <mergeCell ref="BD42:BE42"/>
    <mergeCell ref="N3:Q3"/>
    <mergeCell ref="AH5:AJ5"/>
    <mergeCell ref="R4:T4"/>
    <mergeCell ref="V4:X4"/>
    <mergeCell ref="BG34:BI34"/>
    <mergeCell ref="K12:M12"/>
    <mergeCell ref="Z15:AC15"/>
    <mergeCell ref="J4:L4"/>
    <mergeCell ref="AQ8:AS8"/>
    <mergeCell ref="BH37:BI37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Z44:BA44"/>
    <mergeCell ref="AL5:AN5"/>
    <mergeCell ref="BC8:BE8"/>
    <mergeCell ref="BG41:BI41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BH44:BI44"/>
    <mergeCell ref="AI34:AK34"/>
    <mergeCell ref="Z3:AC3"/>
    <mergeCell ref="BJ3:BM3"/>
    <mergeCell ref="AI8:AK8"/>
    <mergeCell ref="AM41:AO41"/>
    <mergeCell ref="AL7:AO7"/>
    <mergeCell ref="Z49:AC49"/>
    <mergeCell ref="AP33:AS33"/>
    <mergeCell ref="AH33:AK33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AL4:AN4"/>
    <mergeCell ref="AY16:BA16"/>
    <mergeCell ref="X24:Y24"/>
    <mergeCell ref="AQ27:AS27"/>
    <mergeCell ref="AB17:AC17"/>
    <mergeCell ref="BH24:BI24"/>
    <mergeCell ref="BD35:BE35"/>
    <mergeCell ref="Z33:AC33"/>
    <mergeCell ref="BL42:BM42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R7:U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AI27:AK2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BK12:BM12"/>
    <mergeCell ref="AR17:AS17"/>
    <mergeCell ref="AJ20:AK20"/>
    <mergeCell ref="AP5:AR5"/>
    <mergeCell ref="BG8:BI8"/>
    <mergeCell ref="BK41:BM41"/>
    <mergeCell ref="BC41:BE41"/>
    <mergeCell ref="AQ16:AS16"/>
    <mergeCell ref="R5:T5"/>
    <mergeCell ref="K16:M16"/>
    <mergeCell ref="V15:Y15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L42:M42"/>
    <mergeCell ref="AT7:AW7"/>
    <mergeCell ref="AA12:AC12"/>
    <mergeCell ref="H17:I17"/>
    <mergeCell ref="BB33:BE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6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3880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3881</v>
      </c>
      <c r="U359" t="s">
        <v>3882</v>
      </c>
      <c r="V359" t="s">
        <v>3883</v>
      </c>
      <c r="W359" t="s">
        <v>56</v>
      </c>
      <c r="X359" t="s">
        <v>3884</v>
      </c>
      <c r="Y359" t="s">
        <v>2396</v>
      </c>
      <c r="Z359" s="3">
        <v>0</v>
      </c>
      <c r="AA359" t="s">
        <v>3885</v>
      </c>
      <c r="AB359" t="s">
        <v>3886</v>
      </c>
      <c r="AC359" t="s">
        <v>61</v>
      </c>
      <c r="AD359" t="s">
        <v>61</v>
      </c>
      <c r="AE359" t="s">
        <v>3887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3888</v>
      </c>
      <c r="AM359" t="s">
        <v>3882</v>
      </c>
      <c r="AN359" s="3">
        <v>457.53</v>
      </c>
      <c r="AO359" t="s">
        <v>3886</v>
      </c>
      <c r="AP359" t="s">
        <v>64</v>
      </c>
      <c r="AQ359" t="s">
        <v>3887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3889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3881</v>
      </c>
      <c r="U360" t="s">
        <v>3882</v>
      </c>
      <c r="V360" t="s">
        <v>3883</v>
      </c>
      <c r="W360" t="s">
        <v>56</v>
      </c>
      <c r="X360" t="s">
        <v>3884</v>
      </c>
      <c r="Y360" t="s">
        <v>2396</v>
      </c>
      <c r="Z360" s="3">
        <v>0</v>
      </c>
      <c r="AA360" t="s">
        <v>3885</v>
      </c>
      <c r="AB360" t="s">
        <v>3886</v>
      </c>
      <c r="AC360" t="s">
        <v>61</v>
      </c>
      <c r="AD360" t="s">
        <v>61</v>
      </c>
      <c r="AE360" t="s">
        <v>3887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3888</v>
      </c>
      <c r="AM360" t="s">
        <v>3882</v>
      </c>
      <c r="AN360" s="3">
        <v>457.53</v>
      </c>
      <c r="AO360" t="s">
        <v>3886</v>
      </c>
      <c r="AP360" t="s">
        <v>64</v>
      </c>
      <c r="AQ360" t="s">
        <v>3887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3889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3881</v>
      </c>
      <c r="U361" t="s">
        <v>3882</v>
      </c>
      <c r="V361" t="s">
        <v>3883</v>
      </c>
      <c r="W361" t="s">
        <v>56</v>
      </c>
      <c r="X361" t="s">
        <v>3884</v>
      </c>
      <c r="Y361" t="s">
        <v>2396</v>
      </c>
      <c r="Z361" s="3">
        <v>0</v>
      </c>
      <c r="AA361" t="s">
        <v>3885</v>
      </c>
      <c r="AB361" t="s">
        <v>3886</v>
      </c>
      <c r="AC361" t="s">
        <v>61</v>
      </c>
      <c r="AD361" t="s">
        <v>61</v>
      </c>
      <c r="AE361" t="s">
        <v>3887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3888</v>
      </c>
      <c r="AM361" t="s">
        <v>3882</v>
      </c>
      <c r="AN361" s="3">
        <v>457.53</v>
      </c>
      <c r="AO361" t="s">
        <v>3886</v>
      </c>
      <c r="AP361" t="s">
        <v>64</v>
      </c>
      <c r="AQ361" t="s">
        <v>3887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3889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3881</v>
      </c>
      <c r="U362" t="s">
        <v>3882</v>
      </c>
      <c r="V362" t="s">
        <v>3883</v>
      </c>
      <c r="W362" t="s">
        <v>56</v>
      </c>
      <c r="X362" t="s">
        <v>3884</v>
      </c>
      <c r="Y362" t="s">
        <v>2396</v>
      </c>
      <c r="Z362" s="3">
        <v>0</v>
      </c>
      <c r="AA362" t="s">
        <v>3885</v>
      </c>
      <c r="AB362" t="s">
        <v>3886</v>
      </c>
      <c r="AC362" t="s">
        <v>61</v>
      </c>
      <c r="AD362" t="s">
        <v>61</v>
      </c>
      <c r="AE362" t="s">
        <v>3887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3888</v>
      </c>
      <c r="AM362" t="s">
        <v>3882</v>
      </c>
      <c r="AN362" s="3">
        <v>457.53</v>
      </c>
      <c r="AO362" t="s">
        <v>3886</v>
      </c>
      <c r="AP362" t="s">
        <v>64</v>
      </c>
      <c r="AQ362" t="s">
        <v>3887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3889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3881</v>
      </c>
      <c r="U363" t="s">
        <v>3882</v>
      </c>
      <c r="V363" t="s">
        <v>3883</v>
      </c>
      <c r="W363" t="s">
        <v>56</v>
      </c>
      <c r="X363" t="s">
        <v>3884</v>
      </c>
      <c r="Y363" t="s">
        <v>2396</v>
      </c>
      <c r="Z363" s="3">
        <v>0</v>
      </c>
      <c r="AA363" t="s">
        <v>3885</v>
      </c>
      <c r="AB363" t="s">
        <v>3886</v>
      </c>
      <c r="AC363" t="s">
        <v>61</v>
      </c>
      <c r="AD363" t="s">
        <v>61</v>
      </c>
      <c r="AE363" t="s">
        <v>3887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3888</v>
      </c>
      <c r="AM363" t="s">
        <v>3882</v>
      </c>
      <c r="AN363" s="3">
        <v>457.53</v>
      </c>
      <c r="AO363" t="s">
        <v>3886</v>
      </c>
      <c r="AP363" t="s">
        <v>64</v>
      </c>
      <c r="AQ363" t="s">
        <v>3887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3880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3881</v>
      </c>
      <c r="U364" t="s">
        <v>3882</v>
      </c>
      <c r="V364" t="s">
        <v>3883</v>
      </c>
      <c r="W364" t="s">
        <v>56</v>
      </c>
      <c r="X364" t="s">
        <v>3884</v>
      </c>
      <c r="Y364" t="s">
        <v>2396</v>
      </c>
      <c r="Z364" s="3">
        <v>0</v>
      </c>
      <c r="AA364" t="s">
        <v>3885</v>
      </c>
      <c r="AB364" t="s">
        <v>3886</v>
      </c>
      <c r="AC364" t="s">
        <v>61</v>
      </c>
      <c r="AD364" t="s">
        <v>61</v>
      </c>
      <c r="AE364" t="s">
        <v>3887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3888</v>
      </c>
      <c r="AM364" t="s">
        <v>3882</v>
      </c>
      <c r="AN364" s="3">
        <v>457.53</v>
      </c>
      <c r="AO364" t="s">
        <v>3886</v>
      </c>
      <c r="AP364" t="s">
        <v>64</v>
      </c>
      <c r="AQ364" t="s">
        <v>3887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3880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3881</v>
      </c>
      <c r="U365" t="s">
        <v>3882</v>
      </c>
      <c r="V365" t="s">
        <v>3883</v>
      </c>
      <c r="W365" t="s">
        <v>56</v>
      </c>
      <c r="X365" t="s">
        <v>3884</v>
      </c>
      <c r="Y365" t="s">
        <v>2396</v>
      </c>
      <c r="Z365" s="3">
        <v>0</v>
      </c>
      <c r="AA365" t="s">
        <v>3885</v>
      </c>
      <c r="AB365" t="s">
        <v>3886</v>
      </c>
      <c r="AC365" t="s">
        <v>61</v>
      </c>
      <c r="AD365" t="s">
        <v>61</v>
      </c>
      <c r="AE365" t="s">
        <v>3887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3888</v>
      </c>
      <c r="AM365" t="s">
        <v>3882</v>
      </c>
      <c r="AN365" s="3">
        <v>457.53</v>
      </c>
      <c r="AO365" t="s">
        <v>3886</v>
      </c>
      <c r="AP365" t="s">
        <v>64</v>
      </c>
      <c r="AQ365" t="s">
        <v>3887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4627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4628</v>
      </c>
      <c r="U366" t="s">
        <v>4629</v>
      </c>
      <c r="V366" t="s">
        <v>2989</v>
      </c>
      <c r="W366" t="s">
        <v>56</v>
      </c>
      <c r="X366" t="s">
        <v>4630</v>
      </c>
      <c r="Y366" t="s">
        <v>4631</v>
      </c>
      <c r="Z366" s="3">
        <v>0</v>
      </c>
      <c r="AA366" t="s">
        <v>4632</v>
      </c>
      <c r="AB366" t="s">
        <v>4633</v>
      </c>
      <c r="AC366" t="s">
        <v>61</v>
      </c>
      <c r="AD366" t="s">
        <v>61</v>
      </c>
      <c r="AE366" t="s">
        <v>4634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4635</v>
      </c>
      <c r="AM366" t="s">
        <v>4629</v>
      </c>
      <c r="AN366" s="3">
        <v>28.68</v>
      </c>
      <c r="AO366" t="s">
        <v>4633</v>
      </c>
      <c r="AP366" t="s">
        <v>64</v>
      </c>
      <c r="AQ366" t="s">
        <v>4634</v>
      </c>
      <c r="AR366">
        <v>1400</v>
      </c>
      <c r="AS366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tabSelected="1" workbookViewId="0">
      <selection activeCell="F12" sqref="F12:G12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1" t="s">
        <v>5179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34" x14ac:dyDescent="0.2">
      <c r="A2" t="s">
        <v>5180</v>
      </c>
    </row>
    <row r="3" spans="1:34" ht="25" customHeight="1" x14ac:dyDescent="0.2">
      <c r="E3" s="47" t="s">
        <v>5181</v>
      </c>
      <c r="F3" s="48"/>
      <c r="G3" s="49"/>
      <c r="H3" s="47" t="s">
        <v>5182</v>
      </c>
      <c r="I3" s="48"/>
      <c r="J3" s="49"/>
      <c r="K3" s="47" t="s">
        <v>5183</v>
      </c>
      <c r="L3" s="48"/>
      <c r="M3" s="49"/>
      <c r="N3" s="47" t="s">
        <v>5184</v>
      </c>
      <c r="O3" s="48"/>
      <c r="P3" s="49"/>
      <c r="Q3" s="47">
        <v>2024</v>
      </c>
      <c r="R3" s="48"/>
      <c r="S3" s="49"/>
      <c r="T3" s="47" t="s">
        <v>5185</v>
      </c>
      <c r="U3" s="48"/>
      <c r="V3" s="49"/>
      <c r="W3" s="47" t="s">
        <v>5186</v>
      </c>
      <c r="X3" s="48"/>
      <c r="Y3" s="49"/>
      <c r="Z3" s="47">
        <v>2025</v>
      </c>
      <c r="AA3" s="48"/>
      <c r="AB3" s="49"/>
      <c r="AC3" s="47" t="s">
        <v>5187</v>
      </c>
      <c r="AD3" s="48"/>
      <c r="AE3" s="49"/>
      <c r="AF3" s="47" t="s">
        <v>5188</v>
      </c>
      <c r="AG3" s="48"/>
      <c r="AH3" s="49"/>
    </row>
    <row r="4" spans="1:34" ht="10" customHeight="1" x14ac:dyDescent="0.2">
      <c r="A4" s="19"/>
      <c r="B4" s="19"/>
      <c r="C4" s="19"/>
      <c r="D4" s="19"/>
      <c r="E4" s="44" t="s">
        <v>5104</v>
      </c>
      <c r="F4" s="45"/>
      <c r="G4" s="20" t="s">
        <v>5115</v>
      </c>
      <c r="H4" s="44" t="s">
        <v>5104</v>
      </c>
      <c r="I4" s="45"/>
      <c r="J4" s="20" t="s">
        <v>5115</v>
      </c>
      <c r="K4" s="44" t="s">
        <v>5104</v>
      </c>
      <c r="L4" s="45"/>
      <c r="M4" s="20" t="s">
        <v>5115</v>
      </c>
      <c r="N4" s="44" t="s">
        <v>5104</v>
      </c>
      <c r="O4" s="45"/>
      <c r="P4" s="20" t="s">
        <v>5189</v>
      </c>
      <c r="Q4" s="44" t="s">
        <v>5104</v>
      </c>
      <c r="R4" s="45"/>
      <c r="S4" s="20" t="s">
        <v>5190</v>
      </c>
      <c r="T4" s="44" t="s">
        <v>5104</v>
      </c>
      <c r="U4" s="45"/>
      <c r="V4" s="20" t="s">
        <v>5190</v>
      </c>
      <c r="W4" s="44" t="s">
        <v>5104</v>
      </c>
      <c r="X4" s="45"/>
      <c r="Y4" s="20" t="s">
        <v>5191</v>
      </c>
      <c r="Z4" s="44" t="s">
        <v>5104</v>
      </c>
      <c r="AA4" s="45"/>
      <c r="AB4" s="20" t="s">
        <v>5192</v>
      </c>
      <c r="AC4" s="44" t="s">
        <v>5104</v>
      </c>
      <c r="AD4" s="45"/>
      <c r="AE4" s="20" t="s">
        <v>5192</v>
      </c>
      <c r="AF4" s="44" t="s">
        <v>5104</v>
      </c>
      <c r="AG4" s="45"/>
      <c r="AH4" s="20" t="s">
        <v>5193</v>
      </c>
    </row>
    <row r="5" spans="1:34" ht="10" customHeight="1" x14ac:dyDescent="0.2">
      <c r="A5" s="19"/>
      <c r="B5" s="19"/>
      <c r="C5" s="19"/>
      <c r="D5" s="19"/>
      <c r="E5" s="44" t="s">
        <v>5118</v>
      </c>
      <c r="F5" s="45"/>
      <c r="G5" s="20" t="s">
        <v>5194</v>
      </c>
      <c r="H5" s="44" t="s">
        <v>5118</v>
      </c>
      <c r="I5" s="45"/>
      <c r="J5" s="20" t="s">
        <v>5120</v>
      </c>
      <c r="K5" s="44" t="s">
        <v>5118</v>
      </c>
      <c r="L5" s="45"/>
      <c r="M5" s="20" t="s">
        <v>5195</v>
      </c>
      <c r="N5" s="44" t="s">
        <v>5118</v>
      </c>
      <c r="O5" s="45"/>
      <c r="P5" s="20" t="s">
        <v>5120</v>
      </c>
      <c r="Q5" s="44" t="s">
        <v>5118</v>
      </c>
      <c r="R5" s="45"/>
      <c r="S5" s="20" t="s">
        <v>5196</v>
      </c>
      <c r="T5" s="44" t="s">
        <v>5118</v>
      </c>
      <c r="U5" s="45"/>
      <c r="V5" s="20" t="s">
        <v>5197</v>
      </c>
      <c r="W5" s="44" t="s">
        <v>5118</v>
      </c>
      <c r="X5" s="45"/>
      <c r="Y5" s="20" t="s">
        <v>5196</v>
      </c>
      <c r="Z5" s="44" t="s">
        <v>5118</v>
      </c>
      <c r="AA5" s="45"/>
      <c r="AB5" s="20" t="s">
        <v>5198</v>
      </c>
      <c r="AC5" s="44" t="s">
        <v>5118</v>
      </c>
      <c r="AD5" s="45"/>
      <c r="AE5" s="20" t="s">
        <v>5199</v>
      </c>
      <c r="AF5" s="44" t="s">
        <v>5118</v>
      </c>
      <c r="AG5" s="45"/>
      <c r="AH5" s="20" t="s">
        <v>5198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5142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f>SUM(L8:L20)</f>
        <v>73931.080000000016</v>
      </c>
      <c r="L7" s="45"/>
      <c r="M7" s="43"/>
      <c r="N7" s="59">
        <f>SUM(O8:O20)</f>
        <v>80466.460000000006</v>
      </c>
      <c r="O7" s="45"/>
      <c r="P7" s="43"/>
      <c r="Q7" s="59">
        <v>161020</v>
      </c>
      <c r="R7" s="45"/>
      <c r="S7" s="43"/>
      <c r="T7" s="59">
        <f>SUM(U8:U20)</f>
        <v>80628.09</v>
      </c>
      <c r="U7" s="45"/>
      <c r="V7" s="43"/>
      <c r="W7" s="59">
        <f>SUM(X8:X20)</f>
        <v>82313.88</v>
      </c>
      <c r="X7" s="45"/>
      <c r="Y7" s="43"/>
      <c r="Z7" s="59">
        <v>161460</v>
      </c>
      <c r="AA7" s="45"/>
      <c r="AB7" s="43"/>
      <c r="AC7" s="59">
        <f>SUM(AD8:AD20)</f>
        <v>3276.43</v>
      </c>
      <c r="AD7" s="45"/>
      <c r="AE7" s="43"/>
      <c r="AF7" s="59">
        <f>SUM(AG8:AG20)</f>
        <v>0</v>
      </c>
      <c r="AG7" s="45"/>
      <c r="AH7" s="43"/>
    </row>
    <row r="8" spans="1:34" ht="16" x14ac:dyDescent="0.2">
      <c r="C8" s="32" t="s">
        <v>5200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f>SUM(M9:M11)</f>
        <v>2576.25</v>
      </c>
      <c r="M8" s="43"/>
      <c r="N8" s="33"/>
      <c r="O8" s="58">
        <f>SUM(P9:P11)</f>
        <v>7757.1</v>
      </c>
      <c r="P8" s="43"/>
      <c r="Q8" s="33"/>
      <c r="R8" s="58">
        <v>16620</v>
      </c>
      <c r="S8" s="43"/>
      <c r="T8" s="33"/>
      <c r="U8" s="58">
        <f>SUM(V9:V11)</f>
        <v>11775.32</v>
      </c>
      <c r="V8" s="43"/>
      <c r="W8" s="33"/>
      <c r="X8" s="58">
        <f>SUM(Y9:Y11)</f>
        <v>10089.969999999999</v>
      </c>
      <c r="Y8" s="43"/>
      <c r="Z8" s="33"/>
      <c r="AA8" s="58">
        <v>16560</v>
      </c>
      <c r="AB8" s="43"/>
      <c r="AC8" s="33"/>
      <c r="AD8" s="58">
        <f>SUM(AE9:AE11)</f>
        <v>2884.14</v>
      </c>
      <c r="AE8" s="43"/>
      <c r="AF8" s="33"/>
      <c r="AG8" s="58">
        <f>SUM(AH9:AH11)</f>
        <v>0</v>
      </c>
      <c r="AH8" s="43"/>
    </row>
    <row r="9" spans="1:34" x14ac:dyDescent="0.2">
      <c r="C9" t="s">
        <v>5011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Buchungen'!F2:F706,'P23 Buchungen'!D2:D706,$D9,'P23 Buchungen'!C2:C706,"&gt;="&amp;M$4,'P23 Buchungen'!C2:C706,"&lt;"&amp;M$5+1,'P23 Buchungen'!L2:L706,"Ausgaben")-SUMIFS('P23 Buchungen'!F2:F706,'P23 Buchungen'!D2:D706,$D9,'P23 Buchungen'!C2:C706,"&gt;="&amp;M$4,'P23 Buchungen'!C2:C706,"&lt;"&amp;M$5+1,'P23 Buchungen'!P2:P706,"Einnahmen")+SUMIFS('P23 Buchungen'!F2:F706,'P23 Buchungen'!D2:D706,$D9,'P23 Buchungen'!C2:C706,"&gt;="&amp;M$4,'P23 Buchungen'!C2:C706,"&lt;"&amp;M$5+1,'P23 Buchungen'!L2:L706,"Einnahmen")-SUMIFS('P23 Buchungen'!F2:F706,'P23 Buchungen'!D2:D706,$D9,'P23 Buchungen'!C2:C706,"&gt;="&amp;M$4,'P23 Buchungen'!C2:C706,"&lt;"&amp;M$5+1,'P23 Buchungen'!P2:P706,"Ausgaben")</f>
        <v>1688.89</v>
      </c>
      <c r="N9" s="21"/>
      <c r="P9" s="26">
        <f>SUMIFS('P23 Buchungen'!F2:F706,'P23 Buchungen'!D2:D706,$D9,'P23 Buchungen'!C2:C706,"&gt;="&amp;P$4,'P23 Buchungen'!C2:C706,"&lt;"&amp;P$5+1,'P23 Buchungen'!L2:L706,"Ausgaben")-SUMIFS('P23 Buchungen'!F2:F706,'P23 Buchungen'!D2:D706,$D9,'P23 Buchungen'!C2:C706,"&gt;="&amp;P$4,'P23 Buchungen'!C2:C706,"&lt;"&amp;P$5+1,'P23 Buchungen'!P2:P706,"Einnahmen")+SUMIFS('P23 Buchungen'!F2:F706,'P23 Buchungen'!D2:D706,$D9,'P23 Buchungen'!C2:C706,"&gt;="&amp;P$4,'P23 Buchungen'!C2:C706,"&lt;"&amp;P$5+1,'P23 Buchungen'!L2:L706,"Einnahmen")-SUMIFS('P23 Buchungen'!F2:F706,'P23 Buchungen'!D2:D706,$D9,'P23 Buchungen'!C2:C706,"&gt;="&amp;P$4,'P23 Buchungen'!C2:C706,"&lt;"&amp;P$5+1,'P23 Buchungen'!P2:P706,"Ausgaben")</f>
        <v>2596.2100000000005</v>
      </c>
      <c r="Q9" s="21"/>
      <c r="S9" s="29">
        <v>10770</v>
      </c>
      <c r="T9" s="21"/>
      <c r="V9" s="26">
        <f>SUMIFS('P23 Buchungen'!F2:F706,'P23 Buchungen'!D2:D706,$D9,'P23 Buchungen'!C2:C706,"&gt;="&amp;V$4,'P23 Buchungen'!C2:C706,"&lt;"&amp;V$5+1,'P23 Buchungen'!L2:L706,"Ausgaben")-SUMIFS('P23 Buchungen'!F2:F706,'P23 Buchungen'!D2:D706,$D9,'P23 Buchungen'!C2:C706,"&gt;="&amp;V$4,'P23 Buchungen'!C2:C706,"&lt;"&amp;V$5+1,'P23 Buchungen'!P2:P706,"Einnahmen")+SUMIFS('P23 Buchungen'!F2:F706,'P23 Buchungen'!D2:D706,$D9,'P23 Buchungen'!C2:C706,"&gt;="&amp;V$4,'P23 Buchungen'!C2:C706,"&lt;"&amp;V$5+1,'P23 Buchungen'!L2:L706,"Einnahmen")-SUMIFS('P23 Buchungen'!F2:F706,'P23 Buchungen'!D2:D706,$D9,'P23 Buchungen'!C2:C706,"&gt;="&amp;V$4,'P23 Buchungen'!C2:C706,"&lt;"&amp;V$5+1,'P23 Buchungen'!P2:P706,"Ausgaben")</f>
        <v>5712.09</v>
      </c>
      <c r="W9" s="21"/>
      <c r="Y9" s="26">
        <f>SUMIFS('P23 Buchungen'!F2:F706,'P23 Buchungen'!D2:D706,$D9,'P23 Buchungen'!C2:C706,"&gt;="&amp;Y$4,'P23 Buchungen'!C2:C706,"&lt;"&amp;Y$5+1,'P23 Buchungen'!L2:L706,"Ausgaben")-SUMIFS('P23 Buchungen'!F2:F706,'P23 Buchungen'!D2:D706,$D9,'P23 Buchungen'!C2:C706,"&gt;="&amp;Y$4,'P23 Buchungen'!C2:C706,"&lt;"&amp;Y$5+1,'P23 Buchungen'!P2:P706,"Einnahmen")+SUMIFS('P23 Buchungen'!F2:F706,'P23 Buchungen'!D2:D706,$D9,'P23 Buchungen'!C2:C706,"&gt;="&amp;Y$4,'P23 Buchungen'!C2:C706,"&lt;"&amp;Y$5+1,'P23 Buchungen'!L2:L706,"Einnahmen")-SUMIFS('P23 Buchungen'!F2:F706,'P23 Buchungen'!D2:D706,$D9,'P23 Buchungen'!C2:C706,"&gt;="&amp;Y$4,'P23 Buchungen'!C2:C706,"&lt;"&amp;Y$5+1,'P23 Buchungen'!P2:P706,"Ausgaben")</f>
        <v>5878.0499999999993</v>
      </c>
      <c r="Z9" s="21"/>
      <c r="AB9" s="29">
        <v>10760</v>
      </c>
      <c r="AC9" s="21"/>
      <c r="AE9" s="26">
        <f>SUMIFS('P23 Buchungen'!F2:F706,'P23 Buchungen'!D2:D706,$D9,'P23 Buchungen'!C2:C706,"&gt;="&amp;AE$4,'P23 Buchungen'!C2:C706,"&lt;"&amp;AE$5+1,'P23 Buchungen'!L2:L706,"Ausgaben")-SUMIFS('P23 Buchungen'!F2:F706,'P23 Buchungen'!D2:D706,$D9,'P23 Buchungen'!C2:C706,"&gt;="&amp;AE$4,'P23 Buchungen'!C2:C706,"&lt;"&amp;AE$5+1,'P23 Buchungen'!P2:P706,"Einnahmen")+SUMIFS('P23 Buchungen'!F2:F706,'P23 Buchungen'!D2:D706,$D9,'P23 Buchungen'!C2:C706,"&gt;="&amp;AE$4,'P23 Buchungen'!C2:C706,"&lt;"&amp;AE$5+1,'P23 Buchungen'!L2:L706,"Einnahmen")-SUMIFS('P23 Buchungen'!F2:F706,'P23 Buchungen'!D2:D706,$D9,'P23 Buchungen'!C2:C706,"&gt;="&amp;AE$4,'P23 Buchungen'!C2:C706,"&lt;"&amp;AE$5+1,'P23 Buchungen'!P2:P706,"Ausgaben")</f>
        <v>586.98</v>
      </c>
      <c r="AF9" s="21"/>
      <c r="AH9" s="26">
        <f>SUMIFS('P23 Buchungen'!F2:F706,'P23 Buchungen'!D2:D706,$D9,'P23 Buchungen'!C2:C706,"&gt;="&amp;AH$4,'P23 Buchungen'!C2:C706,"&lt;"&amp;AH$5+1,'P23 Buchungen'!L2:L706,"Ausgaben")-SUMIFS('P23 Buchungen'!F2:F706,'P23 Buchungen'!D2:D706,$D9,'P23 Buchungen'!C2:C706,"&gt;="&amp;AH$4,'P23 Buchungen'!C2:C706,"&lt;"&amp;AH$5+1,'P23 Buchungen'!P2:P706,"Einnahmen")+SUMIFS('P23 Buchungen'!F2:F706,'P23 Buchungen'!D2:D706,$D9,'P23 Buchungen'!C2:C706,"&gt;="&amp;AH$4,'P23 Buchungen'!C2:C706,"&lt;"&amp;AH$5+1,'P23 Buchungen'!L2:L706,"Einnahmen")-SUMIFS('P23 Buchungen'!F2:F706,'P23 Buchungen'!D2:D706,$D9,'P23 Buchungen'!C2:C706,"&gt;="&amp;AH$4,'P23 Buchungen'!C2:C706,"&lt;"&amp;AH$5+1,'P23 Buchungen'!P2:P706,"Ausgaben")</f>
        <v>0</v>
      </c>
    </row>
    <row r="10" spans="1:34" x14ac:dyDescent="0.2">
      <c r="C10" t="s">
        <v>5013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Buchungen'!F2:F706,'P23 Buchungen'!D2:D706,$D10,'P23 Buchungen'!C2:C706,"&gt;="&amp;M$4,'P23 Buchungen'!C2:C706,"&lt;"&amp;M$5+1,'P23 Buchungen'!L2:L706,"Ausgaben")-SUMIFS('P23 Buchungen'!F2:F706,'P23 Buchungen'!D2:D706,$D10,'P23 Buchungen'!C2:C706,"&gt;="&amp;M$4,'P23 Buchungen'!C2:C706,"&lt;"&amp;M$5+1,'P23 Buchungen'!P2:P706,"Einnahmen")+SUMIFS('P23 Buchungen'!F2:F706,'P23 Buchungen'!D2:D706,$D10,'P23 Buchungen'!C2:C706,"&gt;="&amp;M$4,'P23 Buchungen'!C2:C706,"&lt;"&amp;M$5+1,'P23 Buchungen'!L2:L706,"Einnahmen")-SUMIFS('P23 Buchungen'!F2:F706,'P23 Buchungen'!D2:D706,$D10,'P23 Buchungen'!C2:C706,"&gt;="&amp;M$4,'P23 Buchungen'!C2:C706,"&lt;"&amp;M$5+1,'P23 Buchungen'!P2:P706,"Ausgaben")</f>
        <v>887.36000000000013</v>
      </c>
      <c r="N10" s="21"/>
      <c r="P10" s="26">
        <f>SUMIFS('P23 Buchungen'!F2:F706,'P23 Buchungen'!D2:D706,$D10,'P23 Buchungen'!C2:C706,"&gt;="&amp;P$4,'P23 Buchungen'!C2:C706,"&lt;"&amp;P$5+1,'P23 Buchungen'!L2:L706,"Ausgaben")-SUMIFS('P23 Buchungen'!F2:F706,'P23 Buchungen'!D2:D706,$D10,'P23 Buchungen'!C2:C706,"&gt;="&amp;P$4,'P23 Buchungen'!C2:C706,"&lt;"&amp;P$5+1,'P23 Buchungen'!P2:P706,"Einnahmen")+SUMIFS('P23 Buchungen'!F2:F706,'P23 Buchungen'!D2:D706,$D10,'P23 Buchungen'!C2:C706,"&gt;="&amp;P$4,'P23 Buchungen'!C2:C706,"&lt;"&amp;P$5+1,'P23 Buchungen'!L2:L706,"Einnahmen")-SUMIFS('P23 Buchungen'!F2:F706,'P23 Buchungen'!D2:D706,$D10,'P23 Buchungen'!C2:C706,"&gt;="&amp;P$4,'P23 Buchungen'!C2:C706,"&lt;"&amp;P$5+1,'P23 Buchungen'!P2:P706,"Ausgaben")</f>
        <v>5160.8900000000003</v>
      </c>
      <c r="Q10" s="21"/>
      <c r="S10" s="29">
        <v>5250</v>
      </c>
      <c r="T10" s="21"/>
      <c r="V10" s="26">
        <f>SUMIFS('P23 Buchungen'!F2:F706,'P23 Buchungen'!D2:D706,$D10,'P23 Buchungen'!C2:C706,"&gt;="&amp;V$4,'P23 Buchungen'!C2:C706,"&lt;"&amp;V$5+1,'P23 Buchungen'!L2:L706,"Ausgaben")-SUMIFS('P23 Buchungen'!F2:F706,'P23 Buchungen'!D2:D706,$D10,'P23 Buchungen'!C2:C706,"&gt;="&amp;V$4,'P23 Buchungen'!C2:C706,"&lt;"&amp;V$5+1,'P23 Buchungen'!P2:P706,"Einnahmen")+SUMIFS('P23 Buchungen'!F2:F706,'P23 Buchungen'!D2:D706,$D10,'P23 Buchungen'!C2:C706,"&gt;="&amp;V$4,'P23 Buchungen'!C2:C706,"&lt;"&amp;V$5+1,'P23 Buchungen'!L2:L706,"Einnahmen")-SUMIFS('P23 Buchungen'!F2:F706,'P23 Buchungen'!D2:D706,$D10,'P23 Buchungen'!C2:C706,"&gt;="&amp;V$4,'P23 Buchungen'!C2:C706,"&lt;"&amp;V$5+1,'P23 Buchungen'!P2:P706,"Ausgaben")</f>
        <v>6063.23</v>
      </c>
      <c r="W10" s="21"/>
      <c r="Y10" s="26">
        <f>SUMIFS('P23 Buchungen'!F2:F706,'P23 Buchungen'!D2:D706,$D10,'P23 Buchungen'!C2:C706,"&gt;="&amp;Y$4,'P23 Buchungen'!C2:C706,"&lt;"&amp;Y$5+1,'P23 Buchungen'!L2:L706,"Ausgaben")-SUMIFS('P23 Buchungen'!F2:F706,'P23 Buchungen'!D2:D706,$D10,'P23 Buchungen'!C2:C706,"&gt;="&amp;Y$4,'P23 Buchungen'!C2:C706,"&lt;"&amp;Y$5+1,'P23 Buchungen'!P2:P706,"Einnahmen")+SUMIFS('P23 Buchungen'!F2:F706,'P23 Buchungen'!D2:D706,$D10,'P23 Buchungen'!C2:C706,"&gt;="&amp;Y$4,'P23 Buchungen'!C2:C706,"&lt;"&amp;Y$5+1,'P23 Buchungen'!L2:L706,"Einnahmen")-SUMIFS('P23 Buchungen'!F2:F706,'P23 Buchungen'!D2:D706,$D10,'P23 Buchungen'!C2:C706,"&gt;="&amp;Y$4,'P23 Buchungen'!C2:C706,"&lt;"&amp;Y$5+1,'P23 Buchungen'!P2:P706,"Ausgaben")</f>
        <v>4211.92</v>
      </c>
      <c r="Z10" s="21"/>
      <c r="AB10" s="29">
        <v>5200</v>
      </c>
      <c r="AC10" s="21"/>
      <c r="AE10" s="26">
        <f>SUMIFS('P23 Buchungen'!F2:F706,'P23 Buchungen'!D2:D706,$D10,'P23 Buchungen'!C2:C706,"&gt;="&amp;AE$4,'P23 Buchungen'!C2:C706,"&lt;"&amp;AE$5+1,'P23 Buchungen'!L2:L706,"Ausgaben")-SUMIFS('P23 Buchungen'!F2:F706,'P23 Buchungen'!D2:D706,$D10,'P23 Buchungen'!C2:C706,"&gt;="&amp;AE$4,'P23 Buchungen'!C2:C706,"&lt;"&amp;AE$5+1,'P23 Buchungen'!P2:P706,"Einnahmen")+SUMIFS('P23 Buchungen'!F2:F706,'P23 Buchungen'!D2:D706,$D10,'P23 Buchungen'!C2:C706,"&gt;="&amp;AE$4,'P23 Buchungen'!C2:C706,"&lt;"&amp;AE$5+1,'P23 Buchungen'!L2:L706,"Einnahmen")-SUMIFS('P23 Buchungen'!F2:F706,'P23 Buchungen'!D2:D706,$D10,'P23 Buchungen'!C2:C706,"&gt;="&amp;AE$4,'P23 Buchungen'!C2:C706,"&lt;"&amp;AE$5+1,'P23 Buchungen'!P2:P706,"Ausgaben")</f>
        <v>2297.16</v>
      </c>
      <c r="AF10" s="21"/>
      <c r="AH10" s="26">
        <f>SUMIFS('P23 Buchungen'!F2:F706,'P23 Buchungen'!D2:D706,$D10,'P23 Buchungen'!C2:C706,"&gt;="&amp;AH$4,'P23 Buchungen'!C2:C706,"&lt;"&amp;AH$5+1,'P23 Buchungen'!L2:L706,"Ausgaben")-SUMIFS('P23 Buchungen'!F2:F706,'P23 Buchungen'!D2:D706,$D10,'P23 Buchungen'!C2:C706,"&gt;="&amp;AH$4,'P23 Buchungen'!C2:C706,"&lt;"&amp;AH$5+1,'P23 Buchungen'!P2:P706,"Einnahmen")+SUMIFS('P23 Buchungen'!F2:F706,'P23 Buchungen'!D2:D706,$D10,'P23 Buchungen'!C2:C706,"&gt;="&amp;AH$4,'P23 Buchungen'!C2:C706,"&lt;"&amp;AH$5+1,'P23 Buchungen'!L2:L706,"Einnahmen")-SUMIFS('P23 Buchungen'!F2:F706,'P23 Buchungen'!D2:D706,$D10,'P23 Buchungen'!C2:C706,"&gt;="&amp;AH$4,'P23 Buchungen'!C2:C706,"&lt;"&amp;AH$5+1,'P23 Buchungen'!P2:P706,"Ausgaben")</f>
        <v>0</v>
      </c>
    </row>
    <row r="11" spans="1:34" x14ac:dyDescent="0.2">
      <c r="C11" t="s">
        <v>5201</v>
      </c>
      <c r="D11" t="s">
        <v>5202</v>
      </c>
      <c r="E11" s="21"/>
      <c r="G11" s="29">
        <v>1800</v>
      </c>
      <c r="H11" s="21"/>
      <c r="J11" s="29">
        <v>600</v>
      </c>
      <c r="K11" s="21"/>
      <c r="M11" s="26">
        <f>SUMIFS('P23 Buchungen'!F2:F706,'P23 Buchungen'!D2:D706,$D11,'P23 Buchungen'!C2:C706,"&gt;="&amp;M$4,'P23 Buchungen'!C2:C706,"&lt;"&amp;M$5+1,'P23 Buchungen'!L2:L706,"Ausgaben")-SUMIFS('P23 Buchungen'!F2:F706,'P23 Buchungen'!D2:D706,$D11,'P23 Buchungen'!C2:C706,"&gt;="&amp;M$4,'P23 Buchungen'!C2:C706,"&lt;"&amp;M$5+1,'P23 Buchungen'!P2:P706,"Einnahmen")+SUMIFS('P23 Buchungen'!F2:F706,'P23 Buchungen'!D2:D706,$D11,'P23 Buchungen'!C2:C706,"&gt;="&amp;M$4,'P23 Buchungen'!C2:C706,"&lt;"&amp;M$5+1,'P23 Buchungen'!L2:L706,"Einnahmen")-SUMIFS('P23 Buchungen'!F2:F706,'P23 Buchungen'!D2:D706,$D11,'P23 Buchungen'!C2:C706,"&gt;="&amp;M$4,'P23 Buchungen'!C2:C706,"&lt;"&amp;M$5+1,'P23 Buchungen'!P2:P706,"Ausgaben")</f>
        <v>0</v>
      </c>
      <c r="N11" s="21"/>
      <c r="P11" s="26">
        <f>SUMIFS('P23 Buchungen'!F2:F706,'P23 Buchungen'!D2:D706,$D11,'P23 Buchungen'!C2:C706,"&gt;="&amp;P$4,'P23 Buchungen'!C2:C706,"&lt;"&amp;P$5+1,'P23 Buchungen'!L2:L706,"Ausgaben")-SUMIFS('P23 Buchungen'!F2:F706,'P23 Buchungen'!D2:D706,$D11,'P23 Buchungen'!C2:C706,"&gt;="&amp;P$4,'P23 Buchungen'!C2:C706,"&lt;"&amp;P$5+1,'P23 Buchungen'!P2:P706,"Einnahmen")+SUMIFS('P23 Buchungen'!F2:F706,'P23 Buchungen'!D2:D706,$D11,'P23 Buchungen'!C2:C706,"&gt;="&amp;P$4,'P23 Buchungen'!C2:C706,"&lt;"&amp;P$5+1,'P23 Buchungen'!L2:L706,"Einnahmen")-SUMIFS('P23 Buchungen'!F2:F706,'P23 Buchungen'!D2:D706,$D11,'P23 Buchungen'!C2:C706,"&gt;="&amp;P$4,'P23 Buchungen'!C2:C706,"&lt;"&amp;P$5+1,'P23 Buchungen'!P2:P706,"Ausgaben")</f>
        <v>0</v>
      </c>
      <c r="Q11" s="21"/>
      <c r="S11" s="29">
        <v>600</v>
      </c>
      <c r="T11" s="21"/>
      <c r="V11" s="26">
        <f>SUMIFS('P23 Buchungen'!F2:F706,'P23 Buchungen'!D2:D706,$D11,'P23 Buchungen'!C2:C706,"&gt;="&amp;V$4,'P23 Buchungen'!C2:C706,"&lt;"&amp;V$5+1,'P23 Buchungen'!L2:L706,"Ausgaben")-SUMIFS('P23 Buchungen'!F2:F706,'P23 Buchungen'!D2:D706,$D11,'P23 Buchungen'!C2:C706,"&gt;="&amp;V$4,'P23 Buchungen'!C2:C706,"&lt;"&amp;V$5+1,'P23 Buchungen'!P2:P706,"Einnahmen")+SUMIFS('P23 Buchungen'!F2:F706,'P23 Buchungen'!D2:D706,$D11,'P23 Buchungen'!C2:C706,"&gt;="&amp;V$4,'P23 Buchungen'!C2:C706,"&lt;"&amp;V$5+1,'P23 Buchungen'!L2:L706,"Einnahmen")-SUMIFS('P23 Buchungen'!F2:F706,'P23 Buchungen'!D2:D706,$D11,'P23 Buchungen'!C2:C706,"&gt;="&amp;V$4,'P23 Buchungen'!C2:C706,"&lt;"&amp;V$5+1,'P23 Buchungen'!P2:P706,"Ausgaben")</f>
        <v>0</v>
      </c>
      <c r="W11" s="21"/>
      <c r="Y11" s="26">
        <f>SUMIFS('P23 Buchungen'!F2:F706,'P23 Buchungen'!D2:D706,$D11,'P23 Buchungen'!C2:C706,"&gt;="&amp;Y$4,'P23 Buchungen'!C2:C706,"&lt;"&amp;Y$5+1,'P23 Buchungen'!L2:L706,"Ausgaben")-SUMIFS('P23 Buchungen'!F2:F706,'P23 Buchungen'!D2:D706,$D11,'P23 Buchungen'!C2:C706,"&gt;="&amp;Y$4,'P23 Buchungen'!C2:C706,"&lt;"&amp;Y$5+1,'P23 Buchungen'!P2:P706,"Einnahmen")+SUMIFS('P23 Buchungen'!F2:F706,'P23 Buchungen'!D2:D706,$D11,'P23 Buchungen'!C2:C706,"&gt;="&amp;Y$4,'P23 Buchungen'!C2:C706,"&lt;"&amp;Y$5+1,'P23 Buchungen'!L2:L706,"Einnahmen")-SUMIFS('P23 Buchungen'!F2:F706,'P23 Buchungen'!D2:D706,$D11,'P23 Buchungen'!C2:C706,"&gt;="&amp;Y$4,'P23 Buchungen'!C2:C706,"&lt;"&amp;Y$5+1,'P23 Buchungen'!P2:P706,"Ausgaben")</f>
        <v>0</v>
      </c>
      <c r="Z11" s="21"/>
      <c r="AB11" s="29">
        <v>600</v>
      </c>
      <c r="AC11" s="21"/>
      <c r="AE11" s="26">
        <f>SUMIFS('P23 Buchungen'!F2:F706,'P23 Buchungen'!D2:D706,$D11,'P23 Buchungen'!C2:C706,"&gt;="&amp;AE$4,'P23 Buchungen'!C2:C706,"&lt;"&amp;AE$5+1,'P23 Buchungen'!L2:L706,"Ausgaben")-SUMIFS('P23 Buchungen'!F2:F706,'P23 Buchungen'!D2:D706,$D11,'P23 Buchungen'!C2:C706,"&gt;="&amp;AE$4,'P23 Buchungen'!C2:C706,"&lt;"&amp;AE$5+1,'P23 Buchungen'!P2:P706,"Einnahmen")+SUMIFS('P23 Buchungen'!F2:F706,'P23 Buchungen'!D2:D706,$D11,'P23 Buchungen'!C2:C706,"&gt;="&amp;AE$4,'P23 Buchungen'!C2:C706,"&lt;"&amp;AE$5+1,'P23 Buchungen'!L2:L706,"Einnahmen")-SUMIFS('P23 Buchungen'!F2:F706,'P23 Buchungen'!D2:D706,$D11,'P23 Buchungen'!C2:C706,"&gt;="&amp;AE$4,'P23 Buchungen'!C2:C706,"&lt;"&amp;AE$5+1,'P23 Buchungen'!P2:P706,"Ausgaben")</f>
        <v>0</v>
      </c>
      <c r="AF11" s="21"/>
      <c r="AH11" s="26">
        <f>SUMIFS('P23 Buchungen'!F2:F706,'P23 Buchungen'!D2:D706,$D11,'P23 Buchungen'!C2:C706,"&gt;="&amp;AH$4,'P23 Buchungen'!C2:C706,"&lt;"&amp;AH$5+1,'P23 Buchungen'!L2:L706,"Ausgaben")-SUMIFS('P23 Buchungen'!F2:F706,'P23 Buchungen'!D2:D706,$D11,'P23 Buchungen'!C2:C706,"&gt;="&amp;AH$4,'P23 Buchungen'!C2:C706,"&lt;"&amp;AH$5+1,'P23 Buchungen'!P2:P706,"Einnahmen")+SUMIFS('P23 Buchungen'!F2:F706,'P23 Buchungen'!D2:D706,$D11,'P23 Buchungen'!C2:C706,"&gt;="&amp;AH$4,'P23 Buchungen'!C2:C706,"&lt;"&amp;AH$5+1,'P23 Buchungen'!L2:L706,"Einnahmen")-SUMIFS('P23 Buchungen'!F2:F706,'P23 Buchungen'!D2:D706,$D11,'P23 Buchungen'!C2:C706,"&gt;="&amp;AH$4,'P23 Buchungen'!C2:C706,"&lt;"&amp;AH$5+1,'P23 Buchungen'!P2:P706,"Ausgaben")</f>
        <v>0</v>
      </c>
    </row>
    <row r="12" spans="1:34" ht="16" x14ac:dyDescent="0.2">
      <c r="C12" s="32" t="s">
        <v>5148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f>SUM(M13:M15)</f>
        <v>60473.790000000008</v>
      </c>
      <c r="M12" s="43"/>
      <c r="N12" s="33"/>
      <c r="O12" s="58">
        <f>SUM(P13:P15)</f>
        <v>68872.47</v>
      </c>
      <c r="P12" s="43"/>
      <c r="Q12" s="33"/>
      <c r="R12" s="58">
        <v>133800</v>
      </c>
      <c r="S12" s="43"/>
      <c r="T12" s="33"/>
      <c r="U12" s="58">
        <f>SUM(V13:V15)</f>
        <v>63988.619999999995</v>
      </c>
      <c r="V12" s="43"/>
      <c r="W12" s="33"/>
      <c r="X12" s="58">
        <f>SUM(Y13:Y15)</f>
        <v>70670.900000000009</v>
      </c>
      <c r="Y12" s="43"/>
      <c r="Z12" s="33"/>
      <c r="AA12" s="58">
        <v>134300</v>
      </c>
      <c r="AB12" s="43"/>
      <c r="AC12" s="33"/>
      <c r="AD12" s="58">
        <f>SUM(AE13:AE15)</f>
        <v>0</v>
      </c>
      <c r="AE12" s="43"/>
      <c r="AF12" s="33"/>
      <c r="AG12" s="58">
        <f>SUM(AH13:AH15)</f>
        <v>0</v>
      </c>
      <c r="AH12" s="43"/>
    </row>
    <row r="13" spans="1:34" x14ac:dyDescent="0.2">
      <c r="C13" t="s">
        <v>5015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Buchungen'!F2:F706,'P23 Buchungen'!D2:D706,$D13,'P23 Buchungen'!C2:C706,"&gt;="&amp;M$4,'P23 Buchungen'!C2:C706,"&lt;"&amp;M$5+1,'P23 Buchungen'!L2:L706,"Ausgaben")-SUMIFS('P23 Buchungen'!F2:F706,'P23 Buchungen'!D2:D706,$D13,'P23 Buchungen'!C2:C706,"&gt;="&amp;M$4,'P23 Buchungen'!C2:C706,"&lt;"&amp;M$5+1,'P23 Buchungen'!P2:P706,"Einnahmen")+SUMIFS('P23 Buchungen'!F2:F706,'P23 Buchungen'!D2:D706,$D13,'P23 Buchungen'!C2:C706,"&gt;="&amp;M$4,'P23 Buchungen'!C2:C706,"&lt;"&amp;M$5+1,'P23 Buchungen'!L2:L706,"Einnahmen")-SUMIFS('P23 Buchungen'!F2:F706,'P23 Buchungen'!D2:D706,$D13,'P23 Buchungen'!C2:C706,"&gt;="&amp;M$4,'P23 Buchungen'!C2:C706,"&lt;"&amp;M$5+1,'P23 Buchungen'!P2:P706,"Ausgaben")</f>
        <v>22865.210000000003</v>
      </c>
      <c r="N13" s="21"/>
      <c r="P13" s="26">
        <f>SUMIFS('P23 Buchungen'!F2:F706,'P23 Buchungen'!D2:D706,$D13,'P23 Buchungen'!C2:C706,"&gt;="&amp;P$4,'P23 Buchungen'!C2:C706,"&lt;"&amp;P$5+1,'P23 Buchungen'!L2:L706,"Ausgaben")-SUMIFS('P23 Buchungen'!F2:F706,'P23 Buchungen'!D2:D706,$D13,'P23 Buchungen'!C2:C706,"&gt;="&amp;P$4,'P23 Buchungen'!C2:C706,"&lt;"&amp;P$5+1,'P23 Buchungen'!P2:P706,"Einnahmen")+SUMIFS('P23 Buchungen'!F2:F706,'P23 Buchungen'!D2:D706,$D13,'P23 Buchungen'!C2:C706,"&gt;="&amp;P$4,'P23 Buchungen'!C2:C706,"&lt;"&amp;P$5+1,'P23 Buchungen'!L2:L706,"Einnahmen")-SUMIFS('P23 Buchungen'!F2:F706,'P23 Buchungen'!D2:D706,$D13,'P23 Buchungen'!C2:C706,"&gt;="&amp;P$4,'P23 Buchungen'!C2:C706,"&lt;"&amp;P$5+1,'P23 Buchungen'!P2:P706,"Ausgaben")</f>
        <v>25847.66</v>
      </c>
      <c r="Q13" s="21"/>
      <c r="S13" s="29">
        <v>49625</v>
      </c>
      <c r="T13" s="21"/>
      <c r="V13" s="26">
        <f>SUMIFS('P23 Buchungen'!F2:F706,'P23 Buchungen'!D2:D706,$D13,'P23 Buchungen'!C2:C706,"&gt;="&amp;V$4,'P23 Buchungen'!C2:C706,"&lt;"&amp;V$5+1,'P23 Buchungen'!L2:L706,"Ausgaben")-SUMIFS('P23 Buchungen'!F2:F706,'P23 Buchungen'!D2:D706,$D13,'P23 Buchungen'!C2:C706,"&gt;="&amp;V$4,'P23 Buchungen'!C2:C706,"&lt;"&amp;V$5+1,'P23 Buchungen'!P2:P706,"Einnahmen")+SUMIFS('P23 Buchungen'!F2:F706,'P23 Buchungen'!D2:D706,$D13,'P23 Buchungen'!C2:C706,"&gt;="&amp;V$4,'P23 Buchungen'!C2:C706,"&lt;"&amp;V$5+1,'P23 Buchungen'!L2:L706,"Einnahmen")-SUMIFS('P23 Buchungen'!F2:F706,'P23 Buchungen'!D2:D706,$D13,'P23 Buchungen'!C2:C706,"&gt;="&amp;V$4,'P23 Buchungen'!C2:C706,"&lt;"&amp;V$5+1,'P23 Buchungen'!P2:P706,"Ausgaben")</f>
        <v>23944.100000000002</v>
      </c>
      <c r="W13" s="21"/>
      <c r="Y13" s="26">
        <f>SUMIFS('P23 Buchungen'!F2:F706,'P23 Buchungen'!D2:D706,$D13,'P23 Buchungen'!C2:C706,"&gt;="&amp;Y$4,'P23 Buchungen'!C2:C706,"&lt;"&amp;Y$5+1,'P23 Buchungen'!L2:L706,"Ausgaben")-SUMIFS('P23 Buchungen'!F2:F706,'P23 Buchungen'!D2:D706,$D13,'P23 Buchungen'!C2:C706,"&gt;="&amp;Y$4,'P23 Buchungen'!C2:C706,"&lt;"&amp;Y$5+1,'P23 Buchungen'!P2:P706,"Einnahmen")+SUMIFS('P23 Buchungen'!F2:F706,'P23 Buchungen'!D2:D706,$D13,'P23 Buchungen'!C2:C706,"&gt;="&amp;Y$4,'P23 Buchungen'!C2:C706,"&lt;"&amp;Y$5+1,'P23 Buchungen'!L2:L706,"Einnahmen")-SUMIFS('P23 Buchungen'!F2:F706,'P23 Buchungen'!D2:D706,$D13,'P23 Buchungen'!C2:C706,"&gt;="&amp;Y$4,'P23 Buchungen'!C2:C706,"&lt;"&amp;Y$5+1,'P23 Buchungen'!P2:P706,"Ausgaben")</f>
        <v>24827.309999999998</v>
      </c>
      <c r="Z13" s="21"/>
      <c r="AB13" s="29">
        <v>49625</v>
      </c>
      <c r="AC13" s="21"/>
      <c r="AE13" s="26">
        <f>SUMIFS('P23 Buchungen'!F2:F706,'P23 Buchungen'!D2:D706,$D13,'P23 Buchungen'!C2:C706,"&gt;="&amp;AE$4,'P23 Buchungen'!C2:C706,"&lt;"&amp;AE$5+1,'P23 Buchungen'!L2:L706,"Ausgaben")-SUMIFS('P23 Buchungen'!F2:F706,'P23 Buchungen'!D2:D706,$D13,'P23 Buchungen'!C2:C706,"&gt;="&amp;AE$4,'P23 Buchungen'!C2:C706,"&lt;"&amp;AE$5+1,'P23 Buchungen'!P2:P706,"Einnahmen")+SUMIFS('P23 Buchungen'!F2:F706,'P23 Buchungen'!D2:D706,$D13,'P23 Buchungen'!C2:C706,"&gt;="&amp;AE$4,'P23 Buchungen'!C2:C706,"&lt;"&amp;AE$5+1,'P23 Buchungen'!L2:L706,"Einnahmen")-SUMIFS('P23 Buchungen'!F2:F706,'P23 Buchungen'!D2:D706,$D13,'P23 Buchungen'!C2:C706,"&gt;="&amp;AE$4,'P23 Buchungen'!C2:C706,"&lt;"&amp;AE$5+1,'P23 Buchungen'!P2:P706,"Ausgaben")</f>
        <v>0</v>
      </c>
      <c r="AF13" s="21"/>
      <c r="AH13" s="26">
        <f>SUMIFS('P23 Buchungen'!F2:F706,'P23 Buchungen'!D2:D706,$D13,'P23 Buchungen'!C2:C706,"&gt;="&amp;AH$4,'P23 Buchungen'!C2:C706,"&lt;"&amp;AH$5+1,'P23 Buchungen'!L2:L706,"Ausgaben")-SUMIFS('P23 Buchungen'!F2:F706,'P23 Buchungen'!D2:D706,$D13,'P23 Buchungen'!C2:C706,"&gt;="&amp;AH$4,'P23 Buchungen'!C2:C706,"&lt;"&amp;AH$5+1,'P23 Buchungen'!P2:P706,"Einnahmen")+SUMIFS('P23 Buchungen'!F2:F706,'P23 Buchungen'!D2:D706,$D13,'P23 Buchungen'!C2:C706,"&gt;="&amp;AH$4,'P23 Buchungen'!C2:C706,"&lt;"&amp;AH$5+1,'P23 Buchungen'!L2:L706,"Einnahmen")-SUMIFS('P23 Buchungen'!F2:F706,'P23 Buchungen'!D2:D706,$D13,'P23 Buchungen'!C2:C706,"&gt;="&amp;AH$4,'P23 Buchungen'!C2:C706,"&lt;"&amp;AH$5+1,'P23 Buchungen'!P2:P706,"Ausgaben")</f>
        <v>0</v>
      </c>
    </row>
    <row r="14" spans="1:34" x14ac:dyDescent="0.2">
      <c r="C14" t="s">
        <v>5017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Buchungen'!F2:F706,'P23 Buchungen'!D2:D706,$D14,'P23 Buchungen'!C2:C706,"&gt;="&amp;M$4,'P23 Buchungen'!C2:C706,"&lt;"&amp;M$5+1,'P23 Buchungen'!L2:L706,"Ausgaben")-SUMIFS('P23 Buchungen'!F2:F706,'P23 Buchungen'!D2:D706,$D14,'P23 Buchungen'!C2:C706,"&gt;="&amp;M$4,'P23 Buchungen'!C2:C706,"&lt;"&amp;M$5+1,'P23 Buchungen'!P2:P706,"Einnahmen")+SUMIFS('P23 Buchungen'!F2:F706,'P23 Buchungen'!D2:D706,$D14,'P23 Buchungen'!C2:C706,"&gt;="&amp;M$4,'P23 Buchungen'!C2:C706,"&lt;"&amp;M$5+1,'P23 Buchungen'!L2:L706,"Einnahmen")-SUMIFS('P23 Buchungen'!F2:F706,'P23 Buchungen'!D2:D706,$D14,'P23 Buchungen'!C2:C706,"&gt;="&amp;M$4,'P23 Buchungen'!C2:C706,"&lt;"&amp;M$5+1,'P23 Buchungen'!P2:P706,"Ausgaben")</f>
        <v>21247.559999999998</v>
      </c>
      <c r="N14" s="21"/>
      <c r="P14" s="26">
        <f>SUMIFS('P23 Buchungen'!F2:F706,'P23 Buchungen'!D2:D706,$D14,'P23 Buchungen'!C2:C706,"&gt;="&amp;P$4,'P23 Buchungen'!C2:C706,"&lt;"&amp;P$5+1,'P23 Buchungen'!L2:L706,"Ausgaben")-SUMIFS('P23 Buchungen'!F2:F706,'P23 Buchungen'!D2:D706,$D14,'P23 Buchungen'!C2:C706,"&gt;="&amp;P$4,'P23 Buchungen'!C2:C706,"&lt;"&amp;P$5+1,'P23 Buchungen'!P2:P706,"Einnahmen")+SUMIFS('P23 Buchungen'!F2:F706,'P23 Buchungen'!D2:D706,$D14,'P23 Buchungen'!C2:C706,"&gt;="&amp;P$4,'P23 Buchungen'!C2:C706,"&lt;"&amp;P$5+1,'P23 Buchungen'!L2:L706,"Einnahmen")-SUMIFS('P23 Buchungen'!F2:F706,'P23 Buchungen'!D2:D706,$D14,'P23 Buchungen'!C2:C706,"&gt;="&amp;P$4,'P23 Buchungen'!C2:C706,"&lt;"&amp;P$5+1,'P23 Buchungen'!P2:P706,"Ausgaben")</f>
        <v>24094.589999999997</v>
      </c>
      <c r="Q14" s="21"/>
      <c r="S14" s="29">
        <v>48350</v>
      </c>
      <c r="T14" s="21"/>
      <c r="V14" s="26">
        <f>SUMIFS('P23 Buchungen'!F2:F706,'P23 Buchungen'!D2:D706,$D14,'P23 Buchungen'!C2:C706,"&gt;="&amp;V$4,'P23 Buchungen'!C2:C706,"&lt;"&amp;V$5+1,'P23 Buchungen'!L2:L706,"Ausgaben")-SUMIFS('P23 Buchungen'!F2:F706,'P23 Buchungen'!D2:D706,$D14,'P23 Buchungen'!C2:C706,"&gt;="&amp;V$4,'P23 Buchungen'!C2:C706,"&lt;"&amp;V$5+1,'P23 Buchungen'!P2:P706,"Einnahmen")+SUMIFS('P23 Buchungen'!F2:F706,'P23 Buchungen'!D2:D706,$D14,'P23 Buchungen'!C2:C706,"&gt;="&amp;V$4,'P23 Buchungen'!C2:C706,"&lt;"&amp;V$5+1,'P23 Buchungen'!L2:L706,"Einnahmen")-SUMIFS('P23 Buchungen'!F2:F706,'P23 Buchungen'!D2:D706,$D14,'P23 Buchungen'!C2:C706,"&gt;="&amp;V$4,'P23 Buchungen'!C2:C706,"&lt;"&amp;V$5+1,'P23 Buchungen'!P2:P706,"Ausgaben")</f>
        <v>22637.109999999997</v>
      </c>
      <c r="W14" s="21"/>
      <c r="Y14" s="26">
        <f>SUMIFS('P23 Buchungen'!F2:F706,'P23 Buchungen'!D2:D706,$D14,'P23 Buchungen'!C2:C706,"&gt;="&amp;Y$4,'P23 Buchungen'!C2:C706,"&lt;"&amp;Y$5+1,'P23 Buchungen'!L2:L706,"Ausgaben")-SUMIFS('P23 Buchungen'!F2:F706,'P23 Buchungen'!D2:D706,$D14,'P23 Buchungen'!C2:C706,"&gt;="&amp;Y$4,'P23 Buchungen'!C2:C706,"&lt;"&amp;Y$5+1,'P23 Buchungen'!P2:P706,"Einnahmen")+SUMIFS('P23 Buchungen'!F2:F706,'P23 Buchungen'!D2:D706,$D14,'P23 Buchungen'!C2:C706,"&gt;="&amp;Y$4,'P23 Buchungen'!C2:C706,"&lt;"&amp;Y$5+1,'P23 Buchungen'!L2:L706,"Einnahmen")-SUMIFS('P23 Buchungen'!F2:F706,'P23 Buchungen'!D2:D706,$D14,'P23 Buchungen'!C2:C706,"&gt;="&amp;Y$4,'P23 Buchungen'!C2:C706,"&lt;"&amp;Y$5+1,'P23 Buchungen'!P2:P706,"Ausgaben")</f>
        <v>27558.63</v>
      </c>
      <c r="Z14" s="21"/>
      <c r="AB14" s="29">
        <v>48850</v>
      </c>
      <c r="AC14" s="21"/>
      <c r="AE14" s="26">
        <f>SUMIFS('P23 Buchungen'!F2:F706,'P23 Buchungen'!D2:D706,$D14,'P23 Buchungen'!C2:C706,"&gt;="&amp;AE$4,'P23 Buchungen'!C2:C706,"&lt;"&amp;AE$5+1,'P23 Buchungen'!L2:L706,"Ausgaben")-SUMIFS('P23 Buchungen'!F2:F706,'P23 Buchungen'!D2:D706,$D14,'P23 Buchungen'!C2:C706,"&gt;="&amp;AE$4,'P23 Buchungen'!C2:C706,"&lt;"&amp;AE$5+1,'P23 Buchungen'!P2:P706,"Einnahmen")+SUMIFS('P23 Buchungen'!F2:F706,'P23 Buchungen'!D2:D706,$D14,'P23 Buchungen'!C2:C706,"&gt;="&amp;AE$4,'P23 Buchungen'!C2:C706,"&lt;"&amp;AE$5+1,'P23 Buchungen'!L2:L706,"Einnahmen")-SUMIFS('P23 Buchungen'!F2:F706,'P23 Buchungen'!D2:D706,$D14,'P23 Buchungen'!C2:C706,"&gt;="&amp;AE$4,'P23 Buchungen'!C2:C706,"&lt;"&amp;AE$5+1,'P23 Buchungen'!P2:P706,"Ausgaben")</f>
        <v>0</v>
      </c>
      <c r="AF14" s="21"/>
      <c r="AH14" s="26">
        <f>SUMIFS('P23 Buchungen'!F2:F706,'P23 Buchungen'!D2:D706,$D14,'P23 Buchungen'!C2:C706,"&gt;="&amp;AH$4,'P23 Buchungen'!C2:C706,"&lt;"&amp;AH$5+1,'P23 Buchungen'!L2:L706,"Ausgaben")-SUMIFS('P23 Buchungen'!F2:F706,'P23 Buchungen'!D2:D706,$D14,'P23 Buchungen'!C2:C706,"&gt;="&amp;AH$4,'P23 Buchungen'!C2:C706,"&lt;"&amp;AH$5+1,'P23 Buchungen'!P2:P706,"Einnahmen")+SUMIFS('P23 Buchungen'!F2:F706,'P23 Buchungen'!D2:D706,$D14,'P23 Buchungen'!C2:C706,"&gt;="&amp;AH$4,'P23 Buchungen'!C2:C706,"&lt;"&amp;AH$5+1,'P23 Buchungen'!L2:L706,"Einnahmen")-SUMIFS('P23 Buchungen'!F2:F706,'P23 Buchungen'!D2:D706,$D14,'P23 Buchungen'!C2:C706,"&gt;="&amp;AH$4,'P23 Buchungen'!C2:C706,"&lt;"&amp;AH$5+1,'P23 Buchungen'!P2:P706,"Ausgaben")</f>
        <v>0</v>
      </c>
    </row>
    <row r="15" spans="1:34" x14ac:dyDescent="0.2">
      <c r="C15" t="s">
        <v>5019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Buchungen'!F2:F706,'P23 Buchungen'!D2:D706,$D15,'P23 Buchungen'!C2:C706,"&gt;="&amp;M$4,'P23 Buchungen'!C2:C706,"&lt;"&amp;M$5+1,'P23 Buchungen'!L2:L706,"Ausgaben")-SUMIFS('P23 Buchungen'!F2:F706,'P23 Buchungen'!D2:D706,$D15,'P23 Buchungen'!C2:C706,"&gt;="&amp;M$4,'P23 Buchungen'!C2:C706,"&lt;"&amp;M$5+1,'P23 Buchungen'!P2:P706,"Einnahmen")+SUMIFS('P23 Buchungen'!F2:F706,'P23 Buchungen'!D2:D706,$D15,'P23 Buchungen'!C2:C706,"&gt;="&amp;M$4,'P23 Buchungen'!C2:C706,"&lt;"&amp;M$5+1,'P23 Buchungen'!L2:L706,"Einnahmen")-SUMIFS('P23 Buchungen'!F2:F706,'P23 Buchungen'!D2:D706,$D15,'P23 Buchungen'!C2:C706,"&gt;="&amp;M$4,'P23 Buchungen'!C2:C706,"&lt;"&amp;M$5+1,'P23 Buchungen'!P2:P706,"Ausgaben")</f>
        <v>16361.02</v>
      </c>
      <c r="N15" s="21"/>
      <c r="P15" s="26">
        <f>SUMIFS('P23 Buchungen'!F2:F706,'P23 Buchungen'!D2:D706,$D15,'P23 Buchungen'!C2:C706,"&gt;="&amp;P$4,'P23 Buchungen'!C2:C706,"&lt;"&amp;P$5+1,'P23 Buchungen'!L2:L706,"Ausgaben")-SUMIFS('P23 Buchungen'!F2:F706,'P23 Buchungen'!D2:D706,$D15,'P23 Buchungen'!C2:C706,"&gt;="&amp;P$4,'P23 Buchungen'!C2:C706,"&lt;"&amp;P$5+1,'P23 Buchungen'!P2:P706,"Einnahmen")+SUMIFS('P23 Buchungen'!F2:F706,'P23 Buchungen'!D2:D706,$D15,'P23 Buchungen'!C2:C706,"&gt;="&amp;P$4,'P23 Buchungen'!C2:C706,"&lt;"&amp;P$5+1,'P23 Buchungen'!L2:L706,"Einnahmen")-SUMIFS('P23 Buchungen'!F2:F706,'P23 Buchungen'!D2:D706,$D15,'P23 Buchungen'!C2:C706,"&gt;="&amp;P$4,'P23 Buchungen'!C2:C706,"&lt;"&amp;P$5+1,'P23 Buchungen'!P2:P706,"Ausgaben")</f>
        <v>18930.22</v>
      </c>
      <c r="Q15" s="21"/>
      <c r="S15" s="29">
        <v>35825</v>
      </c>
      <c r="T15" s="21"/>
      <c r="V15" s="26">
        <f>SUMIFS('P23 Buchungen'!F2:F706,'P23 Buchungen'!D2:D706,$D15,'P23 Buchungen'!C2:C706,"&gt;="&amp;V$4,'P23 Buchungen'!C2:C706,"&lt;"&amp;V$5+1,'P23 Buchungen'!L2:L706,"Ausgaben")-SUMIFS('P23 Buchungen'!F2:F706,'P23 Buchungen'!D2:D706,$D15,'P23 Buchungen'!C2:C706,"&gt;="&amp;V$4,'P23 Buchungen'!C2:C706,"&lt;"&amp;V$5+1,'P23 Buchungen'!P2:P706,"Einnahmen")+SUMIFS('P23 Buchungen'!F2:F706,'P23 Buchungen'!D2:D706,$D15,'P23 Buchungen'!C2:C706,"&gt;="&amp;V$4,'P23 Buchungen'!C2:C706,"&lt;"&amp;V$5+1,'P23 Buchungen'!L2:L706,"Einnahmen")-SUMIFS('P23 Buchungen'!F2:F706,'P23 Buchungen'!D2:D706,$D15,'P23 Buchungen'!C2:C706,"&gt;="&amp;V$4,'P23 Buchungen'!C2:C706,"&lt;"&amp;V$5+1,'P23 Buchungen'!P2:P706,"Ausgaben")</f>
        <v>17407.41</v>
      </c>
      <c r="W15" s="21"/>
      <c r="Y15" s="26">
        <f>SUMIFS('P23 Buchungen'!F2:F706,'P23 Buchungen'!D2:D706,$D15,'P23 Buchungen'!C2:C706,"&gt;="&amp;Y$4,'P23 Buchungen'!C2:C706,"&lt;"&amp;Y$5+1,'P23 Buchungen'!L2:L706,"Ausgaben")-SUMIFS('P23 Buchungen'!F2:F706,'P23 Buchungen'!D2:D706,$D15,'P23 Buchungen'!C2:C706,"&gt;="&amp;Y$4,'P23 Buchungen'!C2:C706,"&lt;"&amp;Y$5+1,'P23 Buchungen'!P2:P706,"Einnahmen")+SUMIFS('P23 Buchungen'!F2:F706,'P23 Buchungen'!D2:D706,$D15,'P23 Buchungen'!C2:C706,"&gt;="&amp;Y$4,'P23 Buchungen'!C2:C706,"&lt;"&amp;Y$5+1,'P23 Buchungen'!L2:L706,"Einnahmen")-SUMIFS('P23 Buchungen'!F2:F706,'P23 Buchungen'!D2:D706,$D15,'P23 Buchungen'!C2:C706,"&gt;="&amp;Y$4,'P23 Buchungen'!C2:C706,"&lt;"&amp;Y$5+1,'P23 Buchungen'!P2:P706,"Ausgaben")</f>
        <v>18284.960000000003</v>
      </c>
      <c r="Z15" s="21"/>
      <c r="AB15" s="29">
        <v>35825</v>
      </c>
      <c r="AC15" s="21"/>
      <c r="AE15" s="26">
        <f>SUMIFS('P23 Buchungen'!F2:F706,'P23 Buchungen'!D2:D706,$D15,'P23 Buchungen'!C2:C706,"&gt;="&amp;AE$4,'P23 Buchungen'!C2:C706,"&lt;"&amp;AE$5+1,'P23 Buchungen'!L2:L706,"Ausgaben")-SUMIFS('P23 Buchungen'!F2:F706,'P23 Buchungen'!D2:D706,$D15,'P23 Buchungen'!C2:C706,"&gt;="&amp;AE$4,'P23 Buchungen'!C2:C706,"&lt;"&amp;AE$5+1,'P23 Buchungen'!P2:P706,"Einnahmen")+SUMIFS('P23 Buchungen'!F2:F706,'P23 Buchungen'!D2:D706,$D15,'P23 Buchungen'!C2:C706,"&gt;="&amp;AE$4,'P23 Buchungen'!C2:C706,"&lt;"&amp;AE$5+1,'P23 Buchungen'!L2:L706,"Einnahmen")-SUMIFS('P23 Buchungen'!F2:F706,'P23 Buchungen'!D2:D706,$D15,'P23 Buchungen'!C2:C706,"&gt;="&amp;AE$4,'P23 Buchungen'!C2:C706,"&lt;"&amp;AE$5+1,'P23 Buchungen'!P2:P706,"Ausgaben")</f>
        <v>0</v>
      </c>
      <c r="AF15" s="21"/>
      <c r="AH15" s="26">
        <f>SUMIFS('P23 Buchungen'!F2:F706,'P23 Buchungen'!D2:D706,$D15,'P23 Buchungen'!C2:C706,"&gt;="&amp;AH$4,'P23 Buchungen'!C2:C706,"&lt;"&amp;AH$5+1,'P23 Buchungen'!L2:L706,"Ausgaben")-SUMIFS('P23 Buchungen'!F2:F706,'P23 Buchungen'!D2:D706,$D15,'P23 Buchungen'!C2:C706,"&gt;="&amp;AH$4,'P23 Buchungen'!C2:C706,"&lt;"&amp;AH$5+1,'P23 Buchungen'!P2:P706,"Einnahmen")+SUMIFS('P23 Buchungen'!F2:F706,'P23 Buchungen'!D2:D706,$D15,'P23 Buchungen'!C2:C706,"&gt;="&amp;AH$4,'P23 Buchungen'!C2:C706,"&lt;"&amp;AH$5+1,'P23 Buchungen'!L2:L706,"Einnahmen")-SUMIFS('P23 Buchungen'!F2:F706,'P23 Buchungen'!D2:D706,$D15,'P23 Buchungen'!C2:C706,"&gt;="&amp;AH$4,'P23 Buchungen'!C2:C706,"&lt;"&amp;AH$5+1,'P23 Buchungen'!P2:P706,"Ausgaben")</f>
        <v>0</v>
      </c>
    </row>
    <row r="16" spans="1:34" ht="16" x14ac:dyDescent="0.2">
      <c r="C16" s="32" t="s">
        <v>5203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f>SUM(M17:M19)</f>
        <v>2483.0400000000004</v>
      </c>
      <c r="M16" s="43"/>
      <c r="N16" s="33"/>
      <c r="O16" s="58">
        <f>SUM(P17:P19)</f>
        <v>3836.8900000000003</v>
      </c>
      <c r="P16" s="43"/>
      <c r="Q16" s="33"/>
      <c r="R16" s="58">
        <v>10600</v>
      </c>
      <c r="S16" s="43"/>
      <c r="T16" s="33"/>
      <c r="U16" s="58">
        <f>SUM(V17:V19)</f>
        <v>4864.1500000000005</v>
      </c>
      <c r="V16" s="43"/>
      <c r="W16" s="33"/>
      <c r="X16" s="58">
        <f>SUM(Y17:Y19)</f>
        <v>1553.0099999999998</v>
      </c>
      <c r="Y16" s="43"/>
      <c r="Z16" s="33"/>
      <c r="AA16" s="58">
        <v>10600</v>
      </c>
      <c r="AB16" s="43"/>
      <c r="AC16" s="33"/>
      <c r="AD16" s="58">
        <f>SUM(AE17:AE19)</f>
        <v>392.29000000000008</v>
      </c>
      <c r="AE16" s="43"/>
      <c r="AF16" s="33"/>
      <c r="AG16" s="58">
        <f>SUM(AH17:AH19)</f>
        <v>0</v>
      </c>
      <c r="AH16" s="43"/>
    </row>
    <row r="17" spans="1:34" x14ac:dyDescent="0.2">
      <c r="C17" t="s">
        <v>4986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Buchungen'!F2:F706,'P23 Buchungen'!D2:D706,$D17,'P23 Buchungen'!C2:C706,"&gt;="&amp;M$4,'P23 Buchungen'!C2:C706,"&lt;"&amp;M$5+1,'P23 Buchungen'!L2:L706,"Ausgaben")-SUMIFS('P23 Buchungen'!F2:F706,'P23 Buchungen'!D2:D706,$D17,'P23 Buchungen'!C2:C706,"&gt;="&amp;M$4,'P23 Buchungen'!C2:C706,"&lt;"&amp;M$5+1,'P23 Buchungen'!P2:P706,"Einnahmen")+SUMIFS('P23 Buchungen'!F2:F706,'P23 Buchungen'!D2:D706,$D17,'P23 Buchungen'!C2:C706,"&gt;="&amp;M$4,'P23 Buchungen'!C2:C706,"&lt;"&amp;M$5+1,'P23 Buchungen'!L2:L706,"Einnahmen")-SUMIFS('P23 Buchungen'!F2:F706,'P23 Buchungen'!D2:D706,$D17,'P23 Buchungen'!C2:C706,"&gt;="&amp;M$4,'P23 Buchungen'!C2:C706,"&lt;"&amp;M$5+1,'P23 Buchungen'!P2:P706,"Ausgaben")</f>
        <v>1046.98</v>
      </c>
      <c r="N17" s="21"/>
      <c r="P17" s="26">
        <f>SUMIFS('P23 Buchungen'!F2:F706,'P23 Buchungen'!D2:D706,$D17,'P23 Buchungen'!C2:C706,"&gt;="&amp;P$4,'P23 Buchungen'!C2:C706,"&lt;"&amp;P$5+1,'P23 Buchungen'!L2:L706,"Ausgaben")-SUMIFS('P23 Buchungen'!F2:F706,'P23 Buchungen'!D2:D706,$D17,'P23 Buchungen'!C2:C706,"&gt;="&amp;P$4,'P23 Buchungen'!C2:C706,"&lt;"&amp;P$5+1,'P23 Buchungen'!P2:P706,"Einnahmen")+SUMIFS('P23 Buchungen'!F2:F706,'P23 Buchungen'!D2:D706,$D17,'P23 Buchungen'!C2:C706,"&gt;="&amp;P$4,'P23 Buchungen'!C2:C706,"&lt;"&amp;P$5+1,'P23 Buchungen'!L2:L706,"Einnahmen")-SUMIFS('P23 Buchungen'!F2:F706,'P23 Buchungen'!D2:D706,$D17,'P23 Buchungen'!C2:C706,"&gt;="&amp;P$4,'P23 Buchungen'!C2:C706,"&lt;"&amp;P$5+1,'P23 Buchungen'!P2:P706,"Ausgaben")</f>
        <v>597.18000000000006</v>
      </c>
      <c r="Q17" s="21"/>
      <c r="S17" s="29">
        <v>3400</v>
      </c>
      <c r="T17" s="21"/>
      <c r="V17" s="26">
        <f>SUMIFS('P23 Buchungen'!F2:F706,'P23 Buchungen'!D2:D706,$D17,'P23 Buchungen'!C2:C706,"&gt;="&amp;V$4,'P23 Buchungen'!C2:C706,"&lt;"&amp;V$5+1,'P23 Buchungen'!L2:L706,"Ausgaben")-SUMIFS('P23 Buchungen'!F2:F706,'P23 Buchungen'!D2:D706,$D17,'P23 Buchungen'!C2:C706,"&gt;="&amp;V$4,'P23 Buchungen'!C2:C706,"&lt;"&amp;V$5+1,'P23 Buchungen'!P2:P706,"Einnahmen")+SUMIFS('P23 Buchungen'!F2:F706,'P23 Buchungen'!D2:D706,$D17,'P23 Buchungen'!C2:C706,"&gt;="&amp;V$4,'P23 Buchungen'!C2:C706,"&lt;"&amp;V$5+1,'P23 Buchungen'!L2:L706,"Einnahmen")-SUMIFS('P23 Buchungen'!F2:F706,'P23 Buchungen'!D2:D706,$D17,'P23 Buchungen'!C2:C706,"&gt;="&amp;V$4,'P23 Buchungen'!C2:C706,"&lt;"&amp;V$5+1,'P23 Buchungen'!P2:P706,"Ausgaben")</f>
        <v>1235.0899999999999</v>
      </c>
      <c r="W17" s="21"/>
      <c r="Y17" s="26">
        <f>SUMIFS('P23 Buchungen'!F2:F706,'P23 Buchungen'!D2:D706,$D17,'P23 Buchungen'!C2:C706,"&gt;="&amp;Y$4,'P23 Buchungen'!C2:C706,"&lt;"&amp;Y$5+1,'P23 Buchungen'!L2:L706,"Ausgaben")-SUMIFS('P23 Buchungen'!F2:F706,'P23 Buchungen'!D2:D706,$D17,'P23 Buchungen'!C2:C706,"&gt;="&amp;Y$4,'P23 Buchungen'!C2:C706,"&lt;"&amp;Y$5+1,'P23 Buchungen'!P2:P706,"Einnahmen")+SUMIFS('P23 Buchungen'!F2:F706,'P23 Buchungen'!D2:D706,$D17,'P23 Buchungen'!C2:C706,"&gt;="&amp;Y$4,'P23 Buchungen'!C2:C706,"&lt;"&amp;Y$5+1,'P23 Buchungen'!L2:L706,"Einnahmen")-SUMIFS('P23 Buchungen'!F2:F706,'P23 Buchungen'!D2:D706,$D17,'P23 Buchungen'!C2:C706,"&gt;="&amp;Y$4,'P23 Buchungen'!C2:C706,"&lt;"&amp;Y$5+1,'P23 Buchungen'!P2:P706,"Ausgaben")</f>
        <v>476</v>
      </c>
      <c r="Z17" s="21"/>
      <c r="AB17" s="29">
        <v>3400</v>
      </c>
      <c r="AC17" s="21"/>
      <c r="AE17" s="26">
        <f>SUMIFS('P23 Buchungen'!F2:F706,'P23 Buchungen'!D2:D706,$D17,'P23 Buchungen'!C2:C706,"&gt;="&amp;AE$4,'P23 Buchungen'!C2:C706,"&lt;"&amp;AE$5+1,'P23 Buchungen'!L2:L706,"Ausgaben")-SUMIFS('P23 Buchungen'!F2:F706,'P23 Buchungen'!D2:D706,$D17,'P23 Buchungen'!C2:C706,"&gt;="&amp;AE$4,'P23 Buchungen'!C2:C706,"&lt;"&amp;AE$5+1,'P23 Buchungen'!P2:P706,"Einnahmen")+SUMIFS('P23 Buchungen'!F2:F706,'P23 Buchungen'!D2:D706,$D17,'P23 Buchungen'!C2:C706,"&gt;="&amp;AE$4,'P23 Buchungen'!C2:C706,"&lt;"&amp;AE$5+1,'P23 Buchungen'!L2:L706,"Einnahmen")-SUMIFS('P23 Buchungen'!F2:F706,'P23 Buchungen'!D2:D706,$D17,'P23 Buchungen'!C2:C706,"&gt;="&amp;AE$4,'P23 Buchungen'!C2:C706,"&lt;"&amp;AE$5+1,'P23 Buchungen'!P2:P706,"Ausgaben")</f>
        <v>0</v>
      </c>
      <c r="AF17" s="21"/>
      <c r="AH17" s="26">
        <f>SUMIFS('P23 Buchungen'!F2:F706,'P23 Buchungen'!D2:D706,$D17,'P23 Buchungen'!C2:C706,"&gt;="&amp;AH$4,'P23 Buchungen'!C2:C706,"&lt;"&amp;AH$5+1,'P23 Buchungen'!L2:L706,"Ausgaben")-SUMIFS('P23 Buchungen'!F2:F706,'P23 Buchungen'!D2:D706,$D17,'P23 Buchungen'!C2:C706,"&gt;="&amp;AH$4,'P23 Buchungen'!C2:C706,"&lt;"&amp;AH$5+1,'P23 Buchungen'!P2:P706,"Einnahmen")+SUMIFS('P23 Buchungen'!F2:F706,'P23 Buchungen'!D2:D706,$D17,'P23 Buchungen'!C2:C706,"&gt;="&amp;AH$4,'P23 Buchungen'!C2:C706,"&lt;"&amp;AH$5+1,'P23 Buchungen'!L2:L706,"Einnahmen")-SUMIFS('P23 Buchungen'!F2:F706,'P23 Buchungen'!D2:D706,$D17,'P23 Buchungen'!C2:C706,"&gt;="&amp;AH$4,'P23 Buchungen'!C2:C706,"&lt;"&amp;AH$5+1,'P23 Buchungen'!P2:P706,"Ausgaben")</f>
        <v>0</v>
      </c>
    </row>
    <row r="18" spans="1:34" x14ac:dyDescent="0.2">
      <c r="C18" t="s">
        <v>5022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Buchungen'!F2:F706,'P23 Buchungen'!D2:D706,$D18,'P23 Buchungen'!C2:C706,"&gt;="&amp;M$4,'P23 Buchungen'!C2:C706,"&lt;"&amp;M$5+1,'P23 Buchungen'!L2:L706,"Ausgaben")-SUMIFS('P23 Buchungen'!F2:F706,'P23 Buchungen'!D2:D706,$D18,'P23 Buchungen'!C2:C706,"&gt;="&amp;M$4,'P23 Buchungen'!C2:C706,"&lt;"&amp;M$5+1,'P23 Buchungen'!P2:P706,"Einnahmen")+SUMIFS('P23 Buchungen'!F2:F706,'P23 Buchungen'!D2:D706,$D18,'P23 Buchungen'!C2:C706,"&gt;="&amp;M$4,'P23 Buchungen'!C2:C706,"&lt;"&amp;M$5+1,'P23 Buchungen'!L2:L706,"Einnahmen")-SUMIFS('P23 Buchungen'!F2:F706,'P23 Buchungen'!D2:D706,$D18,'P23 Buchungen'!C2:C706,"&gt;="&amp;M$4,'P23 Buchungen'!C2:C706,"&lt;"&amp;M$5+1,'P23 Buchungen'!P2:P706,"Ausgaben")</f>
        <v>1436.0600000000004</v>
      </c>
      <c r="N18" s="21"/>
      <c r="P18" s="26">
        <f>SUMIFS('P23 Buchungen'!F2:F706,'P23 Buchungen'!D2:D706,$D18,'P23 Buchungen'!C2:C706,"&gt;="&amp;P$4,'P23 Buchungen'!C2:C706,"&lt;"&amp;P$5+1,'P23 Buchungen'!L2:L706,"Ausgaben")-SUMIFS('P23 Buchungen'!F2:F706,'P23 Buchungen'!D2:D706,$D18,'P23 Buchungen'!C2:C706,"&gt;="&amp;P$4,'P23 Buchungen'!C2:C706,"&lt;"&amp;P$5+1,'P23 Buchungen'!P2:P706,"Einnahmen")+SUMIFS('P23 Buchungen'!F2:F706,'P23 Buchungen'!D2:D706,$D18,'P23 Buchungen'!C2:C706,"&gt;="&amp;P$4,'P23 Buchungen'!C2:C706,"&lt;"&amp;P$5+1,'P23 Buchungen'!L2:L706,"Einnahmen")-SUMIFS('P23 Buchungen'!F2:F706,'P23 Buchungen'!D2:D706,$D18,'P23 Buchungen'!C2:C706,"&gt;="&amp;P$4,'P23 Buchungen'!C2:C706,"&lt;"&amp;P$5+1,'P23 Buchungen'!P2:P706,"Ausgaben")</f>
        <v>1276.21</v>
      </c>
      <c r="Q18" s="21"/>
      <c r="S18" s="29">
        <v>3200</v>
      </c>
      <c r="T18" s="21"/>
      <c r="V18" s="26">
        <f>SUMIFS('P23 Buchungen'!F2:F706,'P23 Buchungen'!D2:D706,$D18,'P23 Buchungen'!C2:C706,"&gt;="&amp;V$4,'P23 Buchungen'!C2:C706,"&lt;"&amp;V$5+1,'P23 Buchungen'!L2:L706,"Ausgaben")-SUMIFS('P23 Buchungen'!F2:F706,'P23 Buchungen'!D2:D706,$D18,'P23 Buchungen'!C2:C706,"&gt;="&amp;V$4,'P23 Buchungen'!C2:C706,"&lt;"&amp;V$5+1,'P23 Buchungen'!P2:P706,"Einnahmen")+SUMIFS('P23 Buchungen'!F2:F706,'P23 Buchungen'!D2:D706,$D18,'P23 Buchungen'!C2:C706,"&gt;="&amp;V$4,'P23 Buchungen'!C2:C706,"&lt;"&amp;V$5+1,'P23 Buchungen'!L2:L706,"Einnahmen")-SUMIFS('P23 Buchungen'!F2:F706,'P23 Buchungen'!D2:D706,$D18,'P23 Buchungen'!C2:C706,"&gt;="&amp;V$4,'P23 Buchungen'!C2:C706,"&lt;"&amp;V$5+1,'P23 Buchungen'!P2:P706,"Ausgaben")</f>
        <v>1665.5600000000006</v>
      </c>
      <c r="W18" s="21"/>
      <c r="Y18" s="26">
        <f>SUMIFS('P23 Buchungen'!F2:F706,'P23 Buchungen'!D2:D706,$D18,'P23 Buchungen'!C2:C706,"&gt;="&amp;Y$4,'P23 Buchungen'!C2:C706,"&lt;"&amp;Y$5+1,'P23 Buchungen'!L2:L706,"Ausgaben")-SUMIFS('P23 Buchungen'!F2:F706,'P23 Buchungen'!D2:D706,$D18,'P23 Buchungen'!C2:C706,"&gt;="&amp;Y$4,'P23 Buchungen'!C2:C706,"&lt;"&amp;Y$5+1,'P23 Buchungen'!P2:P706,"Einnahmen")+SUMIFS('P23 Buchungen'!F2:F706,'P23 Buchungen'!D2:D706,$D18,'P23 Buchungen'!C2:C706,"&gt;="&amp;Y$4,'P23 Buchungen'!C2:C706,"&lt;"&amp;Y$5+1,'P23 Buchungen'!L2:L706,"Einnahmen")-SUMIFS('P23 Buchungen'!F2:F706,'P23 Buchungen'!D2:D706,$D18,'P23 Buchungen'!C2:C706,"&gt;="&amp;Y$4,'P23 Buchungen'!C2:C706,"&lt;"&amp;Y$5+1,'P23 Buchungen'!P2:P706,"Ausgaben")</f>
        <v>1077.0099999999998</v>
      </c>
      <c r="Z18" s="21"/>
      <c r="AB18" s="29">
        <v>3200</v>
      </c>
      <c r="AC18" s="21"/>
      <c r="AE18" s="26">
        <f>SUMIFS('P23 Buchungen'!F2:F706,'P23 Buchungen'!D2:D706,$D18,'P23 Buchungen'!C2:C706,"&gt;="&amp;AE$4,'P23 Buchungen'!C2:C706,"&lt;"&amp;AE$5+1,'P23 Buchungen'!L2:L706,"Ausgaben")-SUMIFS('P23 Buchungen'!F2:F706,'P23 Buchungen'!D2:D706,$D18,'P23 Buchungen'!C2:C706,"&gt;="&amp;AE$4,'P23 Buchungen'!C2:C706,"&lt;"&amp;AE$5+1,'P23 Buchungen'!P2:P706,"Einnahmen")+SUMIFS('P23 Buchungen'!F2:F706,'P23 Buchungen'!D2:D706,$D18,'P23 Buchungen'!C2:C706,"&gt;="&amp;AE$4,'P23 Buchungen'!C2:C706,"&lt;"&amp;AE$5+1,'P23 Buchungen'!L2:L706,"Einnahmen")-SUMIFS('P23 Buchungen'!F2:F706,'P23 Buchungen'!D2:D706,$D18,'P23 Buchungen'!C2:C706,"&gt;="&amp;AE$4,'P23 Buchungen'!C2:C706,"&lt;"&amp;AE$5+1,'P23 Buchungen'!P2:P706,"Ausgaben")</f>
        <v>392.29000000000008</v>
      </c>
      <c r="AF18" s="21"/>
      <c r="AH18" s="26">
        <f>SUMIFS('P23 Buchungen'!F2:F706,'P23 Buchungen'!D2:D706,$D18,'P23 Buchungen'!C2:C706,"&gt;="&amp;AH$4,'P23 Buchungen'!C2:C706,"&lt;"&amp;AH$5+1,'P23 Buchungen'!L2:L706,"Ausgaben")-SUMIFS('P23 Buchungen'!F2:F706,'P23 Buchungen'!D2:D706,$D18,'P23 Buchungen'!C2:C706,"&gt;="&amp;AH$4,'P23 Buchungen'!C2:C706,"&lt;"&amp;AH$5+1,'P23 Buchungen'!P2:P706,"Einnahmen")+SUMIFS('P23 Buchungen'!F2:F706,'P23 Buchungen'!D2:D706,$D18,'P23 Buchungen'!C2:C706,"&gt;="&amp;AH$4,'P23 Buchungen'!C2:C706,"&lt;"&amp;AH$5+1,'P23 Buchungen'!L2:L706,"Einnahmen")-SUMIFS('P23 Buchungen'!F2:F706,'P23 Buchungen'!D2:D706,$D18,'P23 Buchungen'!C2:C706,"&gt;="&amp;AH$4,'P23 Buchungen'!C2:C706,"&lt;"&amp;AH$5+1,'P23 Buchungen'!P2:P706,"Ausgaben")</f>
        <v>0</v>
      </c>
    </row>
    <row r="19" spans="1:34" x14ac:dyDescent="0.2">
      <c r="C19" t="s">
        <v>5004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Buchungen'!F2:F706,'P23 Buchungen'!D2:D706,$D19,'P23 Buchungen'!C2:C706,"&gt;="&amp;M$4,'P23 Buchungen'!C2:C706,"&lt;"&amp;M$5+1,'P23 Buchungen'!L2:L706,"Ausgaben")-SUMIFS('P23 Buchungen'!F2:F706,'P23 Buchungen'!D2:D706,$D19,'P23 Buchungen'!C2:C706,"&gt;="&amp;M$4,'P23 Buchungen'!C2:C706,"&lt;"&amp;M$5+1,'P23 Buchungen'!P2:P706,"Einnahmen")+SUMIFS('P23 Buchungen'!F2:F706,'P23 Buchungen'!D2:D706,$D19,'P23 Buchungen'!C2:C706,"&gt;="&amp;M$4,'P23 Buchungen'!C2:C706,"&lt;"&amp;M$5+1,'P23 Buchungen'!L2:L706,"Einnahmen")-SUMIFS('P23 Buchungen'!F2:F706,'P23 Buchungen'!D2:D706,$D19,'P23 Buchungen'!C2:C706,"&gt;="&amp;M$4,'P23 Buchungen'!C2:C706,"&lt;"&amp;M$5+1,'P23 Buchungen'!P2:P706,"Ausgaben")</f>
        <v>0</v>
      </c>
      <c r="N19" s="21"/>
      <c r="P19" s="26">
        <f>SUMIFS('P23 Buchungen'!F2:F706,'P23 Buchungen'!D2:D706,$D19,'P23 Buchungen'!C2:C706,"&gt;="&amp;P$4,'P23 Buchungen'!C2:C706,"&lt;"&amp;P$5+1,'P23 Buchungen'!L2:L706,"Ausgaben")-SUMIFS('P23 Buchungen'!F2:F706,'P23 Buchungen'!D2:D706,$D19,'P23 Buchungen'!C2:C706,"&gt;="&amp;P$4,'P23 Buchungen'!C2:C706,"&lt;"&amp;P$5+1,'P23 Buchungen'!P2:P706,"Einnahmen")+SUMIFS('P23 Buchungen'!F2:F706,'P23 Buchungen'!D2:D706,$D19,'P23 Buchungen'!C2:C706,"&gt;="&amp;P$4,'P23 Buchungen'!C2:C706,"&lt;"&amp;P$5+1,'P23 Buchungen'!L2:L706,"Einnahmen")-SUMIFS('P23 Buchungen'!F2:F706,'P23 Buchungen'!D2:D706,$D19,'P23 Buchungen'!C2:C706,"&gt;="&amp;P$4,'P23 Buchungen'!C2:C706,"&lt;"&amp;P$5+1,'P23 Buchungen'!P2:P706,"Ausgaben")</f>
        <v>1963.5</v>
      </c>
      <c r="Q19" s="21"/>
      <c r="S19" s="29">
        <v>4000</v>
      </c>
      <c r="T19" s="21"/>
      <c r="V19" s="26">
        <f>SUMIFS('P23 Buchungen'!F2:F706,'P23 Buchungen'!D2:D706,$D19,'P23 Buchungen'!C2:C706,"&gt;="&amp;V$4,'P23 Buchungen'!C2:C706,"&lt;"&amp;V$5+1,'P23 Buchungen'!L2:L706,"Ausgaben")-SUMIFS('P23 Buchungen'!F2:F706,'P23 Buchungen'!D2:D706,$D19,'P23 Buchungen'!C2:C706,"&gt;="&amp;V$4,'P23 Buchungen'!C2:C706,"&lt;"&amp;V$5+1,'P23 Buchungen'!P2:P706,"Einnahmen")+SUMIFS('P23 Buchungen'!F2:F706,'P23 Buchungen'!D2:D706,$D19,'P23 Buchungen'!C2:C706,"&gt;="&amp;V$4,'P23 Buchungen'!C2:C706,"&lt;"&amp;V$5+1,'P23 Buchungen'!L2:L706,"Einnahmen")-SUMIFS('P23 Buchungen'!F2:F706,'P23 Buchungen'!D2:D706,$D19,'P23 Buchungen'!C2:C706,"&gt;="&amp;V$4,'P23 Buchungen'!C2:C706,"&lt;"&amp;V$5+1,'P23 Buchungen'!P2:P706,"Ausgaben")</f>
        <v>1963.5</v>
      </c>
      <c r="W19" s="21"/>
      <c r="Y19" s="26">
        <f>SUMIFS('P23 Buchungen'!F2:F706,'P23 Buchungen'!D2:D706,$D19,'P23 Buchungen'!C2:C706,"&gt;="&amp;Y$4,'P23 Buchungen'!C2:C706,"&lt;"&amp;Y$5+1,'P23 Buchungen'!L2:L706,"Ausgaben")-SUMIFS('P23 Buchungen'!F2:F706,'P23 Buchungen'!D2:D706,$D19,'P23 Buchungen'!C2:C706,"&gt;="&amp;Y$4,'P23 Buchungen'!C2:C706,"&lt;"&amp;Y$5+1,'P23 Buchungen'!P2:P706,"Einnahmen")+SUMIFS('P23 Buchungen'!F2:F706,'P23 Buchungen'!D2:D706,$D19,'P23 Buchungen'!C2:C706,"&gt;="&amp;Y$4,'P23 Buchungen'!C2:C706,"&lt;"&amp;Y$5+1,'P23 Buchungen'!L2:L706,"Einnahmen")-SUMIFS('P23 Buchungen'!F2:F706,'P23 Buchungen'!D2:D706,$D19,'P23 Buchungen'!C2:C706,"&gt;="&amp;Y$4,'P23 Buchungen'!C2:C706,"&lt;"&amp;Y$5+1,'P23 Buchungen'!P2:P706,"Ausgaben")</f>
        <v>0</v>
      </c>
      <c r="Z19" s="21"/>
      <c r="AB19" s="29">
        <v>4000</v>
      </c>
      <c r="AC19" s="21"/>
      <c r="AE19" s="26">
        <f>SUMIFS('P23 Buchungen'!F2:F706,'P23 Buchungen'!D2:D706,$D19,'P23 Buchungen'!C2:C706,"&gt;="&amp;AE$4,'P23 Buchungen'!C2:C706,"&lt;"&amp;AE$5+1,'P23 Buchungen'!L2:L706,"Ausgaben")-SUMIFS('P23 Buchungen'!F2:F706,'P23 Buchungen'!D2:D706,$D19,'P23 Buchungen'!C2:C706,"&gt;="&amp;AE$4,'P23 Buchungen'!C2:C706,"&lt;"&amp;AE$5+1,'P23 Buchungen'!P2:P706,"Einnahmen")+SUMIFS('P23 Buchungen'!F2:F706,'P23 Buchungen'!D2:D706,$D19,'P23 Buchungen'!C2:C706,"&gt;="&amp;AE$4,'P23 Buchungen'!C2:C706,"&lt;"&amp;AE$5+1,'P23 Buchungen'!L2:L706,"Einnahmen")-SUMIFS('P23 Buchungen'!F2:F706,'P23 Buchungen'!D2:D706,$D19,'P23 Buchungen'!C2:C706,"&gt;="&amp;AE$4,'P23 Buchungen'!C2:C706,"&lt;"&amp;AE$5+1,'P23 Buchungen'!P2:P706,"Ausgaben")</f>
        <v>0</v>
      </c>
      <c r="AF19" s="21"/>
      <c r="AH19" s="26">
        <f>SUMIFS('P23 Buchungen'!F2:F706,'P23 Buchungen'!D2:D706,$D19,'P23 Buchungen'!C2:C706,"&gt;="&amp;AH$4,'P23 Buchungen'!C2:C706,"&lt;"&amp;AH$5+1,'P23 Buchungen'!L2:L706,"Ausgaben")-SUMIFS('P23 Buchungen'!F2:F706,'P23 Buchungen'!D2:D706,$D19,'P23 Buchungen'!C2:C706,"&gt;="&amp;AH$4,'P23 Buchungen'!C2:C706,"&lt;"&amp;AH$5+1,'P23 Buchungen'!P2:P706,"Einnahmen")+SUMIFS('P23 Buchungen'!F2:F706,'P23 Buchungen'!D2:D706,$D19,'P23 Buchungen'!C2:C706,"&gt;="&amp;AH$4,'P23 Buchungen'!C2:C706,"&lt;"&amp;AH$5+1,'P23 Buchungen'!L2:L706,"Einnahmen")-SUMIFS('P23 Buchungen'!F2:F706,'P23 Buchungen'!D2:D706,$D19,'P23 Buchungen'!C2:C706,"&gt;="&amp;AH$4,'P23 Buchungen'!C2:C706,"&lt;"&amp;AH$5+1,'P23 Buchungen'!P2:P706,"Ausgaben")</f>
        <v>0</v>
      </c>
    </row>
    <row r="20" spans="1:34" ht="16" x14ac:dyDescent="0.2">
      <c r="C20" s="32" t="s">
        <v>5204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f>M21</f>
        <v>8398</v>
      </c>
      <c r="M20" s="43"/>
      <c r="N20" s="33"/>
      <c r="O20" s="58">
        <f>P21</f>
        <v>0</v>
      </c>
      <c r="P20" s="43"/>
      <c r="Q20" s="33"/>
      <c r="R20" s="58">
        <v>0</v>
      </c>
      <c r="S20" s="43"/>
      <c r="T20" s="33"/>
      <c r="U20" s="58">
        <f>V21</f>
        <v>0</v>
      </c>
      <c r="V20" s="43"/>
      <c r="W20" s="33"/>
      <c r="X20" s="58">
        <f>Y21</f>
        <v>0</v>
      </c>
      <c r="Y20" s="43"/>
      <c r="Z20" s="33"/>
      <c r="AA20" s="58"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</row>
    <row r="21" spans="1:34" x14ac:dyDescent="0.2">
      <c r="C21" t="s">
        <v>5024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Buchungen'!F2:F706,'P23 Buchungen'!D2:D706,$D21,'P23 Buchungen'!C2:C706,"&gt;="&amp;M$4,'P23 Buchungen'!C2:C706,"&lt;"&amp;M$5+1,'P23 Buchungen'!L2:L706,"Ausgaben")-SUMIFS('P23 Buchungen'!F2:F706,'P23 Buchungen'!D2:D706,$D21,'P23 Buchungen'!C2:C706,"&gt;="&amp;M$4,'P23 Buchungen'!C2:C706,"&lt;"&amp;M$5+1,'P23 Buchungen'!P2:P706,"Einnahmen")+SUMIFS('P23 Buchungen'!F2:F706,'P23 Buchungen'!D2:D706,$D21,'P23 Buchungen'!C2:C706,"&gt;="&amp;M$4,'P23 Buchungen'!C2:C706,"&lt;"&amp;M$5+1,'P23 Buchungen'!L2:L706,"Einnahmen")-SUMIFS('P23 Buchungen'!F2:F706,'P23 Buchungen'!D2:D706,$D21,'P23 Buchungen'!C2:C706,"&gt;="&amp;M$4,'P23 Buchungen'!C2:C706,"&lt;"&amp;M$5+1,'P23 Buchungen'!P2:P706,"Ausgaben")</f>
        <v>8398</v>
      </c>
      <c r="N21" s="21"/>
      <c r="P21" s="26">
        <f>SUMIFS('P23 Buchungen'!F2:F706,'P23 Buchungen'!D2:D706,$D21,'P23 Buchungen'!C2:C706,"&gt;="&amp;P$4,'P23 Buchungen'!C2:C706,"&lt;"&amp;P$5+1,'P23 Buchungen'!L2:L706,"Ausgaben")-SUMIFS('P23 Buchungen'!F2:F706,'P23 Buchungen'!D2:D706,$D21,'P23 Buchungen'!C2:C706,"&gt;="&amp;P$4,'P23 Buchungen'!C2:C706,"&lt;"&amp;P$5+1,'P23 Buchungen'!P2:P706,"Einnahmen")+SUMIFS('P23 Buchungen'!F2:F706,'P23 Buchungen'!D2:D706,$D21,'P23 Buchungen'!C2:C706,"&gt;="&amp;P$4,'P23 Buchungen'!C2:C706,"&lt;"&amp;P$5+1,'P23 Buchungen'!L2:L706,"Einnahmen")-SUMIFS('P23 Buchungen'!F2:F706,'P23 Buchungen'!D2:D706,$D21,'P23 Buchungen'!C2:C706,"&gt;="&amp;P$4,'P23 Buchungen'!C2:C706,"&lt;"&amp;P$5+1,'P23 Buchungen'!P2:P706,"Ausgaben")</f>
        <v>0</v>
      </c>
      <c r="Q21" s="21"/>
      <c r="S21" s="29">
        <v>0</v>
      </c>
      <c r="T21" s="21"/>
      <c r="V21" s="26">
        <f>SUMIFS('P23 Buchungen'!F2:F706,'P23 Buchungen'!D2:D706,$D21,'P23 Buchungen'!C2:C706,"&gt;="&amp;V$4,'P23 Buchungen'!C2:C706,"&lt;"&amp;V$5+1,'P23 Buchungen'!L2:L706,"Ausgaben")-SUMIFS('P23 Buchungen'!F2:F706,'P23 Buchungen'!D2:D706,$D21,'P23 Buchungen'!C2:C706,"&gt;="&amp;V$4,'P23 Buchungen'!C2:C706,"&lt;"&amp;V$5+1,'P23 Buchungen'!P2:P706,"Einnahmen")+SUMIFS('P23 Buchungen'!F2:F706,'P23 Buchungen'!D2:D706,$D21,'P23 Buchungen'!C2:C706,"&gt;="&amp;V$4,'P23 Buchungen'!C2:C706,"&lt;"&amp;V$5+1,'P23 Buchungen'!L2:L706,"Einnahmen")-SUMIFS('P23 Buchungen'!F2:F706,'P23 Buchungen'!D2:D706,$D21,'P23 Buchungen'!C2:C706,"&gt;="&amp;V$4,'P23 Buchungen'!C2:C706,"&lt;"&amp;V$5+1,'P23 Buchungen'!P2:P706,"Ausgaben")</f>
        <v>0</v>
      </c>
      <c r="W21" s="21"/>
      <c r="Y21" s="26">
        <f>SUMIFS('P23 Buchungen'!F2:F706,'P23 Buchungen'!D2:D706,$D21,'P23 Buchungen'!C2:C706,"&gt;="&amp;Y$4,'P23 Buchungen'!C2:C706,"&lt;"&amp;Y$5+1,'P23 Buchungen'!L2:L706,"Ausgaben")-SUMIFS('P23 Buchungen'!F2:F706,'P23 Buchungen'!D2:D706,$D21,'P23 Buchungen'!C2:C706,"&gt;="&amp;Y$4,'P23 Buchungen'!C2:C706,"&lt;"&amp;Y$5+1,'P23 Buchungen'!P2:P706,"Einnahmen")+SUMIFS('P23 Buchungen'!F2:F706,'P23 Buchungen'!D2:D706,$D21,'P23 Buchungen'!C2:C706,"&gt;="&amp;Y$4,'P23 Buchungen'!C2:C706,"&lt;"&amp;Y$5+1,'P23 Buchungen'!L2:L706,"Einnahmen")-SUMIFS('P23 Buchungen'!F2:F706,'P23 Buchungen'!D2:D706,$D21,'P23 Buchungen'!C2:C706,"&gt;="&amp;Y$4,'P23 Buchungen'!C2:C706,"&lt;"&amp;Y$5+1,'P23 Buchungen'!P2:P706,"Ausgaben")</f>
        <v>0</v>
      </c>
      <c r="Z21" s="21"/>
      <c r="AB21" s="29">
        <v>0</v>
      </c>
      <c r="AC21" s="21"/>
      <c r="AE21" s="26">
        <f>SUMIFS('P23 Buchungen'!F2:F706,'P23 Buchungen'!D2:D706,$D21,'P23 Buchungen'!C2:C706,"&gt;="&amp;AE$4,'P23 Buchungen'!C2:C706,"&lt;"&amp;AE$5+1,'P23 Buchungen'!L2:L706,"Ausgaben")-SUMIFS('P23 Buchungen'!F2:F706,'P23 Buchungen'!D2:D706,$D21,'P23 Buchungen'!C2:C706,"&gt;="&amp;AE$4,'P23 Buchungen'!C2:C706,"&lt;"&amp;AE$5+1,'P23 Buchungen'!P2:P706,"Einnahmen")+SUMIFS('P23 Buchungen'!F2:F706,'P23 Buchungen'!D2:D706,$D21,'P23 Buchungen'!C2:C706,"&gt;="&amp;AE$4,'P23 Buchungen'!C2:C706,"&lt;"&amp;AE$5+1,'P23 Buchungen'!L2:L706,"Einnahmen")-SUMIFS('P23 Buchungen'!F2:F706,'P23 Buchungen'!D2:D706,$D21,'P23 Buchungen'!C2:C706,"&gt;="&amp;AE$4,'P23 Buchungen'!C2:C706,"&lt;"&amp;AE$5+1,'P23 Buchungen'!P2:P706,"Ausgaben")</f>
        <v>0</v>
      </c>
      <c r="AF21" s="21"/>
      <c r="AH21" s="26">
        <f>SUMIFS('P23 Buchungen'!F2:F706,'P23 Buchungen'!D2:D706,$D21,'P23 Buchungen'!C2:C706,"&gt;="&amp;AH$4,'P23 Buchungen'!C2:C706,"&lt;"&amp;AH$5+1,'P23 Buchungen'!L2:L706,"Ausgaben")-SUMIFS('P23 Buchungen'!F2:F706,'P23 Buchungen'!D2:D706,$D21,'P23 Buchungen'!C2:C706,"&gt;="&amp;AH$4,'P23 Buchungen'!C2:C706,"&lt;"&amp;AH$5+1,'P23 Buchungen'!P2:P706,"Einnahmen")+SUMIFS('P23 Buchungen'!F2:F706,'P23 Buchungen'!D2:D706,$D21,'P23 Buchungen'!C2:C706,"&gt;="&amp;AH$4,'P23 Buchungen'!C2:C706,"&lt;"&amp;AH$5+1,'P23 Buchungen'!L2:L706,"Einnahmen")-SUMIFS('P23 Buchungen'!F2:F706,'P23 Buchungen'!D2:D706,$D21,'P23 Buchungen'!C2:C706,"&gt;="&amp;AH$4,'P23 Buchungen'!C2:C706,"&lt;"&amp;AH$5+1,'P23 Buchungen'!P2:P706,"Ausgaben")</f>
        <v>0</v>
      </c>
    </row>
    <row r="22" spans="1:34" ht="18" x14ac:dyDescent="0.2">
      <c r="B22" s="31" t="s">
        <v>5158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f>SUM(M23:M25)</f>
        <v>90819</v>
      </c>
      <c r="L22" s="45"/>
      <c r="M22" s="43"/>
      <c r="N22" s="59">
        <f>SUM(P23:P25)</f>
        <v>55500</v>
      </c>
      <c r="O22" s="45"/>
      <c r="P22" s="43"/>
      <c r="Q22" s="59">
        <v>160900</v>
      </c>
      <c r="R22" s="45"/>
      <c r="S22" s="43"/>
      <c r="T22" s="59">
        <f>SUM(V23:V25)</f>
        <v>121760</v>
      </c>
      <c r="U22" s="45"/>
      <c r="V22" s="43"/>
      <c r="W22" s="59">
        <f>SUM(Y23:Y25)</f>
        <v>55000</v>
      </c>
      <c r="X22" s="45"/>
      <c r="Y22" s="43"/>
      <c r="Z22" s="59">
        <v>160900</v>
      </c>
      <c r="AA22" s="45"/>
      <c r="AB22" s="43"/>
      <c r="AC22" s="59">
        <f>SUM(AE23:AE25)</f>
        <v>20000</v>
      </c>
      <c r="AD22" s="45"/>
      <c r="AE22" s="43"/>
      <c r="AF22" s="59">
        <f>SUM(AH23:AH25)</f>
        <v>0</v>
      </c>
      <c r="AG22" s="45"/>
      <c r="AH22" s="43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Buchungen'!F2:F706,'P23 Buchungen'!D2:D706,$D23,'P23 Buchungen'!C2:C706,"&gt;="&amp;M$4,'P23 Buchungen'!C2:C706,"&lt;"&amp;M$5+1,'P23 Buchungen'!L2:L706,"Ausgaben")-SUMIFS('P23 Buchungen'!F2:F706,'P23 Buchungen'!D2:D706,$D23,'P23 Buchungen'!C2:C706,"&gt;="&amp;M$4,'P23 Buchungen'!C2:C706,"&lt;"&amp;M$5+1,'P23 Buchungen'!P2:P706,"Einnahmen")+SUMIFS('P23 Buchungen'!F2:F706,'P23 Buchungen'!D2:D706,$D23,'P23 Buchungen'!C2:C706,"&gt;="&amp;M$4,'P23 Buchungen'!C2:C706,"&lt;"&amp;M$5+1,'P23 Buchungen'!L2:L706,"Einnahmen")-SUMIFS('P23 Buchungen'!F2:F706,'P23 Buchungen'!D2:D706,$D23,'P23 Buchungen'!C2:C706,"&gt;="&amp;M$4,'P23 Buchungen'!C2:C706,"&lt;"&amp;M$5+1,'P23 Buchungen'!P2:P706,"Ausgaben"))</f>
        <v>20000</v>
      </c>
      <c r="N23" s="21"/>
      <c r="P23" s="26">
        <f>-(SUMIFS('P23 Buchungen'!F2:F706,'P23 Buchungen'!D2:D706,$D23,'P23 Buchungen'!C2:C706,"&gt;="&amp;P$4,'P23 Buchungen'!C2:C706,"&lt;"&amp;P$5+1,'P23 Buchungen'!L2:L706,"Ausgaben")-SUMIFS('P23 Buchungen'!F2:F706,'P23 Buchungen'!D2:D706,$D23,'P23 Buchungen'!C2:C706,"&gt;="&amp;P$4,'P23 Buchungen'!C2:C706,"&lt;"&amp;P$5+1,'P23 Buchungen'!P2:P706,"Einnahmen")+SUMIFS('P23 Buchungen'!F2:F706,'P23 Buchungen'!D2:D706,$D23,'P23 Buchungen'!C2:C706,"&gt;="&amp;P$4,'P23 Buchungen'!C2:C706,"&lt;"&amp;P$5+1,'P23 Buchungen'!L2:L706,"Einnahmen")-SUMIFS('P23 Buchungen'!F2:F706,'P23 Buchungen'!D2:D706,$D23,'P23 Buchungen'!C2:C706,"&gt;="&amp;P$4,'P23 Buchungen'!C2:C706,"&lt;"&amp;P$5+1,'P23 Buchungen'!P2:P706,"Ausgaben"))</f>
        <v>0</v>
      </c>
      <c r="Q23" s="21"/>
      <c r="S23" s="29">
        <v>20000</v>
      </c>
      <c r="T23" s="21"/>
      <c r="V23" s="26">
        <f>-(SUMIFS('P23 Buchungen'!F2:F706,'P23 Buchungen'!D2:D706,$D23,'P23 Buchungen'!C2:C706,"&gt;="&amp;V$4,'P23 Buchungen'!C2:C706,"&lt;"&amp;V$5+1,'P23 Buchungen'!L2:L706,"Ausgaben")-SUMIFS('P23 Buchungen'!F2:F706,'P23 Buchungen'!D2:D706,$D23,'P23 Buchungen'!C2:C706,"&gt;="&amp;V$4,'P23 Buchungen'!C2:C706,"&lt;"&amp;V$5+1,'P23 Buchungen'!P2:P706,"Einnahmen")+SUMIFS('P23 Buchungen'!F2:F706,'P23 Buchungen'!D2:D706,$D23,'P23 Buchungen'!C2:C706,"&gt;="&amp;V$4,'P23 Buchungen'!C2:C706,"&lt;"&amp;V$5+1,'P23 Buchungen'!L2:L706,"Einnahmen")-SUMIFS('P23 Buchungen'!F2:F706,'P23 Buchungen'!D2:D706,$D23,'P23 Buchungen'!C2:C706,"&gt;="&amp;V$4,'P23 Buchungen'!C2:C706,"&lt;"&amp;V$5+1,'P23 Buchungen'!P2:P706,"Ausgaben"))</f>
        <v>20000</v>
      </c>
      <c r="W23" s="21"/>
      <c r="Y23" s="26">
        <f>-(SUMIFS('P23 Buchungen'!F2:F706,'P23 Buchungen'!D2:D706,$D23,'P23 Buchungen'!C2:C706,"&gt;="&amp;Y$4,'P23 Buchungen'!C2:C706,"&lt;"&amp;Y$5+1,'P23 Buchungen'!L2:L706,"Ausgaben")-SUMIFS('P23 Buchungen'!F2:F706,'P23 Buchungen'!D2:D706,$D23,'P23 Buchungen'!C2:C706,"&gt;="&amp;Y$4,'P23 Buchungen'!C2:C706,"&lt;"&amp;Y$5+1,'P23 Buchungen'!P2:P706,"Einnahmen")+SUMIFS('P23 Buchungen'!F2:F706,'P23 Buchungen'!D2:D706,$D23,'P23 Buchungen'!C2:C706,"&gt;="&amp;Y$4,'P23 Buchungen'!C2:C706,"&lt;"&amp;Y$5+1,'P23 Buchungen'!L2:L706,"Einnahmen")-SUMIFS('P23 Buchungen'!F2:F706,'P23 Buchungen'!D2:D706,$D23,'P23 Buchungen'!C2:C706,"&gt;="&amp;Y$4,'P23 Buchungen'!C2:C706,"&lt;"&amp;Y$5+1,'P23 Buchungen'!P2:P706,"Ausgaben"))</f>
        <v>0</v>
      </c>
      <c r="Z23" s="21"/>
      <c r="AB23" s="29">
        <v>20000</v>
      </c>
      <c r="AC23" s="21"/>
      <c r="AE23" s="26">
        <f>-(SUMIFS('P23 Buchungen'!F2:F706,'P23 Buchungen'!D2:D706,$D23,'P23 Buchungen'!C2:C706,"&gt;="&amp;AE$4,'P23 Buchungen'!C2:C706,"&lt;"&amp;AE$5+1,'P23 Buchungen'!L2:L706,"Ausgaben")-SUMIFS('P23 Buchungen'!F2:F706,'P23 Buchungen'!D2:D706,$D23,'P23 Buchungen'!C2:C706,"&gt;="&amp;AE$4,'P23 Buchungen'!C2:C706,"&lt;"&amp;AE$5+1,'P23 Buchungen'!P2:P706,"Einnahmen")+SUMIFS('P23 Buchungen'!F2:F706,'P23 Buchungen'!D2:D706,$D23,'P23 Buchungen'!C2:C706,"&gt;="&amp;AE$4,'P23 Buchungen'!C2:C706,"&lt;"&amp;AE$5+1,'P23 Buchungen'!L2:L706,"Einnahmen")-SUMIFS('P23 Buchungen'!F2:F706,'P23 Buchungen'!D2:D706,$D23,'P23 Buchungen'!C2:C706,"&gt;="&amp;AE$4,'P23 Buchungen'!C2:C706,"&lt;"&amp;AE$5+1,'P23 Buchungen'!P2:P706,"Ausgaben"))</f>
        <v>20000</v>
      </c>
      <c r="AF23" s="21"/>
      <c r="AH23" s="26">
        <f>-(SUMIFS('P23 Buchungen'!F2:F706,'P23 Buchungen'!D2:D706,$D23,'P23 Buchungen'!C2:C706,"&gt;="&amp;AH$4,'P23 Buchungen'!C2:C706,"&lt;"&amp;AH$5+1,'P23 Buchungen'!L2:L706,"Ausgaben")-SUMIFS('P23 Buchungen'!F2:F706,'P23 Buchungen'!D2:D706,$D23,'P23 Buchungen'!C2:C706,"&gt;="&amp;AH$4,'P23 Buchungen'!C2:C706,"&lt;"&amp;AH$5+1,'P23 Buchungen'!P2:P706,"Einnahmen")+SUMIFS('P23 Buchungen'!F2:F706,'P23 Buchungen'!D2:D706,$D23,'P23 Buchungen'!C2:C706,"&gt;="&amp;AH$4,'P23 Buchungen'!C2:C706,"&lt;"&amp;AH$5+1,'P23 Buchungen'!L2:L706,"Einnahmen")-SUMIFS('P23 Buchungen'!F2:F706,'P23 Buchungen'!D2:D706,$D23,'P23 Buchungen'!C2:C706,"&gt;="&amp;AH$4,'P23 Buchungen'!C2:C706,"&lt;"&amp;AH$5+1,'P23 Buchungen'!P2:P706,"Ausgaben"))</f>
        <v>0</v>
      </c>
    </row>
    <row r="24" spans="1:34" x14ac:dyDescent="0.2">
      <c r="C24" t="s">
        <v>5007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Buchungen'!F2:F706,'P23 Buchungen'!D2:D706,$D24,'P23 Buchungen'!C2:C706,"&gt;="&amp;M$4,'P23 Buchungen'!C2:C706,"&lt;"&amp;M$5+1,'P23 Buchungen'!L2:L706,"Ausgaben")-SUMIFS('P23 Buchungen'!F2:F706,'P23 Buchungen'!D2:D706,$D24,'P23 Buchungen'!C2:C706,"&gt;="&amp;M$4,'P23 Buchungen'!C2:C706,"&lt;"&amp;M$5+1,'P23 Buchungen'!P2:P706,"Einnahmen")+SUMIFS('P23 Buchungen'!F2:F706,'P23 Buchungen'!D2:D706,$D24,'P23 Buchungen'!C2:C706,"&gt;="&amp;M$4,'P23 Buchungen'!C2:C706,"&lt;"&amp;M$5+1,'P23 Buchungen'!L2:L706,"Einnahmen")-SUMIFS('P23 Buchungen'!F2:F706,'P23 Buchungen'!D2:D706,$D24,'P23 Buchungen'!C2:C706,"&gt;="&amp;M$4,'P23 Buchungen'!C2:C706,"&lt;"&amp;M$5+1,'P23 Buchungen'!P2:P706,"Ausgaben"))</f>
        <v>40819</v>
      </c>
      <c r="N24" s="21"/>
      <c r="P24" s="26">
        <f>-(SUMIFS('P23 Buchungen'!F2:F706,'P23 Buchungen'!D2:D706,$D24,'P23 Buchungen'!C2:C706,"&gt;="&amp;P$4,'P23 Buchungen'!C2:C706,"&lt;"&amp;P$5+1,'P23 Buchungen'!L2:L706,"Ausgaben")-SUMIFS('P23 Buchungen'!F2:F706,'P23 Buchungen'!D2:D706,$D24,'P23 Buchungen'!C2:C706,"&gt;="&amp;P$4,'P23 Buchungen'!C2:C706,"&lt;"&amp;P$5+1,'P23 Buchungen'!P2:P706,"Einnahmen")+SUMIFS('P23 Buchungen'!F2:F706,'P23 Buchungen'!D2:D706,$D24,'P23 Buchungen'!C2:C706,"&gt;="&amp;P$4,'P23 Buchungen'!C2:C706,"&lt;"&amp;P$5+1,'P23 Buchungen'!L2:L706,"Einnahmen")-SUMIFS('P23 Buchungen'!F2:F706,'P23 Buchungen'!D2:D706,$D24,'P23 Buchungen'!C2:C706,"&gt;="&amp;P$4,'P23 Buchungen'!C2:C706,"&lt;"&amp;P$5+1,'P23 Buchungen'!P2:P706,"Ausgaben"))</f>
        <v>55500</v>
      </c>
      <c r="Q24" s="21"/>
      <c r="S24" s="29">
        <v>110900</v>
      </c>
      <c r="T24" s="21"/>
      <c r="V24" s="26">
        <f>-(SUMIFS('P23 Buchungen'!F2:F706,'P23 Buchungen'!D2:D706,$D24,'P23 Buchungen'!C2:C706,"&gt;="&amp;V$4,'P23 Buchungen'!C2:C706,"&lt;"&amp;V$5+1,'P23 Buchungen'!L2:L706,"Ausgaben")-SUMIFS('P23 Buchungen'!F2:F706,'P23 Buchungen'!D2:D706,$D24,'P23 Buchungen'!C2:C706,"&gt;="&amp;V$4,'P23 Buchungen'!C2:C706,"&lt;"&amp;V$5+1,'P23 Buchungen'!P2:P706,"Einnahmen")+SUMIFS('P23 Buchungen'!F2:F706,'P23 Buchungen'!D2:D706,$D24,'P23 Buchungen'!C2:C706,"&gt;="&amp;V$4,'P23 Buchungen'!C2:C706,"&lt;"&amp;V$5+1,'P23 Buchungen'!L2:L706,"Einnahmen")-SUMIFS('P23 Buchungen'!F2:F706,'P23 Buchungen'!D2:D706,$D24,'P23 Buchungen'!C2:C706,"&gt;="&amp;V$4,'P23 Buchungen'!C2:C706,"&lt;"&amp;V$5+1,'P23 Buchungen'!P2:P706,"Ausgaben"))</f>
        <v>86760</v>
      </c>
      <c r="W24" s="21"/>
      <c r="Y24" s="26">
        <f>-(SUMIFS('P23 Buchungen'!F2:F706,'P23 Buchungen'!D2:D706,$D24,'P23 Buchungen'!C2:C706,"&gt;="&amp;Y$4,'P23 Buchungen'!C2:C706,"&lt;"&amp;Y$5+1,'P23 Buchungen'!L2:L706,"Ausgaben")-SUMIFS('P23 Buchungen'!F2:F706,'P23 Buchungen'!D2:D706,$D24,'P23 Buchungen'!C2:C706,"&gt;="&amp;Y$4,'P23 Buchungen'!C2:C706,"&lt;"&amp;Y$5+1,'P23 Buchungen'!P2:P706,"Einnahmen")+SUMIFS('P23 Buchungen'!F2:F706,'P23 Buchungen'!D2:D706,$D24,'P23 Buchungen'!C2:C706,"&gt;="&amp;Y$4,'P23 Buchungen'!C2:C706,"&lt;"&amp;Y$5+1,'P23 Buchungen'!L2:L706,"Einnahmen")-SUMIFS('P23 Buchungen'!F2:F706,'P23 Buchungen'!D2:D706,$D24,'P23 Buchungen'!C2:C706,"&gt;="&amp;Y$4,'P23 Buchungen'!C2:C706,"&lt;"&amp;Y$5+1,'P23 Buchungen'!P2:P706,"Ausgaben"))</f>
        <v>35000</v>
      </c>
      <c r="Z24" s="21"/>
      <c r="AB24" s="29">
        <v>110900</v>
      </c>
      <c r="AC24" s="21"/>
      <c r="AE24" s="26">
        <f>-(SUMIFS('P23 Buchungen'!F2:F706,'P23 Buchungen'!D2:D706,$D24,'P23 Buchungen'!C2:C706,"&gt;="&amp;AE$4,'P23 Buchungen'!C2:C706,"&lt;"&amp;AE$5+1,'P23 Buchungen'!L2:L706,"Ausgaben")-SUMIFS('P23 Buchungen'!F2:F706,'P23 Buchungen'!D2:D706,$D24,'P23 Buchungen'!C2:C706,"&gt;="&amp;AE$4,'P23 Buchungen'!C2:C706,"&lt;"&amp;AE$5+1,'P23 Buchungen'!P2:P706,"Einnahmen")+SUMIFS('P23 Buchungen'!F2:F706,'P23 Buchungen'!D2:D706,$D24,'P23 Buchungen'!C2:C706,"&gt;="&amp;AE$4,'P23 Buchungen'!C2:C706,"&lt;"&amp;AE$5+1,'P23 Buchungen'!L2:L706,"Einnahmen")-SUMIFS('P23 Buchungen'!F2:F706,'P23 Buchungen'!D2:D706,$D24,'P23 Buchungen'!C2:C706,"&gt;="&amp;AE$4,'P23 Buchungen'!C2:C706,"&lt;"&amp;AE$5+1,'P23 Buchungen'!P2:P706,"Ausgaben"))</f>
        <v>0</v>
      </c>
      <c r="AF24" s="21"/>
      <c r="AH24" s="26">
        <f>-(SUMIFS('P23 Buchungen'!F2:F706,'P23 Buchungen'!D2:D706,$D24,'P23 Buchungen'!C2:C706,"&gt;="&amp;AH$4,'P23 Buchungen'!C2:C706,"&lt;"&amp;AH$5+1,'P23 Buchungen'!L2:L706,"Ausgaben")-SUMIFS('P23 Buchungen'!F2:F706,'P23 Buchungen'!D2:D706,$D24,'P23 Buchungen'!C2:C706,"&gt;="&amp;AH$4,'P23 Buchungen'!C2:C706,"&lt;"&amp;AH$5+1,'P23 Buchungen'!P2:P706,"Einnahmen")+SUMIFS('P23 Buchungen'!F2:F706,'P23 Buchungen'!D2:D706,$D24,'P23 Buchungen'!C2:C706,"&gt;="&amp;AH$4,'P23 Buchungen'!C2:C706,"&lt;"&amp;AH$5+1,'P23 Buchungen'!L2:L706,"Einnahmen")-SUMIFS('P23 Buchungen'!F2:F706,'P23 Buchungen'!D2:D706,$D24,'P23 Buchungen'!C2:C706,"&gt;="&amp;AH$4,'P23 Buchungen'!C2:C706,"&lt;"&amp;AH$5+1,'P23 Buchungen'!P2:P706,"Ausgaben"))</f>
        <v>0</v>
      </c>
    </row>
    <row r="25" spans="1:34" x14ac:dyDescent="0.2">
      <c r="C25" t="s">
        <v>5009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Buchungen'!F2:F706,'P23 Buchungen'!D2:D706,$D25,'P23 Buchungen'!C2:C706,"&gt;="&amp;M$4,'P23 Buchungen'!C2:C706,"&lt;"&amp;M$5+1,'P23 Buchungen'!L2:L706,"Ausgaben")-SUMIFS('P23 Buchungen'!F2:F706,'P23 Buchungen'!D2:D706,$D25,'P23 Buchungen'!C2:C706,"&gt;="&amp;M$4,'P23 Buchungen'!C2:C706,"&lt;"&amp;M$5+1,'P23 Buchungen'!P2:P706,"Einnahmen")+SUMIFS('P23 Buchungen'!F2:F706,'P23 Buchungen'!D2:D706,$D25,'P23 Buchungen'!C2:C706,"&gt;="&amp;M$4,'P23 Buchungen'!C2:C706,"&lt;"&amp;M$5+1,'P23 Buchungen'!L2:L706,"Einnahmen")-SUMIFS('P23 Buchungen'!F2:F706,'P23 Buchungen'!D2:D706,$D25,'P23 Buchungen'!C2:C706,"&gt;="&amp;M$4,'P23 Buchungen'!C2:C706,"&lt;"&amp;M$5+1,'P23 Buchungen'!P2:P706,"Ausgaben"))</f>
        <v>30000</v>
      </c>
      <c r="N25" s="21"/>
      <c r="P25" s="26">
        <f>-(SUMIFS('P23 Buchungen'!F2:F706,'P23 Buchungen'!D2:D706,$D25,'P23 Buchungen'!C2:C706,"&gt;="&amp;P$4,'P23 Buchungen'!C2:C706,"&lt;"&amp;P$5+1,'P23 Buchungen'!L2:L706,"Ausgaben")-SUMIFS('P23 Buchungen'!F2:F706,'P23 Buchungen'!D2:D706,$D25,'P23 Buchungen'!C2:C706,"&gt;="&amp;P$4,'P23 Buchungen'!C2:C706,"&lt;"&amp;P$5+1,'P23 Buchungen'!P2:P706,"Einnahmen")+SUMIFS('P23 Buchungen'!F2:F706,'P23 Buchungen'!D2:D706,$D25,'P23 Buchungen'!C2:C706,"&gt;="&amp;P$4,'P23 Buchungen'!C2:C706,"&lt;"&amp;P$5+1,'P23 Buchungen'!L2:L706,"Einnahmen")-SUMIFS('P23 Buchungen'!F2:F706,'P23 Buchungen'!D2:D706,$D25,'P23 Buchungen'!C2:C706,"&gt;="&amp;P$4,'P23 Buchungen'!C2:C706,"&lt;"&amp;P$5+1,'P23 Buchungen'!P2:P706,"Ausgaben"))</f>
        <v>0</v>
      </c>
      <c r="Q25" s="21"/>
      <c r="S25" s="29">
        <v>30000</v>
      </c>
      <c r="T25" s="21"/>
      <c r="V25" s="26">
        <f>-(SUMIFS('P23 Buchungen'!F2:F706,'P23 Buchungen'!D2:D706,$D25,'P23 Buchungen'!C2:C706,"&gt;="&amp;V$4,'P23 Buchungen'!C2:C706,"&lt;"&amp;V$5+1,'P23 Buchungen'!L2:L706,"Ausgaben")-SUMIFS('P23 Buchungen'!F2:F706,'P23 Buchungen'!D2:D706,$D25,'P23 Buchungen'!C2:C706,"&gt;="&amp;V$4,'P23 Buchungen'!C2:C706,"&lt;"&amp;V$5+1,'P23 Buchungen'!P2:P706,"Einnahmen")+SUMIFS('P23 Buchungen'!F2:F706,'P23 Buchungen'!D2:D706,$D25,'P23 Buchungen'!C2:C706,"&gt;="&amp;V$4,'P23 Buchungen'!C2:C706,"&lt;"&amp;V$5+1,'P23 Buchungen'!L2:L706,"Einnahmen")-SUMIFS('P23 Buchungen'!F2:F706,'P23 Buchungen'!D2:D706,$D25,'P23 Buchungen'!C2:C706,"&gt;="&amp;V$4,'P23 Buchungen'!C2:C706,"&lt;"&amp;V$5+1,'P23 Buchungen'!P2:P706,"Ausgaben"))</f>
        <v>15000</v>
      </c>
      <c r="W25" s="21"/>
      <c r="Y25" s="26">
        <f>-(SUMIFS('P23 Buchungen'!F2:F706,'P23 Buchungen'!D2:D706,$D25,'P23 Buchungen'!C2:C706,"&gt;="&amp;Y$4,'P23 Buchungen'!C2:C706,"&lt;"&amp;Y$5+1,'P23 Buchungen'!L2:L706,"Ausgaben")-SUMIFS('P23 Buchungen'!F2:F706,'P23 Buchungen'!D2:D706,$D25,'P23 Buchungen'!C2:C706,"&gt;="&amp;Y$4,'P23 Buchungen'!C2:C706,"&lt;"&amp;Y$5+1,'P23 Buchungen'!P2:P706,"Einnahmen")+SUMIFS('P23 Buchungen'!F2:F706,'P23 Buchungen'!D2:D706,$D25,'P23 Buchungen'!C2:C706,"&gt;="&amp;Y$4,'P23 Buchungen'!C2:C706,"&lt;"&amp;Y$5+1,'P23 Buchungen'!L2:L706,"Einnahmen")-SUMIFS('P23 Buchungen'!F2:F706,'P23 Buchungen'!D2:D706,$D25,'P23 Buchungen'!C2:C706,"&gt;="&amp;Y$4,'P23 Buchungen'!C2:C706,"&lt;"&amp;Y$5+1,'P23 Buchungen'!P2:P706,"Ausgaben"))</f>
        <v>20000</v>
      </c>
      <c r="Z25" s="21"/>
      <c r="AB25" s="29">
        <v>30000</v>
      </c>
      <c r="AC25" s="21"/>
      <c r="AE25" s="26">
        <f>-(SUMIFS('P23 Buchungen'!F2:F706,'P23 Buchungen'!D2:D706,$D25,'P23 Buchungen'!C2:C706,"&gt;="&amp;AE$4,'P23 Buchungen'!C2:C706,"&lt;"&amp;AE$5+1,'P23 Buchungen'!L2:L706,"Ausgaben")-SUMIFS('P23 Buchungen'!F2:F706,'P23 Buchungen'!D2:D706,$D25,'P23 Buchungen'!C2:C706,"&gt;="&amp;AE$4,'P23 Buchungen'!C2:C706,"&lt;"&amp;AE$5+1,'P23 Buchungen'!P2:P706,"Einnahmen")+SUMIFS('P23 Buchungen'!F2:F706,'P23 Buchungen'!D2:D706,$D25,'P23 Buchungen'!C2:C706,"&gt;="&amp;AE$4,'P23 Buchungen'!C2:C706,"&lt;"&amp;AE$5+1,'P23 Buchungen'!L2:L706,"Einnahmen")-SUMIFS('P23 Buchungen'!F2:F706,'P23 Buchungen'!D2:D706,$D25,'P23 Buchungen'!C2:C706,"&gt;="&amp;AE$4,'P23 Buchungen'!C2:C706,"&lt;"&amp;AE$5+1,'P23 Buchungen'!P2:P706,"Ausgaben"))</f>
        <v>0</v>
      </c>
      <c r="AF25" s="21"/>
      <c r="AH25" s="26">
        <f>-(SUMIFS('P23 Buchungen'!F2:F706,'P23 Buchungen'!D2:D706,$D25,'P23 Buchungen'!C2:C706,"&gt;="&amp;AH$4,'P23 Buchungen'!C2:C706,"&lt;"&amp;AH$5+1,'P23 Buchungen'!L2:L706,"Ausgaben")-SUMIFS('P23 Buchungen'!F2:F706,'P23 Buchungen'!D2:D706,$D25,'P23 Buchungen'!C2:C706,"&gt;="&amp;AH$4,'P23 Buchungen'!C2:C706,"&lt;"&amp;AH$5+1,'P23 Buchungen'!P2:P706,"Einnahmen")+SUMIFS('P23 Buchungen'!F2:F706,'P23 Buchungen'!D2:D706,$D25,'P23 Buchungen'!C2:C706,"&gt;="&amp;AH$4,'P23 Buchungen'!C2:C706,"&lt;"&amp;AH$5+1,'P23 Buchungen'!L2:L706,"Einnahmen")-SUMIFS('P23 Buchungen'!F2:F706,'P23 Buchungen'!D2:D706,$D25,'P23 Buchungen'!C2:C706,"&gt;="&amp;AH$4,'P23 Buchungen'!C2:C706,"&lt;"&amp;AH$5+1,'P23 Buchungen'!P2:P706,"Ausgaben"))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5177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16887.919999999984</v>
      </c>
      <c r="L27" s="45"/>
      <c r="M27" s="43"/>
      <c r="N27" s="60">
        <f>-N7+N22</f>
        <v>-24966.460000000006</v>
      </c>
      <c r="O27" s="45"/>
      <c r="P27" s="43"/>
      <c r="Q27" s="60">
        <f>-Q7+Q22</f>
        <v>-120</v>
      </c>
      <c r="R27" s="45"/>
      <c r="S27" s="43"/>
      <c r="T27" s="60">
        <f>-T7+T22</f>
        <v>41131.910000000003</v>
      </c>
      <c r="U27" s="45"/>
      <c r="V27" s="43"/>
      <c r="W27" s="60">
        <f>-W7+W22</f>
        <v>-27313.880000000005</v>
      </c>
      <c r="X27" s="45"/>
      <c r="Y27" s="43"/>
      <c r="Z27" s="60">
        <f>-Z7+Z22</f>
        <v>-560</v>
      </c>
      <c r="AA27" s="45"/>
      <c r="AB27" s="43"/>
      <c r="AC27" s="60">
        <f>-AC7+AC22</f>
        <v>16723.57</v>
      </c>
      <c r="AD27" s="45"/>
      <c r="AE27" s="43"/>
      <c r="AF27" s="60">
        <f>-AF7+AF22</f>
        <v>0</v>
      </c>
      <c r="AG27" s="45"/>
      <c r="AH27" s="43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5178</v>
      </c>
      <c r="B29" s="34"/>
      <c r="C29" s="34"/>
      <c r="D29" s="34"/>
      <c r="E29" s="57"/>
      <c r="F29" s="54"/>
      <c r="G29" s="55"/>
      <c r="H29" s="57"/>
      <c r="I29" s="54"/>
      <c r="J29" s="55"/>
      <c r="K29" s="61">
        <f>K$27</f>
        <v>16887.919999999984</v>
      </c>
      <c r="L29" s="54"/>
      <c r="M29" s="55"/>
      <c r="N29" s="61">
        <f>$K29+N$27</f>
        <v>-8078.5400000000227</v>
      </c>
      <c r="O29" s="54"/>
      <c r="P29" s="55"/>
      <c r="Q29" s="57"/>
      <c r="R29" s="54"/>
      <c r="S29" s="55"/>
      <c r="T29" s="61">
        <f>$N29+T$27</f>
        <v>33053.369999999981</v>
      </c>
      <c r="U29" s="54"/>
      <c r="V29" s="55"/>
      <c r="W29" s="61">
        <f>$T29+W$27</f>
        <v>5739.4899999999761</v>
      </c>
      <c r="X29" s="54"/>
      <c r="Y29" s="55"/>
      <c r="Z29" s="57"/>
      <c r="AA29" s="54"/>
      <c r="AB29" s="55"/>
      <c r="AC29" s="61">
        <f>$W29+AC$27</f>
        <v>22463.059999999976</v>
      </c>
      <c r="AD29" s="54"/>
      <c r="AE29" s="55"/>
      <c r="AF29" s="57"/>
      <c r="AG29" s="54"/>
      <c r="AH29" s="55"/>
    </row>
  </sheetData>
  <mergeCells count="111"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W29:Y29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T3:V3"/>
    <mergeCell ref="Z5:AA5"/>
    <mergeCell ref="Q7:S7"/>
    <mergeCell ref="I8:J8"/>
    <mergeCell ref="AC7:AE7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G20:AH20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W4:X4"/>
    <mergeCell ref="Q29:S29"/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N29:P29"/>
    <mergeCell ref="F12:G1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607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4326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4494</v>
      </c>
      <c r="U530" t="s">
        <v>4495</v>
      </c>
      <c r="V530" t="s">
        <v>3045</v>
      </c>
      <c r="W530" t="s">
        <v>56</v>
      </c>
      <c r="X530" t="s">
        <v>4496</v>
      </c>
      <c r="Y530" t="s">
        <v>2036</v>
      </c>
      <c r="Z530" s="3">
        <v>19</v>
      </c>
      <c r="AA530" t="s">
        <v>4497</v>
      </c>
      <c r="AB530" t="s">
        <v>4498</v>
      </c>
      <c r="AC530" t="s">
        <v>61</v>
      </c>
      <c r="AD530" t="s">
        <v>61</v>
      </c>
      <c r="AE530" t="s">
        <v>4499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4500</v>
      </c>
      <c r="AM530" t="s">
        <v>4495</v>
      </c>
      <c r="AN530" s="3">
        <v>22.41</v>
      </c>
      <c r="AO530" t="s">
        <v>4498</v>
      </c>
      <c r="AP530" t="s">
        <v>64</v>
      </c>
      <c r="AQ530" t="s">
        <v>4499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4336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4501</v>
      </c>
      <c r="V531" t="s">
        <v>3026</v>
      </c>
      <c r="W531" t="s">
        <v>56</v>
      </c>
      <c r="X531" t="s">
        <v>4502</v>
      </c>
      <c r="Y531" t="s">
        <v>953</v>
      </c>
      <c r="Z531" s="3">
        <v>19</v>
      </c>
      <c r="AA531" t="s">
        <v>1046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4501</v>
      </c>
      <c r="AN531" s="3">
        <v>4.99</v>
      </c>
      <c r="AO531" t="s">
        <v>4503</v>
      </c>
      <c r="AP531" t="s">
        <v>64</v>
      </c>
      <c r="AQ531" t="s">
        <v>4504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3905</v>
      </c>
      <c r="B549">
        <v>3905</v>
      </c>
      <c r="C549" s="2">
        <v>45618</v>
      </c>
      <c r="D549" t="s">
        <v>1761</v>
      </c>
      <c r="E549" t="s">
        <v>4336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3709</v>
      </c>
      <c r="B563">
        <v>3709</v>
      </c>
      <c r="C563" s="2">
        <v>45628.041666666657</v>
      </c>
      <c r="D563" t="s">
        <v>1748</v>
      </c>
      <c r="E563" t="s">
        <v>2507</v>
      </c>
      <c r="F563" s="3">
        <v>68.150000000000006</v>
      </c>
      <c r="G563" t="s">
        <v>47</v>
      </c>
      <c r="H563" s="3">
        <v>0</v>
      </c>
      <c r="I563" t="s">
        <v>48</v>
      </c>
      <c r="J563">
        <v>2702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4672</v>
      </c>
      <c r="U563" t="s">
        <v>4673</v>
      </c>
      <c r="V563" t="s">
        <v>3062</v>
      </c>
      <c r="W563" t="s">
        <v>56</v>
      </c>
      <c r="X563" t="s">
        <v>4674</v>
      </c>
      <c r="Y563" t="s">
        <v>2726</v>
      </c>
      <c r="Z563" s="3">
        <v>19</v>
      </c>
      <c r="AA563" t="s">
        <v>4675</v>
      </c>
      <c r="AB563" t="s">
        <v>4676</v>
      </c>
      <c r="AC563" t="s">
        <v>61</v>
      </c>
      <c r="AD563" t="s">
        <v>61</v>
      </c>
      <c r="AE563" t="s">
        <v>4677</v>
      </c>
      <c r="AF563" t="s">
        <v>63</v>
      </c>
      <c r="AH563">
        <v>0</v>
      </c>
      <c r="AI563" s="2">
        <v>45628</v>
      </c>
      <c r="AJ563" t="s">
        <v>64</v>
      </c>
      <c r="AK563" t="s">
        <v>64</v>
      </c>
      <c r="AL563" t="s">
        <v>4678</v>
      </c>
      <c r="AM563" t="s">
        <v>4673</v>
      </c>
      <c r="AN563" s="3">
        <v>148.07</v>
      </c>
      <c r="AO563" t="s">
        <v>4676</v>
      </c>
      <c r="AP563" t="s">
        <v>64</v>
      </c>
      <c r="AQ563" t="s">
        <v>4677</v>
      </c>
      <c r="AR563">
        <v>1408</v>
      </c>
      <c r="AS563" t="s">
        <v>66</v>
      </c>
    </row>
    <row r="564" spans="1:45" ht="16" x14ac:dyDescent="0.2">
      <c r="A564">
        <v>3710</v>
      </c>
      <c r="B564">
        <v>3710</v>
      </c>
      <c r="C564" s="2">
        <v>45628.041666666657</v>
      </c>
      <c r="D564" t="s">
        <v>1761</v>
      </c>
      <c r="E564" t="s">
        <v>4679</v>
      </c>
      <c r="F564" s="3">
        <v>79.92</v>
      </c>
      <c r="G564" t="s">
        <v>47</v>
      </c>
      <c r="H564" s="3">
        <v>0</v>
      </c>
      <c r="I564" t="s">
        <v>48</v>
      </c>
      <c r="J564">
        <v>2561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4672</v>
      </c>
      <c r="U564" t="s">
        <v>4673</v>
      </c>
      <c r="V564" t="s">
        <v>3062</v>
      </c>
      <c r="W564" t="s">
        <v>56</v>
      </c>
      <c r="X564" t="s">
        <v>4674</v>
      </c>
      <c r="Y564" t="s">
        <v>2726</v>
      </c>
      <c r="Z564" s="3">
        <v>19</v>
      </c>
      <c r="AA564" t="s">
        <v>4675</v>
      </c>
      <c r="AB564" t="s">
        <v>4676</v>
      </c>
      <c r="AC564" t="s">
        <v>61</v>
      </c>
      <c r="AD564" t="s">
        <v>61</v>
      </c>
      <c r="AE564" t="s">
        <v>4677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4678</v>
      </c>
      <c r="AM564" t="s">
        <v>4673</v>
      </c>
      <c r="AN564" s="3">
        <v>148.07</v>
      </c>
      <c r="AO564" t="s">
        <v>4676</v>
      </c>
      <c r="AP564" t="s">
        <v>64</v>
      </c>
      <c r="AQ564" t="s">
        <v>4677</v>
      </c>
      <c r="AR564">
        <v>1408</v>
      </c>
      <c r="AS564" t="s">
        <v>66</v>
      </c>
    </row>
    <row r="565" spans="1:45" ht="16" x14ac:dyDescent="0.2">
      <c r="A565">
        <v>3740</v>
      </c>
      <c r="B565">
        <v>3740</v>
      </c>
      <c r="C565" s="2">
        <v>45629.041666666657</v>
      </c>
      <c r="D565" t="s">
        <v>1748</v>
      </c>
      <c r="E565" t="s">
        <v>3655</v>
      </c>
      <c r="F565" s="3">
        <v>46.41</v>
      </c>
      <c r="G565" t="s">
        <v>47</v>
      </c>
      <c r="H565" s="3">
        <v>0</v>
      </c>
      <c r="I565" t="s">
        <v>48</v>
      </c>
      <c r="J565">
        <v>2663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2516</v>
      </c>
      <c r="U565" t="s">
        <v>4680</v>
      </c>
      <c r="V565" t="s">
        <v>2930</v>
      </c>
      <c r="W565" t="s">
        <v>56</v>
      </c>
      <c r="X565" t="s">
        <v>4681</v>
      </c>
      <c r="Y565" t="s">
        <v>2375</v>
      </c>
      <c r="Z565" s="3">
        <v>19</v>
      </c>
      <c r="AA565" t="s">
        <v>2519</v>
      </c>
      <c r="AB565" t="s">
        <v>4682</v>
      </c>
      <c r="AC565" t="s">
        <v>61</v>
      </c>
      <c r="AD565" t="s">
        <v>61</v>
      </c>
      <c r="AE565" t="s">
        <v>4683</v>
      </c>
      <c r="AF565" t="s">
        <v>63</v>
      </c>
      <c r="AH565">
        <v>0</v>
      </c>
      <c r="AI565" s="2">
        <v>45629</v>
      </c>
      <c r="AJ565" t="s">
        <v>64</v>
      </c>
      <c r="AK565" t="s">
        <v>64</v>
      </c>
      <c r="AL565" t="s">
        <v>4684</v>
      </c>
      <c r="AM565" t="s">
        <v>4680</v>
      </c>
      <c r="AN565" s="3">
        <v>46.41</v>
      </c>
      <c r="AO565" t="s">
        <v>4682</v>
      </c>
      <c r="AP565" t="s">
        <v>64</v>
      </c>
      <c r="AQ565" t="s">
        <v>4683</v>
      </c>
      <c r="AR565">
        <v>1411</v>
      </c>
      <c r="AS565" t="s">
        <v>66</v>
      </c>
    </row>
    <row r="566" spans="1:45" ht="16" x14ac:dyDescent="0.2">
      <c r="A566">
        <v>3765</v>
      </c>
      <c r="B566">
        <v>3765</v>
      </c>
      <c r="C566" s="2">
        <v>45635.041666666657</v>
      </c>
      <c r="D566" t="s">
        <v>1761</v>
      </c>
      <c r="E566" t="s">
        <v>4170</v>
      </c>
      <c r="F566" s="3">
        <v>962.9</v>
      </c>
      <c r="G566" t="s">
        <v>47</v>
      </c>
      <c r="H566" s="3">
        <v>0</v>
      </c>
      <c r="I566" t="s">
        <v>48</v>
      </c>
      <c r="J566">
        <v>2722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4685</v>
      </c>
      <c r="U566" t="s">
        <v>4686</v>
      </c>
      <c r="V566" t="s">
        <v>2936</v>
      </c>
      <c r="W566" t="s">
        <v>56</v>
      </c>
      <c r="X566" t="s">
        <v>4687</v>
      </c>
      <c r="Y566" t="s">
        <v>3455</v>
      </c>
      <c r="Z566" s="3">
        <v>0</v>
      </c>
      <c r="AA566" t="s">
        <v>4688</v>
      </c>
      <c r="AB566" t="s">
        <v>4689</v>
      </c>
      <c r="AC566" t="s">
        <v>61</v>
      </c>
      <c r="AD566" t="s">
        <v>61</v>
      </c>
      <c r="AE566" t="s">
        <v>4690</v>
      </c>
      <c r="AF566" t="s">
        <v>63</v>
      </c>
      <c r="AH566">
        <v>0</v>
      </c>
      <c r="AI566" s="2">
        <v>45635</v>
      </c>
      <c r="AJ566" t="s">
        <v>64</v>
      </c>
      <c r="AK566" t="s">
        <v>64</v>
      </c>
      <c r="AL566" t="s">
        <v>4691</v>
      </c>
      <c r="AM566" t="s">
        <v>4686</v>
      </c>
      <c r="AN566" s="3">
        <v>962.9</v>
      </c>
      <c r="AO566" t="s">
        <v>4689</v>
      </c>
      <c r="AP566" t="s">
        <v>64</v>
      </c>
      <c r="AQ566" t="s">
        <v>4690</v>
      </c>
      <c r="AR566">
        <v>1412</v>
      </c>
      <c r="AS566" t="s">
        <v>66</v>
      </c>
    </row>
    <row r="567" spans="1:45" ht="16" x14ac:dyDescent="0.2">
      <c r="A567">
        <v>3766</v>
      </c>
      <c r="B567">
        <v>3766</v>
      </c>
      <c r="C567" s="2">
        <v>45635.041666666657</v>
      </c>
      <c r="D567" t="s">
        <v>1748</v>
      </c>
      <c r="E567" t="s">
        <v>4045</v>
      </c>
      <c r="F567" s="3">
        <v>14</v>
      </c>
      <c r="G567" t="s">
        <v>47</v>
      </c>
      <c r="H567" s="3">
        <v>0</v>
      </c>
      <c r="I567" t="s">
        <v>48</v>
      </c>
      <c r="J567">
        <v>2705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4685</v>
      </c>
      <c r="U567" t="s">
        <v>4686</v>
      </c>
      <c r="V567" t="s">
        <v>2936</v>
      </c>
      <c r="W567" t="s">
        <v>56</v>
      </c>
      <c r="X567" t="s">
        <v>4687</v>
      </c>
      <c r="Y567" t="s">
        <v>3455</v>
      </c>
      <c r="Z567" s="3">
        <v>0</v>
      </c>
      <c r="AA567" t="s">
        <v>4688</v>
      </c>
      <c r="AB567" t="s">
        <v>4689</v>
      </c>
      <c r="AC567" t="s">
        <v>61</v>
      </c>
      <c r="AD567" t="s">
        <v>61</v>
      </c>
      <c r="AE567" t="s">
        <v>4690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4691</v>
      </c>
      <c r="AM567" t="s">
        <v>4686</v>
      </c>
      <c r="AN567" s="3">
        <v>962.9</v>
      </c>
      <c r="AO567" t="s">
        <v>4689</v>
      </c>
      <c r="AP567" t="s">
        <v>64</v>
      </c>
      <c r="AQ567" t="s">
        <v>4690</v>
      </c>
      <c r="AR567">
        <v>1412</v>
      </c>
      <c r="AS567" t="s">
        <v>66</v>
      </c>
    </row>
    <row r="568" spans="1:45" ht="16" x14ac:dyDescent="0.2">
      <c r="A568">
        <v>3767</v>
      </c>
      <c r="B568">
        <v>3767</v>
      </c>
      <c r="C568" s="2">
        <v>45637.041666666657</v>
      </c>
      <c r="D568" t="s">
        <v>1748</v>
      </c>
      <c r="E568" t="s">
        <v>2165</v>
      </c>
      <c r="F568" s="3">
        <v>52.9</v>
      </c>
      <c r="G568" t="s">
        <v>47</v>
      </c>
      <c r="H568" s="3">
        <v>0</v>
      </c>
      <c r="I568" t="s">
        <v>48</v>
      </c>
      <c r="J568">
        <v>2900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2313</v>
      </c>
      <c r="U568" t="s">
        <v>4725</v>
      </c>
      <c r="V568" t="s">
        <v>2958</v>
      </c>
      <c r="W568" t="s">
        <v>56</v>
      </c>
      <c r="X568" t="s">
        <v>4726</v>
      </c>
      <c r="Y568" t="s">
        <v>3972</v>
      </c>
      <c r="Z568" s="3">
        <v>19</v>
      </c>
      <c r="AA568" t="s">
        <v>2316</v>
      </c>
      <c r="AB568" t="s">
        <v>4727</v>
      </c>
      <c r="AC568" t="s">
        <v>61</v>
      </c>
      <c r="AD568" t="s">
        <v>61</v>
      </c>
      <c r="AE568" t="s">
        <v>4728</v>
      </c>
      <c r="AF568" t="s">
        <v>63</v>
      </c>
      <c r="AH568">
        <v>0</v>
      </c>
      <c r="AI568" s="2">
        <v>45637</v>
      </c>
      <c r="AJ568" t="s">
        <v>64</v>
      </c>
      <c r="AK568" t="s">
        <v>64</v>
      </c>
      <c r="AL568" t="s">
        <v>4729</v>
      </c>
      <c r="AM568" t="s">
        <v>4725</v>
      </c>
      <c r="AN568" s="3">
        <v>52.9</v>
      </c>
      <c r="AO568" t="s">
        <v>4727</v>
      </c>
      <c r="AP568" t="s">
        <v>64</v>
      </c>
      <c r="AQ568" t="s">
        <v>4728</v>
      </c>
      <c r="AR568">
        <v>1413</v>
      </c>
      <c r="AS568" t="s">
        <v>66</v>
      </c>
    </row>
    <row r="569" spans="1:45" ht="16" x14ac:dyDescent="0.2">
      <c r="A569">
        <v>3789</v>
      </c>
      <c r="B569">
        <v>3789</v>
      </c>
      <c r="C569" s="2">
        <v>45643.650196759263</v>
      </c>
      <c r="D569" t="s">
        <v>1748</v>
      </c>
      <c r="E569" t="s">
        <v>4733</v>
      </c>
      <c r="F569" s="3">
        <v>3.2</v>
      </c>
      <c r="G569" t="s">
        <v>47</v>
      </c>
      <c r="H569" s="3">
        <v>0</v>
      </c>
      <c r="I569" t="s">
        <v>48</v>
      </c>
      <c r="J569">
        <v>2702</v>
      </c>
      <c r="K569" t="s">
        <v>49</v>
      </c>
      <c r="L569" t="s">
        <v>50</v>
      </c>
      <c r="M569" t="s">
        <v>51</v>
      </c>
      <c r="N569">
        <v>941</v>
      </c>
      <c r="O569" t="s">
        <v>52</v>
      </c>
      <c r="P569" t="s">
        <v>53</v>
      </c>
      <c r="T569" t="s">
        <v>4734</v>
      </c>
      <c r="U569" t="s">
        <v>4735</v>
      </c>
      <c r="V569" t="s">
        <v>2962</v>
      </c>
      <c r="W569" t="s">
        <v>56</v>
      </c>
      <c r="X569" t="s">
        <v>4736</v>
      </c>
      <c r="Y569" t="s">
        <v>58</v>
      </c>
      <c r="Z569" s="3">
        <v>0</v>
      </c>
      <c r="AA569" t="s">
        <v>4737</v>
      </c>
      <c r="AB569" t="s">
        <v>4738</v>
      </c>
      <c r="AC569" t="s">
        <v>61</v>
      </c>
      <c r="AD569" t="s">
        <v>61</v>
      </c>
      <c r="AE569" t="s">
        <v>4739</v>
      </c>
      <c r="AF569" t="s">
        <v>63</v>
      </c>
      <c r="AH569">
        <v>0</v>
      </c>
      <c r="AI569" s="2">
        <v>45643</v>
      </c>
      <c r="AJ569" t="s">
        <v>64</v>
      </c>
      <c r="AK569" t="s">
        <v>64</v>
      </c>
      <c r="AL569" t="s">
        <v>4740</v>
      </c>
      <c r="AM569" t="s">
        <v>4735</v>
      </c>
      <c r="AN569" s="3">
        <v>3.2</v>
      </c>
      <c r="AO569" t="s">
        <v>4738</v>
      </c>
      <c r="AP569" t="s">
        <v>64</v>
      </c>
      <c r="AQ569" t="s">
        <v>4739</v>
      </c>
      <c r="AR569">
        <v>1429</v>
      </c>
      <c r="AS569" t="s">
        <v>66</v>
      </c>
    </row>
    <row r="570" spans="1:45" ht="16" x14ac:dyDescent="0.2">
      <c r="A570">
        <v>3792</v>
      </c>
      <c r="B570">
        <v>3792</v>
      </c>
      <c r="C570" s="2">
        <v>45645.041666666657</v>
      </c>
      <c r="D570" t="s">
        <v>2612</v>
      </c>
      <c r="E570" t="s">
        <v>4754</v>
      </c>
      <c r="F570" s="3">
        <v>20000</v>
      </c>
      <c r="G570" t="s">
        <v>47</v>
      </c>
      <c r="H570" s="3">
        <v>0</v>
      </c>
      <c r="I570" t="s">
        <v>104</v>
      </c>
      <c r="J570">
        <v>940</v>
      </c>
      <c r="K570" t="s">
        <v>52</v>
      </c>
      <c r="L570" t="s">
        <v>53</v>
      </c>
      <c r="N570">
        <v>3200</v>
      </c>
      <c r="O570" t="s">
        <v>49</v>
      </c>
      <c r="P570" t="s">
        <v>105</v>
      </c>
      <c r="Q570" t="s">
        <v>106</v>
      </c>
      <c r="T570" t="s">
        <v>298</v>
      </c>
      <c r="U570" t="s">
        <v>3783</v>
      </c>
      <c r="V570" t="s">
        <v>3091</v>
      </c>
      <c r="W570" t="s">
        <v>752</v>
      </c>
      <c r="X570" t="s">
        <v>4755</v>
      </c>
      <c r="Y570" t="s">
        <v>4756</v>
      </c>
      <c r="Z570" s="3">
        <v>0</v>
      </c>
      <c r="AA570" t="s">
        <v>302</v>
      </c>
      <c r="AB570" t="s">
        <v>4757</v>
      </c>
      <c r="AC570" t="s">
        <v>61</v>
      </c>
      <c r="AD570" t="s">
        <v>61</v>
      </c>
      <c r="AE570" t="s">
        <v>4758</v>
      </c>
      <c r="AF570" t="s">
        <v>63</v>
      </c>
      <c r="AH570">
        <v>0</v>
      </c>
      <c r="AI570" s="2">
        <v>45645</v>
      </c>
      <c r="AJ570" t="s">
        <v>64</v>
      </c>
      <c r="AK570" t="s">
        <v>64</v>
      </c>
      <c r="AL570" t="s">
        <v>4759</v>
      </c>
      <c r="AM570" t="s">
        <v>3783</v>
      </c>
      <c r="AN570" s="3">
        <v>20000</v>
      </c>
      <c r="AO570" t="s">
        <v>4757</v>
      </c>
      <c r="AP570" t="s">
        <v>64</v>
      </c>
      <c r="AQ570" t="s">
        <v>4758</v>
      </c>
      <c r="AR570">
        <v>1430</v>
      </c>
      <c r="AS570" t="s">
        <v>66</v>
      </c>
    </row>
    <row r="571" spans="1:45" ht="16" x14ac:dyDescent="0.2">
      <c r="A571">
        <v>3821</v>
      </c>
      <c r="B571">
        <v>3821</v>
      </c>
      <c r="C571" s="2">
        <v>45645.473368055558</v>
      </c>
      <c r="D571" t="s">
        <v>1748</v>
      </c>
      <c r="E571" t="s">
        <v>383</v>
      </c>
      <c r="F571" s="3">
        <v>1.6</v>
      </c>
      <c r="G571" t="s">
        <v>47</v>
      </c>
      <c r="H571" s="3">
        <v>0</v>
      </c>
      <c r="I571" t="s">
        <v>48</v>
      </c>
      <c r="J571">
        <v>2702</v>
      </c>
      <c r="K571" t="s">
        <v>49</v>
      </c>
      <c r="L571" t="s">
        <v>50</v>
      </c>
      <c r="M571" t="s">
        <v>51</v>
      </c>
      <c r="N571">
        <v>941</v>
      </c>
      <c r="O571" t="s">
        <v>52</v>
      </c>
      <c r="P571" t="s">
        <v>53</v>
      </c>
      <c r="T571" t="s">
        <v>1502</v>
      </c>
      <c r="U571" t="s">
        <v>4760</v>
      </c>
      <c r="V571" t="s">
        <v>2980</v>
      </c>
      <c r="W571" t="s">
        <v>56</v>
      </c>
      <c r="X571" t="s">
        <v>4761</v>
      </c>
      <c r="Y571" t="s">
        <v>58</v>
      </c>
      <c r="Z571" s="3">
        <v>0</v>
      </c>
      <c r="AA571" t="s">
        <v>1507</v>
      </c>
      <c r="AB571" t="s">
        <v>4762</v>
      </c>
      <c r="AC571" t="s">
        <v>61</v>
      </c>
      <c r="AD571" t="s">
        <v>61</v>
      </c>
      <c r="AE571" t="s">
        <v>4763</v>
      </c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4764</v>
      </c>
      <c r="AM571" t="s">
        <v>4760</v>
      </c>
      <c r="AN571" s="3">
        <v>1.6</v>
      </c>
      <c r="AO571" t="s">
        <v>4762</v>
      </c>
      <c r="AP571" t="s">
        <v>64</v>
      </c>
      <c r="AQ571" t="s">
        <v>4763</v>
      </c>
      <c r="AR571">
        <v>1436</v>
      </c>
      <c r="AS571" t="s">
        <v>66</v>
      </c>
    </row>
    <row r="572" spans="1:45" ht="16" x14ac:dyDescent="0.2">
      <c r="A572">
        <v>3823</v>
      </c>
      <c r="B572">
        <v>3823</v>
      </c>
      <c r="C572" s="2">
        <v>45646</v>
      </c>
      <c r="D572" t="s">
        <v>1761</v>
      </c>
      <c r="E572" t="s">
        <v>4326</v>
      </c>
      <c r="F572" s="3">
        <v>23.12</v>
      </c>
      <c r="G572" t="s">
        <v>47</v>
      </c>
      <c r="H572" s="3">
        <v>0</v>
      </c>
      <c r="I572" t="s">
        <v>48</v>
      </c>
      <c r="J572">
        <v>2720</v>
      </c>
      <c r="K572" t="s">
        <v>49</v>
      </c>
      <c r="L572" t="s">
        <v>50</v>
      </c>
      <c r="M572" t="s">
        <v>51</v>
      </c>
      <c r="N572">
        <v>942</v>
      </c>
      <c r="O572" t="s">
        <v>52</v>
      </c>
      <c r="P572" t="s">
        <v>53</v>
      </c>
      <c r="T572" t="s">
        <v>4772</v>
      </c>
      <c r="U572" t="s">
        <v>4773</v>
      </c>
      <c r="V572" t="s">
        <v>3160</v>
      </c>
      <c r="W572" t="s">
        <v>56</v>
      </c>
      <c r="X572" t="s">
        <v>3699</v>
      </c>
      <c r="Y572" t="s">
        <v>2036</v>
      </c>
      <c r="Z572" s="3">
        <v>19</v>
      </c>
      <c r="AA572" t="s">
        <v>4774</v>
      </c>
      <c r="AB572" t="s">
        <v>4775</v>
      </c>
      <c r="AC572" t="s">
        <v>61</v>
      </c>
      <c r="AD572" t="s">
        <v>61</v>
      </c>
      <c r="AE572" t="s">
        <v>4776</v>
      </c>
      <c r="AF572" t="s">
        <v>63</v>
      </c>
      <c r="AG572" t="s">
        <v>4777</v>
      </c>
      <c r="AH572">
        <v>0</v>
      </c>
      <c r="AI572" s="2">
        <v>45646</v>
      </c>
      <c r="AJ572" t="s">
        <v>64</v>
      </c>
      <c r="AK572" t="s">
        <v>64</v>
      </c>
      <c r="AL572" t="s">
        <v>4778</v>
      </c>
      <c r="AM572" t="s">
        <v>4773</v>
      </c>
      <c r="AN572" s="3">
        <v>23.12</v>
      </c>
      <c r="AO572" t="s">
        <v>4775</v>
      </c>
      <c r="AP572" t="s">
        <v>64</v>
      </c>
      <c r="AQ572" t="s">
        <v>4776</v>
      </c>
      <c r="AR572">
        <v>1438</v>
      </c>
      <c r="AS572" t="s">
        <v>66</v>
      </c>
    </row>
    <row r="573" spans="1:45" ht="16" x14ac:dyDescent="0.2">
      <c r="A573">
        <v>3906</v>
      </c>
      <c r="B573">
        <v>3906</v>
      </c>
      <c r="C573" s="2">
        <v>45653</v>
      </c>
      <c r="D573" t="s">
        <v>1761</v>
      </c>
      <c r="E573" t="s">
        <v>4336</v>
      </c>
      <c r="F573" s="3">
        <v>4.99</v>
      </c>
      <c r="G573" t="s">
        <v>47</v>
      </c>
      <c r="H573" s="3">
        <v>0</v>
      </c>
      <c r="I573" t="s">
        <v>48</v>
      </c>
      <c r="J573">
        <v>2720</v>
      </c>
      <c r="K573" t="s">
        <v>49</v>
      </c>
      <c r="L573" t="s">
        <v>50</v>
      </c>
      <c r="M573" t="s">
        <v>51</v>
      </c>
      <c r="N573">
        <v>942</v>
      </c>
      <c r="O573" t="s">
        <v>52</v>
      </c>
      <c r="P573" t="s">
        <v>53</v>
      </c>
      <c r="T573" t="s">
        <v>1043</v>
      </c>
      <c r="U573" t="s">
        <v>4806</v>
      </c>
      <c r="V573" t="s">
        <v>3173</v>
      </c>
      <c r="W573" t="s">
        <v>56</v>
      </c>
      <c r="X573" t="s">
        <v>4807</v>
      </c>
      <c r="Y573" t="s">
        <v>953</v>
      </c>
      <c r="Z573" s="3">
        <v>19</v>
      </c>
      <c r="AA573" t="s">
        <v>1046</v>
      </c>
      <c r="AB573" t="s">
        <v>4808</v>
      </c>
      <c r="AC573" t="s">
        <v>61</v>
      </c>
      <c r="AD573" t="s">
        <v>61</v>
      </c>
      <c r="AE573" t="s">
        <v>4809</v>
      </c>
      <c r="AF573" t="s">
        <v>63</v>
      </c>
      <c r="AH573">
        <v>0</v>
      </c>
      <c r="AI573" s="2">
        <v>45653</v>
      </c>
      <c r="AJ573" t="s">
        <v>64</v>
      </c>
      <c r="AK573" t="s">
        <v>64</v>
      </c>
      <c r="AL573" t="s">
        <v>4810</v>
      </c>
      <c r="AM573" t="s">
        <v>4806</v>
      </c>
      <c r="AN573" s="3">
        <v>4.99</v>
      </c>
      <c r="AO573" t="s">
        <v>4808</v>
      </c>
      <c r="AP573" t="s">
        <v>64</v>
      </c>
      <c r="AQ573" t="s">
        <v>4809</v>
      </c>
      <c r="AR573">
        <v>1471</v>
      </c>
      <c r="AS573" t="s">
        <v>66</v>
      </c>
    </row>
    <row r="574" spans="1:45" ht="16" x14ac:dyDescent="0.2">
      <c r="A574">
        <v>3829</v>
      </c>
      <c r="B574">
        <v>3829</v>
      </c>
      <c r="C574" s="2">
        <v>45653.041666666657</v>
      </c>
      <c r="D574" t="s">
        <v>1814</v>
      </c>
      <c r="E574" t="s">
        <v>4506</v>
      </c>
      <c r="F574" s="3">
        <v>23.13</v>
      </c>
      <c r="G574" t="s">
        <v>47</v>
      </c>
      <c r="H574" s="3">
        <v>0</v>
      </c>
      <c r="I574" t="s">
        <v>48</v>
      </c>
      <c r="J574">
        <v>2710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4811</v>
      </c>
      <c r="U574" t="s">
        <v>4812</v>
      </c>
      <c r="V574" t="s">
        <v>3093</v>
      </c>
      <c r="W574" t="s">
        <v>56</v>
      </c>
      <c r="X574" t="s">
        <v>4813</v>
      </c>
      <c r="Y574" t="s">
        <v>2061</v>
      </c>
      <c r="Z574" s="3">
        <v>19</v>
      </c>
      <c r="AA574" t="s">
        <v>4814</v>
      </c>
      <c r="AB574" t="s">
        <v>4808</v>
      </c>
      <c r="AC574" t="s">
        <v>61</v>
      </c>
      <c r="AD574" t="s">
        <v>61</v>
      </c>
      <c r="AE574" t="s">
        <v>4815</v>
      </c>
      <c r="AF574" t="s">
        <v>63</v>
      </c>
      <c r="AH574">
        <v>0</v>
      </c>
      <c r="AI574" s="2">
        <v>45653</v>
      </c>
      <c r="AJ574" t="s">
        <v>64</v>
      </c>
      <c r="AK574" t="s">
        <v>64</v>
      </c>
      <c r="AL574" t="s">
        <v>4816</v>
      </c>
      <c r="AM574" t="s">
        <v>4812</v>
      </c>
      <c r="AN574" s="3">
        <v>23.13</v>
      </c>
      <c r="AO574" t="s">
        <v>4808</v>
      </c>
      <c r="AP574" t="s">
        <v>64</v>
      </c>
      <c r="AQ574" t="s">
        <v>4815</v>
      </c>
      <c r="AR574">
        <v>1445</v>
      </c>
      <c r="AS574" t="s">
        <v>66</v>
      </c>
    </row>
    <row r="575" spans="1:45" ht="16" x14ac:dyDescent="0.2">
      <c r="A575">
        <v>3830</v>
      </c>
      <c r="B575">
        <v>3830</v>
      </c>
      <c r="C575" s="2">
        <v>45653.041666666657</v>
      </c>
      <c r="D575" t="s">
        <v>1814</v>
      </c>
      <c r="E575" t="s">
        <v>68</v>
      </c>
      <c r="F575" s="3">
        <v>5.39</v>
      </c>
      <c r="G575" t="s">
        <v>47</v>
      </c>
      <c r="H575" s="3">
        <v>0</v>
      </c>
      <c r="I575" t="s">
        <v>48</v>
      </c>
      <c r="J575">
        <v>2710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4201</v>
      </c>
      <c r="U575" t="s">
        <v>4817</v>
      </c>
      <c r="V575" t="s">
        <v>3079</v>
      </c>
      <c r="W575" t="s">
        <v>56</v>
      </c>
      <c r="X575" t="s">
        <v>4818</v>
      </c>
      <c r="Y575" t="s">
        <v>72</v>
      </c>
      <c r="Z575" s="3">
        <v>19</v>
      </c>
      <c r="AA575" t="s">
        <v>4204</v>
      </c>
      <c r="AB575" t="s">
        <v>4819</v>
      </c>
      <c r="AC575" t="s">
        <v>61</v>
      </c>
      <c r="AD575" t="s">
        <v>61</v>
      </c>
      <c r="AE575" t="s">
        <v>4820</v>
      </c>
      <c r="AF575" t="s">
        <v>63</v>
      </c>
      <c r="AH575">
        <v>0</v>
      </c>
      <c r="AI575" s="2">
        <v>45653</v>
      </c>
      <c r="AJ575" t="s">
        <v>64</v>
      </c>
      <c r="AK575" t="s">
        <v>64</v>
      </c>
      <c r="AL575" t="s">
        <v>4821</v>
      </c>
      <c r="AM575" t="s">
        <v>4817</v>
      </c>
      <c r="AN575" s="3">
        <v>5.39</v>
      </c>
      <c r="AO575" t="s">
        <v>4819</v>
      </c>
      <c r="AP575" t="s">
        <v>64</v>
      </c>
      <c r="AQ575" t="s">
        <v>4820</v>
      </c>
      <c r="AR575">
        <v>1446</v>
      </c>
      <c r="AS575" t="s">
        <v>66</v>
      </c>
    </row>
    <row r="576" spans="1:45" ht="16" x14ac:dyDescent="0.2">
      <c r="A576">
        <v>3835</v>
      </c>
      <c r="B576">
        <v>3835</v>
      </c>
      <c r="C576" s="2">
        <v>45656.041666666657</v>
      </c>
      <c r="D576" t="s">
        <v>1748</v>
      </c>
      <c r="E576" t="s">
        <v>4822</v>
      </c>
      <c r="F576" s="3">
        <v>8.24</v>
      </c>
      <c r="G576" t="s">
        <v>47</v>
      </c>
      <c r="H576" s="3">
        <v>0</v>
      </c>
      <c r="I576" t="s">
        <v>48</v>
      </c>
      <c r="J576">
        <v>2704</v>
      </c>
      <c r="K576" t="s">
        <v>49</v>
      </c>
      <c r="L576" t="s">
        <v>50</v>
      </c>
      <c r="M576" t="s">
        <v>51</v>
      </c>
      <c r="N576">
        <v>940</v>
      </c>
      <c r="O576" t="s">
        <v>52</v>
      </c>
      <c r="P576" t="s">
        <v>53</v>
      </c>
      <c r="T576" t="s">
        <v>4823</v>
      </c>
      <c r="U576" t="s">
        <v>4824</v>
      </c>
      <c r="Z576" s="3"/>
      <c r="AF576" t="s">
        <v>63</v>
      </c>
      <c r="AH576">
        <v>0</v>
      </c>
      <c r="AI576" s="2">
        <v>45656</v>
      </c>
      <c r="AJ576" t="s">
        <v>64</v>
      </c>
      <c r="AK576" t="s">
        <v>64</v>
      </c>
      <c r="AL576" t="s">
        <v>4825</v>
      </c>
      <c r="AM576" t="s">
        <v>4824</v>
      </c>
      <c r="AN576" s="3"/>
      <c r="AP576" t="s">
        <v>64</v>
      </c>
      <c r="AR576">
        <v>1447</v>
      </c>
      <c r="AS576" t="s">
        <v>66</v>
      </c>
    </row>
    <row r="577" spans="1:45" ht="16" x14ac:dyDescent="0.2">
      <c r="A577">
        <v>3878</v>
      </c>
      <c r="B577">
        <v>3878</v>
      </c>
      <c r="C577" s="2">
        <v>45657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3879</v>
      </c>
      <c r="B578">
        <v>3879</v>
      </c>
      <c r="C578" s="2">
        <v>45657</v>
      </c>
      <c r="D578" t="s">
        <v>1936</v>
      </c>
      <c r="E578" t="s">
        <v>204</v>
      </c>
      <c r="F578" s="3">
        <v>753.42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3880</v>
      </c>
      <c r="B579">
        <v>3880</v>
      </c>
      <c r="C579" s="2">
        <v>45657</v>
      </c>
      <c r="D579" t="s">
        <v>1934</v>
      </c>
      <c r="E579" t="s">
        <v>206</v>
      </c>
      <c r="F579" s="3">
        <v>3110.01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3881</v>
      </c>
      <c r="B580">
        <v>3881</v>
      </c>
      <c r="C580" s="2">
        <v>45657</v>
      </c>
      <c r="D580" t="s">
        <v>1934</v>
      </c>
      <c r="E580" t="s">
        <v>204</v>
      </c>
      <c r="F580" s="3">
        <v>668.49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3882</v>
      </c>
      <c r="B581">
        <v>3882</v>
      </c>
      <c r="C581" s="2">
        <v>45657</v>
      </c>
      <c r="D581" t="s">
        <v>1935</v>
      </c>
      <c r="E581" t="s">
        <v>206</v>
      </c>
      <c r="F581" s="3">
        <v>2382.81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3883</v>
      </c>
      <c r="B582">
        <v>3883</v>
      </c>
      <c r="C582" s="2">
        <v>45657</v>
      </c>
      <c r="D582" t="s">
        <v>1935</v>
      </c>
      <c r="E582" t="s">
        <v>204</v>
      </c>
      <c r="F582" s="3">
        <v>561.4</v>
      </c>
      <c r="G582" t="s">
        <v>47</v>
      </c>
      <c r="H582" s="3">
        <v>0</v>
      </c>
      <c r="I582" t="s">
        <v>104</v>
      </c>
      <c r="J582">
        <v>2555</v>
      </c>
      <c r="K582" t="s">
        <v>49</v>
      </c>
      <c r="L582" t="s">
        <v>50</v>
      </c>
      <c r="M582" t="s">
        <v>51</v>
      </c>
      <c r="N582">
        <v>1730</v>
      </c>
      <c r="O582" t="s">
        <v>52</v>
      </c>
      <c r="P582" t="s">
        <v>203</v>
      </c>
      <c r="T582" t="s">
        <v>64</v>
      </c>
      <c r="Z582" s="3"/>
      <c r="AF582" t="s">
        <v>63</v>
      </c>
      <c r="AH582">
        <v>0</v>
      </c>
      <c r="AI582" s="2">
        <v>45657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3890</v>
      </c>
      <c r="B583">
        <v>3890</v>
      </c>
      <c r="C583" s="2">
        <v>45657</v>
      </c>
      <c r="D583" t="s">
        <v>1936</v>
      </c>
      <c r="E583" t="s">
        <v>2634</v>
      </c>
      <c r="F583" s="3">
        <v>76.77</v>
      </c>
      <c r="G583" t="s">
        <v>47</v>
      </c>
      <c r="H583" s="3">
        <v>0</v>
      </c>
      <c r="I583" t="s">
        <v>104</v>
      </c>
      <c r="J583">
        <v>1730</v>
      </c>
      <c r="K583" t="s">
        <v>52</v>
      </c>
      <c r="L583" t="s">
        <v>203</v>
      </c>
      <c r="N583">
        <v>2551</v>
      </c>
      <c r="O583" t="s">
        <v>49</v>
      </c>
      <c r="P583" t="s">
        <v>50</v>
      </c>
      <c r="Q583" t="s">
        <v>51</v>
      </c>
      <c r="T583" t="s">
        <v>64</v>
      </c>
      <c r="Z583" s="3"/>
      <c r="AF583" t="s">
        <v>63</v>
      </c>
      <c r="AH583">
        <v>0</v>
      </c>
      <c r="AI583" s="2">
        <v>45657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3891</v>
      </c>
      <c r="B584">
        <v>3891</v>
      </c>
      <c r="C584" s="2">
        <v>45657</v>
      </c>
      <c r="D584" t="s">
        <v>1936</v>
      </c>
      <c r="E584" t="s">
        <v>2634</v>
      </c>
      <c r="F584" s="3">
        <v>2115.86</v>
      </c>
      <c r="G584" t="s">
        <v>47</v>
      </c>
      <c r="H584" s="3">
        <v>0</v>
      </c>
      <c r="I584" t="s">
        <v>104</v>
      </c>
      <c r="J584">
        <v>1730</v>
      </c>
      <c r="K584" t="s">
        <v>52</v>
      </c>
      <c r="L584" t="s">
        <v>203</v>
      </c>
      <c r="N584">
        <v>2551</v>
      </c>
      <c r="O584" t="s">
        <v>49</v>
      </c>
      <c r="P584" t="s">
        <v>50</v>
      </c>
      <c r="Q584" t="s">
        <v>51</v>
      </c>
      <c r="T584" t="s">
        <v>64</v>
      </c>
      <c r="Z584" s="3"/>
      <c r="AF584" t="s">
        <v>63</v>
      </c>
      <c r="AH584">
        <v>0</v>
      </c>
      <c r="AI584" s="2">
        <v>45657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3892</v>
      </c>
      <c r="B585">
        <v>3892</v>
      </c>
      <c r="C585" s="2">
        <v>45657</v>
      </c>
      <c r="D585" t="s">
        <v>1936</v>
      </c>
      <c r="E585" t="s">
        <v>2634</v>
      </c>
      <c r="F585" s="3">
        <v>406.5</v>
      </c>
      <c r="G585" t="s">
        <v>47</v>
      </c>
      <c r="H585" s="3">
        <v>0</v>
      </c>
      <c r="I585" t="s">
        <v>104</v>
      </c>
      <c r="J585">
        <v>1730</v>
      </c>
      <c r="K585" t="s">
        <v>52</v>
      </c>
      <c r="L585" t="s">
        <v>203</v>
      </c>
      <c r="N585">
        <v>2551</v>
      </c>
      <c r="O585" t="s">
        <v>49</v>
      </c>
      <c r="P585" t="s">
        <v>50</v>
      </c>
      <c r="Q585" t="s">
        <v>51</v>
      </c>
      <c r="T585" t="s">
        <v>64</v>
      </c>
      <c r="Z585" s="3"/>
      <c r="AF585" t="s">
        <v>63</v>
      </c>
      <c r="AH585">
        <v>0</v>
      </c>
      <c r="AI585" s="2">
        <v>45657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3836</v>
      </c>
      <c r="B586">
        <v>3836</v>
      </c>
      <c r="C586" s="2">
        <v>45660.041666666657</v>
      </c>
      <c r="D586" t="s">
        <v>1748</v>
      </c>
      <c r="E586" t="s">
        <v>3655</v>
      </c>
      <c r="F586" s="3">
        <v>46.41</v>
      </c>
      <c r="G586" t="s">
        <v>47</v>
      </c>
      <c r="H586" s="3">
        <v>0</v>
      </c>
      <c r="I586" t="s">
        <v>48</v>
      </c>
      <c r="J586">
        <v>2663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2516</v>
      </c>
      <c r="U586" t="s">
        <v>4829</v>
      </c>
      <c r="V586" t="s">
        <v>3104</v>
      </c>
      <c r="W586" t="s">
        <v>56</v>
      </c>
      <c r="X586" t="s">
        <v>4830</v>
      </c>
      <c r="Y586" t="s">
        <v>2375</v>
      </c>
      <c r="Z586" s="3">
        <v>19</v>
      </c>
      <c r="AA586" t="s">
        <v>2519</v>
      </c>
      <c r="AB586" t="s">
        <v>4831</v>
      </c>
      <c r="AC586" t="s">
        <v>61</v>
      </c>
      <c r="AD586" t="s">
        <v>61</v>
      </c>
      <c r="AE586" t="s">
        <v>4832</v>
      </c>
      <c r="AF586" t="s">
        <v>63</v>
      </c>
      <c r="AH586">
        <v>0</v>
      </c>
      <c r="AI586" s="2">
        <v>45660</v>
      </c>
      <c r="AJ586" t="s">
        <v>64</v>
      </c>
      <c r="AK586" t="s">
        <v>64</v>
      </c>
      <c r="AL586" t="s">
        <v>4833</v>
      </c>
      <c r="AM586" t="s">
        <v>4829</v>
      </c>
      <c r="AN586" s="3">
        <v>46.41</v>
      </c>
      <c r="AO586" t="s">
        <v>4831</v>
      </c>
      <c r="AP586" t="s">
        <v>64</v>
      </c>
      <c r="AQ586" t="s">
        <v>4832</v>
      </c>
      <c r="AR586">
        <v>1448</v>
      </c>
      <c r="AS586" t="s">
        <v>66</v>
      </c>
    </row>
    <row r="587" spans="1:45" ht="16" x14ac:dyDescent="0.2">
      <c r="A587">
        <v>3837</v>
      </c>
      <c r="B587">
        <v>3837</v>
      </c>
      <c r="C587" s="2">
        <v>45664.041666666657</v>
      </c>
      <c r="D587" t="s">
        <v>1748</v>
      </c>
      <c r="E587" t="s">
        <v>2507</v>
      </c>
      <c r="F587" s="3">
        <v>20.23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2826</v>
      </c>
      <c r="U587" t="s">
        <v>4834</v>
      </c>
      <c r="V587" t="s">
        <v>3107</v>
      </c>
      <c r="W587" t="s">
        <v>56</v>
      </c>
      <c r="X587" t="s">
        <v>4835</v>
      </c>
      <c r="Y587" t="s">
        <v>2726</v>
      </c>
      <c r="Z587" s="3">
        <v>19</v>
      </c>
      <c r="AA587" t="s">
        <v>2829</v>
      </c>
      <c r="AB587" t="s">
        <v>4836</v>
      </c>
      <c r="AC587" t="s">
        <v>61</v>
      </c>
      <c r="AD587" t="s">
        <v>61</v>
      </c>
      <c r="AE587" t="s">
        <v>4837</v>
      </c>
      <c r="AF587" t="s">
        <v>63</v>
      </c>
      <c r="AH587">
        <v>0</v>
      </c>
      <c r="AI587" s="2">
        <v>45664</v>
      </c>
      <c r="AJ587" t="s">
        <v>64</v>
      </c>
      <c r="AK587" t="s">
        <v>64</v>
      </c>
      <c r="AL587" t="s">
        <v>4838</v>
      </c>
      <c r="AM587" t="s">
        <v>4834</v>
      </c>
      <c r="AN587" s="3">
        <v>20.23</v>
      </c>
      <c r="AO587" t="s">
        <v>4836</v>
      </c>
      <c r="AP587" t="s">
        <v>64</v>
      </c>
      <c r="AQ587" t="s">
        <v>4837</v>
      </c>
      <c r="AR587">
        <v>1450</v>
      </c>
      <c r="AS587" t="s">
        <v>66</v>
      </c>
    </row>
    <row r="588" spans="1:45" ht="16" x14ac:dyDescent="0.2">
      <c r="A588">
        <v>3843</v>
      </c>
      <c r="B588">
        <v>3843</v>
      </c>
      <c r="C588" s="2">
        <v>45664.041666666657</v>
      </c>
      <c r="D588" t="s">
        <v>1814</v>
      </c>
      <c r="E588" t="s">
        <v>4839</v>
      </c>
      <c r="F588" s="3">
        <v>652.62</v>
      </c>
      <c r="G588" t="s">
        <v>47</v>
      </c>
      <c r="H588" s="3">
        <v>0</v>
      </c>
      <c r="I588" t="s">
        <v>48</v>
      </c>
      <c r="J588">
        <v>2510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4840</v>
      </c>
      <c r="U588" t="s">
        <v>4841</v>
      </c>
      <c r="V588" t="s">
        <v>3109</v>
      </c>
      <c r="W588" t="s">
        <v>56</v>
      </c>
      <c r="X588" t="s">
        <v>4842</v>
      </c>
      <c r="Y588" t="s">
        <v>3455</v>
      </c>
      <c r="Z588" s="3">
        <v>0</v>
      </c>
      <c r="AA588" t="s">
        <v>4843</v>
      </c>
      <c r="AB588" t="s">
        <v>4844</v>
      </c>
      <c r="AC588" t="s">
        <v>61</v>
      </c>
      <c r="AD588" t="s">
        <v>61</v>
      </c>
      <c r="AE588" t="s">
        <v>4845</v>
      </c>
      <c r="AF588" t="s">
        <v>63</v>
      </c>
      <c r="AH588">
        <v>0</v>
      </c>
      <c r="AI588" s="2">
        <v>45664</v>
      </c>
      <c r="AJ588" t="s">
        <v>64</v>
      </c>
      <c r="AK588" t="s">
        <v>64</v>
      </c>
      <c r="AL588" t="s">
        <v>4846</v>
      </c>
      <c r="AM588" t="s">
        <v>4841</v>
      </c>
      <c r="AN588" s="3">
        <v>652.62</v>
      </c>
      <c r="AO588" t="s">
        <v>4844</v>
      </c>
      <c r="AP588" t="s">
        <v>64</v>
      </c>
      <c r="AQ588" t="s">
        <v>4845</v>
      </c>
      <c r="AR588">
        <v>1449</v>
      </c>
      <c r="AS588" t="s">
        <v>66</v>
      </c>
    </row>
    <row r="589" spans="1:45" ht="16" x14ac:dyDescent="0.2">
      <c r="A589">
        <v>3844</v>
      </c>
      <c r="B589">
        <v>3844</v>
      </c>
      <c r="C589" s="2">
        <v>45664.041666666657</v>
      </c>
      <c r="D589" t="s">
        <v>1748</v>
      </c>
      <c r="E589" t="s">
        <v>4045</v>
      </c>
      <c r="F589" s="3">
        <v>10</v>
      </c>
      <c r="G589" t="s">
        <v>47</v>
      </c>
      <c r="H589" s="3">
        <v>0</v>
      </c>
      <c r="I589" t="s">
        <v>48</v>
      </c>
      <c r="J589">
        <v>2705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4840</v>
      </c>
      <c r="U589" t="s">
        <v>4841</v>
      </c>
      <c r="V589" t="s">
        <v>3109</v>
      </c>
      <c r="W589" t="s">
        <v>56</v>
      </c>
      <c r="X589" t="s">
        <v>4842</v>
      </c>
      <c r="Y589" t="s">
        <v>3455</v>
      </c>
      <c r="Z589" s="3">
        <v>0</v>
      </c>
      <c r="AA589" t="s">
        <v>4843</v>
      </c>
      <c r="AB589" t="s">
        <v>4844</v>
      </c>
      <c r="AC589" t="s">
        <v>61</v>
      </c>
      <c r="AD589" t="s">
        <v>61</v>
      </c>
      <c r="AE589" t="s">
        <v>4845</v>
      </c>
      <c r="AF589" t="s">
        <v>63</v>
      </c>
      <c r="AH589">
        <v>0</v>
      </c>
      <c r="AI589" s="2">
        <v>45664</v>
      </c>
      <c r="AJ589" t="s">
        <v>64</v>
      </c>
      <c r="AK589" t="s">
        <v>64</v>
      </c>
      <c r="AL589" t="s">
        <v>4846</v>
      </c>
      <c r="AM589" t="s">
        <v>4841</v>
      </c>
      <c r="AN589" s="3">
        <v>652.62</v>
      </c>
      <c r="AO589" t="s">
        <v>4844</v>
      </c>
      <c r="AP589" t="s">
        <v>64</v>
      </c>
      <c r="AQ589" t="s">
        <v>4845</v>
      </c>
      <c r="AR589">
        <v>1449</v>
      </c>
      <c r="AS589" t="s">
        <v>66</v>
      </c>
    </row>
    <row r="590" spans="1:45" ht="16" x14ac:dyDescent="0.2">
      <c r="A590">
        <v>3838</v>
      </c>
      <c r="B590">
        <v>3838</v>
      </c>
      <c r="C590" s="2">
        <v>45670.041666666657</v>
      </c>
      <c r="D590" t="s">
        <v>1748</v>
      </c>
      <c r="E590" t="s">
        <v>2165</v>
      </c>
      <c r="F590" s="3">
        <v>52.9</v>
      </c>
      <c r="G590" t="s">
        <v>47</v>
      </c>
      <c r="H590" s="3">
        <v>0</v>
      </c>
      <c r="I590" t="s">
        <v>48</v>
      </c>
      <c r="J590">
        <v>2900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2313</v>
      </c>
      <c r="U590" t="s">
        <v>4847</v>
      </c>
      <c r="V590" t="s">
        <v>3117</v>
      </c>
      <c r="W590" t="s">
        <v>56</v>
      </c>
      <c r="X590" t="s">
        <v>4848</v>
      </c>
      <c r="Y590" t="s">
        <v>3972</v>
      </c>
      <c r="Z590" s="3">
        <v>19</v>
      </c>
      <c r="AA590" t="s">
        <v>2316</v>
      </c>
      <c r="AB590" t="s">
        <v>4849</v>
      </c>
      <c r="AC590" t="s">
        <v>61</v>
      </c>
      <c r="AD590" t="s">
        <v>61</v>
      </c>
      <c r="AE590" t="s">
        <v>4850</v>
      </c>
      <c r="AF590" t="s">
        <v>63</v>
      </c>
      <c r="AH590">
        <v>0</v>
      </c>
      <c r="AI590" s="2">
        <v>45670</v>
      </c>
      <c r="AJ590" t="s">
        <v>64</v>
      </c>
      <c r="AK590" t="s">
        <v>64</v>
      </c>
      <c r="AL590" t="s">
        <v>4851</v>
      </c>
      <c r="AM590" t="s">
        <v>4847</v>
      </c>
      <c r="AN590" s="3">
        <v>52.9</v>
      </c>
      <c r="AO590" t="s">
        <v>4849</v>
      </c>
      <c r="AP590" t="s">
        <v>64</v>
      </c>
      <c r="AQ590" t="s">
        <v>4850</v>
      </c>
      <c r="AR590">
        <v>1451</v>
      </c>
      <c r="AS590" t="s">
        <v>66</v>
      </c>
    </row>
    <row r="591" spans="1:45" ht="16" x14ac:dyDescent="0.2">
      <c r="A591">
        <v>3839</v>
      </c>
      <c r="B591">
        <v>3839</v>
      </c>
      <c r="C591" s="2">
        <v>45672.041666666657</v>
      </c>
      <c r="D591" t="s">
        <v>1748</v>
      </c>
      <c r="E591" t="s">
        <v>188</v>
      </c>
      <c r="F591" s="3">
        <v>60</v>
      </c>
      <c r="G591" t="s">
        <v>47</v>
      </c>
      <c r="H591" s="3">
        <v>0</v>
      </c>
      <c r="I591" t="s">
        <v>48</v>
      </c>
      <c r="J591">
        <v>2753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189</v>
      </c>
      <c r="U591" t="s">
        <v>4855</v>
      </c>
      <c r="Z591" s="3"/>
      <c r="AF591" t="s">
        <v>63</v>
      </c>
      <c r="AH591">
        <v>0</v>
      </c>
      <c r="AI591" s="2">
        <v>45672</v>
      </c>
      <c r="AJ591" t="s">
        <v>64</v>
      </c>
      <c r="AK591" t="s">
        <v>64</v>
      </c>
      <c r="AL591" t="s">
        <v>4856</v>
      </c>
      <c r="AM591" t="s">
        <v>4855</v>
      </c>
      <c r="AN591" s="3"/>
      <c r="AP591" t="s">
        <v>64</v>
      </c>
      <c r="AR591">
        <v>1452</v>
      </c>
      <c r="AS591" t="s">
        <v>66</v>
      </c>
    </row>
    <row r="592" spans="1:45" ht="16" x14ac:dyDescent="0.2">
      <c r="A592">
        <v>3859</v>
      </c>
      <c r="B592">
        <v>3859</v>
      </c>
      <c r="C592" s="2">
        <v>45673.625254629631</v>
      </c>
      <c r="D592" t="s">
        <v>1814</v>
      </c>
      <c r="E592" t="s">
        <v>4860</v>
      </c>
      <c r="F592" s="3">
        <v>322.91000000000003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941</v>
      </c>
      <c r="O592" t="s">
        <v>52</v>
      </c>
      <c r="P592" t="s">
        <v>53</v>
      </c>
      <c r="T592" t="s">
        <v>4861</v>
      </c>
      <c r="U592" t="s">
        <v>4862</v>
      </c>
      <c r="Z592" s="3"/>
      <c r="AF592" t="s">
        <v>63</v>
      </c>
      <c r="AG592" t="s">
        <v>4863</v>
      </c>
      <c r="AH592">
        <v>0</v>
      </c>
      <c r="AI592" s="2">
        <v>45673</v>
      </c>
      <c r="AJ592" t="s">
        <v>64</v>
      </c>
      <c r="AK592" t="s">
        <v>64</v>
      </c>
      <c r="AL592" t="s">
        <v>4864</v>
      </c>
      <c r="AM592" t="s">
        <v>4862</v>
      </c>
      <c r="AN592" s="3"/>
      <c r="AP592" t="s">
        <v>64</v>
      </c>
      <c r="AR592">
        <v>1455</v>
      </c>
      <c r="AS592" t="s">
        <v>66</v>
      </c>
    </row>
    <row r="593" spans="1:45" ht="16" x14ac:dyDescent="0.2">
      <c r="A593">
        <v>3901</v>
      </c>
      <c r="B593">
        <v>3901</v>
      </c>
      <c r="C593" s="2">
        <v>45678</v>
      </c>
      <c r="D593" t="s">
        <v>1761</v>
      </c>
      <c r="E593" t="s">
        <v>4867</v>
      </c>
      <c r="F593" s="3">
        <v>23.6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4868</v>
      </c>
      <c r="U593" t="s">
        <v>4869</v>
      </c>
      <c r="V593" t="s">
        <v>3156</v>
      </c>
      <c r="W593" t="s">
        <v>56</v>
      </c>
      <c r="X593" t="s">
        <v>3699</v>
      </c>
      <c r="Y593" t="s">
        <v>2036</v>
      </c>
      <c r="Z593" s="3">
        <v>19</v>
      </c>
      <c r="AA593" t="s">
        <v>4870</v>
      </c>
      <c r="AB593" t="s">
        <v>4871</v>
      </c>
      <c r="AC593" t="s">
        <v>61</v>
      </c>
      <c r="AD593" t="s">
        <v>61</v>
      </c>
      <c r="AE593" t="s">
        <v>4872</v>
      </c>
      <c r="AF593" t="s">
        <v>63</v>
      </c>
      <c r="AH593">
        <v>0</v>
      </c>
      <c r="AI593" s="2">
        <v>45678</v>
      </c>
      <c r="AJ593" t="s">
        <v>64</v>
      </c>
      <c r="AK593" t="s">
        <v>64</v>
      </c>
      <c r="AL593" t="s">
        <v>4873</v>
      </c>
      <c r="AM593" t="s">
        <v>4869</v>
      </c>
      <c r="AN593" s="3">
        <v>23.6</v>
      </c>
      <c r="AO593" t="s">
        <v>4871</v>
      </c>
      <c r="AP593" t="s">
        <v>64</v>
      </c>
      <c r="AQ593" t="s">
        <v>4872</v>
      </c>
      <c r="AR593">
        <v>1472</v>
      </c>
      <c r="AS593" t="s">
        <v>66</v>
      </c>
    </row>
    <row r="594" spans="1:45" ht="16" x14ac:dyDescent="0.2">
      <c r="A594">
        <v>3849</v>
      </c>
      <c r="B594">
        <v>3849</v>
      </c>
      <c r="C594" s="2">
        <v>45679.041666666657</v>
      </c>
      <c r="D594" t="s">
        <v>1814</v>
      </c>
      <c r="E594" t="s">
        <v>4506</v>
      </c>
      <c r="F594" s="3">
        <v>23.3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4880</v>
      </c>
      <c r="U594" t="s">
        <v>4881</v>
      </c>
      <c r="V594" t="s">
        <v>3124</v>
      </c>
      <c r="W594" t="s">
        <v>56</v>
      </c>
      <c r="X594" t="s">
        <v>4882</v>
      </c>
      <c r="Y594" t="s">
        <v>2061</v>
      </c>
      <c r="Z594" s="3">
        <v>19</v>
      </c>
      <c r="AA594" t="s">
        <v>4883</v>
      </c>
      <c r="AB594" t="s">
        <v>4884</v>
      </c>
      <c r="AC594" t="s">
        <v>61</v>
      </c>
      <c r="AD594" t="s">
        <v>61</v>
      </c>
      <c r="AE594" t="s">
        <v>4885</v>
      </c>
      <c r="AF594" t="s">
        <v>63</v>
      </c>
      <c r="AH594">
        <v>0</v>
      </c>
      <c r="AI594" s="2">
        <v>45679</v>
      </c>
      <c r="AJ594" t="s">
        <v>64</v>
      </c>
      <c r="AK594" t="s">
        <v>64</v>
      </c>
      <c r="AL594" t="s">
        <v>4886</v>
      </c>
      <c r="AM594" t="s">
        <v>4881</v>
      </c>
      <c r="AN594" s="3">
        <v>23.3</v>
      </c>
      <c r="AO594" t="s">
        <v>4884</v>
      </c>
      <c r="AP594" t="s">
        <v>64</v>
      </c>
      <c r="AQ594" t="s">
        <v>4885</v>
      </c>
      <c r="AR594">
        <v>1458</v>
      </c>
      <c r="AS594" t="s">
        <v>66</v>
      </c>
    </row>
    <row r="595" spans="1:45" ht="16" x14ac:dyDescent="0.2">
      <c r="A595">
        <v>3907</v>
      </c>
      <c r="B595">
        <v>3907</v>
      </c>
      <c r="C595" s="2">
        <v>45680</v>
      </c>
      <c r="D595" t="s">
        <v>1761</v>
      </c>
      <c r="E595" t="s">
        <v>4336</v>
      </c>
      <c r="F595" s="3">
        <v>5.07</v>
      </c>
      <c r="G595" t="s">
        <v>47</v>
      </c>
      <c r="H595" s="3">
        <v>0</v>
      </c>
      <c r="I595" t="s">
        <v>48</v>
      </c>
      <c r="J595">
        <v>2720</v>
      </c>
      <c r="K595" t="s">
        <v>49</v>
      </c>
      <c r="L595" t="s">
        <v>50</v>
      </c>
      <c r="M595" t="s">
        <v>51</v>
      </c>
      <c r="N595">
        <v>942</v>
      </c>
      <c r="O595" t="s">
        <v>52</v>
      </c>
      <c r="P595" t="s">
        <v>53</v>
      </c>
      <c r="T595" t="s">
        <v>4887</v>
      </c>
      <c r="U595" t="s">
        <v>4888</v>
      </c>
      <c r="V595" t="s">
        <v>3167</v>
      </c>
      <c r="W595" t="s">
        <v>56</v>
      </c>
      <c r="X595" t="s">
        <v>4889</v>
      </c>
      <c r="Y595" t="s">
        <v>953</v>
      </c>
      <c r="Z595" s="3">
        <v>19</v>
      </c>
      <c r="AA595" t="s">
        <v>4890</v>
      </c>
      <c r="AB595" t="s">
        <v>4884</v>
      </c>
      <c r="AC595" t="s">
        <v>61</v>
      </c>
      <c r="AD595" t="s">
        <v>61</v>
      </c>
      <c r="AE595" t="s">
        <v>4891</v>
      </c>
      <c r="AF595" t="s">
        <v>63</v>
      </c>
      <c r="AH595">
        <v>0</v>
      </c>
      <c r="AI595" s="2">
        <v>45680</v>
      </c>
      <c r="AJ595" t="s">
        <v>64</v>
      </c>
      <c r="AK595" t="s">
        <v>64</v>
      </c>
      <c r="AL595" t="s">
        <v>4892</v>
      </c>
      <c r="AM595" t="s">
        <v>4888</v>
      </c>
      <c r="AN595" s="3">
        <v>5.07</v>
      </c>
      <c r="AO595" t="s">
        <v>4884</v>
      </c>
      <c r="AP595" t="s">
        <v>64</v>
      </c>
      <c r="AQ595" t="s">
        <v>4891</v>
      </c>
      <c r="AR595">
        <v>1474</v>
      </c>
      <c r="AS595" t="s">
        <v>66</v>
      </c>
    </row>
    <row r="596" spans="1:45" ht="16" x14ac:dyDescent="0.2">
      <c r="A596">
        <v>3850</v>
      </c>
      <c r="B596">
        <v>3850</v>
      </c>
      <c r="C596" s="2">
        <v>45680.041666666657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4201</v>
      </c>
      <c r="U596" t="s">
        <v>4893</v>
      </c>
      <c r="V596" t="s">
        <v>3097</v>
      </c>
      <c r="W596" t="s">
        <v>56</v>
      </c>
      <c r="X596" t="s">
        <v>4894</v>
      </c>
      <c r="Y596" t="s">
        <v>72</v>
      </c>
      <c r="Z596" s="3">
        <v>19</v>
      </c>
      <c r="AA596" t="s">
        <v>4204</v>
      </c>
      <c r="AB596" t="s">
        <v>4895</v>
      </c>
      <c r="AC596" t="s">
        <v>61</v>
      </c>
      <c r="AD596" t="s">
        <v>61</v>
      </c>
      <c r="AE596" t="s">
        <v>4896</v>
      </c>
      <c r="AF596" t="s">
        <v>63</v>
      </c>
      <c r="AH596">
        <v>0</v>
      </c>
      <c r="AI596" s="2">
        <v>45680</v>
      </c>
      <c r="AJ596" t="s">
        <v>64</v>
      </c>
      <c r="AK596" t="s">
        <v>64</v>
      </c>
      <c r="AL596" t="s">
        <v>4897</v>
      </c>
      <c r="AM596" t="s">
        <v>4893</v>
      </c>
      <c r="AN596" s="3">
        <v>5.39</v>
      </c>
      <c r="AO596" t="s">
        <v>4895</v>
      </c>
      <c r="AP596" t="s">
        <v>64</v>
      </c>
      <c r="AQ596" t="s">
        <v>4896</v>
      </c>
      <c r="AR596">
        <v>1459</v>
      </c>
      <c r="AS596" t="s">
        <v>66</v>
      </c>
    </row>
    <row r="597" spans="1:45" ht="16" x14ac:dyDescent="0.2">
      <c r="A597">
        <v>3902</v>
      </c>
      <c r="B597">
        <v>3902</v>
      </c>
      <c r="C597" s="2">
        <v>45684</v>
      </c>
      <c r="D597" t="s">
        <v>1761</v>
      </c>
      <c r="E597" t="s">
        <v>4898</v>
      </c>
      <c r="F597" s="3">
        <v>23.3</v>
      </c>
      <c r="G597" t="s">
        <v>47</v>
      </c>
      <c r="H597" s="3">
        <v>0</v>
      </c>
      <c r="I597" t="s">
        <v>48</v>
      </c>
      <c r="J597">
        <v>2720</v>
      </c>
      <c r="K597" t="s">
        <v>49</v>
      </c>
      <c r="L597" t="s">
        <v>50</v>
      </c>
      <c r="M597" t="s">
        <v>51</v>
      </c>
      <c r="N597">
        <v>942</v>
      </c>
      <c r="O597" t="s">
        <v>52</v>
      </c>
      <c r="P597" t="s">
        <v>53</v>
      </c>
      <c r="T597" t="s">
        <v>4880</v>
      </c>
      <c r="U597" t="s">
        <v>4899</v>
      </c>
      <c r="V597" t="s">
        <v>3170</v>
      </c>
      <c r="W597" t="s">
        <v>56</v>
      </c>
      <c r="X597" t="s">
        <v>4900</v>
      </c>
      <c r="Y597" t="s">
        <v>2036</v>
      </c>
      <c r="Z597" s="3">
        <v>19</v>
      </c>
      <c r="AA597" t="s">
        <v>4883</v>
      </c>
      <c r="AB597" t="s">
        <v>4901</v>
      </c>
      <c r="AC597" t="s">
        <v>61</v>
      </c>
      <c r="AD597" t="s">
        <v>61</v>
      </c>
      <c r="AE597" t="s">
        <v>4902</v>
      </c>
      <c r="AF597" t="s">
        <v>63</v>
      </c>
      <c r="AH597">
        <v>0</v>
      </c>
      <c r="AI597" s="2">
        <v>45684</v>
      </c>
      <c r="AJ597" t="s">
        <v>64</v>
      </c>
      <c r="AK597" t="s">
        <v>64</v>
      </c>
      <c r="AL597" t="s">
        <v>4903</v>
      </c>
      <c r="AM597" t="s">
        <v>4899</v>
      </c>
      <c r="AN597" s="3">
        <v>23.3</v>
      </c>
      <c r="AO597" t="s">
        <v>4901</v>
      </c>
      <c r="AP597" t="s">
        <v>64</v>
      </c>
      <c r="AQ597" t="s">
        <v>4902</v>
      </c>
      <c r="AR597">
        <v>1475</v>
      </c>
      <c r="AS597" t="s">
        <v>66</v>
      </c>
    </row>
    <row r="598" spans="1:45" ht="16" x14ac:dyDescent="0.2">
      <c r="A598">
        <v>3855</v>
      </c>
      <c r="B598">
        <v>3855</v>
      </c>
      <c r="C598" s="2">
        <v>45684.041666666657</v>
      </c>
      <c r="D598" t="s">
        <v>1814</v>
      </c>
      <c r="E598" t="s">
        <v>4904</v>
      </c>
      <c r="F598" s="3">
        <v>733</v>
      </c>
      <c r="G598" t="s">
        <v>47</v>
      </c>
      <c r="H598" s="3">
        <v>0</v>
      </c>
      <c r="I598" t="s">
        <v>48</v>
      </c>
      <c r="J598">
        <v>2722</v>
      </c>
      <c r="K598" t="s">
        <v>49</v>
      </c>
      <c r="L598" t="s">
        <v>50</v>
      </c>
      <c r="M598" t="s">
        <v>51</v>
      </c>
      <c r="N598">
        <v>940</v>
      </c>
      <c r="O598" t="s">
        <v>52</v>
      </c>
      <c r="P598" t="s">
        <v>53</v>
      </c>
      <c r="T598" t="s">
        <v>4905</v>
      </c>
      <c r="U598" t="s">
        <v>4906</v>
      </c>
      <c r="V598" t="s">
        <v>3112</v>
      </c>
      <c r="W598" t="s">
        <v>56</v>
      </c>
      <c r="X598" t="s">
        <v>4907</v>
      </c>
      <c r="Y598" t="s">
        <v>4908</v>
      </c>
      <c r="Z598" s="3">
        <v>0</v>
      </c>
      <c r="AA598" t="s">
        <v>1752</v>
      </c>
      <c r="AB598" t="s">
        <v>4909</v>
      </c>
      <c r="AC598" t="s">
        <v>61</v>
      </c>
      <c r="AD598" t="s">
        <v>61</v>
      </c>
      <c r="AE598" t="s">
        <v>4910</v>
      </c>
      <c r="AF598" t="s">
        <v>63</v>
      </c>
      <c r="AH598">
        <v>0</v>
      </c>
      <c r="AI598" s="2">
        <v>45684</v>
      </c>
      <c r="AJ598" t="s">
        <v>64</v>
      </c>
      <c r="AK598" t="s">
        <v>64</v>
      </c>
      <c r="AL598" t="s">
        <v>4911</v>
      </c>
      <c r="AM598" t="s">
        <v>4906</v>
      </c>
      <c r="AN598" s="3">
        <v>733</v>
      </c>
      <c r="AO598" t="s">
        <v>4909</v>
      </c>
      <c r="AP598" t="s">
        <v>64</v>
      </c>
      <c r="AQ598" t="s">
        <v>4910</v>
      </c>
      <c r="AR598">
        <v>1460</v>
      </c>
      <c r="AS598" t="s">
        <v>66</v>
      </c>
    </row>
    <row r="599" spans="1:45" ht="16" x14ac:dyDescent="0.2">
      <c r="A599">
        <v>3856</v>
      </c>
      <c r="B599">
        <v>3856</v>
      </c>
      <c r="C599" s="2">
        <v>45684.041666666657</v>
      </c>
      <c r="D599" t="s">
        <v>1761</v>
      </c>
      <c r="E599" t="s">
        <v>4170</v>
      </c>
      <c r="F599" s="3">
        <v>535.01</v>
      </c>
      <c r="G599" t="s">
        <v>47</v>
      </c>
      <c r="H599" s="3">
        <v>0</v>
      </c>
      <c r="I599" t="s">
        <v>48</v>
      </c>
      <c r="J599">
        <v>2722</v>
      </c>
      <c r="K599" t="s">
        <v>49</v>
      </c>
      <c r="L599" t="s">
        <v>50</v>
      </c>
      <c r="M599" t="s">
        <v>51</v>
      </c>
      <c r="N599">
        <v>940</v>
      </c>
      <c r="O599" t="s">
        <v>52</v>
      </c>
      <c r="P599" t="s">
        <v>53</v>
      </c>
      <c r="T599" t="s">
        <v>4912</v>
      </c>
      <c r="U599" t="s">
        <v>4913</v>
      </c>
      <c r="V599" t="s">
        <v>3129</v>
      </c>
      <c r="W599" t="s">
        <v>56</v>
      </c>
      <c r="X599" t="s">
        <v>4914</v>
      </c>
      <c r="Y599" t="s">
        <v>3455</v>
      </c>
      <c r="Z599" s="3">
        <v>0</v>
      </c>
      <c r="AA599" t="s">
        <v>4915</v>
      </c>
      <c r="AB599" t="s">
        <v>4916</v>
      </c>
      <c r="AC599" t="s">
        <v>61</v>
      </c>
      <c r="AD599" t="s">
        <v>61</v>
      </c>
      <c r="AE599" t="s">
        <v>4917</v>
      </c>
      <c r="AF599" t="s">
        <v>63</v>
      </c>
      <c r="AH599">
        <v>0</v>
      </c>
      <c r="AI599" s="2">
        <v>45684</v>
      </c>
      <c r="AJ599" t="s">
        <v>64</v>
      </c>
      <c r="AK599" t="s">
        <v>64</v>
      </c>
      <c r="AL599" t="s">
        <v>4918</v>
      </c>
      <c r="AM599" t="s">
        <v>4913</v>
      </c>
      <c r="AN599" s="3">
        <v>535.01</v>
      </c>
      <c r="AO599" t="s">
        <v>4916</v>
      </c>
      <c r="AP599" t="s">
        <v>64</v>
      </c>
      <c r="AQ599" t="s">
        <v>4917</v>
      </c>
      <c r="AR599">
        <v>1461</v>
      </c>
      <c r="AS599" t="s">
        <v>66</v>
      </c>
    </row>
    <row r="600" spans="1:45" ht="16" x14ac:dyDescent="0.2">
      <c r="A600">
        <v>3857</v>
      </c>
      <c r="B600">
        <v>3857</v>
      </c>
      <c r="C600" s="2">
        <v>45684.041666666657</v>
      </c>
      <c r="D600" t="s">
        <v>1748</v>
      </c>
      <c r="E600" t="s">
        <v>4045</v>
      </c>
      <c r="F600" s="3">
        <v>10</v>
      </c>
      <c r="G600" t="s">
        <v>47</v>
      </c>
      <c r="H600" s="3">
        <v>0</v>
      </c>
      <c r="I600" t="s">
        <v>48</v>
      </c>
      <c r="J600">
        <v>2705</v>
      </c>
      <c r="K600" t="s">
        <v>49</v>
      </c>
      <c r="L600" t="s">
        <v>50</v>
      </c>
      <c r="M600" t="s">
        <v>51</v>
      </c>
      <c r="N600">
        <v>940</v>
      </c>
      <c r="O600" t="s">
        <v>52</v>
      </c>
      <c r="P600" t="s">
        <v>53</v>
      </c>
      <c r="T600" t="s">
        <v>4912</v>
      </c>
      <c r="U600" t="s">
        <v>4913</v>
      </c>
      <c r="V600" t="s">
        <v>3129</v>
      </c>
      <c r="W600" t="s">
        <v>56</v>
      </c>
      <c r="X600" t="s">
        <v>4914</v>
      </c>
      <c r="Y600" t="s">
        <v>3455</v>
      </c>
      <c r="Z600" s="3">
        <v>0</v>
      </c>
      <c r="AA600" t="s">
        <v>4915</v>
      </c>
      <c r="AB600" t="s">
        <v>4916</v>
      </c>
      <c r="AC600" t="s">
        <v>61</v>
      </c>
      <c r="AD600" t="s">
        <v>61</v>
      </c>
      <c r="AE600" t="s">
        <v>4917</v>
      </c>
      <c r="AF600" t="s">
        <v>63</v>
      </c>
      <c r="AH600">
        <v>0</v>
      </c>
      <c r="AI600" s="2">
        <v>45684</v>
      </c>
      <c r="AJ600" t="s">
        <v>64</v>
      </c>
      <c r="AK600" t="s">
        <v>64</v>
      </c>
      <c r="AL600" t="s">
        <v>4918</v>
      </c>
      <c r="AM600" t="s">
        <v>4913</v>
      </c>
      <c r="AN600" s="3">
        <v>535.01</v>
      </c>
      <c r="AO600" t="s">
        <v>4916</v>
      </c>
      <c r="AP600" t="s">
        <v>64</v>
      </c>
      <c r="AQ600" t="s">
        <v>4917</v>
      </c>
      <c r="AR600">
        <v>1461</v>
      </c>
      <c r="AS600" t="s">
        <v>66</v>
      </c>
    </row>
    <row r="601" spans="1:45" ht="16" x14ac:dyDescent="0.2">
      <c r="A601">
        <v>3858</v>
      </c>
      <c r="B601">
        <v>3858</v>
      </c>
      <c r="C601" s="2">
        <v>45686.041666666657</v>
      </c>
      <c r="D601" t="s">
        <v>1748</v>
      </c>
      <c r="E601" t="s">
        <v>4919</v>
      </c>
      <c r="F601" s="3">
        <v>115.43</v>
      </c>
      <c r="G601" t="s">
        <v>47</v>
      </c>
      <c r="H601" s="3">
        <v>0</v>
      </c>
      <c r="I601" t="s">
        <v>48</v>
      </c>
      <c r="J601">
        <v>2704</v>
      </c>
      <c r="K601" t="s">
        <v>49</v>
      </c>
      <c r="L601" t="s">
        <v>50</v>
      </c>
      <c r="M601" t="s">
        <v>51</v>
      </c>
      <c r="N601">
        <v>940</v>
      </c>
      <c r="O601" t="s">
        <v>52</v>
      </c>
      <c r="P601" t="s">
        <v>53</v>
      </c>
      <c r="T601" t="s">
        <v>4920</v>
      </c>
      <c r="U601" t="s">
        <v>4921</v>
      </c>
      <c r="Z601" s="3"/>
      <c r="AF601" t="s">
        <v>63</v>
      </c>
      <c r="AG601" t="s">
        <v>4863</v>
      </c>
      <c r="AH601">
        <v>0</v>
      </c>
      <c r="AI601" s="2">
        <v>45686</v>
      </c>
      <c r="AJ601" t="s">
        <v>64</v>
      </c>
      <c r="AK601" t="s">
        <v>64</v>
      </c>
      <c r="AL601" t="s">
        <v>4922</v>
      </c>
      <c r="AM601" t="s">
        <v>4921</v>
      </c>
      <c r="AN601" s="3"/>
      <c r="AP601" t="s">
        <v>64</v>
      </c>
      <c r="AR601">
        <v>1462</v>
      </c>
      <c r="AS601" t="s">
        <v>66</v>
      </c>
    </row>
    <row r="602" spans="1:45" ht="16" x14ac:dyDescent="0.2">
      <c r="A602">
        <v>3897</v>
      </c>
      <c r="B602">
        <v>3897</v>
      </c>
      <c r="C602" s="2">
        <v>45688.041666666657</v>
      </c>
      <c r="D602" t="s">
        <v>1748</v>
      </c>
      <c r="E602" t="s">
        <v>4934</v>
      </c>
      <c r="F602" s="3">
        <v>6.68</v>
      </c>
      <c r="G602" t="s">
        <v>47</v>
      </c>
      <c r="H602" s="3">
        <v>0</v>
      </c>
      <c r="I602" t="s">
        <v>48</v>
      </c>
      <c r="J602">
        <v>2704</v>
      </c>
      <c r="K602" t="s">
        <v>49</v>
      </c>
      <c r="L602" t="s">
        <v>50</v>
      </c>
      <c r="M602" t="s">
        <v>51</v>
      </c>
      <c r="N602">
        <v>940</v>
      </c>
      <c r="O602" t="s">
        <v>52</v>
      </c>
      <c r="P602" t="s">
        <v>53</v>
      </c>
      <c r="T602" t="s">
        <v>4935</v>
      </c>
      <c r="U602" t="s">
        <v>4936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4937</v>
      </c>
      <c r="AM602" t="s">
        <v>4936</v>
      </c>
      <c r="AN602" s="3"/>
      <c r="AP602" t="s">
        <v>64</v>
      </c>
      <c r="AR602">
        <v>1469</v>
      </c>
      <c r="AS602" t="s">
        <v>66</v>
      </c>
    </row>
    <row r="603" spans="1:45" ht="16" x14ac:dyDescent="0.2">
      <c r="A603">
        <v>3862</v>
      </c>
      <c r="B603">
        <v>3862</v>
      </c>
      <c r="C603" s="2">
        <v>45688.041666666657</v>
      </c>
      <c r="D603" t="s">
        <v>1748</v>
      </c>
      <c r="E603" t="s">
        <v>2507</v>
      </c>
      <c r="F603" s="3">
        <v>20.23</v>
      </c>
      <c r="G603" t="s">
        <v>47</v>
      </c>
      <c r="H603" s="3">
        <v>0</v>
      </c>
      <c r="I603" t="s">
        <v>48</v>
      </c>
      <c r="J603">
        <v>2702</v>
      </c>
      <c r="K603" t="s">
        <v>49</v>
      </c>
      <c r="L603" t="s">
        <v>50</v>
      </c>
      <c r="M603" t="s">
        <v>51</v>
      </c>
      <c r="N603">
        <v>940</v>
      </c>
      <c r="O603" t="s">
        <v>52</v>
      </c>
      <c r="P603" t="s">
        <v>53</v>
      </c>
      <c r="T603" t="s">
        <v>2826</v>
      </c>
      <c r="U603" t="s">
        <v>4938</v>
      </c>
      <c r="V603" t="s">
        <v>3142</v>
      </c>
      <c r="W603" t="s">
        <v>56</v>
      </c>
      <c r="X603" t="s">
        <v>4939</v>
      </c>
      <c r="Y603" t="s">
        <v>2726</v>
      </c>
      <c r="Z603" s="3">
        <v>19</v>
      </c>
      <c r="AA603" t="s">
        <v>2829</v>
      </c>
      <c r="AB603" t="s">
        <v>4901</v>
      </c>
      <c r="AC603" t="s">
        <v>61</v>
      </c>
      <c r="AD603" t="s">
        <v>61</v>
      </c>
      <c r="AE603" t="s">
        <v>4940</v>
      </c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4941</v>
      </c>
      <c r="AM603" t="s">
        <v>4938</v>
      </c>
      <c r="AN603" s="3">
        <v>20.23</v>
      </c>
      <c r="AO603" t="s">
        <v>4901</v>
      </c>
      <c r="AP603" t="s">
        <v>64</v>
      </c>
      <c r="AQ603" t="s">
        <v>4940</v>
      </c>
      <c r="AR603">
        <v>1467</v>
      </c>
      <c r="AS603" t="s">
        <v>66</v>
      </c>
    </row>
    <row r="604" spans="1:45" ht="16" x14ac:dyDescent="0.2">
      <c r="A604">
        <v>3861</v>
      </c>
      <c r="B604">
        <v>3861</v>
      </c>
      <c r="C604" s="2">
        <v>45688.041666666657</v>
      </c>
      <c r="D604" t="s">
        <v>2303</v>
      </c>
      <c r="E604" t="s">
        <v>137</v>
      </c>
      <c r="F604" s="3">
        <v>20000</v>
      </c>
      <c r="G604" t="s">
        <v>47</v>
      </c>
      <c r="H604" s="3">
        <v>0</v>
      </c>
      <c r="I604" t="s">
        <v>104</v>
      </c>
      <c r="J604">
        <v>940</v>
      </c>
      <c r="K604" t="s">
        <v>52</v>
      </c>
      <c r="L604" t="s">
        <v>53</v>
      </c>
      <c r="N604">
        <v>3200</v>
      </c>
      <c r="O604" t="s">
        <v>49</v>
      </c>
      <c r="P604" t="s">
        <v>105</v>
      </c>
      <c r="Q604" t="s">
        <v>106</v>
      </c>
      <c r="T604" t="s">
        <v>298</v>
      </c>
      <c r="U604" t="s">
        <v>4942</v>
      </c>
      <c r="V604" t="s">
        <v>3181</v>
      </c>
      <c r="W604" t="s">
        <v>56</v>
      </c>
      <c r="X604" t="s">
        <v>4943</v>
      </c>
      <c r="Y604" t="s">
        <v>142</v>
      </c>
      <c r="Z604" s="3">
        <v>0</v>
      </c>
      <c r="AA604" t="s">
        <v>302</v>
      </c>
      <c r="AB604" t="s">
        <v>4944</v>
      </c>
      <c r="AC604" t="s">
        <v>61</v>
      </c>
      <c r="AD604" t="s">
        <v>61</v>
      </c>
      <c r="AE604" t="s">
        <v>4945</v>
      </c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4946</v>
      </c>
      <c r="AM604" t="s">
        <v>4942</v>
      </c>
      <c r="AN604" s="3">
        <v>20000</v>
      </c>
      <c r="AO604" t="s">
        <v>4944</v>
      </c>
      <c r="AP604" t="s">
        <v>64</v>
      </c>
      <c r="AQ604" t="s">
        <v>4945</v>
      </c>
      <c r="AR604">
        <v>1466</v>
      </c>
      <c r="AS604" t="s">
        <v>66</v>
      </c>
    </row>
    <row r="605" spans="1:45" ht="16" x14ac:dyDescent="0.2">
      <c r="A605">
        <v>3864</v>
      </c>
      <c r="B605">
        <v>3864</v>
      </c>
      <c r="C605" s="2">
        <v>45692.041666666657</v>
      </c>
      <c r="D605" t="s">
        <v>1748</v>
      </c>
      <c r="E605" t="s">
        <v>3655</v>
      </c>
      <c r="F605" s="3">
        <v>46.41</v>
      </c>
      <c r="G605" t="s">
        <v>47</v>
      </c>
      <c r="H605" s="3">
        <v>0</v>
      </c>
      <c r="I605" t="s">
        <v>48</v>
      </c>
      <c r="J605">
        <v>2663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2516</v>
      </c>
      <c r="U605" t="s">
        <v>4947</v>
      </c>
      <c r="V605" t="s">
        <v>3147</v>
      </c>
      <c r="W605" t="s">
        <v>56</v>
      </c>
      <c r="X605" t="s">
        <v>4948</v>
      </c>
      <c r="Y605" t="s">
        <v>2375</v>
      </c>
      <c r="Z605" s="3">
        <v>19</v>
      </c>
      <c r="AA605" t="s">
        <v>2519</v>
      </c>
      <c r="AB605" t="s">
        <v>4949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45692</v>
      </c>
      <c r="AJ605" t="s">
        <v>64</v>
      </c>
      <c r="AK605" t="s">
        <v>64</v>
      </c>
      <c r="AL605" t="s">
        <v>4951</v>
      </c>
      <c r="AM605" t="s">
        <v>4947</v>
      </c>
      <c r="AN605" s="3">
        <v>46.41</v>
      </c>
      <c r="AO605" t="s">
        <v>4949</v>
      </c>
      <c r="AP605" t="s">
        <v>64</v>
      </c>
      <c r="AQ605" t="s">
        <v>4950</v>
      </c>
      <c r="AR605">
        <v>1470</v>
      </c>
      <c r="AS605" t="s">
        <v>66</v>
      </c>
    </row>
    <row r="606" spans="1:45" ht="16" x14ac:dyDescent="0.2">
      <c r="A606">
        <v>3900</v>
      </c>
      <c r="B606">
        <v>3900</v>
      </c>
      <c r="C606" s="2">
        <v>45694.041666666657</v>
      </c>
      <c r="D606" t="s">
        <v>1748</v>
      </c>
      <c r="E606" t="s">
        <v>4955</v>
      </c>
      <c r="F606" s="3">
        <v>4</v>
      </c>
      <c r="G606" t="s">
        <v>47</v>
      </c>
      <c r="H606" s="3">
        <v>0</v>
      </c>
      <c r="I606" t="s">
        <v>48</v>
      </c>
      <c r="J606">
        <v>2705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4952</v>
      </c>
      <c r="U606" t="s">
        <v>4953</v>
      </c>
      <c r="Z606" s="3"/>
      <c r="AF606" t="s">
        <v>63</v>
      </c>
      <c r="AH606">
        <v>0</v>
      </c>
      <c r="AI606" s="2">
        <v>45694</v>
      </c>
      <c r="AJ606" t="s">
        <v>64</v>
      </c>
      <c r="AK606" t="s">
        <v>64</v>
      </c>
      <c r="AL606" t="s">
        <v>4954</v>
      </c>
      <c r="AM606" t="s">
        <v>4953</v>
      </c>
      <c r="AN606" s="3"/>
      <c r="AP606" t="s">
        <v>64</v>
      </c>
      <c r="AR606">
        <v>1476</v>
      </c>
      <c r="AS606" t="s">
        <v>66</v>
      </c>
    </row>
    <row r="607" spans="1:45" ht="16" x14ac:dyDescent="0.2">
      <c r="A607">
        <v>3898</v>
      </c>
      <c r="B607">
        <v>3898</v>
      </c>
      <c r="C607" s="2">
        <v>45698.041666666657</v>
      </c>
      <c r="D607" t="s">
        <v>1814</v>
      </c>
      <c r="E607" t="s">
        <v>4904</v>
      </c>
      <c r="F607" s="3">
        <v>559.94000000000005</v>
      </c>
      <c r="G607" t="s">
        <v>47</v>
      </c>
      <c r="H607" s="3">
        <v>0</v>
      </c>
      <c r="I607" t="s">
        <v>48</v>
      </c>
      <c r="J607">
        <v>2722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4956</v>
      </c>
      <c r="U607" t="s">
        <v>4957</v>
      </c>
      <c r="V607" t="s">
        <v>3150</v>
      </c>
      <c r="W607" t="s">
        <v>56</v>
      </c>
      <c r="X607" t="s">
        <v>4958</v>
      </c>
      <c r="Y607" t="s">
        <v>4908</v>
      </c>
      <c r="Z607" s="3">
        <v>0</v>
      </c>
      <c r="AA607" t="s">
        <v>4959</v>
      </c>
      <c r="AB607" t="s">
        <v>4960</v>
      </c>
      <c r="AC607" t="s">
        <v>61</v>
      </c>
      <c r="AD607" t="s">
        <v>61</v>
      </c>
      <c r="AE607" t="s">
        <v>4961</v>
      </c>
      <c r="AF607" t="s">
        <v>63</v>
      </c>
      <c r="AH607">
        <v>0</v>
      </c>
      <c r="AI607" s="2">
        <v>45698</v>
      </c>
      <c r="AJ607" t="s">
        <v>64</v>
      </c>
      <c r="AK607" t="s">
        <v>64</v>
      </c>
      <c r="AL607" t="s">
        <v>4962</v>
      </c>
      <c r="AM607" t="s">
        <v>4957</v>
      </c>
      <c r="AN607" s="3">
        <v>559.94000000000005</v>
      </c>
      <c r="AO607" t="s">
        <v>4960</v>
      </c>
      <c r="AP607" t="s">
        <v>64</v>
      </c>
      <c r="AQ607" t="s">
        <v>4961</v>
      </c>
      <c r="AR607">
        <v>1477</v>
      </c>
      <c r="AS607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5205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5207</v>
      </c>
      <c r="N7" s="38" t="s">
        <v>5208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5207</v>
      </c>
      <c r="N8" s="38" t="s">
        <v>5208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5207</v>
      </c>
      <c r="N9" s="38" t="s">
        <v>5208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5207</v>
      </c>
      <c r="N10" s="38" t="s">
        <v>5208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5207</v>
      </c>
      <c r="N11" s="38" t="s">
        <v>5208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5207</v>
      </c>
      <c r="N12" s="38" t="s">
        <v>5208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5207</v>
      </c>
      <c r="N13" s="38" t="s">
        <v>5208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5207</v>
      </c>
      <c r="N14" s="38" t="s">
        <v>5208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5207</v>
      </c>
      <c r="N15" s="38" t="s">
        <v>5208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5207</v>
      </c>
      <c r="N16" s="38" t="s">
        <v>5208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5207</v>
      </c>
      <c r="N17" s="38" t="s">
        <v>5208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5207</v>
      </c>
      <c r="N18" s="38" t="s">
        <v>5208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5207</v>
      </c>
      <c r="N19" s="38" t="s">
        <v>5208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5207</v>
      </c>
      <c r="N20" s="38" t="s">
        <v>5208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5207</v>
      </c>
      <c r="N21" s="38" t="s">
        <v>5208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5207</v>
      </c>
      <c r="N22" s="38" t="s">
        <v>5208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5207</v>
      </c>
      <c r="N23" s="38" t="s">
        <v>5208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5207</v>
      </c>
      <c r="N24" s="38" t="s">
        <v>5208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5207</v>
      </c>
      <c r="N25" s="38" t="s">
        <v>5208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5207</v>
      </c>
      <c r="N26" s="38" t="s">
        <v>5208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5207</v>
      </c>
      <c r="N27" s="38" t="s">
        <v>5208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5207</v>
      </c>
      <c r="N28" s="38" t="s">
        <v>5208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5207</v>
      </c>
      <c r="N29" s="38" t="s">
        <v>5208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5207</v>
      </c>
      <c r="N30" s="38" t="s">
        <v>5208</v>
      </c>
    </row>
    <row r="31" spans="4:14" ht="16" x14ac:dyDescent="0.2">
      <c r="D31" s="35" t="s">
        <v>5209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5207</v>
      </c>
      <c r="N32" s="38" t="s">
        <v>5208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5207</v>
      </c>
      <c r="N33" s="38" t="s">
        <v>5208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5207</v>
      </c>
      <c r="N34" s="38" t="s">
        <v>5208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5207</v>
      </c>
      <c r="N35" s="38" t="s">
        <v>5208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5207</v>
      </c>
      <c r="N36" s="38" t="s">
        <v>5208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5207</v>
      </c>
      <c r="N37" s="38" t="s">
        <v>5208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5207</v>
      </c>
      <c r="N38" s="38" t="s">
        <v>5208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5207</v>
      </c>
      <c r="N39" s="38" t="s">
        <v>5208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5207</v>
      </c>
      <c r="N40" s="38" t="s">
        <v>5208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5207</v>
      </c>
      <c r="N41" s="38" t="s">
        <v>5208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5207</v>
      </c>
      <c r="N42" s="38" t="s">
        <v>5208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5207</v>
      </c>
      <c r="N43" s="38" t="s">
        <v>5208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5207</v>
      </c>
      <c r="N44" s="38" t="s">
        <v>5208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5207</v>
      </c>
      <c r="N45" s="38" t="s">
        <v>5208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5207</v>
      </c>
      <c r="N46" s="38" t="s">
        <v>5208</v>
      </c>
    </row>
    <row r="47" spans="3:14" ht="16" x14ac:dyDescent="0.2">
      <c r="D47" s="35" t="s">
        <v>5210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5148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5211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5207</v>
      </c>
      <c r="N50" s="38" t="s">
        <v>5212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5207</v>
      </c>
      <c r="N51" s="38" t="s">
        <v>5212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5207</v>
      </c>
      <c r="N52" s="38" t="s">
        <v>5212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5207</v>
      </c>
      <c r="N53" s="38" t="s">
        <v>5212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5207</v>
      </c>
      <c r="N54" s="38" t="s">
        <v>5212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5207</v>
      </c>
      <c r="N55" s="38" t="s">
        <v>5212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5207</v>
      </c>
      <c r="N56" s="38" t="s">
        <v>5212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5207</v>
      </c>
      <c r="N57" s="38" t="s">
        <v>5212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5207</v>
      </c>
      <c r="N58" s="38" t="s">
        <v>5208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5207</v>
      </c>
      <c r="N59" s="38" t="s">
        <v>5212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5207</v>
      </c>
      <c r="N60" s="38" t="s">
        <v>5212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5213</v>
      </c>
      <c r="N61" s="38" t="s">
        <v>5214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5207</v>
      </c>
      <c r="N62" s="38" t="s">
        <v>5212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5207</v>
      </c>
      <c r="N63" s="38" t="s">
        <v>5212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5207</v>
      </c>
      <c r="N64" s="38" t="s">
        <v>5212</v>
      </c>
    </row>
    <row r="65" spans="4:14" ht="16" x14ac:dyDescent="0.2">
      <c r="D65" s="35" t="s">
        <v>5215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5207</v>
      </c>
      <c r="N66" s="38" t="s">
        <v>5212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5207</v>
      </c>
      <c r="N67" s="38" t="s">
        <v>5212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5216</v>
      </c>
      <c r="N68" s="38" t="s">
        <v>5212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5207</v>
      </c>
      <c r="N69" s="38" t="s">
        <v>5212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5207</v>
      </c>
      <c r="N70" s="38" t="s">
        <v>5212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5213</v>
      </c>
      <c r="N71" s="38" t="s">
        <v>5217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5207</v>
      </c>
      <c r="N72" s="38" t="s">
        <v>5212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5207</v>
      </c>
      <c r="N73" s="38" t="s">
        <v>5212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5213</v>
      </c>
      <c r="N74" s="38" t="s">
        <v>5217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5207</v>
      </c>
      <c r="N75" s="38" t="s">
        <v>5212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5207</v>
      </c>
      <c r="N76" s="38" t="s">
        <v>5212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5207</v>
      </c>
      <c r="N77" s="38" t="s">
        <v>5208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5207</v>
      </c>
      <c r="N78" s="38" t="s">
        <v>5212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5207</v>
      </c>
      <c r="N79" s="38" t="s">
        <v>5212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5207</v>
      </c>
      <c r="N80" s="38" t="s">
        <v>5212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5207</v>
      </c>
      <c r="N81" s="38" t="s">
        <v>5212</v>
      </c>
    </row>
    <row r="82" spans="4:14" ht="16" x14ac:dyDescent="0.2">
      <c r="D82" s="35" t="s">
        <v>5218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5207</v>
      </c>
      <c r="N83" s="38" t="s">
        <v>5212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5207</v>
      </c>
      <c r="N84" s="38" t="s">
        <v>5212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5213</v>
      </c>
      <c r="N85" s="38" t="s">
        <v>5217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5216</v>
      </c>
      <c r="N86" s="38" t="s">
        <v>5212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5207</v>
      </c>
      <c r="N87" s="38" t="s">
        <v>5212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5207</v>
      </c>
      <c r="N88" s="38" t="s">
        <v>5212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5213</v>
      </c>
      <c r="N89" s="38" t="s">
        <v>5217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5207</v>
      </c>
      <c r="N90" s="38" t="s">
        <v>5212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5207</v>
      </c>
      <c r="N91" s="38" t="s">
        <v>5212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5207</v>
      </c>
      <c r="N92" s="38" t="s">
        <v>5212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5207</v>
      </c>
      <c r="N93" s="38" t="s">
        <v>5212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5207</v>
      </c>
      <c r="N94" s="38" t="s">
        <v>5208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5207</v>
      </c>
      <c r="N95" s="38" t="s">
        <v>5212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5207</v>
      </c>
      <c r="N96" s="38" t="s">
        <v>5212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5207</v>
      </c>
      <c r="N97" s="38" t="s">
        <v>5212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5207</v>
      </c>
      <c r="N98" s="38" t="s">
        <v>5212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5213</v>
      </c>
      <c r="N99" s="38" t="s">
        <v>5217</v>
      </c>
    </row>
    <row r="100" spans="3:14" ht="18" x14ac:dyDescent="0.2">
      <c r="C100" s="24" t="s">
        <v>5203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5219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5207</v>
      </c>
      <c r="N102" s="38" t="s">
        <v>5208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5207</v>
      </c>
      <c r="N103" s="38" t="s">
        <v>5208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5207</v>
      </c>
      <c r="N104" s="38" t="s">
        <v>5208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5207</v>
      </c>
      <c r="N105" s="38" t="s">
        <v>5208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5207</v>
      </c>
      <c r="N106" s="38" t="s">
        <v>5208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5207</v>
      </c>
      <c r="N107" s="38" t="s">
        <v>5208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5207</v>
      </c>
      <c r="N108" s="38" t="s">
        <v>5208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5207</v>
      </c>
      <c r="N109" s="38" t="s">
        <v>5208</v>
      </c>
    </row>
    <row r="110" spans="3:14" ht="16" x14ac:dyDescent="0.2">
      <c r="D110" s="35" t="s">
        <v>5220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5207</v>
      </c>
      <c r="N111" s="38" t="s">
        <v>5208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5207</v>
      </c>
      <c r="N112" s="38" t="s">
        <v>5208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5207</v>
      </c>
      <c r="N113" s="38" t="s">
        <v>5208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5207</v>
      </c>
      <c r="N114" s="38" t="s">
        <v>5208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5207</v>
      </c>
      <c r="N115" s="38" t="s">
        <v>5208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5207</v>
      </c>
      <c r="N116" s="38" t="s">
        <v>5208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5207</v>
      </c>
      <c r="N117" s="38" t="s">
        <v>5208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5207</v>
      </c>
      <c r="N118" s="38" t="s">
        <v>5208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5207</v>
      </c>
      <c r="N119" s="38" t="s">
        <v>5208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5207</v>
      </c>
      <c r="N120" s="38" t="s">
        <v>5208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5207</v>
      </c>
      <c r="N121" s="38" t="s">
        <v>5208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5207</v>
      </c>
      <c r="N122" s="38" t="s">
        <v>5208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5207</v>
      </c>
      <c r="N123" s="38" t="s">
        <v>5208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5207</v>
      </c>
      <c r="N124" s="38" t="s">
        <v>5208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5207</v>
      </c>
      <c r="N125" s="38" t="s">
        <v>5208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5207</v>
      </c>
      <c r="N126" s="38" t="s">
        <v>5208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5207</v>
      </c>
      <c r="N127" s="38" t="s">
        <v>5208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5207</v>
      </c>
      <c r="N128" s="38" t="s">
        <v>5208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5207</v>
      </c>
      <c r="N129" s="38" t="s">
        <v>5208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5207</v>
      </c>
      <c r="N130" s="38" t="s">
        <v>5208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5207</v>
      </c>
      <c r="N131" s="38" t="s">
        <v>5208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5207</v>
      </c>
      <c r="N132" s="38" t="s">
        <v>5208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5207</v>
      </c>
      <c r="N133" s="38" t="s">
        <v>5208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5207</v>
      </c>
      <c r="N134" s="38" t="s">
        <v>5208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5207</v>
      </c>
      <c r="N135" s="38" t="s">
        <v>5208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5207</v>
      </c>
      <c r="N136" s="38" t="s">
        <v>5208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5207</v>
      </c>
      <c r="N137" s="38" t="s">
        <v>5208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5207</v>
      </c>
      <c r="N138" s="38" t="s">
        <v>5208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5207</v>
      </c>
      <c r="N139" s="38" t="s">
        <v>5208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5207</v>
      </c>
      <c r="N140" s="38" t="s">
        <v>5208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5207</v>
      </c>
      <c r="N141" s="38" t="s">
        <v>5208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5207</v>
      </c>
      <c r="N142" s="38" t="s">
        <v>5208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5207</v>
      </c>
      <c r="N143" s="38" t="s">
        <v>5208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5207</v>
      </c>
      <c r="N144" s="38" t="s">
        <v>5208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5207</v>
      </c>
      <c r="N145" s="38" t="s">
        <v>5208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5207</v>
      </c>
      <c r="N146" s="38" t="s">
        <v>5208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5207</v>
      </c>
      <c r="N147" s="38" t="s">
        <v>5208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5207</v>
      </c>
      <c r="N148" s="38" t="s">
        <v>5208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5207</v>
      </c>
      <c r="N149" s="38" t="s">
        <v>5208</v>
      </c>
    </row>
    <row r="150" spans="2:14" ht="16" x14ac:dyDescent="0.2">
      <c r="D150" s="35" t="s">
        <v>5221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5204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5222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5207</v>
      </c>
      <c r="N153" s="38" t="s">
        <v>5208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5207</v>
      </c>
      <c r="N154" s="38" t="s">
        <v>5208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5207</v>
      </c>
      <c r="N155" s="38" t="s">
        <v>5208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5207</v>
      </c>
      <c r="N156" s="38" t="s">
        <v>5208</v>
      </c>
    </row>
    <row r="157" spans="2:14" ht="21" x14ac:dyDescent="0.25">
      <c r="B157" s="23" t="s">
        <v>5158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5223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5216</v>
      </c>
      <c r="N159" s="38" t="s">
        <v>5217</v>
      </c>
    </row>
    <row r="160" spans="2:14" ht="16" x14ac:dyDescent="0.2">
      <c r="D160" s="35" t="s">
        <v>5224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5216</v>
      </c>
      <c r="N161" s="38" t="s">
        <v>5217</v>
      </c>
    </row>
    <row r="162" spans="4:14" ht="16" x14ac:dyDescent="0.2">
      <c r="D162" s="35" t="s">
        <v>5225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5216</v>
      </c>
      <c r="N163" s="38" t="s">
        <v>5217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5226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5207</v>
      </c>
      <c r="N7" s="38" t="s">
        <v>5208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5207</v>
      </c>
      <c r="N8" s="38" t="s">
        <v>5208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5207</v>
      </c>
      <c r="N9" s="38" t="s">
        <v>5208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5207</v>
      </c>
      <c r="N10" s="38" t="s">
        <v>5208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5207</v>
      </c>
      <c r="N11" s="38" t="s">
        <v>5208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5207</v>
      </c>
      <c r="N12" s="38" t="s">
        <v>5208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5207</v>
      </c>
      <c r="N13" s="38" t="s">
        <v>5208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5207</v>
      </c>
      <c r="N14" s="38" t="s">
        <v>5208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5207</v>
      </c>
      <c r="N15" s="38" t="s">
        <v>5208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5207</v>
      </c>
      <c r="N16" s="38" t="s">
        <v>5208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5207</v>
      </c>
      <c r="N17" s="38" t="s">
        <v>5208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5207</v>
      </c>
      <c r="N18" s="38" t="s">
        <v>5208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5207</v>
      </c>
      <c r="N19" s="38" t="s">
        <v>5208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5207</v>
      </c>
      <c r="N20" s="38" t="s">
        <v>5208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5207</v>
      </c>
      <c r="N21" s="38" t="s">
        <v>5208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5207</v>
      </c>
      <c r="N22" s="38" t="s">
        <v>5208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5207</v>
      </c>
      <c r="N23" s="38" t="s">
        <v>5208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5207</v>
      </c>
      <c r="N24" s="38" t="s">
        <v>5208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5207</v>
      </c>
      <c r="N25" s="38" t="s">
        <v>5208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5207</v>
      </c>
      <c r="N26" s="38" t="s">
        <v>5208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5207</v>
      </c>
      <c r="N27" s="38" t="s">
        <v>5208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5207</v>
      </c>
      <c r="N28" s="38" t="s">
        <v>5208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5207</v>
      </c>
      <c r="N29" s="38" t="s">
        <v>5208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5207</v>
      </c>
      <c r="N30" s="38" t="s">
        <v>5208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5207</v>
      </c>
      <c r="N31" s="38" t="s">
        <v>5208</v>
      </c>
    </row>
    <row r="32" spans="4:14" ht="16" x14ac:dyDescent="0.2">
      <c r="D32" s="35" t="s">
        <v>5209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5207</v>
      </c>
      <c r="N33" s="38" t="s">
        <v>5208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5207</v>
      </c>
      <c r="N34" s="38" t="s">
        <v>5208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5207</v>
      </c>
      <c r="N35" s="38" t="s">
        <v>5208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5207</v>
      </c>
      <c r="N36" s="38" t="s">
        <v>5208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5207</v>
      </c>
      <c r="N37" s="38" t="s">
        <v>5208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5207</v>
      </c>
      <c r="N38" s="38" t="s">
        <v>5208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5207</v>
      </c>
      <c r="N39" s="38" t="s">
        <v>5208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5207</v>
      </c>
      <c r="N40" s="38" t="s">
        <v>5208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5207</v>
      </c>
      <c r="N41" s="38" t="s">
        <v>5208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5207</v>
      </c>
      <c r="N42" s="38" t="s">
        <v>5208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5207</v>
      </c>
      <c r="N43" s="38" t="s">
        <v>5208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5207</v>
      </c>
      <c r="N44" s="38" t="s">
        <v>5208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5207</v>
      </c>
      <c r="N45" s="38" t="s">
        <v>5208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5207</v>
      </c>
      <c r="N46" s="38" t="s">
        <v>5208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5207</v>
      </c>
      <c r="N47" s="38" t="s">
        <v>5208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5207</v>
      </c>
      <c r="N48" s="38" t="s">
        <v>5208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5207</v>
      </c>
      <c r="N49" s="38" t="s">
        <v>5208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5207</v>
      </c>
      <c r="N50" s="38" t="s">
        <v>5208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5207</v>
      </c>
      <c r="N51" s="38" t="s">
        <v>5208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5207</v>
      </c>
      <c r="N52" s="38" t="s">
        <v>5208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5207</v>
      </c>
      <c r="N53" s="38" t="s">
        <v>5208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5207</v>
      </c>
      <c r="N54" s="38" t="s">
        <v>5208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5207</v>
      </c>
      <c r="N55" s="38" t="s">
        <v>5208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5207</v>
      </c>
      <c r="N56" s="38" t="s">
        <v>5208</v>
      </c>
    </row>
    <row r="57" spans="3:14" ht="16" x14ac:dyDescent="0.2">
      <c r="D57" s="35" t="s">
        <v>5210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5148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5211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5207</v>
      </c>
      <c r="N60" s="38" t="s">
        <v>5212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5207</v>
      </c>
      <c r="N61" s="38" t="s">
        <v>5212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5207</v>
      </c>
      <c r="N62" s="38" t="s">
        <v>5212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5207</v>
      </c>
      <c r="N63" s="38" t="s">
        <v>5212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5207</v>
      </c>
      <c r="N64" s="38" t="s">
        <v>5212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5207</v>
      </c>
      <c r="N65" s="38" t="s">
        <v>5212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5207</v>
      </c>
      <c r="N66" s="38" t="s">
        <v>5212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5207</v>
      </c>
      <c r="N67" s="38" t="s">
        <v>5212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5207</v>
      </c>
      <c r="N68" s="38" t="s">
        <v>5212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5207</v>
      </c>
      <c r="N69" s="38" t="s">
        <v>5212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5207</v>
      </c>
      <c r="N70" s="38" t="s">
        <v>5212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5207</v>
      </c>
      <c r="N71" s="38" t="s">
        <v>5212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5207</v>
      </c>
      <c r="N72" s="38" t="s">
        <v>5212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5207</v>
      </c>
      <c r="N73" s="38" t="s">
        <v>5212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5207</v>
      </c>
      <c r="N74" s="38" t="s">
        <v>5212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5207</v>
      </c>
      <c r="N75" s="38" t="s">
        <v>5212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5207</v>
      </c>
      <c r="N76" s="38" t="s">
        <v>5212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5207</v>
      </c>
      <c r="N77" s="38" t="s">
        <v>5212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5207</v>
      </c>
      <c r="N78" s="38" t="s">
        <v>5212</v>
      </c>
    </row>
    <row r="79" spans="4:14" ht="16" x14ac:dyDescent="0.2">
      <c r="D79" s="35" t="s">
        <v>5215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5207</v>
      </c>
      <c r="N80" s="38" t="s">
        <v>5212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5207</v>
      </c>
      <c r="N81" s="38" t="s">
        <v>5212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5207</v>
      </c>
      <c r="N82" s="38" t="s">
        <v>5212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5207</v>
      </c>
      <c r="N83" s="38" t="s">
        <v>5212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5207</v>
      </c>
      <c r="N84" s="38" t="s">
        <v>5212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5207</v>
      </c>
      <c r="N85" s="38" t="s">
        <v>5212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5207</v>
      </c>
      <c r="N86" s="38" t="s">
        <v>5212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5207</v>
      </c>
      <c r="N87" s="38" t="s">
        <v>5212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5207</v>
      </c>
      <c r="N88" s="38" t="s">
        <v>5212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5207</v>
      </c>
      <c r="N89" s="38" t="s">
        <v>5212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5207</v>
      </c>
      <c r="N90" s="38" t="s">
        <v>5212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5207</v>
      </c>
      <c r="N91" s="38" t="s">
        <v>5212</v>
      </c>
    </row>
    <row r="92" spans="4:14" ht="16" x14ac:dyDescent="0.2">
      <c r="D92" s="35" t="s">
        <v>5218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5207</v>
      </c>
      <c r="N93" s="38" t="s">
        <v>5212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5207</v>
      </c>
      <c r="N94" s="38" t="s">
        <v>5212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5207</v>
      </c>
      <c r="N95" s="38" t="s">
        <v>5212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5207</v>
      </c>
      <c r="N96" s="38" t="s">
        <v>5212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5207</v>
      </c>
      <c r="N97" s="38" t="s">
        <v>5212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5207</v>
      </c>
      <c r="N98" s="38" t="s">
        <v>5212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5207</v>
      </c>
      <c r="N99" s="38" t="s">
        <v>5212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5207</v>
      </c>
      <c r="N100" s="38" t="s">
        <v>5212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5207</v>
      </c>
      <c r="N101" s="38" t="s">
        <v>5212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5207</v>
      </c>
      <c r="N102" s="38" t="s">
        <v>5212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5207</v>
      </c>
      <c r="N103" s="38" t="s">
        <v>5212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5207</v>
      </c>
      <c r="N104" s="38" t="s">
        <v>5212</v>
      </c>
    </row>
    <row r="105" spans="3:14" ht="18" x14ac:dyDescent="0.2">
      <c r="C105" s="24" t="s">
        <v>5203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5219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5207</v>
      </c>
      <c r="N107" s="38" t="s">
        <v>5208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5207</v>
      </c>
      <c r="N108" s="38" t="s">
        <v>5208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5207</v>
      </c>
      <c r="N109" s="38" t="s">
        <v>5208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5207</v>
      </c>
      <c r="N110" s="38" t="s">
        <v>5208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5207</v>
      </c>
      <c r="N111" s="38" t="s">
        <v>5208</v>
      </c>
    </row>
    <row r="112" spans="3:14" ht="16" x14ac:dyDescent="0.2">
      <c r="D112" s="35" t="s">
        <v>5220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5207</v>
      </c>
      <c r="N113" s="38" t="s">
        <v>5208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5207</v>
      </c>
      <c r="N114" s="38" t="s">
        <v>5208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5207</v>
      </c>
      <c r="N115" s="38" t="s">
        <v>5208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5207</v>
      </c>
      <c r="N116" s="38" t="s">
        <v>5208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5207</v>
      </c>
      <c r="N117" s="38" t="s">
        <v>5208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5207</v>
      </c>
      <c r="N118" s="38" t="s">
        <v>5208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5207</v>
      </c>
      <c r="N119" s="38" t="s">
        <v>5208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5207</v>
      </c>
      <c r="N120" s="38" t="s">
        <v>5208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5207</v>
      </c>
      <c r="N121" s="38" t="s">
        <v>5208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5207</v>
      </c>
      <c r="N122" s="38" t="s">
        <v>5208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5207</v>
      </c>
      <c r="N123" s="38" t="s">
        <v>5208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5207</v>
      </c>
      <c r="N124" s="38" t="s">
        <v>5208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5207</v>
      </c>
      <c r="N125" s="38" t="s">
        <v>5208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5207</v>
      </c>
      <c r="N126" s="38" t="s">
        <v>5208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5207</v>
      </c>
      <c r="N127" s="38" t="s">
        <v>5208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5207</v>
      </c>
      <c r="N128" s="38" t="s">
        <v>5208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5207</v>
      </c>
      <c r="N129" s="38" t="s">
        <v>5208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5207</v>
      </c>
      <c r="N130" s="38" t="s">
        <v>5208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5207</v>
      </c>
      <c r="N131" s="38" t="s">
        <v>5208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5207</v>
      </c>
      <c r="N132" s="38" t="s">
        <v>5208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5207</v>
      </c>
      <c r="N133" s="38" t="s">
        <v>5208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5207</v>
      </c>
      <c r="N134" s="38" t="s">
        <v>5208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5207</v>
      </c>
      <c r="N135" s="38" t="s">
        <v>5208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5207</v>
      </c>
      <c r="N136" s="38" t="s">
        <v>5208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5207</v>
      </c>
      <c r="N137" s="38" t="s">
        <v>5208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5207</v>
      </c>
      <c r="N138" s="38" t="s">
        <v>5208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5207</v>
      </c>
      <c r="N139" s="38" t="s">
        <v>5208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5207</v>
      </c>
      <c r="N140" s="38" t="s">
        <v>5208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5207</v>
      </c>
      <c r="N141" s="38" t="s">
        <v>5208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5207</v>
      </c>
      <c r="N142" s="38" t="s">
        <v>5208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5207</v>
      </c>
      <c r="N143" s="38" t="s">
        <v>5208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5207</v>
      </c>
      <c r="N144" s="38" t="s">
        <v>5208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5207</v>
      </c>
      <c r="N145" s="38" t="s">
        <v>5208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5216</v>
      </c>
      <c r="N146" s="38" t="s">
        <v>5214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5207</v>
      </c>
      <c r="N147" s="38" t="s">
        <v>5208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5207</v>
      </c>
      <c r="N148" s="38" t="s">
        <v>5208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5207</v>
      </c>
      <c r="N149" s="38" t="s">
        <v>5208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5207</v>
      </c>
      <c r="N150" s="38" t="s">
        <v>5208</v>
      </c>
    </row>
    <row r="151" spans="2:14" ht="16" x14ac:dyDescent="0.2">
      <c r="D151" s="35" t="s">
        <v>5221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5207</v>
      </c>
      <c r="N152" s="38" t="s">
        <v>5208</v>
      </c>
    </row>
    <row r="153" spans="2:14" ht="18" x14ac:dyDescent="0.2">
      <c r="C153" s="24" t="s">
        <v>5204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5222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5158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5223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5224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5216</v>
      </c>
      <c r="N158" s="38" t="s">
        <v>5217</v>
      </c>
    </row>
    <row r="159" spans="2:14" ht="16" x14ac:dyDescent="0.2">
      <c r="D159" s="35" t="s">
        <v>5225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5227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5207</v>
      </c>
      <c r="N7" s="38" t="s">
        <v>5208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5207</v>
      </c>
      <c r="N8" s="38" t="s">
        <v>5208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5207</v>
      </c>
      <c r="N9" s="38" t="s">
        <v>5208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5207</v>
      </c>
      <c r="N10" s="38" t="s">
        <v>5208</v>
      </c>
    </row>
    <row r="11" spans="2:14" ht="16" x14ac:dyDescent="0.2">
      <c r="E11" s="2">
        <v>45316.041666666657</v>
      </c>
      <c r="F11">
        <v>2903</v>
      </c>
      <c r="G11" t="s">
        <v>1761</v>
      </c>
      <c r="H11">
        <v>2722</v>
      </c>
      <c r="I11">
        <v>940</v>
      </c>
      <c r="J11" t="s">
        <v>3527</v>
      </c>
      <c r="K11" s="3">
        <v>508.08</v>
      </c>
      <c r="L11" t="s">
        <v>47</v>
      </c>
      <c r="M11" s="37" t="s">
        <v>5207</v>
      </c>
      <c r="N11" s="38" t="s">
        <v>5208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5207</v>
      </c>
      <c r="N12" s="38" t="s">
        <v>5208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3607</v>
      </c>
      <c r="K13" s="3">
        <v>4.99</v>
      </c>
      <c r="L13" t="s">
        <v>47</v>
      </c>
      <c r="M13" s="37" t="s">
        <v>5207</v>
      </c>
      <c r="N13" s="38" t="s">
        <v>5208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3663</v>
      </c>
      <c r="K14" s="3">
        <v>726</v>
      </c>
      <c r="L14" t="s">
        <v>47</v>
      </c>
      <c r="M14" s="37" t="s">
        <v>5207</v>
      </c>
      <c r="N14" s="38" t="s">
        <v>5208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5207</v>
      </c>
      <c r="N15" s="38" t="s">
        <v>5208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3710</v>
      </c>
      <c r="K16" s="3">
        <v>9.98</v>
      </c>
      <c r="L16" t="s">
        <v>47</v>
      </c>
      <c r="M16" s="37" t="s">
        <v>5207</v>
      </c>
      <c r="N16" s="38" t="s">
        <v>5208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3773</v>
      </c>
      <c r="K17" s="3">
        <v>539.65</v>
      </c>
      <c r="L17" t="s">
        <v>47</v>
      </c>
      <c r="M17" s="37" t="s">
        <v>5207</v>
      </c>
      <c r="N17" s="38" t="s">
        <v>5208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5207</v>
      </c>
      <c r="N18" s="38" t="s">
        <v>5208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3816</v>
      </c>
      <c r="K19" s="3">
        <v>6.5</v>
      </c>
      <c r="L19" t="s">
        <v>47</v>
      </c>
      <c r="M19" s="37" t="s">
        <v>5207</v>
      </c>
      <c r="N19" s="38" t="s">
        <v>5208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3894</v>
      </c>
      <c r="K20" s="3">
        <v>4.99</v>
      </c>
      <c r="L20" t="s">
        <v>47</v>
      </c>
      <c r="M20" s="37" t="s">
        <v>5207</v>
      </c>
      <c r="N20" s="38" t="s">
        <v>5208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3900</v>
      </c>
      <c r="K21" s="3">
        <v>21.97</v>
      </c>
      <c r="L21" t="s">
        <v>47</v>
      </c>
      <c r="M21" s="37" t="s">
        <v>5207</v>
      </c>
      <c r="N21" s="38" t="s">
        <v>5208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3918</v>
      </c>
      <c r="K22" s="3">
        <v>290.67</v>
      </c>
      <c r="L22" t="s">
        <v>47</v>
      </c>
      <c r="M22" s="37" t="s">
        <v>5207</v>
      </c>
      <c r="N22" s="38" t="s">
        <v>5208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3926</v>
      </c>
      <c r="K23" s="3">
        <v>791.22</v>
      </c>
      <c r="L23" t="s">
        <v>47</v>
      </c>
      <c r="M23" s="37" t="s">
        <v>5207</v>
      </c>
      <c r="N23" s="38" t="s">
        <v>5208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5207</v>
      </c>
      <c r="N24" s="38" t="s">
        <v>5208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3993</v>
      </c>
      <c r="K25" s="3">
        <v>17.010000000000002</v>
      </c>
      <c r="L25" t="s">
        <v>47</v>
      </c>
      <c r="M25" s="37" t="s">
        <v>5207</v>
      </c>
      <c r="N25" s="38" t="s">
        <v>5208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3900</v>
      </c>
      <c r="K26" s="3">
        <v>22.27</v>
      </c>
      <c r="L26" t="s">
        <v>47</v>
      </c>
      <c r="M26" s="37" t="s">
        <v>5207</v>
      </c>
      <c r="N26" s="38" t="s">
        <v>5208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4013</v>
      </c>
      <c r="K27" s="3">
        <v>657.31</v>
      </c>
      <c r="L27" t="s">
        <v>47</v>
      </c>
      <c r="M27" s="37" t="s">
        <v>5207</v>
      </c>
      <c r="N27" s="38" t="s">
        <v>5208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3894</v>
      </c>
      <c r="K28" s="3">
        <v>4.99</v>
      </c>
      <c r="L28" t="s">
        <v>47</v>
      </c>
      <c r="M28" s="37" t="s">
        <v>5207</v>
      </c>
      <c r="N28" s="38" t="s">
        <v>5208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4037</v>
      </c>
      <c r="K29" s="3">
        <v>1246.21</v>
      </c>
      <c r="L29" t="s">
        <v>47</v>
      </c>
      <c r="M29" s="37" t="s">
        <v>5207</v>
      </c>
      <c r="N29" s="38" t="s">
        <v>5208</v>
      </c>
    </row>
    <row r="30" spans="4:14" ht="16" x14ac:dyDescent="0.2">
      <c r="D30" s="35" t="s">
        <v>5209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5207</v>
      </c>
      <c r="N31" s="38" t="s">
        <v>5208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5207</v>
      </c>
      <c r="N32" s="38" t="s">
        <v>5208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5207</v>
      </c>
      <c r="N33" s="38" t="s">
        <v>5208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5207</v>
      </c>
      <c r="N34" s="38" t="s">
        <v>5208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5207</v>
      </c>
      <c r="N35" s="38" t="s">
        <v>5208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3740</v>
      </c>
      <c r="K36" s="3">
        <v>405</v>
      </c>
      <c r="L36" t="s">
        <v>47</v>
      </c>
      <c r="M36" s="37" t="s">
        <v>5207</v>
      </c>
      <c r="N36" s="38" t="s">
        <v>5208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5207</v>
      </c>
      <c r="N37" s="38" t="s">
        <v>5208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3763</v>
      </c>
      <c r="K38" s="3">
        <v>38.08</v>
      </c>
      <c r="L38" t="s">
        <v>47</v>
      </c>
      <c r="M38" s="37" t="s">
        <v>5207</v>
      </c>
      <c r="N38" s="38" t="s">
        <v>5208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5207</v>
      </c>
      <c r="N39" s="38" t="s">
        <v>5208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5207</v>
      </c>
      <c r="N40" s="38" t="s">
        <v>5208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5207</v>
      </c>
      <c r="N41" s="38" t="s">
        <v>5208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5207</v>
      </c>
      <c r="N42" s="38" t="s">
        <v>5208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3864</v>
      </c>
      <c r="K43" s="3">
        <v>159.11000000000001</v>
      </c>
      <c r="L43" t="s">
        <v>47</v>
      </c>
      <c r="M43" s="37" t="s">
        <v>5207</v>
      </c>
      <c r="N43" s="38" t="s">
        <v>5208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5207</v>
      </c>
      <c r="N44" s="38" t="s">
        <v>5208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3864</v>
      </c>
      <c r="K45" s="3">
        <v>306</v>
      </c>
      <c r="L45" t="s">
        <v>47</v>
      </c>
      <c r="M45" s="37" t="s">
        <v>5207</v>
      </c>
      <c r="N45" s="38" t="s">
        <v>5208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5207</v>
      </c>
      <c r="N46" s="38" t="s">
        <v>5208</v>
      </c>
    </row>
    <row r="47" spans="3:14" ht="16" x14ac:dyDescent="0.2">
      <c r="D47" s="35" t="s">
        <v>5210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5148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5211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5207</v>
      </c>
      <c r="N50" s="38" t="s">
        <v>5212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5207</v>
      </c>
      <c r="N51" s="38" t="s">
        <v>5212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5207</v>
      </c>
      <c r="N52" s="38" t="s">
        <v>5212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3639</v>
      </c>
      <c r="K53" s="3">
        <v>684.38</v>
      </c>
      <c r="L53" t="s">
        <v>47</v>
      </c>
      <c r="M53" s="37" t="s">
        <v>5207</v>
      </c>
      <c r="N53" s="38" t="s">
        <v>5212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5207</v>
      </c>
      <c r="N54" s="38" t="s">
        <v>5212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3640</v>
      </c>
      <c r="K55" s="3">
        <v>143</v>
      </c>
      <c r="L55" t="s">
        <v>47</v>
      </c>
      <c r="M55" s="37" t="s">
        <v>5207</v>
      </c>
      <c r="N55" s="38" t="s">
        <v>5212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3639</v>
      </c>
      <c r="K56" s="3">
        <v>753.43</v>
      </c>
      <c r="L56" t="s">
        <v>47</v>
      </c>
      <c r="M56" s="37" t="s">
        <v>5207</v>
      </c>
      <c r="N56" s="38" t="s">
        <v>5212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5207</v>
      </c>
      <c r="N57" s="38" t="s">
        <v>5212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5207</v>
      </c>
      <c r="N58" s="38" t="s">
        <v>5212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5207</v>
      </c>
      <c r="N59" s="38" t="s">
        <v>5212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3889</v>
      </c>
      <c r="K60" s="3">
        <v>17.05</v>
      </c>
      <c r="L60" t="s">
        <v>47</v>
      </c>
      <c r="M60" s="37" t="s">
        <v>5207</v>
      </c>
      <c r="N60" s="38" t="s">
        <v>5208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3880</v>
      </c>
      <c r="K61" s="3">
        <v>121.09</v>
      </c>
      <c r="L61" t="s">
        <v>47</v>
      </c>
      <c r="M61" s="37" t="s">
        <v>5207</v>
      </c>
      <c r="N61" s="38" t="s">
        <v>5208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5207</v>
      </c>
      <c r="N62" s="38" t="s">
        <v>5212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5207</v>
      </c>
      <c r="N63" s="38" t="s">
        <v>5212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5207</v>
      </c>
      <c r="N64" s="38" t="s">
        <v>5212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5207</v>
      </c>
      <c r="N65" s="38" t="s">
        <v>5212</v>
      </c>
    </row>
    <row r="66" spans="4:14" ht="16" x14ac:dyDescent="0.2">
      <c r="D66" s="35" t="s">
        <v>5215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5207</v>
      </c>
      <c r="N67" s="38" t="s">
        <v>5212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5207</v>
      </c>
      <c r="N68" s="38" t="s">
        <v>5212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5207</v>
      </c>
      <c r="N69" s="38" t="s">
        <v>5212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5207</v>
      </c>
      <c r="N70" s="38" t="s">
        <v>5212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5207</v>
      </c>
      <c r="N71" s="38" t="s">
        <v>5212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3639</v>
      </c>
      <c r="K72" s="3">
        <v>712.19</v>
      </c>
      <c r="L72" t="s">
        <v>47</v>
      </c>
      <c r="M72" s="37" t="s">
        <v>5207</v>
      </c>
      <c r="N72" s="38" t="s">
        <v>5212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5207</v>
      </c>
      <c r="N73" s="38" t="s">
        <v>5212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5207</v>
      </c>
      <c r="N74" s="38" t="s">
        <v>5212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3889</v>
      </c>
      <c r="K75" s="3">
        <v>11.77</v>
      </c>
      <c r="L75" t="s">
        <v>47</v>
      </c>
      <c r="M75" s="37" t="s">
        <v>5207</v>
      </c>
      <c r="N75" s="38" t="s">
        <v>5208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3880</v>
      </c>
      <c r="K76" s="3">
        <v>116.5</v>
      </c>
      <c r="L76" t="s">
        <v>47</v>
      </c>
      <c r="M76" s="37" t="s">
        <v>5207</v>
      </c>
      <c r="N76" s="38" t="s">
        <v>5208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5207</v>
      </c>
      <c r="N77" s="38" t="s">
        <v>5212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5207</v>
      </c>
      <c r="N78" s="38" t="s">
        <v>5212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5207</v>
      </c>
      <c r="N79" s="38" t="s">
        <v>5212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5207</v>
      </c>
      <c r="N80" s="38" t="s">
        <v>5212</v>
      </c>
    </row>
    <row r="81" spans="3:14" ht="16" x14ac:dyDescent="0.2">
      <c r="D81" s="35" t="s">
        <v>5218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5207</v>
      </c>
      <c r="N82" s="38" t="s">
        <v>5212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5207</v>
      </c>
      <c r="N83" s="38" t="s">
        <v>5212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5207</v>
      </c>
      <c r="N84" s="38" t="s">
        <v>5212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3639</v>
      </c>
      <c r="K85" s="3">
        <v>502.11</v>
      </c>
      <c r="L85" t="s">
        <v>47</v>
      </c>
      <c r="M85" s="37" t="s">
        <v>5207</v>
      </c>
      <c r="N85" s="38" t="s">
        <v>5212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5207</v>
      </c>
      <c r="N86" s="38" t="s">
        <v>5212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3639</v>
      </c>
      <c r="K87" s="3">
        <v>554.26</v>
      </c>
      <c r="L87" t="s">
        <v>47</v>
      </c>
      <c r="M87" s="37" t="s">
        <v>5207</v>
      </c>
      <c r="N87" s="38" t="s">
        <v>5212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5207</v>
      </c>
      <c r="N88" s="38" t="s">
        <v>5212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5207</v>
      </c>
      <c r="N89" s="38" t="s">
        <v>5212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3889</v>
      </c>
      <c r="K90" s="3">
        <v>28.4</v>
      </c>
      <c r="L90" t="s">
        <v>47</v>
      </c>
      <c r="M90" s="37" t="s">
        <v>5207</v>
      </c>
      <c r="N90" s="38" t="s">
        <v>5208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3880</v>
      </c>
      <c r="K91" s="3">
        <v>89.33</v>
      </c>
      <c r="L91" t="s">
        <v>47</v>
      </c>
      <c r="M91" s="37" t="s">
        <v>5207</v>
      </c>
      <c r="N91" s="38" t="s">
        <v>5208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5207</v>
      </c>
      <c r="N92" s="38" t="s">
        <v>5212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5207</v>
      </c>
      <c r="N93" s="38" t="s">
        <v>5212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5207</v>
      </c>
      <c r="N94" s="38" t="s">
        <v>5212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5207</v>
      </c>
      <c r="N95" s="38" t="s">
        <v>5212</v>
      </c>
    </row>
    <row r="96" spans="3:14" ht="18" x14ac:dyDescent="0.2">
      <c r="C96" s="24" t="s">
        <v>5203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5219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5207</v>
      </c>
      <c r="N98" s="38" t="s">
        <v>5208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5207</v>
      </c>
      <c r="N99" s="38" t="s">
        <v>5208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3619</v>
      </c>
      <c r="K100" s="3">
        <v>469.39</v>
      </c>
      <c r="L100" t="s">
        <v>47</v>
      </c>
      <c r="M100" s="37" t="s">
        <v>5207</v>
      </c>
      <c r="N100" s="38" t="s">
        <v>5208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3687</v>
      </c>
      <c r="K101" s="3">
        <v>285.60000000000002</v>
      </c>
      <c r="L101" t="s">
        <v>47</v>
      </c>
      <c r="M101" s="37" t="s">
        <v>5207</v>
      </c>
      <c r="N101" s="38" t="s">
        <v>5208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5207</v>
      </c>
      <c r="N102" s="38" t="s">
        <v>5208</v>
      </c>
    </row>
    <row r="103" spans="4:14" ht="16" x14ac:dyDescent="0.2">
      <c r="D103" s="35" t="s">
        <v>5220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5207</v>
      </c>
      <c r="N104" s="38" t="s">
        <v>5208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5207</v>
      </c>
      <c r="N105" s="38" t="s">
        <v>5208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5207</v>
      </c>
      <c r="N106" s="38" t="s">
        <v>5208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5207</v>
      </c>
      <c r="N107" s="38" t="s">
        <v>5208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5207</v>
      </c>
      <c r="N108" s="38" t="s">
        <v>5208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5207</v>
      </c>
      <c r="N109" s="38" t="s">
        <v>5208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5207</v>
      </c>
      <c r="N110" s="38" t="s">
        <v>5208</v>
      </c>
    </row>
    <row r="111" spans="4:14" ht="16" x14ac:dyDescent="0.2">
      <c r="E111" s="2">
        <v>45316.041666666657</v>
      </c>
      <c r="F111">
        <v>2904</v>
      </c>
      <c r="G111" t="s">
        <v>1748</v>
      </c>
      <c r="H111">
        <v>2705</v>
      </c>
      <c r="I111">
        <v>940</v>
      </c>
      <c r="J111" t="s">
        <v>3534</v>
      </c>
      <c r="K111" s="3">
        <v>42.5</v>
      </c>
      <c r="L111" t="s">
        <v>47</v>
      </c>
      <c r="M111" s="37" t="s">
        <v>5207</v>
      </c>
      <c r="N111" s="38" t="s">
        <v>5208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3561</v>
      </c>
      <c r="K112" s="3">
        <v>5.68</v>
      </c>
      <c r="L112" t="s">
        <v>47</v>
      </c>
      <c r="M112" s="37" t="s">
        <v>5207</v>
      </c>
      <c r="N112" s="38" t="s">
        <v>5208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5207</v>
      </c>
      <c r="N113" s="38" t="s">
        <v>5208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5207</v>
      </c>
      <c r="N114" s="38" t="s">
        <v>5208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5207</v>
      </c>
      <c r="N115" s="38" t="s">
        <v>5208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5207</v>
      </c>
      <c r="N116" s="38" t="s">
        <v>5208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3641</v>
      </c>
      <c r="K117" s="3">
        <v>4.5999999999999996</v>
      </c>
      <c r="L117" t="s">
        <v>47</v>
      </c>
      <c r="M117" s="37" t="s">
        <v>5207</v>
      </c>
      <c r="N117" s="38" t="s">
        <v>5208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5207</v>
      </c>
      <c r="N118" s="38" t="s">
        <v>5208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3655</v>
      </c>
      <c r="K119" s="3">
        <v>46.41</v>
      </c>
      <c r="L119" t="s">
        <v>47</v>
      </c>
      <c r="M119" s="37" t="s">
        <v>5207</v>
      </c>
      <c r="N119" s="38" t="s">
        <v>5208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5207</v>
      </c>
      <c r="N120" s="38" t="s">
        <v>5208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5207</v>
      </c>
      <c r="N121" s="38" t="s">
        <v>5208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5207</v>
      </c>
      <c r="N122" s="38" t="s">
        <v>5208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5207</v>
      </c>
      <c r="N123" s="38" t="s">
        <v>5208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3733</v>
      </c>
      <c r="K124" s="3">
        <v>4.2300000000000004</v>
      </c>
      <c r="L124" t="s">
        <v>47</v>
      </c>
      <c r="M124" s="37" t="s">
        <v>5207</v>
      </c>
      <c r="N124" s="38" t="s">
        <v>5208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5207</v>
      </c>
      <c r="N125" s="38" t="s">
        <v>5208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3655</v>
      </c>
      <c r="K126" s="3">
        <v>46.41</v>
      </c>
      <c r="L126" t="s">
        <v>47</v>
      </c>
      <c r="M126" s="37" t="s">
        <v>5207</v>
      </c>
      <c r="N126" s="38" t="s">
        <v>5208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3772</v>
      </c>
      <c r="K127" s="3">
        <v>0.38</v>
      </c>
      <c r="L127" t="s">
        <v>47</v>
      </c>
      <c r="M127" s="37" t="s">
        <v>5207</v>
      </c>
      <c r="N127" s="38" t="s">
        <v>5208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5207</v>
      </c>
      <c r="N128" s="38" t="s">
        <v>5208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5207</v>
      </c>
      <c r="N129" s="38" t="s">
        <v>5208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5207</v>
      </c>
      <c r="N130" s="38" t="s">
        <v>5208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5207</v>
      </c>
      <c r="N131" s="38" t="s">
        <v>5208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5207</v>
      </c>
      <c r="N132" s="38" t="s">
        <v>5208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3841</v>
      </c>
      <c r="K133" s="3">
        <v>5.46</v>
      </c>
      <c r="L133" t="s">
        <v>47</v>
      </c>
      <c r="M133" s="37" t="s">
        <v>5207</v>
      </c>
      <c r="N133" s="38" t="s">
        <v>5208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5207</v>
      </c>
      <c r="N134" s="38" t="s">
        <v>5208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3655</v>
      </c>
      <c r="K135" s="3">
        <v>46.41</v>
      </c>
      <c r="L135" t="s">
        <v>47</v>
      </c>
      <c r="M135" s="37" t="s">
        <v>5207</v>
      </c>
      <c r="N135" s="38" t="s">
        <v>5208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5207</v>
      </c>
      <c r="N136" s="38" t="s">
        <v>5208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5207</v>
      </c>
      <c r="N137" s="38" t="s">
        <v>5208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3889</v>
      </c>
      <c r="K138" s="3">
        <v>4.8600000000000003</v>
      </c>
      <c r="L138" t="s">
        <v>47</v>
      </c>
      <c r="M138" s="37" t="s">
        <v>5207</v>
      </c>
      <c r="N138" s="38" t="s">
        <v>5208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3907</v>
      </c>
      <c r="K139" s="3">
        <v>0.38</v>
      </c>
      <c r="L139" t="s">
        <v>47</v>
      </c>
      <c r="M139" s="37" t="s">
        <v>5207</v>
      </c>
      <c r="N139" s="38" t="s">
        <v>5208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3925</v>
      </c>
      <c r="K140" s="3">
        <v>42.5</v>
      </c>
      <c r="L140" t="s">
        <v>47</v>
      </c>
      <c r="M140" s="37" t="s">
        <v>5207</v>
      </c>
      <c r="N140" s="38" t="s">
        <v>5208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5207</v>
      </c>
      <c r="N141" s="38" t="s">
        <v>5208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3942</v>
      </c>
      <c r="K142" s="3">
        <v>5.08</v>
      </c>
      <c r="L142" t="s">
        <v>47</v>
      </c>
      <c r="M142" s="37" t="s">
        <v>5207</v>
      </c>
      <c r="N142" s="38" t="s">
        <v>5208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5207</v>
      </c>
      <c r="N143" s="38" t="s">
        <v>5208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5207</v>
      </c>
      <c r="N144" s="38" t="s">
        <v>5208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5207</v>
      </c>
      <c r="N145" s="38" t="s">
        <v>5208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5207</v>
      </c>
      <c r="N146" s="38" t="s">
        <v>5208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3992</v>
      </c>
      <c r="K147" s="3">
        <v>3.74</v>
      </c>
      <c r="L147" t="s">
        <v>47</v>
      </c>
      <c r="M147" s="37" t="s">
        <v>5207</v>
      </c>
      <c r="N147" s="38" t="s">
        <v>5208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3907</v>
      </c>
      <c r="K148" s="3">
        <v>0.39</v>
      </c>
      <c r="L148" t="s">
        <v>47</v>
      </c>
      <c r="M148" s="37" t="s">
        <v>5207</v>
      </c>
      <c r="N148" s="38" t="s">
        <v>5208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4021</v>
      </c>
      <c r="K149" s="3">
        <v>14</v>
      </c>
      <c r="L149" t="s">
        <v>47</v>
      </c>
      <c r="M149" s="37" t="s">
        <v>5207</v>
      </c>
      <c r="N149" s="38" t="s">
        <v>5208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4045</v>
      </c>
      <c r="K150" s="3">
        <v>14</v>
      </c>
      <c r="L150" t="s">
        <v>47</v>
      </c>
      <c r="M150" s="37" t="s">
        <v>5207</v>
      </c>
      <c r="N150" s="38" t="s">
        <v>5208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3942</v>
      </c>
      <c r="K151" s="3">
        <v>4.88</v>
      </c>
      <c r="L151" t="s">
        <v>47</v>
      </c>
      <c r="M151" s="37" t="s">
        <v>5207</v>
      </c>
      <c r="N151" s="38" t="s">
        <v>5208</v>
      </c>
    </row>
    <row r="152" spans="2:14" ht="16" x14ac:dyDescent="0.2">
      <c r="D152" s="35" t="s">
        <v>5221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3874</v>
      </c>
      <c r="K153" s="3">
        <v>1963.5</v>
      </c>
      <c r="L153" t="s">
        <v>47</v>
      </c>
      <c r="M153" s="37" t="s">
        <v>5207</v>
      </c>
      <c r="N153" s="38" t="s">
        <v>5208</v>
      </c>
    </row>
    <row r="154" spans="2:14" ht="18" x14ac:dyDescent="0.2">
      <c r="C154" s="24" t="s">
        <v>5204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5222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5158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5223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5216</v>
      </c>
      <c r="N158" s="38" t="s">
        <v>5217</v>
      </c>
    </row>
    <row r="159" spans="2:14" ht="16" x14ac:dyDescent="0.2">
      <c r="D159" s="35" t="s">
        <v>5224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5216</v>
      </c>
      <c r="N160" s="38" t="s">
        <v>5217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3950</v>
      </c>
      <c r="K161" s="3">
        <v>30960</v>
      </c>
      <c r="L161" t="s">
        <v>47</v>
      </c>
      <c r="M161" s="37" t="s">
        <v>5216</v>
      </c>
      <c r="N161" s="38" t="s">
        <v>5217</v>
      </c>
    </row>
    <row r="162" spans="4:14" ht="16" x14ac:dyDescent="0.2">
      <c r="D162" s="35" t="s">
        <v>5225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3781</v>
      </c>
      <c r="K163" s="3">
        <v>15000</v>
      </c>
      <c r="L163" t="s">
        <v>47</v>
      </c>
      <c r="M163" s="37" t="s">
        <v>5216</v>
      </c>
      <c r="N163" s="38" t="s">
        <v>5217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87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5228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6">
        <f>SUM(K7:K55)</f>
        <v>5878.0499999999993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5207</v>
      </c>
      <c r="N7" s="38" t="s">
        <v>5208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4081</v>
      </c>
      <c r="K8" s="3">
        <v>-17.010000000000002</v>
      </c>
      <c r="L8" t="s">
        <v>47</v>
      </c>
      <c r="M8" s="37" t="s">
        <v>5216</v>
      </c>
      <c r="N8" s="38" t="s">
        <v>5214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3900</v>
      </c>
      <c r="K9" s="3">
        <v>21.88</v>
      </c>
      <c r="L9" t="s">
        <v>47</v>
      </c>
      <c r="M9" s="37" t="s">
        <v>5207</v>
      </c>
      <c r="N9" s="38" t="s">
        <v>5208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4098</v>
      </c>
      <c r="K10" s="3">
        <v>9.27</v>
      </c>
      <c r="L10" t="s">
        <v>47</v>
      </c>
      <c r="M10" s="37" t="s">
        <v>5207</v>
      </c>
      <c r="N10" s="38" t="s">
        <v>5208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4107</v>
      </c>
      <c r="K11" s="3">
        <v>4.99</v>
      </c>
      <c r="L11" t="s">
        <v>47</v>
      </c>
      <c r="M11" s="37" t="s">
        <v>5207</v>
      </c>
      <c r="N11" s="38" t="s">
        <v>5208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3900</v>
      </c>
      <c r="K12" s="3">
        <v>21.7</v>
      </c>
      <c r="L12" t="s">
        <v>47</v>
      </c>
      <c r="M12" s="37" t="s">
        <v>5207</v>
      </c>
      <c r="N12" s="38" t="s">
        <v>5208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4107</v>
      </c>
      <c r="K13" s="3">
        <v>4.99</v>
      </c>
      <c r="L13" t="s">
        <v>47</v>
      </c>
      <c r="M13" s="37" t="s">
        <v>5207</v>
      </c>
      <c r="N13" s="38" t="s">
        <v>5208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4233</v>
      </c>
      <c r="K14" s="3">
        <v>232.89</v>
      </c>
      <c r="L14" t="s">
        <v>47</v>
      </c>
      <c r="M14" s="37" t="s">
        <v>5207</v>
      </c>
      <c r="N14" s="38" t="s">
        <v>5208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4326</v>
      </c>
      <c r="K15" s="3">
        <v>21.79</v>
      </c>
      <c r="L15" t="s">
        <v>47</v>
      </c>
      <c r="M15" s="37" t="s">
        <v>5207</v>
      </c>
      <c r="N15" s="38" t="s">
        <v>5208</v>
      </c>
    </row>
    <row r="16" spans="2:14" ht="16" x14ac:dyDescent="0.2">
      <c r="E16" s="2">
        <v>45559</v>
      </c>
      <c r="F16">
        <v>3903</v>
      </c>
      <c r="G16" t="s">
        <v>1761</v>
      </c>
      <c r="H16">
        <v>2720</v>
      </c>
      <c r="I16">
        <v>942</v>
      </c>
      <c r="J16" t="s">
        <v>4336</v>
      </c>
      <c r="K16" s="3">
        <v>4.99</v>
      </c>
      <c r="L16" t="s">
        <v>47</v>
      </c>
      <c r="M16" s="37" t="s">
        <v>5207</v>
      </c>
      <c r="N16" s="38" t="s">
        <v>5208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4341</v>
      </c>
      <c r="K17" s="3">
        <v>71.88</v>
      </c>
      <c r="L17" t="s">
        <v>47</v>
      </c>
      <c r="M17" s="37" t="s">
        <v>5207</v>
      </c>
      <c r="N17" s="38" t="s">
        <v>5208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5207</v>
      </c>
      <c r="N18" s="38" t="s">
        <v>5208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4410</v>
      </c>
      <c r="K19" s="3">
        <v>174</v>
      </c>
      <c r="L19" t="s">
        <v>47</v>
      </c>
      <c r="M19" s="37" t="s">
        <v>5207</v>
      </c>
      <c r="N19" s="38" t="s">
        <v>5208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4419</v>
      </c>
      <c r="K20" s="3">
        <v>141.32</v>
      </c>
      <c r="L20" t="s">
        <v>47</v>
      </c>
      <c r="M20" s="37" t="s">
        <v>5207</v>
      </c>
      <c r="N20" s="38" t="s">
        <v>5208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4420</v>
      </c>
      <c r="K21" s="3">
        <v>59.91</v>
      </c>
      <c r="L21" t="s">
        <v>47</v>
      </c>
      <c r="M21" s="37" t="s">
        <v>5207</v>
      </c>
      <c r="N21" s="38" t="s">
        <v>5208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4421</v>
      </c>
      <c r="K22" s="3">
        <v>13.32</v>
      </c>
      <c r="L22" t="s">
        <v>47</v>
      </c>
      <c r="M22" s="37" t="s">
        <v>5207</v>
      </c>
      <c r="N22" s="38" t="s">
        <v>5208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4421</v>
      </c>
      <c r="K23" s="3">
        <v>11.49</v>
      </c>
      <c r="L23" t="s">
        <v>47</v>
      </c>
      <c r="M23" s="37" t="s">
        <v>5207</v>
      </c>
      <c r="N23" s="38" t="s">
        <v>5208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4422</v>
      </c>
      <c r="K24" s="3">
        <v>3.91</v>
      </c>
      <c r="L24" t="s">
        <v>47</v>
      </c>
      <c r="M24" s="37" t="s">
        <v>5207</v>
      </c>
      <c r="N24" s="38" t="s">
        <v>5208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4421</v>
      </c>
      <c r="K25" s="3">
        <v>10.24</v>
      </c>
      <c r="L25" t="s">
        <v>47</v>
      </c>
      <c r="M25" s="37" t="s">
        <v>5207</v>
      </c>
      <c r="N25" s="38" t="s">
        <v>5208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4423</v>
      </c>
      <c r="K26" s="3">
        <v>17.23</v>
      </c>
      <c r="L26" t="s">
        <v>47</v>
      </c>
      <c r="M26" s="37" t="s">
        <v>5207</v>
      </c>
      <c r="N26" s="38" t="s">
        <v>5208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4424</v>
      </c>
      <c r="K27" s="3">
        <v>35.46</v>
      </c>
      <c r="L27" t="s">
        <v>47</v>
      </c>
      <c r="M27" s="37" t="s">
        <v>5207</v>
      </c>
      <c r="N27" s="38" t="s">
        <v>5208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4421</v>
      </c>
      <c r="K28" s="3">
        <v>33.56</v>
      </c>
      <c r="L28" t="s">
        <v>47</v>
      </c>
      <c r="M28" s="37" t="s">
        <v>5207</v>
      </c>
      <c r="N28" s="38" t="s">
        <v>5208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4425</v>
      </c>
      <c r="K29" s="3">
        <v>28.76</v>
      </c>
      <c r="L29" t="s">
        <v>47</v>
      </c>
      <c r="M29" s="37" t="s">
        <v>5207</v>
      </c>
      <c r="N29" s="38" t="s">
        <v>5208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4426</v>
      </c>
      <c r="K30" s="3">
        <v>1018.69</v>
      </c>
      <c r="L30" t="s">
        <v>47</v>
      </c>
      <c r="M30" s="37" t="s">
        <v>5207</v>
      </c>
      <c r="N30" s="38" t="s">
        <v>5208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4427</v>
      </c>
      <c r="K31" s="3">
        <v>14.85</v>
      </c>
      <c r="L31" t="s">
        <v>47</v>
      </c>
      <c r="M31" s="37" t="s">
        <v>5207</v>
      </c>
      <c r="N31" s="38" t="s">
        <v>5208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4428</v>
      </c>
      <c r="K32" s="3">
        <v>0.71</v>
      </c>
      <c r="L32" t="s">
        <v>47</v>
      </c>
      <c r="M32" s="37" t="s">
        <v>5207</v>
      </c>
      <c r="N32" s="38" t="s">
        <v>5208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4429</v>
      </c>
      <c r="K33" s="3">
        <v>20.68</v>
      </c>
      <c r="L33" t="s">
        <v>47</v>
      </c>
      <c r="M33" s="37" t="s">
        <v>5207</v>
      </c>
      <c r="N33" s="38" t="s">
        <v>5208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4430</v>
      </c>
      <c r="K34" s="3">
        <v>0.01</v>
      </c>
      <c r="L34" t="s">
        <v>47</v>
      </c>
      <c r="M34" s="37" t="s">
        <v>5207</v>
      </c>
      <c r="N34" s="38" t="s">
        <v>5208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4431</v>
      </c>
      <c r="K35" s="3">
        <v>22.3</v>
      </c>
      <c r="L35" t="s">
        <v>47</v>
      </c>
      <c r="M35" s="37" t="s">
        <v>5207</v>
      </c>
      <c r="N35" s="38" t="s">
        <v>5208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4432</v>
      </c>
      <c r="K36" s="3">
        <v>17.7</v>
      </c>
      <c r="L36" t="s">
        <v>47</v>
      </c>
      <c r="M36" s="37" t="s">
        <v>5207</v>
      </c>
      <c r="N36" s="38" t="s">
        <v>5208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4433</v>
      </c>
      <c r="K37" s="3">
        <v>247.31</v>
      </c>
      <c r="L37" t="s">
        <v>47</v>
      </c>
      <c r="M37" s="37" t="s">
        <v>5207</v>
      </c>
      <c r="N37" s="38" t="s">
        <v>5208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4434</v>
      </c>
      <c r="K38" s="3">
        <v>17.670000000000002</v>
      </c>
      <c r="L38" t="s">
        <v>47</v>
      </c>
      <c r="M38" s="37" t="s">
        <v>5207</v>
      </c>
      <c r="N38" s="38" t="s">
        <v>5208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4435</v>
      </c>
      <c r="K39" s="3">
        <v>13.6</v>
      </c>
      <c r="L39" t="s">
        <v>47</v>
      </c>
      <c r="M39" s="37" t="s">
        <v>5207</v>
      </c>
      <c r="N39" s="38" t="s">
        <v>5208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4436</v>
      </c>
      <c r="K40" s="3">
        <v>12</v>
      </c>
      <c r="L40" t="s">
        <v>47</v>
      </c>
      <c r="M40" s="37" t="s">
        <v>5207</v>
      </c>
      <c r="N40" s="38" t="s">
        <v>5208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4437</v>
      </c>
      <c r="K41" s="3">
        <v>29.57</v>
      </c>
      <c r="L41" t="s">
        <v>47</v>
      </c>
      <c r="M41" s="37" t="s">
        <v>5207</v>
      </c>
      <c r="N41" s="38" t="s">
        <v>5208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4438</v>
      </c>
      <c r="K42" s="3">
        <v>878.51</v>
      </c>
      <c r="L42" t="s">
        <v>47</v>
      </c>
      <c r="M42" s="37" t="s">
        <v>5207</v>
      </c>
      <c r="N42" s="38" t="s">
        <v>5208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4439</v>
      </c>
      <c r="K43" s="3">
        <v>41.59</v>
      </c>
      <c r="L43" t="s">
        <v>47</v>
      </c>
      <c r="M43" s="37" t="s">
        <v>5207</v>
      </c>
      <c r="N43" s="38" t="s">
        <v>5208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4440</v>
      </c>
      <c r="K44" s="3">
        <v>17.82</v>
      </c>
      <c r="L44" t="s">
        <v>47</v>
      </c>
      <c r="M44" s="37" t="s">
        <v>5207</v>
      </c>
      <c r="N44" s="38" t="s">
        <v>5208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4441</v>
      </c>
      <c r="K45" s="3">
        <v>17.82</v>
      </c>
      <c r="L45" t="s">
        <v>47</v>
      </c>
      <c r="M45" s="37" t="s">
        <v>5207</v>
      </c>
      <c r="N45" s="38" t="s">
        <v>5208</v>
      </c>
    </row>
    <row r="46" spans="5:14" ht="16" x14ac:dyDescent="0.2">
      <c r="E46" s="2">
        <v>45587</v>
      </c>
      <c r="F46">
        <v>3526</v>
      </c>
      <c r="G46" t="s">
        <v>1761</v>
      </c>
      <c r="H46">
        <v>2720</v>
      </c>
      <c r="I46">
        <v>942</v>
      </c>
      <c r="J46" t="s">
        <v>4326</v>
      </c>
      <c r="K46" s="3">
        <v>22.41</v>
      </c>
      <c r="L46" t="s">
        <v>47</v>
      </c>
      <c r="M46" s="37" t="s">
        <v>5207</v>
      </c>
      <c r="N46" s="38" t="s">
        <v>5208</v>
      </c>
    </row>
    <row r="47" spans="5:14" ht="16" x14ac:dyDescent="0.2">
      <c r="E47" s="2">
        <v>45587</v>
      </c>
      <c r="F47">
        <v>3904</v>
      </c>
      <c r="G47" t="s">
        <v>1761</v>
      </c>
      <c r="H47">
        <v>2720</v>
      </c>
      <c r="I47">
        <v>942</v>
      </c>
      <c r="J47" t="s">
        <v>4336</v>
      </c>
      <c r="K47" s="3">
        <v>4.99</v>
      </c>
      <c r="L47" t="s">
        <v>47</v>
      </c>
      <c r="M47" s="37" t="s">
        <v>5207</v>
      </c>
      <c r="N47" s="38" t="s">
        <v>5208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4170</v>
      </c>
      <c r="K48" s="3">
        <v>954.05</v>
      </c>
      <c r="L48" t="s">
        <v>47</v>
      </c>
      <c r="M48" s="37" t="s">
        <v>5207</v>
      </c>
      <c r="N48" s="38" t="s">
        <v>5208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4326</v>
      </c>
      <c r="K49" s="3">
        <v>23.04</v>
      </c>
      <c r="L49" t="s">
        <v>47</v>
      </c>
      <c r="M49" s="37" t="s">
        <v>5207</v>
      </c>
      <c r="N49" s="38" t="s">
        <v>5208</v>
      </c>
    </row>
    <row r="50" spans="4:14" ht="16" x14ac:dyDescent="0.2">
      <c r="E50" s="2">
        <v>45618</v>
      </c>
      <c r="F50">
        <v>3905</v>
      </c>
      <c r="G50" t="s">
        <v>1761</v>
      </c>
      <c r="H50">
        <v>2720</v>
      </c>
      <c r="I50">
        <v>942</v>
      </c>
      <c r="J50" t="s">
        <v>4336</v>
      </c>
      <c r="K50" s="3">
        <v>4.99</v>
      </c>
      <c r="L50" t="s">
        <v>47</v>
      </c>
      <c r="M50" s="37" t="s">
        <v>5207</v>
      </c>
      <c r="N50" s="38" t="s">
        <v>5208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4652</v>
      </c>
      <c r="K51" s="3">
        <v>230.9</v>
      </c>
      <c r="L51" t="s">
        <v>47</v>
      </c>
      <c r="M51" s="37" t="s">
        <v>5207</v>
      </c>
      <c r="N51" s="38" t="s">
        <v>5208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4679</v>
      </c>
      <c r="K52" s="3">
        <v>79.92</v>
      </c>
      <c r="L52" t="s">
        <v>47</v>
      </c>
      <c r="M52" s="37" t="s">
        <v>5207</v>
      </c>
      <c r="N52" s="38" t="s">
        <v>5208</v>
      </c>
    </row>
    <row r="53" spans="4:14" ht="16" x14ac:dyDescent="0.2">
      <c r="E53" s="2">
        <v>45635.041666666657</v>
      </c>
      <c r="F53">
        <v>3765</v>
      </c>
      <c r="G53" t="s">
        <v>1761</v>
      </c>
      <c r="H53">
        <v>2722</v>
      </c>
      <c r="I53">
        <v>940</v>
      </c>
      <c r="J53" t="s">
        <v>4170</v>
      </c>
      <c r="K53" s="3">
        <v>962.9</v>
      </c>
      <c r="L53" t="s">
        <v>47</v>
      </c>
      <c r="M53" s="37" t="s">
        <v>5207</v>
      </c>
      <c r="N53" s="38" t="s">
        <v>5208</v>
      </c>
    </row>
    <row r="54" spans="4:14" ht="16" x14ac:dyDescent="0.2">
      <c r="E54" s="2">
        <v>45646</v>
      </c>
      <c r="F54">
        <v>3823</v>
      </c>
      <c r="G54" t="s">
        <v>1761</v>
      </c>
      <c r="H54">
        <v>2720</v>
      </c>
      <c r="I54">
        <v>942</v>
      </c>
      <c r="J54" t="s">
        <v>4326</v>
      </c>
      <c r="K54" s="3">
        <v>23.12</v>
      </c>
      <c r="L54" t="s">
        <v>47</v>
      </c>
      <c r="M54" s="37" t="s">
        <v>5207</v>
      </c>
      <c r="N54" s="38" t="s">
        <v>5208</v>
      </c>
    </row>
    <row r="55" spans="4:14" ht="16" x14ac:dyDescent="0.2">
      <c r="E55" s="2">
        <v>45653</v>
      </c>
      <c r="F55">
        <v>3906</v>
      </c>
      <c r="G55" t="s">
        <v>1761</v>
      </c>
      <c r="H55">
        <v>2720</v>
      </c>
      <c r="I55">
        <v>942</v>
      </c>
      <c r="J55" t="s">
        <v>4336</v>
      </c>
      <c r="K55" s="3">
        <v>4.99</v>
      </c>
      <c r="L55" t="s">
        <v>47</v>
      </c>
      <c r="M55" s="37" t="s">
        <v>5207</v>
      </c>
      <c r="N55" s="38" t="s">
        <v>5208</v>
      </c>
    </row>
    <row r="56" spans="4:14" ht="16" x14ac:dyDescent="0.2">
      <c r="D56" s="35" t="s">
        <v>5209</v>
      </c>
      <c r="E56" s="35"/>
      <c r="F56" s="35"/>
      <c r="G56" s="35"/>
      <c r="H56" s="35"/>
      <c r="I56" s="35"/>
      <c r="J56" s="35"/>
      <c r="K56" s="36">
        <f>SUM(K57:K92)</f>
        <v>4211.92</v>
      </c>
      <c r="L56" s="35"/>
      <c r="M56" s="35"/>
      <c r="N56" s="35"/>
    </row>
    <row r="57" spans="4:14" ht="16" x14ac:dyDescent="0.2">
      <c r="E57" s="2">
        <v>45495.083333333343</v>
      </c>
      <c r="F57">
        <v>3531</v>
      </c>
      <c r="G57" t="s">
        <v>1814</v>
      </c>
      <c r="H57">
        <v>2555</v>
      </c>
      <c r="I57">
        <v>940</v>
      </c>
      <c r="J57" t="s">
        <v>4098</v>
      </c>
      <c r="K57" s="3">
        <v>82.49</v>
      </c>
      <c r="L57" t="s">
        <v>47</v>
      </c>
      <c r="M57" s="37" t="s">
        <v>5207</v>
      </c>
      <c r="N57" s="38" t="s">
        <v>5208</v>
      </c>
    </row>
    <row r="58" spans="4:14" ht="16" x14ac:dyDescent="0.2">
      <c r="E58" s="2">
        <v>45496.083333333343</v>
      </c>
      <c r="F58">
        <v>3235</v>
      </c>
      <c r="G58" t="s">
        <v>1814</v>
      </c>
      <c r="H58">
        <v>2710</v>
      </c>
      <c r="I58">
        <v>940</v>
      </c>
      <c r="J58" t="s">
        <v>2057</v>
      </c>
      <c r="K58" s="3">
        <v>22</v>
      </c>
      <c r="L58" t="s">
        <v>47</v>
      </c>
      <c r="M58" s="37" t="s">
        <v>5207</v>
      </c>
      <c r="N58" s="38" t="s">
        <v>5208</v>
      </c>
    </row>
    <row r="59" spans="4:14" ht="16" x14ac:dyDescent="0.2">
      <c r="E59" s="2">
        <v>45497.083333333343</v>
      </c>
      <c r="F59">
        <v>3247</v>
      </c>
      <c r="G59" t="s">
        <v>1814</v>
      </c>
      <c r="H59">
        <v>2722</v>
      </c>
      <c r="I59">
        <v>940</v>
      </c>
      <c r="J59" t="s">
        <v>3864</v>
      </c>
      <c r="K59" s="3">
        <v>427.5</v>
      </c>
      <c r="L59" t="s">
        <v>47</v>
      </c>
      <c r="M59" s="37" t="s">
        <v>5207</v>
      </c>
      <c r="N59" s="38" t="s">
        <v>5208</v>
      </c>
    </row>
    <row r="60" spans="4:14" ht="16" x14ac:dyDescent="0.2">
      <c r="E60" s="2">
        <v>45498.083333333343</v>
      </c>
      <c r="F60">
        <v>3265</v>
      </c>
      <c r="G60" t="s">
        <v>1814</v>
      </c>
      <c r="H60">
        <v>2710</v>
      </c>
      <c r="I60">
        <v>940</v>
      </c>
      <c r="J60" t="s">
        <v>4124</v>
      </c>
      <c r="K60" s="3">
        <v>38.619999999999997</v>
      </c>
      <c r="L60" t="s">
        <v>47</v>
      </c>
      <c r="M60" s="37" t="s">
        <v>5207</v>
      </c>
      <c r="N60" s="38" t="s">
        <v>5208</v>
      </c>
    </row>
    <row r="61" spans="4:14" ht="16" x14ac:dyDescent="0.2">
      <c r="E61" s="2">
        <v>45527.083333333343</v>
      </c>
      <c r="F61">
        <v>3253</v>
      </c>
      <c r="G61" t="s">
        <v>1814</v>
      </c>
      <c r="H61">
        <v>2710</v>
      </c>
      <c r="I61">
        <v>940</v>
      </c>
      <c r="J61" t="s">
        <v>2248</v>
      </c>
      <c r="K61" s="3">
        <v>21.61</v>
      </c>
      <c r="L61" t="s">
        <v>47</v>
      </c>
      <c r="M61" s="37" t="s">
        <v>5207</v>
      </c>
      <c r="N61" s="38" t="s">
        <v>5208</v>
      </c>
    </row>
    <row r="62" spans="4:14" ht="16" x14ac:dyDescent="0.2">
      <c r="E62" s="2">
        <v>45527.083333333343</v>
      </c>
      <c r="F62">
        <v>3254</v>
      </c>
      <c r="G62" t="s">
        <v>1814</v>
      </c>
      <c r="H62">
        <v>2710</v>
      </c>
      <c r="I62">
        <v>940</v>
      </c>
      <c r="J62" t="s">
        <v>68</v>
      </c>
      <c r="K62" s="3">
        <v>5.39</v>
      </c>
      <c r="L62" t="s">
        <v>47</v>
      </c>
      <c r="M62" s="37" t="s">
        <v>5207</v>
      </c>
      <c r="N62" s="38" t="s">
        <v>5208</v>
      </c>
    </row>
    <row r="63" spans="4:14" ht="16" x14ac:dyDescent="0.2">
      <c r="E63" s="2">
        <v>45530.718344907407</v>
      </c>
      <c r="F63">
        <v>3535</v>
      </c>
      <c r="G63" t="s">
        <v>1814</v>
      </c>
      <c r="H63">
        <v>2710</v>
      </c>
      <c r="I63">
        <v>941</v>
      </c>
      <c r="J63" t="s">
        <v>4217</v>
      </c>
      <c r="K63" s="3">
        <v>93.81</v>
      </c>
      <c r="L63" t="s">
        <v>47</v>
      </c>
      <c r="M63" s="37" t="s">
        <v>5207</v>
      </c>
      <c r="N63" s="38" t="s">
        <v>5208</v>
      </c>
    </row>
    <row r="64" spans="4:14" ht="16" x14ac:dyDescent="0.2">
      <c r="E64" s="2">
        <v>45545</v>
      </c>
      <c r="F64">
        <v>3522</v>
      </c>
      <c r="G64" t="s">
        <v>1814</v>
      </c>
      <c r="H64">
        <v>2563</v>
      </c>
      <c r="I64">
        <v>942</v>
      </c>
      <c r="J64" t="s">
        <v>4267</v>
      </c>
      <c r="K64" s="3">
        <v>92</v>
      </c>
      <c r="L64" t="s">
        <v>47</v>
      </c>
      <c r="M64" s="37" t="s">
        <v>5207</v>
      </c>
      <c r="N64" s="38" t="s">
        <v>5208</v>
      </c>
    </row>
    <row r="65" spans="5:14" ht="16" x14ac:dyDescent="0.2">
      <c r="E65" s="2">
        <v>45545</v>
      </c>
      <c r="F65">
        <v>3523</v>
      </c>
      <c r="G65" t="s">
        <v>1814</v>
      </c>
      <c r="H65">
        <v>2563</v>
      </c>
      <c r="I65">
        <v>942</v>
      </c>
      <c r="J65" t="s">
        <v>4275</v>
      </c>
      <c r="K65" s="3">
        <v>44.99</v>
      </c>
      <c r="L65" t="s">
        <v>47</v>
      </c>
      <c r="M65" s="37" t="s">
        <v>5207</v>
      </c>
      <c r="N65" s="38" t="s">
        <v>5208</v>
      </c>
    </row>
    <row r="66" spans="5:14" ht="16" x14ac:dyDescent="0.2">
      <c r="E66" s="2">
        <v>45546</v>
      </c>
      <c r="F66">
        <v>3393</v>
      </c>
      <c r="G66" t="s">
        <v>1814</v>
      </c>
      <c r="H66">
        <v>2560</v>
      </c>
      <c r="I66">
        <v>561</v>
      </c>
      <c r="J66" t="s">
        <v>4291</v>
      </c>
      <c r="K66" s="3">
        <v>22.4</v>
      </c>
      <c r="L66" t="s">
        <v>47</v>
      </c>
      <c r="M66" s="37" t="s">
        <v>5207</v>
      </c>
      <c r="N66" s="38" t="s">
        <v>5208</v>
      </c>
    </row>
    <row r="67" spans="5:14" ht="16" x14ac:dyDescent="0.2">
      <c r="E67" s="2">
        <v>45546</v>
      </c>
      <c r="F67">
        <v>3394</v>
      </c>
      <c r="G67" t="s">
        <v>1814</v>
      </c>
      <c r="H67">
        <v>2562</v>
      </c>
      <c r="I67">
        <v>561</v>
      </c>
      <c r="J67" t="s">
        <v>4300</v>
      </c>
      <c r="K67" s="3">
        <v>76.5</v>
      </c>
      <c r="L67" t="s">
        <v>47</v>
      </c>
      <c r="M67" s="37" t="s">
        <v>5207</v>
      </c>
      <c r="N67" s="38" t="s">
        <v>5208</v>
      </c>
    </row>
    <row r="68" spans="5:14" ht="16" x14ac:dyDescent="0.2">
      <c r="E68" s="2">
        <v>45546</v>
      </c>
      <c r="F68">
        <v>3395</v>
      </c>
      <c r="G68" t="s">
        <v>1814</v>
      </c>
      <c r="H68">
        <v>3270</v>
      </c>
      <c r="I68">
        <v>561</v>
      </c>
      <c r="J68" t="s">
        <v>4301</v>
      </c>
      <c r="K68" s="3">
        <v>116.3</v>
      </c>
      <c r="L68" t="s">
        <v>47</v>
      </c>
      <c r="M68" s="37" t="s">
        <v>5207</v>
      </c>
      <c r="N68" s="38" t="s">
        <v>5208</v>
      </c>
    </row>
    <row r="69" spans="5:14" ht="16" x14ac:dyDescent="0.2">
      <c r="E69" s="2">
        <v>45546</v>
      </c>
      <c r="F69">
        <v>3396</v>
      </c>
      <c r="G69" t="s">
        <v>1814</v>
      </c>
      <c r="H69">
        <v>3270</v>
      </c>
      <c r="I69">
        <v>561</v>
      </c>
      <c r="J69" t="s">
        <v>4301</v>
      </c>
      <c r="K69" s="3">
        <v>5</v>
      </c>
      <c r="L69" t="s">
        <v>47</v>
      </c>
      <c r="M69" s="37" t="s">
        <v>5207</v>
      </c>
      <c r="N69" s="38" t="s">
        <v>5208</v>
      </c>
    </row>
    <row r="70" spans="5:14" ht="16" x14ac:dyDescent="0.2">
      <c r="E70" s="2">
        <v>45546</v>
      </c>
      <c r="F70">
        <v>3397</v>
      </c>
      <c r="G70" t="s">
        <v>1814</v>
      </c>
      <c r="H70">
        <v>3270</v>
      </c>
      <c r="I70">
        <v>561</v>
      </c>
      <c r="J70" t="s">
        <v>4302</v>
      </c>
      <c r="K70" s="3">
        <v>22</v>
      </c>
      <c r="L70" t="s">
        <v>47</v>
      </c>
      <c r="M70" s="37" t="s">
        <v>5207</v>
      </c>
      <c r="N70" s="38" t="s">
        <v>5208</v>
      </c>
    </row>
    <row r="71" spans="5:14" ht="16" x14ac:dyDescent="0.2">
      <c r="E71" s="2">
        <v>45546</v>
      </c>
      <c r="F71">
        <v>3398</v>
      </c>
      <c r="G71" t="s">
        <v>1814</v>
      </c>
      <c r="H71">
        <v>3270</v>
      </c>
      <c r="I71">
        <v>561</v>
      </c>
      <c r="J71" t="s">
        <v>4302</v>
      </c>
      <c r="K71" s="3">
        <v>0.2</v>
      </c>
      <c r="L71" t="s">
        <v>47</v>
      </c>
      <c r="M71" s="37" t="s">
        <v>5207</v>
      </c>
      <c r="N71" s="38" t="s">
        <v>5208</v>
      </c>
    </row>
    <row r="72" spans="5:14" ht="16" x14ac:dyDescent="0.2">
      <c r="E72" s="2">
        <v>45546</v>
      </c>
      <c r="F72">
        <v>3400</v>
      </c>
      <c r="G72" t="s">
        <v>1814</v>
      </c>
      <c r="H72">
        <v>2563</v>
      </c>
      <c r="I72">
        <v>561</v>
      </c>
      <c r="J72" t="s">
        <v>4303</v>
      </c>
      <c r="K72" s="3">
        <v>17</v>
      </c>
      <c r="L72" t="s">
        <v>47</v>
      </c>
      <c r="M72" s="37" t="s">
        <v>5207</v>
      </c>
      <c r="N72" s="38" t="s">
        <v>5208</v>
      </c>
    </row>
    <row r="73" spans="5:14" ht="16" x14ac:dyDescent="0.2">
      <c r="E73" s="2">
        <v>45548.083333333343</v>
      </c>
      <c r="F73">
        <v>3352</v>
      </c>
      <c r="G73" t="s">
        <v>1814</v>
      </c>
      <c r="H73">
        <v>2722</v>
      </c>
      <c r="I73">
        <v>940</v>
      </c>
      <c r="J73" t="s">
        <v>4312</v>
      </c>
      <c r="K73" s="3">
        <v>237.72</v>
      </c>
      <c r="L73" t="s">
        <v>47</v>
      </c>
      <c r="M73" s="37" t="s">
        <v>5207</v>
      </c>
      <c r="N73" s="38" t="s">
        <v>5208</v>
      </c>
    </row>
    <row r="74" spans="5:14" ht="16" x14ac:dyDescent="0.2">
      <c r="E74" s="2">
        <v>45559.083333333343</v>
      </c>
      <c r="F74">
        <v>3360</v>
      </c>
      <c r="G74" t="s">
        <v>1814</v>
      </c>
      <c r="H74">
        <v>2710</v>
      </c>
      <c r="I74">
        <v>940</v>
      </c>
      <c r="J74" t="s">
        <v>2248</v>
      </c>
      <c r="K74" s="3">
        <v>21.56</v>
      </c>
      <c r="L74" t="s">
        <v>47</v>
      </c>
      <c r="M74" s="37" t="s">
        <v>5207</v>
      </c>
      <c r="N74" s="38" t="s">
        <v>5208</v>
      </c>
    </row>
    <row r="75" spans="5:14" ht="16" x14ac:dyDescent="0.2">
      <c r="E75" s="2">
        <v>45560.083333333343</v>
      </c>
      <c r="F75">
        <v>3362</v>
      </c>
      <c r="G75" t="s">
        <v>1814</v>
      </c>
      <c r="H75">
        <v>2710</v>
      </c>
      <c r="I75">
        <v>940</v>
      </c>
      <c r="J75" t="s">
        <v>68</v>
      </c>
      <c r="K75" s="3">
        <v>5.39</v>
      </c>
      <c r="L75" t="s">
        <v>47</v>
      </c>
      <c r="M75" s="37" t="s">
        <v>5207</v>
      </c>
      <c r="N75" s="38" t="s">
        <v>5208</v>
      </c>
    </row>
    <row r="76" spans="5:14" ht="16" x14ac:dyDescent="0.2">
      <c r="E76" s="2">
        <v>45561</v>
      </c>
      <c r="F76">
        <v>3386</v>
      </c>
      <c r="G76" t="s">
        <v>1814</v>
      </c>
      <c r="H76">
        <v>2563</v>
      </c>
      <c r="I76">
        <v>942</v>
      </c>
      <c r="J76" t="s">
        <v>4357</v>
      </c>
      <c r="K76" s="3">
        <v>313</v>
      </c>
      <c r="L76" t="s">
        <v>47</v>
      </c>
      <c r="M76" s="37" t="s">
        <v>5207</v>
      </c>
      <c r="N76" s="38" t="s">
        <v>5208</v>
      </c>
    </row>
    <row r="77" spans="5:14" ht="16" x14ac:dyDescent="0.2">
      <c r="E77" s="2">
        <v>45562</v>
      </c>
      <c r="F77">
        <v>3388</v>
      </c>
      <c r="G77" t="s">
        <v>1814</v>
      </c>
      <c r="H77">
        <v>2563</v>
      </c>
      <c r="I77">
        <v>942</v>
      </c>
      <c r="J77" t="s">
        <v>4367</v>
      </c>
      <c r="K77" s="3">
        <v>351.55</v>
      </c>
      <c r="L77" t="s">
        <v>47</v>
      </c>
      <c r="M77" s="37" t="s">
        <v>5207</v>
      </c>
      <c r="N77" s="38" t="s">
        <v>5208</v>
      </c>
    </row>
    <row r="78" spans="5:14" ht="16" x14ac:dyDescent="0.2">
      <c r="E78" s="2">
        <v>45565</v>
      </c>
      <c r="F78">
        <v>3402</v>
      </c>
      <c r="G78" t="s">
        <v>1814</v>
      </c>
      <c r="H78">
        <v>2560</v>
      </c>
      <c r="I78">
        <v>561</v>
      </c>
      <c r="J78" t="s">
        <v>4389</v>
      </c>
      <c r="K78" s="3">
        <v>101.2</v>
      </c>
      <c r="L78" t="s">
        <v>47</v>
      </c>
      <c r="M78" s="37" t="s">
        <v>5207</v>
      </c>
      <c r="N78" s="38" t="s">
        <v>5208</v>
      </c>
    </row>
    <row r="79" spans="5:14" ht="16" x14ac:dyDescent="0.2">
      <c r="E79" s="2">
        <v>45565</v>
      </c>
      <c r="F79">
        <v>3403</v>
      </c>
      <c r="G79" t="s">
        <v>1814</v>
      </c>
      <c r="H79">
        <v>3270</v>
      </c>
      <c r="I79">
        <v>561</v>
      </c>
      <c r="J79" t="s">
        <v>4398</v>
      </c>
      <c r="K79" s="3">
        <v>135.63999999999999</v>
      </c>
      <c r="L79" t="s">
        <v>47</v>
      </c>
      <c r="M79" s="37" t="s">
        <v>5207</v>
      </c>
      <c r="N79" s="38" t="s">
        <v>5208</v>
      </c>
    </row>
    <row r="80" spans="5:14" ht="16" x14ac:dyDescent="0.2">
      <c r="E80" s="2">
        <v>45565</v>
      </c>
      <c r="F80">
        <v>3404</v>
      </c>
      <c r="G80" t="s">
        <v>1814</v>
      </c>
      <c r="H80">
        <v>2561</v>
      </c>
      <c r="I80">
        <v>561</v>
      </c>
      <c r="J80" t="s">
        <v>4399</v>
      </c>
      <c r="K80" s="3">
        <v>5.34</v>
      </c>
      <c r="L80" t="s">
        <v>47</v>
      </c>
      <c r="M80" s="37" t="s">
        <v>5207</v>
      </c>
      <c r="N80" s="38" t="s">
        <v>5208</v>
      </c>
    </row>
    <row r="81" spans="3:14" ht="16" x14ac:dyDescent="0.2">
      <c r="E81" s="2">
        <v>45565</v>
      </c>
      <c r="F81">
        <v>3405</v>
      </c>
      <c r="G81" t="s">
        <v>1814</v>
      </c>
      <c r="H81">
        <v>2563</v>
      </c>
      <c r="I81">
        <v>561</v>
      </c>
      <c r="J81" t="s">
        <v>4400</v>
      </c>
      <c r="K81" s="3">
        <v>15</v>
      </c>
      <c r="L81" t="s">
        <v>47</v>
      </c>
      <c r="M81" s="37" t="s">
        <v>5207</v>
      </c>
      <c r="N81" s="38" t="s">
        <v>5208</v>
      </c>
    </row>
    <row r="82" spans="3:14" ht="16" x14ac:dyDescent="0.2">
      <c r="E82" s="2">
        <v>45565</v>
      </c>
      <c r="F82">
        <v>3407</v>
      </c>
      <c r="G82" t="s">
        <v>1814</v>
      </c>
      <c r="H82">
        <v>2562</v>
      </c>
      <c r="I82">
        <v>561</v>
      </c>
      <c r="J82" t="s">
        <v>4401</v>
      </c>
      <c r="K82" s="3">
        <v>295.99</v>
      </c>
      <c r="L82" t="s">
        <v>47</v>
      </c>
      <c r="M82" s="37" t="s">
        <v>5207</v>
      </c>
      <c r="N82" s="38" t="s">
        <v>5208</v>
      </c>
    </row>
    <row r="83" spans="3:14" ht="16" x14ac:dyDescent="0.2">
      <c r="E83" s="2">
        <v>45567</v>
      </c>
      <c r="F83">
        <v>3383</v>
      </c>
      <c r="G83" t="s">
        <v>1814</v>
      </c>
      <c r="H83">
        <v>2562</v>
      </c>
      <c r="I83">
        <v>942</v>
      </c>
      <c r="J83" t="s">
        <v>4442</v>
      </c>
      <c r="K83" s="3">
        <v>295.81</v>
      </c>
      <c r="L83" t="s">
        <v>47</v>
      </c>
      <c r="M83" s="37" t="s">
        <v>5207</v>
      </c>
      <c r="N83" s="38" t="s">
        <v>5208</v>
      </c>
    </row>
    <row r="84" spans="3:14" ht="16" x14ac:dyDescent="0.2">
      <c r="E84" s="2">
        <v>45587.083333333343</v>
      </c>
      <c r="F84">
        <v>3437</v>
      </c>
      <c r="G84" t="s">
        <v>1814</v>
      </c>
      <c r="H84">
        <v>2710</v>
      </c>
      <c r="I84">
        <v>940</v>
      </c>
      <c r="J84" t="s">
        <v>4506</v>
      </c>
      <c r="K84" s="3">
        <v>22.04</v>
      </c>
      <c r="L84" t="s">
        <v>47</v>
      </c>
      <c r="M84" s="37" t="s">
        <v>5207</v>
      </c>
      <c r="N84" s="38" t="s">
        <v>5208</v>
      </c>
    </row>
    <row r="85" spans="3:14" ht="16" x14ac:dyDescent="0.2">
      <c r="E85" s="2">
        <v>45589.083333333343</v>
      </c>
      <c r="F85">
        <v>3434</v>
      </c>
      <c r="G85" t="s">
        <v>1814</v>
      </c>
      <c r="H85">
        <v>2710</v>
      </c>
      <c r="I85">
        <v>940</v>
      </c>
      <c r="J85" t="s">
        <v>68</v>
      </c>
      <c r="K85" s="3">
        <v>5.39</v>
      </c>
      <c r="L85" t="s">
        <v>47</v>
      </c>
      <c r="M85" s="37" t="s">
        <v>5207</v>
      </c>
      <c r="N85" s="38" t="s">
        <v>5208</v>
      </c>
    </row>
    <row r="86" spans="3:14" ht="16" x14ac:dyDescent="0.2">
      <c r="E86" s="2">
        <v>45601.041666666657</v>
      </c>
      <c r="F86">
        <v>3711</v>
      </c>
      <c r="G86" t="s">
        <v>1814</v>
      </c>
      <c r="H86">
        <v>2721</v>
      </c>
      <c r="I86">
        <v>940</v>
      </c>
      <c r="J86" t="s">
        <v>4556</v>
      </c>
      <c r="K86" s="3">
        <v>800</v>
      </c>
      <c r="L86" t="s">
        <v>47</v>
      </c>
      <c r="M86" s="37" t="s">
        <v>5207</v>
      </c>
      <c r="N86" s="38" t="s">
        <v>5208</v>
      </c>
    </row>
    <row r="87" spans="3:14" ht="16" x14ac:dyDescent="0.2">
      <c r="E87" s="2">
        <v>45618.041666666657</v>
      </c>
      <c r="F87">
        <v>3495</v>
      </c>
      <c r="G87" t="s">
        <v>1814</v>
      </c>
      <c r="H87">
        <v>2710</v>
      </c>
      <c r="I87">
        <v>940</v>
      </c>
      <c r="J87" t="s">
        <v>4506</v>
      </c>
      <c r="K87" s="3">
        <v>22.77</v>
      </c>
      <c r="L87" t="s">
        <v>47</v>
      </c>
      <c r="M87" s="37" t="s">
        <v>5207</v>
      </c>
      <c r="N87" s="38" t="s">
        <v>5208</v>
      </c>
    </row>
    <row r="88" spans="3:14" ht="16" x14ac:dyDescent="0.2">
      <c r="E88" s="2">
        <v>45621.041666666657</v>
      </c>
      <c r="F88">
        <v>3496</v>
      </c>
      <c r="G88" t="s">
        <v>1814</v>
      </c>
      <c r="H88">
        <v>2710</v>
      </c>
      <c r="I88">
        <v>940</v>
      </c>
      <c r="J88" t="s">
        <v>68</v>
      </c>
      <c r="K88" s="3">
        <v>5.39</v>
      </c>
      <c r="L88" t="s">
        <v>47</v>
      </c>
      <c r="M88" s="37" t="s">
        <v>5207</v>
      </c>
      <c r="N88" s="38" t="s">
        <v>5208</v>
      </c>
    </row>
    <row r="89" spans="3:14" ht="16" x14ac:dyDescent="0.2">
      <c r="E89" s="2">
        <v>45624.041666666657</v>
      </c>
      <c r="F89">
        <v>3666</v>
      </c>
      <c r="G89" t="s">
        <v>1814</v>
      </c>
      <c r="H89">
        <v>2710</v>
      </c>
      <c r="I89">
        <v>940</v>
      </c>
      <c r="J89" t="s">
        <v>4644</v>
      </c>
      <c r="K89" s="3">
        <v>230.9</v>
      </c>
      <c r="L89" t="s">
        <v>47</v>
      </c>
      <c r="M89" s="37" t="s">
        <v>5207</v>
      </c>
      <c r="N89" s="38" t="s">
        <v>5208</v>
      </c>
    </row>
    <row r="90" spans="3:14" ht="16" x14ac:dyDescent="0.2">
      <c r="E90" s="2">
        <v>45624.041666666657</v>
      </c>
      <c r="F90">
        <v>3667</v>
      </c>
      <c r="G90" t="s">
        <v>1814</v>
      </c>
      <c r="H90">
        <v>2710</v>
      </c>
      <c r="I90">
        <v>940</v>
      </c>
      <c r="J90" t="s">
        <v>4657</v>
      </c>
      <c r="K90" s="3">
        <v>230.9</v>
      </c>
      <c r="L90" t="s">
        <v>47</v>
      </c>
      <c r="M90" s="37" t="s">
        <v>5207</v>
      </c>
      <c r="N90" s="38" t="s">
        <v>5208</v>
      </c>
    </row>
    <row r="91" spans="3:14" ht="16" x14ac:dyDescent="0.2">
      <c r="E91" s="2">
        <v>45653.041666666657</v>
      </c>
      <c r="F91">
        <v>3829</v>
      </c>
      <c r="G91" t="s">
        <v>1814</v>
      </c>
      <c r="H91">
        <v>2710</v>
      </c>
      <c r="I91">
        <v>940</v>
      </c>
      <c r="J91" t="s">
        <v>4506</v>
      </c>
      <c r="K91" s="3">
        <v>23.13</v>
      </c>
      <c r="L91" t="s">
        <v>47</v>
      </c>
      <c r="M91" s="37" t="s">
        <v>5207</v>
      </c>
      <c r="N91" s="38" t="s">
        <v>5208</v>
      </c>
    </row>
    <row r="92" spans="3:14" ht="16" x14ac:dyDescent="0.2">
      <c r="E92" s="2">
        <v>45653.041666666657</v>
      </c>
      <c r="F92">
        <v>3830</v>
      </c>
      <c r="G92" t="s">
        <v>1814</v>
      </c>
      <c r="H92">
        <v>2710</v>
      </c>
      <c r="I92">
        <v>940</v>
      </c>
      <c r="J92" t="s">
        <v>68</v>
      </c>
      <c r="K92" s="3">
        <v>5.39</v>
      </c>
      <c r="L92" t="s">
        <v>47</v>
      </c>
      <c r="M92" s="37" t="s">
        <v>5207</v>
      </c>
      <c r="N92" s="38" t="s">
        <v>5208</v>
      </c>
    </row>
    <row r="93" spans="3:14" ht="16" x14ac:dyDescent="0.2">
      <c r="D93" s="35" t="s">
        <v>5210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3:14" ht="18" x14ac:dyDescent="0.2">
      <c r="C94" s="24" t="s">
        <v>5148</v>
      </c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95" spans="3:14" ht="16" x14ac:dyDescent="0.2">
      <c r="D95" s="35" t="s">
        <v>5211</v>
      </c>
      <c r="E95" s="35"/>
      <c r="F95" s="35"/>
      <c r="G95" s="35"/>
      <c r="H95" s="35"/>
      <c r="I95" s="35"/>
      <c r="J95" s="35"/>
      <c r="K95" s="36">
        <f>SUM(K96:K111)</f>
        <v>24827.309999999998</v>
      </c>
      <c r="L95" s="35"/>
      <c r="M95" s="35"/>
      <c r="N95" s="35"/>
    </row>
    <row r="96" spans="3:14" ht="16" x14ac:dyDescent="0.2">
      <c r="E96" s="2">
        <v>45504</v>
      </c>
      <c r="F96">
        <v>3646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5207</v>
      </c>
      <c r="N96" s="38" t="s">
        <v>5212</v>
      </c>
    </row>
    <row r="97" spans="4:14" ht="16" x14ac:dyDescent="0.2">
      <c r="E97" s="2">
        <v>45504</v>
      </c>
      <c r="F97">
        <v>3649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5207</v>
      </c>
      <c r="N97" s="38" t="s">
        <v>5212</v>
      </c>
    </row>
    <row r="98" spans="4:14" ht="16" x14ac:dyDescent="0.2">
      <c r="E98" s="2">
        <v>45535</v>
      </c>
      <c r="F98">
        <v>3647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5207</v>
      </c>
      <c r="N98" s="38" t="s">
        <v>5212</v>
      </c>
    </row>
    <row r="99" spans="4:14" ht="16" x14ac:dyDescent="0.2">
      <c r="E99" s="2">
        <v>45535</v>
      </c>
      <c r="F99">
        <v>3650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5207</v>
      </c>
      <c r="N99" s="38" t="s">
        <v>5212</v>
      </c>
    </row>
    <row r="100" spans="4:14" ht="16" x14ac:dyDescent="0.2">
      <c r="E100" s="2">
        <v>45565</v>
      </c>
      <c r="F100">
        <v>3648</v>
      </c>
      <c r="G100" t="s">
        <v>1936</v>
      </c>
      <c r="H100">
        <v>2551</v>
      </c>
      <c r="I100">
        <v>1730</v>
      </c>
      <c r="J100" t="s">
        <v>206</v>
      </c>
      <c r="K100" s="3">
        <v>3290.09</v>
      </c>
      <c r="L100" t="s">
        <v>47</v>
      </c>
      <c r="M100" s="37" t="s">
        <v>5207</v>
      </c>
      <c r="N100" s="38" t="s">
        <v>5212</v>
      </c>
    </row>
    <row r="101" spans="4:14" ht="16" x14ac:dyDescent="0.2">
      <c r="E101" s="2">
        <v>45565</v>
      </c>
      <c r="F101">
        <v>3651</v>
      </c>
      <c r="G101" t="s">
        <v>1936</v>
      </c>
      <c r="H101">
        <v>2555</v>
      </c>
      <c r="I101">
        <v>1730</v>
      </c>
      <c r="J101" t="s">
        <v>204</v>
      </c>
      <c r="K101" s="3">
        <v>753.43</v>
      </c>
      <c r="L101" t="s">
        <v>47</v>
      </c>
      <c r="M101" s="37" t="s">
        <v>5207</v>
      </c>
      <c r="N101" s="38" t="s">
        <v>5212</v>
      </c>
    </row>
    <row r="102" spans="4:14" ht="16" x14ac:dyDescent="0.2">
      <c r="E102" s="2">
        <v>45596</v>
      </c>
      <c r="F102">
        <v>3655</v>
      </c>
      <c r="G102" t="s">
        <v>1936</v>
      </c>
      <c r="H102">
        <v>2551</v>
      </c>
      <c r="I102">
        <v>1730</v>
      </c>
      <c r="J102" t="s">
        <v>206</v>
      </c>
      <c r="K102" s="3">
        <v>3290.09</v>
      </c>
      <c r="L102" t="s">
        <v>47</v>
      </c>
      <c r="M102" s="37" t="s">
        <v>5207</v>
      </c>
      <c r="N102" s="38" t="s">
        <v>5212</v>
      </c>
    </row>
    <row r="103" spans="4:14" ht="16" x14ac:dyDescent="0.2">
      <c r="E103" s="2">
        <v>45596</v>
      </c>
      <c r="F103">
        <v>3656</v>
      </c>
      <c r="G103" t="s">
        <v>1936</v>
      </c>
      <c r="H103">
        <v>2555</v>
      </c>
      <c r="I103">
        <v>1730</v>
      </c>
      <c r="J103" t="s">
        <v>204</v>
      </c>
      <c r="K103" s="3">
        <v>753.43</v>
      </c>
      <c r="L103" t="s">
        <v>47</v>
      </c>
      <c r="M103" s="37" t="s">
        <v>5207</v>
      </c>
      <c r="N103" s="38" t="s">
        <v>5212</v>
      </c>
    </row>
    <row r="104" spans="4:14" ht="16" x14ac:dyDescent="0.2">
      <c r="E104" s="2">
        <v>45626</v>
      </c>
      <c r="F104">
        <v>3600</v>
      </c>
      <c r="G104" t="s">
        <v>1936</v>
      </c>
      <c r="H104">
        <v>2555</v>
      </c>
      <c r="I104">
        <v>1730</v>
      </c>
      <c r="J104" t="s">
        <v>204</v>
      </c>
      <c r="K104" s="3">
        <v>1286.69</v>
      </c>
      <c r="L104" t="s">
        <v>47</v>
      </c>
      <c r="M104" s="37" t="s">
        <v>5207</v>
      </c>
      <c r="N104" s="38" t="s">
        <v>5212</v>
      </c>
    </row>
    <row r="105" spans="4:14" ht="16" x14ac:dyDescent="0.2">
      <c r="E105" s="2">
        <v>45626</v>
      </c>
      <c r="F105">
        <v>3603</v>
      </c>
      <c r="G105" t="s">
        <v>1936</v>
      </c>
      <c r="H105">
        <v>2551</v>
      </c>
      <c r="I105">
        <v>1730</v>
      </c>
      <c r="J105" t="s">
        <v>206</v>
      </c>
      <c r="K105" s="3">
        <v>3290.09</v>
      </c>
      <c r="L105" t="s">
        <v>47</v>
      </c>
      <c r="M105" s="37" t="s">
        <v>5207</v>
      </c>
      <c r="N105" s="38" t="s">
        <v>5212</v>
      </c>
    </row>
    <row r="106" spans="4:14" ht="16" x14ac:dyDescent="0.2">
      <c r="E106" s="2">
        <v>45626</v>
      </c>
      <c r="F106">
        <v>3604</v>
      </c>
      <c r="G106" t="s">
        <v>1936</v>
      </c>
      <c r="H106">
        <v>2551</v>
      </c>
      <c r="I106">
        <v>1730</v>
      </c>
      <c r="J106" t="s">
        <v>206</v>
      </c>
      <c r="K106" s="3">
        <v>2632.07</v>
      </c>
      <c r="L106" t="s">
        <v>47</v>
      </c>
      <c r="M106" s="37" t="s">
        <v>5207</v>
      </c>
      <c r="N106" s="38" t="s">
        <v>5212</v>
      </c>
    </row>
    <row r="107" spans="4:14" ht="16" x14ac:dyDescent="0.2">
      <c r="E107" s="2">
        <v>45657</v>
      </c>
      <c r="F107">
        <v>3878</v>
      </c>
      <c r="G107" t="s">
        <v>1936</v>
      </c>
      <c r="H107">
        <v>2551</v>
      </c>
      <c r="I107">
        <v>1730</v>
      </c>
      <c r="J107" t="s">
        <v>206</v>
      </c>
      <c r="K107" s="3">
        <v>3290.09</v>
      </c>
      <c r="L107" t="s">
        <v>47</v>
      </c>
      <c r="M107" s="37" t="s">
        <v>5207</v>
      </c>
      <c r="N107" s="38" t="s">
        <v>5212</v>
      </c>
    </row>
    <row r="108" spans="4:14" ht="16" x14ac:dyDescent="0.2">
      <c r="E108" s="2">
        <v>45657</v>
      </c>
      <c r="F108">
        <v>3879</v>
      </c>
      <c r="G108" t="s">
        <v>1936</v>
      </c>
      <c r="H108">
        <v>2555</v>
      </c>
      <c r="I108">
        <v>1730</v>
      </c>
      <c r="J108" t="s">
        <v>204</v>
      </c>
      <c r="K108" s="3">
        <v>753.42</v>
      </c>
      <c r="L108" t="s">
        <v>47</v>
      </c>
      <c r="M108" s="37" t="s">
        <v>5207</v>
      </c>
      <c r="N108" s="38" t="s">
        <v>5212</v>
      </c>
    </row>
    <row r="109" spans="4:14" ht="16" x14ac:dyDescent="0.2">
      <c r="E109" s="2">
        <v>45657</v>
      </c>
      <c r="F109">
        <v>3890</v>
      </c>
      <c r="G109" t="s">
        <v>1936</v>
      </c>
      <c r="H109">
        <v>1730</v>
      </c>
      <c r="I109">
        <v>2551</v>
      </c>
      <c r="J109" t="s">
        <v>2634</v>
      </c>
      <c r="K109" s="3">
        <v>-76.77</v>
      </c>
      <c r="L109" t="s">
        <v>47</v>
      </c>
      <c r="M109" s="37" t="s">
        <v>5213</v>
      </c>
      <c r="N109" s="38" t="s">
        <v>5214</v>
      </c>
    </row>
    <row r="110" spans="4:14" ht="16" x14ac:dyDescent="0.2">
      <c r="E110" s="2">
        <v>45657</v>
      </c>
      <c r="F110">
        <v>3891</v>
      </c>
      <c r="G110" t="s">
        <v>1936</v>
      </c>
      <c r="H110">
        <v>1730</v>
      </c>
      <c r="I110">
        <v>2551</v>
      </c>
      <c r="J110" t="s">
        <v>2634</v>
      </c>
      <c r="K110" s="3">
        <v>-2115.86</v>
      </c>
      <c r="L110" t="s">
        <v>47</v>
      </c>
      <c r="M110" s="37" t="s">
        <v>5213</v>
      </c>
      <c r="N110" s="38" t="s">
        <v>5214</v>
      </c>
    </row>
    <row r="111" spans="4:14" ht="16" x14ac:dyDescent="0.2">
      <c r="E111" s="2">
        <v>45657</v>
      </c>
      <c r="F111">
        <v>3892</v>
      </c>
      <c r="G111" t="s">
        <v>1936</v>
      </c>
      <c r="H111">
        <v>1730</v>
      </c>
      <c r="I111">
        <v>2551</v>
      </c>
      <c r="J111" t="s">
        <v>2634</v>
      </c>
      <c r="K111" s="3">
        <v>-406.5</v>
      </c>
      <c r="L111" t="s">
        <v>47</v>
      </c>
      <c r="M111" s="37" t="s">
        <v>5213</v>
      </c>
      <c r="N111" s="38" t="s">
        <v>5214</v>
      </c>
    </row>
    <row r="112" spans="4:14" ht="16" x14ac:dyDescent="0.2">
      <c r="D112" s="35" t="s">
        <v>5215</v>
      </c>
      <c r="E112" s="35"/>
      <c r="F112" s="35"/>
      <c r="G112" s="35"/>
      <c r="H112" s="35"/>
      <c r="I112" s="35"/>
      <c r="J112" s="35"/>
      <c r="K112" s="36">
        <f>SUM(K113:K127)</f>
        <v>27558.63</v>
      </c>
      <c r="L112" s="35"/>
      <c r="M112" s="35"/>
      <c r="N112" s="35"/>
    </row>
    <row r="113" spans="4:14" ht="16" x14ac:dyDescent="0.2">
      <c r="E113" s="2">
        <v>45504</v>
      </c>
      <c r="F113">
        <v>3278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5207</v>
      </c>
      <c r="N113" s="38" t="s">
        <v>5212</v>
      </c>
    </row>
    <row r="114" spans="4:14" ht="16" x14ac:dyDescent="0.2">
      <c r="E114" s="2">
        <v>45504</v>
      </c>
      <c r="F114">
        <v>3643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5207</v>
      </c>
      <c r="N114" s="38" t="s">
        <v>5212</v>
      </c>
    </row>
    <row r="115" spans="4:14" ht="16" x14ac:dyDescent="0.2">
      <c r="E115" s="2">
        <v>45504</v>
      </c>
      <c r="F115">
        <v>3652</v>
      </c>
      <c r="G115" t="s">
        <v>1934</v>
      </c>
      <c r="H115">
        <v>2555</v>
      </c>
      <c r="I115">
        <v>1730</v>
      </c>
      <c r="J115" t="s">
        <v>204</v>
      </c>
      <c r="K115" s="3">
        <v>554.26</v>
      </c>
      <c r="L115" t="s">
        <v>47</v>
      </c>
      <c r="M115" s="37" t="s">
        <v>5207</v>
      </c>
      <c r="N115" s="38" t="s">
        <v>5212</v>
      </c>
    </row>
    <row r="116" spans="4:14" ht="16" x14ac:dyDescent="0.2">
      <c r="E116" s="2">
        <v>45535</v>
      </c>
      <c r="F116">
        <v>3269</v>
      </c>
      <c r="G116" t="s">
        <v>1934</v>
      </c>
      <c r="H116">
        <v>2551</v>
      </c>
      <c r="I116">
        <v>1730</v>
      </c>
      <c r="J116" t="s">
        <v>206</v>
      </c>
      <c r="K116" s="3">
        <v>3110.01</v>
      </c>
      <c r="L116" t="s">
        <v>47</v>
      </c>
      <c r="M116" s="37" t="s">
        <v>5207</v>
      </c>
      <c r="N116" s="38" t="s">
        <v>5212</v>
      </c>
    </row>
    <row r="117" spans="4:14" ht="16" x14ac:dyDescent="0.2">
      <c r="E117" s="2">
        <v>45535</v>
      </c>
      <c r="F117">
        <v>3644</v>
      </c>
      <c r="G117" t="s">
        <v>1934</v>
      </c>
      <c r="H117">
        <v>2555</v>
      </c>
      <c r="I117">
        <v>1730</v>
      </c>
      <c r="J117" t="s">
        <v>204</v>
      </c>
      <c r="K117" s="3">
        <v>712.19</v>
      </c>
      <c r="L117" t="s">
        <v>47</v>
      </c>
      <c r="M117" s="37" t="s">
        <v>5207</v>
      </c>
      <c r="N117" s="38" t="s">
        <v>5212</v>
      </c>
    </row>
    <row r="118" spans="4:14" ht="16" x14ac:dyDescent="0.2">
      <c r="E118" s="2">
        <v>45535</v>
      </c>
      <c r="F118">
        <v>3653</v>
      </c>
      <c r="G118" t="s">
        <v>1934</v>
      </c>
      <c r="H118">
        <v>2555</v>
      </c>
      <c r="I118">
        <v>1730</v>
      </c>
      <c r="J118" t="s">
        <v>204</v>
      </c>
      <c r="K118" s="3">
        <v>554.26</v>
      </c>
      <c r="L118" t="s">
        <v>47</v>
      </c>
      <c r="M118" s="37" t="s">
        <v>5207</v>
      </c>
      <c r="N118" s="38" t="s">
        <v>5212</v>
      </c>
    </row>
    <row r="119" spans="4:14" ht="16" x14ac:dyDescent="0.2">
      <c r="E119" s="2">
        <v>45565</v>
      </c>
      <c r="F119">
        <v>3370</v>
      </c>
      <c r="G119" t="s">
        <v>1934</v>
      </c>
      <c r="H119">
        <v>2551</v>
      </c>
      <c r="I119">
        <v>1730</v>
      </c>
      <c r="J119" t="s">
        <v>206</v>
      </c>
      <c r="K119" s="3">
        <v>3110.01</v>
      </c>
      <c r="L119" t="s">
        <v>47</v>
      </c>
      <c r="M119" s="37" t="s">
        <v>5207</v>
      </c>
      <c r="N119" s="38" t="s">
        <v>5212</v>
      </c>
    </row>
    <row r="120" spans="4:14" ht="16" x14ac:dyDescent="0.2">
      <c r="E120" s="2">
        <v>45565</v>
      </c>
      <c r="F120">
        <v>3645</v>
      </c>
      <c r="G120" t="s">
        <v>1934</v>
      </c>
      <c r="H120">
        <v>2555</v>
      </c>
      <c r="I120">
        <v>1730</v>
      </c>
      <c r="J120" t="s">
        <v>204</v>
      </c>
      <c r="K120" s="3">
        <v>712.19</v>
      </c>
      <c r="L120" t="s">
        <v>47</v>
      </c>
      <c r="M120" s="37" t="s">
        <v>5207</v>
      </c>
      <c r="N120" s="38" t="s">
        <v>5212</v>
      </c>
    </row>
    <row r="121" spans="4:14" ht="16" x14ac:dyDescent="0.2">
      <c r="E121" s="2">
        <v>45565</v>
      </c>
      <c r="F121">
        <v>3654</v>
      </c>
      <c r="G121" t="s">
        <v>1934</v>
      </c>
      <c r="H121">
        <v>2555</v>
      </c>
      <c r="I121">
        <v>1730</v>
      </c>
      <c r="J121" t="s">
        <v>204</v>
      </c>
      <c r="K121" s="3">
        <v>568.54</v>
      </c>
      <c r="L121" t="s">
        <v>47</v>
      </c>
      <c r="M121" s="37" t="s">
        <v>5207</v>
      </c>
      <c r="N121" s="38" t="s">
        <v>5212</v>
      </c>
    </row>
    <row r="122" spans="4:14" ht="16" x14ac:dyDescent="0.2">
      <c r="E122" s="2">
        <v>45596</v>
      </c>
      <c r="F122">
        <v>3420</v>
      </c>
      <c r="G122" t="s">
        <v>1934</v>
      </c>
      <c r="H122">
        <v>2551</v>
      </c>
      <c r="I122">
        <v>1730</v>
      </c>
      <c r="J122" t="s">
        <v>206</v>
      </c>
      <c r="K122" s="3">
        <v>3220.01</v>
      </c>
      <c r="L122" t="s">
        <v>47</v>
      </c>
      <c r="M122" s="37" t="s">
        <v>5207</v>
      </c>
      <c r="N122" s="38" t="s">
        <v>5212</v>
      </c>
    </row>
    <row r="123" spans="4:14" ht="16" x14ac:dyDescent="0.2">
      <c r="E123" s="2">
        <v>45596</v>
      </c>
      <c r="F123">
        <v>3658</v>
      </c>
      <c r="G123" t="s">
        <v>1934</v>
      </c>
      <c r="H123">
        <v>2555</v>
      </c>
      <c r="I123">
        <v>1730</v>
      </c>
      <c r="J123" t="s">
        <v>204</v>
      </c>
      <c r="K123" s="3">
        <v>712.19</v>
      </c>
      <c r="L123" t="s">
        <v>47</v>
      </c>
      <c r="M123" s="37" t="s">
        <v>5207</v>
      </c>
      <c r="N123" s="38" t="s">
        <v>5212</v>
      </c>
    </row>
    <row r="124" spans="4:14" ht="16" x14ac:dyDescent="0.2">
      <c r="E124" s="2">
        <v>45626</v>
      </c>
      <c r="F124">
        <v>3599</v>
      </c>
      <c r="G124" t="s">
        <v>1934</v>
      </c>
      <c r="H124">
        <v>2555</v>
      </c>
      <c r="I124">
        <v>1730</v>
      </c>
      <c r="J124" t="s">
        <v>204</v>
      </c>
      <c r="K124" s="3">
        <v>1216.25</v>
      </c>
      <c r="L124" t="s">
        <v>47</v>
      </c>
      <c r="M124" s="37" t="s">
        <v>5207</v>
      </c>
      <c r="N124" s="38" t="s">
        <v>5212</v>
      </c>
    </row>
    <row r="125" spans="4:14" ht="16" x14ac:dyDescent="0.2">
      <c r="E125" s="2">
        <v>45626</v>
      </c>
      <c r="F125">
        <v>3758</v>
      </c>
      <c r="G125" t="s">
        <v>1934</v>
      </c>
      <c r="H125">
        <v>2551</v>
      </c>
      <c r="I125">
        <v>1730</v>
      </c>
      <c r="J125" t="s">
        <v>206</v>
      </c>
      <c r="K125" s="3">
        <v>5488.02</v>
      </c>
      <c r="L125" t="s">
        <v>47</v>
      </c>
      <c r="M125" s="37" t="s">
        <v>5207</v>
      </c>
      <c r="N125" s="38" t="s">
        <v>5212</v>
      </c>
    </row>
    <row r="126" spans="4:14" ht="16" x14ac:dyDescent="0.2">
      <c r="E126" s="2">
        <v>45657</v>
      </c>
      <c r="F126">
        <v>3880</v>
      </c>
      <c r="G126" t="s">
        <v>1934</v>
      </c>
      <c r="H126">
        <v>2551</v>
      </c>
      <c r="I126">
        <v>1730</v>
      </c>
      <c r="J126" t="s">
        <v>206</v>
      </c>
      <c r="K126" s="3">
        <v>3110.01</v>
      </c>
      <c r="L126" t="s">
        <v>47</v>
      </c>
      <c r="M126" s="37" t="s">
        <v>5207</v>
      </c>
      <c r="N126" s="38" t="s">
        <v>5212</v>
      </c>
    </row>
    <row r="127" spans="4:14" ht="16" x14ac:dyDescent="0.2">
      <c r="E127" s="2">
        <v>45657</v>
      </c>
      <c r="F127">
        <v>3881</v>
      </c>
      <c r="G127" t="s">
        <v>1934</v>
      </c>
      <c r="H127">
        <v>2555</v>
      </c>
      <c r="I127">
        <v>1730</v>
      </c>
      <c r="J127" t="s">
        <v>204</v>
      </c>
      <c r="K127" s="3">
        <v>668.49</v>
      </c>
      <c r="L127" t="s">
        <v>47</v>
      </c>
      <c r="M127" s="37" t="s">
        <v>5207</v>
      </c>
      <c r="N127" s="38" t="s">
        <v>5212</v>
      </c>
    </row>
    <row r="128" spans="4:14" ht="16" x14ac:dyDescent="0.2">
      <c r="D128" s="35" t="s">
        <v>5218</v>
      </c>
      <c r="E128" s="35"/>
      <c r="F128" s="35"/>
      <c r="G128" s="35"/>
      <c r="H128" s="35"/>
      <c r="I128" s="35"/>
      <c r="J128" s="35"/>
      <c r="K128" s="36">
        <f>SUM(K129:K137)</f>
        <v>18284.960000000003</v>
      </c>
      <c r="L128" s="35"/>
      <c r="M128" s="35"/>
      <c r="N128" s="35"/>
    </row>
    <row r="129" spans="3:14" ht="16" x14ac:dyDescent="0.2">
      <c r="E129" s="2">
        <v>45504</v>
      </c>
      <c r="F129">
        <v>3279</v>
      </c>
      <c r="G129" t="s">
        <v>1935</v>
      </c>
      <c r="H129">
        <v>2551</v>
      </c>
      <c r="I129">
        <v>1730</v>
      </c>
      <c r="J129" t="s">
        <v>206</v>
      </c>
      <c r="K129" s="3">
        <v>2382.81</v>
      </c>
      <c r="L129" t="s">
        <v>47</v>
      </c>
      <c r="M129" s="37" t="s">
        <v>5207</v>
      </c>
      <c r="N129" s="38" t="s">
        <v>5212</v>
      </c>
    </row>
    <row r="130" spans="3:14" ht="16" x14ac:dyDescent="0.2">
      <c r="E130" s="2">
        <v>45535</v>
      </c>
      <c r="F130">
        <v>3270</v>
      </c>
      <c r="G130" t="s">
        <v>1935</v>
      </c>
      <c r="H130">
        <v>2551</v>
      </c>
      <c r="I130">
        <v>1730</v>
      </c>
      <c r="J130" t="s">
        <v>206</v>
      </c>
      <c r="K130" s="3">
        <v>2382.81</v>
      </c>
      <c r="L130" t="s">
        <v>47</v>
      </c>
      <c r="M130" s="37" t="s">
        <v>5207</v>
      </c>
      <c r="N130" s="38" t="s">
        <v>5212</v>
      </c>
    </row>
    <row r="131" spans="3:14" ht="16" x14ac:dyDescent="0.2">
      <c r="E131" s="2">
        <v>45565</v>
      </c>
      <c r="F131">
        <v>3371</v>
      </c>
      <c r="G131" t="s">
        <v>1935</v>
      </c>
      <c r="H131">
        <v>2551</v>
      </c>
      <c r="I131">
        <v>1730</v>
      </c>
      <c r="J131" t="s">
        <v>206</v>
      </c>
      <c r="K131" s="3">
        <v>2382.81</v>
      </c>
      <c r="L131" t="s">
        <v>47</v>
      </c>
      <c r="M131" s="37" t="s">
        <v>5207</v>
      </c>
      <c r="N131" s="38" t="s">
        <v>5212</v>
      </c>
    </row>
    <row r="132" spans="3:14" ht="16" x14ac:dyDescent="0.2">
      <c r="E132" s="2">
        <v>45596</v>
      </c>
      <c r="F132">
        <v>3421</v>
      </c>
      <c r="G132" t="s">
        <v>1935</v>
      </c>
      <c r="H132">
        <v>2551</v>
      </c>
      <c r="I132">
        <v>1730</v>
      </c>
      <c r="J132" t="s">
        <v>206</v>
      </c>
      <c r="K132" s="3">
        <v>2492.81</v>
      </c>
      <c r="L132" t="s">
        <v>47</v>
      </c>
      <c r="M132" s="37" t="s">
        <v>5207</v>
      </c>
      <c r="N132" s="38" t="s">
        <v>5212</v>
      </c>
    </row>
    <row r="133" spans="3:14" ht="16" x14ac:dyDescent="0.2">
      <c r="E133" s="2">
        <v>45596</v>
      </c>
      <c r="F133">
        <v>3657</v>
      </c>
      <c r="G133" t="s">
        <v>1935</v>
      </c>
      <c r="H133">
        <v>2555</v>
      </c>
      <c r="I133">
        <v>1730</v>
      </c>
      <c r="J133" t="s">
        <v>204</v>
      </c>
      <c r="K133" s="3">
        <v>561.4</v>
      </c>
      <c r="L133" t="s">
        <v>47</v>
      </c>
      <c r="M133" s="37" t="s">
        <v>5207</v>
      </c>
      <c r="N133" s="38" t="s">
        <v>5212</v>
      </c>
    </row>
    <row r="134" spans="3:14" ht="16" x14ac:dyDescent="0.2">
      <c r="E134" s="2">
        <v>45626</v>
      </c>
      <c r="F134">
        <v>3598</v>
      </c>
      <c r="G134" t="s">
        <v>1935</v>
      </c>
      <c r="H134">
        <v>2555</v>
      </c>
      <c r="I134">
        <v>1730</v>
      </c>
      <c r="J134" t="s">
        <v>204</v>
      </c>
      <c r="K134" s="3">
        <v>959.05</v>
      </c>
      <c r="L134" t="s">
        <v>47</v>
      </c>
      <c r="M134" s="37" t="s">
        <v>5207</v>
      </c>
      <c r="N134" s="38" t="s">
        <v>5212</v>
      </c>
    </row>
    <row r="135" spans="3:14" ht="16" x14ac:dyDescent="0.2">
      <c r="E135" s="2">
        <v>45626</v>
      </c>
      <c r="F135">
        <v>3601</v>
      </c>
      <c r="G135" t="s">
        <v>1935</v>
      </c>
      <c r="H135">
        <v>2551</v>
      </c>
      <c r="I135">
        <v>1730</v>
      </c>
      <c r="J135" t="s">
        <v>206</v>
      </c>
      <c r="K135" s="3">
        <v>4179.0600000000004</v>
      </c>
      <c r="L135" t="s">
        <v>47</v>
      </c>
      <c r="M135" s="37" t="s">
        <v>5207</v>
      </c>
      <c r="N135" s="38" t="s">
        <v>5212</v>
      </c>
    </row>
    <row r="136" spans="3:14" ht="16" x14ac:dyDescent="0.2">
      <c r="E136" s="2">
        <v>45657</v>
      </c>
      <c r="F136">
        <v>3882</v>
      </c>
      <c r="G136" t="s">
        <v>1935</v>
      </c>
      <c r="H136">
        <v>2551</v>
      </c>
      <c r="I136">
        <v>1730</v>
      </c>
      <c r="J136" t="s">
        <v>206</v>
      </c>
      <c r="K136" s="3">
        <v>2382.81</v>
      </c>
      <c r="L136" t="s">
        <v>47</v>
      </c>
      <c r="M136" s="37" t="s">
        <v>5207</v>
      </c>
      <c r="N136" s="38" t="s">
        <v>5212</v>
      </c>
    </row>
    <row r="137" spans="3:14" ht="16" x14ac:dyDescent="0.2">
      <c r="E137" s="2">
        <v>45657</v>
      </c>
      <c r="F137">
        <v>3883</v>
      </c>
      <c r="G137" t="s">
        <v>1935</v>
      </c>
      <c r="H137">
        <v>2555</v>
      </c>
      <c r="I137">
        <v>1730</v>
      </c>
      <c r="J137" t="s">
        <v>204</v>
      </c>
      <c r="K137" s="3">
        <v>561.4</v>
      </c>
      <c r="L137" t="s">
        <v>47</v>
      </c>
      <c r="M137" s="37" t="s">
        <v>5207</v>
      </c>
      <c r="N137" s="38" t="s">
        <v>5212</v>
      </c>
    </row>
    <row r="138" spans="3:14" ht="18" x14ac:dyDescent="0.2">
      <c r="C138" s="24" t="s">
        <v>5203</v>
      </c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3:14" ht="16" x14ac:dyDescent="0.2">
      <c r="D139" s="35" t="s">
        <v>5219</v>
      </c>
      <c r="E139" s="35"/>
      <c r="F139" s="35"/>
      <c r="G139" s="35"/>
      <c r="H139" s="35"/>
      <c r="I139" s="35"/>
      <c r="J139" s="35"/>
      <c r="K139" s="36">
        <f>SUM(K140:K141)</f>
        <v>476</v>
      </c>
      <c r="L139" s="35"/>
      <c r="M139" s="35"/>
      <c r="N139" s="35"/>
    </row>
    <row r="140" spans="3:14" ht="16" x14ac:dyDescent="0.2">
      <c r="E140" s="2">
        <v>45518.083333333343</v>
      </c>
      <c r="F140">
        <v>3262</v>
      </c>
      <c r="G140" t="s">
        <v>1782</v>
      </c>
      <c r="H140">
        <v>2894</v>
      </c>
      <c r="I140">
        <v>940</v>
      </c>
      <c r="J140" t="s">
        <v>3687</v>
      </c>
      <c r="K140" s="3">
        <v>285.60000000000002</v>
      </c>
      <c r="L140" t="s">
        <v>47</v>
      </c>
      <c r="M140" s="37" t="s">
        <v>5207</v>
      </c>
      <c r="N140" s="38" t="s">
        <v>5208</v>
      </c>
    </row>
    <row r="141" spans="3:14" ht="16" x14ac:dyDescent="0.2">
      <c r="E141" s="2">
        <v>45574.083333333343</v>
      </c>
      <c r="F141">
        <v>3427</v>
      </c>
      <c r="G141" t="s">
        <v>1782</v>
      </c>
      <c r="H141">
        <v>2894</v>
      </c>
      <c r="I141">
        <v>940</v>
      </c>
      <c r="J141" t="s">
        <v>2740</v>
      </c>
      <c r="K141" s="3">
        <v>190.4</v>
      </c>
      <c r="L141" t="s">
        <v>47</v>
      </c>
      <c r="M141" s="37" t="s">
        <v>5207</v>
      </c>
      <c r="N141" s="38" t="s">
        <v>5208</v>
      </c>
    </row>
    <row r="142" spans="3:14" ht="16" x14ac:dyDescent="0.2">
      <c r="D142" s="35" t="s">
        <v>5220</v>
      </c>
      <c r="E142" s="35"/>
      <c r="F142" s="35"/>
      <c r="G142" s="35"/>
      <c r="H142" s="35"/>
      <c r="I142" s="35"/>
      <c r="J142" s="35"/>
      <c r="K142" s="36">
        <f>SUM(K143:K178)</f>
        <v>1077.0099999999998</v>
      </c>
      <c r="L142" s="35"/>
      <c r="M142" s="35"/>
      <c r="N142" s="35"/>
    </row>
    <row r="143" spans="3:14" ht="16" x14ac:dyDescent="0.2">
      <c r="E143" s="2">
        <v>45475.083333333343</v>
      </c>
      <c r="F143">
        <v>3148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5207</v>
      </c>
      <c r="N143" s="38" t="s">
        <v>5208</v>
      </c>
    </row>
    <row r="144" spans="3:14" ht="16" x14ac:dyDescent="0.2">
      <c r="E144" s="2">
        <v>45477.083333333343</v>
      </c>
      <c r="F144">
        <v>3149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5207</v>
      </c>
      <c r="N144" s="38" t="s">
        <v>5208</v>
      </c>
    </row>
    <row r="145" spans="5:14" ht="16" x14ac:dyDescent="0.2">
      <c r="E145" s="2">
        <v>45484.083333333343</v>
      </c>
      <c r="F145">
        <v>3230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5207</v>
      </c>
      <c r="N145" s="38" t="s">
        <v>5208</v>
      </c>
    </row>
    <row r="146" spans="5:14" ht="16" x14ac:dyDescent="0.2">
      <c r="E146" s="2">
        <v>45492.083333333343</v>
      </c>
      <c r="F146">
        <v>3256</v>
      </c>
      <c r="G146" t="s">
        <v>1748</v>
      </c>
      <c r="H146">
        <v>2705</v>
      </c>
      <c r="I146">
        <v>940</v>
      </c>
      <c r="J146" t="s">
        <v>652</v>
      </c>
      <c r="K146" s="3">
        <v>50</v>
      </c>
      <c r="L146" t="s">
        <v>47</v>
      </c>
      <c r="M146" s="37" t="s">
        <v>5207</v>
      </c>
      <c r="N146" s="38" t="s">
        <v>5208</v>
      </c>
    </row>
    <row r="147" spans="5:14" ht="16" x14ac:dyDescent="0.2">
      <c r="E147" s="2">
        <v>45495</v>
      </c>
      <c r="F147">
        <v>3334</v>
      </c>
      <c r="G147" t="s">
        <v>1748</v>
      </c>
      <c r="H147">
        <v>2705</v>
      </c>
      <c r="I147">
        <v>942</v>
      </c>
      <c r="J147" t="s">
        <v>3907</v>
      </c>
      <c r="K147" s="3">
        <v>0.38</v>
      </c>
      <c r="L147" t="s">
        <v>47</v>
      </c>
      <c r="M147" s="37" t="s">
        <v>5207</v>
      </c>
      <c r="N147" s="38" t="s">
        <v>5208</v>
      </c>
    </row>
    <row r="148" spans="5:14" ht="16" x14ac:dyDescent="0.2">
      <c r="E148" s="2">
        <v>45497.083333333343</v>
      </c>
      <c r="F148">
        <v>3246</v>
      </c>
      <c r="G148" t="s">
        <v>1748</v>
      </c>
      <c r="H148">
        <v>2705</v>
      </c>
      <c r="I148">
        <v>940</v>
      </c>
      <c r="J148" t="s">
        <v>3514</v>
      </c>
      <c r="K148" s="3">
        <v>9.5</v>
      </c>
      <c r="L148" t="s">
        <v>47</v>
      </c>
      <c r="M148" s="37" t="s">
        <v>5207</v>
      </c>
      <c r="N148" s="38" t="s">
        <v>5208</v>
      </c>
    </row>
    <row r="149" spans="5:14" ht="16" x14ac:dyDescent="0.2">
      <c r="E149" s="2">
        <v>45504.083333333343</v>
      </c>
      <c r="F149">
        <v>3259</v>
      </c>
      <c r="G149" t="s">
        <v>1748</v>
      </c>
      <c r="H149">
        <v>2705</v>
      </c>
      <c r="I149">
        <v>940</v>
      </c>
      <c r="J149" t="s">
        <v>4139</v>
      </c>
      <c r="K149" s="3">
        <v>4.78</v>
      </c>
      <c r="L149" t="s">
        <v>47</v>
      </c>
      <c r="M149" s="37" t="s">
        <v>5207</v>
      </c>
      <c r="N149" s="38" t="s">
        <v>5208</v>
      </c>
    </row>
    <row r="150" spans="5:14" ht="16" x14ac:dyDescent="0.2">
      <c r="E150" s="2">
        <v>45505.083333333343</v>
      </c>
      <c r="F150">
        <v>3260</v>
      </c>
      <c r="G150" t="s">
        <v>1748</v>
      </c>
      <c r="H150">
        <v>2702</v>
      </c>
      <c r="I150">
        <v>940</v>
      </c>
      <c r="J150" t="s">
        <v>2507</v>
      </c>
      <c r="K150" s="3">
        <v>20.23</v>
      </c>
      <c r="L150" t="s">
        <v>47</v>
      </c>
      <c r="M150" s="37" t="s">
        <v>5207</v>
      </c>
      <c r="N150" s="38" t="s">
        <v>5208</v>
      </c>
    </row>
    <row r="151" spans="5:14" ht="16" x14ac:dyDescent="0.2">
      <c r="E151" s="2">
        <v>45510.083333333343</v>
      </c>
      <c r="F151">
        <v>3242</v>
      </c>
      <c r="G151" t="s">
        <v>1748</v>
      </c>
      <c r="H151">
        <v>2663</v>
      </c>
      <c r="I151">
        <v>940</v>
      </c>
      <c r="J151" t="s">
        <v>3655</v>
      </c>
      <c r="K151" s="3">
        <v>46.41</v>
      </c>
      <c r="L151" t="s">
        <v>47</v>
      </c>
      <c r="M151" s="37" t="s">
        <v>5207</v>
      </c>
      <c r="N151" s="38" t="s">
        <v>5208</v>
      </c>
    </row>
    <row r="152" spans="5:14" ht="16" x14ac:dyDescent="0.2">
      <c r="E152" s="2">
        <v>45517.083333333343</v>
      </c>
      <c r="F152">
        <v>3255</v>
      </c>
      <c r="G152" t="s">
        <v>1748</v>
      </c>
      <c r="H152">
        <v>2900</v>
      </c>
      <c r="I152">
        <v>940</v>
      </c>
      <c r="J152" t="s">
        <v>2165</v>
      </c>
      <c r="K152" s="3">
        <v>52.9</v>
      </c>
      <c r="L152" t="s">
        <v>47</v>
      </c>
      <c r="M152" s="37" t="s">
        <v>5207</v>
      </c>
      <c r="N152" s="38" t="s">
        <v>5208</v>
      </c>
    </row>
    <row r="153" spans="5:14" ht="16" x14ac:dyDescent="0.2">
      <c r="E153" s="2">
        <v>45524</v>
      </c>
      <c r="F153">
        <v>3336</v>
      </c>
      <c r="G153" t="s">
        <v>1748</v>
      </c>
      <c r="H153">
        <v>2705</v>
      </c>
      <c r="I153">
        <v>942</v>
      </c>
      <c r="J153" t="s">
        <v>3907</v>
      </c>
      <c r="K153" s="3">
        <v>0.38</v>
      </c>
      <c r="L153" t="s">
        <v>47</v>
      </c>
      <c r="M153" s="37" t="s">
        <v>5207</v>
      </c>
      <c r="N153" s="38" t="s">
        <v>5208</v>
      </c>
    </row>
    <row r="154" spans="5:14" ht="16" x14ac:dyDescent="0.2">
      <c r="E154" s="2">
        <v>45531.083333333343</v>
      </c>
      <c r="F154">
        <v>3514</v>
      </c>
      <c r="G154" t="s">
        <v>1748</v>
      </c>
      <c r="H154">
        <v>2705</v>
      </c>
      <c r="I154">
        <v>940</v>
      </c>
      <c r="J154" t="s">
        <v>4226</v>
      </c>
      <c r="K154" s="3">
        <v>14</v>
      </c>
      <c r="L154" t="s">
        <v>47</v>
      </c>
      <c r="M154" s="37" t="s">
        <v>5207</v>
      </c>
      <c r="N154" s="38" t="s">
        <v>5208</v>
      </c>
    </row>
    <row r="155" spans="5:14" ht="16" x14ac:dyDescent="0.2">
      <c r="E155" s="2">
        <v>45534.083333333343</v>
      </c>
      <c r="F155">
        <v>3341</v>
      </c>
      <c r="G155" t="s">
        <v>1748</v>
      </c>
      <c r="H155">
        <v>2702</v>
      </c>
      <c r="I155">
        <v>940</v>
      </c>
      <c r="J155" t="s">
        <v>2507</v>
      </c>
      <c r="K155" s="3">
        <v>22.17</v>
      </c>
      <c r="L155" t="s">
        <v>47</v>
      </c>
      <c r="M155" s="37" t="s">
        <v>5207</v>
      </c>
      <c r="N155" s="38" t="s">
        <v>5208</v>
      </c>
    </row>
    <row r="156" spans="5:14" ht="16" x14ac:dyDescent="0.2">
      <c r="E156" s="2">
        <v>45534.083333333343</v>
      </c>
      <c r="F156">
        <v>3411</v>
      </c>
      <c r="G156" t="s">
        <v>1748</v>
      </c>
      <c r="H156">
        <v>2705</v>
      </c>
      <c r="I156">
        <v>940</v>
      </c>
      <c r="J156" t="s">
        <v>4245</v>
      </c>
      <c r="K156" s="3">
        <v>6.32</v>
      </c>
      <c r="L156" t="s">
        <v>47</v>
      </c>
      <c r="M156" s="37" t="s">
        <v>5207</v>
      </c>
      <c r="N156" s="38" t="s">
        <v>5208</v>
      </c>
    </row>
    <row r="157" spans="5:14" ht="16" x14ac:dyDescent="0.2">
      <c r="E157" s="2">
        <v>45540.083333333343</v>
      </c>
      <c r="F157">
        <v>3344</v>
      </c>
      <c r="G157" t="s">
        <v>1748</v>
      </c>
      <c r="H157">
        <v>2663</v>
      </c>
      <c r="I157">
        <v>940</v>
      </c>
      <c r="J157" t="s">
        <v>3655</v>
      </c>
      <c r="K157" s="3">
        <v>46.41</v>
      </c>
      <c r="L157" t="s">
        <v>47</v>
      </c>
      <c r="M157" s="37" t="s">
        <v>5207</v>
      </c>
      <c r="N157" s="38" t="s">
        <v>5208</v>
      </c>
    </row>
    <row r="158" spans="5:14" ht="16" x14ac:dyDescent="0.2">
      <c r="E158" s="2">
        <v>45546.083333333343</v>
      </c>
      <c r="F158">
        <v>3349</v>
      </c>
      <c r="G158" t="s">
        <v>1748</v>
      </c>
      <c r="H158">
        <v>2900</v>
      </c>
      <c r="I158">
        <v>940</v>
      </c>
      <c r="J158" t="s">
        <v>2165</v>
      </c>
      <c r="K158" s="3">
        <v>52.9</v>
      </c>
      <c r="L158" t="s">
        <v>47</v>
      </c>
      <c r="M158" s="37" t="s">
        <v>5207</v>
      </c>
      <c r="N158" s="38" t="s">
        <v>5208</v>
      </c>
    </row>
    <row r="159" spans="5:14" ht="16" x14ac:dyDescent="0.2">
      <c r="E159" s="2">
        <v>45548.083333333343</v>
      </c>
      <c r="F159">
        <v>3353</v>
      </c>
      <c r="G159" t="s">
        <v>1748</v>
      </c>
      <c r="H159">
        <v>2705</v>
      </c>
      <c r="I159">
        <v>940</v>
      </c>
      <c r="J159" t="s">
        <v>4319</v>
      </c>
      <c r="K159" s="3">
        <v>34</v>
      </c>
      <c r="L159" t="s">
        <v>47</v>
      </c>
      <c r="M159" s="37" t="s">
        <v>5207</v>
      </c>
      <c r="N159" s="38" t="s">
        <v>5208</v>
      </c>
    </row>
    <row r="160" spans="5:14" ht="16" x14ac:dyDescent="0.2">
      <c r="E160" s="2">
        <v>45565.083333333343</v>
      </c>
      <c r="F160">
        <v>3412</v>
      </c>
      <c r="G160" t="s">
        <v>1748</v>
      </c>
      <c r="H160">
        <v>2704</v>
      </c>
      <c r="I160">
        <v>940</v>
      </c>
      <c r="J160" t="s">
        <v>4407</v>
      </c>
      <c r="K160" s="3">
        <v>6.32</v>
      </c>
      <c r="L160" t="s">
        <v>47</v>
      </c>
      <c r="M160" s="37" t="s">
        <v>5207</v>
      </c>
      <c r="N160" s="38" t="s">
        <v>5208</v>
      </c>
    </row>
    <row r="161" spans="5:14" ht="16" x14ac:dyDescent="0.2">
      <c r="E161" s="2">
        <v>45567</v>
      </c>
      <c r="F161">
        <v>3384</v>
      </c>
      <c r="G161" t="s">
        <v>1748</v>
      </c>
      <c r="H161">
        <v>2705</v>
      </c>
      <c r="I161">
        <v>942</v>
      </c>
      <c r="J161" t="s">
        <v>4450</v>
      </c>
      <c r="K161" s="3">
        <v>5.18</v>
      </c>
      <c r="L161" t="s">
        <v>47</v>
      </c>
      <c r="M161" s="37" t="s">
        <v>5207</v>
      </c>
      <c r="N161" s="38" t="s">
        <v>5208</v>
      </c>
    </row>
    <row r="162" spans="5:14" ht="16" x14ac:dyDescent="0.2">
      <c r="E162" s="2">
        <v>45567.083333333343</v>
      </c>
      <c r="F162">
        <v>3378</v>
      </c>
      <c r="G162" t="s">
        <v>1748</v>
      </c>
      <c r="H162">
        <v>2663</v>
      </c>
      <c r="I162">
        <v>940</v>
      </c>
      <c r="J162" t="s">
        <v>3655</v>
      </c>
      <c r="K162" s="3">
        <v>46.41</v>
      </c>
      <c r="L162" t="s">
        <v>47</v>
      </c>
      <c r="M162" s="37" t="s">
        <v>5207</v>
      </c>
      <c r="N162" s="38" t="s">
        <v>5208</v>
      </c>
    </row>
    <row r="163" spans="5:14" ht="16" x14ac:dyDescent="0.2">
      <c r="E163" s="2">
        <v>45567.083333333343</v>
      </c>
      <c r="F163">
        <v>3377</v>
      </c>
      <c r="G163" t="s">
        <v>1748</v>
      </c>
      <c r="H163">
        <v>2702</v>
      </c>
      <c r="I163">
        <v>940</v>
      </c>
      <c r="J163" t="s">
        <v>2507</v>
      </c>
      <c r="K163" s="3">
        <v>20.23</v>
      </c>
      <c r="L163" t="s">
        <v>47</v>
      </c>
      <c r="M163" s="37" t="s">
        <v>5207</v>
      </c>
      <c r="N163" s="38" t="s">
        <v>5208</v>
      </c>
    </row>
    <row r="164" spans="5:14" ht="16" x14ac:dyDescent="0.2">
      <c r="E164" s="2">
        <v>45576.083333333343</v>
      </c>
      <c r="F164">
        <v>3414</v>
      </c>
      <c r="G164" t="s">
        <v>1748</v>
      </c>
      <c r="H164">
        <v>2900</v>
      </c>
      <c r="I164">
        <v>940</v>
      </c>
      <c r="J164" t="s">
        <v>2165</v>
      </c>
      <c r="K164" s="3">
        <v>52.9</v>
      </c>
      <c r="L164" t="s">
        <v>47</v>
      </c>
      <c r="M164" s="37" t="s">
        <v>5207</v>
      </c>
      <c r="N164" s="38" t="s">
        <v>5208</v>
      </c>
    </row>
    <row r="165" spans="5:14" ht="16" x14ac:dyDescent="0.2">
      <c r="E165" s="2">
        <v>45595.041666666657</v>
      </c>
      <c r="F165">
        <v>3441</v>
      </c>
      <c r="G165" t="s">
        <v>1748</v>
      </c>
      <c r="H165">
        <v>2705</v>
      </c>
      <c r="I165">
        <v>940</v>
      </c>
      <c r="J165" t="s">
        <v>4535</v>
      </c>
      <c r="K165" s="3">
        <v>14</v>
      </c>
      <c r="L165" t="s">
        <v>47</v>
      </c>
      <c r="M165" s="37" t="s">
        <v>5207</v>
      </c>
      <c r="N165" s="38" t="s">
        <v>5208</v>
      </c>
    </row>
    <row r="166" spans="5:14" ht="16" x14ac:dyDescent="0.2">
      <c r="E166" s="2">
        <v>45596.041666666657</v>
      </c>
      <c r="F166">
        <v>3429</v>
      </c>
      <c r="G166" t="s">
        <v>1748</v>
      </c>
      <c r="H166">
        <v>2702</v>
      </c>
      <c r="I166">
        <v>940</v>
      </c>
      <c r="J166" t="s">
        <v>2507</v>
      </c>
      <c r="K166" s="3">
        <v>135.13999999999999</v>
      </c>
      <c r="L166" t="s">
        <v>47</v>
      </c>
      <c r="M166" s="37" t="s">
        <v>5207</v>
      </c>
      <c r="N166" s="38" t="s">
        <v>5208</v>
      </c>
    </row>
    <row r="167" spans="5:14" ht="16" x14ac:dyDescent="0.2">
      <c r="E167" s="2">
        <v>45596.041666666657</v>
      </c>
      <c r="F167">
        <v>3439</v>
      </c>
      <c r="G167" t="s">
        <v>1748</v>
      </c>
      <c r="H167">
        <v>2704</v>
      </c>
      <c r="I167">
        <v>940</v>
      </c>
      <c r="J167" t="s">
        <v>4547</v>
      </c>
      <c r="K167" s="3">
        <v>6.44</v>
      </c>
      <c r="L167" t="s">
        <v>47</v>
      </c>
      <c r="M167" s="37" t="s">
        <v>5207</v>
      </c>
      <c r="N167" s="38" t="s">
        <v>5208</v>
      </c>
    </row>
    <row r="168" spans="5:14" ht="16" x14ac:dyDescent="0.2">
      <c r="E168" s="2">
        <v>45600.041666666657</v>
      </c>
      <c r="F168">
        <v>3428</v>
      </c>
      <c r="G168" t="s">
        <v>1748</v>
      </c>
      <c r="H168">
        <v>2663</v>
      </c>
      <c r="I168">
        <v>940</v>
      </c>
      <c r="J168" t="s">
        <v>3655</v>
      </c>
      <c r="K168" s="3">
        <v>46.41</v>
      </c>
      <c r="L168" t="s">
        <v>47</v>
      </c>
      <c r="M168" s="37" t="s">
        <v>5207</v>
      </c>
      <c r="N168" s="38" t="s">
        <v>5208</v>
      </c>
    </row>
    <row r="169" spans="5:14" ht="16" x14ac:dyDescent="0.2">
      <c r="E169" s="2">
        <v>45601.041666666657</v>
      </c>
      <c r="F169">
        <v>3712</v>
      </c>
      <c r="G169" t="s">
        <v>1748</v>
      </c>
      <c r="H169">
        <v>2705</v>
      </c>
      <c r="I169">
        <v>940</v>
      </c>
      <c r="J169" t="s">
        <v>4563</v>
      </c>
      <c r="K169" s="3">
        <v>9.5</v>
      </c>
      <c r="L169" t="s">
        <v>47</v>
      </c>
      <c r="M169" s="37" t="s">
        <v>5207</v>
      </c>
      <c r="N169" s="38" t="s">
        <v>5208</v>
      </c>
    </row>
    <row r="170" spans="5:14" ht="16" x14ac:dyDescent="0.2">
      <c r="E170" s="2">
        <v>45610.041666666657</v>
      </c>
      <c r="F170">
        <v>3492</v>
      </c>
      <c r="G170" t="s">
        <v>1748</v>
      </c>
      <c r="H170">
        <v>2900</v>
      </c>
      <c r="I170">
        <v>940</v>
      </c>
      <c r="J170" t="s">
        <v>2165</v>
      </c>
      <c r="K170" s="3">
        <v>52.9</v>
      </c>
      <c r="L170" t="s">
        <v>47</v>
      </c>
      <c r="M170" s="37" t="s">
        <v>5207</v>
      </c>
      <c r="N170" s="38" t="s">
        <v>5208</v>
      </c>
    </row>
    <row r="171" spans="5:14" ht="16" x14ac:dyDescent="0.2">
      <c r="E171" s="2">
        <v>45625.041666666657</v>
      </c>
      <c r="F171">
        <v>3708</v>
      </c>
      <c r="G171" t="s">
        <v>1748</v>
      </c>
      <c r="H171">
        <v>2705</v>
      </c>
      <c r="I171">
        <v>940</v>
      </c>
      <c r="J171" t="s">
        <v>4665</v>
      </c>
      <c r="K171" s="3">
        <v>7.16</v>
      </c>
      <c r="L171" t="s">
        <v>47</v>
      </c>
      <c r="M171" s="37" t="s">
        <v>5207</v>
      </c>
      <c r="N171" s="38" t="s">
        <v>5208</v>
      </c>
    </row>
    <row r="172" spans="5:14" ht="16" x14ac:dyDescent="0.2">
      <c r="E172" s="2">
        <v>45628.041666666657</v>
      </c>
      <c r="F172">
        <v>3709</v>
      </c>
      <c r="G172" t="s">
        <v>1748</v>
      </c>
      <c r="H172">
        <v>2702</v>
      </c>
      <c r="I172">
        <v>940</v>
      </c>
      <c r="J172" t="s">
        <v>2507</v>
      </c>
      <c r="K172" s="3">
        <v>68.150000000000006</v>
      </c>
      <c r="L172" t="s">
        <v>47</v>
      </c>
      <c r="M172" s="37" t="s">
        <v>5207</v>
      </c>
      <c r="N172" s="38" t="s">
        <v>5208</v>
      </c>
    </row>
    <row r="173" spans="5:14" ht="16" x14ac:dyDescent="0.2">
      <c r="E173" s="2">
        <v>45629.041666666657</v>
      </c>
      <c r="F173">
        <v>3740</v>
      </c>
      <c r="G173" t="s">
        <v>1748</v>
      </c>
      <c r="H173">
        <v>2663</v>
      </c>
      <c r="I173">
        <v>940</v>
      </c>
      <c r="J173" t="s">
        <v>3655</v>
      </c>
      <c r="K173" s="3">
        <v>46.41</v>
      </c>
      <c r="L173" t="s">
        <v>47</v>
      </c>
      <c r="M173" s="37" t="s">
        <v>5207</v>
      </c>
      <c r="N173" s="38" t="s">
        <v>5208</v>
      </c>
    </row>
    <row r="174" spans="5:14" ht="16" x14ac:dyDescent="0.2">
      <c r="E174" s="2">
        <v>45635.041666666657</v>
      </c>
      <c r="F174">
        <v>3766</v>
      </c>
      <c r="G174" t="s">
        <v>1748</v>
      </c>
      <c r="H174">
        <v>2705</v>
      </c>
      <c r="I174">
        <v>940</v>
      </c>
      <c r="J174" t="s">
        <v>4045</v>
      </c>
      <c r="K174" s="3">
        <v>14</v>
      </c>
      <c r="L174" t="s">
        <v>47</v>
      </c>
      <c r="M174" s="37" t="s">
        <v>5207</v>
      </c>
      <c r="N174" s="38" t="s">
        <v>5208</v>
      </c>
    </row>
    <row r="175" spans="5:14" ht="16" x14ac:dyDescent="0.2">
      <c r="E175" s="2">
        <v>45637.041666666657</v>
      </c>
      <c r="F175">
        <v>3767</v>
      </c>
      <c r="G175" t="s">
        <v>1748</v>
      </c>
      <c r="H175">
        <v>2900</v>
      </c>
      <c r="I175">
        <v>940</v>
      </c>
      <c r="J175" t="s">
        <v>2165</v>
      </c>
      <c r="K175" s="3">
        <v>52.9</v>
      </c>
      <c r="L175" t="s">
        <v>47</v>
      </c>
      <c r="M175" s="37" t="s">
        <v>5207</v>
      </c>
      <c r="N175" s="38" t="s">
        <v>5208</v>
      </c>
    </row>
    <row r="176" spans="5:14" ht="16" x14ac:dyDescent="0.2">
      <c r="E176" s="2">
        <v>45643.650196759263</v>
      </c>
      <c r="F176">
        <v>3789</v>
      </c>
      <c r="G176" t="s">
        <v>1748</v>
      </c>
      <c r="H176">
        <v>2702</v>
      </c>
      <c r="I176">
        <v>941</v>
      </c>
      <c r="J176" t="s">
        <v>4733</v>
      </c>
      <c r="K176" s="3">
        <v>3.2</v>
      </c>
      <c r="L176" t="s">
        <v>47</v>
      </c>
      <c r="M176" s="37" t="s">
        <v>5207</v>
      </c>
      <c r="N176" s="38" t="s">
        <v>5208</v>
      </c>
    </row>
    <row r="177" spans="2:14" ht="16" x14ac:dyDescent="0.2">
      <c r="E177" s="2">
        <v>45645.473368055558</v>
      </c>
      <c r="F177">
        <v>3821</v>
      </c>
      <c r="G177" t="s">
        <v>1748</v>
      </c>
      <c r="H177">
        <v>2702</v>
      </c>
      <c r="I177">
        <v>941</v>
      </c>
      <c r="J177" t="s">
        <v>383</v>
      </c>
      <c r="K177" s="3">
        <v>1.6</v>
      </c>
      <c r="L177" t="s">
        <v>47</v>
      </c>
      <c r="M177" s="37" t="s">
        <v>5207</v>
      </c>
      <c r="N177" s="38" t="s">
        <v>5208</v>
      </c>
    </row>
    <row r="178" spans="2:14" ht="16" x14ac:dyDescent="0.2">
      <c r="E178" s="2">
        <v>45656.041666666657</v>
      </c>
      <c r="F178">
        <v>3835</v>
      </c>
      <c r="G178" t="s">
        <v>1748</v>
      </c>
      <c r="H178">
        <v>2704</v>
      </c>
      <c r="I178">
        <v>940</v>
      </c>
      <c r="J178" t="s">
        <v>4822</v>
      </c>
      <c r="K178" s="3">
        <v>8.24</v>
      </c>
      <c r="L178" t="s">
        <v>47</v>
      </c>
      <c r="M178" s="37" t="s">
        <v>5207</v>
      </c>
      <c r="N178" s="38" t="s">
        <v>5208</v>
      </c>
    </row>
    <row r="179" spans="2:14" ht="16" x14ac:dyDescent="0.2">
      <c r="D179" s="35" t="s">
        <v>5221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pans="2:14" ht="18" x14ac:dyDescent="0.2">
      <c r="C180" s="24" t="s">
        <v>5204</v>
      </c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</row>
    <row r="181" spans="2:14" ht="16" x14ac:dyDescent="0.2">
      <c r="D181" s="35" t="s">
        <v>5222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</row>
    <row r="182" spans="2:14" ht="21" x14ac:dyDescent="0.25">
      <c r="B182" s="23" t="s">
        <v>5158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</row>
    <row r="183" spans="2:14" ht="16" x14ac:dyDescent="0.2">
      <c r="D183" s="35" t="s">
        <v>5223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</row>
    <row r="184" spans="2:14" ht="16" x14ac:dyDescent="0.2">
      <c r="D184" s="35" t="s">
        <v>5224</v>
      </c>
      <c r="E184" s="35"/>
      <c r="F184" s="35"/>
      <c r="G184" s="35"/>
      <c r="H184" s="35"/>
      <c r="I184" s="35"/>
      <c r="J184" s="35"/>
      <c r="K184" s="36">
        <f>SUM(K185:K185)</f>
        <v>35000</v>
      </c>
      <c r="L184" s="35"/>
      <c r="M184" s="35"/>
      <c r="N184" s="35"/>
    </row>
    <row r="185" spans="2:14" ht="16" x14ac:dyDescent="0.2">
      <c r="E185" s="2">
        <v>45579.083333333343</v>
      </c>
      <c r="F185">
        <v>3426</v>
      </c>
      <c r="G185" t="s">
        <v>1538</v>
      </c>
      <c r="H185">
        <v>940</v>
      </c>
      <c r="I185">
        <v>3200</v>
      </c>
      <c r="J185" t="s">
        <v>4478</v>
      </c>
      <c r="K185" s="3">
        <v>35000</v>
      </c>
      <c r="L185" t="s">
        <v>47</v>
      </c>
      <c r="M185" s="37" t="s">
        <v>5216</v>
      </c>
      <c r="N185" s="38" t="s">
        <v>5217</v>
      </c>
    </row>
    <row r="186" spans="2:14" ht="16" x14ac:dyDescent="0.2">
      <c r="D186" s="35" t="s">
        <v>5225</v>
      </c>
      <c r="E186" s="35"/>
      <c r="F186" s="35"/>
      <c r="G186" s="35"/>
      <c r="H186" s="35"/>
      <c r="I186" s="35"/>
      <c r="J186" s="35"/>
      <c r="K186" s="36">
        <f>SUM(K187:K187)</f>
        <v>20000</v>
      </c>
      <c r="L186" s="35"/>
      <c r="M186" s="35"/>
      <c r="N186" s="35"/>
    </row>
    <row r="187" spans="2:14" ht="16" x14ac:dyDescent="0.2">
      <c r="E187" s="2">
        <v>45645.041666666657</v>
      </c>
      <c r="F187">
        <v>3792</v>
      </c>
      <c r="G187" t="s">
        <v>2612</v>
      </c>
      <c r="H187">
        <v>940</v>
      </c>
      <c r="I187">
        <v>3200</v>
      </c>
      <c r="J187" t="s">
        <v>4754</v>
      </c>
      <c r="K187" s="3">
        <v>20000</v>
      </c>
      <c r="L187" t="s">
        <v>47</v>
      </c>
      <c r="M187" s="37" t="s">
        <v>5216</v>
      </c>
      <c r="N187" s="38" t="s">
        <v>5217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44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5229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6">
        <f>SUM(K7:K10)</f>
        <v>586.98</v>
      </c>
      <c r="L6" s="35"/>
      <c r="M6" s="35"/>
      <c r="N6" s="35"/>
    </row>
    <row r="7" spans="2:14" ht="16" x14ac:dyDescent="0.2">
      <c r="E7" s="2">
        <v>45678</v>
      </c>
      <c r="F7">
        <v>3901</v>
      </c>
      <c r="G7" t="s">
        <v>1761</v>
      </c>
      <c r="H7">
        <v>2720</v>
      </c>
      <c r="I7">
        <v>942</v>
      </c>
      <c r="J7" t="s">
        <v>4867</v>
      </c>
      <c r="K7" s="3">
        <v>23.6</v>
      </c>
      <c r="L7" t="s">
        <v>47</v>
      </c>
      <c r="M7" s="37" t="s">
        <v>5207</v>
      </c>
      <c r="N7" s="38" t="s">
        <v>5208</v>
      </c>
    </row>
    <row r="8" spans="2:14" ht="16" x14ac:dyDescent="0.2">
      <c r="E8" s="2">
        <v>45680</v>
      </c>
      <c r="F8">
        <v>3907</v>
      </c>
      <c r="G8" t="s">
        <v>1761</v>
      </c>
      <c r="H8">
        <v>2720</v>
      </c>
      <c r="I8">
        <v>942</v>
      </c>
      <c r="J8" t="s">
        <v>4336</v>
      </c>
      <c r="K8" s="3">
        <v>5.07</v>
      </c>
      <c r="L8" t="s">
        <v>47</v>
      </c>
      <c r="M8" s="37" t="s">
        <v>5207</v>
      </c>
      <c r="N8" s="38" t="s">
        <v>5208</v>
      </c>
    </row>
    <row r="9" spans="2:14" ht="16" x14ac:dyDescent="0.2">
      <c r="E9" s="2">
        <v>45684</v>
      </c>
      <c r="F9">
        <v>3902</v>
      </c>
      <c r="G9" t="s">
        <v>1761</v>
      </c>
      <c r="H9">
        <v>2720</v>
      </c>
      <c r="I9">
        <v>942</v>
      </c>
      <c r="J9" t="s">
        <v>4898</v>
      </c>
      <c r="K9" s="3">
        <v>23.3</v>
      </c>
      <c r="L9" t="s">
        <v>47</v>
      </c>
      <c r="M9" s="37" t="s">
        <v>5207</v>
      </c>
      <c r="N9" s="38" t="s">
        <v>5208</v>
      </c>
    </row>
    <row r="10" spans="2:14" ht="16" x14ac:dyDescent="0.2">
      <c r="E10" s="2">
        <v>45684.041666666657</v>
      </c>
      <c r="F10">
        <v>3856</v>
      </c>
      <c r="G10" t="s">
        <v>1761</v>
      </c>
      <c r="H10">
        <v>2722</v>
      </c>
      <c r="I10">
        <v>940</v>
      </c>
      <c r="J10" t="s">
        <v>4170</v>
      </c>
      <c r="K10" s="3">
        <v>535.01</v>
      </c>
      <c r="L10" t="s">
        <v>47</v>
      </c>
      <c r="M10" s="37" t="s">
        <v>5207</v>
      </c>
      <c r="N10" s="38" t="s">
        <v>5208</v>
      </c>
    </row>
    <row r="11" spans="2:14" ht="16" x14ac:dyDescent="0.2">
      <c r="D11" s="35" t="s">
        <v>5209</v>
      </c>
      <c r="E11" s="35"/>
      <c r="F11" s="35"/>
      <c r="G11" s="35"/>
      <c r="H11" s="35"/>
      <c r="I11" s="35"/>
      <c r="J11" s="35"/>
      <c r="K11" s="36">
        <f>SUM(K12:K17)</f>
        <v>2297.16</v>
      </c>
      <c r="L11" s="35"/>
      <c r="M11" s="35"/>
      <c r="N11" s="35"/>
    </row>
    <row r="12" spans="2:14" ht="16" x14ac:dyDescent="0.2">
      <c r="E12" s="2">
        <v>45664.041666666657</v>
      </c>
      <c r="F12">
        <v>3843</v>
      </c>
      <c r="G12" t="s">
        <v>1814</v>
      </c>
      <c r="H12">
        <v>2510</v>
      </c>
      <c r="I12">
        <v>940</v>
      </c>
      <c r="J12" t="s">
        <v>4839</v>
      </c>
      <c r="K12" s="3">
        <v>652.62</v>
      </c>
      <c r="L12" t="s">
        <v>47</v>
      </c>
      <c r="M12" s="37" t="s">
        <v>5207</v>
      </c>
      <c r="N12" s="38" t="s">
        <v>5208</v>
      </c>
    </row>
    <row r="13" spans="2:14" ht="16" x14ac:dyDescent="0.2">
      <c r="E13" s="2">
        <v>45673.625254629631</v>
      </c>
      <c r="F13">
        <v>3859</v>
      </c>
      <c r="G13" t="s">
        <v>1814</v>
      </c>
      <c r="H13">
        <v>2710</v>
      </c>
      <c r="I13">
        <v>941</v>
      </c>
      <c r="J13" t="s">
        <v>4860</v>
      </c>
      <c r="K13" s="3">
        <v>322.91000000000003</v>
      </c>
      <c r="L13" t="s">
        <v>47</v>
      </c>
      <c r="M13" s="37" t="s">
        <v>5207</v>
      </c>
      <c r="N13" s="38" t="s">
        <v>5208</v>
      </c>
    </row>
    <row r="14" spans="2:14" ht="16" x14ac:dyDescent="0.2">
      <c r="E14" s="2">
        <v>45679.041666666657</v>
      </c>
      <c r="F14">
        <v>3849</v>
      </c>
      <c r="G14" t="s">
        <v>1814</v>
      </c>
      <c r="H14">
        <v>2710</v>
      </c>
      <c r="I14">
        <v>940</v>
      </c>
      <c r="J14" t="s">
        <v>4506</v>
      </c>
      <c r="K14" s="3">
        <v>23.3</v>
      </c>
      <c r="L14" t="s">
        <v>47</v>
      </c>
      <c r="M14" s="37" t="s">
        <v>5207</v>
      </c>
      <c r="N14" s="38" t="s">
        <v>5208</v>
      </c>
    </row>
    <row r="15" spans="2:14" ht="16" x14ac:dyDescent="0.2">
      <c r="E15" s="2">
        <v>45680.041666666657</v>
      </c>
      <c r="F15">
        <v>3850</v>
      </c>
      <c r="G15" t="s">
        <v>1814</v>
      </c>
      <c r="H15">
        <v>2710</v>
      </c>
      <c r="I15">
        <v>940</v>
      </c>
      <c r="J15" t="s">
        <v>68</v>
      </c>
      <c r="K15" s="3">
        <v>5.39</v>
      </c>
      <c r="L15" t="s">
        <v>47</v>
      </c>
      <c r="M15" s="37" t="s">
        <v>5207</v>
      </c>
      <c r="N15" s="38" t="s">
        <v>5208</v>
      </c>
    </row>
    <row r="16" spans="2:14" ht="16" x14ac:dyDescent="0.2">
      <c r="E16" s="2">
        <v>45684.041666666657</v>
      </c>
      <c r="F16">
        <v>3855</v>
      </c>
      <c r="G16" t="s">
        <v>1814</v>
      </c>
      <c r="H16">
        <v>2722</v>
      </c>
      <c r="I16">
        <v>940</v>
      </c>
      <c r="J16" t="s">
        <v>4904</v>
      </c>
      <c r="K16" s="3">
        <v>733</v>
      </c>
      <c r="L16" t="s">
        <v>47</v>
      </c>
      <c r="M16" s="37" t="s">
        <v>5207</v>
      </c>
      <c r="N16" s="38" t="s">
        <v>5208</v>
      </c>
    </row>
    <row r="17" spans="3:14" ht="16" x14ac:dyDescent="0.2">
      <c r="E17" s="2">
        <v>45698.041666666657</v>
      </c>
      <c r="F17">
        <v>3898</v>
      </c>
      <c r="G17" t="s">
        <v>1814</v>
      </c>
      <c r="H17">
        <v>2722</v>
      </c>
      <c r="I17">
        <v>940</v>
      </c>
      <c r="J17" t="s">
        <v>4904</v>
      </c>
      <c r="K17" s="3">
        <v>559.94000000000005</v>
      </c>
      <c r="L17" t="s">
        <v>47</v>
      </c>
      <c r="M17" s="37" t="s">
        <v>5207</v>
      </c>
      <c r="N17" s="38" t="s">
        <v>5208</v>
      </c>
    </row>
    <row r="18" spans="3:14" ht="16" x14ac:dyDescent="0.2">
      <c r="D18" s="35" t="s">
        <v>5210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3:14" ht="18" x14ac:dyDescent="0.2">
      <c r="C19" s="24" t="s">
        <v>5148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</row>
    <row r="20" spans="3:14" ht="16" x14ac:dyDescent="0.2">
      <c r="D20" s="35" t="s">
        <v>5211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3:14" ht="16" x14ac:dyDescent="0.2">
      <c r="D21" s="35" t="s">
        <v>5215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3:14" ht="16" x14ac:dyDescent="0.2">
      <c r="D22" s="35" t="s">
        <v>5218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  <row r="23" spans="3:14" ht="18" x14ac:dyDescent="0.2">
      <c r="C23" s="24" t="s">
        <v>5203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3:14" ht="16" x14ac:dyDescent="0.2">
      <c r="D24" s="35" t="s">
        <v>5219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</row>
    <row r="25" spans="3:14" ht="16" x14ac:dyDescent="0.2">
      <c r="D25" s="35" t="s">
        <v>5220</v>
      </c>
      <c r="E25" s="35"/>
      <c r="F25" s="35"/>
      <c r="G25" s="35"/>
      <c r="H25" s="35"/>
      <c r="I25" s="35"/>
      <c r="J25" s="35"/>
      <c r="K25" s="36">
        <f>SUM(K26:K36)</f>
        <v>392.29000000000008</v>
      </c>
      <c r="L25" s="35"/>
      <c r="M25" s="35"/>
      <c r="N25" s="35"/>
    </row>
    <row r="26" spans="3:14" ht="16" x14ac:dyDescent="0.2">
      <c r="E26" s="2">
        <v>45660.041666666657</v>
      </c>
      <c r="F26">
        <v>3836</v>
      </c>
      <c r="G26" t="s">
        <v>1748</v>
      </c>
      <c r="H26">
        <v>2663</v>
      </c>
      <c r="I26">
        <v>940</v>
      </c>
      <c r="J26" t="s">
        <v>3655</v>
      </c>
      <c r="K26" s="3">
        <v>46.41</v>
      </c>
      <c r="L26" t="s">
        <v>47</v>
      </c>
      <c r="M26" s="37" t="s">
        <v>5207</v>
      </c>
      <c r="N26" s="38" t="s">
        <v>5208</v>
      </c>
    </row>
    <row r="27" spans="3:14" ht="16" x14ac:dyDescent="0.2">
      <c r="E27" s="2">
        <v>45664.041666666657</v>
      </c>
      <c r="F27">
        <v>3837</v>
      </c>
      <c r="G27" t="s">
        <v>1748</v>
      </c>
      <c r="H27">
        <v>2702</v>
      </c>
      <c r="I27">
        <v>940</v>
      </c>
      <c r="J27" t="s">
        <v>2507</v>
      </c>
      <c r="K27" s="3">
        <v>20.23</v>
      </c>
      <c r="L27" t="s">
        <v>47</v>
      </c>
      <c r="M27" s="37" t="s">
        <v>5207</v>
      </c>
      <c r="N27" s="38" t="s">
        <v>5208</v>
      </c>
    </row>
    <row r="28" spans="3:14" ht="16" x14ac:dyDescent="0.2">
      <c r="E28" s="2">
        <v>45664.041666666657</v>
      </c>
      <c r="F28">
        <v>3844</v>
      </c>
      <c r="G28" t="s">
        <v>1748</v>
      </c>
      <c r="H28">
        <v>2705</v>
      </c>
      <c r="I28">
        <v>940</v>
      </c>
      <c r="J28" t="s">
        <v>4045</v>
      </c>
      <c r="K28" s="3">
        <v>10</v>
      </c>
      <c r="L28" t="s">
        <v>47</v>
      </c>
      <c r="M28" s="37" t="s">
        <v>5207</v>
      </c>
      <c r="N28" s="38" t="s">
        <v>5208</v>
      </c>
    </row>
    <row r="29" spans="3:14" ht="16" x14ac:dyDescent="0.2">
      <c r="E29" s="2">
        <v>45670.041666666657</v>
      </c>
      <c r="F29">
        <v>3838</v>
      </c>
      <c r="G29" t="s">
        <v>1748</v>
      </c>
      <c r="H29">
        <v>2900</v>
      </c>
      <c r="I29">
        <v>940</v>
      </c>
      <c r="J29" t="s">
        <v>2165</v>
      </c>
      <c r="K29" s="3">
        <v>52.9</v>
      </c>
      <c r="L29" t="s">
        <v>47</v>
      </c>
      <c r="M29" s="37" t="s">
        <v>5207</v>
      </c>
      <c r="N29" s="38" t="s">
        <v>5208</v>
      </c>
    </row>
    <row r="30" spans="3:14" ht="16" x14ac:dyDescent="0.2">
      <c r="E30" s="2">
        <v>45672.041666666657</v>
      </c>
      <c r="F30">
        <v>3839</v>
      </c>
      <c r="G30" t="s">
        <v>1748</v>
      </c>
      <c r="H30">
        <v>2753</v>
      </c>
      <c r="I30">
        <v>940</v>
      </c>
      <c r="J30" t="s">
        <v>188</v>
      </c>
      <c r="K30" s="3">
        <v>60</v>
      </c>
      <c r="L30" t="s">
        <v>47</v>
      </c>
      <c r="M30" s="37" t="s">
        <v>5207</v>
      </c>
      <c r="N30" s="38" t="s">
        <v>5208</v>
      </c>
    </row>
    <row r="31" spans="3:14" ht="16" x14ac:dyDescent="0.2">
      <c r="E31" s="2">
        <v>45684.041666666657</v>
      </c>
      <c r="F31">
        <v>3857</v>
      </c>
      <c r="G31" t="s">
        <v>1748</v>
      </c>
      <c r="H31">
        <v>2705</v>
      </c>
      <c r="I31">
        <v>940</v>
      </c>
      <c r="J31" t="s">
        <v>4045</v>
      </c>
      <c r="K31" s="3">
        <v>10</v>
      </c>
      <c r="L31" t="s">
        <v>47</v>
      </c>
      <c r="M31" s="37" t="s">
        <v>5207</v>
      </c>
      <c r="N31" s="38" t="s">
        <v>5208</v>
      </c>
    </row>
    <row r="32" spans="3:14" ht="16" x14ac:dyDescent="0.2">
      <c r="E32" s="2">
        <v>45686.041666666657</v>
      </c>
      <c r="F32">
        <v>3858</v>
      </c>
      <c r="G32" t="s">
        <v>1748</v>
      </c>
      <c r="H32">
        <v>2704</v>
      </c>
      <c r="I32">
        <v>940</v>
      </c>
      <c r="J32" t="s">
        <v>4919</v>
      </c>
      <c r="K32" s="3">
        <v>115.43</v>
      </c>
      <c r="L32" t="s">
        <v>47</v>
      </c>
      <c r="M32" s="37" t="s">
        <v>5207</v>
      </c>
      <c r="N32" s="38" t="s">
        <v>5208</v>
      </c>
    </row>
    <row r="33" spans="2:14" ht="16" x14ac:dyDescent="0.2">
      <c r="E33" s="2">
        <v>45688.041666666657</v>
      </c>
      <c r="F33">
        <v>3897</v>
      </c>
      <c r="G33" t="s">
        <v>1748</v>
      </c>
      <c r="H33">
        <v>2704</v>
      </c>
      <c r="I33">
        <v>940</v>
      </c>
      <c r="J33" t="s">
        <v>4934</v>
      </c>
      <c r="K33" s="3">
        <v>6.68</v>
      </c>
      <c r="L33" t="s">
        <v>47</v>
      </c>
      <c r="M33" s="37" t="s">
        <v>5207</v>
      </c>
      <c r="N33" s="38" t="s">
        <v>5208</v>
      </c>
    </row>
    <row r="34" spans="2:14" ht="16" x14ac:dyDescent="0.2">
      <c r="E34" s="2">
        <v>45688.041666666657</v>
      </c>
      <c r="F34">
        <v>3862</v>
      </c>
      <c r="G34" t="s">
        <v>1748</v>
      </c>
      <c r="H34">
        <v>2702</v>
      </c>
      <c r="I34">
        <v>940</v>
      </c>
      <c r="J34" t="s">
        <v>2507</v>
      </c>
      <c r="K34" s="3">
        <v>20.23</v>
      </c>
      <c r="L34" t="s">
        <v>47</v>
      </c>
      <c r="M34" s="37" t="s">
        <v>5207</v>
      </c>
      <c r="N34" s="38" t="s">
        <v>5208</v>
      </c>
    </row>
    <row r="35" spans="2:14" ht="16" x14ac:dyDescent="0.2">
      <c r="E35" s="2">
        <v>45692.041666666657</v>
      </c>
      <c r="F35">
        <v>3864</v>
      </c>
      <c r="G35" t="s">
        <v>1748</v>
      </c>
      <c r="H35">
        <v>2663</v>
      </c>
      <c r="I35">
        <v>940</v>
      </c>
      <c r="J35" t="s">
        <v>3655</v>
      </c>
      <c r="K35" s="3">
        <v>46.41</v>
      </c>
      <c r="L35" t="s">
        <v>47</v>
      </c>
      <c r="M35" s="37" t="s">
        <v>5207</v>
      </c>
      <c r="N35" s="38" t="s">
        <v>5208</v>
      </c>
    </row>
    <row r="36" spans="2:14" ht="16" x14ac:dyDescent="0.2">
      <c r="E36" s="2">
        <v>45694.041666666657</v>
      </c>
      <c r="F36">
        <v>3900</v>
      </c>
      <c r="G36" t="s">
        <v>1748</v>
      </c>
      <c r="H36">
        <v>2705</v>
      </c>
      <c r="I36">
        <v>940</v>
      </c>
      <c r="J36" t="s">
        <v>4955</v>
      </c>
      <c r="K36" s="3">
        <v>4</v>
      </c>
      <c r="L36" t="s">
        <v>47</v>
      </c>
      <c r="M36" s="37" t="s">
        <v>5207</v>
      </c>
      <c r="N36" s="38" t="s">
        <v>5208</v>
      </c>
    </row>
    <row r="37" spans="2:14" ht="16" x14ac:dyDescent="0.2">
      <c r="D37" s="35" t="s">
        <v>5221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2:14" ht="18" x14ac:dyDescent="0.2">
      <c r="C38" s="24" t="s">
        <v>5204</v>
      </c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</row>
    <row r="39" spans="2:14" ht="16" x14ac:dyDescent="0.2">
      <c r="D39" s="35" t="s">
        <v>5222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pans="2:14" ht="21" x14ac:dyDescent="0.25">
      <c r="B40" s="23" t="s">
        <v>5158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</row>
    <row r="41" spans="2:14" ht="16" x14ac:dyDescent="0.2">
      <c r="D41" s="35" t="s">
        <v>5223</v>
      </c>
      <c r="E41" s="35"/>
      <c r="F41" s="35"/>
      <c r="G41" s="35"/>
      <c r="H41" s="35"/>
      <c r="I41" s="35"/>
      <c r="J41" s="35"/>
      <c r="K41" s="36">
        <f>SUM(K42:K42)</f>
        <v>20000</v>
      </c>
      <c r="L41" s="35"/>
      <c r="M41" s="35"/>
      <c r="N41" s="35"/>
    </row>
    <row r="42" spans="2:14" ht="16" x14ac:dyDescent="0.2">
      <c r="E42" s="2">
        <v>45688.041666666657</v>
      </c>
      <c r="F42">
        <v>3861</v>
      </c>
      <c r="G42" t="s">
        <v>2303</v>
      </c>
      <c r="H42">
        <v>940</v>
      </c>
      <c r="I42">
        <v>3200</v>
      </c>
      <c r="J42" t="s">
        <v>137</v>
      </c>
      <c r="K42" s="3">
        <v>20000</v>
      </c>
      <c r="L42" t="s">
        <v>47</v>
      </c>
      <c r="M42" s="37" t="s">
        <v>5216</v>
      </c>
      <c r="N42" s="38" t="s">
        <v>5217</v>
      </c>
    </row>
    <row r="43" spans="2:14" ht="16" x14ac:dyDescent="0.2">
      <c r="D43" s="35" t="s">
        <v>5224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2:14" ht="16" x14ac:dyDescent="0.2">
      <c r="D44" s="35" t="s">
        <v>5225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5230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5142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5200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5206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5209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5210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5148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5211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5215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5218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5203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5219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5220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5221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5204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5222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5158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5223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5224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5225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1" t="s">
        <v>5179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39" x14ac:dyDescent="0.2">
      <c r="A2" t="s">
        <v>5180</v>
      </c>
    </row>
    <row r="3" spans="1:139" ht="25" customHeight="1" x14ac:dyDescent="0.2">
      <c r="E3" s="47" t="s">
        <v>5181</v>
      </c>
      <c r="F3" s="48"/>
      <c r="G3" s="49"/>
      <c r="H3" s="47" t="s">
        <v>5182</v>
      </c>
      <c r="I3" s="48"/>
      <c r="J3" s="49"/>
      <c r="K3" s="47" t="s">
        <v>5182</v>
      </c>
      <c r="L3" s="48"/>
      <c r="M3" s="49"/>
      <c r="N3" s="47" t="s">
        <v>5091</v>
      </c>
      <c r="O3" s="48"/>
      <c r="P3" s="49"/>
      <c r="Q3" s="47" t="s">
        <v>5231</v>
      </c>
      <c r="R3" s="48"/>
      <c r="S3" s="49"/>
      <c r="T3" s="47" t="s">
        <v>5232</v>
      </c>
      <c r="U3" s="48"/>
      <c r="V3" s="49"/>
      <c r="W3" s="47" t="s">
        <v>5233</v>
      </c>
      <c r="X3" s="48"/>
      <c r="Y3" s="49"/>
      <c r="Z3" s="47" t="s">
        <v>5234</v>
      </c>
      <c r="AA3" s="48"/>
      <c r="AB3" s="49"/>
      <c r="AC3" s="47" t="s">
        <v>5235</v>
      </c>
      <c r="AD3" s="48"/>
      <c r="AE3" s="49"/>
      <c r="AF3" s="47" t="s">
        <v>5236</v>
      </c>
      <c r="AG3" s="48"/>
      <c r="AH3" s="49"/>
      <c r="AI3" s="47" t="s">
        <v>5237</v>
      </c>
      <c r="AJ3" s="48"/>
      <c r="AK3" s="49"/>
      <c r="AL3" s="47" t="s">
        <v>5238</v>
      </c>
      <c r="AM3" s="48"/>
      <c r="AN3" s="49"/>
      <c r="AO3" s="47" t="s">
        <v>5239</v>
      </c>
      <c r="AP3" s="48"/>
      <c r="AQ3" s="49"/>
      <c r="AR3" s="47" t="s">
        <v>5240</v>
      </c>
      <c r="AS3" s="48"/>
      <c r="AT3" s="49"/>
      <c r="AU3" s="47" t="s">
        <v>5241</v>
      </c>
      <c r="AV3" s="48"/>
      <c r="AW3" s="49"/>
      <c r="AX3" s="47" t="s">
        <v>5242</v>
      </c>
      <c r="AY3" s="48"/>
      <c r="AZ3" s="49"/>
      <c r="BA3" s="47">
        <v>2024</v>
      </c>
      <c r="BB3" s="48"/>
      <c r="BC3" s="49"/>
      <c r="BD3" s="47">
        <v>2024</v>
      </c>
      <c r="BE3" s="48"/>
      <c r="BF3" s="49"/>
      <c r="BG3" s="47" t="s">
        <v>5243</v>
      </c>
      <c r="BH3" s="48"/>
      <c r="BI3" s="49"/>
      <c r="BJ3" s="47" t="s">
        <v>5244</v>
      </c>
      <c r="BK3" s="48"/>
      <c r="BL3" s="49"/>
      <c r="BM3" s="47" t="s">
        <v>5245</v>
      </c>
      <c r="BN3" s="48"/>
      <c r="BO3" s="49"/>
      <c r="BP3" s="47" t="s">
        <v>5246</v>
      </c>
      <c r="BQ3" s="48"/>
      <c r="BR3" s="49"/>
      <c r="BS3" s="47" t="s">
        <v>5247</v>
      </c>
      <c r="BT3" s="48"/>
      <c r="BU3" s="49"/>
      <c r="BV3" s="47" t="s">
        <v>5248</v>
      </c>
      <c r="BW3" s="48"/>
      <c r="BX3" s="49"/>
      <c r="BY3" s="47" t="s">
        <v>5249</v>
      </c>
      <c r="BZ3" s="48"/>
      <c r="CA3" s="49"/>
      <c r="CB3" s="47" t="s">
        <v>5250</v>
      </c>
      <c r="CC3" s="48"/>
      <c r="CD3" s="49"/>
      <c r="CE3" s="47" t="s">
        <v>5251</v>
      </c>
      <c r="CF3" s="48"/>
      <c r="CG3" s="49"/>
      <c r="CH3" s="47" t="s">
        <v>5252</v>
      </c>
      <c r="CI3" s="48"/>
      <c r="CJ3" s="49"/>
      <c r="CK3" s="47" t="s">
        <v>5253</v>
      </c>
      <c r="CL3" s="48"/>
      <c r="CM3" s="49"/>
      <c r="CN3" s="47" t="s">
        <v>5254</v>
      </c>
      <c r="CO3" s="48"/>
      <c r="CP3" s="49"/>
      <c r="CQ3" s="47">
        <v>2025</v>
      </c>
      <c r="CR3" s="48"/>
      <c r="CS3" s="49"/>
      <c r="CT3" s="47">
        <v>2025</v>
      </c>
      <c r="CU3" s="48"/>
      <c r="CV3" s="49"/>
      <c r="CW3" s="47" t="s">
        <v>5255</v>
      </c>
      <c r="CX3" s="48"/>
      <c r="CY3" s="49"/>
      <c r="CZ3" s="47" t="s">
        <v>5256</v>
      </c>
      <c r="DA3" s="48"/>
      <c r="DB3" s="49"/>
      <c r="DC3" s="47" t="s">
        <v>5257</v>
      </c>
      <c r="DD3" s="48"/>
      <c r="DE3" s="49"/>
      <c r="DF3" s="47" t="s">
        <v>5258</v>
      </c>
      <c r="DG3" s="48"/>
      <c r="DH3" s="49"/>
      <c r="DI3" s="47" t="s">
        <v>5259</v>
      </c>
      <c r="DJ3" s="48"/>
      <c r="DK3" s="49"/>
      <c r="DL3" s="47" t="s">
        <v>5260</v>
      </c>
      <c r="DM3" s="48"/>
      <c r="DN3" s="49"/>
      <c r="DO3" s="47" t="s">
        <v>5261</v>
      </c>
      <c r="DP3" s="48"/>
      <c r="DQ3" s="49"/>
      <c r="DR3" s="47" t="s">
        <v>5262</v>
      </c>
      <c r="DS3" s="48"/>
      <c r="DT3" s="49"/>
      <c r="DU3" s="47" t="s">
        <v>5263</v>
      </c>
      <c r="DV3" s="48"/>
      <c r="DW3" s="49"/>
      <c r="DX3" s="47" t="s">
        <v>5264</v>
      </c>
      <c r="DY3" s="48"/>
      <c r="DZ3" s="49"/>
      <c r="EA3" s="47" t="s">
        <v>5265</v>
      </c>
      <c r="EB3" s="48"/>
      <c r="EC3" s="49"/>
      <c r="ED3" s="47" t="s">
        <v>5266</v>
      </c>
      <c r="EE3" s="48"/>
      <c r="EF3" s="49"/>
      <c r="EG3" s="47" t="s">
        <v>5267</v>
      </c>
      <c r="EH3" s="48"/>
      <c r="EI3" s="49"/>
    </row>
    <row r="4" spans="1:139" ht="10" customHeight="1" x14ac:dyDescent="0.2">
      <c r="A4" s="19"/>
      <c r="B4" s="19"/>
      <c r="C4" s="19"/>
      <c r="D4" s="19"/>
      <c r="E4" s="44" t="s">
        <v>5104</v>
      </c>
      <c r="F4" s="45"/>
      <c r="G4" s="20" t="s">
        <v>5115</v>
      </c>
      <c r="H4" s="44" t="s">
        <v>5104</v>
      </c>
      <c r="I4" s="45"/>
      <c r="J4" s="20" t="s">
        <v>5115</v>
      </c>
      <c r="K4" s="44" t="s">
        <v>5104</v>
      </c>
      <c r="L4" s="45"/>
      <c r="M4" s="20" t="s">
        <v>5115</v>
      </c>
      <c r="N4" s="44" t="s">
        <v>5104</v>
      </c>
      <c r="O4" s="45"/>
      <c r="P4" s="20" t="s">
        <v>5115</v>
      </c>
      <c r="Q4" s="44" t="s">
        <v>5104</v>
      </c>
      <c r="R4" s="45"/>
      <c r="S4" s="20" t="s">
        <v>5117</v>
      </c>
      <c r="T4" s="44" t="s">
        <v>5104</v>
      </c>
      <c r="U4" s="45"/>
      <c r="V4" s="20" t="s">
        <v>5268</v>
      </c>
      <c r="W4" s="44" t="s">
        <v>5104</v>
      </c>
      <c r="X4" s="45"/>
      <c r="Y4" s="20" t="s">
        <v>5269</v>
      </c>
      <c r="Z4" s="44" t="s">
        <v>5104</v>
      </c>
      <c r="AA4" s="45"/>
      <c r="AB4" s="20" t="s">
        <v>5270</v>
      </c>
      <c r="AC4" s="44" t="s">
        <v>5104</v>
      </c>
      <c r="AD4" s="45"/>
      <c r="AE4" s="20" t="s">
        <v>5271</v>
      </c>
      <c r="AF4" s="44" t="s">
        <v>5104</v>
      </c>
      <c r="AG4" s="45"/>
      <c r="AH4" s="20" t="s">
        <v>5272</v>
      </c>
      <c r="AI4" s="44" t="s">
        <v>5104</v>
      </c>
      <c r="AJ4" s="45"/>
      <c r="AK4" s="20" t="s">
        <v>5189</v>
      </c>
      <c r="AL4" s="44" t="s">
        <v>5104</v>
      </c>
      <c r="AM4" s="45"/>
      <c r="AN4" s="20" t="s">
        <v>5273</v>
      </c>
      <c r="AO4" s="44" t="s">
        <v>5104</v>
      </c>
      <c r="AP4" s="45"/>
      <c r="AQ4" s="20" t="s">
        <v>5274</v>
      </c>
      <c r="AR4" s="44" t="s">
        <v>5104</v>
      </c>
      <c r="AS4" s="45"/>
      <c r="AT4" s="20" t="s">
        <v>5275</v>
      </c>
      <c r="AU4" s="44" t="s">
        <v>5104</v>
      </c>
      <c r="AV4" s="45"/>
      <c r="AW4" s="20" t="s">
        <v>5276</v>
      </c>
      <c r="AX4" s="44" t="s">
        <v>5104</v>
      </c>
      <c r="AY4" s="45"/>
      <c r="AZ4" s="20" t="s">
        <v>5277</v>
      </c>
      <c r="BA4" s="44" t="s">
        <v>5104</v>
      </c>
      <c r="BB4" s="45"/>
      <c r="BC4" s="20" t="s">
        <v>5190</v>
      </c>
      <c r="BD4" s="44" t="s">
        <v>5104</v>
      </c>
      <c r="BE4" s="45"/>
      <c r="BF4" s="20" t="s">
        <v>5190</v>
      </c>
      <c r="BG4" s="44" t="s">
        <v>5104</v>
      </c>
      <c r="BH4" s="45"/>
      <c r="BI4" s="20" t="s">
        <v>5190</v>
      </c>
      <c r="BJ4" s="44" t="s">
        <v>5104</v>
      </c>
      <c r="BK4" s="45"/>
      <c r="BL4" s="20" t="s">
        <v>5278</v>
      </c>
      <c r="BM4" s="44" t="s">
        <v>5104</v>
      </c>
      <c r="BN4" s="45"/>
      <c r="BO4" s="20" t="s">
        <v>5279</v>
      </c>
      <c r="BP4" s="44" t="s">
        <v>5104</v>
      </c>
      <c r="BQ4" s="45"/>
      <c r="BR4" s="20" t="s">
        <v>5280</v>
      </c>
      <c r="BS4" s="44" t="s">
        <v>5104</v>
      </c>
      <c r="BT4" s="45"/>
      <c r="BU4" s="20" t="s">
        <v>5281</v>
      </c>
      <c r="BV4" s="44" t="s">
        <v>5104</v>
      </c>
      <c r="BW4" s="45"/>
      <c r="BX4" s="20" t="s">
        <v>5282</v>
      </c>
      <c r="BY4" s="44" t="s">
        <v>5104</v>
      </c>
      <c r="BZ4" s="45"/>
      <c r="CA4" s="20" t="s">
        <v>5191</v>
      </c>
      <c r="CB4" s="44" t="s">
        <v>5104</v>
      </c>
      <c r="CC4" s="45"/>
      <c r="CD4" s="20" t="s">
        <v>5283</v>
      </c>
      <c r="CE4" s="44" t="s">
        <v>5104</v>
      </c>
      <c r="CF4" s="45"/>
      <c r="CG4" s="20" t="s">
        <v>5284</v>
      </c>
      <c r="CH4" s="44" t="s">
        <v>5104</v>
      </c>
      <c r="CI4" s="45"/>
      <c r="CJ4" s="20" t="s">
        <v>5285</v>
      </c>
      <c r="CK4" s="44" t="s">
        <v>5104</v>
      </c>
      <c r="CL4" s="45"/>
      <c r="CM4" s="20" t="s">
        <v>5286</v>
      </c>
      <c r="CN4" s="44" t="s">
        <v>5104</v>
      </c>
      <c r="CO4" s="45"/>
      <c r="CP4" s="20" t="s">
        <v>5287</v>
      </c>
      <c r="CQ4" s="44" t="s">
        <v>5104</v>
      </c>
      <c r="CR4" s="45"/>
      <c r="CS4" s="20" t="s">
        <v>5192</v>
      </c>
      <c r="CT4" s="44" t="s">
        <v>5104</v>
      </c>
      <c r="CU4" s="45"/>
      <c r="CV4" s="20" t="s">
        <v>5192</v>
      </c>
      <c r="CW4" s="44" t="s">
        <v>5104</v>
      </c>
      <c r="CX4" s="45"/>
      <c r="CY4" s="20" t="s">
        <v>5192</v>
      </c>
      <c r="CZ4" s="44" t="s">
        <v>5104</v>
      </c>
      <c r="DA4" s="45"/>
      <c r="DB4" s="20" t="s">
        <v>5288</v>
      </c>
      <c r="DC4" s="44" t="s">
        <v>5104</v>
      </c>
      <c r="DD4" s="45"/>
      <c r="DE4" s="20" t="s">
        <v>5289</v>
      </c>
      <c r="DF4" s="44" t="s">
        <v>5104</v>
      </c>
      <c r="DG4" s="45"/>
      <c r="DH4" s="20" t="s">
        <v>5290</v>
      </c>
      <c r="DI4" s="44" t="s">
        <v>5104</v>
      </c>
      <c r="DJ4" s="45"/>
      <c r="DK4" s="20" t="s">
        <v>5291</v>
      </c>
      <c r="DL4" s="44" t="s">
        <v>5104</v>
      </c>
      <c r="DM4" s="45"/>
      <c r="DN4" s="20" t="s">
        <v>5292</v>
      </c>
      <c r="DO4" s="44" t="s">
        <v>5104</v>
      </c>
      <c r="DP4" s="45"/>
      <c r="DQ4" s="20" t="s">
        <v>5193</v>
      </c>
      <c r="DR4" s="44" t="s">
        <v>5104</v>
      </c>
      <c r="DS4" s="45"/>
      <c r="DT4" s="20" t="s">
        <v>5293</v>
      </c>
      <c r="DU4" s="44" t="s">
        <v>5104</v>
      </c>
      <c r="DV4" s="45"/>
      <c r="DW4" s="20" t="s">
        <v>5294</v>
      </c>
      <c r="DX4" s="44" t="s">
        <v>5104</v>
      </c>
      <c r="DY4" s="45"/>
      <c r="DZ4" s="20" t="s">
        <v>5295</v>
      </c>
      <c r="EA4" s="44" t="s">
        <v>5104</v>
      </c>
      <c r="EB4" s="45"/>
      <c r="EC4" s="20" t="s">
        <v>5296</v>
      </c>
      <c r="ED4" s="44" t="s">
        <v>5104</v>
      </c>
      <c r="EE4" s="45"/>
      <c r="EF4" s="20" t="s">
        <v>5297</v>
      </c>
      <c r="EG4" s="44" t="s">
        <v>5104</v>
      </c>
      <c r="EH4" s="45"/>
      <c r="EI4" s="20" t="s">
        <v>5298</v>
      </c>
    </row>
    <row r="5" spans="1:139" ht="10" customHeight="1" x14ac:dyDescent="0.2">
      <c r="A5" s="19"/>
      <c r="B5" s="19"/>
      <c r="C5" s="19"/>
      <c r="D5" s="19"/>
      <c r="E5" s="44" t="s">
        <v>5118</v>
      </c>
      <c r="F5" s="45"/>
      <c r="G5" s="20" t="s">
        <v>5194</v>
      </c>
      <c r="H5" s="44" t="s">
        <v>5118</v>
      </c>
      <c r="I5" s="45"/>
      <c r="J5" s="20" t="s">
        <v>5120</v>
      </c>
      <c r="K5" s="44" t="s">
        <v>5118</v>
      </c>
      <c r="L5" s="45"/>
      <c r="M5" s="20" t="s">
        <v>5120</v>
      </c>
      <c r="N5" s="44" t="s">
        <v>5118</v>
      </c>
      <c r="O5" s="45"/>
      <c r="P5" s="20" t="s">
        <v>5119</v>
      </c>
      <c r="Q5" s="44" t="s">
        <v>5118</v>
      </c>
      <c r="R5" s="45"/>
      <c r="S5" s="20" t="s">
        <v>5299</v>
      </c>
      <c r="T5" s="44" t="s">
        <v>5118</v>
      </c>
      <c r="U5" s="45"/>
      <c r="V5" s="20" t="s">
        <v>5300</v>
      </c>
      <c r="W5" s="44" t="s">
        <v>5118</v>
      </c>
      <c r="X5" s="45"/>
      <c r="Y5" s="20" t="s">
        <v>5301</v>
      </c>
      <c r="Z5" s="44" t="s">
        <v>5118</v>
      </c>
      <c r="AA5" s="45"/>
      <c r="AB5" s="20" t="s">
        <v>5302</v>
      </c>
      <c r="AC5" s="44" t="s">
        <v>5118</v>
      </c>
      <c r="AD5" s="45"/>
      <c r="AE5" s="20" t="s">
        <v>5303</v>
      </c>
      <c r="AF5" s="44" t="s">
        <v>5118</v>
      </c>
      <c r="AG5" s="45"/>
      <c r="AH5" s="20" t="s">
        <v>5195</v>
      </c>
      <c r="AI5" s="44" t="s">
        <v>5118</v>
      </c>
      <c r="AJ5" s="45"/>
      <c r="AK5" s="20" t="s">
        <v>5304</v>
      </c>
      <c r="AL5" s="44" t="s">
        <v>5118</v>
      </c>
      <c r="AM5" s="45"/>
      <c r="AN5" s="20" t="s">
        <v>5305</v>
      </c>
      <c r="AO5" s="44" t="s">
        <v>5118</v>
      </c>
      <c r="AP5" s="45"/>
      <c r="AQ5" s="20" t="s">
        <v>5306</v>
      </c>
      <c r="AR5" s="44" t="s">
        <v>5118</v>
      </c>
      <c r="AS5" s="45"/>
      <c r="AT5" s="20" t="s">
        <v>5307</v>
      </c>
      <c r="AU5" s="44" t="s">
        <v>5118</v>
      </c>
      <c r="AV5" s="45"/>
      <c r="AW5" s="20" t="s">
        <v>5308</v>
      </c>
      <c r="AX5" s="44" t="s">
        <v>5118</v>
      </c>
      <c r="AY5" s="45"/>
      <c r="AZ5" s="20" t="s">
        <v>5120</v>
      </c>
      <c r="BA5" s="44" t="s">
        <v>5118</v>
      </c>
      <c r="BB5" s="45"/>
      <c r="BC5" s="20" t="s">
        <v>5196</v>
      </c>
      <c r="BD5" s="44" t="s">
        <v>5118</v>
      </c>
      <c r="BE5" s="45"/>
      <c r="BF5" s="20" t="s">
        <v>5196</v>
      </c>
      <c r="BG5" s="44" t="s">
        <v>5118</v>
      </c>
      <c r="BH5" s="45"/>
      <c r="BI5" s="20" t="s">
        <v>5309</v>
      </c>
      <c r="BJ5" s="44" t="s">
        <v>5118</v>
      </c>
      <c r="BK5" s="45"/>
      <c r="BL5" s="20" t="s">
        <v>5310</v>
      </c>
      <c r="BM5" s="44" t="s">
        <v>5118</v>
      </c>
      <c r="BN5" s="45"/>
      <c r="BO5" s="20" t="s">
        <v>5311</v>
      </c>
      <c r="BP5" s="44" t="s">
        <v>5118</v>
      </c>
      <c r="BQ5" s="45"/>
      <c r="BR5" s="20" t="s">
        <v>5312</v>
      </c>
      <c r="BS5" s="44" t="s">
        <v>5118</v>
      </c>
      <c r="BT5" s="45"/>
      <c r="BU5" s="20" t="s">
        <v>5313</v>
      </c>
      <c r="BV5" s="44" t="s">
        <v>5118</v>
      </c>
      <c r="BW5" s="45"/>
      <c r="BX5" s="20" t="s">
        <v>5197</v>
      </c>
      <c r="BY5" s="44" t="s">
        <v>5118</v>
      </c>
      <c r="BZ5" s="45"/>
      <c r="CA5" s="20" t="s">
        <v>5314</v>
      </c>
      <c r="CB5" s="44" t="s">
        <v>5118</v>
      </c>
      <c r="CC5" s="45"/>
      <c r="CD5" s="20" t="s">
        <v>5315</v>
      </c>
      <c r="CE5" s="44" t="s">
        <v>5118</v>
      </c>
      <c r="CF5" s="45"/>
      <c r="CG5" s="20" t="s">
        <v>5316</v>
      </c>
      <c r="CH5" s="44" t="s">
        <v>5118</v>
      </c>
      <c r="CI5" s="45"/>
      <c r="CJ5" s="20" t="s">
        <v>5317</v>
      </c>
      <c r="CK5" s="44" t="s">
        <v>5118</v>
      </c>
      <c r="CL5" s="45"/>
      <c r="CM5" s="20" t="s">
        <v>5318</v>
      </c>
      <c r="CN5" s="44" t="s">
        <v>5118</v>
      </c>
      <c r="CO5" s="45"/>
      <c r="CP5" s="20" t="s">
        <v>5196</v>
      </c>
      <c r="CQ5" s="44" t="s">
        <v>5118</v>
      </c>
      <c r="CR5" s="45"/>
      <c r="CS5" s="20" t="s">
        <v>5198</v>
      </c>
      <c r="CT5" s="44" t="s">
        <v>5118</v>
      </c>
      <c r="CU5" s="45"/>
      <c r="CV5" s="20" t="s">
        <v>5198</v>
      </c>
      <c r="CW5" s="44" t="s">
        <v>5118</v>
      </c>
      <c r="CX5" s="45"/>
      <c r="CY5" s="20" t="s">
        <v>5319</v>
      </c>
      <c r="CZ5" s="44" t="s">
        <v>5118</v>
      </c>
      <c r="DA5" s="45"/>
      <c r="DB5" s="20" t="s">
        <v>5320</v>
      </c>
      <c r="DC5" s="44" t="s">
        <v>5118</v>
      </c>
      <c r="DD5" s="45"/>
      <c r="DE5" s="20" t="s">
        <v>5321</v>
      </c>
      <c r="DF5" s="44" t="s">
        <v>5118</v>
      </c>
      <c r="DG5" s="45"/>
      <c r="DH5" s="20" t="s">
        <v>5322</v>
      </c>
      <c r="DI5" s="44" t="s">
        <v>5118</v>
      </c>
      <c r="DJ5" s="45"/>
      <c r="DK5" s="20" t="s">
        <v>5323</v>
      </c>
      <c r="DL5" s="44" t="s">
        <v>5118</v>
      </c>
      <c r="DM5" s="45"/>
      <c r="DN5" s="20" t="s">
        <v>5199</v>
      </c>
      <c r="DO5" s="44" t="s">
        <v>5118</v>
      </c>
      <c r="DP5" s="45"/>
      <c r="DQ5" s="20" t="s">
        <v>5324</v>
      </c>
      <c r="DR5" s="44" t="s">
        <v>5118</v>
      </c>
      <c r="DS5" s="45"/>
      <c r="DT5" s="20" t="s">
        <v>5325</v>
      </c>
      <c r="DU5" s="44" t="s">
        <v>5118</v>
      </c>
      <c r="DV5" s="45"/>
      <c r="DW5" s="20" t="s">
        <v>5326</v>
      </c>
      <c r="DX5" s="44" t="s">
        <v>5118</v>
      </c>
      <c r="DY5" s="45"/>
      <c r="DZ5" s="20" t="s">
        <v>5327</v>
      </c>
      <c r="EA5" s="44" t="s">
        <v>5118</v>
      </c>
      <c r="EB5" s="45"/>
      <c r="EC5" s="20" t="s">
        <v>5328</v>
      </c>
      <c r="ED5" s="44" t="s">
        <v>5118</v>
      </c>
      <c r="EE5" s="45"/>
      <c r="EF5" s="20" t="s">
        <v>5329</v>
      </c>
      <c r="EG5" s="44" t="s">
        <v>5118</v>
      </c>
      <c r="EH5" s="45"/>
      <c r="EI5" s="20" t="s">
        <v>5198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5142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v>165220</v>
      </c>
      <c r="L7" s="45"/>
      <c r="M7" s="43"/>
      <c r="N7" s="59">
        <f>SUM(O8:O20)</f>
        <v>0</v>
      </c>
      <c r="O7" s="45"/>
      <c r="P7" s="43"/>
      <c r="Q7" s="59">
        <f>SUM(R8:R20)</f>
        <v>16762.86</v>
      </c>
      <c r="R7" s="45"/>
      <c r="S7" s="43"/>
      <c r="T7" s="59">
        <f>SUM(U8:U20)</f>
        <v>13856.710000000001</v>
      </c>
      <c r="U7" s="45"/>
      <c r="V7" s="43"/>
      <c r="W7" s="59">
        <f>SUM(X8:X20)</f>
        <v>10186.529999999999</v>
      </c>
      <c r="X7" s="45"/>
      <c r="Y7" s="43"/>
      <c r="Z7" s="59">
        <f>SUM(AA8:AA20)</f>
        <v>10060.84</v>
      </c>
      <c r="AA7" s="45"/>
      <c r="AB7" s="43"/>
      <c r="AC7" s="59">
        <f>SUM(AD8:AD20)</f>
        <v>10555.01</v>
      </c>
      <c r="AD7" s="45"/>
      <c r="AE7" s="43"/>
      <c r="AF7" s="59">
        <f>SUM(AG8:AG20)</f>
        <v>12509.13</v>
      </c>
      <c r="AG7" s="45"/>
      <c r="AH7" s="43"/>
      <c r="AI7" s="59">
        <f>SUM(AJ8:AJ20)</f>
        <v>10947.859999999999</v>
      </c>
      <c r="AJ7" s="45"/>
      <c r="AK7" s="43"/>
      <c r="AL7" s="59">
        <f>SUM(AM8:AM20)</f>
        <v>10734.52</v>
      </c>
      <c r="AM7" s="45"/>
      <c r="AN7" s="43"/>
      <c r="AO7" s="59">
        <f>SUM(AP8:AP20)</f>
        <v>13627.92</v>
      </c>
      <c r="AP7" s="45"/>
      <c r="AQ7" s="43"/>
      <c r="AR7" s="59">
        <f>SUM(AS8:AS20)</f>
        <v>10738.24</v>
      </c>
      <c r="AS7" s="45"/>
      <c r="AT7" s="43"/>
      <c r="AU7" s="59">
        <f>SUM(AV8:AV20)</f>
        <v>22587.79</v>
      </c>
      <c r="AV7" s="45"/>
      <c r="AW7" s="43"/>
      <c r="AX7" s="59">
        <f>SUM(AY8:AY20)</f>
        <v>11830.13</v>
      </c>
      <c r="AY7" s="45"/>
      <c r="AZ7" s="43"/>
      <c r="BA7" s="59">
        <v>161020</v>
      </c>
      <c r="BB7" s="45"/>
      <c r="BC7" s="43"/>
      <c r="BD7" s="59">
        <v>161020</v>
      </c>
      <c r="BE7" s="45"/>
      <c r="BF7" s="43"/>
      <c r="BG7" s="59">
        <f>SUM(BH8:BH20)</f>
        <v>12650.5</v>
      </c>
      <c r="BH7" s="45"/>
      <c r="BI7" s="43"/>
      <c r="BJ7" s="59">
        <f>SUM(BK8:BK20)</f>
        <v>11759.300000000001</v>
      </c>
      <c r="BK7" s="45"/>
      <c r="BL7" s="43"/>
      <c r="BM7" s="59">
        <f>SUM(BN8:BN20)</f>
        <v>12436.800000000001</v>
      </c>
      <c r="BN7" s="45"/>
      <c r="BO7" s="43"/>
      <c r="BP7" s="59">
        <f>SUM(BQ8:BQ20)</f>
        <v>14670.86</v>
      </c>
      <c r="BQ7" s="45"/>
      <c r="BR7" s="43"/>
      <c r="BS7" s="59">
        <f>SUM(BT8:BT20)</f>
        <v>15544.79</v>
      </c>
      <c r="BT7" s="45"/>
      <c r="BU7" s="43"/>
      <c r="BV7" s="59">
        <f>SUM(BW8:BW20)</f>
        <v>13565.84</v>
      </c>
      <c r="BW7" s="45"/>
      <c r="BX7" s="43"/>
      <c r="BY7" s="59">
        <f>SUM(BZ8:BZ20)</f>
        <v>11591.73</v>
      </c>
      <c r="BZ7" s="45"/>
      <c r="CA7" s="43"/>
      <c r="CB7" s="59">
        <f>SUM(CC8:CC20)</f>
        <v>11631.189999999999</v>
      </c>
      <c r="CC7" s="45"/>
      <c r="CD7" s="43"/>
      <c r="CE7" s="59">
        <f>SUM(CF8:CF20)</f>
        <v>13208.479999999998</v>
      </c>
      <c r="CF7" s="45"/>
      <c r="CG7" s="43"/>
      <c r="CH7" s="59">
        <f>SUM(CI8:CI20)</f>
        <v>15705.350000000002</v>
      </c>
      <c r="CI7" s="45"/>
      <c r="CJ7" s="43"/>
      <c r="CK7" s="59">
        <f>SUM(CL8:CL20)</f>
        <v>20716.090000000004</v>
      </c>
      <c r="CL7" s="45"/>
      <c r="CM7" s="43"/>
      <c r="CN7" s="59">
        <f>SUM(CO8:CO20)</f>
        <v>9461.0400000000009</v>
      </c>
      <c r="CO7" s="45"/>
      <c r="CP7" s="43"/>
      <c r="CQ7" s="59">
        <v>161460</v>
      </c>
      <c r="CR7" s="45"/>
      <c r="CS7" s="43"/>
      <c r="CT7" s="59">
        <v>161460</v>
      </c>
      <c r="CU7" s="45"/>
      <c r="CV7" s="43"/>
      <c r="CW7" s="59">
        <f>SUM(CX8:CX20)</f>
        <v>2666.08</v>
      </c>
      <c r="CX7" s="45"/>
      <c r="CY7" s="43"/>
      <c r="CZ7" s="59">
        <f>SUM(DA8:DA20)</f>
        <v>610.35</v>
      </c>
      <c r="DA7" s="45"/>
      <c r="DB7" s="43"/>
      <c r="DC7" s="59">
        <f>SUM(DD8:DD20)</f>
        <v>0</v>
      </c>
      <c r="DD7" s="45"/>
      <c r="DE7" s="43"/>
      <c r="DF7" s="59">
        <f>SUM(DG8:DG20)</f>
        <v>0</v>
      </c>
      <c r="DG7" s="45"/>
      <c r="DH7" s="43"/>
      <c r="DI7" s="59">
        <f>SUM(DJ8:DJ20)</f>
        <v>0</v>
      </c>
      <c r="DJ7" s="45"/>
      <c r="DK7" s="43"/>
      <c r="DL7" s="59">
        <f>SUM(DM8:DM20)</f>
        <v>0</v>
      </c>
      <c r="DM7" s="45"/>
      <c r="DN7" s="43"/>
      <c r="DO7" s="59">
        <f>SUM(DP8:DP20)</f>
        <v>0</v>
      </c>
      <c r="DP7" s="45"/>
      <c r="DQ7" s="43"/>
      <c r="DR7" s="59">
        <f>SUM(DS8:DS20)</f>
        <v>0</v>
      </c>
      <c r="DS7" s="45"/>
      <c r="DT7" s="43"/>
      <c r="DU7" s="59">
        <f>SUM(DV8:DV20)</f>
        <v>0</v>
      </c>
      <c r="DV7" s="45"/>
      <c r="DW7" s="43"/>
      <c r="DX7" s="59">
        <f>SUM(DY8:DY20)</f>
        <v>0</v>
      </c>
      <c r="DY7" s="45"/>
      <c r="DZ7" s="43"/>
      <c r="EA7" s="59">
        <f>SUM(EB8:EB20)</f>
        <v>0</v>
      </c>
      <c r="EB7" s="45"/>
      <c r="EC7" s="43"/>
      <c r="ED7" s="59">
        <f>SUM(EE8:EE20)</f>
        <v>0</v>
      </c>
      <c r="EE7" s="45"/>
      <c r="EF7" s="43"/>
      <c r="EG7" s="59">
        <f>SUM(EH8:EH20)</f>
        <v>0</v>
      </c>
      <c r="EH7" s="45"/>
      <c r="EI7" s="43"/>
    </row>
    <row r="8" spans="1:139" ht="16" x14ac:dyDescent="0.2">
      <c r="C8" s="32" t="s">
        <v>5200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v>16620</v>
      </c>
      <c r="M8" s="43"/>
      <c r="N8" s="33"/>
      <c r="O8" s="58">
        <f>SUM(P9:P11)</f>
        <v>0</v>
      </c>
      <c r="P8" s="43"/>
      <c r="Q8" s="33"/>
      <c r="R8" s="58">
        <f>SUM(S9:S11)</f>
        <v>546.25</v>
      </c>
      <c r="S8" s="43"/>
      <c r="T8" s="33"/>
      <c r="U8" s="58">
        <f>SUM(V9:V11)</f>
        <v>1097.2</v>
      </c>
      <c r="V8" s="43"/>
      <c r="W8" s="33"/>
      <c r="X8" s="58">
        <f>SUM(Y9:Y11)</f>
        <v>352.83000000000004</v>
      </c>
      <c r="Y8" s="43"/>
      <c r="Z8" s="33"/>
      <c r="AA8" s="58">
        <f>SUM(AB9:AB11)</f>
        <v>48.91</v>
      </c>
      <c r="AB8" s="43"/>
      <c r="AC8" s="33"/>
      <c r="AD8" s="58">
        <f>SUM(AE9:AE11)</f>
        <v>263.42</v>
      </c>
      <c r="AE8" s="43"/>
      <c r="AF8" s="33"/>
      <c r="AG8" s="58">
        <f>SUM(AH9:AH11)</f>
        <v>267.64</v>
      </c>
      <c r="AH8" s="43"/>
      <c r="AI8" s="33"/>
      <c r="AJ8" s="58">
        <f>SUM(AK9:AK11)</f>
        <v>457.82000000000005</v>
      </c>
      <c r="AK8" s="43"/>
      <c r="AL8" s="33"/>
      <c r="AM8" s="58">
        <f>SUM(AN9:AN11)</f>
        <v>146.12</v>
      </c>
      <c r="AN8" s="43"/>
      <c r="AO8" s="33"/>
      <c r="AP8" s="58">
        <f>SUM(AQ9:AQ11)</f>
        <v>3151.08</v>
      </c>
      <c r="AQ8" s="43"/>
      <c r="AR8" s="33"/>
      <c r="AS8" s="58">
        <f>SUM(AT9:AT11)</f>
        <v>362.69</v>
      </c>
      <c r="AT8" s="43"/>
      <c r="AU8" s="33"/>
      <c r="AV8" s="58">
        <f>SUM(AW9:AW11)</f>
        <v>2531.09</v>
      </c>
      <c r="AW8" s="43"/>
      <c r="AX8" s="33"/>
      <c r="AY8" s="58">
        <f>SUM(AZ9:AZ11)</f>
        <v>1108.3</v>
      </c>
      <c r="AZ8" s="43"/>
      <c r="BA8" s="33"/>
      <c r="BB8" s="58">
        <v>16620</v>
      </c>
      <c r="BC8" s="43"/>
      <c r="BD8" s="33"/>
      <c r="BE8" s="58">
        <v>16620</v>
      </c>
      <c r="BF8" s="43"/>
      <c r="BG8" s="33"/>
      <c r="BH8" s="58">
        <f>SUM(BI9:BI11)</f>
        <v>1800.94</v>
      </c>
      <c r="BI8" s="43"/>
      <c r="BJ8" s="33"/>
      <c r="BK8" s="58">
        <f>SUM(BL9:BL11)</f>
        <v>779.69</v>
      </c>
      <c r="BL8" s="43"/>
      <c r="BM8" s="33"/>
      <c r="BN8" s="58">
        <f>SUM(BO9:BO11)</f>
        <v>780.17000000000007</v>
      </c>
      <c r="BO8" s="43"/>
      <c r="BP8" s="33"/>
      <c r="BQ8" s="58">
        <f>SUM(BR9:BR11)</f>
        <v>3734.62</v>
      </c>
      <c r="BR8" s="43"/>
      <c r="BS8" s="33"/>
      <c r="BT8" s="58">
        <f>SUM(BU9:BU11)</f>
        <v>2190</v>
      </c>
      <c r="BU8" s="43"/>
      <c r="BV8" s="33"/>
      <c r="BW8" s="58">
        <f>SUM(BX9:BX11)</f>
        <v>2489.9</v>
      </c>
      <c r="BX8" s="43"/>
      <c r="BY8" s="33"/>
      <c r="BZ8" s="58">
        <f>SUM(CA9:CA11)</f>
        <v>604.74</v>
      </c>
      <c r="CA8" s="43"/>
      <c r="CB8" s="33"/>
      <c r="CC8" s="58">
        <f>SUM(CD9:CD11)</f>
        <v>380.39</v>
      </c>
      <c r="CD8" s="43"/>
      <c r="CE8" s="33"/>
      <c r="CF8" s="58">
        <f>SUM(CG9:CG11)</f>
        <v>2251.7799999999997</v>
      </c>
      <c r="CG8" s="43"/>
      <c r="CH8" s="33"/>
      <c r="CI8" s="58">
        <f>SUM(CJ9:CJ11)</f>
        <v>4204.72</v>
      </c>
      <c r="CJ8" s="43"/>
      <c r="CK8" s="33"/>
      <c r="CL8" s="58">
        <f>SUM(CM9:CM11)</f>
        <v>1548.89</v>
      </c>
      <c r="CM8" s="43"/>
      <c r="CN8" s="33"/>
      <c r="CO8" s="58">
        <f>SUM(CP9:CP11)</f>
        <v>1099.4499999999998</v>
      </c>
      <c r="CP8" s="43"/>
      <c r="CQ8" s="33"/>
      <c r="CR8" s="58">
        <v>16560</v>
      </c>
      <c r="CS8" s="43"/>
      <c r="CT8" s="33"/>
      <c r="CU8" s="58">
        <v>16560</v>
      </c>
      <c r="CV8" s="43"/>
      <c r="CW8" s="33"/>
      <c r="CX8" s="58">
        <f>SUM(CY9:CY11)</f>
        <v>2324.1999999999998</v>
      </c>
      <c r="CY8" s="43"/>
      <c r="CZ8" s="33"/>
      <c r="DA8" s="58">
        <f>SUM(DB9:DB11)</f>
        <v>559.94000000000005</v>
      </c>
      <c r="DB8" s="43"/>
      <c r="DC8" s="33"/>
      <c r="DD8" s="58">
        <f>SUM(DE9:DE11)</f>
        <v>0</v>
      </c>
      <c r="DE8" s="43"/>
      <c r="DF8" s="33"/>
      <c r="DG8" s="58">
        <f>SUM(DH9:DH11)</f>
        <v>0</v>
      </c>
      <c r="DH8" s="43"/>
      <c r="DI8" s="33"/>
      <c r="DJ8" s="58">
        <f>SUM(DK9:DK11)</f>
        <v>0</v>
      </c>
      <c r="DK8" s="43"/>
      <c r="DL8" s="33"/>
      <c r="DM8" s="58">
        <f>SUM(DN9:DN11)</f>
        <v>0</v>
      </c>
      <c r="DN8" s="43"/>
      <c r="DO8" s="33"/>
      <c r="DP8" s="58">
        <f>SUM(DQ9:DQ11)</f>
        <v>0</v>
      </c>
      <c r="DQ8" s="43"/>
      <c r="DR8" s="33"/>
      <c r="DS8" s="58">
        <f>SUM(DT9:DT11)</f>
        <v>0</v>
      </c>
      <c r="DT8" s="43"/>
      <c r="DU8" s="33"/>
      <c r="DV8" s="58">
        <f>SUM(DW9:DW11)</f>
        <v>0</v>
      </c>
      <c r="DW8" s="43"/>
      <c r="DX8" s="33"/>
      <c r="DY8" s="58">
        <f>SUM(DZ9:DZ11)</f>
        <v>0</v>
      </c>
      <c r="DZ8" s="43"/>
      <c r="EA8" s="33"/>
      <c r="EB8" s="58">
        <f>SUM(EC9:EC11)</f>
        <v>0</v>
      </c>
      <c r="EC8" s="43"/>
      <c r="ED8" s="33"/>
      <c r="EE8" s="58">
        <f>SUM(EF9:EF11)</f>
        <v>0</v>
      </c>
      <c r="EF8" s="43"/>
      <c r="EG8" s="33"/>
      <c r="EH8" s="58">
        <f>SUM(EI9:EI11)</f>
        <v>0</v>
      </c>
      <c r="EI8" s="43"/>
    </row>
    <row r="9" spans="1:139" x14ac:dyDescent="0.2">
      <c r="C9" t="s">
        <v>5011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Buchungen'!F2:F706,'P23 monthly Buchungen'!D2:D706,$D9,'P23 monthly Buchungen'!C2:C706,"&gt;="&amp;P$4,'P23 monthly Buchungen'!C2:C706,"&lt;"&amp;P$5+1,'P23 monthly Buchungen'!L2:L706,"Ausgaben")-SUMIFS('P23 monthly Buchungen'!F2:F706,'P23 monthly Buchungen'!D2:D706,$D9,'P23 monthly Buchungen'!C2:C706,"&gt;="&amp;P$4,'P23 monthly Buchungen'!C2:C706,"&lt;"&amp;P$5+1,'P23 monthly Buchungen'!P2:P706,"Einnahmen")+SUMIFS('P23 monthly Buchungen'!F2:F706,'P23 monthly Buchungen'!D2:D706,$D9,'P23 monthly Buchungen'!C2:C706,"&gt;="&amp;P$4,'P23 monthly Buchungen'!C2:C706,"&lt;"&amp;P$5+1,'P23 monthly Buchungen'!L2:L706,"Einnahmen")-SUMIFS('P23 monthly Buchungen'!F2:F706,'P23 monthly Buchungen'!D2:D706,$D9,'P23 monthly Buchungen'!C2:C706,"&gt;="&amp;P$4,'P23 monthly Buchungen'!C2:C706,"&lt;"&amp;P$5+1,'P23 monthly Buchungen'!P2:P706,"Ausgaben")</f>
        <v>0</v>
      </c>
      <c r="Q9" s="21"/>
      <c r="S9" s="26">
        <f>SUMIFS('P23 monthly Buchungen'!F2:F706,'P23 monthly Buchungen'!D2:D706,$D9,'P23 monthly Buchungen'!C2:C706,"&gt;="&amp;S$4,'P23 monthly Buchungen'!C2:C706,"&lt;"&amp;S$5+1,'P23 monthly Buchungen'!L2:L706,"Ausgaben")-SUMIFS('P23 monthly Buchungen'!F2:F706,'P23 monthly Buchungen'!D2:D706,$D9,'P23 monthly Buchungen'!C2:C706,"&gt;="&amp;S$4,'P23 monthly Buchungen'!C2:C706,"&lt;"&amp;S$5+1,'P23 monthly Buchungen'!P2:P706,"Einnahmen")+SUMIFS('P23 monthly Buchungen'!F2:F706,'P23 monthly Buchungen'!D2:D706,$D9,'P23 monthly Buchungen'!C2:C706,"&gt;="&amp;S$4,'P23 monthly Buchungen'!C2:C706,"&lt;"&amp;S$5+1,'P23 monthly Buchungen'!L2:L706,"Einnahmen")-SUMIFS('P23 monthly Buchungen'!F2:F706,'P23 monthly Buchungen'!D2:D706,$D9,'P23 monthly Buchungen'!C2:C706,"&gt;="&amp;S$4,'P23 monthly Buchungen'!C2:C706,"&lt;"&amp;S$5+1,'P23 monthly Buchungen'!P2:P706,"Ausgaben")</f>
        <v>358.24</v>
      </c>
      <c r="T9" s="21"/>
      <c r="V9" s="26">
        <f>SUMIFS('P23 monthly Buchungen'!F2:F706,'P23 monthly Buchungen'!D2:D706,$D9,'P23 monthly Buchungen'!C2:C706,"&gt;="&amp;V$4,'P23 monthly Buchungen'!C2:C706,"&lt;"&amp;V$5+1,'P23 monthly Buchungen'!L2:L706,"Ausgaben")-SUMIFS('P23 monthly Buchungen'!F2:F706,'P23 monthly Buchungen'!D2:D706,$D9,'P23 monthly Buchungen'!C2:C706,"&gt;="&amp;V$4,'P23 monthly Buchungen'!C2:C706,"&lt;"&amp;V$5+1,'P23 monthly Buchungen'!P2:P706,"Einnahmen")+SUMIFS('P23 monthly Buchungen'!F2:F706,'P23 monthly Buchungen'!D2:D706,$D9,'P23 monthly Buchungen'!C2:C706,"&gt;="&amp;V$4,'P23 monthly Buchungen'!C2:C706,"&lt;"&amp;V$5+1,'P23 monthly Buchungen'!L2:L706,"Einnahmen")-SUMIFS('P23 monthly Buchungen'!F2:F706,'P23 monthly Buchungen'!D2:D706,$D9,'P23 monthly Buchungen'!C2:C706,"&gt;="&amp;V$4,'P23 monthly Buchungen'!C2:C706,"&lt;"&amp;V$5+1,'P23 monthly Buchungen'!P2:P706,"Ausgaben")</f>
        <v>633.62</v>
      </c>
      <c r="W9" s="21"/>
      <c r="Y9" s="26">
        <f>SUMIFS('P23 monthly Buchungen'!F2:F706,'P23 monthly Buchungen'!D2:D706,$D9,'P23 monthly Buchungen'!C2:C706,"&gt;="&amp;Y$4,'P23 monthly Buchungen'!C2:C706,"&lt;"&amp;Y$5+1,'P23 monthly Buchungen'!L2:L706,"Ausgaben")-SUMIFS('P23 monthly Buchungen'!F2:F706,'P23 monthly Buchungen'!D2:D706,$D9,'P23 monthly Buchungen'!C2:C706,"&gt;="&amp;Y$4,'P23 monthly Buchungen'!C2:C706,"&lt;"&amp;Y$5+1,'P23 monthly Buchungen'!P2:P706,"Einnahmen")+SUMIFS('P23 monthly Buchungen'!F2:F706,'P23 monthly Buchungen'!D2:D706,$D9,'P23 monthly Buchungen'!C2:C706,"&gt;="&amp;Y$4,'P23 monthly Buchungen'!C2:C706,"&lt;"&amp;Y$5+1,'P23 monthly Buchungen'!L2:L706,"Einnahmen")-SUMIFS('P23 monthly Buchungen'!F2:F706,'P23 monthly Buchungen'!D2:D706,$D9,'P23 monthly Buchungen'!C2:C706,"&gt;="&amp;Y$4,'P23 monthly Buchungen'!C2:C706,"&lt;"&amp;Y$5+1,'P23 monthly Buchungen'!P2:P706,"Ausgaben")</f>
        <v>183.13</v>
      </c>
      <c r="Z9" s="21"/>
      <c r="AB9" s="26">
        <f>SUMIFS('P23 monthly Buchungen'!F2:F706,'P23 monthly Buchungen'!D2:D706,$D9,'P23 monthly Buchungen'!C2:C706,"&gt;="&amp;AB$4,'P23 monthly Buchungen'!C2:C706,"&lt;"&amp;AB$5+1,'P23 monthly Buchungen'!L2:L706,"Ausgaben")-SUMIFS('P23 monthly Buchungen'!F2:F706,'P23 monthly Buchungen'!D2:D706,$D9,'P23 monthly Buchungen'!C2:C706,"&gt;="&amp;AB$4,'P23 monthly Buchungen'!C2:C706,"&lt;"&amp;AB$5+1,'P23 monthly Buchungen'!P2:P706,"Einnahmen")+SUMIFS('P23 monthly Buchungen'!F2:F706,'P23 monthly Buchungen'!D2:D706,$D9,'P23 monthly Buchungen'!C2:C706,"&gt;="&amp;AB$4,'P23 monthly Buchungen'!C2:C706,"&lt;"&amp;AB$5+1,'P23 monthly Buchungen'!L2:L706,"Einnahmen")-SUMIFS('P23 monthly Buchungen'!F2:F706,'P23 monthly Buchungen'!D2:D706,$D9,'P23 monthly Buchungen'!C2:C706,"&gt;="&amp;AB$4,'P23 monthly Buchungen'!C2:C706,"&lt;"&amp;AB$5+1,'P23 monthly Buchungen'!P2:P706,"Ausgaben")</f>
        <v>27.03</v>
      </c>
      <c r="AC9" s="21"/>
      <c r="AE9" s="26">
        <f>SUMIFS('P23 monthly Buchungen'!F2:F706,'P23 monthly Buchungen'!D2:D706,$D9,'P23 monthly Buchungen'!C2:C706,"&gt;="&amp;AE$4,'P23 monthly Buchungen'!C2:C706,"&lt;"&amp;AE$5+1,'P23 monthly Buchungen'!L2:L706,"Ausgaben")-SUMIFS('P23 monthly Buchungen'!F2:F706,'P23 monthly Buchungen'!D2:D706,$D9,'P23 monthly Buchungen'!C2:C706,"&gt;="&amp;AE$4,'P23 monthly Buchungen'!C2:C706,"&lt;"&amp;AE$5+1,'P23 monthly Buchungen'!P2:P706,"Einnahmen")+SUMIFS('P23 monthly Buchungen'!F2:F706,'P23 monthly Buchungen'!D2:D706,$D9,'P23 monthly Buchungen'!C2:C706,"&gt;="&amp;AE$4,'P23 monthly Buchungen'!C2:C706,"&lt;"&amp;AE$5+1,'P23 monthly Buchungen'!L2:L706,"Einnahmen")-SUMIFS('P23 monthly Buchungen'!F2:F706,'P23 monthly Buchungen'!D2:D706,$D9,'P23 monthly Buchungen'!C2:C706,"&gt;="&amp;AE$4,'P23 monthly Buchungen'!C2:C706,"&lt;"&amp;AE$5+1,'P23 monthly Buchungen'!P2:P706,"Ausgaben")</f>
        <v>241.19</v>
      </c>
      <c r="AF9" s="21"/>
      <c r="AH9" s="26">
        <f>SUMIFS('P23 monthly Buchungen'!F2:F706,'P23 monthly Buchungen'!D2:D706,$D9,'P23 monthly Buchungen'!C2:C706,"&gt;="&amp;AH$4,'P23 monthly Buchungen'!C2:C706,"&lt;"&amp;AH$5+1,'P23 monthly Buchungen'!L2:L706,"Ausgaben")-SUMIFS('P23 monthly Buchungen'!F2:F706,'P23 monthly Buchungen'!D2:D706,$D9,'P23 monthly Buchungen'!C2:C706,"&gt;="&amp;AH$4,'P23 monthly Buchungen'!C2:C706,"&lt;"&amp;AH$5+1,'P23 monthly Buchungen'!P2:P706,"Einnahmen")+SUMIFS('P23 monthly Buchungen'!F2:F706,'P23 monthly Buchungen'!D2:D706,$D9,'P23 monthly Buchungen'!C2:C706,"&gt;="&amp;AH$4,'P23 monthly Buchungen'!C2:C706,"&lt;"&amp;AH$5+1,'P23 monthly Buchungen'!L2:L706,"Einnahmen")-SUMIFS('P23 monthly Buchungen'!F2:F706,'P23 monthly Buchungen'!D2:D706,$D9,'P23 monthly Buchungen'!C2:C706,"&gt;="&amp;AH$4,'P23 monthly Buchungen'!C2:C706,"&lt;"&amp;AH$5+1,'P23 monthly Buchungen'!P2:P706,"Ausgaben")</f>
        <v>245.68</v>
      </c>
      <c r="AI9" s="21"/>
      <c r="AK9" s="26">
        <f>SUMIFS('P23 monthly Buchungen'!F2:F706,'P23 monthly Buchungen'!D2:D706,$D9,'P23 monthly Buchungen'!C2:C706,"&gt;="&amp;AK$4,'P23 monthly Buchungen'!C2:C706,"&lt;"&amp;AK$5+1,'P23 monthly Buchungen'!L2:L706,"Ausgaben")-SUMIFS('P23 monthly Buchungen'!F2:F706,'P23 monthly Buchungen'!D2:D706,$D9,'P23 monthly Buchungen'!C2:C706,"&gt;="&amp;AK$4,'P23 monthly Buchungen'!C2:C706,"&lt;"&amp;AK$5+1,'P23 monthly Buchungen'!P2:P706,"Einnahmen")+SUMIFS('P23 monthly Buchungen'!F2:F706,'P23 monthly Buchungen'!D2:D706,$D9,'P23 monthly Buchungen'!C2:C706,"&gt;="&amp;AK$4,'P23 monthly Buchungen'!C2:C706,"&lt;"&amp;AK$5+1,'P23 monthly Buchungen'!L2:L706,"Einnahmen")-SUMIFS('P23 monthly Buchungen'!F2:F706,'P23 monthly Buchungen'!D2:D706,$D9,'P23 monthly Buchungen'!C2:C706,"&gt;="&amp;AK$4,'P23 monthly Buchungen'!C2:C706,"&lt;"&amp;AK$5+1,'P23 monthly Buchungen'!P2:P706,"Ausgaben")</f>
        <v>335.91</v>
      </c>
      <c r="AL9" s="21"/>
      <c r="AN9" s="26">
        <f>SUMIFS('P23 monthly Buchungen'!F2:F706,'P23 monthly Buchungen'!D2:D706,$D9,'P23 monthly Buchungen'!C2:C706,"&gt;="&amp;AN$4,'P23 monthly Buchungen'!C2:C706,"&lt;"&amp;AN$5+1,'P23 monthly Buchungen'!L2:L706,"Ausgaben")-SUMIFS('P23 monthly Buchungen'!F2:F706,'P23 monthly Buchungen'!D2:D706,$D9,'P23 monthly Buchungen'!C2:C706,"&gt;="&amp;AN$4,'P23 monthly Buchungen'!C2:C706,"&lt;"&amp;AN$5+1,'P23 monthly Buchungen'!P2:P706,"Einnahmen")+SUMIFS('P23 monthly Buchungen'!F2:F706,'P23 monthly Buchungen'!D2:D706,$D9,'P23 monthly Buchungen'!C2:C706,"&gt;="&amp;AN$4,'P23 monthly Buchungen'!C2:C706,"&lt;"&amp;AN$5+1,'P23 monthly Buchungen'!L2:L706,"Einnahmen")-SUMIFS('P23 monthly Buchungen'!F2:F706,'P23 monthly Buchungen'!D2:D706,$D9,'P23 monthly Buchungen'!C2:C706,"&gt;="&amp;AN$4,'P23 monthly Buchungen'!C2:C706,"&lt;"&amp;AN$5+1,'P23 monthly Buchungen'!P2:P706,"Ausgaben")</f>
        <v>27.29</v>
      </c>
      <c r="AO9" s="21"/>
      <c r="AQ9" s="26">
        <f>SUMIFS('P23 monthly Buchungen'!F2:F706,'P23 monthly Buchungen'!D2:D706,$D9,'P23 monthly Buchungen'!C2:C706,"&gt;="&amp;AQ$4,'P23 monthly Buchungen'!C2:C706,"&lt;"&amp;AQ$5+1,'P23 monthly Buchungen'!L2:L706,"Ausgaben")-SUMIFS('P23 monthly Buchungen'!F2:F706,'P23 monthly Buchungen'!D2:D706,$D9,'P23 monthly Buchungen'!C2:C706,"&gt;="&amp;AQ$4,'P23 monthly Buchungen'!C2:C706,"&lt;"&amp;AQ$5+1,'P23 monthly Buchungen'!P2:P706,"Einnahmen")+SUMIFS('P23 monthly Buchungen'!F2:F706,'P23 monthly Buchungen'!D2:D706,$D9,'P23 monthly Buchungen'!C2:C706,"&gt;="&amp;AQ$4,'P23 monthly Buchungen'!C2:C706,"&lt;"&amp;AQ$5+1,'P23 monthly Buchungen'!L2:L706,"Einnahmen")-SUMIFS('P23 monthly Buchungen'!F2:F706,'P23 monthly Buchungen'!D2:D706,$D9,'P23 monthly Buchungen'!C2:C706,"&gt;="&amp;AQ$4,'P23 monthly Buchungen'!C2:C706,"&lt;"&amp;AQ$5+1,'P23 monthly Buchungen'!P2:P706,"Ausgaben")</f>
        <v>675.87</v>
      </c>
      <c r="AR9" s="21"/>
      <c r="AT9" s="26">
        <f>SUMIFS('P23 monthly Buchungen'!F2:F706,'P23 monthly Buchungen'!D2:D706,$D9,'P23 monthly Buchungen'!C2:C706,"&gt;="&amp;AT$4,'P23 monthly Buchungen'!C2:C706,"&lt;"&amp;AT$5+1,'P23 monthly Buchungen'!L2:L706,"Ausgaben")-SUMIFS('P23 monthly Buchungen'!F2:F706,'P23 monthly Buchungen'!D2:D706,$D9,'P23 monthly Buchungen'!C2:C706,"&gt;="&amp;AT$4,'P23 monthly Buchungen'!C2:C706,"&lt;"&amp;AT$5+1,'P23 monthly Buchungen'!P2:P706,"Einnahmen")+SUMIFS('P23 monthly Buchungen'!F2:F706,'P23 monthly Buchungen'!D2:D706,$D9,'P23 monthly Buchungen'!C2:C706,"&gt;="&amp;AT$4,'P23 monthly Buchungen'!C2:C706,"&lt;"&amp;AT$5+1,'P23 monthly Buchungen'!L2:L706,"Einnahmen")-SUMIFS('P23 monthly Buchungen'!F2:F706,'P23 monthly Buchungen'!D2:D706,$D9,'P23 monthly Buchungen'!C2:C706,"&gt;="&amp;AT$4,'P23 monthly Buchungen'!C2:C706,"&lt;"&amp;AT$5+1,'P23 monthly Buchungen'!P2:P706,"Ausgaben")</f>
        <v>330.55</v>
      </c>
      <c r="AU9" s="21"/>
      <c r="AW9" s="26">
        <f>SUMIFS('P23 monthly Buchungen'!F2:F706,'P23 monthly Buchungen'!D2:D706,$D9,'P23 monthly Buchungen'!C2:C706,"&gt;="&amp;AW$4,'P23 monthly Buchungen'!C2:C706,"&lt;"&amp;AW$5+1,'P23 monthly Buchungen'!L2:L706,"Ausgaben")-SUMIFS('P23 monthly Buchungen'!F2:F706,'P23 monthly Buchungen'!D2:D706,$D9,'P23 monthly Buchungen'!C2:C706,"&gt;="&amp;AW$4,'P23 monthly Buchungen'!C2:C706,"&lt;"&amp;AW$5+1,'P23 monthly Buchungen'!P2:P706,"Einnahmen")+SUMIFS('P23 monthly Buchungen'!F2:F706,'P23 monthly Buchungen'!D2:D706,$D9,'P23 monthly Buchungen'!C2:C706,"&gt;="&amp;AW$4,'P23 monthly Buchungen'!C2:C706,"&lt;"&amp;AW$5+1,'P23 monthly Buchungen'!L2:L706,"Einnahmen")-SUMIFS('P23 monthly Buchungen'!F2:F706,'P23 monthly Buchungen'!D2:D706,$D9,'P23 monthly Buchungen'!C2:C706,"&gt;="&amp;AW$4,'P23 monthly Buchungen'!C2:C706,"&lt;"&amp;AW$5+1,'P23 monthly Buchungen'!P2:P706,"Ausgaben")</f>
        <v>1141.29</v>
      </c>
      <c r="AX9" s="21"/>
      <c r="AZ9" s="26">
        <f>SUMIFS('P23 monthly Buchungen'!F2:F706,'P23 monthly Buchungen'!D2:D706,$D9,'P23 monthly Buchungen'!C2:C706,"&gt;="&amp;AZ$4,'P23 monthly Buchungen'!C2:C706,"&lt;"&amp;AZ$5+1,'P23 monthly Buchungen'!L2:L706,"Ausgaben")-SUMIFS('P23 monthly Buchungen'!F2:F706,'P23 monthly Buchungen'!D2:D706,$D9,'P23 monthly Buchungen'!C2:C706,"&gt;="&amp;AZ$4,'P23 monthly Buchungen'!C2:C706,"&lt;"&amp;AZ$5+1,'P23 monthly Buchungen'!P2:P706,"Einnahmen")+SUMIFS('P23 monthly Buchungen'!F2:F706,'P23 monthly Buchungen'!D2:D706,$D9,'P23 monthly Buchungen'!C2:C706,"&gt;="&amp;AZ$4,'P23 monthly Buchungen'!C2:C706,"&lt;"&amp;AZ$5+1,'P23 monthly Buchungen'!L2:L706,"Einnahmen")-SUMIFS('P23 monthly Buchungen'!F2:F706,'P23 monthly Buchungen'!D2:D706,$D9,'P23 monthly Buchungen'!C2:C706,"&gt;="&amp;AZ$4,'P23 monthly Buchungen'!C2:C706,"&lt;"&amp;AZ$5+1,'P23 monthly Buchungen'!P2:P706,"Ausgaben")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Buchungen'!F2:F706,'P23 monthly Buchungen'!D2:D706,$D9,'P23 monthly Buchungen'!C2:C706,"&gt;="&amp;BI$4,'P23 monthly Buchungen'!C2:C706,"&lt;"&amp;BI$5+1,'P23 monthly Buchungen'!L2:L706,"Ausgaben")-SUMIFS('P23 monthly Buchungen'!F2:F706,'P23 monthly Buchungen'!D2:D706,$D9,'P23 monthly Buchungen'!C2:C706,"&gt;="&amp;BI$4,'P23 monthly Buchungen'!C2:C706,"&lt;"&amp;BI$5+1,'P23 monthly Buchungen'!P2:P706,"Einnahmen")+SUMIFS('P23 monthly Buchungen'!F2:F706,'P23 monthly Buchungen'!D2:D706,$D9,'P23 monthly Buchungen'!C2:C706,"&gt;="&amp;BI$4,'P23 monthly Buchungen'!C2:C706,"&lt;"&amp;BI$5+1,'P23 monthly Buchungen'!L2:L706,"Einnahmen")-SUMIFS('P23 monthly Buchungen'!F2:F706,'P23 monthly Buchungen'!D2:D706,$D9,'P23 monthly Buchungen'!C2:C706,"&gt;="&amp;BI$4,'P23 monthly Buchungen'!C2:C706,"&lt;"&amp;BI$5+1,'P23 monthly Buchungen'!P2:P706,"Ausgaben")</f>
        <v>1087.22</v>
      </c>
      <c r="BJ9" s="21"/>
      <c r="BL9" s="26">
        <f>SUMIFS('P23 monthly Buchungen'!F2:F706,'P23 monthly Buchungen'!D2:D706,$D9,'P23 monthly Buchungen'!C2:C706,"&gt;="&amp;BL$4,'P23 monthly Buchungen'!C2:C706,"&lt;"&amp;BL$5+1,'P23 monthly Buchungen'!L2:L706,"Ausgaben")-SUMIFS('P23 monthly Buchungen'!F2:F706,'P23 monthly Buchungen'!D2:D706,$D9,'P23 monthly Buchungen'!C2:C706,"&gt;="&amp;BL$4,'P23 monthly Buchungen'!C2:C706,"&lt;"&amp;BL$5+1,'P23 monthly Buchungen'!P2:P706,"Einnahmen")+SUMIFS('P23 monthly Buchungen'!F2:F706,'P23 monthly Buchungen'!D2:D706,$D9,'P23 monthly Buchungen'!C2:C706,"&gt;="&amp;BL$4,'P23 monthly Buchungen'!C2:C706,"&lt;"&amp;BL$5+1,'P23 monthly Buchungen'!L2:L706,"Einnahmen")-SUMIFS('P23 monthly Buchungen'!F2:F706,'P23 monthly Buchungen'!D2:D706,$D9,'P23 monthly Buchungen'!C2:C706,"&gt;="&amp;BL$4,'P23 monthly Buchungen'!C2:C706,"&lt;"&amp;BL$5+1,'P23 monthly Buchungen'!P2:P706,"Ausgaben")</f>
        <v>27.39</v>
      </c>
      <c r="BM9" s="21"/>
      <c r="BO9" s="26">
        <f>SUMIFS('P23 monthly Buchungen'!F2:F706,'P23 monthly Buchungen'!D2:D706,$D9,'P23 monthly Buchungen'!C2:C706,"&gt;="&amp;BO$4,'P23 monthly Buchungen'!C2:C706,"&lt;"&amp;BO$5+1,'P23 monthly Buchungen'!L2:L706,"Ausgaben")-SUMIFS('P23 monthly Buchungen'!F2:F706,'P23 monthly Buchungen'!D2:D706,$D9,'P23 monthly Buchungen'!C2:C706,"&gt;="&amp;BO$4,'P23 monthly Buchungen'!C2:C706,"&lt;"&amp;BO$5+1,'P23 monthly Buchungen'!P2:P706,"Einnahmen")+SUMIFS('P23 monthly Buchungen'!F2:F706,'P23 monthly Buchungen'!D2:D706,$D9,'P23 monthly Buchungen'!C2:C706,"&gt;="&amp;BO$4,'P23 monthly Buchungen'!C2:C706,"&lt;"&amp;BO$5+1,'P23 monthly Buchungen'!L2:L706,"Einnahmen")-SUMIFS('P23 monthly Buchungen'!F2:F706,'P23 monthly Buchungen'!D2:D706,$D9,'P23 monthly Buchungen'!C2:C706,"&gt;="&amp;BO$4,'P23 monthly Buchungen'!C2:C706,"&lt;"&amp;BO$5+1,'P23 monthly Buchungen'!P2:P706,"Ausgaben")</f>
        <v>758.09</v>
      </c>
      <c r="BP9" s="21"/>
      <c r="BR9" s="26">
        <f>SUMIFS('P23 monthly Buchungen'!F2:F706,'P23 monthly Buchungen'!D2:D706,$D9,'P23 monthly Buchungen'!C2:C706,"&gt;="&amp;BR$4,'P23 monthly Buchungen'!C2:C706,"&lt;"&amp;BR$5+1,'P23 monthly Buchungen'!L2:L706,"Ausgaben")-SUMIFS('P23 monthly Buchungen'!F2:F706,'P23 monthly Buchungen'!D2:D706,$D9,'P23 monthly Buchungen'!C2:C706,"&gt;="&amp;BR$4,'P23 monthly Buchungen'!C2:C706,"&lt;"&amp;BR$5+1,'P23 monthly Buchungen'!P2:P706,"Einnahmen")+SUMIFS('P23 monthly Buchungen'!F2:F706,'P23 monthly Buchungen'!D2:D706,$D9,'P23 monthly Buchungen'!C2:C706,"&gt;="&amp;BR$4,'P23 monthly Buchungen'!C2:C706,"&lt;"&amp;BR$5+1,'P23 monthly Buchungen'!L2:L706,"Einnahmen")-SUMIFS('P23 monthly Buchungen'!F2:F706,'P23 monthly Buchungen'!D2:D706,$D9,'P23 monthly Buchungen'!C2:C706,"&gt;="&amp;BR$4,'P23 monthly Buchungen'!C2:C706,"&lt;"&amp;BR$5+1,'P23 monthly Buchungen'!P2:P706,"Ausgaben")</f>
        <v>568.99</v>
      </c>
      <c r="BS9" s="21"/>
      <c r="BU9" s="26">
        <f>SUMIFS('P23 monthly Buchungen'!F2:F706,'P23 monthly Buchungen'!D2:D706,$D9,'P23 monthly Buchungen'!C2:C706,"&gt;="&amp;BU$4,'P23 monthly Buchungen'!C2:C706,"&lt;"&amp;BU$5+1,'P23 monthly Buchungen'!L2:L706,"Ausgaben")-SUMIFS('P23 monthly Buchungen'!F2:F706,'P23 monthly Buchungen'!D2:D706,$D9,'P23 monthly Buchungen'!C2:C706,"&gt;="&amp;BU$4,'P23 monthly Buchungen'!C2:C706,"&lt;"&amp;BU$5+1,'P23 monthly Buchungen'!P2:P706,"Einnahmen")+SUMIFS('P23 monthly Buchungen'!F2:F706,'P23 monthly Buchungen'!D2:D706,$D9,'P23 monthly Buchungen'!C2:C706,"&gt;="&amp;BU$4,'P23 monthly Buchungen'!C2:C706,"&lt;"&amp;BU$5+1,'P23 monthly Buchungen'!L2:L706,"Einnahmen")-SUMIFS('P23 monthly Buchungen'!F2:F706,'P23 monthly Buchungen'!D2:D706,$D9,'P23 monthly Buchungen'!C2:C706,"&gt;="&amp;BU$4,'P23 monthly Buchungen'!C2:C706,"&lt;"&amp;BU$5+1,'P23 monthly Buchungen'!P2:P706,"Ausgaben")</f>
        <v>1108.8499999999999</v>
      </c>
      <c r="BV9" s="21"/>
      <c r="BX9" s="26">
        <f>SUMIFS('P23 monthly Buchungen'!F2:F706,'P23 monthly Buchungen'!D2:D706,$D9,'P23 monthly Buchungen'!C2:C706,"&gt;="&amp;BX$4,'P23 monthly Buchungen'!C2:C706,"&lt;"&amp;BX$5+1,'P23 monthly Buchungen'!L2:L706,"Ausgaben")-SUMIFS('P23 monthly Buchungen'!F2:F706,'P23 monthly Buchungen'!D2:D706,$D9,'P23 monthly Buchungen'!C2:C706,"&gt;="&amp;BX$4,'P23 monthly Buchungen'!C2:C706,"&lt;"&amp;BX$5+1,'P23 monthly Buchungen'!P2:P706,"Einnahmen")+SUMIFS('P23 monthly Buchungen'!F2:F706,'P23 monthly Buchungen'!D2:D706,$D9,'P23 monthly Buchungen'!C2:C706,"&gt;="&amp;BX$4,'P23 monthly Buchungen'!C2:C706,"&lt;"&amp;BX$5+1,'P23 monthly Buchungen'!L2:L706,"Einnahmen")-SUMIFS('P23 monthly Buchungen'!F2:F706,'P23 monthly Buchungen'!D2:D706,$D9,'P23 monthly Buchungen'!C2:C706,"&gt;="&amp;BX$4,'P23 monthly Buchungen'!C2:C706,"&lt;"&amp;BX$5+1,'P23 monthly Buchungen'!P2:P706,"Ausgaben")</f>
        <v>2161.5500000000002</v>
      </c>
      <c r="BY9" s="21"/>
      <c r="CA9" s="26">
        <f>SUMIFS('P23 monthly Buchungen'!F2:F706,'P23 monthly Buchungen'!D2:D706,$D9,'P23 monthly Buchungen'!C2:C706,"&gt;="&amp;CA$4,'P23 monthly Buchungen'!C2:C706,"&lt;"&amp;CA$5+1,'P23 monthly Buchungen'!L2:L706,"Ausgaben")-SUMIFS('P23 monthly Buchungen'!F2:F706,'P23 monthly Buchungen'!D2:D706,$D9,'P23 monthly Buchungen'!C2:C706,"&gt;="&amp;CA$4,'P23 monthly Buchungen'!C2:C706,"&lt;"&amp;CA$5+1,'P23 monthly Buchungen'!P2:P706,"Einnahmen")+SUMIFS('P23 monthly Buchungen'!F2:F706,'P23 monthly Buchungen'!D2:D706,$D9,'P23 monthly Buchungen'!C2:C706,"&gt;="&amp;CA$4,'P23 monthly Buchungen'!C2:C706,"&lt;"&amp;CA$5+1,'P23 monthly Buchungen'!L2:L706,"Einnahmen")-SUMIFS('P23 monthly Buchungen'!F2:F706,'P23 monthly Buchungen'!D2:D706,$D9,'P23 monthly Buchungen'!C2:C706,"&gt;="&amp;CA$4,'P23 monthly Buchungen'!C2:C706,"&lt;"&amp;CA$5+1,'P23 monthly Buchungen'!P2:P706,"Ausgaben")</f>
        <v>34.129999999999995</v>
      </c>
      <c r="CB9" s="21"/>
      <c r="CD9" s="26">
        <f>SUMIFS('P23 monthly Buchungen'!F2:F706,'P23 monthly Buchungen'!D2:D706,$D9,'P23 monthly Buchungen'!C2:C706,"&gt;="&amp;CD$4,'P23 monthly Buchungen'!C2:C706,"&lt;"&amp;CD$5+1,'P23 monthly Buchungen'!L2:L706,"Ausgaben")-SUMIFS('P23 monthly Buchungen'!F2:F706,'P23 monthly Buchungen'!D2:D706,$D9,'P23 monthly Buchungen'!C2:C706,"&gt;="&amp;CD$4,'P23 monthly Buchungen'!C2:C706,"&lt;"&amp;CD$5+1,'P23 monthly Buchungen'!P2:P706,"Einnahmen")+SUMIFS('P23 monthly Buchungen'!F2:F706,'P23 monthly Buchungen'!D2:D706,$D9,'P23 monthly Buchungen'!C2:C706,"&gt;="&amp;CD$4,'P23 monthly Buchungen'!C2:C706,"&lt;"&amp;CD$5+1,'P23 monthly Buchungen'!L2:L706,"Einnahmen")-SUMIFS('P23 monthly Buchungen'!F2:F706,'P23 monthly Buchungen'!D2:D706,$D9,'P23 monthly Buchungen'!C2:C706,"&gt;="&amp;CD$4,'P23 monthly Buchungen'!C2:C706,"&lt;"&amp;CD$5+1,'P23 monthly Buchungen'!P2:P706,"Ausgaben")</f>
        <v>259.58</v>
      </c>
      <c r="CE9" s="21"/>
      <c r="CG9" s="26">
        <f>SUMIFS('P23 monthly Buchungen'!F2:F706,'P23 monthly Buchungen'!D2:D706,$D9,'P23 monthly Buchungen'!C2:C706,"&gt;="&amp;CG$4,'P23 monthly Buchungen'!C2:C706,"&lt;"&amp;CG$5+1,'P23 monthly Buchungen'!L2:L706,"Ausgaben")-SUMIFS('P23 monthly Buchungen'!F2:F706,'P23 monthly Buchungen'!D2:D706,$D9,'P23 monthly Buchungen'!C2:C706,"&gt;="&amp;CG$4,'P23 monthly Buchungen'!C2:C706,"&lt;"&amp;CG$5+1,'P23 monthly Buchungen'!P2:P706,"Einnahmen")+SUMIFS('P23 monthly Buchungen'!F2:F706,'P23 monthly Buchungen'!D2:D706,$D9,'P23 monthly Buchungen'!C2:C706,"&gt;="&amp;CG$4,'P23 monthly Buchungen'!C2:C706,"&lt;"&amp;CG$5+1,'P23 monthly Buchungen'!L2:L706,"Einnahmen")-SUMIFS('P23 monthly Buchungen'!F2:F706,'P23 monthly Buchungen'!D2:D706,$D9,'P23 monthly Buchungen'!C2:C706,"&gt;="&amp;CG$4,'P23 monthly Buchungen'!C2:C706,"&lt;"&amp;CG$5+1,'P23 monthly Buchungen'!P2:P706,"Ausgaben")</f>
        <v>373</v>
      </c>
      <c r="CH9" s="21"/>
      <c r="CJ9" s="26">
        <f>SUMIFS('P23 monthly Buchungen'!F2:F706,'P23 monthly Buchungen'!D2:D706,$D9,'P23 monthly Buchungen'!C2:C706,"&gt;="&amp;CJ$4,'P23 monthly Buchungen'!C2:C706,"&lt;"&amp;CJ$5+1,'P23 monthly Buchungen'!L2:L706,"Ausgaben")-SUMIFS('P23 monthly Buchungen'!F2:F706,'P23 monthly Buchungen'!D2:D706,$D9,'P23 monthly Buchungen'!C2:C706,"&gt;="&amp;CJ$4,'P23 monthly Buchungen'!C2:C706,"&lt;"&amp;CJ$5+1,'P23 monthly Buchungen'!P2:P706,"Einnahmen")+SUMIFS('P23 monthly Buchungen'!F2:F706,'P23 monthly Buchungen'!D2:D706,$D9,'P23 monthly Buchungen'!C2:C706,"&gt;="&amp;CJ$4,'P23 monthly Buchungen'!C2:C706,"&lt;"&amp;CJ$5+1,'P23 monthly Buchungen'!L2:L706,"Einnahmen")-SUMIFS('P23 monthly Buchungen'!F2:F706,'P23 monthly Buchungen'!D2:D706,$D9,'P23 monthly Buchungen'!C2:C706,"&gt;="&amp;CJ$4,'P23 monthly Buchungen'!C2:C706,"&lt;"&amp;CJ$5+1,'P23 monthly Buchungen'!P2:P706,"Ausgaben")</f>
        <v>3881.4800000000005</v>
      </c>
      <c r="CK9" s="21"/>
      <c r="CM9" s="26">
        <f>SUMIFS('P23 monthly Buchungen'!F2:F706,'P23 monthly Buchungen'!D2:D706,$D9,'P23 monthly Buchungen'!C2:C706,"&gt;="&amp;CM$4,'P23 monthly Buchungen'!C2:C706,"&lt;"&amp;CM$5+1,'P23 monthly Buchungen'!L2:L706,"Ausgaben")-SUMIFS('P23 monthly Buchungen'!F2:F706,'P23 monthly Buchungen'!D2:D706,$D9,'P23 monthly Buchungen'!C2:C706,"&gt;="&amp;CM$4,'P23 monthly Buchungen'!C2:C706,"&lt;"&amp;CM$5+1,'P23 monthly Buchungen'!P2:P706,"Einnahmen")+SUMIFS('P23 monthly Buchungen'!F2:F706,'P23 monthly Buchungen'!D2:D706,$D9,'P23 monthly Buchungen'!C2:C706,"&gt;="&amp;CM$4,'P23 monthly Buchungen'!C2:C706,"&lt;"&amp;CM$5+1,'P23 monthly Buchungen'!L2:L706,"Einnahmen")-SUMIFS('P23 monthly Buchungen'!F2:F706,'P23 monthly Buchungen'!D2:D706,$D9,'P23 monthly Buchungen'!C2:C706,"&gt;="&amp;CM$4,'P23 monthly Buchungen'!C2:C706,"&lt;"&amp;CM$5+1,'P23 monthly Buchungen'!P2:P706,"Ausgaben")</f>
        <v>258.93</v>
      </c>
      <c r="CN9" s="21"/>
      <c r="CP9" s="26">
        <f>SUMIFS('P23 monthly Buchungen'!F2:F706,'P23 monthly Buchungen'!D2:D706,$D9,'P23 monthly Buchungen'!C2:C706,"&gt;="&amp;CP$4,'P23 monthly Buchungen'!C2:C706,"&lt;"&amp;CP$5+1,'P23 monthly Buchungen'!L2:L706,"Ausgaben")-SUMIFS('P23 monthly Buchungen'!F2:F706,'P23 monthly Buchungen'!D2:D706,$D9,'P23 monthly Buchungen'!C2:C706,"&gt;="&amp;CP$4,'P23 monthly Buchungen'!C2:C706,"&lt;"&amp;CP$5+1,'P23 monthly Buchungen'!P2:P706,"Einnahmen")+SUMIFS('P23 monthly Buchungen'!F2:F706,'P23 monthly Buchungen'!D2:D706,$D9,'P23 monthly Buchungen'!C2:C706,"&gt;="&amp;CP$4,'P23 monthly Buchungen'!C2:C706,"&lt;"&amp;CP$5+1,'P23 monthly Buchungen'!L2:L706,"Einnahmen")-SUMIFS('P23 monthly Buchungen'!F2:F706,'P23 monthly Buchungen'!D2:D706,$D9,'P23 monthly Buchungen'!C2:C706,"&gt;="&amp;CP$4,'P23 monthly Buchungen'!C2:C706,"&lt;"&amp;CP$5+1,'P23 monthly Buchungen'!P2:P706,"Ausgaben")</f>
        <v>1070.9299999999998</v>
      </c>
      <c r="CQ9" s="21"/>
      <c r="CS9" s="29">
        <v>10760</v>
      </c>
      <c r="CT9" s="21"/>
      <c r="CV9" s="29">
        <v>10760</v>
      </c>
      <c r="CW9" s="21"/>
      <c r="CY9" s="26">
        <f>SUMIFS('P23 monthly Buchungen'!F2:F706,'P23 monthly Buchungen'!D2:D706,$D9,'P23 monthly Buchungen'!C2:C706,"&gt;="&amp;CY$4,'P23 monthly Buchungen'!C2:C706,"&lt;"&amp;CY$5+1,'P23 monthly Buchungen'!L2:L706,"Ausgaben")-SUMIFS('P23 monthly Buchungen'!F2:F706,'P23 monthly Buchungen'!D2:D706,$D9,'P23 monthly Buchungen'!C2:C706,"&gt;="&amp;CY$4,'P23 monthly Buchungen'!C2:C706,"&lt;"&amp;CY$5+1,'P23 monthly Buchungen'!P2:P706,"Einnahmen")+SUMIFS('P23 monthly Buchungen'!F2:F706,'P23 monthly Buchungen'!D2:D706,$D9,'P23 monthly Buchungen'!C2:C706,"&gt;="&amp;CY$4,'P23 monthly Buchungen'!C2:C706,"&lt;"&amp;CY$5+1,'P23 monthly Buchungen'!L2:L706,"Einnahmen")-SUMIFS('P23 monthly Buchungen'!F2:F706,'P23 monthly Buchungen'!D2:D706,$D9,'P23 monthly Buchungen'!C2:C706,"&gt;="&amp;CY$4,'P23 monthly Buchungen'!C2:C706,"&lt;"&amp;CY$5+1,'P23 monthly Buchungen'!P2:P706,"Ausgaben")</f>
        <v>586.98</v>
      </c>
      <c r="CZ9" s="21"/>
      <c r="DB9" s="26">
        <f>SUMIFS('P23 monthly Buchungen'!F2:F706,'P23 monthly Buchungen'!D2:D706,$D9,'P23 monthly Buchungen'!C2:C706,"&gt;="&amp;DB$4,'P23 monthly Buchungen'!C2:C706,"&lt;"&amp;DB$5+1,'P23 monthly Buchungen'!L2:L706,"Ausgaben")-SUMIFS('P23 monthly Buchungen'!F2:F706,'P23 monthly Buchungen'!D2:D706,$D9,'P23 monthly Buchungen'!C2:C706,"&gt;="&amp;DB$4,'P23 monthly Buchungen'!C2:C706,"&lt;"&amp;DB$5+1,'P23 monthly Buchungen'!P2:P706,"Einnahmen")+SUMIFS('P23 monthly Buchungen'!F2:F706,'P23 monthly Buchungen'!D2:D706,$D9,'P23 monthly Buchungen'!C2:C706,"&gt;="&amp;DB$4,'P23 monthly Buchungen'!C2:C706,"&lt;"&amp;DB$5+1,'P23 monthly Buchungen'!L2:L706,"Einnahmen")-SUMIFS('P23 monthly Buchungen'!F2:F706,'P23 monthly Buchungen'!D2:D706,$D9,'P23 monthly Buchungen'!C2:C706,"&gt;="&amp;DB$4,'P23 monthly Buchungen'!C2:C706,"&lt;"&amp;DB$5+1,'P23 monthly Buchungen'!P2:P706,"Ausgaben")</f>
        <v>0</v>
      </c>
      <c r="DC9" s="21"/>
      <c r="DE9" s="26">
        <f>SUMIFS('P23 monthly Buchungen'!F2:F706,'P23 monthly Buchungen'!D2:D706,$D9,'P23 monthly Buchungen'!C2:C706,"&gt;="&amp;DE$4,'P23 monthly Buchungen'!C2:C706,"&lt;"&amp;DE$5+1,'P23 monthly Buchungen'!L2:L706,"Ausgaben")-SUMIFS('P23 monthly Buchungen'!F2:F706,'P23 monthly Buchungen'!D2:D706,$D9,'P23 monthly Buchungen'!C2:C706,"&gt;="&amp;DE$4,'P23 monthly Buchungen'!C2:C706,"&lt;"&amp;DE$5+1,'P23 monthly Buchungen'!P2:P706,"Einnahmen")+SUMIFS('P23 monthly Buchungen'!F2:F706,'P23 monthly Buchungen'!D2:D706,$D9,'P23 monthly Buchungen'!C2:C706,"&gt;="&amp;DE$4,'P23 monthly Buchungen'!C2:C706,"&lt;"&amp;DE$5+1,'P23 monthly Buchungen'!L2:L706,"Einnahmen")-SUMIFS('P23 monthly Buchungen'!F2:F706,'P23 monthly Buchungen'!D2:D706,$D9,'P23 monthly Buchungen'!C2:C706,"&gt;="&amp;DE$4,'P23 monthly Buchungen'!C2:C706,"&lt;"&amp;DE$5+1,'P23 monthly Buchungen'!P2:P706,"Ausgaben")</f>
        <v>0</v>
      </c>
      <c r="DF9" s="21"/>
      <c r="DH9" s="26">
        <f>SUMIFS('P23 monthly Buchungen'!F2:F706,'P23 monthly Buchungen'!D2:D706,$D9,'P23 monthly Buchungen'!C2:C706,"&gt;="&amp;DH$4,'P23 monthly Buchungen'!C2:C706,"&lt;"&amp;DH$5+1,'P23 monthly Buchungen'!L2:L706,"Ausgaben")-SUMIFS('P23 monthly Buchungen'!F2:F706,'P23 monthly Buchungen'!D2:D706,$D9,'P23 monthly Buchungen'!C2:C706,"&gt;="&amp;DH$4,'P23 monthly Buchungen'!C2:C706,"&lt;"&amp;DH$5+1,'P23 monthly Buchungen'!P2:P706,"Einnahmen")+SUMIFS('P23 monthly Buchungen'!F2:F706,'P23 monthly Buchungen'!D2:D706,$D9,'P23 monthly Buchungen'!C2:C706,"&gt;="&amp;DH$4,'P23 monthly Buchungen'!C2:C706,"&lt;"&amp;DH$5+1,'P23 monthly Buchungen'!L2:L706,"Einnahmen")-SUMIFS('P23 monthly Buchungen'!F2:F706,'P23 monthly Buchungen'!D2:D706,$D9,'P23 monthly Buchungen'!C2:C706,"&gt;="&amp;DH$4,'P23 monthly Buchungen'!C2:C706,"&lt;"&amp;DH$5+1,'P23 monthly Buchungen'!P2:P706,"Ausgaben")</f>
        <v>0</v>
      </c>
      <c r="DI9" s="21"/>
      <c r="DK9" s="26">
        <f>SUMIFS('P23 monthly Buchungen'!F2:F706,'P23 monthly Buchungen'!D2:D706,$D9,'P23 monthly Buchungen'!C2:C706,"&gt;="&amp;DK$4,'P23 monthly Buchungen'!C2:C706,"&lt;"&amp;DK$5+1,'P23 monthly Buchungen'!L2:L706,"Ausgaben")-SUMIFS('P23 monthly Buchungen'!F2:F706,'P23 monthly Buchungen'!D2:D706,$D9,'P23 monthly Buchungen'!C2:C706,"&gt;="&amp;DK$4,'P23 monthly Buchungen'!C2:C706,"&lt;"&amp;DK$5+1,'P23 monthly Buchungen'!P2:P706,"Einnahmen")+SUMIFS('P23 monthly Buchungen'!F2:F706,'P23 monthly Buchungen'!D2:D706,$D9,'P23 monthly Buchungen'!C2:C706,"&gt;="&amp;DK$4,'P23 monthly Buchungen'!C2:C706,"&lt;"&amp;DK$5+1,'P23 monthly Buchungen'!L2:L706,"Einnahmen")-SUMIFS('P23 monthly Buchungen'!F2:F706,'P23 monthly Buchungen'!D2:D706,$D9,'P23 monthly Buchungen'!C2:C706,"&gt;="&amp;DK$4,'P23 monthly Buchungen'!C2:C706,"&lt;"&amp;DK$5+1,'P23 monthly Buchungen'!P2:P706,"Ausgaben")</f>
        <v>0</v>
      </c>
      <c r="DL9" s="21"/>
      <c r="DN9" s="26">
        <f>SUMIFS('P23 monthly Buchungen'!F2:F706,'P23 monthly Buchungen'!D2:D706,$D9,'P23 monthly Buchungen'!C2:C706,"&gt;="&amp;DN$4,'P23 monthly Buchungen'!C2:C706,"&lt;"&amp;DN$5+1,'P23 monthly Buchungen'!L2:L706,"Ausgaben")-SUMIFS('P23 monthly Buchungen'!F2:F706,'P23 monthly Buchungen'!D2:D706,$D9,'P23 monthly Buchungen'!C2:C706,"&gt;="&amp;DN$4,'P23 monthly Buchungen'!C2:C706,"&lt;"&amp;DN$5+1,'P23 monthly Buchungen'!P2:P706,"Einnahmen")+SUMIFS('P23 monthly Buchungen'!F2:F706,'P23 monthly Buchungen'!D2:D706,$D9,'P23 monthly Buchungen'!C2:C706,"&gt;="&amp;DN$4,'P23 monthly Buchungen'!C2:C706,"&lt;"&amp;DN$5+1,'P23 monthly Buchungen'!L2:L706,"Einnahmen")-SUMIFS('P23 monthly Buchungen'!F2:F706,'P23 monthly Buchungen'!D2:D706,$D9,'P23 monthly Buchungen'!C2:C706,"&gt;="&amp;DN$4,'P23 monthly Buchungen'!C2:C706,"&lt;"&amp;DN$5+1,'P23 monthly Buchungen'!P2:P706,"Ausgaben")</f>
        <v>0</v>
      </c>
      <c r="DO9" s="21"/>
      <c r="DQ9" s="26">
        <f>SUMIFS('P23 monthly Buchungen'!F2:F706,'P23 monthly Buchungen'!D2:D706,$D9,'P23 monthly Buchungen'!C2:C706,"&gt;="&amp;DQ$4,'P23 monthly Buchungen'!C2:C706,"&lt;"&amp;DQ$5+1,'P23 monthly Buchungen'!L2:L706,"Ausgaben")-SUMIFS('P23 monthly Buchungen'!F2:F706,'P23 monthly Buchungen'!D2:D706,$D9,'P23 monthly Buchungen'!C2:C706,"&gt;="&amp;DQ$4,'P23 monthly Buchungen'!C2:C706,"&lt;"&amp;DQ$5+1,'P23 monthly Buchungen'!P2:P706,"Einnahmen")+SUMIFS('P23 monthly Buchungen'!F2:F706,'P23 monthly Buchungen'!D2:D706,$D9,'P23 monthly Buchungen'!C2:C706,"&gt;="&amp;DQ$4,'P23 monthly Buchungen'!C2:C706,"&lt;"&amp;DQ$5+1,'P23 monthly Buchungen'!L2:L706,"Einnahmen")-SUMIFS('P23 monthly Buchungen'!F2:F706,'P23 monthly Buchungen'!D2:D706,$D9,'P23 monthly Buchungen'!C2:C706,"&gt;="&amp;DQ$4,'P23 monthly Buchungen'!C2:C706,"&lt;"&amp;DQ$5+1,'P23 monthly Buchungen'!P2:P706,"Ausgaben")</f>
        <v>0</v>
      </c>
      <c r="DR9" s="21"/>
      <c r="DT9" s="26">
        <f>SUMIFS('P23 monthly Buchungen'!F2:F706,'P23 monthly Buchungen'!D2:D706,$D9,'P23 monthly Buchungen'!C2:C706,"&gt;="&amp;DT$4,'P23 monthly Buchungen'!C2:C706,"&lt;"&amp;DT$5+1,'P23 monthly Buchungen'!L2:L706,"Ausgaben")-SUMIFS('P23 monthly Buchungen'!F2:F706,'P23 monthly Buchungen'!D2:D706,$D9,'P23 monthly Buchungen'!C2:C706,"&gt;="&amp;DT$4,'P23 monthly Buchungen'!C2:C706,"&lt;"&amp;DT$5+1,'P23 monthly Buchungen'!P2:P706,"Einnahmen")+SUMIFS('P23 monthly Buchungen'!F2:F706,'P23 monthly Buchungen'!D2:D706,$D9,'P23 monthly Buchungen'!C2:C706,"&gt;="&amp;DT$4,'P23 monthly Buchungen'!C2:C706,"&lt;"&amp;DT$5+1,'P23 monthly Buchungen'!L2:L706,"Einnahmen")-SUMIFS('P23 monthly Buchungen'!F2:F706,'P23 monthly Buchungen'!D2:D706,$D9,'P23 monthly Buchungen'!C2:C706,"&gt;="&amp;DT$4,'P23 monthly Buchungen'!C2:C706,"&lt;"&amp;DT$5+1,'P23 monthly Buchungen'!P2:P706,"Ausgaben")</f>
        <v>0</v>
      </c>
      <c r="DU9" s="21"/>
      <c r="DW9" s="26">
        <f>SUMIFS('P23 monthly Buchungen'!F2:F706,'P23 monthly Buchungen'!D2:D706,$D9,'P23 monthly Buchungen'!C2:C706,"&gt;="&amp;DW$4,'P23 monthly Buchungen'!C2:C706,"&lt;"&amp;DW$5+1,'P23 monthly Buchungen'!L2:L706,"Ausgaben")-SUMIFS('P23 monthly Buchungen'!F2:F706,'P23 monthly Buchungen'!D2:D706,$D9,'P23 monthly Buchungen'!C2:C706,"&gt;="&amp;DW$4,'P23 monthly Buchungen'!C2:C706,"&lt;"&amp;DW$5+1,'P23 monthly Buchungen'!P2:P706,"Einnahmen")+SUMIFS('P23 monthly Buchungen'!F2:F706,'P23 monthly Buchungen'!D2:D706,$D9,'P23 monthly Buchungen'!C2:C706,"&gt;="&amp;DW$4,'P23 monthly Buchungen'!C2:C706,"&lt;"&amp;DW$5+1,'P23 monthly Buchungen'!L2:L706,"Einnahmen")-SUMIFS('P23 monthly Buchungen'!F2:F706,'P23 monthly Buchungen'!D2:D706,$D9,'P23 monthly Buchungen'!C2:C706,"&gt;="&amp;DW$4,'P23 monthly Buchungen'!C2:C706,"&lt;"&amp;DW$5+1,'P23 monthly Buchungen'!P2:P706,"Ausgaben")</f>
        <v>0</v>
      </c>
      <c r="DX9" s="21"/>
      <c r="DZ9" s="26">
        <f>SUMIFS('P23 monthly Buchungen'!F2:F706,'P23 monthly Buchungen'!D2:D706,$D9,'P23 monthly Buchungen'!C2:C706,"&gt;="&amp;DZ$4,'P23 monthly Buchungen'!C2:C706,"&lt;"&amp;DZ$5+1,'P23 monthly Buchungen'!L2:L706,"Ausgaben")-SUMIFS('P23 monthly Buchungen'!F2:F706,'P23 monthly Buchungen'!D2:D706,$D9,'P23 monthly Buchungen'!C2:C706,"&gt;="&amp;DZ$4,'P23 monthly Buchungen'!C2:C706,"&lt;"&amp;DZ$5+1,'P23 monthly Buchungen'!P2:P706,"Einnahmen")+SUMIFS('P23 monthly Buchungen'!F2:F706,'P23 monthly Buchungen'!D2:D706,$D9,'P23 monthly Buchungen'!C2:C706,"&gt;="&amp;DZ$4,'P23 monthly Buchungen'!C2:C706,"&lt;"&amp;DZ$5+1,'P23 monthly Buchungen'!L2:L706,"Einnahmen")-SUMIFS('P23 monthly Buchungen'!F2:F706,'P23 monthly Buchungen'!D2:D706,$D9,'P23 monthly Buchungen'!C2:C706,"&gt;="&amp;DZ$4,'P23 monthly Buchungen'!C2:C706,"&lt;"&amp;DZ$5+1,'P23 monthly Buchungen'!P2:P706,"Ausgaben")</f>
        <v>0</v>
      </c>
      <c r="EA9" s="21"/>
      <c r="EC9" s="26">
        <f>SUMIFS('P23 monthly Buchungen'!F2:F706,'P23 monthly Buchungen'!D2:D706,$D9,'P23 monthly Buchungen'!C2:C706,"&gt;="&amp;EC$4,'P23 monthly Buchungen'!C2:C706,"&lt;"&amp;EC$5+1,'P23 monthly Buchungen'!L2:L706,"Ausgaben")-SUMIFS('P23 monthly Buchungen'!F2:F706,'P23 monthly Buchungen'!D2:D706,$D9,'P23 monthly Buchungen'!C2:C706,"&gt;="&amp;EC$4,'P23 monthly Buchungen'!C2:C706,"&lt;"&amp;EC$5+1,'P23 monthly Buchungen'!P2:P706,"Einnahmen")+SUMIFS('P23 monthly Buchungen'!F2:F706,'P23 monthly Buchungen'!D2:D706,$D9,'P23 monthly Buchungen'!C2:C706,"&gt;="&amp;EC$4,'P23 monthly Buchungen'!C2:C706,"&lt;"&amp;EC$5+1,'P23 monthly Buchungen'!L2:L706,"Einnahmen")-SUMIFS('P23 monthly Buchungen'!F2:F706,'P23 monthly Buchungen'!D2:D706,$D9,'P23 monthly Buchungen'!C2:C706,"&gt;="&amp;EC$4,'P23 monthly Buchungen'!C2:C706,"&lt;"&amp;EC$5+1,'P23 monthly Buchungen'!P2:P706,"Ausgaben")</f>
        <v>0</v>
      </c>
      <c r="ED9" s="21"/>
      <c r="EF9" s="26">
        <f>SUMIFS('P23 monthly Buchungen'!F2:F706,'P23 monthly Buchungen'!D2:D706,$D9,'P23 monthly Buchungen'!C2:C706,"&gt;="&amp;EF$4,'P23 monthly Buchungen'!C2:C706,"&lt;"&amp;EF$5+1,'P23 monthly Buchungen'!L2:L706,"Ausgaben")-SUMIFS('P23 monthly Buchungen'!F2:F706,'P23 monthly Buchungen'!D2:D706,$D9,'P23 monthly Buchungen'!C2:C706,"&gt;="&amp;EF$4,'P23 monthly Buchungen'!C2:C706,"&lt;"&amp;EF$5+1,'P23 monthly Buchungen'!P2:P706,"Einnahmen")+SUMIFS('P23 monthly Buchungen'!F2:F706,'P23 monthly Buchungen'!D2:D706,$D9,'P23 monthly Buchungen'!C2:C706,"&gt;="&amp;EF$4,'P23 monthly Buchungen'!C2:C706,"&lt;"&amp;EF$5+1,'P23 monthly Buchungen'!L2:L706,"Einnahmen")-SUMIFS('P23 monthly Buchungen'!F2:F706,'P23 monthly Buchungen'!D2:D706,$D9,'P23 monthly Buchungen'!C2:C706,"&gt;="&amp;EF$4,'P23 monthly Buchungen'!C2:C706,"&lt;"&amp;EF$5+1,'P23 monthly Buchungen'!P2:P706,"Ausgaben")</f>
        <v>0</v>
      </c>
      <c r="EG9" s="21"/>
      <c r="EI9" s="26">
        <f>SUMIFS('P23 monthly Buchungen'!F2:F706,'P23 monthly Buchungen'!D2:D706,$D9,'P23 monthly Buchungen'!C2:C706,"&gt;="&amp;EI$4,'P23 monthly Buchungen'!C2:C706,"&lt;"&amp;EI$5+1,'P23 monthly Buchungen'!L2:L706,"Ausgaben")-SUMIFS('P23 monthly Buchungen'!F2:F706,'P23 monthly Buchungen'!D2:D706,$D9,'P23 monthly Buchungen'!C2:C706,"&gt;="&amp;EI$4,'P23 monthly Buchungen'!C2:C706,"&lt;"&amp;EI$5+1,'P23 monthly Buchungen'!P2:P706,"Einnahmen")+SUMIFS('P23 monthly Buchungen'!F2:F706,'P23 monthly Buchungen'!D2:D706,$D9,'P23 monthly Buchungen'!C2:C706,"&gt;="&amp;EI$4,'P23 monthly Buchungen'!C2:C706,"&lt;"&amp;EI$5+1,'P23 monthly Buchungen'!L2:L706,"Einnahmen")-SUMIFS('P23 monthly Buchungen'!F2:F706,'P23 monthly Buchungen'!D2:D706,$D9,'P23 monthly Buchungen'!C2:C706,"&gt;="&amp;EI$4,'P23 monthly Buchungen'!C2:C706,"&lt;"&amp;EI$5+1,'P23 monthly Buchungen'!P2:P706,"Ausgaben")</f>
        <v>0</v>
      </c>
    </row>
    <row r="10" spans="1:139" x14ac:dyDescent="0.2">
      <c r="C10" t="s">
        <v>5013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Buchungen'!F2:F706,'P23 monthly Buchungen'!D2:D706,$D10,'P23 monthly Buchungen'!C2:C706,"&gt;="&amp;P$4,'P23 monthly Buchungen'!C2:C706,"&lt;"&amp;P$5+1,'P23 monthly Buchungen'!L2:L706,"Ausgaben")-SUMIFS('P23 monthly Buchungen'!F2:F706,'P23 monthly Buchungen'!D2:D706,$D10,'P23 monthly Buchungen'!C2:C706,"&gt;="&amp;P$4,'P23 monthly Buchungen'!C2:C706,"&lt;"&amp;P$5+1,'P23 monthly Buchungen'!P2:P706,"Einnahmen")+SUMIFS('P23 monthly Buchungen'!F2:F706,'P23 monthly Buchungen'!D2:D706,$D10,'P23 monthly Buchungen'!C2:C706,"&gt;="&amp;P$4,'P23 monthly Buchungen'!C2:C706,"&lt;"&amp;P$5+1,'P23 monthly Buchungen'!L2:L706,"Einnahmen")-SUMIFS('P23 monthly Buchungen'!F2:F706,'P23 monthly Buchungen'!D2:D706,$D10,'P23 monthly Buchungen'!C2:C706,"&gt;="&amp;P$4,'P23 monthly Buchungen'!C2:C706,"&lt;"&amp;P$5+1,'P23 monthly Buchungen'!P2:P706,"Ausgaben")</f>
        <v>0</v>
      </c>
      <c r="Q10" s="21"/>
      <c r="S10" s="26">
        <f>SUMIFS('P23 monthly Buchungen'!F2:F706,'P23 monthly Buchungen'!D2:D706,$D10,'P23 monthly Buchungen'!C2:C706,"&gt;="&amp;S$4,'P23 monthly Buchungen'!C2:C706,"&lt;"&amp;S$5+1,'P23 monthly Buchungen'!L2:L706,"Ausgaben")-SUMIFS('P23 monthly Buchungen'!F2:F706,'P23 monthly Buchungen'!D2:D706,$D10,'P23 monthly Buchungen'!C2:C706,"&gt;="&amp;S$4,'P23 monthly Buchungen'!C2:C706,"&lt;"&amp;S$5+1,'P23 monthly Buchungen'!P2:P706,"Einnahmen")+SUMIFS('P23 monthly Buchungen'!F2:F706,'P23 monthly Buchungen'!D2:D706,$D10,'P23 monthly Buchungen'!C2:C706,"&gt;="&amp;S$4,'P23 monthly Buchungen'!C2:C706,"&lt;"&amp;S$5+1,'P23 monthly Buchungen'!L2:L706,"Einnahmen")-SUMIFS('P23 monthly Buchungen'!F2:F706,'P23 monthly Buchungen'!D2:D706,$D10,'P23 monthly Buchungen'!C2:C706,"&gt;="&amp;S$4,'P23 monthly Buchungen'!C2:C706,"&lt;"&amp;S$5+1,'P23 monthly Buchungen'!P2:P706,"Ausgaben")</f>
        <v>188.01</v>
      </c>
      <c r="T10" s="21"/>
      <c r="V10" s="26">
        <f>SUMIFS('P23 monthly Buchungen'!F2:F706,'P23 monthly Buchungen'!D2:D706,$D10,'P23 monthly Buchungen'!C2:C706,"&gt;="&amp;V$4,'P23 monthly Buchungen'!C2:C706,"&lt;"&amp;V$5+1,'P23 monthly Buchungen'!L2:L706,"Ausgaben")-SUMIFS('P23 monthly Buchungen'!F2:F706,'P23 monthly Buchungen'!D2:D706,$D10,'P23 monthly Buchungen'!C2:C706,"&gt;="&amp;V$4,'P23 monthly Buchungen'!C2:C706,"&lt;"&amp;V$5+1,'P23 monthly Buchungen'!P2:P706,"Einnahmen")+SUMIFS('P23 monthly Buchungen'!F2:F706,'P23 monthly Buchungen'!D2:D706,$D10,'P23 monthly Buchungen'!C2:C706,"&gt;="&amp;V$4,'P23 monthly Buchungen'!C2:C706,"&lt;"&amp;V$5+1,'P23 monthly Buchungen'!L2:L706,"Einnahmen")-SUMIFS('P23 monthly Buchungen'!F2:F706,'P23 monthly Buchungen'!D2:D706,$D10,'P23 monthly Buchungen'!C2:C706,"&gt;="&amp;V$4,'P23 monthly Buchungen'!C2:C706,"&lt;"&amp;V$5+1,'P23 monthly Buchungen'!P2:P706,"Ausgaben")</f>
        <v>463.58</v>
      </c>
      <c r="W10" s="21"/>
      <c r="Y10" s="26">
        <f>SUMIFS('P23 monthly Buchungen'!F2:F706,'P23 monthly Buchungen'!D2:D706,$D10,'P23 monthly Buchungen'!C2:C706,"&gt;="&amp;Y$4,'P23 monthly Buchungen'!C2:C706,"&lt;"&amp;Y$5+1,'P23 monthly Buchungen'!L2:L706,"Ausgaben")-SUMIFS('P23 monthly Buchungen'!F2:F706,'P23 monthly Buchungen'!D2:D706,$D10,'P23 monthly Buchungen'!C2:C706,"&gt;="&amp;Y$4,'P23 monthly Buchungen'!C2:C706,"&lt;"&amp;Y$5+1,'P23 monthly Buchungen'!P2:P706,"Einnahmen")+SUMIFS('P23 monthly Buchungen'!F2:F706,'P23 monthly Buchungen'!D2:D706,$D10,'P23 monthly Buchungen'!C2:C706,"&gt;="&amp;Y$4,'P23 monthly Buchungen'!C2:C706,"&lt;"&amp;Y$5+1,'P23 monthly Buchungen'!L2:L706,"Einnahmen")-SUMIFS('P23 monthly Buchungen'!F2:F706,'P23 monthly Buchungen'!D2:D706,$D10,'P23 monthly Buchungen'!C2:C706,"&gt;="&amp;Y$4,'P23 monthly Buchungen'!C2:C706,"&lt;"&amp;Y$5+1,'P23 monthly Buchungen'!P2:P706,"Ausgaben")</f>
        <v>169.70000000000002</v>
      </c>
      <c r="Z10" s="21"/>
      <c r="AB10" s="26">
        <f>SUMIFS('P23 monthly Buchungen'!F2:F706,'P23 monthly Buchungen'!D2:D706,$D10,'P23 monthly Buchungen'!C2:C706,"&gt;="&amp;AB$4,'P23 monthly Buchungen'!C2:C706,"&lt;"&amp;AB$5+1,'P23 monthly Buchungen'!L2:L706,"Ausgaben")-SUMIFS('P23 monthly Buchungen'!F2:F706,'P23 monthly Buchungen'!D2:D706,$D10,'P23 monthly Buchungen'!C2:C706,"&gt;="&amp;AB$4,'P23 monthly Buchungen'!C2:C706,"&lt;"&amp;AB$5+1,'P23 monthly Buchungen'!P2:P706,"Einnahmen")+SUMIFS('P23 monthly Buchungen'!F2:F706,'P23 monthly Buchungen'!D2:D706,$D10,'P23 monthly Buchungen'!C2:C706,"&gt;="&amp;AB$4,'P23 monthly Buchungen'!C2:C706,"&lt;"&amp;AB$5+1,'P23 monthly Buchungen'!L2:L706,"Einnahmen")-SUMIFS('P23 monthly Buchungen'!F2:F706,'P23 monthly Buchungen'!D2:D706,$D10,'P23 monthly Buchungen'!C2:C706,"&gt;="&amp;AB$4,'P23 monthly Buchungen'!C2:C706,"&lt;"&amp;AB$5+1,'P23 monthly Buchungen'!P2:P706,"Ausgaben")</f>
        <v>21.88</v>
      </c>
      <c r="AC10" s="21"/>
      <c r="AE10" s="26">
        <f>SUMIFS('P23 monthly Buchungen'!F2:F706,'P23 monthly Buchungen'!D2:D706,$D10,'P23 monthly Buchungen'!C2:C706,"&gt;="&amp;AE$4,'P23 monthly Buchungen'!C2:C706,"&lt;"&amp;AE$5+1,'P23 monthly Buchungen'!L2:L706,"Ausgaben")-SUMIFS('P23 monthly Buchungen'!F2:F706,'P23 monthly Buchungen'!D2:D706,$D10,'P23 monthly Buchungen'!C2:C706,"&gt;="&amp;AE$4,'P23 monthly Buchungen'!C2:C706,"&lt;"&amp;AE$5+1,'P23 monthly Buchungen'!P2:P706,"Einnahmen")+SUMIFS('P23 monthly Buchungen'!F2:F706,'P23 monthly Buchungen'!D2:D706,$D10,'P23 monthly Buchungen'!C2:C706,"&gt;="&amp;AE$4,'P23 monthly Buchungen'!C2:C706,"&lt;"&amp;AE$5+1,'P23 monthly Buchungen'!L2:L706,"Einnahmen")-SUMIFS('P23 monthly Buchungen'!F2:F706,'P23 monthly Buchungen'!D2:D706,$D10,'P23 monthly Buchungen'!C2:C706,"&gt;="&amp;AE$4,'P23 monthly Buchungen'!C2:C706,"&lt;"&amp;AE$5+1,'P23 monthly Buchungen'!P2:P706,"Ausgaben")</f>
        <v>22.23</v>
      </c>
      <c r="AF10" s="21"/>
      <c r="AH10" s="26">
        <f>SUMIFS('P23 monthly Buchungen'!F2:F706,'P23 monthly Buchungen'!D2:D706,$D10,'P23 monthly Buchungen'!C2:C706,"&gt;="&amp;AH$4,'P23 monthly Buchungen'!C2:C706,"&lt;"&amp;AH$5+1,'P23 monthly Buchungen'!L2:L706,"Ausgaben")-SUMIFS('P23 monthly Buchungen'!F2:F706,'P23 monthly Buchungen'!D2:D706,$D10,'P23 monthly Buchungen'!C2:C706,"&gt;="&amp;AH$4,'P23 monthly Buchungen'!C2:C706,"&lt;"&amp;AH$5+1,'P23 monthly Buchungen'!P2:P706,"Einnahmen")+SUMIFS('P23 monthly Buchungen'!F2:F706,'P23 monthly Buchungen'!D2:D706,$D10,'P23 monthly Buchungen'!C2:C706,"&gt;="&amp;AH$4,'P23 monthly Buchungen'!C2:C706,"&lt;"&amp;AH$5+1,'P23 monthly Buchungen'!L2:L706,"Einnahmen")-SUMIFS('P23 monthly Buchungen'!F2:F706,'P23 monthly Buchungen'!D2:D706,$D10,'P23 monthly Buchungen'!C2:C706,"&gt;="&amp;AH$4,'P23 monthly Buchungen'!C2:C706,"&lt;"&amp;AH$5+1,'P23 monthly Buchungen'!P2:P706,"Ausgaben")</f>
        <v>21.96</v>
      </c>
      <c r="AI10" s="21"/>
      <c r="AK10" s="26">
        <f>SUMIFS('P23 monthly Buchungen'!F2:F706,'P23 monthly Buchungen'!D2:D706,$D10,'P23 monthly Buchungen'!C2:C706,"&gt;="&amp;AK$4,'P23 monthly Buchungen'!C2:C706,"&lt;"&amp;AK$5+1,'P23 monthly Buchungen'!L2:L706,"Ausgaben")-SUMIFS('P23 monthly Buchungen'!F2:F706,'P23 monthly Buchungen'!D2:D706,$D10,'P23 monthly Buchungen'!C2:C706,"&gt;="&amp;AK$4,'P23 monthly Buchungen'!C2:C706,"&lt;"&amp;AK$5+1,'P23 monthly Buchungen'!P2:P706,"Einnahmen")+SUMIFS('P23 monthly Buchungen'!F2:F706,'P23 monthly Buchungen'!D2:D706,$D10,'P23 monthly Buchungen'!C2:C706,"&gt;="&amp;AK$4,'P23 monthly Buchungen'!C2:C706,"&lt;"&amp;AK$5+1,'P23 monthly Buchungen'!L2:L706,"Einnahmen")-SUMIFS('P23 monthly Buchungen'!F2:F706,'P23 monthly Buchungen'!D2:D706,$D10,'P23 monthly Buchungen'!C2:C706,"&gt;="&amp;AK$4,'P23 monthly Buchungen'!C2:C706,"&lt;"&amp;AK$5+1,'P23 monthly Buchungen'!P2:P706,"Ausgaben")</f>
        <v>121.91</v>
      </c>
      <c r="AL10" s="21"/>
      <c r="AN10" s="26">
        <f>SUMIFS('P23 monthly Buchungen'!F2:F706,'P23 monthly Buchungen'!D2:D706,$D10,'P23 monthly Buchungen'!C2:C706,"&gt;="&amp;AN$4,'P23 monthly Buchungen'!C2:C706,"&lt;"&amp;AN$5+1,'P23 monthly Buchungen'!L2:L706,"Ausgaben")-SUMIFS('P23 monthly Buchungen'!F2:F706,'P23 monthly Buchungen'!D2:D706,$D10,'P23 monthly Buchungen'!C2:C706,"&gt;="&amp;AN$4,'P23 monthly Buchungen'!C2:C706,"&lt;"&amp;AN$5+1,'P23 monthly Buchungen'!P2:P706,"Einnahmen")+SUMIFS('P23 monthly Buchungen'!F2:F706,'P23 monthly Buchungen'!D2:D706,$D10,'P23 monthly Buchungen'!C2:C706,"&gt;="&amp;AN$4,'P23 monthly Buchungen'!C2:C706,"&lt;"&amp;AN$5+1,'P23 monthly Buchungen'!L2:L706,"Einnahmen")-SUMIFS('P23 monthly Buchungen'!F2:F706,'P23 monthly Buchungen'!D2:D706,$D10,'P23 monthly Buchungen'!C2:C706,"&gt;="&amp;AN$4,'P23 monthly Buchungen'!C2:C706,"&lt;"&amp;AN$5+1,'P23 monthly Buchungen'!P2:P706,"Ausgaben")</f>
        <v>118.83</v>
      </c>
      <c r="AO10" s="21"/>
      <c r="AQ10" s="26">
        <f>SUMIFS('P23 monthly Buchungen'!F2:F706,'P23 monthly Buchungen'!D2:D706,$D10,'P23 monthly Buchungen'!C2:C706,"&gt;="&amp;AQ$4,'P23 monthly Buchungen'!C2:C706,"&lt;"&amp;AQ$5+1,'P23 monthly Buchungen'!L2:L706,"Ausgaben")-SUMIFS('P23 monthly Buchungen'!F2:F706,'P23 monthly Buchungen'!D2:D706,$D10,'P23 monthly Buchungen'!C2:C706,"&gt;="&amp;AQ$4,'P23 monthly Buchungen'!C2:C706,"&lt;"&amp;AQ$5+1,'P23 monthly Buchungen'!P2:P706,"Einnahmen")+SUMIFS('P23 monthly Buchungen'!F2:F706,'P23 monthly Buchungen'!D2:D706,$D10,'P23 monthly Buchungen'!C2:C706,"&gt;="&amp;AQ$4,'P23 monthly Buchungen'!C2:C706,"&lt;"&amp;AQ$5+1,'P23 monthly Buchungen'!L2:L706,"Einnahmen")-SUMIFS('P23 monthly Buchungen'!F2:F706,'P23 monthly Buchungen'!D2:D706,$D10,'P23 monthly Buchungen'!C2:C706,"&gt;="&amp;AQ$4,'P23 monthly Buchungen'!C2:C706,"&lt;"&amp;AQ$5+1,'P23 monthly Buchungen'!P2:P706,"Ausgaben")</f>
        <v>2475.21</v>
      </c>
      <c r="AR10" s="21"/>
      <c r="AT10" s="26">
        <f>SUMIFS('P23 monthly Buchungen'!F2:F706,'P23 monthly Buchungen'!D2:D706,$D10,'P23 monthly Buchungen'!C2:C706,"&gt;="&amp;AT$4,'P23 monthly Buchungen'!C2:C706,"&lt;"&amp;AT$5+1,'P23 monthly Buchungen'!L2:L706,"Ausgaben")-SUMIFS('P23 monthly Buchungen'!F2:F706,'P23 monthly Buchungen'!D2:D706,$D10,'P23 monthly Buchungen'!C2:C706,"&gt;="&amp;AT$4,'P23 monthly Buchungen'!C2:C706,"&lt;"&amp;AT$5+1,'P23 monthly Buchungen'!P2:P706,"Einnahmen")+SUMIFS('P23 monthly Buchungen'!F2:F706,'P23 monthly Buchungen'!D2:D706,$D10,'P23 monthly Buchungen'!C2:C706,"&gt;="&amp;AT$4,'P23 monthly Buchungen'!C2:C706,"&lt;"&amp;AT$5+1,'P23 monthly Buchungen'!L2:L706,"Einnahmen")-SUMIFS('P23 monthly Buchungen'!F2:F706,'P23 monthly Buchungen'!D2:D706,$D10,'P23 monthly Buchungen'!C2:C706,"&gt;="&amp;AT$4,'P23 monthly Buchungen'!C2:C706,"&lt;"&amp;AT$5+1,'P23 monthly Buchungen'!P2:P706,"Ausgaben")</f>
        <v>32.14</v>
      </c>
      <c r="AU10" s="21"/>
      <c r="AW10" s="26">
        <f>SUMIFS('P23 monthly Buchungen'!F2:F706,'P23 monthly Buchungen'!D2:D706,$D10,'P23 monthly Buchungen'!C2:C706,"&gt;="&amp;AW$4,'P23 monthly Buchungen'!C2:C706,"&lt;"&amp;AW$5+1,'P23 monthly Buchungen'!L2:L706,"Ausgaben")-SUMIFS('P23 monthly Buchungen'!F2:F706,'P23 monthly Buchungen'!D2:D706,$D10,'P23 monthly Buchungen'!C2:C706,"&gt;="&amp;AW$4,'P23 monthly Buchungen'!C2:C706,"&lt;"&amp;AW$5+1,'P23 monthly Buchungen'!P2:P706,"Einnahmen")+SUMIFS('P23 monthly Buchungen'!F2:F706,'P23 monthly Buchungen'!D2:D706,$D10,'P23 monthly Buchungen'!C2:C706,"&gt;="&amp;AW$4,'P23 monthly Buchungen'!C2:C706,"&lt;"&amp;AW$5+1,'P23 monthly Buchungen'!L2:L706,"Einnahmen")-SUMIFS('P23 monthly Buchungen'!F2:F706,'P23 monthly Buchungen'!D2:D706,$D10,'P23 monthly Buchungen'!C2:C706,"&gt;="&amp;AW$4,'P23 monthly Buchungen'!C2:C706,"&lt;"&amp;AW$5+1,'P23 monthly Buchungen'!P2:P706,"Ausgaben")</f>
        <v>1389.8</v>
      </c>
      <c r="AX10" s="21"/>
      <c r="AZ10" s="26">
        <f>SUMIFS('P23 monthly Buchungen'!F2:F706,'P23 monthly Buchungen'!D2:D706,$D10,'P23 monthly Buchungen'!C2:C706,"&gt;="&amp;AZ$4,'P23 monthly Buchungen'!C2:C706,"&lt;"&amp;AZ$5+1,'P23 monthly Buchungen'!L2:L706,"Ausgaben")-SUMIFS('P23 monthly Buchungen'!F2:F706,'P23 monthly Buchungen'!D2:D706,$D10,'P23 monthly Buchungen'!C2:C706,"&gt;="&amp;AZ$4,'P23 monthly Buchungen'!C2:C706,"&lt;"&amp;AZ$5+1,'P23 monthly Buchungen'!P2:P706,"Einnahmen")+SUMIFS('P23 monthly Buchungen'!F2:F706,'P23 monthly Buchungen'!D2:D706,$D10,'P23 monthly Buchungen'!C2:C706,"&gt;="&amp;AZ$4,'P23 monthly Buchungen'!C2:C706,"&lt;"&amp;AZ$5+1,'P23 monthly Buchungen'!L2:L706,"Einnahmen")-SUMIFS('P23 monthly Buchungen'!F2:F706,'P23 monthly Buchungen'!D2:D706,$D10,'P23 monthly Buchungen'!C2:C706,"&gt;="&amp;AZ$4,'P23 monthly Buchungen'!C2:C706,"&lt;"&amp;AZ$5+1,'P23 monthly Buchungen'!P2:P706,"Ausgaben")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Buchungen'!F2:F706,'P23 monthly Buchungen'!D2:D706,$D10,'P23 monthly Buchungen'!C2:C706,"&gt;="&amp;BI$4,'P23 monthly Buchungen'!C2:C706,"&lt;"&amp;BI$5+1,'P23 monthly Buchungen'!L2:L706,"Ausgaben")-SUMIFS('P23 monthly Buchungen'!F2:F706,'P23 monthly Buchungen'!D2:D706,$D10,'P23 monthly Buchungen'!C2:C706,"&gt;="&amp;BI$4,'P23 monthly Buchungen'!C2:C706,"&lt;"&amp;BI$5+1,'P23 monthly Buchungen'!P2:P706,"Einnahmen")+SUMIFS('P23 monthly Buchungen'!F2:F706,'P23 monthly Buchungen'!D2:D706,$D10,'P23 monthly Buchungen'!C2:C706,"&gt;="&amp;BI$4,'P23 monthly Buchungen'!C2:C706,"&lt;"&amp;BI$5+1,'P23 monthly Buchungen'!L2:L706,"Einnahmen")-SUMIFS('P23 monthly Buchungen'!F2:F706,'P23 monthly Buchungen'!D2:D706,$D10,'P23 monthly Buchungen'!C2:C706,"&gt;="&amp;BI$4,'P23 monthly Buchungen'!C2:C706,"&lt;"&amp;BI$5+1,'P23 monthly Buchungen'!P2:P706,"Ausgaben")</f>
        <v>713.72</v>
      </c>
      <c r="BJ10" s="21"/>
      <c r="BL10" s="26">
        <f>SUMIFS('P23 monthly Buchungen'!F2:F706,'P23 monthly Buchungen'!D2:D706,$D10,'P23 monthly Buchungen'!C2:C706,"&gt;="&amp;BL$4,'P23 monthly Buchungen'!C2:C706,"&lt;"&amp;BL$5+1,'P23 monthly Buchungen'!L2:L706,"Ausgaben")-SUMIFS('P23 monthly Buchungen'!F2:F706,'P23 monthly Buchungen'!D2:D706,$D10,'P23 monthly Buchungen'!C2:C706,"&gt;="&amp;BL$4,'P23 monthly Buchungen'!C2:C706,"&lt;"&amp;BL$5+1,'P23 monthly Buchungen'!P2:P706,"Einnahmen")+SUMIFS('P23 monthly Buchungen'!F2:F706,'P23 monthly Buchungen'!D2:D706,$D10,'P23 monthly Buchungen'!C2:C706,"&gt;="&amp;BL$4,'P23 monthly Buchungen'!C2:C706,"&lt;"&amp;BL$5+1,'P23 monthly Buchungen'!L2:L706,"Einnahmen")-SUMIFS('P23 monthly Buchungen'!F2:F706,'P23 monthly Buchungen'!D2:D706,$D10,'P23 monthly Buchungen'!C2:C706,"&gt;="&amp;BL$4,'P23 monthly Buchungen'!C2:C706,"&lt;"&amp;BL$5+1,'P23 monthly Buchungen'!P2:P706,"Ausgaben")</f>
        <v>752.30000000000007</v>
      </c>
      <c r="BM10" s="21"/>
      <c r="BO10" s="26">
        <f>SUMIFS('P23 monthly Buchungen'!F2:F706,'P23 monthly Buchungen'!D2:D706,$D10,'P23 monthly Buchungen'!C2:C706,"&gt;="&amp;BO$4,'P23 monthly Buchungen'!C2:C706,"&lt;"&amp;BO$5+1,'P23 monthly Buchungen'!L2:L706,"Ausgaben")-SUMIFS('P23 monthly Buchungen'!F2:F706,'P23 monthly Buchungen'!D2:D706,$D10,'P23 monthly Buchungen'!C2:C706,"&gt;="&amp;BO$4,'P23 monthly Buchungen'!C2:C706,"&lt;"&amp;BO$5+1,'P23 monthly Buchungen'!P2:P706,"Einnahmen")+SUMIFS('P23 monthly Buchungen'!F2:F706,'P23 monthly Buchungen'!D2:D706,$D10,'P23 monthly Buchungen'!C2:C706,"&gt;="&amp;BO$4,'P23 monthly Buchungen'!C2:C706,"&lt;"&amp;BO$5+1,'P23 monthly Buchungen'!L2:L706,"Einnahmen")-SUMIFS('P23 monthly Buchungen'!F2:F706,'P23 monthly Buchungen'!D2:D706,$D10,'P23 monthly Buchungen'!C2:C706,"&gt;="&amp;BO$4,'P23 monthly Buchungen'!C2:C706,"&lt;"&amp;BO$5+1,'P23 monthly Buchungen'!P2:P706,"Ausgaben")</f>
        <v>22.08</v>
      </c>
      <c r="BP10" s="21"/>
      <c r="BR10" s="26">
        <f>SUMIFS('P23 monthly Buchungen'!F2:F706,'P23 monthly Buchungen'!D2:D706,$D10,'P23 monthly Buchungen'!C2:C706,"&gt;="&amp;BR$4,'P23 monthly Buchungen'!C2:C706,"&lt;"&amp;BR$5+1,'P23 monthly Buchungen'!L2:L706,"Ausgaben")-SUMIFS('P23 monthly Buchungen'!F2:F706,'P23 monthly Buchungen'!D2:D706,$D10,'P23 monthly Buchungen'!C2:C706,"&gt;="&amp;BR$4,'P23 monthly Buchungen'!C2:C706,"&lt;"&amp;BR$5+1,'P23 monthly Buchungen'!P2:P706,"Einnahmen")+SUMIFS('P23 monthly Buchungen'!F2:F706,'P23 monthly Buchungen'!D2:D706,$D10,'P23 monthly Buchungen'!C2:C706,"&gt;="&amp;BR$4,'P23 monthly Buchungen'!C2:C706,"&lt;"&amp;BR$5+1,'P23 monthly Buchungen'!L2:L706,"Einnahmen")-SUMIFS('P23 monthly Buchungen'!F2:F706,'P23 monthly Buchungen'!D2:D706,$D10,'P23 monthly Buchungen'!C2:C706,"&gt;="&amp;BR$4,'P23 monthly Buchungen'!C2:C706,"&lt;"&amp;BR$5+1,'P23 monthly Buchungen'!P2:P706,"Ausgaben")</f>
        <v>3165.63</v>
      </c>
      <c r="BS10" s="21"/>
      <c r="BU10" s="26">
        <f>SUMIFS('P23 monthly Buchungen'!F2:F706,'P23 monthly Buchungen'!D2:D706,$D10,'P23 monthly Buchungen'!C2:C706,"&gt;="&amp;BU$4,'P23 monthly Buchungen'!C2:C706,"&lt;"&amp;BU$5+1,'P23 monthly Buchungen'!L2:L706,"Ausgaben")-SUMIFS('P23 monthly Buchungen'!F2:F706,'P23 monthly Buchungen'!D2:D706,$D10,'P23 monthly Buchungen'!C2:C706,"&gt;="&amp;BU$4,'P23 monthly Buchungen'!C2:C706,"&lt;"&amp;BU$5+1,'P23 monthly Buchungen'!P2:P706,"Einnahmen")+SUMIFS('P23 monthly Buchungen'!F2:F706,'P23 monthly Buchungen'!D2:D706,$D10,'P23 monthly Buchungen'!C2:C706,"&gt;="&amp;BU$4,'P23 monthly Buchungen'!C2:C706,"&lt;"&amp;BU$5+1,'P23 monthly Buchungen'!L2:L706,"Einnahmen")-SUMIFS('P23 monthly Buchungen'!F2:F706,'P23 monthly Buchungen'!D2:D706,$D10,'P23 monthly Buchungen'!C2:C706,"&gt;="&amp;BU$4,'P23 monthly Buchungen'!C2:C706,"&lt;"&amp;BU$5+1,'P23 monthly Buchungen'!P2:P706,"Ausgaben")</f>
        <v>1081.1500000000001</v>
      </c>
      <c r="BV10" s="21"/>
      <c r="BX10" s="26">
        <f>SUMIFS('P23 monthly Buchungen'!F2:F706,'P23 monthly Buchungen'!D2:D706,$D10,'P23 monthly Buchungen'!C2:C706,"&gt;="&amp;BX$4,'P23 monthly Buchungen'!C2:C706,"&lt;"&amp;BX$5+1,'P23 monthly Buchungen'!L2:L706,"Ausgaben")-SUMIFS('P23 monthly Buchungen'!F2:F706,'P23 monthly Buchungen'!D2:D706,$D10,'P23 monthly Buchungen'!C2:C706,"&gt;="&amp;BX$4,'P23 monthly Buchungen'!C2:C706,"&lt;"&amp;BX$5+1,'P23 monthly Buchungen'!P2:P706,"Einnahmen")+SUMIFS('P23 monthly Buchungen'!F2:F706,'P23 monthly Buchungen'!D2:D706,$D10,'P23 monthly Buchungen'!C2:C706,"&gt;="&amp;BX$4,'P23 monthly Buchungen'!C2:C706,"&lt;"&amp;BX$5+1,'P23 monthly Buchungen'!L2:L706,"Einnahmen")-SUMIFS('P23 monthly Buchungen'!F2:F706,'P23 monthly Buchungen'!D2:D706,$D10,'P23 monthly Buchungen'!C2:C706,"&gt;="&amp;BX$4,'P23 monthly Buchungen'!C2:C706,"&lt;"&amp;BX$5+1,'P23 monthly Buchungen'!P2:P706,"Ausgaben")</f>
        <v>328.35</v>
      </c>
      <c r="BY10" s="21"/>
      <c r="CA10" s="26">
        <f>SUMIFS('P23 monthly Buchungen'!F2:F706,'P23 monthly Buchungen'!D2:D706,$D10,'P23 monthly Buchungen'!C2:C706,"&gt;="&amp;CA$4,'P23 monthly Buchungen'!C2:C706,"&lt;"&amp;CA$5+1,'P23 monthly Buchungen'!L2:L706,"Ausgaben")-SUMIFS('P23 monthly Buchungen'!F2:F706,'P23 monthly Buchungen'!D2:D706,$D10,'P23 monthly Buchungen'!C2:C706,"&gt;="&amp;CA$4,'P23 monthly Buchungen'!C2:C706,"&lt;"&amp;CA$5+1,'P23 monthly Buchungen'!P2:P706,"Einnahmen")+SUMIFS('P23 monthly Buchungen'!F2:F706,'P23 monthly Buchungen'!D2:D706,$D10,'P23 monthly Buchungen'!C2:C706,"&gt;="&amp;CA$4,'P23 monthly Buchungen'!C2:C706,"&lt;"&amp;CA$5+1,'P23 monthly Buchungen'!L2:L706,"Einnahmen")-SUMIFS('P23 monthly Buchungen'!F2:F706,'P23 monthly Buchungen'!D2:D706,$D10,'P23 monthly Buchungen'!C2:C706,"&gt;="&amp;CA$4,'P23 monthly Buchungen'!C2:C706,"&lt;"&amp;CA$5+1,'P23 monthly Buchungen'!P2:P706,"Ausgaben")</f>
        <v>570.61</v>
      </c>
      <c r="CB10" s="21"/>
      <c r="CD10" s="26">
        <f>SUMIFS('P23 monthly Buchungen'!F2:F706,'P23 monthly Buchungen'!D2:D706,$D10,'P23 monthly Buchungen'!C2:C706,"&gt;="&amp;CD$4,'P23 monthly Buchungen'!C2:C706,"&lt;"&amp;CD$5+1,'P23 monthly Buchungen'!L2:L706,"Ausgaben")-SUMIFS('P23 monthly Buchungen'!F2:F706,'P23 monthly Buchungen'!D2:D706,$D10,'P23 monthly Buchungen'!C2:C706,"&gt;="&amp;CD$4,'P23 monthly Buchungen'!C2:C706,"&lt;"&amp;CD$5+1,'P23 monthly Buchungen'!P2:P706,"Einnahmen")+SUMIFS('P23 monthly Buchungen'!F2:F706,'P23 monthly Buchungen'!D2:D706,$D10,'P23 monthly Buchungen'!C2:C706,"&gt;="&amp;CD$4,'P23 monthly Buchungen'!C2:C706,"&lt;"&amp;CD$5+1,'P23 monthly Buchungen'!L2:L706,"Einnahmen")-SUMIFS('P23 monthly Buchungen'!F2:F706,'P23 monthly Buchungen'!D2:D706,$D10,'P23 monthly Buchungen'!C2:C706,"&gt;="&amp;CD$4,'P23 monthly Buchungen'!C2:C706,"&lt;"&amp;CD$5+1,'P23 monthly Buchungen'!P2:P706,"Ausgaben")</f>
        <v>120.81</v>
      </c>
      <c r="CE10" s="21"/>
      <c r="CG10" s="26">
        <f>SUMIFS('P23 monthly Buchungen'!F2:F706,'P23 monthly Buchungen'!D2:D706,$D10,'P23 monthly Buchungen'!C2:C706,"&gt;="&amp;CG$4,'P23 monthly Buchungen'!C2:C706,"&lt;"&amp;CG$5+1,'P23 monthly Buchungen'!L2:L706,"Ausgaben")-SUMIFS('P23 monthly Buchungen'!F2:F706,'P23 monthly Buchungen'!D2:D706,$D10,'P23 monthly Buchungen'!C2:C706,"&gt;="&amp;CG$4,'P23 monthly Buchungen'!C2:C706,"&lt;"&amp;CG$5+1,'P23 monthly Buchungen'!P2:P706,"Einnahmen")+SUMIFS('P23 monthly Buchungen'!F2:F706,'P23 monthly Buchungen'!D2:D706,$D10,'P23 monthly Buchungen'!C2:C706,"&gt;="&amp;CG$4,'P23 monthly Buchungen'!C2:C706,"&lt;"&amp;CG$5+1,'P23 monthly Buchungen'!L2:L706,"Einnahmen")-SUMIFS('P23 monthly Buchungen'!F2:F706,'P23 monthly Buchungen'!D2:D706,$D10,'P23 monthly Buchungen'!C2:C706,"&gt;="&amp;CG$4,'P23 monthly Buchungen'!C2:C706,"&lt;"&amp;CG$5+1,'P23 monthly Buchungen'!P2:P706,"Ausgaben")</f>
        <v>1878.7799999999997</v>
      </c>
      <c r="CH10" s="21"/>
      <c r="CJ10" s="26">
        <f>SUMIFS('P23 monthly Buchungen'!F2:F706,'P23 monthly Buchungen'!D2:D706,$D10,'P23 monthly Buchungen'!C2:C706,"&gt;="&amp;CJ$4,'P23 monthly Buchungen'!C2:C706,"&lt;"&amp;CJ$5+1,'P23 monthly Buchungen'!L2:L706,"Ausgaben")-SUMIFS('P23 monthly Buchungen'!F2:F706,'P23 monthly Buchungen'!D2:D706,$D10,'P23 monthly Buchungen'!C2:C706,"&gt;="&amp;CJ$4,'P23 monthly Buchungen'!C2:C706,"&lt;"&amp;CJ$5+1,'P23 monthly Buchungen'!P2:P706,"Einnahmen")+SUMIFS('P23 monthly Buchungen'!F2:F706,'P23 monthly Buchungen'!D2:D706,$D10,'P23 monthly Buchungen'!C2:C706,"&gt;="&amp;CJ$4,'P23 monthly Buchungen'!C2:C706,"&lt;"&amp;CJ$5+1,'P23 monthly Buchungen'!L2:L706,"Einnahmen")-SUMIFS('P23 monthly Buchungen'!F2:F706,'P23 monthly Buchungen'!D2:D706,$D10,'P23 monthly Buchungen'!C2:C706,"&gt;="&amp;CJ$4,'P23 monthly Buchungen'!C2:C706,"&lt;"&amp;CJ$5+1,'P23 monthly Buchungen'!P2:P706,"Ausgaben")</f>
        <v>323.24</v>
      </c>
      <c r="CK10" s="21"/>
      <c r="CM10" s="26">
        <f>SUMIFS('P23 monthly Buchungen'!F2:F706,'P23 monthly Buchungen'!D2:D706,$D10,'P23 monthly Buchungen'!C2:C706,"&gt;="&amp;CM$4,'P23 monthly Buchungen'!C2:C706,"&lt;"&amp;CM$5+1,'P23 monthly Buchungen'!L2:L706,"Ausgaben")-SUMIFS('P23 monthly Buchungen'!F2:F706,'P23 monthly Buchungen'!D2:D706,$D10,'P23 monthly Buchungen'!C2:C706,"&gt;="&amp;CM$4,'P23 monthly Buchungen'!C2:C706,"&lt;"&amp;CM$5+1,'P23 monthly Buchungen'!P2:P706,"Einnahmen")+SUMIFS('P23 monthly Buchungen'!F2:F706,'P23 monthly Buchungen'!D2:D706,$D10,'P23 monthly Buchungen'!C2:C706,"&gt;="&amp;CM$4,'P23 monthly Buchungen'!C2:C706,"&lt;"&amp;CM$5+1,'P23 monthly Buchungen'!L2:L706,"Einnahmen")-SUMIFS('P23 monthly Buchungen'!F2:F706,'P23 monthly Buchungen'!D2:D706,$D10,'P23 monthly Buchungen'!C2:C706,"&gt;="&amp;CM$4,'P23 monthly Buchungen'!C2:C706,"&lt;"&amp;CM$5+1,'P23 monthly Buchungen'!P2:P706,"Ausgaben")</f>
        <v>1289.96</v>
      </c>
      <c r="CN10" s="21"/>
      <c r="CP10" s="26">
        <f>SUMIFS('P23 monthly Buchungen'!F2:F706,'P23 monthly Buchungen'!D2:D706,$D10,'P23 monthly Buchungen'!C2:C706,"&gt;="&amp;CP$4,'P23 monthly Buchungen'!C2:C706,"&lt;"&amp;CP$5+1,'P23 monthly Buchungen'!L2:L706,"Ausgaben")-SUMIFS('P23 monthly Buchungen'!F2:F706,'P23 monthly Buchungen'!D2:D706,$D10,'P23 monthly Buchungen'!C2:C706,"&gt;="&amp;CP$4,'P23 monthly Buchungen'!C2:C706,"&lt;"&amp;CP$5+1,'P23 monthly Buchungen'!P2:P706,"Einnahmen")+SUMIFS('P23 monthly Buchungen'!F2:F706,'P23 monthly Buchungen'!D2:D706,$D10,'P23 monthly Buchungen'!C2:C706,"&gt;="&amp;CP$4,'P23 monthly Buchungen'!C2:C706,"&lt;"&amp;CP$5+1,'P23 monthly Buchungen'!L2:L706,"Einnahmen")-SUMIFS('P23 monthly Buchungen'!F2:F706,'P23 monthly Buchungen'!D2:D706,$D10,'P23 monthly Buchungen'!C2:C706,"&gt;="&amp;CP$4,'P23 monthly Buchungen'!C2:C706,"&lt;"&amp;CP$5+1,'P23 monthly Buchungen'!P2:P706,"Ausgaben")</f>
        <v>28.52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Buchungen'!F2:F706,'P23 monthly Buchungen'!D2:D706,$D10,'P23 monthly Buchungen'!C2:C706,"&gt;="&amp;CY$4,'P23 monthly Buchungen'!C2:C706,"&lt;"&amp;CY$5+1,'P23 monthly Buchungen'!L2:L706,"Ausgaben")-SUMIFS('P23 monthly Buchungen'!F2:F706,'P23 monthly Buchungen'!D2:D706,$D10,'P23 monthly Buchungen'!C2:C706,"&gt;="&amp;CY$4,'P23 monthly Buchungen'!C2:C706,"&lt;"&amp;CY$5+1,'P23 monthly Buchungen'!P2:P706,"Einnahmen")+SUMIFS('P23 monthly Buchungen'!F2:F706,'P23 monthly Buchungen'!D2:D706,$D10,'P23 monthly Buchungen'!C2:C706,"&gt;="&amp;CY$4,'P23 monthly Buchungen'!C2:C706,"&lt;"&amp;CY$5+1,'P23 monthly Buchungen'!L2:L706,"Einnahmen")-SUMIFS('P23 monthly Buchungen'!F2:F706,'P23 monthly Buchungen'!D2:D706,$D10,'P23 monthly Buchungen'!C2:C706,"&gt;="&amp;CY$4,'P23 monthly Buchungen'!C2:C706,"&lt;"&amp;CY$5+1,'P23 monthly Buchungen'!P2:P706,"Ausgaben")</f>
        <v>1737.2199999999998</v>
      </c>
      <c r="CZ10" s="21"/>
      <c r="DB10" s="26">
        <f>SUMIFS('P23 monthly Buchungen'!F2:F706,'P23 monthly Buchungen'!D2:D706,$D10,'P23 monthly Buchungen'!C2:C706,"&gt;="&amp;DB$4,'P23 monthly Buchungen'!C2:C706,"&lt;"&amp;DB$5+1,'P23 monthly Buchungen'!L2:L706,"Ausgaben")-SUMIFS('P23 monthly Buchungen'!F2:F706,'P23 monthly Buchungen'!D2:D706,$D10,'P23 monthly Buchungen'!C2:C706,"&gt;="&amp;DB$4,'P23 monthly Buchungen'!C2:C706,"&lt;"&amp;DB$5+1,'P23 monthly Buchungen'!P2:P706,"Einnahmen")+SUMIFS('P23 monthly Buchungen'!F2:F706,'P23 monthly Buchungen'!D2:D706,$D10,'P23 monthly Buchungen'!C2:C706,"&gt;="&amp;DB$4,'P23 monthly Buchungen'!C2:C706,"&lt;"&amp;DB$5+1,'P23 monthly Buchungen'!L2:L706,"Einnahmen")-SUMIFS('P23 monthly Buchungen'!F2:F706,'P23 monthly Buchungen'!D2:D706,$D10,'P23 monthly Buchungen'!C2:C706,"&gt;="&amp;DB$4,'P23 monthly Buchungen'!C2:C706,"&lt;"&amp;DB$5+1,'P23 monthly Buchungen'!P2:P706,"Ausgaben")</f>
        <v>559.94000000000005</v>
      </c>
      <c r="DC10" s="21"/>
      <c r="DE10" s="26">
        <f>SUMIFS('P23 monthly Buchungen'!F2:F706,'P23 monthly Buchungen'!D2:D706,$D10,'P23 monthly Buchungen'!C2:C706,"&gt;="&amp;DE$4,'P23 monthly Buchungen'!C2:C706,"&lt;"&amp;DE$5+1,'P23 monthly Buchungen'!L2:L706,"Ausgaben")-SUMIFS('P23 monthly Buchungen'!F2:F706,'P23 monthly Buchungen'!D2:D706,$D10,'P23 monthly Buchungen'!C2:C706,"&gt;="&amp;DE$4,'P23 monthly Buchungen'!C2:C706,"&lt;"&amp;DE$5+1,'P23 monthly Buchungen'!P2:P706,"Einnahmen")+SUMIFS('P23 monthly Buchungen'!F2:F706,'P23 monthly Buchungen'!D2:D706,$D10,'P23 monthly Buchungen'!C2:C706,"&gt;="&amp;DE$4,'P23 monthly Buchungen'!C2:C706,"&lt;"&amp;DE$5+1,'P23 monthly Buchungen'!L2:L706,"Einnahmen")-SUMIFS('P23 monthly Buchungen'!F2:F706,'P23 monthly Buchungen'!D2:D706,$D10,'P23 monthly Buchungen'!C2:C706,"&gt;="&amp;DE$4,'P23 monthly Buchungen'!C2:C706,"&lt;"&amp;DE$5+1,'P23 monthly Buchungen'!P2:P706,"Ausgaben")</f>
        <v>0</v>
      </c>
      <c r="DF10" s="21"/>
      <c r="DH10" s="26">
        <f>SUMIFS('P23 monthly Buchungen'!F2:F706,'P23 monthly Buchungen'!D2:D706,$D10,'P23 monthly Buchungen'!C2:C706,"&gt;="&amp;DH$4,'P23 monthly Buchungen'!C2:C706,"&lt;"&amp;DH$5+1,'P23 monthly Buchungen'!L2:L706,"Ausgaben")-SUMIFS('P23 monthly Buchungen'!F2:F706,'P23 monthly Buchungen'!D2:D706,$D10,'P23 monthly Buchungen'!C2:C706,"&gt;="&amp;DH$4,'P23 monthly Buchungen'!C2:C706,"&lt;"&amp;DH$5+1,'P23 monthly Buchungen'!P2:P706,"Einnahmen")+SUMIFS('P23 monthly Buchungen'!F2:F706,'P23 monthly Buchungen'!D2:D706,$D10,'P23 monthly Buchungen'!C2:C706,"&gt;="&amp;DH$4,'P23 monthly Buchungen'!C2:C706,"&lt;"&amp;DH$5+1,'P23 monthly Buchungen'!L2:L706,"Einnahmen")-SUMIFS('P23 monthly Buchungen'!F2:F706,'P23 monthly Buchungen'!D2:D706,$D10,'P23 monthly Buchungen'!C2:C706,"&gt;="&amp;DH$4,'P23 monthly Buchungen'!C2:C706,"&lt;"&amp;DH$5+1,'P23 monthly Buchungen'!P2:P706,"Ausgaben")</f>
        <v>0</v>
      </c>
      <c r="DI10" s="21"/>
      <c r="DK10" s="26">
        <f>SUMIFS('P23 monthly Buchungen'!F2:F706,'P23 monthly Buchungen'!D2:D706,$D10,'P23 monthly Buchungen'!C2:C706,"&gt;="&amp;DK$4,'P23 monthly Buchungen'!C2:C706,"&lt;"&amp;DK$5+1,'P23 monthly Buchungen'!L2:L706,"Ausgaben")-SUMIFS('P23 monthly Buchungen'!F2:F706,'P23 monthly Buchungen'!D2:D706,$D10,'P23 monthly Buchungen'!C2:C706,"&gt;="&amp;DK$4,'P23 monthly Buchungen'!C2:C706,"&lt;"&amp;DK$5+1,'P23 monthly Buchungen'!P2:P706,"Einnahmen")+SUMIFS('P23 monthly Buchungen'!F2:F706,'P23 monthly Buchungen'!D2:D706,$D10,'P23 monthly Buchungen'!C2:C706,"&gt;="&amp;DK$4,'P23 monthly Buchungen'!C2:C706,"&lt;"&amp;DK$5+1,'P23 monthly Buchungen'!L2:L706,"Einnahmen")-SUMIFS('P23 monthly Buchungen'!F2:F706,'P23 monthly Buchungen'!D2:D706,$D10,'P23 monthly Buchungen'!C2:C706,"&gt;="&amp;DK$4,'P23 monthly Buchungen'!C2:C706,"&lt;"&amp;DK$5+1,'P23 monthly Buchungen'!P2:P706,"Ausgaben")</f>
        <v>0</v>
      </c>
      <c r="DL10" s="21"/>
      <c r="DN10" s="26">
        <f>SUMIFS('P23 monthly Buchungen'!F2:F706,'P23 monthly Buchungen'!D2:D706,$D10,'P23 monthly Buchungen'!C2:C706,"&gt;="&amp;DN$4,'P23 monthly Buchungen'!C2:C706,"&lt;"&amp;DN$5+1,'P23 monthly Buchungen'!L2:L706,"Ausgaben")-SUMIFS('P23 monthly Buchungen'!F2:F706,'P23 monthly Buchungen'!D2:D706,$D10,'P23 monthly Buchungen'!C2:C706,"&gt;="&amp;DN$4,'P23 monthly Buchungen'!C2:C706,"&lt;"&amp;DN$5+1,'P23 monthly Buchungen'!P2:P706,"Einnahmen")+SUMIFS('P23 monthly Buchungen'!F2:F706,'P23 monthly Buchungen'!D2:D706,$D10,'P23 monthly Buchungen'!C2:C706,"&gt;="&amp;DN$4,'P23 monthly Buchungen'!C2:C706,"&lt;"&amp;DN$5+1,'P23 monthly Buchungen'!L2:L706,"Einnahmen")-SUMIFS('P23 monthly Buchungen'!F2:F706,'P23 monthly Buchungen'!D2:D706,$D10,'P23 monthly Buchungen'!C2:C706,"&gt;="&amp;DN$4,'P23 monthly Buchungen'!C2:C706,"&lt;"&amp;DN$5+1,'P23 monthly Buchungen'!P2:P706,"Ausgaben")</f>
        <v>0</v>
      </c>
      <c r="DO10" s="21"/>
      <c r="DQ10" s="26">
        <f>SUMIFS('P23 monthly Buchungen'!F2:F706,'P23 monthly Buchungen'!D2:D706,$D10,'P23 monthly Buchungen'!C2:C706,"&gt;="&amp;DQ$4,'P23 monthly Buchungen'!C2:C706,"&lt;"&amp;DQ$5+1,'P23 monthly Buchungen'!L2:L706,"Ausgaben")-SUMIFS('P23 monthly Buchungen'!F2:F706,'P23 monthly Buchungen'!D2:D706,$D10,'P23 monthly Buchungen'!C2:C706,"&gt;="&amp;DQ$4,'P23 monthly Buchungen'!C2:C706,"&lt;"&amp;DQ$5+1,'P23 monthly Buchungen'!P2:P706,"Einnahmen")+SUMIFS('P23 monthly Buchungen'!F2:F706,'P23 monthly Buchungen'!D2:D706,$D10,'P23 monthly Buchungen'!C2:C706,"&gt;="&amp;DQ$4,'P23 monthly Buchungen'!C2:C706,"&lt;"&amp;DQ$5+1,'P23 monthly Buchungen'!L2:L706,"Einnahmen")-SUMIFS('P23 monthly Buchungen'!F2:F706,'P23 monthly Buchungen'!D2:D706,$D10,'P23 monthly Buchungen'!C2:C706,"&gt;="&amp;DQ$4,'P23 monthly Buchungen'!C2:C706,"&lt;"&amp;DQ$5+1,'P23 monthly Buchungen'!P2:P706,"Ausgaben")</f>
        <v>0</v>
      </c>
      <c r="DR10" s="21"/>
      <c r="DT10" s="26">
        <f>SUMIFS('P23 monthly Buchungen'!F2:F706,'P23 monthly Buchungen'!D2:D706,$D10,'P23 monthly Buchungen'!C2:C706,"&gt;="&amp;DT$4,'P23 monthly Buchungen'!C2:C706,"&lt;"&amp;DT$5+1,'P23 monthly Buchungen'!L2:L706,"Ausgaben")-SUMIFS('P23 monthly Buchungen'!F2:F706,'P23 monthly Buchungen'!D2:D706,$D10,'P23 monthly Buchungen'!C2:C706,"&gt;="&amp;DT$4,'P23 monthly Buchungen'!C2:C706,"&lt;"&amp;DT$5+1,'P23 monthly Buchungen'!P2:P706,"Einnahmen")+SUMIFS('P23 monthly Buchungen'!F2:F706,'P23 monthly Buchungen'!D2:D706,$D10,'P23 monthly Buchungen'!C2:C706,"&gt;="&amp;DT$4,'P23 monthly Buchungen'!C2:C706,"&lt;"&amp;DT$5+1,'P23 monthly Buchungen'!L2:L706,"Einnahmen")-SUMIFS('P23 monthly Buchungen'!F2:F706,'P23 monthly Buchungen'!D2:D706,$D10,'P23 monthly Buchungen'!C2:C706,"&gt;="&amp;DT$4,'P23 monthly Buchungen'!C2:C706,"&lt;"&amp;DT$5+1,'P23 monthly Buchungen'!P2:P706,"Ausgaben")</f>
        <v>0</v>
      </c>
      <c r="DU10" s="21"/>
      <c r="DW10" s="26">
        <f>SUMIFS('P23 monthly Buchungen'!F2:F706,'P23 monthly Buchungen'!D2:D706,$D10,'P23 monthly Buchungen'!C2:C706,"&gt;="&amp;DW$4,'P23 monthly Buchungen'!C2:C706,"&lt;"&amp;DW$5+1,'P23 monthly Buchungen'!L2:L706,"Ausgaben")-SUMIFS('P23 monthly Buchungen'!F2:F706,'P23 monthly Buchungen'!D2:D706,$D10,'P23 monthly Buchungen'!C2:C706,"&gt;="&amp;DW$4,'P23 monthly Buchungen'!C2:C706,"&lt;"&amp;DW$5+1,'P23 monthly Buchungen'!P2:P706,"Einnahmen")+SUMIFS('P23 monthly Buchungen'!F2:F706,'P23 monthly Buchungen'!D2:D706,$D10,'P23 monthly Buchungen'!C2:C706,"&gt;="&amp;DW$4,'P23 monthly Buchungen'!C2:C706,"&lt;"&amp;DW$5+1,'P23 monthly Buchungen'!L2:L706,"Einnahmen")-SUMIFS('P23 monthly Buchungen'!F2:F706,'P23 monthly Buchungen'!D2:D706,$D10,'P23 monthly Buchungen'!C2:C706,"&gt;="&amp;DW$4,'P23 monthly Buchungen'!C2:C706,"&lt;"&amp;DW$5+1,'P23 monthly Buchungen'!P2:P706,"Ausgaben")</f>
        <v>0</v>
      </c>
      <c r="DX10" s="21"/>
      <c r="DZ10" s="26">
        <f>SUMIFS('P23 monthly Buchungen'!F2:F706,'P23 monthly Buchungen'!D2:D706,$D10,'P23 monthly Buchungen'!C2:C706,"&gt;="&amp;DZ$4,'P23 monthly Buchungen'!C2:C706,"&lt;"&amp;DZ$5+1,'P23 monthly Buchungen'!L2:L706,"Ausgaben")-SUMIFS('P23 monthly Buchungen'!F2:F706,'P23 monthly Buchungen'!D2:D706,$D10,'P23 monthly Buchungen'!C2:C706,"&gt;="&amp;DZ$4,'P23 monthly Buchungen'!C2:C706,"&lt;"&amp;DZ$5+1,'P23 monthly Buchungen'!P2:P706,"Einnahmen")+SUMIFS('P23 monthly Buchungen'!F2:F706,'P23 monthly Buchungen'!D2:D706,$D10,'P23 monthly Buchungen'!C2:C706,"&gt;="&amp;DZ$4,'P23 monthly Buchungen'!C2:C706,"&lt;"&amp;DZ$5+1,'P23 monthly Buchungen'!L2:L706,"Einnahmen")-SUMIFS('P23 monthly Buchungen'!F2:F706,'P23 monthly Buchungen'!D2:D706,$D10,'P23 monthly Buchungen'!C2:C706,"&gt;="&amp;DZ$4,'P23 monthly Buchungen'!C2:C706,"&lt;"&amp;DZ$5+1,'P23 monthly Buchungen'!P2:P706,"Ausgaben")</f>
        <v>0</v>
      </c>
      <c r="EA10" s="21"/>
      <c r="EC10" s="26">
        <f>SUMIFS('P23 monthly Buchungen'!F2:F706,'P23 monthly Buchungen'!D2:D706,$D10,'P23 monthly Buchungen'!C2:C706,"&gt;="&amp;EC$4,'P23 monthly Buchungen'!C2:C706,"&lt;"&amp;EC$5+1,'P23 monthly Buchungen'!L2:L706,"Ausgaben")-SUMIFS('P23 monthly Buchungen'!F2:F706,'P23 monthly Buchungen'!D2:D706,$D10,'P23 monthly Buchungen'!C2:C706,"&gt;="&amp;EC$4,'P23 monthly Buchungen'!C2:C706,"&lt;"&amp;EC$5+1,'P23 monthly Buchungen'!P2:P706,"Einnahmen")+SUMIFS('P23 monthly Buchungen'!F2:F706,'P23 monthly Buchungen'!D2:D706,$D10,'P23 monthly Buchungen'!C2:C706,"&gt;="&amp;EC$4,'P23 monthly Buchungen'!C2:C706,"&lt;"&amp;EC$5+1,'P23 monthly Buchungen'!L2:L706,"Einnahmen")-SUMIFS('P23 monthly Buchungen'!F2:F706,'P23 monthly Buchungen'!D2:D706,$D10,'P23 monthly Buchungen'!C2:C706,"&gt;="&amp;EC$4,'P23 monthly Buchungen'!C2:C706,"&lt;"&amp;EC$5+1,'P23 monthly Buchungen'!P2:P706,"Ausgaben")</f>
        <v>0</v>
      </c>
      <c r="ED10" s="21"/>
      <c r="EF10" s="26">
        <f>SUMIFS('P23 monthly Buchungen'!F2:F706,'P23 monthly Buchungen'!D2:D706,$D10,'P23 monthly Buchungen'!C2:C706,"&gt;="&amp;EF$4,'P23 monthly Buchungen'!C2:C706,"&lt;"&amp;EF$5+1,'P23 monthly Buchungen'!L2:L706,"Ausgaben")-SUMIFS('P23 monthly Buchungen'!F2:F706,'P23 monthly Buchungen'!D2:D706,$D10,'P23 monthly Buchungen'!C2:C706,"&gt;="&amp;EF$4,'P23 monthly Buchungen'!C2:C706,"&lt;"&amp;EF$5+1,'P23 monthly Buchungen'!P2:P706,"Einnahmen")+SUMIFS('P23 monthly Buchungen'!F2:F706,'P23 monthly Buchungen'!D2:D706,$D10,'P23 monthly Buchungen'!C2:C706,"&gt;="&amp;EF$4,'P23 monthly Buchungen'!C2:C706,"&lt;"&amp;EF$5+1,'P23 monthly Buchungen'!L2:L706,"Einnahmen")-SUMIFS('P23 monthly Buchungen'!F2:F706,'P23 monthly Buchungen'!D2:D706,$D10,'P23 monthly Buchungen'!C2:C706,"&gt;="&amp;EF$4,'P23 monthly Buchungen'!C2:C706,"&lt;"&amp;EF$5+1,'P23 monthly Buchungen'!P2:P706,"Ausgaben")</f>
        <v>0</v>
      </c>
      <c r="EG10" s="21"/>
      <c r="EI10" s="26">
        <f>SUMIFS('P23 monthly Buchungen'!F2:F706,'P23 monthly Buchungen'!D2:D706,$D10,'P23 monthly Buchungen'!C2:C706,"&gt;="&amp;EI$4,'P23 monthly Buchungen'!C2:C706,"&lt;"&amp;EI$5+1,'P23 monthly Buchungen'!L2:L706,"Ausgaben")-SUMIFS('P23 monthly Buchungen'!F2:F706,'P23 monthly Buchungen'!D2:D706,$D10,'P23 monthly Buchungen'!C2:C706,"&gt;="&amp;EI$4,'P23 monthly Buchungen'!C2:C706,"&lt;"&amp;EI$5+1,'P23 monthly Buchungen'!P2:P706,"Einnahmen")+SUMIFS('P23 monthly Buchungen'!F2:F706,'P23 monthly Buchungen'!D2:D706,$D10,'P23 monthly Buchungen'!C2:C706,"&gt;="&amp;EI$4,'P23 monthly Buchungen'!C2:C706,"&lt;"&amp;EI$5+1,'P23 monthly Buchungen'!L2:L706,"Einnahmen")-SUMIFS('P23 monthly Buchungen'!F2:F706,'P23 monthly Buchungen'!D2:D706,$D10,'P23 monthly Buchungen'!C2:C706,"&gt;="&amp;EI$4,'P23 monthly Buchungen'!C2:C706,"&lt;"&amp;EI$5+1,'P23 monthly Buchungen'!P2:P706,"Ausgaben")</f>
        <v>0</v>
      </c>
    </row>
    <row r="11" spans="1:139" x14ac:dyDescent="0.2">
      <c r="C11" t="s">
        <v>5201</v>
      </c>
      <c r="D11" t="s">
        <v>5202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Buchungen'!F2:F706,'P23 monthly Buchungen'!D2:D706,$D11,'P23 monthly Buchungen'!C2:C706,"&gt;="&amp;P$4,'P23 monthly Buchungen'!C2:C706,"&lt;"&amp;P$5+1,'P23 monthly Buchungen'!L2:L706,"Ausgaben")-SUMIFS('P23 monthly Buchungen'!F2:F706,'P23 monthly Buchungen'!D2:D706,$D11,'P23 monthly Buchungen'!C2:C706,"&gt;="&amp;P$4,'P23 monthly Buchungen'!C2:C706,"&lt;"&amp;P$5+1,'P23 monthly Buchungen'!P2:P706,"Einnahmen")+SUMIFS('P23 monthly Buchungen'!F2:F706,'P23 monthly Buchungen'!D2:D706,$D11,'P23 monthly Buchungen'!C2:C706,"&gt;="&amp;P$4,'P23 monthly Buchungen'!C2:C706,"&lt;"&amp;P$5+1,'P23 monthly Buchungen'!L2:L706,"Einnahmen")-SUMIFS('P23 monthly Buchungen'!F2:F706,'P23 monthly Buchungen'!D2:D706,$D11,'P23 monthly Buchungen'!C2:C706,"&gt;="&amp;P$4,'P23 monthly Buchungen'!C2:C706,"&lt;"&amp;P$5+1,'P23 monthly Buchungen'!P2:P706,"Ausgaben")</f>
        <v>0</v>
      </c>
      <c r="Q11" s="21"/>
      <c r="S11" s="26">
        <f>SUMIFS('P23 monthly Buchungen'!F2:F706,'P23 monthly Buchungen'!D2:D706,$D11,'P23 monthly Buchungen'!C2:C706,"&gt;="&amp;S$4,'P23 monthly Buchungen'!C2:C706,"&lt;"&amp;S$5+1,'P23 monthly Buchungen'!L2:L706,"Ausgaben")-SUMIFS('P23 monthly Buchungen'!F2:F706,'P23 monthly Buchungen'!D2:D706,$D11,'P23 monthly Buchungen'!C2:C706,"&gt;="&amp;S$4,'P23 monthly Buchungen'!C2:C706,"&lt;"&amp;S$5+1,'P23 monthly Buchungen'!P2:P706,"Einnahmen")+SUMIFS('P23 monthly Buchungen'!F2:F706,'P23 monthly Buchungen'!D2:D706,$D11,'P23 monthly Buchungen'!C2:C706,"&gt;="&amp;S$4,'P23 monthly Buchungen'!C2:C706,"&lt;"&amp;S$5+1,'P23 monthly Buchungen'!L2:L706,"Einnahmen")-SUMIFS('P23 monthly Buchungen'!F2:F706,'P23 monthly Buchungen'!D2:D706,$D11,'P23 monthly Buchungen'!C2:C706,"&gt;="&amp;S$4,'P23 monthly Buchungen'!C2:C706,"&lt;"&amp;S$5+1,'P23 monthly Buchungen'!P2:P706,"Ausgaben")</f>
        <v>0</v>
      </c>
      <c r="T11" s="21"/>
      <c r="V11" s="26">
        <f>SUMIFS('P23 monthly Buchungen'!F2:F706,'P23 monthly Buchungen'!D2:D706,$D11,'P23 monthly Buchungen'!C2:C706,"&gt;="&amp;V$4,'P23 monthly Buchungen'!C2:C706,"&lt;"&amp;V$5+1,'P23 monthly Buchungen'!L2:L706,"Ausgaben")-SUMIFS('P23 monthly Buchungen'!F2:F706,'P23 monthly Buchungen'!D2:D706,$D11,'P23 monthly Buchungen'!C2:C706,"&gt;="&amp;V$4,'P23 monthly Buchungen'!C2:C706,"&lt;"&amp;V$5+1,'P23 monthly Buchungen'!P2:P706,"Einnahmen")+SUMIFS('P23 monthly Buchungen'!F2:F706,'P23 monthly Buchungen'!D2:D706,$D11,'P23 monthly Buchungen'!C2:C706,"&gt;="&amp;V$4,'P23 monthly Buchungen'!C2:C706,"&lt;"&amp;V$5+1,'P23 monthly Buchungen'!L2:L706,"Einnahmen")-SUMIFS('P23 monthly Buchungen'!F2:F706,'P23 monthly Buchungen'!D2:D706,$D11,'P23 monthly Buchungen'!C2:C706,"&gt;="&amp;V$4,'P23 monthly Buchungen'!C2:C706,"&lt;"&amp;V$5+1,'P23 monthly Buchungen'!P2:P706,"Ausgaben")</f>
        <v>0</v>
      </c>
      <c r="W11" s="21"/>
      <c r="Y11" s="26">
        <f>SUMIFS('P23 monthly Buchungen'!F2:F706,'P23 monthly Buchungen'!D2:D706,$D11,'P23 monthly Buchungen'!C2:C706,"&gt;="&amp;Y$4,'P23 monthly Buchungen'!C2:C706,"&lt;"&amp;Y$5+1,'P23 monthly Buchungen'!L2:L706,"Ausgaben")-SUMIFS('P23 monthly Buchungen'!F2:F706,'P23 monthly Buchungen'!D2:D706,$D11,'P23 monthly Buchungen'!C2:C706,"&gt;="&amp;Y$4,'P23 monthly Buchungen'!C2:C706,"&lt;"&amp;Y$5+1,'P23 monthly Buchungen'!P2:P706,"Einnahmen")+SUMIFS('P23 monthly Buchungen'!F2:F706,'P23 monthly Buchungen'!D2:D706,$D11,'P23 monthly Buchungen'!C2:C706,"&gt;="&amp;Y$4,'P23 monthly Buchungen'!C2:C706,"&lt;"&amp;Y$5+1,'P23 monthly Buchungen'!L2:L706,"Einnahmen")-SUMIFS('P23 monthly Buchungen'!F2:F706,'P23 monthly Buchungen'!D2:D706,$D11,'P23 monthly Buchungen'!C2:C706,"&gt;="&amp;Y$4,'P23 monthly Buchungen'!C2:C706,"&lt;"&amp;Y$5+1,'P23 monthly Buchungen'!P2:P706,"Ausgaben")</f>
        <v>0</v>
      </c>
      <c r="Z11" s="21"/>
      <c r="AB11" s="26">
        <f>SUMIFS('P23 monthly Buchungen'!F2:F706,'P23 monthly Buchungen'!D2:D706,$D11,'P23 monthly Buchungen'!C2:C706,"&gt;="&amp;AB$4,'P23 monthly Buchungen'!C2:C706,"&lt;"&amp;AB$5+1,'P23 monthly Buchungen'!L2:L706,"Ausgaben")-SUMIFS('P23 monthly Buchungen'!F2:F706,'P23 monthly Buchungen'!D2:D706,$D11,'P23 monthly Buchungen'!C2:C706,"&gt;="&amp;AB$4,'P23 monthly Buchungen'!C2:C706,"&lt;"&amp;AB$5+1,'P23 monthly Buchungen'!P2:P706,"Einnahmen")+SUMIFS('P23 monthly Buchungen'!F2:F706,'P23 monthly Buchungen'!D2:D706,$D11,'P23 monthly Buchungen'!C2:C706,"&gt;="&amp;AB$4,'P23 monthly Buchungen'!C2:C706,"&lt;"&amp;AB$5+1,'P23 monthly Buchungen'!L2:L706,"Einnahmen")-SUMIFS('P23 monthly Buchungen'!F2:F706,'P23 monthly Buchungen'!D2:D706,$D11,'P23 monthly Buchungen'!C2:C706,"&gt;="&amp;AB$4,'P23 monthly Buchungen'!C2:C706,"&lt;"&amp;AB$5+1,'P23 monthly Buchungen'!P2:P706,"Ausgaben")</f>
        <v>0</v>
      </c>
      <c r="AC11" s="21"/>
      <c r="AE11" s="26">
        <f>SUMIFS('P23 monthly Buchungen'!F2:F706,'P23 monthly Buchungen'!D2:D706,$D11,'P23 monthly Buchungen'!C2:C706,"&gt;="&amp;AE$4,'P23 monthly Buchungen'!C2:C706,"&lt;"&amp;AE$5+1,'P23 monthly Buchungen'!L2:L706,"Ausgaben")-SUMIFS('P23 monthly Buchungen'!F2:F706,'P23 monthly Buchungen'!D2:D706,$D11,'P23 monthly Buchungen'!C2:C706,"&gt;="&amp;AE$4,'P23 monthly Buchungen'!C2:C706,"&lt;"&amp;AE$5+1,'P23 monthly Buchungen'!P2:P706,"Einnahmen")+SUMIFS('P23 monthly Buchungen'!F2:F706,'P23 monthly Buchungen'!D2:D706,$D11,'P23 monthly Buchungen'!C2:C706,"&gt;="&amp;AE$4,'P23 monthly Buchungen'!C2:C706,"&lt;"&amp;AE$5+1,'P23 monthly Buchungen'!L2:L706,"Einnahmen")-SUMIFS('P23 monthly Buchungen'!F2:F706,'P23 monthly Buchungen'!D2:D706,$D11,'P23 monthly Buchungen'!C2:C706,"&gt;="&amp;AE$4,'P23 monthly Buchungen'!C2:C706,"&lt;"&amp;AE$5+1,'P23 monthly Buchungen'!P2:P706,"Ausgaben")</f>
        <v>0</v>
      </c>
      <c r="AF11" s="21"/>
      <c r="AH11" s="26">
        <f>SUMIFS('P23 monthly Buchungen'!F2:F706,'P23 monthly Buchungen'!D2:D706,$D11,'P23 monthly Buchungen'!C2:C706,"&gt;="&amp;AH$4,'P23 monthly Buchungen'!C2:C706,"&lt;"&amp;AH$5+1,'P23 monthly Buchungen'!L2:L706,"Ausgaben")-SUMIFS('P23 monthly Buchungen'!F2:F706,'P23 monthly Buchungen'!D2:D706,$D11,'P23 monthly Buchungen'!C2:C706,"&gt;="&amp;AH$4,'P23 monthly Buchungen'!C2:C706,"&lt;"&amp;AH$5+1,'P23 monthly Buchungen'!P2:P706,"Einnahmen")+SUMIFS('P23 monthly Buchungen'!F2:F706,'P23 monthly Buchungen'!D2:D706,$D11,'P23 monthly Buchungen'!C2:C706,"&gt;="&amp;AH$4,'P23 monthly Buchungen'!C2:C706,"&lt;"&amp;AH$5+1,'P23 monthly Buchungen'!L2:L706,"Einnahmen")-SUMIFS('P23 monthly Buchungen'!F2:F706,'P23 monthly Buchungen'!D2:D706,$D11,'P23 monthly Buchungen'!C2:C706,"&gt;="&amp;AH$4,'P23 monthly Buchungen'!C2:C706,"&lt;"&amp;AH$5+1,'P23 monthly Buchungen'!P2:P706,"Ausgaben")</f>
        <v>0</v>
      </c>
      <c r="AI11" s="21"/>
      <c r="AK11" s="26">
        <f>SUMIFS('P23 monthly Buchungen'!F2:F706,'P23 monthly Buchungen'!D2:D706,$D11,'P23 monthly Buchungen'!C2:C706,"&gt;="&amp;AK$4,'P23 monthly Buchungen'!C2:C706,"&lt;"&amp;AK$5+1,'P23 monthly Buchungen'!L2:L706,"Ausgaben")-SUMIFS('P23 monthly Buchungen'!F2:F706,'P23 monthly Buchungen'!D2:D706,$D11,'P23 monthly Buchungen'!C2:C706,"&gt;="&amp;AK$4,'P23 monthly Buchungen'!C2:C706,"&lt;"&amp;AK$5+1,'P23 monthly Buchungen'!P2:P706,"Einnahmen")+SUMIFS('P23 monthly Buchungen'!F2:F706,'P23 monthly Buchungen'!D2:D706,$D11,'P23 monthly Buchungen'!C2:C706,"&gt;="&amp;AK$4,'P23 monthly Buchungen'!C2:C706,"&lt;"&amp;AK$5+1,'P23 monthly Buchungen'!L2:L706,"Einnahmen")-SUMIFS('P23 monthly Buchungen'!F2:F706,'P23 monthly Buchungen'!D2:D706,$D11,'P23 monthly Buchungen'!C2:C706,"&gt;="&amp;AK$4,'P23 monthly Buchungen'!C2:C706,"&lt;"&amp;AK$5+1,'P23 monthly Buchungen'!P2:P706,"Ausgaben")</f>
        <v>0</v>
      </c>
      <c r="AL11" s="21"/>
      <c r="AN11" s="26">
        <f>SUMIFS('P23 monthly Buchungen'!F2:F706,'P23 monthly Buchungen'!D2:D706,$D11,'P23 monthly Buchungen'!C2:C706,"&gt;="&amp;AN$4,'P23 monthly Buchungen'!C2:C706,"&lt;"&amp;AN$5+1,'P23 monthly Buchungen'!L2:L706,"Ausgaben")-SUMIFS('P23 monthly Buchungen'!F2:F706,'P23 monthly Buchungen'!D2:D706,$D11,'P23 monthly Buchungen'!C2:C706,"&gt;="&amp;AN$4,'P23 monthly Buchungen'!C2:C706,"&lt;"&amp;AN$5+1,'P23 monthly Buchungen'!P2:P706,"Einnahmen")+SUMIFS('P23 monthly Buchungen'!F2:F706,'P23 monthly Buchungen'!D2:D706,$D11,'P23 monthly Buchungen'!C2:C706,"&gt;="&amp;AN$4,'P23 monthly Buchungen'!C2:C706,"&lt;"&amp;AN$5+1,'P23 monthly Buchungen'!L2:L706,"Einnahmen")-SUMIFS('P23 monthly Buchungen'!F2:F706,'P23 monthly Buchungen'!D2:D706,$D11,'P23 monthly Buchungen'!C2:C706,"&gt;="&amp;AN$4,'P23 monthly Buchungen'!C2:C706,"&lt;"&amp;AN$5+1,'P23 monthly Buchungen'!P2:P706,"Ausgaben")</f>
        <v>0</v>
      </c>
      <c r="AO11" s="21"/>
      <c r="AQ11" s="26">
        <f>SUMIFS('P23 monthly Buchungen'!F2:F706,'P23 monthly Buchungen'!D2:D706,$D11,'P23 monthly Buchungen'!C2:C706,"&gt;="&amp;AQ$4,'P23 monthly Buchungen'!C2:C706,"&lt;"&amp;AQ$5+1,'P23 monthly Buchungen'!L2:L706,"Ausgaben")-SUMIFS('P23 monthly Buchungen'!F2:F706,'P23 monthly Buchungen'!D2:D706,$D11,'P23 monthly Buchungen'!C2:C706,"&gt;="&amp;AQ$4,'P23 monthly Buchungen'!C2:C706,"&lt;"&amp;AQ$5+1,'P23 monthly Buchungen'!P2:P706,"Einnahmen")+SUMIFS('P23 monthly Buchungen'!F2:F706,'P23 monthly Buchungen'!D2:D706,$D11,'P23 monthly Buchungen'!C2:C706,"&gt;="&amp;AQ$4,'P23 monthly Buchungen'!C2:C706,"&lt;"&amp;AQ$5+1,'P23 monthly Buchungen'!L2:L706,"Einnahmen")-SUMIFS('P23 monthly Buchungen'!F2:F706,'P23 monthly Buchungen'!D2:D706,$D11,'P23 monthly Buchungen'!C2:C706,"&gt;="&amp;AQ$4,'P23 monthly Buchungen'!C2:C706,"&lt;"&amp;AQ$5+1,'P23 monthly Buchungen'!P2:P706,"Ausgaben")</f>
        <v>0</v>
      </c>
      <c r="AR11" s="21"/>
      <c r="AT11" s="26">
        <f>SUMIFS('P23 monthly Buchungen'!F2:F706,'P23 monthly Buchungen'!D2:D706,$D11,'P23 monthly Buchungen'!C2:C706,"&gt;="&amp;AT$4,'P23 monthly Buchungen'!C2:C706,"&lt;"&amp;AT$5+1,'P23 monthly Buchungen'!L2:L706,"Ausgaben")-SUMIFS('P23 monthly Buchungen'!F2:F706,'P23 monthly Buchungen'!D2:D706,$D11,'P23 monthly Buchungen'!C2:C706,"&gt;="&amp;AT$4,'P23 monthly Buchungen'!C2:C706,"&lt;"&amp;AT$5+1,'P23 monthly Buchungen'!P2:P706,"Einnahmen")+SUMIFS('P23 monthly Buchungen'!F2:F706,'P23 monthly Buchungen'!D2:D706,$D11,'P23 monthly Buchungen'!C2:C706,"&gt;="&amp;AT$4,'P23 monthly Buchungen'!C2:C706,"&lt;"&amp;AT$5+1,'P23 monthly Buchungen'!L2:L706,"Einnahmen")-SUMIFS('P23 monthly Buchungen'!F2:F706,'P23 monthly Buchungen'!D2:D706,$D11,'P23 monthly Buchungen'!C2:C706,"&gt;="&amp;AT$4,'P23 monthly Buchungen'!C2:C706,"&lt;"&amp;AT$5+1,'P23 monthly Buchungen'!P2:P706,"Ausgaben")</f>
        <v>0</v>
      </c>
      <c r="AU11" s="21"/>
      <c r="AW11" s="26">
        <f>SUMIFS('P23 monthly Buchungen'!F2:F706,'P23 monthly Buchungen'!D2:D706,$D11,'P23 monthly Buchungen'!C2:C706,"&gt;="&amp;AW$4,'P23 monthly Buchungen'!C2:C706,"&lt;"&amp;AW$5+1,'P23 monthly Buchungen'!L2:L706,"Ausgaben")-SUMIFS('P23 monthly Buchungen'!F2:F706,'P23 monthly Buchungen'!D2:D706,$D11,'P23 monthly Buchungen'!C2:C706,"&gt;="&amp;AW$4,'P23 monthly Buchungen'!C2:C706,"&lt;"&amp;AW$5+1,'P23 monthly Buchungen'!P2:P706,"Einnahmen")+SUMIFS('P23 monthly Buchungen'!F2:F706,'P23 monthly Buchungen'!D2:D706,$D11,'P23 monthly Buchungen'!C2:C706,"&gt;="&amp;AW$4,'P23 monthly Buchungen'!C2:C706,"&lt;"&amp;AW$5+1,'P23 monthly Buchungen'!L2:L706,"Einnahmen")-SUMIFS('P23 monthly Buchungen'!F2:F706,'P23 monthly Buchungen'!D2:D706,$D11,'P23 monthly Buchungen'!C2:C706,"&gt;="&amp;AW$4,'P23 monthly Buchungen'!C2:C706,"&lt;"&amp;AW$5+1,'P23 monthly Buchungen'!P2:P706,"Ausgaben")</f>
        <v>0</v>
      </c>
      <c r="AX11" s="21"/>
      <c r="AZ11" s="26">
        <f>SUMIFS('P23 monthly Buchungen'!F2:F706,'P23 monthly Buchungen'!D2:D706,$D11,'P23 monthly Buchungen'!C2:C706,"&gt;="&amp;AZ$4,'P23 monthly Buchungen'!C2:C706,"&lt;"&amp;AZ$5+1,'P23 monthly Buchungen'!L2:L706,"Ausgaben")-SUMIFS('P23 monthly Buchungen'!F2:F706,'P23 monthly Buchungen'!D2:D706,$D11,'P23 monthly Buchungen'!C2:C706,"&gt;="&amp;AZ$4,'P23 monthly Buchungen'!C2:C706,"&lt;"&amp;AZ$5+1,'P23 monthly Buchungen'!P2:P706,"Einnahmen")+SUMIFS('P23 monthly Buchungen'!F2:F706,'P23 monthly Buchungen'!D2:D706,$D11,'P23 monthly Buchungen'!C2:C706,"&gt;="&amp;AZ$4,'P23 monthly Buchungen'!C2:C706,"&lt;"&amp;AZ$5+1,'P23 monthly Buchungen'!L2:L706,"Einnahmen")-SUMIFS('P23 monthly Buchungen'!F2:F706,'P23 monthly Buchungen'!D2:D706,$D11,'P23 monthly Buchungen'!C2:C706,"&gt;="&amp;AZ$4,'P23 monthly Buchungen'!C2:C706,"&lt;"&amp;AZ$5+1,'P23 monthly Buchungen'!P2:P706,"Ausgaben")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Buchungen'!F2:F706,'P23 monthly Buchungen'!D2:D706,$D11,'P23 monthly Buchungen'!C2:C706,"&gt;="&amp;BI$4,'P23 monthly Buchungen'!C2:C706,"&lt;"&amp;BI$5+1,'P23 monthly Buchungen'!L2:L706,"Ausgaben")-SUMIFS('P23 monthly Buchungen'!F2:F706,'P23 monthly Buchungen'!D2:D706,$D11,'P23 monthly Buchungen'!C2:C706,"&gt;="&amp;BI$4,'P23 monthly Buchungen'!C2:C706,"&lt;"&amp;BI$5+1,'P23 monthly Buchungen'!P2:P706,"Einnahmen")+SUMIFS('P23 monthly Buchungen'!F2:F706,'P23 monthly Buchungen'!D2:D706,$D11,'P23 monthly Buchungen'!C2:C706,"&gt;="&amp;BI$4,'P23 monthly Buchungen'!C2:C706,"&lt;"&amp;BI$5+1,'P23 monthly Buchungen'!L2:L706,"Einnahmen")-SUMIFS('P23 monthly Buchungen'!F2:F706,'P23 monthly Buchungen'!D2:D706,$D11,'P23 monthly Buchungen'!C2:C706,"&gt;="&amp;BI$4,'P23 monthly Buchungen'!C2:C706,"&lt;"&amp;BI$5+1,'P23 monthly Buchungen'!P2:P706,"Ausgaben")</f>
        <v>0</v>
      </c>
      <c r="BJ11" s="21"/>
      <c r="BL11" s="26">
        <f>SUMIFS('P23 monthly Buchungen'!F2:F706,'P23 monthly Buchungen'!D2:D706,$D11,'P23 monthly Buchungen'!C2:C706,"&gt;="&amp;BL$4,'P23 monthly Buchungen'!C2:C706,"&lt;"&amp;BL$5+1,'P23 monthly Buchungen'!L2:L706,"Ausgaben")-SUMIFS('P23 monthly Buchungen'!F2:F706,'P23 monthly Buchungen'!D2:D706,$D11,'P23 monthly Buchungen'!C2:C706,"&gt;="&amp;BL$4,'P23 monthly Buchungen'!C2:C706,"&lt;"&amp;BL$5+1,'P23 monthly Buchungen'!P2:P706,"Einnahmen")+SUMIFS('P23 monthly Buchungen'!F2:F706,'P23 monthly Buchungen'!D2:D706,$D11,'P23 monthly Buchungen'!C2:C706,"&gt;="&amp;BL$4,'P23 monthly Buchungen'!C2:C706,"&lt;"&amp;BL$5+1,'P23 monthly Buchungen'!L2:L706,"Einnahmen")-SUMIFS('P23 monthly Buchungen'!F2:F706,'P23 monthly Buchungen'!D2:D706,$D11,'P23 monthly Buchungen'!C2:C706,"&gt;="&amp;BL$4,'P23 monthly Buchungen'!C2:C706,"&lt;"&amp;BL$5+1,'P23 monthly Buchungen'!P2:P706,"Ausgaben")</f>
        <v>0</v>
      </c>
      <c r="BM11" s="21"/>
      <c r="BO11" s="26">
        <f>SUMIFS('P23 monthly Buchungen'!F2:F706,'P23 monthly Buchungen'!D2:D706,$D11,'P23 monthly Buchungen'!C2:C706,"&gt;="&amp;BO$4,'P23 monthly Buchungen'!C2:C706,"&lt;"&amp;BO$5+1,'P23 monthly Buchungen'!L2:L706,"Ausgaben")-SUMIFS('P23 monthly Buchungen'!F2:F706,'P23 monthly Buchungen'!D2:D706,$D11,'P23 monthly Buchungen'!C2:C706,"&gt;="&amp;BO$4,'P23 monthly Buchungen'!C2:C706,"&lt;"&amp;BO$5+1,'P23 monthly Buchungen'!P2:P706,"Einnahmen")+SUMIFS('P23 monthly Buchungen'!F2:F706,'P23 monthly Buchungen'!D2:D706,$D11,'P23 monthly Buchungen'!C2:C706,"&gt;="&amp;BO$4,'P23 monthly Buchungen'!C2:C706,"&lt;"&amp;BO$5+1,'P23 monthly Buchungen'!L2:L706,"Einnahmen")-SUMIFS('P23 monthly Buchungen'!F2:F706,'P23 monthly Buchungen'!D2:D706,$D11,'P23 monthly Buchungen'!C2:C706,"&gt;="&amp;BO$4,'P23 monthly Buchungen'!C2:C706,"&lt;"&amp;BO$5+1,'P23 monthly Buchungen'!P2:P706,"Ausgaben")</f>
        <v>0</v>
      </c>
      <c r="BP11" s="21"/>
      <c r="BR11" s="26">
        <f>SUMIFS('P23 monthly Buchungen'!F2:F706,'P23 monthly Buchungen'!D2:D706,$D11,'P23 monthly Buchungen'!C2:C706,"&gt;="&amp;BR$4,'P23 monthly Buchungen'!C2:C706,"&lt;"&amp;BR$5+1,'P23 monthly Buchungen'!L2:L706,"Ausgaben")-SUMIFS('P23 monthly Buchungen'!F2:F706,'P23 monthly Buchungen'!D2:D706,$D11,'P23 monthly Buchungen'!C2:C706,"&gt;="&amp;BR$4,'P23 monthly Buchungen'!C2:C706,"&lt;"&amp;BR$5+1,'P23 monthly Buchungen'!P2:P706,"Einnahmen")+SUMIFS('P23 monthly Buchungen'!F2:F706,'P23 monthly Buchungen'!D2:D706,$D11,'P23 monthly Buchungen'!C2:C706,"&gt;="&amp;BR$4,'P23 monthly Buchungen'!C2:C706,"&lt;"&amp;BR$5+1,'P23 monthly Buchungen'!L2:L706,"Einnahmen")-SUMIFS('P23 monthly Buchungen'!F2:F706,'P23 monthly Buchungen'!D2:D706,$D11,'P23 monthly Buchungen'!C2:C706,"&gt;="&amp;BR$4,'P23 monthly Buchungen'!C2:C706,"&lt;"&amp;BR$5+1,'P23 monthly Buchungen'!P2:P706,"Ausgaben")</f>
        <v>0</v>
      </c>
      <c r="BS11" s="21"/>
      <c r="BU11" s="26">
        <f>SUMIFS('P23 monthly Buchungen'!F2:F706,'P23 monthly Buchungen'!D2:D706,$D11,'P23 monthly Buchungen'!C2:C706,"&gt;="&amp;BU$4,'P23 monthly Buchungen'!C2:C706,"&lt;"&amp;BU$5+1,'P23 monthly Buchungen'!L2:L706,"Ausgaben")-SUMIFS('P23 monthly Buchungen'!F2:F706,'P23 monthly Buchungen'!D2:D706,$D11,'P23 monthly Buchungen'!C2:C706,"&gt;="&amp;BU$4,'P23 monthly Buchungen'!C2:C706,"&lt;"&amp;BU$5+1,'P23 monthly Buchungen'!P2:P706,"Einnahmen")+SUMIFS('P23 monthly Buchungen'!F2:F706,'P23 monthly Buchungen'!D2:D706,$D11,'P23 monthly Buchungen'!C2:C706,"&gt;="&amp;BU$4,'P23 monthly Buchungen'!C2:C706,"&lt;"&amp;BU$5+1,'P23 monthly Buchungen'!L2:L706,"Einnahmen")-SUMIFS('P23 monthly Buchungen'!F2:F706,'P23 monthly Buchungen'!D2:D706,$D11,'P23 monthly Buchungen'!C2:C706,"&gt;="&amp;BU$4,'P23 monthly Buchungen'!C2:C706,"&lt;"&amp;BU$5+1,'P23 monthly Buchungen'!P2:P706,"Ausgaben")</f>
        <v>0</v>
      </c>
      <c r="BV11" s="21"/>
      <c r="BX11" s="26">
        <f>SUMIFS('P23 monthly Buchungen'!F2:F706,'P23 monthly Buchungen'!D2:D706,$D11,'P23 monthly Buchungen'!C2:C706,"&gt;="&amp;BX$4,'P23 monthly Buchungen'!C2:C706,"&lt;"&amp;BX$5+1,'P23 monthly Buchungen'!L2:L706,"Ausgaben")-SUMIFS('P23 monthly Buchungen'!F2:F706,'P23 monthly Buchungen'!D2:D706,$D11,'P23 monthly Buchungen'!C2:C706,"&gt;="&amp;BX$4,'P23 monthly Buchungen'!C2:C706,"&lt;"&amp;BX$5+1,'P23 monthly Buchungen'!P2:P706,"Einnahmen")+SUMIFS('P23 monthly Buchungen'!F2:F706,'P23 monthly Buchungen'!D2:D706,$D11,'P23 monthly Buchungen'!C2:C706,"&gt;="&amp;BX$4,'P23 monthly Buchungen'!C2:C706,"&lt;"&amp;BX$5+1,'P23 monthly Buchungen'!L2:L706,"Einnahmen")-SUMIFS('P23 monthly Buchungen'!F2:F706,'P23 monthly Buchungen'!D2:D706,$D11,'P23 monthly Buchungen'!C2:C706,"&gt;="&amp;BX$4,'P23 monthly Buchungen'!C2:C706,"&lt;"&amp;BX$5+1,'P23 monthly Buchungen'!P2:P706,"Ausgaben")</f>
        <v>0</v>
      </c>
      <c r="BY11" s="21"/>
      <c r="CA11" s="26">
        <f>SUMIFS('P23 monthly Buchungen'!F2:F706,'P23 monthly Buchungen'!D2:D706,$D11,'P23 monthly Buchungen'!C2:C706,"&gt;="&amp;CA$4,'P23 monthly Buchungen'!C2:C706,"&lt;"&amp;CA$5+1,'P23 monthly Buchungen'!L2:L706,"Ausgaben")-SUMIFS('P23 monthly Buchungen'!F2:F706,'P23 monthly Buchungen'!D2:D706,$D11,'P23 monthly Buchungen'!C2:C706,"&gt;="&amp;CA$4,'P23 monthly Buchungen'!C2:C706,"&lt;"&amp;CA$5+1,'P23 monthly Buchungen'!P2:P706,"Einnahmen")+SUMIFS('P23 monthly Buchungen'!F2:F706,'P23 monthly Buchungen'!D2:D706,$D11,'P23 monthly Buchungen'!C2:C706,"&gt;="&amp;CA$4,'P23 monthly Buchungen'!C2:C706,"&lt;"&amp;CA$5+1,'P23 monthly Buchungen'!L2:L706,"Einnahmen")-SUMIFS('P23 monthly Buchungen'!F2:F706,'P23 monthly Buchungen'!D2:D706,$D11,'P23 monthly Buchungen'!C2:C706,"&gt;="&amp;CA$4,'P23 monthly Buchungen'!C2:C706,"&lt;"&amp;CA$5+1,'P23 monthly Buchungen'!P2:P706,"Ausgaben")</f>
        <v>0</v>
      </c>
      <c r="CB11" s="21"/>
      <c r="CD11" s="26">
        <f>SUMIFS('P23 monthly Buchungen'!F2:F706,'P23 monthly Buchungen'!D2:D706,$D11,'P23 monthly Buchungen'!C2:C706,"&gt;="&amp;CD$4,'P23 monthly Buchungen'!C2:C706,"&lt;"&amp;CD$5+1,'P23 monthly Buchungen'!L2:L706,"Ausgaben")-SUMIFS('P23 monthly Buchungen'!F2:F706,'P23 monthly Buchungen'!D2:D706,$D11,'P23 monthly Buchungen'!C2:C706,"&gt;="&amp;CD$4,'P23 monthly Buchungen'!C2:C706,"&lt;"&amp;CD$5+1,'P23 monthly Buchungen'!P2:P706,"Einnahmen")+SUMIFS('P23 monthly Buchungen'!F2:F706,'P23 monthly Buchungen'!D2:D706,$D11,'P23 monthly Buchungen'!C2:C706,"&gt;="&amp;CD$4,'P23 monthly Buchungen'!C2:C706,"&lt;"&amp;CD$5+1,'P23 monthly Buchungen'!L2:L706,"Einnahmen")-SUMIFS('P23 monthly Buchungen'!F2:F706,'P23 monthly Buchungen'!D2:D706,$D11,'P23 monthly Buchungen'!C2:C706,"&gt;="&amp;CD$4,'P23 monthly Buchungen'!C2:C706,"&lt;"&amp;CD$5+1,'P23 monthly Buchungen'!P2:P706,"Ausgaben")</f>
        <v>0</v>
      </c>
      <c r="CE11" s="21"/>
      <c r="CG11" s="26">
        <f>SUMIFS('P23 monthly Buchungen'!F2:F706,'P23 monthly Buchungen'!D2:D706,$D11,'P23 monthly Buchungen'!C2:C706,"&gt;="&amp;CG$4,'P23 monthly Buchungen'!C2:C706,"&lt;"&amp;CG$5+1,'P23 monthly Buchungen'!L2:L706,"Ausgaben")-SUMIFS('P23 monthly Buchungen'!F2:F706,'P23 monthly Buchungen'!D2:D706,$D11,'P23 monthly Buchungen'!C2:C706,"&gt;="&amp;CG$4,'P23 monthly Buchungen'!C2:C706,"&lt;"&amp;CG$5+1,'P23 monthly Buchungen'!P2:P706,"Einnahmen")+SUMIFS('P23 monthly Buchungen'!F2:F706,'P23 monthly Buchungen'!D2:D706,$D11,'P23 monthly Buchungen'!C2:C706,"&gt;="&amp;CG$4,'P23 monthly Buchungen'!C2:C706,"&lt;"&amp;CG$5+1,'P23 monthly Buchungen'!L2:L706,"Einnahmen")-SUMIFS('P23 monthly Buchungen'!F2:F706,'P23 monthly Buchungen'!D2:D706,$D11,'P23 monthly Buchungen'!C2:C706,"&gt;="&amp;CG$4,'P23 monthly Buchungen'!C2:C706,"&lt;"&amp;CG$5+1,'P23 monthly Buchungen'!P2:P706,"Ausgaben")</f>
        <v>0</v>
      </c>
      <c r="CH11" s="21"/>
      <c r="CJ11" s="26">
        <f>SUMIFS('P23 monthly Buchungen'!F2:F706,'P23 monthly Buchungen'!D2:D706,$D11,'P23 monthly Buchungen'!C2:C706,"&gt;="&amp;CJ$4,'P23 monthly Buchungen'!C2:C706,"&lt;"&amp;CJ$5+1,'P23 monthly Buchungen'!L2:L706,"Ausgaben")-SUMIFS('P23 monthly Buchungen'!F2:F706,'P23 monthly Buchungen'!D2:D706,$D11,'P23 monthly Buchungen'!C2:C706,"&gt;="&amp;CJ$4,'P23 monthly Buchungen'!C2:C706,"&lt;"&amp;CJ$5+1,'P23 monthly Buchungen'!P2:P706,"Einnahmen")+SUMIFS('P23 monthly Buchungen'!F2:F706,'P23 monthly Buchungen'!D2:D706,$D11,'P23 monthly Buchungen'!C2:C706,"&gt;="&amp;CJ$4,'P23 monthly Buchungen'!C2:C706,"&lt;"&amp;CJ$5+1,'P23 monthly Buchungen'!L2:L706,"Einnahmen")-SUMIFS('P23 monthly Buchungen'!F2:F706,'P23 monthly Buchungen'!D2:D706,$D11,'P23 monthly Buchungen'!C2:C706,"&gt;="&amp;CJ$4,'P23 monthly Buchungen'!C2:C706,"&lt;"&amp;CJ$5+1,'P23 monthly Buchungen'!P2:P706,"Ausgaben")</f>
        <v>0</v>
      </c>
      <c r="CK11" s="21"/>
      <c r="CM11" s="26">
        <f>SUMIFS('P23 monthly Buchungen'!F2:F706,'P23 monthly Buchungen'!D2:D706,$D11,'P23 monthly Buchungen'!C2:C706,"&gt;="&amp;CM$4,'P23 monthly Buchungen'!C2:C706,"&lt;"&amp;CM$5+1,'P23 monthly Buchungen'!L2:L706,"Ausgaben")-SUMIFS('P23 monthly Buchungen'!F2:F706,'P23 monthly Buchungen'!D2:D706,$D11,'P23 monthly Buchungen'!C2:C706,"&gt;="&amp;CM$4,'P23 monthly Buchungen'!C2:C706,"&lt;"&amp;CM$5+1,'P23 monthly Buchungen'!P2:P706,"Einnahmen")+SUMIFS('P23 monthly Buchungen'!F2:F706,'P23 monthly Buchungen'!D2:D706,$D11,'P23 monthly Buchungen'!C2:C706,"&gt;="&amp;CM$4,'P23 monthly Buchungen'!C2:C706,"&lt;"&amp;CM$5+1,'P23 monthly Buchungen'!L2:L706,"Einnahmen")-SUMIFS('P23 monthly Buchungen'!F2:F706,'P23 monthly Buchungen'!D2:D706,$D11,'P23 monthly Buchungen'!C2:C706,"&gt;="&amp;CM$4,'P23 monthly Buchungen'!C2:C706,"&lt;"&amp;CM$5+1,'P23 monthly Buchungen'!P2:P706,"Ausgaben")</f>
        <v>0</v>
      </c>
      <c r="CN11" s="21"/>
      <c r="CP11" s="26">
        <f>SUMIFS('P23 monthly Buchungen'!F2:F706,'P23 monthly Buchungen'!D2:D706,$D11,'P23 monthly Buchungen'!C2:C706,"&gt;="&amp;CP$4,'P23 monthly Buchungen'!C2:C706,"&lt;"&amp;CP$5+1,'P23 monthly Buchungen'!L2:L706,"Ausgaben")-SUMIFS('P23 monthly Buchungen'!F2:F706,'P23 monthly Buchungen'!D2:D706,$D11,'P23 monthly Buchungen'!C2:C706,"&gt;="&amp;CP$4,'P23 monthly Buchungen'!C2:C706,"&lt;"&amp;CP$5+1,'P23 monthly Buchungen'!P2:P706,"Einnahmen")+SUMIFS('P23 monthly Buchungen'!F2:F706,'P23 monthly Buchungen'!D2:D706,$D11,'P23 monthly Buchungen'!C2:C706,"&gt;="&amp;CP$4,'P23 monthly Buchungen'!C2:C706,"&lt;"&amp;CP$5+1,'P23 monthly Buchungen'!L2:L706,"Einnahmen")-SUMIFS('P23 monthly Buchungen'!F2:F706,'P23 monthly Buchungen'!D2:D706,$D11,'P23 monthly Buchungen'!C2:C706,"&gt;="&amp;CP$4,'P23 monthly Buchungen'!C2:C706,"&lt;"&amp;CP$5+1,'P23 monthly Buchungen'!P2:P706,"Ausgaben")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Buchungen'!F2:F706,'P23 monthly Buchungen'!D2:D706,$D11,'P23 monthly Buchungen'!C2:C706,"&gt;="&amp;CY$4,'P23 monthly Buchungen'!C2:C706,"&lt;"&amp;CY$5+1,'P23 monthly Buchungen'!L2:L706,"Ausgaben")-SUMIFS('P23 monthly Buchungen'!F2:F706,'P23 monthly Buchungen'!D2:D706,$D11,'P23 monthly Buchungen'!C2:C706,"&gt;="&amp;CY$4,'P23 monthly Buchungen'!C2:C706,"&lt;"&amp;CY$5+1,'P23 monthly Buchungen'!P2:P706,"Einnahmen")+SUMIFS('P23 monthly Buchungen'!F2:F706,'P23 monthly Buchungen'!D2:D706,$D11,'P23 monthly Buchungen'!C2:C706,"&gt;="&amp;CY$4,'P23 monthly Buchungen'!C2:C706,"&lt;"&amp;CY$5+1,'P23 monthly Buchungen'!L2:L706,"Einnahmen")-SUMIFS('P23 monthly Buchungen'!F2:F706,'P23 monthly Buchungen'!D2:D706,$D11,'P23 monthly Buchungen'!C2:C706,"&gt;="&amp;CY$4,'P23 monthly Buchungen'!C2:C706,"&lt;"&amp;CY$5+1,'P23 monthly Buchungen'!P2:P706,"Ausgaben")</f>
        <v>0</v>
      </c>
      <c r="CZ11" s="21"/>
      <c r="DB11" s="26">
        <f>SUMIFS('P23 monthly Buchungen'!F2:F706,'P23 monthly Buchungen'!D2:D706,$D11,'P23 monthly Buchungen'!C2:C706,"&gt;="&amp;DB$4,'P23 monthly Buchungen'!C2:C706,"&lt;"&amp;DB$5+1,'P23 monthly Buchungen'!L2:L706,"Ausgaben")-SUMIFS('P23 monthly Buchungen'!F2:F706,'P23 monthly Buchungen'!D2:D706,$D11,'P23 monthly Buchungen'!C2:C706,"&gt;="&amp;DB$4,'P23 monthly Buchungen'!C2:C706,"&lt;"&amp;DB$5+1,'P23 monthly Buchungen'!P2:P706,"Einnahmen")+SUMIFS('P23 monthly Buchungen'!F2:F706,'P23 monthly Buchungen'!D2:D706,$D11,'P23 monthly Buchungen'!C2:C706,"&gt;="&amp;DB$4,'P23 monthly Buchungen'!C2:C706,"&lt;"&amp;DB$5+1,'P23 monthly Buchungen'!L2:L706,"Einnahmen")-SUMIFS('P23 monthly Buchungen'!F2:F706,'P23 monthly Buchungen'!D2:D706,$D11,'P23 monthly Buchungen'!C2:C706,"&gt;="&amp;DB$4,'P23 monthly Buchungen'!C2:C706,"&lt;"&amp;DB$5+1,'P23 monthly Buchungen'!P2:P706,"Ausgaben")</f>
        <v>0</v>
      </c>
      <c r="DC11" s="21"/>
      <c r="DE11" s="26">
        <f>SUMIFS('P23 monthly Buchungen'!F2:F706,'P23 monthly Buchungen'!D2:D706,$D11,'P23 monthly Buchungen'!C2:C706,"&gt;="&amp;DE$4,'P23 monthly Buchungen'!C2:C706,"&lt;"&amp;DE$5+1,'P23 monthly Buchungen'!L2:L706,"Ausgaben")-SUMIFS('P23 monthly Buchungen'!F2:F706,'P23 monthly Buchungen'!D2:D706,$D11,'P23 monthly Buchungen'!C2:C706,"&gt;="&amp;DE$4,'P23 monthly Buchungen'!C2:C706,"&lt;"&amp;DE$5+1,'P23 monthly Buchungen'!P2:P706,"Einnahmen")+SUMIFS('P23 monthly Buchungen'!F2:F706,'P23 monthly Buchungen'!D2:D706,$D11,'P23 monthly Buchungen'!C2:C706,"&gt;="&amp;DE$4,'P23 monthly Buchungen'!C2:C706,"&lt;"&amp;DE$5+1,'P23 monthly Buchungen'!L2:L706,"Einnahmen")-SUMIFS('P23 monthly Buchungen'!F2:F706,'P23 monthly Buchungen'!D2:D706,$D11,'P23 monthly Buchungen'!C2:C706,"&gt;="&amp;DE$4,'P23 monthly Buchungen'!C2:C706,"&lt;"&amp;DE$5+1,'P23 monthly Buchungen'!P2:P706,"Ausgaben")</f>
        <v>0</v>
      </c>
      <c r="DF11" s="21"/>
      <c r="DH11" s="26">
        <f>SUMIFS('P23 monthly Buchungen'!F2:F706,'P23 monthly Buchungen'!D2:D706,$D11,'P23 monthly Buchungen'!C2:C706,"&gt;="&amp;DH$4,'P23 monthly Buchungen'!C2:C706,"&lt;"&amp;DH$5+1,'P23 monthly Buchungen'!L2:L706,"Ausgaben")-SUMIFS('P23 monthly Buchungen'!F2:F706,'P23 monthly Buchungen'!D2:D706,$D11,'P23 monthly Buchungen'!C2:C706,"&gt;="&amp;DH$4,'P23 monthly Buchungen'!C2:C706,"&lt;"&amp;DH$5+1,'P23 monthly Buchungen'!P2:P706,"Einnahmen")+SUMIFS('P23 monthly Buchungen'!F2:F706,'P23 monthly Buchungen'!D2:D706,$D11,'P23 monthly Buchungen'!C2:C706,"&gt;="&amp;DH$4,'P23 monthly Buchungen'!C2:C706,"&lt;"&amp;DH$5+1,'P23 monthly Buchungen'!L2:L706,"Einnahmen")-SUMIFS('P23 monthly Buchungen'!F2:F706,'P23 monthly Buchungen'!D2:D706,$D11,'P23 monthly Buchungen'!C2:C706,"&gt;="&amp;DH$4,'P23 monthly Buchungen'!C2:C706,"&lt;"&amp;DH$5+1,'P23 monthly Buchungen'!P2:P706,"Ausgaben")</f>
        <v>0</v>
      </c>
      <c r="DI11" s="21"/>
      <c r="DK11" s="26">
        <f>SUMIFS('P23 monthly Buchungen'!F2:F706,'P23 monthly Buchungen'!D2:D706,$D11,'P23 monthly Buchungen'!C2:C706,"&gt;="&amp;DK$4,'P23 monthly Buchungen'!C2:C706,"&lt;"&amp;DK$5+1,'P23 monthly Buchungen'!L2:L706,"Ausgaben")-SUMIFS('P23 monthly Buchungen'!F2:F706,'P23 monthly Buchungen'!D2:D706,$D11,'P23 monthly Buchungen'!C2:C706,"&gt;="&amp;DK$4,'P23 monthly Buchungen'!C2:C706,"&lt;"&amp;DK$5+1,'P23 monthly Buchungen'!P2:P706,"Einnahmen")+SUMIFS('P23 monthly Buchungen'!F2:F706,'P23 monthly Buchungen'!D2:D706,$D11,'P23 monthly Buchungen'!C2:C706,"&gt;="&amp;DK$4,'P23 monthly Buchungen'!C2:C706,"&lt;"&amp;DK$5+1,'P23 monthly Buchungen'!L2:L706,"Einnahmen")-SUMIFS('P23 monthly Buchungen'!F2:F706,'P23 monthly Buchungen'!D2:D706,$D11,'P23 monthly Buchungen'!C2:C706,"&gt;="&amp;DK$4,'P23 monthly Buchungen'!C2:C706,"&lt;"&amp;DK$5+1,'P23 monthly Buchungen'!P2:P706,"Ausgaben")</f>
        <v>0</v>
      </c>
      <c r="DL11" s="21"/>
      <c r="DN11" s="26">
        <f>SUMIFS('P23 monthly Buchungen'!F2:F706,'P23 monthly Buchungen'!D2:D706,$D11,'P23 monthly Buchungen'!C2:C706,"&gt;="&amp;DN$4,'P23 monthly Buchungen'!C2:C706,"&lt;"&amp;DN$5+1,'P23 monthly Buchungen'!L2:L706,"Ausgaben")-SUMIFS('P23 monthly Buchungen'!F2:F706,'P23 monthly Buchungen'!D2:D706,$D11,'P23 monthly Buchungen'!C2:C706,"&gt;="&amp;DN$4,'P23 monthly Buchungen'!C2:C706,"&lt;"&amp;DN$5+1,'P23 monthly Buchungen'!P2:P706,"Einnahmen")+SUMIFS('P23 monthly Buchungen'!F2:F706,'P23 monthly Buchungen'!D2:D706,$D11,'P23 monthly Buchungen'!C2:C706,"&gt;="&amp;DN$4,'P23 monthly Buchungen'!C2:C706,"&lt;"&amp;DN$5+1,'P23 monthly Buchungen'!L2:L706,"Einnahmen")-SUMIFS('P23 monthly Buchungen'!F2:F706,'P23 monthly Buchungen'!D2:D706,$D11,'P23 monthly Buchungen'!C2:C706,"&gt;="&amp;DN$4,'P23 monthly Buchungen'!C2:C706,"&lt;"&amp;DN$5+1,'P23 monthly Buchungen'!P2:P706,"Ausgaben")</f>
        <v>0</v>
      </c>
      <c r="DO11" s="21"/>
      <c r="DQ11" s="26">
        <f>SUMIFS('P23 monthly Buchungen'!F2:F706,'P23 monthly Buchungen'!D2:D706,$D11,'P23 monthly Buchungen'!C2:C706,"&gt;="&amp;DQ$4,'P23 monthly Buchungen'!C2:C706,"&lt;"&amp;DQ$5+1,'P23 monthly Buchungen'!L2:L706,"Ausgaben")-SUMIFS('P23 monthly Buchungen'!F2:F706,'P23 monthly Buchungen'!D2:D706,$D11,'P23 monthly Buchungen'!C2:C706,"&gt;="&amp;DQ$4,'P23 monthly Buchungen'!C2:C706,"&lt;"&amp;DQ$5+1,'P23 monthly Buchungen'!P2:P706,"Einnahmen")+SUMIFS('P23 monthly Buchungen'!F2:F706,'P23 monthly Buchungen'!D2:D706,$D11,'P23 monthly Buchungen'!C2:C706,"&gt;="&amp;DQ$4,'P23 monthly Buchungen'!C2:C706,"&lt;"&amp;DQ$5+1,'P23 monthly Buchungen'!L2:L706,"Einnahmen")-SUMIFS('P23 monthly Buchungen'!F2:F706,'P23 monthly Buchungen'!D2:D706,$D11,'P23 monthly Buchungen'!C2:C706,"&gt;="&amp;DQ$4,'P23 monthly Buchungen'!C2:C706,"&lt;"&amp;DQ$5+1,'P23 monthly Buchungen'!P2:P706,"Ausgaben")</f>
        <v>0</v>
      </c>
      <c r="DR11" s="21"/>
      <c r="DT11" s="26">
        <f>SUMIFS('P23 monthly Buchungen'!F2:F706,'P23 monthly Buchungen'!D2:D706,$D11,'P23 monthly Buchungen'!C2:C706,"&gt;="&amp;DT$4,'P23 monthly Buchungen'!C2:C706,"&lt;"&amp;DT$5+1,'P23 monthly Buchungen'!L2:L706,"Ausgaben")-SUMIFS('P23 monthly Buchungen'!F2:F706,'P23 monthly Buchungen'!D2:D706,$D11,'P23 monthly Buchungen'!C2:C706,"&gt;="&amp;DT$4,'P23 monthly Buchungen'!C2:C706,"&lt;"&amp;DT$5+1,'P23 monthly Buchungen'!P2:P706,"Einnahmen")+SUMIFS('P23 monthly Buchungen'!F2:F706,'P23 monthly Buchungen'!D2:D706,$D11,'P23 monthly Buchungen'!C2:C706,"&gt;="&amp;DT$4,'P23 monthly Buchungen'!C2:C706,"&lt;"&amp;DT$5+1,'P23 monthly Buchungen'!L2:L706,"Einnahmen")-SUMIFS('P23 monthly Buchungen'!F2:F706,'P23 monthly Buchungen'!D2:D706,$D11,'P23 monthly Buchungen'!C2:C706,"&gt;="&amp;DT$4,'P23 monthly Buchungen'!C2:C706,"&lt;"&amp;DT$5+1,'P23 monthly Buchungen'!P2:P706,"Ausgaben")</f>
        <v>0</v>
      </c>
      <c r="DU11" s="21"/>
      <c r="DW11" s="26">
        <f>SUMIFS('P23 monthly Buchungen'!F2:F706,'P23 monthly Buchungen'!D2:D706,$D11,'P23 monthly Buchungen'!C2:C706,"&gt;="&amp;DW$4,'P23 monthly Buchungen'!C2:C706,"&lt;"&amp;DW$5+1,'P23 monthly Buchungen'!L2:L706,"Ausgaben")-SUMIFS('P23 monthly Buchungen'!F2:F706,'P23 monthly Buchungen'!D2:D706,$D11,'P23 monthly Buchungen'!C2:C706,"&gt;="&amp;DW$4,'P23 monthly Buchungen'!C2:C706,"&lt;"&amp;DW$5+1,'P23 monthly Buchungen'!P2:P706,"Einnahmen")+SUMIFS('P23 monthly Buchungen'!F2:F706,'P23 monthly Buchungen'!D2:D706,$D11,'P23 monthly Buchungen'!C2:C706,"&gt;="&amp;DW$4,'P23 monthly Buchungen'!C2:C706,"&lt;"&amp;DW$5+1,'P23 monthly Buchungen'!L2:L706,"Einnahmen")-SUMIFS('P23 monthly Buchungen'!F2:F706,'P23 monthly Buchungen'!D2:D706,$D11,'P23 monthly Buchungen'!C2:C706,"&gt;="&amp;DW$4,'P23 monthly Buchungen'!C2:C706,"&lt;"&amp;DW$5+1,'P23 monthly Buchungen'!P2:P706,"Ausgaben")</f>
        <v>0</v>
      </c>
      <c r="DX11" s="21"/>
      <c r="DZ11" s="26">
        <f>SUMIFS('P23 monthly Buchungen'!F2:F706,'P23 monthly Buchungen'!D2:D706,$D11,'P23 monthly Buchungen'!C2:C706,"&gt;="&amp;DZ$4,'P23 monthly Buchungen'!C2:C706,"&lt;"&amp;DZ$5+1,'P23 monthly Buchungen'!L2:L706,"Ausgaben")-SUMIFS('P23 monthly Buchungen'!F2:F706,'P23 monthly Buchungen'!D2:D706,$D11,'P23 monthly Buchungen'!C2:C706,"&gt;="&amp;DZ$4,'P23 monthly Buchungen'!C2:C706,"&lt;"&amp;DZ$5+1,'P23 monthly Buchungen'!P2:P706,"Einnahmen")+SUMIFS('P23 monthly Buchungen'!F2:F706,'P23 monthly Buchungen'!D2:D706,$D11,'P23 monthly Buchungen'!C2:C706,"&gt;="&amp;DZ$4,'P23 monthly Buchungen'!C2:C706,"&lt;"&amp;DZ$5+1,'P23 monthly Buchungen'!L2:L706,"Einnahmen")-SUMIFS('P23 monthly Buchungen'!F2:F706,'P23 monthly Buchungen'!D2:D706,$D11,'P23 monthly Buchungen'!C2:C706,"&gt;="&amp;DZ$4,'P23 monthly Buchungen'!C2:C706,"&lt;"&amp;DZ$5+1,'P23 monthly Buchungen'!P2:P706,"Ausgaben")</f>
        <v>0</v>
      </c>
      <c r="EA11" s="21"/>
      <c r="EC11" s="26">
        <f>SUMIFS('P23 monthly Buchungen'!F2:F706,'P23 monthly Buchungen'!D2:D706,$D11,'P23 monthly Buchungen'!C2:C706,"&gt;="&amp;EC$4,'P23 monthly Buchungen'!C2:C706,"&lt;"&amp;EC$5+1,'P23 monthly Buchungen'!L2:L706,"Ausgaben")-SUMIFS('P23 monthly Buchungen'!F2:F706,'P23 monthly Buchungen'!D2:D706,$D11,'P23 monthly Buchungen'!C2:C706,"&gt;="&amp;EC$4,'P23 monthly Buchungen'!C2:C706,"&lt;"&amp;EC$5+1,'P23 monthly Buchungen'!P2:P706,"Einnahmen")+SUMIFS('P23 monthly Buchungen'!F2:F706,'P23 monthly Buchungen'!D2:D706,$D11,'P23 monthly Buchungen'!C2:C706,"&gt;="&amp;EC$4,'P23 monthly Buchungen'!C2:C706,"&lt;"&amp;EC$5+1,'P23 monthly Buchungen'!L2:L706,"Einnahmen")-SUMIFS('P23 monthly Buchungen'!F2:F706,'P23 monthly Buchungen'!D2:D706,$D11,'P23 monthly Buchungen'!C2:C706,"&gt;="&amp;EC$4,'P23 monthly Buchungen'!C2:C706,"&lt;"&amp;EC$5+1,'P23 monthly Buchungen'!P2:P706,"Ausgaben")</f>
        <v>0</v>
      </c>
      <c r="ED11" s="21"/>
      <c r="EF11" s="26">
        <f>SUMIFS('P23 monthly Buchungen'!F2:F706,'P23 monthly Buchungen'!D2:D706,$D11,'P23 monthly Buchungen'!C2:C706,"&gt;="&amp;EF$4,'P23 monthly Buchungen'!C2:C706,"&lt;"&amp;EF$5+1,'P23 monthly Buchungen'!L2:L706,"Ausgaben")-SUMIFS('P23 monthly Buchungen'!F2:F706,'P23 monthly Buchungen'!D2:D706,$D11,'P23 monthly Buchungen'!C2:C706,"&gt;="&amp;EF$4,'P23 monthly Buchungen'!C2:C706,"&lt;"&amp;EF$5+1,'P23 monthly Buchungen'!P2:P706,"Einnahmen")+SUMIFS('P23 monthly Buchungen'!F2:F706,'P23 monthly Buchungen'!D2:D706,$D11,'P23 monthly Buchungen'!C2:C706,"&gt;="&amp;EF$4,'P23 monthly Buchungen'!C2:C706,"&lt;"&amp;EF$5+1,'P23 monthly Buchungen'!L2:L706,"Einnahmen")-SUMIFS('P23 monthly Buchungen'!F2:F706,'P23 monthly Buchungen'!D2:D706,$D11,'P23 monthly Buchungen'!C2:C706,"&gt;="&amp;EF$4,'P23 monthly Buchungen'!C2:C706,"&lt;"&amp;EF$5+1,'P23 monthly Buchungen'!P2:P706,"Ausgaben")</f>
        <v>0</v>
      </c>
      <c r="EG11" s="21"/>
      <c r="EI11" s="26">
        <f>SUMIFS('P23 monthly Buchungen'!F2:F706,'P23 monthly Buchungen'!D2:D706,$D11,'P23 monthly Buchungen'!C2:C706,"&gt;="&amp;EI$4,'P23 monthly Buchungen'!C2:C706,"&lt;"&amp;EI$5+1,'P23 monthly Buchungen'!L2:L706,"Ausgaben")-SUMIFS('P23 monthly Buchungen'!F2:F706,'P23 monthly Buchungen'!D2:D706,$D11,'P23 monthly Buchungen'!C2:C706,"&gt;="&amp;EI$4,'P23 monthly Buchungen'!C2:C706,"&lt;"&amp;EI$5+1,'P23 monthly Buchungen'!P2:P706,"Einnahmen")+SUMIFS('P23 monthly Buchungen'!F2:F706,'P23 monthly Buchungen'!D2:D706,$D11,'P23 monthly Buchungen'!C2:C706,"&gt;="&amp;EI$4,'P23 monthly Buchungen'!C2:C706,"&lt;"&amp;EI$5+1,'P23 monthly Buchungen'!L2:L706,"Einnahmen")-SUMIFS('P23 monthly Buchungen'!F2:F706,'P23 monthly Buchungen'!D2:D706,$D11,'P23 monthly Buchungen'!C2:C706,"&gt;="&amp;EI$4,'P23 monthly Buchungen'!C2:C706,"&lt;"&amp;EI$5+1,'P23 monthly Buchungen'!P2:P706,"Ausgaben")</f>
        <v>0</v>
      </c>
    </row>
    <row r="12" spans="1:139" ht="16" x14ac:dyDescent="0.2">
      <c r="C12" s="32" t="s">
        <v>5148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v>131200</v>
      </c>
      <c r="M12" s="43"/>
      <c r="N12" s="33"/>
      <c r="O12" s="58">
        <f>SUM(P13:P15)</f>
        <v>0</v>
      </c>
      <c r="P12" s="43"/>
      <c r="Q12" s="33"/>
      <c r="R12" s="58">
        <f>SUM(S13:S15)</f>
        <v>9726.85</v>
      </c>
      <c r="S12" s="43"/>
      <c r="T12" s="33"/>
      <c r="U12" s="58">
        <f>SUM(V13:V15)</f>
        <v>9461.0300000000007</v>
      </c>
      <c r="V12" s="43"/>
      <c r="W12" s="33"/>
      <c r="X12" s="58">
        <f>SUM(Y13:Y15)</f>
        <v>9590.5499999999993</v>
      </c>
      <c r="Y12" s="43"/>
      <c r="Z12" s="33"/>
      <c r="AA12" s="58">
        <f>SUM(AB13:AB15)</f>
        <v>9856.35</v>
      </c>
      <c r="AB12" s="43"/>
      <c r="AC12" s="33"/>
      <c r="AD12" s="58">
        <f>SUM(AE13:AE15)</f>
        <v>10111.299999999999</v>
      </c>
      <c r="AE12" s="43"/>
      <c r="AF12" s="33"/>
      <c r="AG12" s="58">
        <f>SUM(AH13:AH15)</f>
        <v>11727.71</v>
      </c>
      <c r="AH12" s="43"/>
      <c r="AI12" s="33"/>
      <c r="AJ12" s="58">
        <f>SUM(AK13:AK15)</f>
        <v>10241.33</v>
      </c>
      <c r="AK12" s="43"/>
      <c r="AL12" s="33"/>
      <c r="AM12" s="58">
        <f>SUM(AN13:AN15)</f>
        <v>10241.33</v>
      </c>
      <c r="AN12" s="43"/>
      <c r="AO12" s="33"/>
      <c r="AP12" s="58">
        <f>SUM(AQ13:AQ15)</f>
        <v>10234.75</v>
      </c>
      <c r="AQ12" s="43"/>
      <c r="AR12" s="33"/>
      <c r="AS12" s="58">
        <f>SUM(AT13:AT15)</f>
        <v>10241.33</v>
      </c>
      <c r="AT12" s="43"/>
      <c r="AU12" s="33"/>
      <c r="AV12" s="58">
        <f>SUM(AW13:AW15)</f>
        <v>17672.400000000001</v>
      </c>
      <c r="AW12" s="43"/>
      <c r="AX12" s="33"/>
      <c r="AY12" s="58">
        <f>SUM(AZ13:AZ15)</f>
        <v>10241.33</v>
      </c>
      <c r="AZ12" s="43"/>
      <c r="BA12" s="33"/>
      <c r="BB12" s="58">
        <v>133800</v>
      </c>
      <c r="BC12" s="43"/>
      <c r="BD12" s="33"/>
      <c r="BE12" s="58">
        <v>133800</v>
      </c>
      <c r="BF12" s="43"/>
      <c r="BG12" s="33"/>
      <c r="BH12" s="58">
        <f>SUM(BI13:BI15)</f>
        <v>10196.66</v>
      </c>
      <c r="BI12" s="43"/>
      <c r="BJ12" s="33"/>
      <c r="BK12" s="58">
        <f>SUM(BL13:BL15)</f>
        <v>10196.66</v>
      </c>
      <c r="BL12" s="43"/>
      <c r="BM12" s="33"/>
      <c r="BN12" s="58">
        <f>SUM(BO13:BO15)</f>
        <v>10802.79</v>
      </c>
      <c r="BO12" s="43"/>
      <c r="BP12" s="33"/>
      <c r="BQ12" s="58">
        <f>SUM(BR13:BR15)</f>
        <v>10802.79</v>
      </c>
      <c r="BR12" s="43"/>
      <c r="BS12" s="33"/>
      <c r="BT12" s="58">
        <f>SUM(BU13:BU15)</f>
        <v>11186.93</v>
      </c>
      <c r="BU12" s="43"/>
      <c r="BV12" s="33"/>
      <c r="BW12" s="58">
        <f>SUM(BX13:BX15)</f>
        <v>10802.79</v>
      </c>
      <c r="BX12" s="43"/>
      <c r="BY12" s="33"/>
      <c r="BZ12" s="58">
        <f>SUM(CA13:CA15)</f>
        <v>10802.789999999999</v>
      </c>
      <c r="CA12" s="43"/>
      <c r="CB12" s="33"/>
      <c r="CC12" s="58">
        <f>SUM(CD13:CD15)</f>
        <v>10802.789999999999</v>
      </c>
      <c r="CD12" s="43"/>
      <c r="CE12" s="33"/>
      <c r="CF12" s="58">
        <f>SUM(CG13:CG15)</f>
        <v>10817.07</v>
      </c>
      <c r="CG12" s="43"/>
      <c r="CH12" s="33"/>
      <c r="CI12" s="58">
        <f>SUM(CJ13:CJ15)</f>
        <v>11029.93</v>
      </c>
      <c r="CJ12" s="43"/>
      <c r="CK12" s="33"/>
      <c r="CL12" s="58">
        <f>SUM(CM13:CM15)</f>
        <v>19051.230000000003</v>
      </c>
      <c r="CM12" s="43"/>
      <c r="CN12" s="33"/>
      <c r="CO12" s="58">
        <f>SUM(CP13:CP15)</f>
        <v>8167.09</v>
      </c>
      <c r="CP12" s="43"/>
      <c r="CQ12" s="33"/>
      <c r="CR12" s="58">
        <v>134300</v>
      </c>
      <c r="CS12" s="43"/>
      <c r="CT12" s="33"/>
      <c r="CU12" s="58">
        <v>134300</v>
      </c>
      <c r="CV12" s="43"/>
      <c r="CW12" s="33"/>
      <c r="CX12" s="58">
        <f>SUM(CY13:CY15)</f>
        <v>0</v>
      </c>
      <c r="CY12" s="43"/>
      <c r="CZ12" s="33"/>
      <c r="DA12" s="58">
        <f>SUM(DB13:DB15)</f>
        <v>0</v>
      </c>
      <c r="DB12" s="43"/>
      <c r="DC12" s="33"/>
      <c r="DD12" s="58">
        <f>SUM(DE13:DE15)</f>
        <v>0</v>
      </c>
      <c r="DE12" s="43"/>
      <c r="DF12" s="33"/>
      <c r="DG12" s="58">
        <f>SUM(DH13:DH15)</f>
        <v>0</v>
      </c>
      <c r="DH12" s="43"/>
      <c r="DI12" s="33"/>
      <c r="DJ12" s="58">
        <f>SUM(DK13:DK15)</f>
        <v>0</v>
      </c>
      <c r="DK12" s="43"/>
      <c r="DL12" s="33"/>
      <c r="DM12" s="58">
        <f>SUM(DN13:DN15)</f>
        <v>0</v>
      </c>
      <c r="DN12" s="43"/>
      <c r="DO12" s="33"/>
      <c r="DP12" s="58">
        <f>SUM(DQ13:DQ15)</f>
        <v>0</v>
      </c>
      <c r="DQ12" s="43"/>
      <c r="DR12" s="33"/>
      <c r="DS12" s="58">
        <f>SUM(DT13:DT15)</f>
        <v>0</v>
      </c>
      <c r="DT12" s="43"/>
      <c r="DU12" s="33"/>
      <c r="DV12" s="58">
        <f>SUM(DW13:DW15)</f>
        <v>0</v>
      </c>
      <c r="DW12" s="43"/>
      <c r="DX12" s="33"/>
      <c r="DY12" s="58">
        <f>SUM(DZ13:DZ15)</f>
        <v>0</v>
      </c>
      <c r="DZ12" s="43"/>
      <c r="EA12" s="33"/>
      <c r="EB12" s="58">
        <f>SUM(EC13:EC15)</f>
        <v>0</v>
      </c>
      <c r="EC12" s="43"/>
      <c r="ED12" s="33"/>
      <c r="EE12" s="58">
        <f>SUM(EF13:EF15)</f>
        <v>0</v>
      </c>
      <c r="EF12" s="43"/>
      <c r="EG12" s="33"/>
      <c r="EH12" s="58">
        <f>SUM(EI13:EI15)</f>
        <v>0</v>
      </c>
      <c r="EI12" s="43"/>
    </row>
    <row r="13" spans="1:139" x14ac:dyDescent="0.2">
      <c r="C13" t="s">
        <v>5015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Buchungen'!F2:F706,'P23 monthly Buchungen'!D2:D706,$D13,'P23 monthly Buchungen'!C2:C706,"&gt;="&amp;P$4,'P23 monthly Buchungen'!C2:C706,"&lt;"&amp;P$5+1,'P23 monthly Buchungen'!L2:L706,"Ausgaben")-SUMIFS('P23 monthly Buchungen'!F2:F706,'P23 monthly Buchungen'!D2:D706,$D13,'P23 monthly Buchungen'!C2:C706,"&gt;="&amp;P$4,'P23 monthly Buchungen'!C2:C706,"&lt;"&amp;P$5+1,'P23 monthly Buchungen'!P2:P706,"Einnahmen")+SUMIFS('P23 monthly Buchungen'!F2:F706,'P23 monthly Buchungen'!D2:D706,$D13,'P23 monthly Buchungen'!C2:C706,"&gt;="&amp;P$4,'P23 monthly Buchungen'!C2:C706,"&lt;"&amp;P$5+1,'P23 monthly Buchungen'!L2:L706,"Einnahmen")-SUMIFS('P23 monthly Buchungen'!F2:F706,'P23 monthly Buchungen'!D2:D706,$D13,'P23 monthly Buchungen'!C2:C706,"&gt;="&amp;P$4,'P23 monthly Buchungen'!C2:C706,"&lt;"&amp;P$5+1,'P23 monthly Buchungen'!P2:P706,"Ausgaben")</f>
        <v>0</v>
      </c>
      <c r="Q13" s="21"/>
      <c r="S13" s="26">
        <f>SUMIFS('P23 monthly Buchungen'!F2:F706,'P23 monthly Buchungen'!D2:D706,$D13,'P23 monthly Buchungen'!C2:C706,"&gt;="&amp;S$4,'P23 monthly Buchungen'!C2:C706,"&lt;"&amp;S$5+1,'P23 monthly Buchungen'!L2:L706,"Ausgaben")-SUMIFS('P23 monthly Buchungen'!F2:F706,'P23 monthly Buchungen'!D2:D706,$D13,'P23 monthly Buchungen'!C2:C706,"&gt;="&amp;S$4,'P23 monthly Buchungen'!C2:C706,"&lt;"&amp;S$5+1,'P23 monthly Buchungen'!P2:P706,"Einnahmen")+SUMIFS('P23 monthly Buchungen'!F2:F706,'P23 monthly Buchungen'!D2:D706,$D13,'P23 monthly Buchungen'!C2:C706,"&gt;="&amp;S$4,'P23 monthly Buchungen'!C2:C706,"&lt;"&amp;S$5+1,'P23 monthly Buchungen'!L2:L706,"Einnahmen")-SUMIFS('P23 monthly Buchungen'!F2:F706,'P23 monthly Buchungen'!D2:D706,$D13,'P23 monthly Buchungen'!C2:C706,"&gt;="&amp;S$4,'P23 monthly Buchungen'!C2:C706,"&lt;"&amp;S$5+1,'P23 monthly Buchungen'!P2:P706,"Ausgaben")</f>
        <v>3683.85</v>
      </c>
      <c r="T13" s="21"/>
      <c r="V13" s="26">
        <f>SUMIFS('P23 monthly Buchungen'!F2:F706,'P23 monthly Buchungen'!D2:D706,$D13,'P23 monthly Buchungen'!C2:C706,"&gt;="&amp;V$4,'P23 monthly Buchungen'!C2:C706,"&lt;"&amp;V$5+1,'P23 monthly Buchungen'!L2:L706,"Ausgaben")-SUMIFS('P23 monthly Buchungen'!F2:F706,'P23 monthly Buchungen'!D2:D706,$D13,'P23 monthly Buchungen'!C2:C706,"&gt;="&amp;V$4,'P23 monthly Buchungen'!C2:C706,"&lt;"&amp;V$5+1,'P23 monthly Buchungen'!P2:P706,"Einnahmen")+SUMIFS('P23 monthly Buchungen'!F2:F706,'P23 monthly Buchungen'!D2:D706,$D13,'P23 monthly Buchungen'!C2:C706,"&gt;="&amp;V$4,'P23 monthly Buchungen'!C2:C706,"&lt;"&amp;V$5+1,'P23 monthly Buchungen'!L2:L706,"Einnahmen")-SUMIFS('P23 monthly Buchungen'!F2:F706,'P23 monthly Buchungen'!D2:D706,$D13,'P23 monthly Buchungen'!C2:C706,"&gt;="&amp;V$4,'P23 monthly Buchungen'!C2:C706,"&lt;"&amp;V$5+1,'P23 monthly Buchungen'!P2:P706,"Ausgaben")</f>
        <v>3683.84</v>
      </c>
      <c r="W13" s="21"/>
      <c r="Y13" s="26">
        <f>SUMIFS('P23 monthly Buchungen'!F2:F706,'P23 monthly Buchungen'!D2:D706,$D13,'P23 monthly Buchungen'!C2:C706,"&gt;="&amp;Y$4,'P23 monthly Buchungen'!C2:C706,"&lt;"&amp;Y$5+1,'P23 monthly Buchungen'!L2:L706,"Ausgaben")-SUMIFS('P23 monthly Buchungen'!F2:F706,'P23 monthly Buchungen'!D2:D706,$D13,'P23 monthly Buchungen'!C2:C706,"&gt;="&amp;Y$4,'P23 monthly Buchungen'!C2:C706,"&lt;"&amp;Y$5+1,'P23 monthly Buchungen'!P2:P706,"Einnahmen")+SUMIFS('P23 monthly Buchungen'!F2:F706,'P23 monthly Buchungen'!D2:D706,$D13,'P23 monthly Buchungen'!C2:C706,"&gt;="&amp;Y$4,'P23 monthly Buchungen'!C2:C706,"&lt;"&amp;Y$5+1,'P23 monthly Buchungen'!L2:L706,"Einnahmen")-SUMIFS('P23 monthly Buchungen'!F2:F706,'P23 monthly Buchungen'!D2:D706,$D13,'P23 monthly Buchungen'!C2:C706,"&gt;="&amp;Y$4,'P23 monthly Buchungen'!C2:C706,"&lt;"&amp;Y$5+1,'P23 monthly Buchungen'!P2:P706,"Ausgaben")</f>
        <v>3683.84</v>
      </c>
      <c r="Z13" s="21"/>
      <c r="AB13" s="26">
        <f>SUMIFS('P23 monthly Buchungen'!F2:F706,'P23 monthly Buchungen'!D2:D706,$D13,'P23 monthly Buchungen'!C2:C706,"&gt;="&amp;AB$4,'P23 monthly Buchungen'!C2:C706,"&lt;"&amp;AB$5+1,'P23 monthly Buchungen'!L2:L706,"Ausgaben")-SUMIFS('P23 monthly Buchungen'!F2:F706,'P23 monthly Buchungen'!D2:D706,$D13,'P23 monthly Buchungen'!C2:C706,"&gt;="&amp;AB$4,'P23 monthly Buchungen'!C2:C706,"&lt;"&amp;AB$5+1,'P23 monthly Buchungen'!P2:P706,"Einnahmen")+SUMIFS('P23 monthly Buchungen'!F2:F706,'P23 monthly Buchungen'!D2:D706,$D13,'P23 monthly Buchungen'!C2:C706,"&gt;="&amp;AB$4,'P23 monthly Buchungen'!C2:C706,"&lt;"&amp;AB$5+1,'P23 monthly Buchungen'!L2:L706,"Einnahmen")-SUMIFS('P23 monthly Buchungen'!F2:F706,'P23 monthly Buchungen'!D2:D706,$D13,'P23 monthly Buchungen'!C2:C706,"&gt;="&amp;AB$4,'P23 monthly Buchungen'!C2:C706,"&lt;"&amp;AB$5+1,'P23 monthly Buchungen'!P2:P706,"Ausgaben")</f>
        <v>3683.84</v>
      </c>
      <c r="AC13" s="21"/>
      <c r="AE13" s="26">
        <f>SUMIFS('P23 monthly Buchungen'!F2:F706,'P23 monthly Buchungen'!D2:D706,$D13,'P23 monthly Buchungen'!C2:C706,"&gt;="&amp;AE$4,'P23 monthly Buchungen'!C2:C706,"&lt;"&amp;AE$5+1,'P23 monthly Buchungen'!L2:L706,"Ausgaben")-SUMIFS('P23 monthly Buchungen'!F2:F706,'P23 monthly Buchungen'!D2:D706,$D13,'P23 monthly Buchungen'!C2:C706,"&gt;="&amp;AE$4,'P23 monthly Buchungen'!C2:C706,"&lt;"&amp;AE$5+1,'P23 monthly Buchungen'!P2:P706,"Einnahmen")+SUMIFS('P23 monthly Buchungen'!F2:F706,'P23 monthly Buchungen'!D2:D706,$D13,'P23 monthly Buchungen'!C2:C706,"&gt;="&amp;AE$4,'P23 monthly Buchungen'!C2:C706,"&lt;"&amp;AE$5+1,'P23 monthly Buchungen'!L2:L706,"Einnahmen")-SUMIFS('P23 monthly Buchungen'!F2:F706,'P23 monthly Buchungen'!D2:D706,$D13,'P23 monthly Buchungen'!C2:C706,"&gt;="&amp;AE$4,'P23 monthly Buchungen'!C2:C706,"&lt;"&amp;AE$5+1,'P23 monthly Buchungen'!P2:P706,"Ausgaben")</f>
        <v>3779.46</v>
      </c>
      <c r="AF13" s="21"/>
      <c r="AH13" s="26">
        <f>SUMIFS('P23 monthly Buchungen'!F2:F706,'P23 monthly Buchungen'!D2:D706,$D13,'P23 monthly Buchungen'!C2:C706,"&gt;="&amp;AH$4,'P23 monthly Buchungen'!C2:C706,"&lt;"&amp;AH$5+1,'P23 monthly Buchungen'!L2:L706,"Ausgaben")-SUMIFS('P23 monthly Buchungen'!F2:F706,'P23 monthly Buchungen'!D2:D706,$D13,'P23 monthly Buchungen'!C2:C706,"&gt;="&amp;AH$4,'P23 monthly Buchungen'!C2:C706,"&lt;"&amp;AH$5+1,'P23 monthly Buchungen'!P2:P706,"Einnahmen")+SUMIFS('P23 monthly Buchungen'!F2:F706,'P23 monthly Buchungen'!D2:D706,$D13,'P23 monthly Buchungen'!C2:C706,"&gt;="&amp;AH$4,'P23 monthly Buchungen'!C2:C706,"&lt;"&amp;AH$5+1,'P23 monthly Buchungen'!L2:L706,"Einnahmen")-SUMIFS('P23 monthly Buchungen'!F2:F706,'P23 monthly Buchungen'!D2:D706,$D13,'P23 monthly Buchungen'!C2:C706,"&gt;="&amp;AH$4,'P23 monthly Buchungen'!C2:C706,"&lt;"&amp;AH$5+1,'P23 monthly Buchungen'!P2:P706,"Ausgaben")</f>
        <v>4350.38</v>
      </c>
      <c r="AI13" s="21"/>
      <c r="AK13" s="26">
        <f>SUMIFS('P23 monthly Buchungen'!F2:F706,'P23 monthly Buchungen'!D2:D706,$D13,'P23 monthly Buchungen'!C2:C706,"&gt;="&amp;AK$4,'P23 monthly Buchungen'!C2:C706,"&lt;"&amp;AK$5+1,'P23 monthly Buchungen'!L2:L706,"Ausgaben")-SUMIFS('P23 monthly Buchungen'!F2:F706,'P23 monthly Buchungen'!D2:D706,$D13,'P23 monthly Buchungen'!C2:C706,"&gt;="&amp;AK$4,'P23 monthly Buchungen'!C2:C706,"&lt;"&amp;AK$5+1,'P23 monthly Buchungen'!P2:P706,"Einnahmen")+SUMIFS('P23 monthly Buchungen'!F2:F706,'P23 monthly Buchungen'!D2:D706,$D13,'P23 monthly Buchungen'!C2:C706,"&gt;="&amp;AK$4,'P23 monthly Buchungen'!C2:C706,"&lt;"&amp;AK$5+1,'P23 monthly Buchungen'!L2:L706,"Einnahmen")-SUMIFS('P23 monthly Buchungen'!F2:F706,'P23 monthly Buchungen'!D2:D706,$D13,'P23 monthly Buchungen'!C2:C706,"&gt;="&amp;AK$4,'P23 monthly Buchungen'!C2:C706,"&lt;"&amp;AK$5+1,'P23 monthly Buchungen'!P2:P706,"Ausgaben")</f>
        <v>3832.0699999999997</v>
      </c>
      <c r="AL13" s="21"/>
      <c r="AN13" s="26">
        <f>SUMIFS('P23 monthly Buchungen'!F2:F706,'P23 monthly Buchungen'!D2:D706,$D13,'P23 monthly Buchungen'!C2:C706,"&gt;="&amp;AN$4,'P23 monthly Buchungen'!C2:C706,"&lt;"&amp;AN$5+1,'P23 monthly Buchungen'!L2:L706,"Ausgaben")-SUMIFS('P23 monthly Buchungen'!F2:F706,'P23 monthly Buchungen'!D2:D706,$D13,'P23 monthly Buchungen'!C2:C706,"&gt;="&amp;AN$4,'P23 monthly Buchungen'!C2:C706,"&lt;"&amp;AN$5+1,'P23 monthly Buchungen'!P2:P706,"Einnahmen")+SUMIFS('P23 monthly Buchungen'!F2:F706,'P23 monthly Buchungen'!D2:D706,$D13,'P23 monthly Buchungen'!C2:C706,"&gt;="&amp;AN$4,'P23 monthly Buchungen'!C2:C706,"&lt;"&amp;AN$5+1,'P23 monthly Buchungen'!L2:L706,"Einnahmen")-SUMIFS('P23 monthly Buchungen'!F2:F706,'P23 monthly Buchungen'!D2:D706,$D13,'P23 monthly Buchungen'!C2:C706,"&gt;="&amp;AN$4,'P23 monthly Buchungen'!C2:C706,"&lt;"&amp;AN$5+1,'P23 monthly Buchungen'!P2:P706,"Ausgaben")</f>
        <v>3832.0699999999997</v>
      </c>
      <c r="AO13" s="21"/>
      <c r="AQ13" s="26">
        <f>SUMIFS('P23 monthly Buchungen'!F2:F706,'P23 monthly Buchungen'!D2:D706,$D13,'P23 monthly Buchungen'!C2:C706,"&gt;="&amp;AQ$4,'P23 monthly Buchungen'!C2:C706,"&lt;"&amp;AQ$5+1,'P23 monthly Buchungen'!L2:L706,"Ausgaben")-SUMIFS('P23 monthly Buchungen'!F2:F706,'P23 monthly Buchungen'!D2:D706,$D13,'P23 monthly Buchungen'!C2:C706,"&gt;="&amp;AQ$4,'P23 monthly Buchungen'!C2:C706,"&lt;"&amp;AQ$5+1,'P23 monthly Buchungen'!P2:P706,"Einnahmen")+SUMIFS('P23 monthly Buchungen'!F2:F706,'P23 monthly Buchungen'!D2:D706,$D13,'P23 monthly Buchungen'!C2:C706,"&gt;="&amp;AQ$4,'P23 monthly Buchungen'!C2:C706,"&lt;"&amp;AQ$5+1,'P23 monthly Buchungen'!L2:L706,"Einnahmen")-SUMIFS('P23 monthly Buchungen'!F2:F706,'P23 monthly Buchungen'!D2:D706,$D13,'P23 monthly Buchungen'!C2:C706,"&gt;="&amp;AQ$4,'P23 monthly Buchungen'!C2:C706,"&lt;"&amp;AQ$5+1,'P23 monthly Buchungen'!P2:P706,"Ausgaben")</f>
        <v>3825.48</v>
      </c>
      <c r="AR13" s="21"/>
      <c r="AT13" s="26">
        <f>SUMIFS('P23 monthly Buchungen'!F2:F706,'P23 monthly Buchungen'!D2:D706,$D13,'P23 monthly Buchungen'!C2:C706,"&gt;="&amp;AT$4,'P23 monthly Buchungen'!C2:C706,"&lt;"&amp;AT$5+1,'P23 monthly Buchungen'!L2:L706,"Ausgaben")-SUMIFS('P23 monthly Buchungen'!F2:F706,'P23 monthly Buchungen'!D2:D706,$D13,'P23 monthly Buchungen'!C2:C706,"&gt;="&amp;AT$4,'P23 monthly Buchungen'!C2:C706,"&lt;"&amp;AT$5+1,'P23 monthly Buchungen'!P2:P706,"Einnahmen")+SUMIFS('P23 monthly Buchungen'!F2:F706,'P23 monthly Buchungen'!D2:D706,$D13,'P23 monthly Buchungen'!C2:C706,"&gt;="&amp;AT$4,'P23 monthly Buchungen'!C2:C706,"&lt;"&amp;AT$5+1,'P23 monthly Buchungen'!L2:L706,"Einnahmen")-SUMIFS('P23 monthly Buchungen'!F2:F706,'P23 monthly Buchungen'!D2:D706,$D13,'P23 monthly Buchungen'!C2:C706,"&gt;="&amp;AT$4,'P23 monthly Buchungen'!C2:C706,"&lt;"&amp;AT$5+1,'P23 monthly Buchungen'!P2:P706,"Ausgaben")</f>
        <v>3832.0699999999997</v>
      </c>
      <c r="AU13" s="21"/>
      <c r="AW13" s="26">
        <f>SUMIFS('P23 monthly Buchungen'!F2:F706,'P23 monthly Buchungen'!D2:D706,$D13,'P23 monthly Buchungen'!C2:C706,"&gt;="&amp;AW$4,'P23 monthly Buchungen'!C2:C706,"&lt;"&amp;AW$5+1,'P23 monthly Buchungen'!L2:L706,"Ausgaben")-SUMIFS('P23 monthly Buchungen'!F2:F706,'P23 monthly Buchungen'!D2:D706,$D13,'P23 monthly Buchungen'!C2:C706,"&gt;="&amp;AW$4,'P23 monthly Buchungen'!C2:C706,"&lt;"&amp;AW$5+1,'P23 monthly Buchungen'!P2:P706,"Einnahmen")+SUMIFS('P23 monthly Buchungen'!F2:F706,'P23 monthly Buchungen'!D2:D706,$D13,'P23 monthly Buchungen'!C2:C706,"&gt;="&amp;AW$4,'P23 monthly Buchungen'!C2:C706,"&lt;"&amp;AW$5+1,'P23 monthly Buchungen'!L2:L706,"Einnahmen")-SUMIFS('P23 monthly Buchungen'!F2:F706,'P23 monthly Buchungen'!D2:D706,$D13,'P23 monthly Buchungen'!C2:C706,"&gt;="&amp;AW$4,'P23 monthly Buchungen'!C2:C706,"&lt;"&amp;AW$5+1,'P23 monthly Buchungen'!P2:P706,"Ausgaben")</f>
        <v>6693.9</v>
      </c>
      <c r="AX13" s="21"/>
      <c r="AZ13" s="26">
        <f>SUMIFS('P23 monthly Buchungen'!F2:F706,'P23 monthly Buchungen'!D2:D706,$D13,'P23 monthly Buchungen'!C2:C706,"&gt;="&amp;AZ$4,'P23 monthly Buchungen'!C2:C706,"&lt;"&amp;AZ$5+1,'P23 monthly Buchungen'!L2:L706,"Ausgaben")-SUMIFS('P23 monthly Buchungen'!F2:F706,'P23 monthly Buchungen'!D2:D706,$D13,'P23 monthly Buchungen'!C2:C706,"&gt;="&amp;AZ$4,'P23 monthly Buchungen'!C2:C706,"&lt;"&amp;AZ$5+1,'P23 monthly Buchungen'!P2:P706,"Einnahmen")+SUMIFS('P23 monthly Buchungen'!F2:F706,'P23 monthly Buchungen'!D2:D706,$D13,'P23 monthly Buchungen'!C2:C706,"&gt;="&amp;AZ$4,'P23 monthly Buchungen'!C2:C706,"&lt;"&amp;AZ$5+1,'P23 monthly Buchungen'!L2:L706,"Einnahmen")-SUMIFS('P23 monthly Buchungen'!F2:F706,'P23 monthly Buchungen'!D2:D706,$D13,'P23 monthly Buchungen'!C2:C706,"&gt;="&amp;AZ$4,'P23 monthly Buchungen'!C2:C706,"&lt;"&amp;AZ$5+1,'P23 monthly Buchungen'!P2:P706,"Ausgaben")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Buchungen'!F2:F706,'P23 monthly Buchungen'!D2:D706,$D13,'P23 monthly Buchungen'!C2:C706,"&gt;="&amp;BI$4,'P23 monthly Buchungen'!C2:C706,"&lt;"&amp;BI$5+1,'P23 monthly Buchungen'!L2:L706,"Ausgaben")-SUMIFS('P23 monthly Buchungen'!F2:F706,'P23 monthly Buchungen'!D2:D706,$D13,'P23 monthly Buchungen'!C2:C706,"&gt;="&amp;BI$4,'P23 monthly Buchungen'!C2:C706,"&lt;"&amp;BI$5+1,'P23 monthly Buchungen'!P2:P706,"Einnahmen")+SUMIFS('P23 monthly Buchungen'!F2:F706,'P23 monthly Buchungen'!D2:D706,$D13,'P23 monthly Buchungen'!C2:C706,"&gt;="&amp;BI$4,'P23 monthly Buchungen'!C2:C706,"&lt;"&amp;BI$5+1,'P23 monthly Buchungen'!L2:L706,"Einnahmen")-SUMIFS('P23 monthly Buchungen'!F2:F706,'P23 monthly Buchungen'!D2:D706,$D13,'P23 monthly Buchungen'!C2:C706,"&gt;="&amp;BI$4,'P23 monthly Buchungen'!C2:C706,"&lt;"&amp;BI$5+1,'P23 monthly Buchungen'!P2:P706,"Ausgaben")</f>
        <v>3815.94</v>
      </c>
      <c r="BJ13" s="21"/>
      <c r="BL13" s="26">
        <f>SUMIFS('P23 monthly Buchungen'!F2:F706,'P23 monthly Buchungen'!D2:D706,$D13,'P23 monthly Buchungen'!C2:C706,"&gt;="&amp;BL$4,'P23 monthly Buchungen'!C2:C706,"&lt;"&amp;BL$5+1,'P23 monthly Buchungen'!L2:L706,"Ausgaben")-SUMIFS('P23 monthly Buchungen'!F2:F706,'P23 monthly Buchungen'!D2:D706,$D13,'P23 monthly Buchungen'!C2:C706,"&gt;="&amp;BL$4,'P23 monthly Buchungen'!C2:C706,"&lt;"&amp;BL$5+1,'P23 monthly Buchungen'!P2:P706,"Einnahmen")+SUMIFS('P23 monthly Buchungen'!F2:F706,'P23 monthly Buchungen'!D2:D706,$D13,'P23 monthly Buchungen'!C2:C706,"&gt;="&amp;BL$4,'P23 monthly Buchungen'!C2:C706,"&lt;"&amp;BL$5+1,'P23 monthly Buchungen'!L2:L706,"Einnahmen")-SUMIFS('P23 monthly Buchungen'!F2:F706,'P23 monthly Buchungen'!D2:D706,$D13,'P23 monthly Buchungen'!C2:C706,"&gt;="&amp;BL$4,'P23 monthly Buchungen'!C2:C706,"&lt;"&amp;BL$5+1,'P23 monthly Buchungen'!P2:P706,"Ausgaben")</f>
        <v>3815.94</v>
      </c>
      <c r="BM13" s="21"/>
      <c r="BO13" s="26">
        <f>SUMIFS('P23 monthly Buchungen'!F2:F706,'P23 monthly Buchungen'!D2:D706,$D13,'P23 monthly Buchungen'!C2:C706,"&gt;="&amp;BO$4,'P23 monthly Buchungen'!C2:C706,"&lt;"&amp;BO$5+1,'P23 monthly Buchungen'!L2:L706,"Ausgaben")-SUMIFS('P23 monthly Buchungen'!F2:F706,'P23 monthly Buchungen'!D2:D706,$D13,'P23 monthly Buchungen'!C2:C706,"&gt;="&amp;BO$4,'P23 monthly Buchungen'!C2:C706,"&lt;"&amp;BO$5+1,'P23 monthly Buchungen'!P2:P706,"Einnahmen")+SUMIFS('P23 monthly Buchungen'!F2:F706,'P23 monthly Buchungen'!D2:D706,$D13,'P23 monthly Buchungen'!C2:C706,"&gt;="&amp;BO$4,'P23 monthly Buchungen'!C2:C706,"&lt;"&amp;BO$5+1,'P23 monthly Buchungen'!L2:L706,"Einnahmen")-SUMIFS('P23 monthly Buchungen'!F2:F706,'P23 monthly Buchungen'!D2:D706,$D13,'P23 monthly Buchungen'!C2:C706,"&gt;="&amp;BO$4,'P23 monthly Buchungen'!C2:C706,"&lt;"&amp;BO$5+1,'P23 monthly Buchungen'!P2:P706,"Ausgaben")</f>
        <v>4043.52</v>
      </c>
      <c r="BP13" s="21"/>
      <c r="BR13" s="26">
        <f>SUMIFS('P23 monthly Buchungen'!F2:F706,'P23 monthly Buchungen'!D2:D706,$D13,'P23 monthly Buchungen'!C2:C706,"&gt;="&amp;BR$4,'P23 monthly Buchungen'!C2:C706,"&lt;"&amp;BR$5+1,'P23 monthly Buchungen'!L2:L706,"Ausgaben")-SUMIFS('P23 monthly Buchungen'!F2:F706,'P23 monthly Buchungen'!D2:D706,$D13,'P23 monthly Buchungen'!C2:C706,"&gt;="&amp;BR$4,'P23 monthly Buchungen'!C2:C706,"&lt;"&amp;BR$5+1,'P23 monthly Buchungen'!P2:P706,"Einnahmen")+SUMIFS('P23 monthly Buchungen'!F2:F706,'P23 monthly Buchungen'!D2:D706,$D13,'P23 monthly Buchungen'!C2:C706,"&gt;="&amp;BR$4,'P23 monthly Buchungen'!C2:C706,"&lt;"&amp;BR$5+1,'P23 monthly Buchungen'!L2:L706,"Einnahmen")-SUMIFS('P23 monthly Buchungen'!F2:F706,'P23 monthly Buchungen'!D2:D706,$D13,'P23 monthly Buchungen'!C2:C706,"&gt;="&amp;BR$4,'P23 monthly Buchungen'!C2:C706,"&lt;"&amp;BR$5+1,'P23 monthly Buchungen'!P2:P706,"Ausgaben")</f>
        <v>4043.52</v>
      </c>
      <c r="BS13" s="21"/>
      <c r="BU13" s="26">
        <f>SUMIFS('P23 monthly Buchungen'!F2:F706,'P23 monthly Buchungen'!D2:D706,$D13,'P23 monthly Buchungen'!C2:C706,"&gt;="&amp;BU$4,'P23 monthly Buchungen'!C2:C706,"&lt;"&amp;BU$5+1,'P23 monthly Buchungen'!L2:L706,"Ausgaben")-SUMIFS('P23 monthly Buchungen'!F2:F706,'P23 monthly Buchungen'!D2:D706,$D13,'P23 monthly Buchungen'!C2:C706,"&gt;="&amp;BU$4,'P23 monthly Buchungen'!C2:C706,"&lt;"&amp;BU$5+1,'P23 monthly Buchungen'!P2:P706,"Einnahmen")+SUMIFS('P23 monthly Buchungen'!F2:F706,'P23 monthly Buchungen'!D2:D706,$D13,'P23 monthly Buchungen'!C2:C706,"&gt;="&amp;BU$4,'P23 monthly Buchungen'!C2:C706,"&lt;"&amp;BU$5+1,'P23 monthly Buchungen'!L2:L706,"Einnahmen")-SUMIFS('P23 monthly Buchungen'!F2:F706,'P23 monthly Buchungen'!D2:D706,$D13,'P23 monthly Buchungen'!C2:C706,"&gt;="&amp;BU$4,'P23 monthly Buchungen'!C2:C706,"&lt;"&amp;BU$5+1,'P23 monthly Buchungen'!P2:P706,"Ausgaben")</f>
        <v>4181.66</v>
      </c>
      <c r="BV13" s="21"/>
      <c r="BX13" s="26">
        <f>SUMIFS('P23 monthly Buchungen'!F2:F706,'P23 monthly Buchungen'!D2:D706,$D13,'P23 monthly Buchungen'!C2:C706,"&gt;="&amp;BX$4,'P23 monthly Buchungen'!C2:C706,"&lt;"&amp;BX$5+1,'P23 monthly Buchungen'!L2:L706,"Ausgaben")-SUMIFS('P23 monthly Buchungen'!F2:F706,'P23 monthly Buchungen'!D2:D706,$D13,'P23 monthly Buchungen'!C2:C706,"&gt;="&amp;BX$4,'P23 monthly Buchungen'!C2:C706,"&lt;"&amp;BX$5+1,'P23 monthly Buchungen'!P2:P706,"Einnahmen")+SUMIFS('P23 monthly Buchungen'!F2:F706,'P23 monthly Buchungen'!D2:D706,$D13,'P23 monthly Buchungen'!C2:C706,"&gt;="&amp;BX$4,'P23 monthly Buchungen'!C2:C706,"&lt;"&amp;BX$5+1,'P23 monthly Buchungen'!L2:L706,"Einnahmen")-SUMIFS('P23 monthly Buchungen'!F2:F706,'P23 monthly Buchungen'!D2:D706,$D13,'P23 monthly Buchungen'!C2:C706,"&gt;="&amp;BX$4,'P23 monthly Buchungen'!C2:C706,"&lt;"&amp;BX$5+1,'P23 monthly Buchungen'!P2:P706,"Ausgaben")</f>
        <v>4043.52</v>
      </c>
      <c r="BY13" s="21"/>
      <c r="CA13" s="26">
        <f>SUMIFS('P23 monthly Buchungen'!F2:F706,'P23 monthly Buchungen'!D2:D706,$D13,'P23 monthly Buchungen'!C2:C706,"&gt;="&amp;CA$4,'P23 monthly Buchungen'!C2:C706,"&lt;"&amp;CA$5+1,'P23 monthly Buchungen'!L2:L706,"Ausgaben")-SUMIFS('P23 monthly Buchungen'!F2:F706,'P23 monthly Buchungen'!D2:D706,$D13,'P23 monthly Buchungen'!C2:C706,"&gt;="&amp;CA$4,'P23 monthly Buchungen'!C2:C706,"&lt;"&amp;CA$5+1,'P23 monthly Buchungen'!P2:P706,"Einnahmen")+SUMIFS('P23 monthly Buchungen'!F2:F706,'P23 monthly Buchungen'!D2:D706,$D13,'P23 monthly Buchungen'!C2:C706,"&gt;="&amp;CA$4,'P23 monthly Buchungen'!C2:C706,"&lt;"&amp;CA$5+1,'P23 monthly Buchungen'!L2:L706,"Einnahmen")-SUMIFS('P23 monthly Buchungen'!F2:F706,'P23 monthly Buchungen'!D2:D706,$D13,'P23 monthly Buchungen'!C2:C706,"&gt;="&amp;CA$4,'P23 monthly Buchungen'!C2:C706,"&lt;"&amp;CA$5+1,'P23 monthly Buchungen'!P2:P706,"Ausgaben")</f>
        <v>4043.52</v>
      </c>
      <c r="CB13" s="21"/>
      <c r="CD13" s="26">
        <f>SUMIFS('P23 monthly Buchungen'!F2:F706,'P23 monthly Buchungen'!D2:D706,$D13,'P23 monthly Buchungen'!C2:C706,"&gt;="&amp;CD$4,'P23 monthly Buchungen'!C2:C706,"&lt;"&amp;CD$5+1,'P23 monthly Buchungen'!L2:L706,"Ausgaben")-SUMIFS('P23 monthly Buchungen'!F2:F706,'P23 monthly Buchungen'!D2:D706,$D13,'P23 monthly Buchungen'!C2:C706,"&gt;="&amp;CD$4,'P23 monthly Buchungen'!C2:C706,"&lt;"&amp;CD$5+1,'P23 monthly Buchungen'!P2:P706,"Einnahmen")+SUMIFS('P23 monthly Buchungen'!F2:F706,'P23 monthly Buchungen'!D2:D706,$D13,'P23 monthly Buchungen'!C2:C706,"&gt;="&amp;CD$4,'P23 monthly Buchungen'!C2:C706,"&lt;"&amp;CD$5+1,'P23 monthly Buchungen'!L2:L706,"Einnahmen")-SUMIFS('P23 monthly Buchungen'!F2:F706,'P23 monthly Buchungen'!D2:D706,$D13,'P23 monthly Buchungen'!C2:C706,"&gt;="&amp;CD$4,'P23 monthly Buchungen'!C2:C706,"&lt;"&amp;CD$5+1,'P23 monthly Buchungen'!P2:P706,"Ausgaben")</f>
        <v>4043.52</v>
      </c>
      <c r="CE13" s="21"/>
      <c r="CG13" s="26">
        <f>SUMIFS('P23 monthly Buchungen'!F2:F706,'P23 monthly Buchungen'!D2:D706,$D13,'P23 monthly Buchungen'!C2:C706,"&gt;="&amp;CG$4,'P23 monthly Buchungen'!C2:C706,"&lt;"&amp;CG$5+1,'P23 monthly Buchungen'!L2:L706,"Ausgaben")-SUMIFS('P23 monthly Buchungen'!F2:F706,'P23 monthly Buchungen'!D2:D706,$D13,'P23 monthly Buchungen'!C2:C706,"&gt;="&amp;CG$4,'P23 monthly Buchungen'!C2:C706,"&lt;"&amp;CG$5+1,'P23 monthly Buchungen'!P2:P706,"Einnahmen")+SUMIFS('P23 monthly Buchungen'!F2:F706,'P23 monthly Buchungen'!D2:D706,$D13,'P23 monthly Buchungen'!C2:C706,"&gt;="&amp;CG$4,'P23 monthly Buchungen'!C2:C706,"&lt;"&amp;CG$5+1,'P23 monthly Buchungen'!L2:L706,"Einnahmen")-SUMIFS('P23 monthly Buchungen'!F2:F706,'P23 monthly Buchungen'!D2:D706,$D13,'P23 monthly Buchungen'!C2:C706,"&gt;="&amp;CG$4,'P23 monthly Buchungen'!C2:C706,"&lt;"&amp;CG$5+1,'P23 monthly Buchungen'!P2:P706,"Ausgaben")</f>
        <v>4043.52</v>
      </c>
      <c r="CH13" s="21"/>
      <c r="CJ13" s="26">
        <f>SUMIFS('P23 monthly Buchungen'!F2:F706,'P23 monthly Buchungen'!D2:D706,$D13,'P23 monthly Buchungen'!C2:C706,"&gt;="&amp;CJ$4,'P23 monthly Buchungen'!C2:C706,"&lt;"&amp;CJ$5+1,'P23 monthly Buchungen'!L2:L706,"Ausgaben")-SUMIFS('P23 monthly Buchungen'!F2:F706,'P23 monthly Buchungen'!D2:D706,$D13,'P23 monthly Buchungen'!C2:C706,"&gt;="&amp;CJ$4,'P23 monthly Buchungen'!C2:C706,"&lt;"&amp;CJ$5+1,'P23 monthly Buchungen'!P2:P706,"Einnahmen")+SUMIFS('P23 monthly Buchungen'!F2:F706,'P23 monthly Buchungen'!D2:D706,$D13,'P23 monthly Buchungen'!C2:C706,"&gt;="&amp;CJ$4,'P23 monthly Buchungen'!C2:C706,"&lt;"&amp;CJ$5+1,'P23 monthly Buchungen'!L2:L706,"Einnahmen")-SUMIFS('P23 monthly Buchungen'!F2:F706,'P23 monthly Buchungen'!D2:D706,$D13,'P23 monthly Buchungen'!C2:C706,"&gt;="&amp;CJ$4,'P23 monthly Buchungen'!C2:C706,"&lt;"&amp;CJ$5+1,'P23 monthly Buchungen'!P2:P706,"Ausgaben")</f>
        <v>4043.52</v>
      </c>
      <c r="CK13" s="21"/>
      <c r="CM13" s="26">
        <f>SUMIFS('P23 monthly Buchungen'!F2:F706,'P23 monthly Buchungen'!D2:D706,$D13,'P23 monthly Buchungen'!C2:C706,"&gt;="&amp;CM$4,'P23 monthly Buchungen'!C2:C706,"&lt;"&amp;CM$5+1,'P23 monthly Buchungen'!L2:L706,"Ausgaben")-SUMIFS('P23 monthly Buchungen'!F2:F706,'P23 monthly Buchungen'!D2:D706,$D13,'P23 monthly Buchungen'!C2:C706,"&gt;="&amp;CM$4,'P23 monthly Buchungen'!C2:C706,"&lt;"&amp;CM$5+1,'P23 monthly Buchungen'!P2:P706,"Einnahmen")+SUMIFS('P23 monthly Buchungen'!F2:F706,'P23 monthly Buchungen'!D2:D706,$D13,'P23 monthly Buchungen'!C2:C706,"&gt;="&amp;CM$4,'P23 monthly Buchungen'!C2:C706,"&lt;"&amp;CM$5+1,'P23 monthly Buchungen'!L2:L706,"Einnahmen")-SUMIFS('P23 monthly Buchungen'!F2:F706,'P23 monthly Buchungen'!D2:D706,$D13,'P23 monthly Buchungen'!C2:C706,"&gt;="&amp;CM$4,'P23 monthly Buchungen'!C2:C706,"&lt;"&amp;CM$5+1,'P23 monthly Buchungen'!P2:P706,"Ausgaben")</f>
        <v>7208.85</v>
      </c>
      <c r="CN13" s="21"/>
      <c r="CP13" s="26">
        <f>SUMIFS('P23 monthly Buchungen'!F2:F706,'P23 monthly Buchungen'!D2:D706,$D13,'P23 monthly Buchungen'!C2:C706,"&gt;="&amp;CP$4,'P23 monthly Buchungen'!C2:C706,"&lt;"&amp;CP$5+1,'P23 monthly Buchungen'!L2:L706,"Ausgaben")-SUMIFS('P23 monthly Buchungen'!F2:F706,'P23 monthly Buchungen'!D2:D706,$D13,'P23 monthly Buchungen'!C2:C706,"&gt;="&amp;CP$4,'P23 monthly Buchungen'!C2:C706,"&lt;"&amp;CP$5+1,'P23 monthly Buchungen'!P2:P706,"Einnahmen")+SUMIFS('P23 monthly Buchungen'!F2:F706,'P23 monthly Buchungen'!D2:D706,$D13,'P23 monthly Buchungen'!C2:C706,"&gt;="&amp;CP$4,'P23 monthly Buchungen'!C2:C706,"&lt;"&amp;CP$5+1,'P23 monthly Buchungen'!L2:L706,"Einnahmen")-SUMIFS('P23 monthly Buchungen'!F2:F706,'P23 monthly Buchungen'!D2:D706,$D13,'P23 monthly Buchungen'!C2:C706,"&gt;="&amp;CP$4,'P23 monthly Buchungen'!C2:C706,"&lt;"&amp;CP$5+1,'P23 monthly Buchungen'!P2:P706,"Ausgaben")</f>
        <v>1444.38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Buchungen'!F2:F706,'P23 monthly Buchungen'!D2:D706,$D13,'P23 monthly Buchungen'!C2:C706,"&gt;="&amp;CY$4,'P23 monthly Buchungen'!C2:C706,"&lt;"&amp;CY$5+1,'P23 monthly Buchungen'!L2:L706,"Ausgaben")-SUMIFS('P23 monthly Buchungen'!F2:F706,'P23 monthly Buchungen'!D2:D706,$D13,'P23 monthly Buchungen'!C2:C706,"&gt;="&amp;CY$4,'P23 monthly Buchungen'!C2:C706,"&lt;"&amp;CY$5+1,'P23 monthly Buchungen'!P2:P706,"Einnahmen")+SUMIFS('P23 monthly Buchungen'!F2:F706,'P23 monthly Buchungen'!D2:D706,$D13,'P23 monthly Buchungen'!C2:C706,"&gt;="&amp;CY$4,'P23 monthly Buchungen'!C2:C706,"&lt;"&amp;CY$5+1,'P23 monthly Buchungen'!L2:L706,"Einnahmen")-SUMIFS('P23 monthly Buchungen'!F2:F706,'P23 monthly Buchungen'!D2:D706,$D13,'P23 monthly Buchungen'!C2:C706,"&gt;="&amp;CY$4,'P23 monthly Buchungen'!C2:C706,"&lt;"&amp;CY$5+1,'P23 monthly Buchungen'!P2:P706,"Ausgaben")</f>
        <v>0</v>
      </c>
      <c r="CZ13" s="21"/>
      <c r="DB13" s="26">
        <f>SUMIFS('P23 monthly Buchungen'!F2:F706,'P23 monthly Buchungen'!D2:D706,$D13,'P23 monthly Buchungen'!C2:C706,"&gt;="&amp;DB$4,'P23 monthly Buchungen'!C2:C706,"&lt;"&amp;DB$5+1,'P23 monthly Buchungen'!L2:L706,"Ausgaben")-SUMIFS('P23 monthly Buchungen'!F2:F706,'P23 monthly Buchungen'!D2:D706,$D13,'P23 monthly Buchungen'!C2:C706,"&gt;="&amp;DB$4,'P23 monthly Buchungen'!C2:C706,"&lt;"&amp;DB$5+1,'P23 monthly Buchungen'!P2:P706,"Einnahmen")+SUMIFS('P23 monthly Buchungen'!F2:F706,'P23 monthly Buchungen'!D2:D706,$D13,'P23 monthly Buchungen'!C2:C706,"&gt;="&amp;DB$4,'P23 monthly Buchungen'!C2:C706,"&lt;"&amp;DB$5+1,'P23 monthly Buchungen'!L2:L706,"Einnahmen")-SUMIFS('P23 monthly Buchungen'!F2:F706,'P23 monthly Buchungen'!D2:D706,$D13,'P23 monthly Buchungen'!C2:C706,"&gt;="&amp;DB$4,'P23 monthly Buchungen'!C2:C706,"&lt;"&amp;DB$5+1,'P23 monthly Buchungen'!P2:P706,"Ausgaben")</f>
        <v>0</v>
      </c>
      <c r="DC13" s="21"/>
      <c r="DE13" s="26">
        <f>SUMIFS('P23 monthly Buchungen'!F2:F706,'P23 monthly Buchungen'!D2:D706,$D13,'P23 monthly Buchungen'!C2:C706,"&gt;="&amp;DE$4,'P23 monthly Buchungen'!C2:C706,"&lt;"&amp;DE$5+1,'P23 monthly Buchungen'!L2:L706,"Ausgaben")-SUMIFS('P23 monthly Buchungen'!F2:F706,'P23 monthly Buchungen'!D2:D706,$D13,'P23 monthly Buchungen'!C2:C706,"&gt;="&amp;DE$4,'P23 monthly Buchungen'!C2:C706,"&lt;"&amp;DE$5+1,'P23 monthly Buchungen'!P2:P706,"Einnahmen")+SUMIFS('P23 monthly Buchungen'!F2:F706,'P23 monthly Buchungen'!D2:D706,$D13,'P23 monthly Buchungen'!C2:C706,"&gt;="&amp;DE$4,'P23 monthly Buchungen'!C2:C706,"&lt;"&amp;DE$5+1,'P23 monthly Buchungen'!L2:L706,"Einnahmen")-SUMIFS('P23 monthly Buchungen'!F2:F706,'P23 monthly Buchungen'!D2:D706,$D13,'P23 monthly Buchungen'!C2:C706,"&gt;="&amp;DE$4,'P23 monthly Buchungen'!C2:C706,"&lt;"&amp;DE$5+1,'P23 monthly Buchungen'!P2:P706,"Ausgaben")</f>
        <v>0</v>
      </c>
      <c r="DF13" s="21"/>
      <c r="DH13" s="26">
        <f>SUMIFS('P23 monthly Buchungen'!F2:F706,'P23 monthly Buchungen'!D2:D706,$D13,'P23 monthly Buchungen'!C2:C706,"&gt;="&amp;DH$4,'P23 monthly Buchungen'!C2:C706,"&lt;"&amp;DH$5+1,'P23 monthly Buchungen'!L2:L706,"Ausgaben")-SUMIFS('P23 monthly Buchungen'!F2:F706,'P23 monthly Buchungen'!D2:D706,$D13,'P23 monthly Buchungen'!C2:C706,"&gt;="&amp;DH$4,'P23 monthly Buchungen'!C2:C706,"&lt;"&amp;DH$5+1,'P23 monthly Buchungen'!P2:P706,"Einnahmen")+SUMIFS('P23 monthly Buchungen'!F2:F706,'P23 monthly Buchungen'!D2:D706,$D13,'P23 monthly Buchungen'!C2:C706,"&gt;="&amp;DH$4,'P23 monthly Buchungen'!C2:C706,"&lt;"&amp;DH$5+1,'P23 monthly Buchungen'!L2:L706,"Einnahmen")-SUMIFS('P23 monthly Buchungen'!F2:F706,'P23 monthly Buchungen'!D2:D706,$D13,'P23 monthly Buchungen'!C2:C706,"&gt;="&amp;DH$4,'P23 monthly Buchungen'!C2:C706,"&lt;"&amp;DH$5+1,'P23 monthly Buchungen'!P2:P706,"Ausgaben")</f>
        <v>0</v>
      </c>
      <c r="DI13" s="21"/>
      <c r="DK13" s="26">
        <f>SUMIFS('P23 monthly Buchungen'!F2:F706,'P23 monthly Buchungen'!D2:D706,$D13,'P23 monthly Buchungen'!C2:C706,"&gt;="&amp;DK$4,'P23 monthly Buchungen'!C2:C706,"&lt;"&amp;DK$5+1,'P23 monthly Buchungen'!L2:L706,"Ausgaben")-SUMIFS('P23 monthly Buchungen'!F2:F706,'P23 monthly Buchungen'!D2:D706,$D13,'P23 monthly Buchungen'!C2:C706,"&gt;="&amp;DK$4,'P23 monthly Buchungen'!C2:C706,"&lt;"&amp;DK$5+1,'P23 monthly Buchungen'!P2:P706,"Einnahmen")+SUMIFS('P23 monthly Buchungen'!F2:F706,'P23 monthly Buchungen'!D2:D706,$D13,'P23 monthly Buchungen'!C2:C706,"&gt;="&amp;DK$4,'P23 monthly Buchungen'!C2:C706,"&lt;"&amp;DK$5+1,'P23 monthly Buchungen'!L2:L706,"Einnahmen")-SUMIFS('P23 monthly Buchungen'!F2:F706,'P23 monthly Buchungen'!D2:D706,$D13,'P23 monthly Buchungen'!C2:C706,"&gt;="&amp;DK$4,'P23 monthly Buchungen'!C2:C706,"&lt;"&amp;DK$5+1,'P23 monthly Buchungen'!P2:P706,"Ausgaben")</f>
        <v>0</v>
      </c>
      <c r="DL13" s="21"/>
      <c r="DN13" s="26">
        <f>SUMIFS('P23 monthly Buchungen'!F2:F706,'P23 monthly Buchungen'!D2:D706,$D13,'P23 monthly Buchungen'!C2:C706,"&gt;="&amp;DN$4,'P23 monthly Buchungen'!C2:C706,"&lt;"&amp;DN$5+1,'P23 monthly Buchungen'!L2:L706,"Ausgaben")-SUMIFS('P23 monthly Buchungen'!F2:F706,'P23 monthly Buchungen'!D2:D706,$D13,'P23 monthly Buchungen'!C2:C706,"&gt;="&amp;DN$4,'P23 monthly Buchungen'!C2:C706,"&lt;"&amp;DN$5+1,'P23 monthly Buchungen'!P2:P706,"Einnahmen")+SUMIFS('P23 monthly Buchungen'!F2:F706,'P23 monthly Buchungen'!D2:D706,$D13,'P23 monthly Buchungen'!C2:C706,"&gt;="&amp;DN$4,'P23 monthly Buchungen'!C2:C706,"&lt;"&amp;DN$5+1,'P23 monthly Buchungen'!L2:L706,"Einnahmen")-SUMIFS('P23 monthly Buchungen'!F2:F706,'P23 monthly Buchungen'!D2:D706,$D13,'P23 monthly Buchungen'!C2:C706,"&gt;="&amp;DN$4,'P23 monthly Buchungen'!C2:C706,"&lt;"&amp;DN$5+1,'P23 monthly Buchungen'!P2:P706,"Ausgaben")</f>
        <v>0</v>
      </c>
      <c r="DO13" s="21"/>
      <c r="DQ13" s="26">
        <f>SUMIFS('P23 monthly Buchungen'!F2:F706,'P23 monthly Buchungen'!D2:D706,$D13,'P23 monthly Buchungen'!C2:C706,"&gt;="&amp;DQ$4,'P23 monthly Buchungen'!C2:C706,"&lt;"&amp;DQ$5+1,'P23 monthly Buchungen'!L2:L706,"Ausgaben")-SUMIFS('P23 monthly Buchungen'!F2:F706,'P23 monthly Buchungen'!D2:D706,$D13,'P23 monthly Buchungen'!C2:C706,"&gt;="&amp;DQ$4,'P23 monthly Buchungen'!C2:C706,"&lt;"&amp;DQ$5+1,'P23 monthly Buchungen'!P2:P706,"Einnahmen")+SUMIFS('P23 monthly Buchungen'!F2:F706,'P23 monthly Buchungen'!D2:D706,$D13,'P23 monthly Buchungen'!C2:C706,"&gt;="&amp;DQ$4,'P23 monthly Buchungen'!C2:C706,"&lt;"&amp;DQ$5+1,'P23 monthly Buchungen'!L2:L706,"Einnahmen")-SUMIFS('P23 monthly Buchungen'!F2:F706,'P23 monthly Buchungen'!D2:D706,$D13,'P23 monthly Buchungen'!C2:C706,"&gt;="&amp;DQ$4,'P23 monthly Buchungen'!C2:C706,"&lt;"&amp;DQ$5+1,'P23 monthly Buchungen'!P2:P706,"Ausgaben")</f>
        <v>0</v>
      </c>
      <c r="DR13" s="21"/>
      <c r="DT13" s="26">
        <f>SUMIFS('P23 monthly Buchungen'!F2:F706,'P23 monthly Buchungen'!D2:D706,$D13,'P23 monthly Buchungen'!C2:C706,"&gt;="&amp;DT$4,'P23 monthly Buchungen'!C2:C706,"&lt;"&amp;DT$5+1,'P23 monthly Buchungen'!L2:L706,"Ausgaben")-SUMIFS('P23 monthly Buchungen'!F2:F706,'P23 monthly Buchungen'!D2:D706,$D13,'P23 monthly Buchungen'!C2:C706,"&gt;="&amp;DT$4,'P23 monthly Buchungen'!C2:C706,"&lt;"&amp;DT$5+1,'P23 monthly Buchungen'!P2:P706,"Einnahmen")+SUMIFS('P23 monthly Buchungen'!F2:F706,'P23 monthly Buchungen'!D2:D706,$D13,'P23 monthly Buchungen'!C2:C706,"&gt;="&amp;DT$4,'P23 monthly Buchungen'!C2:C706,"&lt;"&amp;DT$5+1,'P23 monthly Buchungen'!L2:L706,"Einnahmen")-SUMIFS('P23 monthly Buchungen'!F2:F706,'P23 monthly Buchungen'!D2:D706,$D13,'P23 monthly Buchungen'!C2:C706,"&gt;="&amp;DT$4,'P23 monthly Buchungen'!C2:C706,"&lt;"&amp;DT$5+1,'P23 monthly Buchungen'!P2:P706,"Ausgaben")</f>
        <v>0</v>
      </c>
      <c r="DU13" s="21"/>
      <c r="DW13" s="26">
        <f>SUMIFS('P23 monthly Buchungen'!F2:F706,'P23 monthly Buchungen'!D2:D706,$D13,'P23 monthly Buchungen'!C2:C706,"&gt;="&amp;DW$4,'P23 monthly Buchungen'!C2:C706,"&lt;"&amp;DW$5+1,'P23 monthly Buchungen'!L2:L706,"Ausgaben")-SUMIFS('P23 monthly Buchungen'!F2:F706,'P23 monthly Buchungen'!D2:D706,$D13,'P23 monthly Buchungen'!C2:C706,"&gt;="&amp;DW$4,'P23 monthly Buchungen'!C2:C706,"&lt;"&amp;DW$5+1,'P23 monthly Buchungen'!P2:P706,"Einnahmen")+SUMIFS('P23 monthly Buchungen'!F2:F706,'P23 monthly Buchungen'!D2:D706,$D13,'P23 monthly Buchungen'!C2:C706,"&gt;="&amp;DW$4,'P23 monthly Buchungen'!C2:C706,"&lt;"&amp;DW$5+1,'P23 monthly Buchungen'!L2:L706,"Einnahmen")-SUMIFS('P23 monthly Buchungen'!F2:F706,'P23 monthly Buchungen'!D2:D706,$D13,'P23 monthly Buchungen'!C2:C706,"&gt;="&amp;DW$4,'P23 monthly Buchungen'!C2:C706,"&lt;"&amp;DW$5+1,'P23 monthly Buchungen'!P2:P706,"Ausgaben")</f>
        <v>0</v>
      </c>
      <c r="DX13" s="21"/>
      <c r="DZ13" s="26">
        <f>SUMIFS('P23 monthly Buchungen'!F2:F706,'P23 monthly Buchungen'!D2:D706,$D13,'P23 monthly Buchungen'!C2:C706,"&gt;="&amp;DZ$4,'P23 monthly Buchungen'!C2:C706,"&lt;"&amp;DZ$5+1,'P23 monthly Buchungen'!L2:L706,"Ausgaben")-SUMIFS('P23 monthly Buchungen'!F2:F706,'P23 monthly Buchungen'!D2:D706,$D13,'P23 monthly Buchungen'!C2:C706,"&gt;="&amp;DZ$4,'P23 monthly Buchungen'!C2:C706,"&lt;"&amp;DZ$5+1,'P23 monthly Buchungen'!P2:P706,"Einnahmen")+SUMIFS('P23 monthly Buchungen'!F2:F706,'P23 monthly Buchungen'!D2:D706,$D13,'P23 monthly Buchungen'!C2:C706,"&gt;="&amp;DZ$4,'P23 monthly Buchungen'!C2:C706,"&lt;"&amp;DZ$5+1,'P23 monthly Buchungen'!L2:L706,"Einnahmen")-SUMIFS('P23 monthly Buchungen'!F2:F706,'P23 monthly Buchungen'!D2:D706,$D13,'P23 monthly Buchungen'!C2:C706,"&gt;="&amp;DZ$4,'P23 monthly Buchungen'!C2:C706,"&lt;"&amp;DZ$5+1,'P23 monthly Buchungen'!P2:P706,"Ausgaben")</f>
        <v>0</v>
      </c>
      <c r="EA13" s="21"/>
      <c r="EC13" s="26">
        <f>SUMIFS('P23 monthly Buchungen'!F2:F706,'P23 monthly Buchungen'!D2:D706,$D13,'P23 monthly Buchungen'!C2:C706,"&gt;="&amp;EC$4,'P23 monthly Buchungen'!C2:C706,"&lt;"&amp;EC$5+1,'P23 monthly Buchungen'!L2:L706,"Ausgaben")-SUMIFS('P23 monthly Buchungen'!F2:F706,'P23 monthly Buchungen'!D2:D706,$D13,'P23 monthly Buchungen'!C2:C706,"&gt;="&amp;EC$4,'P23 monthly Buchungen'!C2:C706,"&lt;"&amp;EC$5+1,'P23 monthly Buchungen'!P2:P706,"Einnahmen")+SUMIFS('P23 monthly Buchungen'!F2:F706,'P23 monthly Buchungen'!D2:D706,$D13,'P23 monthly Buchungen'!C2:C706,"&gt;="&amp;EC$4,'P23 monthly Buchungen'!C2:C706,"&lt;"&amp;EC$5+1,'P23 monthly Buchungen'!L2:L706,"Einnahmen")-SUMIFS('P23 monthly Buchungen'!F2:F706,'P23 monthly Buchungen'!D2:D706,$D13,'P23 monthly Buchungen'!C2:C706,"&gt;="&amp;EC$4,'P23 monthly Buchungen'!C2:C706,"&lt;"&amp;EC$5+1,'P23 monthly Buchungen'!P2:P706,"Ausgaben")</f>
        <v>0</v>
      </c>
      <c r="ED13" s="21"/>
      <c r="EF13" s="26">
        <f>SUMIFS('P23 monthly Buchungen'!F2:F706,'P23 monthly Buchungen'!D2:D706,$D13,'P23 monthly Buchungen'!C2:C706,"&gt;="&amp;EF$4,'P23 monthly Buchungen'!C2:C706,"&lt;"&amp;EF$5+1,'P23 monthly Buchungen'!L2:L706,"Ausgaben")-SUMIFS('P23 monthly Buchungen'!F2:F706,'P23 monthly Buchungen'!D2:D706,$D13,'P23 monthly Buchungen'!C2:C706,"&gt;="&amp;EF$4,'P23 monthly Buchungen'!C2:C706,"&lt;"&amp;EF$5+1,'P23 monthly Buchungen'!P2:P706,"Einnahmen")+SUMIFS('P23 monthly Buchungen'!F2:F706,'P23 monthly Buchungen'!D2:D706,$D13,'P23 monthly Buchungen'!C2:C706,"&gt;="&amp;EF$4,'P23 monthly Buchungen'!C2:C706,"&lt;"&amp;EF$5+1,'P23 monthly Buchungen'!L2:L706,"Einnahmen")-SUMIFS('P23 monthly Buchungen'!F2:F706,'P23 monthly Buchungen'!D2:D706,$D13,'P23 monthly Buchungen'!C2:C706,"&gt;="&amp;EF$4,'P23 monthly Buchungen'!C2:C706,"&lt;"&amp;EF$5+1,'P23 monthly Buchungen'!P2:P706,"Ausgaben")</f>
        <v>0</v>
      </c>
      <c r="EG13" s="21"/>
      <c r="EI13" s="26">
        <f>SUMIFS('P23 monthly Buchungen'!F2:F706,'P23 monthly Buchungen'!D2:D706,$D13,'P23 monthly Buchungen'!C2:C706,"&gt;="&amp;EI$4,'P23 monthly Buchungen'!C2:C706,"&lt;"&amp;EI$5+1,'P23 monthly Buchungen'!L2:L706,"Ausgaben")-SUMIFS('P23 monthly Buchungen'!F2:F706,'P23 monthly Buchungen'!D2:D706,$D13,'P23 monthly Buchungen'!C2:C706,"&gt;="&amp;EI$4,'P23 monthly Buchungen'!C2:C706,"&lt;"&amp;EI$5+1,'P23 monthly Buchungen'!P2:P706,"Einnahmen")+SUMIFS('P23 monthly Buchungen'!F2:F706,'P23 monthly Buchungen'!D2:D706,$D13,'P23 monthly Buchungen'!C2:C706,"&gt;="&amp;EI$4,'P23 monthly Buchungen'!C2:C706,"&lt;"&amp;EI$5+1,'P23 monthly Buchungen'!L2:L706,"Einnahmen")-SUMIFS('P23 monthly Buchungen'!F2:F706,'P23 monthly Buchungen'!D2:D706,$D13,'P23 monthly Buchungen'!C2:C706,"&gt;="&amp;EI$4,'P23 monthly Buchungen'!C2:C706,"&lt;"&amp;EI$5+1,'P23 monthly Buchungen'!P2:P706,"Ausgaben")</f>
        <v>0</v>
      </c>
    </row>
    <row r="14" spans="1:139" x14ac:dyDescent="0.2">
      <c r="C14" t="s">
        <v>5017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Buchungen'!F2:F706,'P23 monthly Buchungen'!D2:D706,$D14,'P23 monthly Buchungen'!C2:C706,"&gt;="&amp;P$4,'P23 monthly Buchungen'!C2:C706,"&lt;"&amp;P$5+1,'P23 monthly Buchungen'!L2:L706,"Ausgaben")-SUMIFS('P23 monthly Buchungen'!F2:F706,'P23 monthly Buchungen'!D2:D706,$D14,'P23 monthly Buchungen'!C2:C706,"&gt;="&amp;P$4,'P23 monthly Buchungen'!C2:C706,"&lt;"&amp;P$5+1,'P23 monthly Buchungen'!P2:P706,"Einnahmen")+SUMIFS('P23 monthly Buchungen'!F2:F706,'P23 monthly Buchungen'!D2:D706,$D14,'P23 monthly Buchungen'!C2:C706,"&gt;="&amp;P$4,'P23 monthly Buchungen'!C2:C706,"&lt;"&amp;P$5+1,'P23 monthly Buchungen'!L2:L706,"Einnahmen")-SUMIFS('P23 monthly Buchungen'!F2:F706,'P23 monthly Buchungen'!D2:D706,$D14,'P23 monthly Buchungen'!C2:C706,"&gt;="&amp;P$4,'P23 monthly Buchungen'!C2:C706,"&lt;"&amp;P$5+1,'P23 monthly Buchungen'!P2:P706,"Ausgaben")</f>
        <v>0</v>
      </c>
      <c r="Q14" s="21"/>
      <c r="S14" s="26">
        <f>SUMIFS('P23 monthly Buchungen'!F2:F706,'P23 monthly Buchungen'!D2:D706,$D14,'P23 monthly Buchungen'!C2:C706,"&gt;="&amp;S$4,'P23 monthly Buchungen'!C2:C706,"&lt;"&amp;S$5+1,'P23 monthly Buchungen'!L2:L706,"Ausgaben")-SUMIFS('P23 monthly Buchungen'!F2:F706,'P23 monthly Buchungen'!D2:D706,$D14,'P23 monthly Buchungen'!C2:C706,"&gt;="&amp;S$4,'P23 monthly Buchungen'!C2:C706,"&lt;"&amp;S$5+1,'P23 monthly Buchungen'!P2:P706,"Einnahmen")+SUMIFS('P23 monthly Buchungen'!F2:F706,'P23 monthly Buchungen'!D2:D706,$D14,'P23 monthly Buchungen'!C2:C706,"&gt;="&amp;S$4,'P23 monthly Buchungen'!C2:C706,"&lt;"&amp;S$5+1,'P23 monthly Buchungen'!L2:L706,"Einnahmen")-SUMIFS('P23 monthly Buchungen'!F2:F706,'P23 monthly Buchungen'!D2:D706,$D14,'P23 monthly Buchungen'!C2:C706,"&gt;="&amp;S$4,'P23 monthly Buchungen'!C2:C706,"&lt;"&amp;S$5+1,'P23 monthly Buchungen'!P2:P706,"Ausgaben")</f>
        <v>3510.43</v>
      </c>
      <c r="T14" s="21"/>
      <c r="V14" s="26">
        <f>SUMIFS('P23 monthly Buchungen'!F2:F706,'P23 monthly Buchungen'!D2:D706,$D14,'P23 monthly Buchungen'!C2:C706,"&gt;="&amp;V$4,'P23 monthly Buchungen'!C2:C706,"&lt;"&amp;V$5+1,'P23 monthly Buchungen'!L2:L706,"Ausgaben")-SUMIFS('P23 monthly Buchungen'!F2:F706,'P23 monthly Buchungen'!D2:D706,$D14,'P23 monthly Buchungen'!C2:C706,"&gt;="&amp;V$4,'P23 monthly Buchungen'!C2:C706,"&lt;"&amp;V$5+1,'P23 monthly Buchungen'!P2:P706,"Einnahmen")+SUMIFS('P23 monthly Buchungen'!F2:F706,'P23 monthly Buchungen'!D2:D706,$D14,'P23 monthly Buchungen'!C2:C706,"&gt;="&amp;V$4,'P23 monthly Buchungen'!C2:C706,"&lt;"&amp;V$5+1,'P23 monthly Buchungen'!L2:L706,"Einnahmen")-SUMIFS('P23 monthly Buchungen'!F2:F706,'P23 monthly Buchungen'!D2:D706,$D14,'P23 monthly Buchungen'!C2:C706,"&gt;="&amp;V$4,'P23 monthly Buchungen'!C2:C706,"&lt;"&amp;V$5+1,'P23 monthly Buchungen'!P2:P706,"Ausgaben")</f>
        <v>3244.62</v>
      </c>
      <c r="W14" s="21"/>
      <c r="Y14" s="26">
        <f>SUMIFS('P23 monthly Buchungen'!F2:F706,'P23 monthly Buchungen'!D2:D706,$D14,'P23 monthly Buchungen'!C2:C706,"&gt;="&amp;Y$4,'P23 monthly Buchungen'!C2:C706,"&lt;"&amp;Y$5+1,'P23 monthly Buchungen'!L2:L706,"Ausgaben")-SUMIFS('P23 monthly Buchungen'!F2:F706,'P23 monthly Buchungen'!D2:D706,$D14,'P23 monthly Buchungen'!C2:C706,"&gt;="&amp;Y$4,'P23 monthly Buchungen'!C2:C706,"&lt;"&amp;Y$5+1,'P23 monthly Buchungen'!P2:P706,"Einnahmen")+SUMIFS('P23 monthly Buchungen'!F2:F706,'P23 monthly Buchungen'!D2:D706,$D14,'P23 monthly Buchungen'!C2:C706,"&gt;="&amp;Y$4,'P23 monthly Buchungen'!C2:C706,"&lt;"&amp;Y$5+1,'P23 monthly Buchungen'!L2:L706,"Einnahmen")-SUMIFS('P23 monthly Buchungen'!F2:F706,'P23 monthly Buchungen'!D2:D706,$D14,'P23 monthly Buchungen'!C2:C706,"&gt;="&amp;Y$4,'P23 monthly Buchungen'!C2:C706,"&lt;"&amp;Y$5+1,'P23 monthly Buchungen'!P2:P706,"Ausgaben")</f>
        <v>3244.62</v>
      </c>
      <c r="Z14" s="21"/>
      <c r="AB14" s="26">
        <f>SUMIFS('P23 monthly Buchungen'!F2:F706,'P23 monthly Buchungen'!D2:D706,$D14,'P23 monthly Buchungen'!C2:C706,"&gt;="&amp;AB$4,'P23 monthly Buchungen'!C2:C706,"&lt;"&amp;AB$5+1,'P23 monthly Buchungen'!L2:L706,"Ausgaben")-SUMIFS('P23 monthly Buchungen'!F2:F706,'P23 monthly Buchungen'!D2:D706,$D14,'P23 monthly Buchungen'!C2:C706,"&gt;="&amp;AB$4,'P23 monthly Buchungen'!C2:C706,"&lt;"&amp;AB$5+1,'P23 monthly Buchungen'!P2:P706,"Einnahmen")+SUMIFS('P23 monthly Buchungen'!F2:F706,'P23 monthly Buchungen'!D2:D706,$D14,'P23 monthly Buchungen'!C2:C706,"&gt;="&amp;AB$4,'P23 monthly Buchungen'!C2:C706,"&lt;"&amp;AB$5+1,'P23 monthly Buchungen'!L2:L706,"Einnahmen")-SUMIFS('P23 monthly Buchungen'!F2:F706,'P23 monthly Buchungen'!D2:D706,$D14,'P23 monthly Buchungen'!C2:C706,"&gt;="&amp;AB$4,'P23 monthly Buchungen'!C2:C706,"&lt;"&amp;AB$5+1,'P23 monthly Buchungen'!P2:P706,"Ausgaben")</f>
        <v>3510.42</v>
      </c>
      <c r="AC14" s="21"/>
      <c r="AE14" s="26">
        <f>SUMIFS('P23 monthly Buchungen'!F2:F706,'P23 monthly Buchungen'!D2:D706,$D14,'P23 monthly Buchungen'!C2:C706,"&gt;="&amp;AE$4,'P23 monthly Buchungen'!C2:C706,"&lt;"&amp;AE$5+1,'P23 monthly Buchungen'!L2:L706,"Ausgaben")-SUMIFS('P23 monthly Buchungen'!F2:F706,'P23 monthly Buchungen'!D2:D706,$D14,'P23 monthly Buchungen'!C2:C706,"&gt;="&amp;AE$4,'P23 monthly Buchungen'!C2:C706,"&lt;"&amp;AE$5+1,'P23 monthly Buchungen'!P2:P706,"Einnahmen")+SUMIFS('P23 monthly Buchungen'!F2:F706,'P23 monthly Buchungen'!D2:D706,$D14,'P23 monthly Buchungen'!C2:C706,"&gt;="&amp;AE$4,'P23 monthly Buchungen'!C2:C706,"&lt;"&amp;AE$5+1,'P23 monthly Buchungen'!L2:L706,"Einnahmen")-SUMIFS('P23 monthly Buchungen'!F2:F706,'P23 monthly Buchungen'!D2:D706,$D14,'P23 monthly Buchungen'!C2:C706,"&gt;="&amp;AE$4,'P23 monthly Buchungen'!C2:C706,"&lt;"&amp;AE$5+1,'P23 monthly Buchungen'!P2:P706,"Ausgaben")</f>
        <v>3607.05</v>
      </c>
      <c r="AF14" s="21"/>
      <c r="AH14" s="26">
        <f>SUMIFS('P23 monthly Buchungen'!F2:F706,'P23 monthly Buchungen'!D2:D706,$D14,'P23 monthly Buchungen'!C2:C706,"&gt;="&amp;AH$4,'P23 monthly Buchungen'!C2:C706,"&lt;"&amp;AH$5+1,'P23 monthly Buchungen'!L2:L706,"Ausgaben")-SUMIFS('P23 monthly Buchungen'!F2:F706,'P23 monthly Buchungen'!D2:D706,$D14,'P23 monthly Buchungen'!C2:C706,"&gt;="&amp;AH$4,'P23 monthly Buchungen'!C2:C706,"&lt;"&amp;AH$5+1,'P23 monthly Buchungen'!P2:P706,"Einnahmen")+SUMIFS('P23 monthly Buchungen'!F2:F706,'P23 monthly Buchungen'!D2:D706,$D14,'P23 monthly Buchungen'!C2:C706,"&gt;="&amp;AH$4,'P23 monthly Buchungen'!C2:C706,"&lt;"&amp;AH$5+1,'P23 monthly Buchungen'!L2:L706,"Einnahmen")-SUMIFS('P23 monthly Buchungen'!F2:F706,'P23 monthly Buchungen'!D2:D706,$D14,'P23 monthly Buchungen'!C2:C706,"&gt;="&amp;AH$4,'P23 monthly Buchungen'!C2:C706,"&lt;"&amp;AH$5+1,'P23 monthly Buchungen'!P2:P706,"Ausgaben")</f>
        <v>4130.42</v>
      </c>
      <c r="AI14" s="21"/>
      <c r="AK14" s="26">
        <f>SUMIFS('P23 monthly Buchungen'!F2:F706,'P23 monthly Buchungen'!D2:D706,$D14,'P23 monthly Buchungen'!C2:C706,"&gt;="&amp;AK$4,'P23 monthly Buchungen'!C2:C706,"&lt;"&amp;AK$5+1,'P23 monthly Buchungen'!L2:L706,"Ausgaben")-SUMIFS('P23 monthly Buchungen'!F2:F706,'P23 monthly Buchungen'!D2:D706,$D14,'P23 monthly Buchungen'!C2:C706,"&gt;="&amp;AK$4,'P23 monthly Buchungen'!C2:C706,"&lt;"&amp;AK$5+1,'P23 monthly Buchungen'!P2:P706,"Einnahmen")+SUMIFS('P23 monthly Buchungen'!F2:F706,'P23 monthly Buchungen'!D2:D706,$D14,'P23 monthly Buchungen'!C2:C706,"&gt;="&amp;AK$4,'P23 monthly Buchungen'!C2:C706,"&lt;"&amp;AK$5+1,'P23 monthly Buchungen'!L2:L706,"Einnahmen")-SUMIFS('P23 monthly Buchungen'!F2:F706,'P23 monthly Buchungen'!D2:D706,$D14,'P23 monthly Buchungen'!C2:C706,"&gt;="&amp;AK$4,'P23 monthly Buchungen'!C2:C706,"&lt;"&amp;AK$5+1,'P23 monthly Buchungen'!P2:P706,"Ausgaben")</f>
        <v>3625.3999999999996</v>
      </c>
      <c r="AL14" s="21"/>
      <c r="AN14" s="26">
        <f>SUMIFS('P23 monthly Buchungen'!F2:F706,'P23 monthly Buchungen'!D2:D706,$D14,'P23 monthly Buchungen'!C2:C706,"&gt;="&amp;AN$4,'P23 monthly Buchungen'!C2:C706,"&lt;"&amp;AN$5+1,'P23 monthly Buchungen'!L2:L706,"Ausgaben")-SUMIFS('P23 monthly Buchungen'!F2:F706,'P23 monthly Buchungen'!D2:D706,$D14,'P23 monthly Buchungen'!C2:C706,"&gt;="&amp;AN$4,'P23 monthly Buchungen'!C2:C706,"&lt;"&amp;AN$5+1,'P23 monthly Buchungen'!P2:P706,"Einnahmen")+SUMIFS('P23 monthly Buchungen'!F2:F706,'P23 monthly Buchungen'!D2:D706,$D14,'P23 monthly Buchungen'!C2:C706,"&gt;="&amp;AN$4,'P23 monthly Buchungen'!C2:C706,"&lt;"&amp;AN$5+1,'P23 monthly Buchungen'!L2:L706,"Einnahmen")-SUMIFS('P23 monthly Buchungen'!F2:F706,'P23 monthly Buchungen'!D2:D706,$D14,'P23 monthly Buchungen'!C2:C706,"&gt;="&amp;AN$4,'P23 monthly Buchungen'!C2:C706,"&lt;"&amp;AN$5+1,'P23 monthly Buchungen'!P2:P706,"Ausgaben")</f>
        <v>3625.3999999999996</v>
      </c>
      <c r="AO14" s="21"/>
      <c r="AQ14" s="26">
        <f>SUMIFS('P23 monthly Buchungen'!F2:F706,'P23 monthly Buchungen'!D2:D706,$D14,'P23 monthly Buchungen'!C2:C706,"&gt;="&amp;AQ$4,'P23 monthly Buchungen'!C2:C706,"&lt;"&amp;AQ$5+1,'P23 monthly Buchungen'!L2:L706,"Ausgaben")-SUMIFS('P23 monthly Buchungen'!F2:F706,'P23 monthly Buchungen'!D2:D706,$D14,'P23 monthly Buchungen'!C2:C706,"&gt;="&amp;AQ$4,'P23 monthly Buchungen'!C2:C706,"&lt;"&amp;AQ$5+1,'P23 monthly Buchungen'!P2:P706,"Einnahmen")+SUMIFS('P23 monthly Buchungen'!F2:F706,'P23 monthly Buchungen'!D2:D706,$D14,'P23 monthly Buchungen'!C2:C706,"&gt;="&amp;AQ$4,'P23 monthly Buchungen'!C2:C706,"&lt;"&amp;AQ$5+1,'P23 monthly Buchungen'!L2:L706,"Einnahmen")-SUMIFS('P23 monthly Buchungen'!F2:F706,'P23 monthly Buchungen'!D2:D706,$D14,'P23 monthly Buchungen'!C2:C706,"&gt;="&amp;AQ$4,'P23 monthly Buchungen'!C2:C706,"&lt;"&amp;AQ$5+1,'P23 monthly Buchungen'!P2:P706,"Ausgaben")</f>
        <v>3625.41</v>
      </c>
      <c r="AR14" s="21"/>
      <c r="AT14" s="26">
        <f>SUMIFS('P23 monthly Buchungen'!F2:F706,'P23 monthly Buchungen'!D2:D706,$D14,'P23 monthly Buchungen'!C2:C706,"&gt;="&amp;AT$4,'P23 monthly Buchungen'!C2:C706,"&lt;"&amp;AT$5+1,'P23 monthly Buchungen'!L2:L706,"Ausgaben")-SUMIFS('P23 monthly Buchungen'!F2:F706,'P23 monthly Buchungen'!D2:D706,$D14,'P23 monthly Buchungen'!C2:C706,"&gt;="&amp;AT$4,'P23 monthly Buchungen'!C2:C706,"&lt;"&amp;AT$5+1,'P23 monthly Buchungen'!P2:P706,"Einnahmen")+SUMIFS('P23 monthly Buchungen'!F2:F706,'P23 monthly Buchungen'!D2:D706,$D14,'P23 monthly Buchungen'!C2:C706,"&gt;="&amp;AT$4,'P23 monthly Buchungen'!C2:C706,"&lt;"&amp;AT$5+1,'P23 monthly Buchungen'!L2:L706,"Einnahmen")-SUMIFS('P23 monthly Buchungen'!F2:F706,'P23 monthly Buchungen'!D2:D706,$D14,'P23 monthly Buchungen'!C2:C706,"&gt;="&amp;AT$4,'P23 monthly Buchungen'!C2:C706,"&lt;"&amp;AT$5+1,'P23 monthly Buchungen'!P2:P706,"Ausgaben")</f>
        <v>3625.3999999999996</v>
      </c>
      <c r="AU14" s="21"/>
      <c r="AW14" s="26">
        <f>SUMIFS('P23 monthly Buchungen'!F2:F706,'P23 monthly Buchungen'!D2:D706,$D14,'P23 monthly Buchungen'!C2:C706,"&gt;="&amp;AW$4,'P23 monthly Buchungen'!C2:C706,"&lt;"&amp;AW$5+1,'P23 monthly Buchungen'!L2:L706,"Ausgaben")-SUMIFS('P23 monthly Buchungen'!F2:F706,'P23 monthly Buchungen'!D2:D706,$D14,'P23 monthly Buchungen'!C2:C706,"&gt;="&amp;AW$4,'P23 monthly Buchungen'!C2:C706,"&lt;"&amp;AW$5+1,'P23 monthly Buchungen'!P2:P706,"Einnahmen")+SUMIFS('P23 monthly Buchungen'!F2:F706,'P23 monthly Buchungen'!D2:D706,$D14,'P23 monthly Buchungen'!C2:C706,"&gt;="&amp;AW$4,'P23 monthly Buchungen'!C2:C706,"&lt;"&amp;AW$5+1,'P23 monthly Buchungen'!L2:L706,"Einnahmen")-SUMIFS('P23 monthly Buchungen'!F2:F706,'P23 monthly Buchungen'!D2:D706,$D14,'P23 monthly Buchungen'!C2:C706,"&gt;="&amp;AW$4,'P23 monthly Buchungen'!C2:C706,"&lt;"&amp;AW$5+1,'P23 monthly Buchungen'!P2:P706,"Ausgaben")</f>
        <v>5967.58</v>
      </c>
      <c r="AX14" s="21"/>
      <c r="AZ14" s="26">
        <f>SUMIFS('P23 monthly Buchungen'!F2:F706,'P23 monthly Buchungen'!D2:D706,$D14,'P23 monthly Buchungen'!C2:C706,"&gt;="&amp;AZ$4,'P23 monthly Buchungen'!C2:C706,"&lt;"&amp;AZ$5+1,'P23 monthly Buchungen'!L2:L706,"Ausgaben")-SUMIFS('P23 monthly Buchungen'!F2:F706,'P23 monthly Buchungen'!D2:D706,$D14,'P23 monthly Buchungen'!C2:C706,"&gt;="&amp;AZ$4,'P23 monthly Buchungen'!C2:C706,"&lt;"&amp;AZ$5+1,'P23 monthly Buchungen'!P2:P706,"Einnahmen")+SUMIFS('P23 monthly Buchungen'!F2:F706,'P23 monthly Buchungen'!D2:D706,$D14,'P23 monthly Buchungen'!C2:C706,"&gt;="&amp;AZ$4,'P23 monthly Buchungen'!C2:C706,"&lt;"&amp;AZ$5+1,'P23 monthly Buchungen'!L2:L706,"Einnahmen")-SUMIFS('P23 monthly Buchungen'!F2:F706,'P23 monthly Buchungen'!D2:D706,$D14,'P23 monthly Buchungen'!C2:C706,"&gt;="&amp;AZ$4,'P23 monthly Buchungen'!C2:C706,"&lt;"&amp;AZ$5+1,'P23 monthly Buchungen'!P2:P706,"Ausgaben")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Buchungen'!F2:F706,'P23 monthly Buchungen'!D2:D706,$D14,'P23 monthly Buchungen'!C2:C706,"&gt;="&amp;BI$4,'P23 monthly Buchungen'!C2:C706,"&lt;"&amp;BI$5+1,'P23 monthly Buchungen'!L2:L706,"Ausgaben")-SUMIFS('P23 monthly Buchungen'!F2:F706,'P23 monthly Buchungen'!D2:D706,$D14,'P23 monthly Buchungen'!C2:C706,"&gt;="&amp;BI$4,'P23 monthly Buchungen'!C2:C706,"&lt;"&amp;BI$5+1,'P23 monthly Buchungen'!P2:P706,"Einnahmen")+SUMIFS('P23 monthly Buchungen'!F2:F706,'P23 monthly Buchungen'!D2:D706,$D14,'P23 monthly Buchungen'!C2:C706,"&gt;="&amp;BI$4,'P23 monthly Buchungen'!C2:C706,"&lt;"&amp;BI$5+1,'P23 monthly Buchungen'!L2:L706,"Einnahmen")-SUMIFS('P23 monthly Buchungen'!F2:F706,'P23 monthly Buchungen'!D2:D706,$D14,'P23 monthly Buchungen'!C2:C706,"&gt;="&amp;BI$4,'P23 monthly Buchungen'!C2:C706,"&lt;"&amp;BI$5+1,'P23 monthly Buchungen'!P2:P706,"Ausgaben")</f>
        <v>3610.02</v>
      </c>
      <c r="BJ14" s="21"/>
      <c r="BL14" s="26">
        <f>SUMIFS('P23 monthly Buchungen'!F2:F706,'P23 monthly Buchungen'!D2:D706,$D14,'P23 monthly Buchungen'!C2:C706,"&gt;="&amp;BL$4,'P23 monthly Buchungen'!C2:C706,"&lt;"&amp;BL$5+1,'P23 monthly Buchungen'!L2:L706,"Ausgaben")-SUMIFS('P23 monthly Buchungen'!F2:F706,'P23 monthly Buchungen'!D2:D706,$D14,'P23 monthly Buchungen'!C2:C706,"&gt;="&amp;BL$4,'P23 monthly Buchungen'!C2:C706,"&lt;"&amp;BL$5+1,'P23 monthly Buchungen'!P2:P706,"Einnahmen")+SUMIFS('P23 monthly Buchungen'!F2:F706,'P23 monthly Buchungen'!D2:D706,$D14,'P23 monthly Buchungen'!C2:C706,"&gt;="&amp;BL$4,'P23 monthly Buchungen'!C2:C706,"&lt;"&amp;BL$5+1,'P23 monthly Buchungen'!L2:L706,"Einnahmen")-SUMIFS('P23 monthly Buchungen'!F2:F706,'P23 monthly Buchungen'!D2:D706,$D14,'P23 monthly Buchungen'!C2:C706,"&gt;="&amp;BL$4,'P23 monthly Buchungen'!C2:C706,"&lt;"&amp;BL$5+1,'P23 monthly Buchungen'!P2:P706,"Ausgaben")</f>
        <v>3610.02</v>
      </c>
      <c r="BM14" s="21"/>
      <c r="BO14" s="26">
        <f>SUMIFS('P23 monthly Buchungen'!F2:F706,'P23 monthly Buchungen'!D2:D706,$D14,'P23 monthly Buchungen'!C2:C706,"&gt;="&amp;BO$4,'P23 monthly Buchungen'!C2:C706,"&lt;"&amp;BO$5+1,'P23 monthly Buchungen'!L2:L706,"Ausgaben")-SUMIFS('P23 monthly Buchungen'!F2:F706,'P23 monthly Buchungen'!D2:D706,$D14,'P23 monthly Buchungen'!C2:C706,"&gt;="&amp;BO$4,'P23 monthly Buchungen'!C2:C706,"&lt;"&amp;BO$5+1,'P23 monthly Buchungen'!P2:P706,"Einnahmen")+SUMIFS('P23 monthly Buchungen'!F2:F706,'P23 monthly Buchungen'!D2:D706,$D14,'P23 monthly Buchungen'!C2:C706,"&gt;="&amp;BO$4,'P23 monthly Buchungen'!C2:C706,"&lt;"&amp;BO$5+1,'P23 monthly Buchungen'!L2:L706,"Einnahmen")-SUMIFS('P23 monthly Buchungen'!F2:F706,'P23 monthly Buchungen'!D2:D706,$D14,'P23 monthly Buchungen'!C2:C706,"&gt;="&amp;BO$4,'P23 monthly Buchungen'!C2:C706,"&lt;"&amp;BO$5+1,'P23 monthly Buchungen'!P2:P706,"Ausgaben")</f>
        <v>3822.2000000000003</v>
      </c>
      <c r="BP14" s="21"/>
      <c r="BR14" s="26">
        <f>SUMIFS('P23 monthly Buchungen'!F2:F706,'P23 monthly Buchungen'!D2:D706,$D14,'P23 monthly Buchungen'!C2:C706,"&gt;="&amp;BR$4,'P23 monthly Buchungen'!C2:C706,"&lt;"&amp;BR$5+1,'P23 monthly Buchungen'!L2:L706,"Ausgaben")-SUMIFS('P23 monthly Buchungen'!F2:F706,'P23 monthly Buchungen'!D2:D706,$D14,'P23 monthly Buchungen'!C2:C706,"&gt;="&amp;BR$4,'P23 monthly Buchungen'!C2:C706,"&lt;"&amp;BR$5+1,'P23 monthly Buchungen'!P2:P706,"Einnahmen")+SUMIFS('P23 monthly Buchungen'!F2:F706,'P23 monthly Buchungen'!D2:D706,$D14,'P23 monthly Buchungen'!C2:C706,"&gt;="&amp;BR$4,'P23 monthly Buchungen'!C2:C706,"&lt;"&amp;BR$5+1,'P23 monthly Buchungen'!L2:L706,"Einnahmen")-SUMIFS('P23 monthly Buchungen'!F2:F706,'P23 monthly Buchungen'!D2:D706,$D14,'P23 monthly Buchungen'!C2:C706,"&gt;="&amp;BR$4,'P23 monthly Buchungen'!C2:C706,"&lt;"&amp;BR$5+1,'P23 monthly Buchungen'!P2:P706,"Ausgaben")</f>
        <v>3822.2000000000003</v>
      </c>
      <c r="BS14" s="21"/>
      <c r="BU14" s="26">
        <f>SUMIFS('P23 monthly Buchungen'!F2:F706,'P23 monthly Buchungen'!D2:D706,$D14,'P23 monthly Buchungen'!C2:C706,"&gt;="&amp;BU$4,'P23 monthly Buchungen'!C2:C706,"&lt;"&amp;BU$5+1,'P23 monthly Buchungen'!L2:L706,"Ausgaben")-SUMIFS('P23 monthly Buchungen'!F2:F706,'P23 monthly Buchungen'!D2:D706,$D14,'P23 monthly Buchungen'!C2:C706,"&gt;="&amp;BU$4,'P23 monthly Buchungen'!C2:C706,"&lt;"&amp;BU$5+1,'P23 monthly Buchungen'!P2:P706,"Einnahmen")+SUMIFS('P23 monthly Buchungen'!F2:F706,'P23 monthly Buchungen'!D2:D706,$D14,'P23 monthly Buchungen'!C2:C706,"&gt;="&amp;BU$4,'P23 monthly Buchungen'!C2:C706,"&lt;"&amp;BU$5+1,'P23 monthly Buchungen'!L2:L706,"Einnahmen")-SUMIFS('P23 monthly Buchungen'!F2:F706,'P23 monthly Buchungen'!D2:D706,$D14,'P23 monthly Buchungen'!C2:C706,"&gt;="&amp;BU$4,'P23 monthly Buchungen'!C2:C706,"&lt;"&amp;BU$5+1,'P23 monthly Buchungen'!P2:P706,"Ausgaben")</f>
        <v>3950.4700000000003</v>
      </c>
      <c r="BV14" s="21"/>
      <c r="BX14" s="26">
        <f>SUMIFS('P23 monthly Buchungen'!F2:F706,'P23 monthly Buchungen'!D2:D706,$D14,'P23 monthly Buchungen'!C2:C706,"&gt;="&amp;BX$4,'P23 monthly Buchungen'!C2:C706,"&lt;"&amp;BX$5+1,'P23 monthly Buchungen'!L2:L706,"Ausgaben")-SUMIFS('P23 monthly Buchungen'!F2:F706,'P23 monthly Buchungen'!D2:D706,$D14,'P23 monthly Buchungen'!C2:C706,"&gt;="&amp;BX$4,'P23 monthly Buchungen'!C2:C706,"&lt;"&amp;BX$5+1,'P23 monthly Buchungen'!P2:P706,"Einnahmen")+SUMIFS('P23 monthly Buchungen'!F2:F706,'P23 monthly Buchungen'!D2:D706,$D14,'P23 monthly Buchungen'!C2:C706,"&gt;="&amp;BX$4,'P23 monthly Buchungen'!C2:C706,"&lt;"&amp;BX$5+1,'P23 monthly Buchungen'!L2:L706,"Einnahmen")-SUMIFS('P23 monthly Buchungen'!F2:F706,'P23 monthly Buchungen'!D2:D706,$D14,'P23 monthly Buchungen'!C2:C706,"&gt;="&amp;BX$4,'P23 monthly Buchungen'!C2:C706,"&lt;"&amp;BX$5+1,'P23 monthly Buchungen'!P2:P706,"Ausgaben")</f>
        <v>3822.2000000000003</v>
      </c>
      <c r="BY14" s="21"/>
      <c r="CA14" s="26">
        <f>SUMIFS('P23 monthly Buchungen'!F2:F706,'P23 monthly Buchungen'!D2:D706,$D14,'P23 monthly Buchungen'!C2:C706,"&gt;="&amp;CA$4,'P23 monthly Buchungen'!C2:C706,"&lt;"&amp;CA$5+1,'P23 monthly Buchungen'!L2:L706,"Ausgaben")-SUMIFS('P23 monthly Buchungen'!F2:F706,'P23 monthly Buchungen'!D2:D706,$D14,'P23 monthly Buchungen'!C2:C706,"&gt;="&amp;CA$4,'P23 monthly Buchungen'!C2:C706,"&lt;"&amp;CA$5+1,'P23 monthly Buchungen'!P2:P706,"Einnahmen")+SUMIFS('P23 monthly Buchungen'!F2:F706,'P23 monthly Buchungen'!D2:D706,$D14,'P23 monthly Buchungen'!C2:C706,"&gt;="&amp;CA$4,'P23 monthly Buchungen'!C2:C706,"&lt;"&amp;CA$5+1,'P23 monthly Buchungen'!L2:L706,"Einnahmen")-SUMIFS('P23 monthly Buchungen'!F2:F706,'P23 monthly Buchungen'!D2:D706,$D14,'P23 monthly Buchungen'!C2:C706,"&gt;="&amp;CA$4,'P23 monthly Buchungen'!C2:C706,"&lt;"&amp;CA$5+1,'P23 monthly Buchungen'!P2:P706,"Ausgaben")</f>
        <v>4376.46</v>
      </c>
      <c r="CB14" s="21"/>
      <c r="CD14" s="26">
        <f>SUMIFS('P23 monthly Buchungen'!F2:F706,'P23 monthly Buchungen'!D2:D706,$D14,'P23 monthly Buchungen'!C2:C706,"&gt;="&amp;CD$4,'P23 monthly Buchungen'!C2:C706,"&lt;"&amp;CD$5+1,'P23 monthly Buchungen'!L2:L706,"Ausgaben")-SUMIFS('P23 monthly Buchungen'!F2:F706,'P23 monthly Buchungen'!D2:D706,$D14,'P23 monthly Buchungen'!C2:C706,"&gt;="&amp;CD$4,'P23 monthly Buchungen'!C2:C706,"&lt;"&amp;CD$5+1,'P23 monthly Buchungen'!P2:P706,"Einnahmen")+SUMIFS('P23 monthly Buchungen'!F2:F706,'P23 monthly Buchungen'!D2:D706,$D14,'P23 monthly Buchungen'!C2:C706,"&gt;="&amp;CD$4,'P23 monthly Buchungen'!C2:C706,"&lt;"&amp;CD$5+1,'P23 monthly Buchungen'!L2:L706,"Einnahmen")-SUMIFS('P23 monthly Buchungen'!F2:F706,'P23 monthly Buchungen'!D2:D706,$D14,'P23 monthly Buchungen'!C2:C706,"&gt;="&amp;CD$4,'P23 monthly Buchungen'!C2:C706,"&lt;"&amp;CD$5+1,'P23 monthly Buchungen'!P2:P706,"Ausgaben")</f>
        <v>4376.46</v>
      </c>
      <c r="CE14" s="21"/>
      <c r="CG14" s="26">
        <f>SUMIFS('P23 monthly Buchungen'!F2:F706,'P23 monthly Buchungen'!D2:D706,$D14,'P23 monthly Buchungen'!C2:C706,"&gt;="&amp;CG$4,'P23 monthly Buchungen'!C2:C706,"&lt;"&amp;CG$5+1,'P23 monthly Buchungen'!L2:L706,"Ausgaben")-SUMIFS('P23 monthly Buchungen'!F2:F706,'P23 monthly Buchungen'!D2:D706,$D14,'P23 monthly Buchungen'!C2:C706,"&gt;="&amp;CG$4,'P23 monthly Buchungen'!C2:C706,"&lt;"&amp;CG$5+1,'P23 monthly Buchungen'!P2:P706,"Einnahmen")+SUMIFS('P23 monthly Buchungen'!F2:F706,'P23 monthly Buchungen'!D2:D706,$D14,'P23 monthly Buchungen'!C2:C706,"&gt;="&amp;CG$4,'P23 monthly Buchungen'!C2:C706,"&lt;"&amp;CG$5+1,'P23 monthly Buchungen'!L2:L706,"Einnahmen")-SUMIFS('P23 monthly Buchungen'!F2:F706,'P23 monthly Buchungen'!D2:D706,$D14,'P23 monthly Buchungen'!C2:C706,"&gt;="&amp;CG$4,'P23 monthly Buchungen'!C2:C706,"&lt;"&amp;CG$5+1,'P23 monthly Buchungen'!P2:P706,"Ausgaben")</f>
        <v>4390.74</v>
      </c>
      <c r="CH14" s="21"/>
      <c r="CJ14" s="26">
        <f>SUMIFS('P23 monthly Buchungen'!F2:F706,'P23 monthly Buchungen'!D2:D706,$D14,'P23 monthly Buchungen'!C2:C706,"&gt;="&amp;CJ$4,'P23 monthly Buchungen'!C2:C706,"&lt;"&amp;CJ$5+1,'P23 monthly Buchungen'!L2:L706,"Ausgaben")-SUMIFS('P23 monthly Buchungen'!F2:F706,'P23 monthly Buchungen'!D2:D706,$D14,'P23 monthly Buchungen'!C2:C706,"&gt;="&amp;CJ$4,'P23 monthly Buchungen'!C2:C706,"&lt;"&amp;CJ$5+1,'P23 monthly Buchungen'!P2:P706,"Einnahmen")+SUMIFS('P23 monthly Buchungen'!F2:F706,'P23 monthly Buchungen'!D2:D706,$D14,'P23 monthly Buchungen'!C2:C706,"&gt;="&amp;CJ$4,'P23 monthly Buchungen'!C2:C706,"&lt;"&amp;CJ$5+1,'P23 monthly Buchungen'!L2:L706,"Einnahmen")-SUMIFS('P23 monthly Buchungen'!F2:F706,'P23 monthly Buchungen'!D2:D706,$D14,'P23 monthly Buchungen'!C2:C706,"&gt;="&amp;CJ$4,'P23 monthly Buchungen'!C2:C706,"&lt;"&amp;CJ$5+1,'P23 monthly Buchungen'!P2:P706,"Ausgaben")</f>
        <v>3932.2000000000003</v>
      </c>
      <c r="CK14" s="21"/>
      <c r="CM14" s="26">
        <f>SUMIFS('P23 monthly Buchungen'!F2:F706,'P23 monthly Buchungen'!D2:D706,$D14,'P23 monthly Buchungen'!C2:C706,"&gt;="&amp;CM$4,'P23 monthly Buchungen'!C2:C706,"&lt;"&amp;CM$5+1,'P23 monthly Buchungen'!L2:L706,"Ausgaben")-SUMIFS('P23 monthly Buchungen'!F2:F706,'P23 monthly Buchungen'!D2:D706,$D14,'P23 monthly Buchungen'!C2:C706,"&gt;="&amp;CM$4,'P23 monthly Buchungen'!C2:C706,"&lt;"&amp;CM$5+1,'P23 monthly Buchungen'!P2:P706,"Einnahmen")+SUMIFS('P23 monthly Buchungen'!F2:F706,'P23 monthly Buchungen'!D2:D706,$D14,'P23 monthly Buchungen'!C2:C706,"&gt;="&amp;CM$4,'P23 monthly Buchungen'!C2:C706,"&lt;"&amp;CM$5+1,'P23 monthly Buchungen'!L2:L706,"Einnahmen")-SUMIFS('P23 monthly Buchungen'!F2:F706,'P23 monthly Buchungen'!D2:D706,$D14,'P23 monthly Buchungen'!C2:C706,"&gt;="&amp;CM$4,'P23 monthly Buchungen'!C2:C706,"&lt;"&amp;CM$5+1,'P23 monthly Buchungen'!P2:P706,"Ausgaben")</f>
        <v>6704.27</v>
      </c>
      <c r="CN14" s="21"/>
      <c r="CP14" s="26">
        <f>SUMIFS('P23 monthly Buchungen'!F2:F706,'P23 monthly Buchungen'!D2:D706,$D14,'P23 monthly Buchungen'!C2:C706,"&gt;="&amp;CP$4,'P23 monthly Buchungen'!C2:C706,"&lt;"&amp;CP$5+1,'P23 monthly Buchungen'!L2:L706,"Ausgaben")-SUMIFS('P23 monthly Buchungen'!F2:F706,'P23 monthly Buchungen'!D2:D706,$D14,'P23 monthly Buchungen'!C2:C706,"&gt;="&amp;CP$4,'P23 monthly Buchungen'!C2:C706,"&lt;"&amp;CP$5+1,'P23 monthly Buchungen'!P2:P706,"Einnahmen")+SUMIFS('P23 monthly Buchungen'!F2:F706,'P23 monthly Buchungen'!D2:D706,$D14,'P23 monthly Buchungen'!C2:C706,"&gt;="&amp;CP$4,'P23 monthly Buchungen'!C2:C706,"&lt;"&amp;CP$5+1,'P23 monthly Buchungen'!L2:L706,"Einnahmen")-SUMIFS('P23 monthly Buchungen'!F2:F706,'P23 monthly Buchungen'!D2:D706,$D14,'P23 monthly Buchungen'!C2:C706,"&gt;="&amp;CP$4,'P23 monthly Buchungen'!C2:C706,"&lt;"&amp;CP$5+1,'P23 monthly Buchungen'!P2:P706,"Ausgaben")</f>
        <v>3778.5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Buchungen'!F2:F706,'P23 monthly Buchungen'!D2:D706,$D14,'P23 monthly Buchungen'!C2:C706,"&gt;="&amp;CY$4,'P23 monthly Buchungen'!C2:C706,"&lt;"&amp;CY$5+1,'P23 monthly Buchungen'!L2:L706,"Ausgaben")-SUMIFS('P23 monthly Buchungen'!F2:F706,'P23 monthly Buchungen'!D2:D706,$D14,'P23 monthly Buchungen'!C2:C706,"&gt;="&amp;CY$4,'P23 monthly Buchungen'!C2:C706,"&lt;"&amp;CY$5+1,'P23 monthly Buchungen'!P2:P706,"Einnahmen")+SUMIFS('P23 monthly Buchungen'!F2:F706,'P23 monthly Buchungen'!D2:D706,$D14,'P23 monthly Buchungen'!C2:C706,"&gt;="&amp;CY$4,'P23 monthly Buchungen'!C2:C706,"&lt;"&amp;CY$5+1,'P23 monthly Buchungen'!L2:L706,"Einnahmen")-SUMIFS('P23 monthly Buchungen'!F2:F706,'P23 monthly Buchungen'!D2:D706,$D14,'P23 monthly Buchungen'!C2:C706,"&gt;="&amp;CY$4,'P23 monthly Buchungen'!C2:C706,"&lt;"&amp;CY$5+1,'P23 monthly Buchungen'!P2:P706,"Ausgaben")</f>
        <v>0</v>
      </c>
      <c r="CZ14" s="21"/>
      <c r="DB14" s="26">
        <f>SUMIFS('P23 monthly Buchungen'!F2:F706,'P23 monthly Buchungen'!D2:D706,$D14,'P23 monthly Buchungen'!C2:C706,"&gt;="&amp;DB$4,'P23 monthly Buchungen'!C2:C706,"&lt;"&amp;DB$5+1,'P23 monthly Buchungen'!L2:L706,"Ausgaben")-SUMIFS('P23 monthly Buchungen'!F2:F706,'P23 monthly Buchungen'!D2:D706,$D14,'P23 monthly Buchungen'!C2:C706,"&gt;="&amp;DB$4,'P23 monthly Buchungen'!C2:C706,"&lt;"&amp;DB$5+1,'P23 monthly Buchungen'!P2:P706,"Einnahmen")+SUMIFS('P23 monthly Buchungen'!F2:F706,'P23 monthly Buchungen'!D2:D706,$D14,'P23 monthly Buchungen'!C2:C706,"&gt;="&amp;DB$4,'P23 monthly Buchungen'!C2:C706,"&lt;"&amp;DB$5+1,'P23 monthly Buchungen'!L2:L706,"Einnahmen")-SUMIFS('P23 monthly Buchungen'!F2:F706,'P23 monthly Buchungen'!D2:D706,$D14,'P23 monthly Buchungen'!C2:C706,"&gt;="&amp;DB$4,'P23 monthly Buchungen'!C2:C706,"&lt;"&amp;DB$5+1,'P23 monthly Buchungen'!P2:P706,"Ausgaben")</f>
        <v>0</v>
      </c>
      <c r="DC14" s="21"/>
      <c r="DE14" s="26">
        <f>SUMIFS('P23 monthly Buchungen'!F2:F706,'P23 monthly Buchungen'!D2:D706,$D14,'P23 monthly Buchungen'!C2:C706,"&gt;="&amp;DE$4,'P23 monthly Buchungen'!C2:C706,"&lt;"&amp;DE$5+1,'P23 monthly Buchungen'!L2:L706,"Ausgaben")-SUMIFS('P23 monthly Buchungen'!F2:F706,'P23 monthly Buchungen'!D2:D706,$D14,'P23 monthly Buchungen'!C2:C706,"&gt;="&amp;DE$4,'P23 monthly Buchungen'!C2:C706,"&lt;"&amp;DE$5+1,'P23 monthly Buchungen'!P2:P706,"Einnahmen")+SUMIFS('P23 monthly Buchungen'!F2:F706,'P23 monthly Buchungen'!D2:D706,$D14,'P23 monthly Buchungen'!C2:C706,"&gt;="&amp;DE$4,'P23 monthly Buchungen'!C2:C706,"&lt;"&amp;DE$5+1,'P23 monthly Buchungen'!L2:L706,"Einnahmen")-SUMIFS('P23 monthly Buchungen'!F2:F706,'P23 monthly Buchungen'!D2:D706,$D14,'P23 monthly Buchungen'!C2:C706,"&gt;="&amp;DE$4,'P23 monthly Buchungen'!C2:C706,"&lt;"&amp;DE$5+1,'P23 monthly Buchungen'!P2:P706,"Ausgaben")</f>
        <v>0</v>
      </c>
      <c r="DF14" s="21"/>
      <c r="DH14" s="26">
        <f>SUMIFS('P23 monthly Buchungen'!F2:F706,'P23 monthly Buchungen'!D2:D706,$D14,'P23 monthly Buchungen'!C2:C706,"&gt;="&amp;DH$4,'P23 monthly Buchungen'!C2:C706,"&lt;"&amp;DH$5+1,'P23 monthly Buchungen'!L2:L706,"Ausgaben")-SUMIFS('P23 monthly Buchungen'!F2:F706,'P23 monthly Buchungen'!D2:D706,$D14,'P23 monthly Buchungen'!C2:C706,"&gt;="&amp;DH$4,'P23 monthly Buchungen'!C2:C706,"&lt;"&amp;DH$5+1,'P23 monthly Buchungen'!P2:P706,"Einnahmen")+SUMIFS('P23 monthly Buchungen'!F2:F706,'P23 monthly Buchungen'!D2:D706,$D14,'P23 monthly Buchungen'!C2:C706,"&gt;="&amp;DH$4,'P23 monthly Buchungen'!C2:C706,"&lt;"&amp;DH$5+1,'P23 monthly Buchungen'!L2:L706,"Einnahmen")-SUMIFS('P23 monthly Buchungen'!F2:F706,'P23 monthly Buchungen'!D2:D706,$D14,'P23 monthly Buchungen'!C2:C706,"&gt;="&amp;DH$4,'P23 monthly Buchungen'!C2:C706,"&lt;"&amp;DH$5+1,'P23 monthly Buchungen'!P2:P706,"Ausgaben")</f>
        <v>0</v>
      </c>
      <c r="DI14" s="21"/>
      <c r="DK14" s="26">
        <f>SUMIFS('P23 monthly Buchungen'!F2:F706,'P23 monthly Buchungen'!D2:D706,$D14,'P23 monthly Buchungen'!C2:C706,"&gt;="&amp;DK$4,'P23 monthly Buchungen'!C2:C706,"&lt;"&amp;DK$5+1,'P23 monthly Buchungen'!L2:L706,"Ausgaben")-SUMIFS('P23 monthly Buchungen'!F2:F706,'P23 monthly Buchungen'!D2:D706,$D14,'P23 monthly Buchungen'!C2:C706,"&gt;="&amp;DK$4,'P23 monthly Buchungen'!C2:C706,"&lt;"&amp;DK$5+1,'P23 monthly Buchungen'!P2:P706,"Einnahmen")+SUMIFS('P23 monthly Buchungen'!F2:F706,'P23 monthly Buchungen'!D2:D706,$D14,'P23 monthly Buchungen'!C2:C706,"&gt;="&amp;DK$4,'P23 monthly Buchungen'!C2:C706,"&lt;"&amp;DK$5+1,'P23 monthly Buchungen'!L2:L706,"Einnahmen")-SUMIFS('P23 monthly Buchungen'!F2:F706,'P23 monthly Buchungen'!D2:D706,$D14,'P23 monthly Buchungen'!C2:C706,"&gt;="&amp;DK$4,'P23 monthly Buchungen'!C2:C706,"&lt;"&amp;DK$5+1,'P23 monthly Buchungen'!P2:P706,"Ausgaben")</f>
        <v>0</v>
      </c>
      <c r="DL14" s="21"/>
      <c r="DN14" s="26">
        <f>SUMIFS('P23 monthly Buchungen'!F2:F706,'P23 monthly Buchungen'!D2:D706,$D14,'P23 monthly Buchungen'!C2:C706,"&gt;="&amp;DN$4,'P23 monthly Buchungen'!C2:C706,"&lt;"&amp;DN$5+1,'P23 monthly Buchungen'!L2:L706,"Ausgaben")-SUMIFS('P23 monthly Buchungen'!F2:F706,'P23 monthly Buchungen'!D2:D706,$D14,'P23 monthly Buchungen'!C2:C706,"&gt;="&amp;DN$4,'P23 monthly Buchungen'!C2:C706,"&lt;"&amp;DN$5+1,'P23 monthly Buchungen'!P2:P706,"Einnahmen")+SUMIFS('P23 monthly Buchungen'!F2:F706,'P23 monthly Buchungen'!D2:D706,$D14,'P23 monthly Buchungen'!C2:C706,"&gt;="&amp;DN$4,'P23 monthly Buchungen'!C2:C706,"&lt;"&amp;DN$5+1,'P23 monthly Buchungen'!L2:L706,"Einnahmen")-SUMIFS('P23 monthly Buchungen'!F2:F706,'P23 monthly Buchungen'!D2:D706,$D14,'P23 monthly Buchungen'!C2:C706,"&gt;="&amp;DN$4,'P23 monthly Buchungen'!C2:C706,"&lt;"&amp;DN$5+1,'P23 monthly Buchungen'!P2:P706,"Ausgaben")</f>
        <v>0</v>
      </c>
      <c r="DO14" s="21"/>
      <c r="DQ14" s="26">
        <f>SUMIFS('P23 monthly Buchungen'!F2:F706,'P23 monthly Buchungen'!D2:D706,$D14,'P23 monthly Buchungen'!C2:C706,"&gt;="&amp;DQ$4,'P23 monthly Buchungen'!C2:C706,"&lt;"&amp;DQ$5+1,'P23 monthly Buchungen'!L2:L706,"Ausgaben")-SUMIFS('P23 monthly Buchungen'!F2:F706,'P23 monthly Buchungen'!D2:D706,$D14,'P23 monthly Buchungen'!C2:C706,"&gt;="&amp;DQ$4,'P23 monthly Buchungen'!C2:C706,"&lt;"&amp;DQ$5+1,'P23 monthly Buchungen'!P2:P706,"Einnahmen")+SUMIFS('P23 monthly Buchungen'!F2:F706,'P23 monthly Buchungen'!D2:D706,$D14,'P23 monthly Buchungen'!C2:C706,"&gt;="&amp;DQ$4,'P23 monthly Buchungen'!C2:C706,"&lt;"&amp;DQ$5+1,'P23 monthly Buchungen'!L2:L706,"Einnahmen")-SUMIFS('P23 monthly Buchungen'!F2:F706,'P23 monthly Buchungen'!D2:D706,$D14,'P23 monthly Buchungen'!C2:C706,"&gt;="&amp;DQ$4,'P23 monthly Buchungen'!C2:C706,"&lt;"&amp;DQ$5+1,'P23 monthly Buchungen'!P2:P706,"Ausgaben")</f>
        <v>0</v>
      </c>
      <c r="DR14" s="21"/>
      <c r="DT14" s="26">
        <f>SUMIFS('P23 monthly Buchungen'!F2:F706,'P23 monthly Buchungen'!D2:D706,$D14,'P23 monthly Buchungen'!C2:C706,"&gt;="&amp;DT$4,'P23 monthly Buchungen'!C2:C706,"&lt;"&amp;DT$5+1,'P23 monthly Buchungen'!L2:L706,"Ausgaben")-SUMIFS('P23 monthly Buchungen'!F2:F706,'P23 monthly Buchungen'!D2:D706,$D14,'P23 monthly Buchungen'!C2:C706,"&gt;="&amp;DT$4,'P23 monthly Buchungen'!C2:C706,"&lt;"&amp;DT$5+1,'P23 monthly Buchungen'!P2:P706,"Einnahmen")+SUMIFS('P23 monthly Buchungen'!F2:F706,'P23 monthly Buchungen'!D2:D706,$D14,'P23 monthly Buchungen'!C2:C706,"&gt;="&amp;DT$4,'P23 monthly Buchungen'!C2:C706,"&lt;"&amp;DT$5+1,'P23 monthly Buchungen'!L2:L706,"Einnahmen")-SUMIFS('P23 monthly Buchungen'!F2:F706,'P23 monthly Buchungen'!D2:D706,$D14,'P23 monthly Buchungen'!C2:C706,"&gt;="&amp;DT$4,'P23 monthly Buchungen'!C2:C706,"&lt;"&amp;DT$5+1,'P23 monthly Buchungen'!P2:P706,"Ausgaben")</f>
        <v>0</v>
      </c>
      <c r="DU14" s="21"/>
      <c r="DW14" s="26">
        <f>SUMIFS('P23 monthly Buchungen'!F2:F706,'P23 monthly Buchungen'!D2:D706,$D14,'P23 monthly Buchungen'!C2:C706,"&gt;="&amp;DW$4,'P23 monthly Buchungen'!C2:C706,"&lt;"&amp;DW$5+1,'P23 monthly Buchungen'!L2:L706,"Ausgaben")-SUMIFS('P23 monthly Buchungen'!F2:F706,'P23 monthly Buchungen'!D2:D706,$D14,'P23 monthly Buchungen'!C2:C706,"&gt;="&amp;DW$4,'P23 monthly Buchungen'!C2:C706,"&lt;"&amp;DW$5+1,'P23 monthly Buchungen'!P2:P706,"Einnahmen")+SUMIFS('P23 monthly Buchungen'!F2:F706,'P23 monthly Buchungen'!D2:D706,$D14,'P23 monthly Buchungen'!C2:C706,"&gt;="&amp;DW$4,'P23 monthly Buchungen'!C2:C706,"&lt;"&amp;DW$5+1,'P23 monthly Buchungen'!L2:L706,"Einnahmen")-SUMIFS('P23 monthly Buchungen'!F2:F706,'P23 monthly Buchungen'!D2:D706,$D14,'P23 monthly Buchungen'!C2:C706,"&gt;="&amp;DW$4,'P23 monthly Buchungen'!C2:C706,"&lt;"&amp;DW$5+1,'P23 monthly Buchungen'!P2:P706,"Ausgaben")</f>
        <v>0</v>
      </c>
      <c r="DX14" s="21"/>
      <c r="DZ14" s="26">
        <f>SUMIFS('P23 monthly Buchungen'!F2:F706,'P23 monthly Buchungen'!D2:D706,$D14,'P23 monthly Buchungen'!C2:C706,"&gt;="&amp;DZ$4,'P23 monthly Buchungen'!C2:C706,"&lt;"&amp;DZ$5+1,'P23 monthly Buchungen'!L2:L706,"Ausgaben")-SUMIFS('P23 monthly Buchungen'!F2:F706,'P23 monthly Buchungen'!D2:D706,$D14,'P23 monthly Buchungen'!C2:C706,"&gt;="&amp;DZ$4,'P23 monthly Buchungen'!C2:C706,"&lt;"&amp;DZ$5+1,'P23 monthly Buchungen'!P2:P706,"Einnahmen")+SUMIFS('P23 monthly Buchungen'!F2:F706,'P23 monthly Buchungen'!D2:D706,$D14,'P23 monthly Buchungen'!C2:C706,"&gt;="&amp;DZ$4,'P23 monthly Buchungen'!C2:C706,"&lt;"&amp;DZ$5+1,'P23 monthly Buchungen'!L2:L706,"Einnahmen")-SUMIFS('P23 monthly Buchungen'!F2:F706,'P23 monthly Buchungen'!D2:D706,$D14,'P23 monthly Buchungen'!C2:C706,"&gt;="&amp;DZ$4,'P23 monthly Buchungen'!C2:C706,"&lt;"&amp;DZ$5+1,'P23 monthly Buchungen'!P2:P706,"Ausgaben")</f>
        <v>0</v>
      </c>
      <c r="EA14" s="21"/>
      <c r="EC14" s="26">
        <f>SUMIFS('P23 monthly Buchungen'!F2:F706,'P23 monthly Buchungen'!D2:D706,$D14,'P23 monthly Buchungen'!C2:C706,"&gt;="&amp;EC$4,'P23 monthly Buchungen'!C2:C706,"&lt;"&amp;EC$5+1,'P23 monthly Buchungen'!L2:L706,"Ausgaben")-SUMIFS('P23 monthly Buchungen'!F2:F706,'P23 monthly Buchungen'!D2:D706,$D14,'P23 monthly Buchungen'!C2:C706,"&gt;="&amp;EC$4,'P23 monthly Buchungen'!C2:C706,"&lt;"&amp;EC$5+1,'P23 monthly Buchungen'!P2:P706,"Einnahmen")+SUMIFS('P23 monthly Buchungen'!F2:F706,'P23 monthly Buchungen'!D2:D706,$D14,'P23 monthly Buchungen'!C2:C706,"&gt;="&amp;EC$4,'P23 monthly Buchungen'!C2:C706,"&lt;"&amp;EC$5+1,'P23 monthly Buchungen'!L2:L706,"Einnahmen")-SUMIFS('P23 monthly Buchungen'!F2:F706,'P23 monthly Buchungen'!D2:D706,$D14,'P23 monthly Buchungen'!C2:C706,"&gt;="&amp;EC$4,'P23 monthly Buchungen'!C2:C706,"&lt;"&amp;EC$5+1,'P23 monthly Buchungen'!P2:P706,"Ausgaben")</f>
        <v>0</v>
      </c>
      <c r="ED14" s="21"/>
      <c r="EF14" s="26">
        <f>SUMIFS('P23 monthly Buchungen'!F2:F706,'P23 monthly Buchungen'!D2:D706,$D14,'P23 monthly Buchungen'!C2:C706,"&gt;="&amp;EF$4,'P23 monthly Buchungen'!C2:C706,"&lt;"&amp;EF$5+1,'P23 monthly Buchungen'!L2:L706,"Ausgaben")-SUMIFS('P23 monthly Buchungen'!F2:F706,'P23 monthly Buchungen'!D2:D706,$D14,'P23 monthly Buchungen'!C2:C706,"&gt;="&amp;EF$4,'P23 monthly Buchungen'!C2:C706,"&lt;"&amp;EF$5+1,'P23 monthly Buchungen'!P2:P706,"Einnahmen")+SUMIFS('P23 monthly Buchungen'!F2:F706,'P23 monthly Buchungen'!D2:D706,$D14,'P23 monthly Buchungen'!C2:C706,"&gt;="&amp;EF$4,'P23 monthly Buchungen'!C2:C706,"&lt;"&amp;EF$5+1,'P23 monthly Buchungen'!L2:L706,"Einnahmen")-SUMIFS('P23 monthly Buchungen'!F2:F706,'P23 monthly Buchungen'!D2:D706,$D14,'P23 monthly Buchungen'!C2:C706,"&gt;="&amp;EF$4,'P23 monthly Buchungen'!C2:C706,"&lt;"&amp;EF$5+1,'P23 monthly Buchungen'!P2:P706,"Ausgaben")</f>
        <v>0</v>
      </c>
      <c r="EG14" s="21"/>
      <c r="EI14" s="26">
        <f>SUMIFS('P23 monthly Buchungen'!F2:F706,'P23 monthly Buchungen'!D2:D706,$D14,'P23 monthly Buchungen'!C2:C706,"&gt;="&amp;EI$4,'P23 monthly Buchungen'!C2:C706,"&lt;"&amp;EI$5+1,'P23 monthly Buchungen'!L2:L706,"Ausgaben")-SUMIFS('P23 monthly Buchungen'!F2:F706,'P23 monthly Buchungen'!D2:D706,$D14,'P23 monthly Buchungen'!C2:C706,"&gt;="&amp;EI$4,'P23 monthly Buchungen'!C2:C706,"&lt;"&amp;EI$5+1,'P23 monthly Buchungen'!P2:P706,"Einnahmen")+SUMIFS('P23 monthly Buchungen'!F2:F706,'P23 monthly Buchungen'!D2:D706,$D14,'P23 monthly Buchungen'!C2:C706,"&gt;="&amp;EI$4,'P23 monthly Buchungen'!C2:C706,"&lt;"&amp;EI$5+1,'P23 monthly Buchungen'!L2:L706,"Einnahmen")-SUMIFS('P23 monthly Buchungen'!F2:F706,'P23 monthly Buchungen'!D2:D706,$D14,'P23 monthly Buchungen'!C2:C706,"&gt;="&amp;EI$4,'P23 monthly Buchungen'!C2:C706,"&lt;"&amp;EI$5+1,'P23 monthly Buchungen'!P2:P706,"Ausgaben")</f>
        <v>0</v>
      </c>
    </row>
    <row r="15" spans="1:139" x14ac:dyDescent="0.2">
      <c r="C15" t="s">
        <v>5019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Buchungen'!F2:F706,'P23 monthly Buchungen'!D2:D706,$D15,'P23 monthly Buchungen'!C2:C706,"&gt;="&amp;P$4,'P23 monthly Buchungen'!C2:C706,"&lt;"&amp;P$5+1,'P23 monthly Buchungen'!L2:L706,"Ausgaben")-SUMIFS('P23 monthly Buchungen'!F2:F706,'P23 monthly Buchungen'!D2:D706,$D15,'P23 monthly Buchungen'!C2:C706,"&gt;="&amp;P$4,'P23 monthly Buchungen'!C2:C706,"&lt;"&amp;P$5+1,'P23 monthly Buchungen'!P2:P706,"Einnahmen")+SUMIFS('P23 monthly Buchungen'!F2:F706,'P23 monthly Buchungen'!D2:D706,$D15,'P23 monthly Buchungen'!C2:C706,"&gt;="&amp;P$4,'P23 monthly Buchungen'!C2:C706,"&lt;"&amp;P$5+1,'P23 monthly Buchungen'!L2:L706,"Einnahmen")-SUMIFS('P23 monthly Buchungen'!F2:F706,'P23 monthly Buchungen'!D2:D706,$D15,'P23 monthly Buchungen'!C2:C706,"&gt;="&amp;P$4,'P23 monthly Buchungen'!C2:C706,"&lt;"&amp;P$5+1,'P23 monthly Buchungen'!P2:P706,"Ausgaben")</f>
        <v>0</v>
      </c>
      <c r="Q15" s="21"/>
      <c r="S15" s="26">
        <f>SUMIFS('P23 monthly Buchungen'!F2:F706,'P23 monthly Buchungen'!D2:D706,$D15,'P23 monthly Buchungen'!C2:C706,"&gt;="&amp;S$4,'P23 monthly Buchungen'!C2:C706,"&lt;"&amp;S$5+1,'P23 monthly Buchungen'!L2:L706,"Ausgaben")-SUMIFS('P23 monthly Buchungen'!F2:F706,'P23 monthly Buchungen'!D2:D706,$D15,'P23 monthly Buchungen'!C2:C706,"&gt;="&amp;S$4,'P23 monthly Buchungen'!C2:C706,"&lt;"&amp;S$5+1,'P23 monthly Buchungen'!P2:P706,"Einnahmen")+SUMIFS('P23 monthly Buchungen'!F2:F706,'P23 monthly Buchungen'!D2:D706,$D15,'P23 monthly Buchungen'!C2:C706,"&gt;="&amp;S$4,'P23 monthly Buchungen'!C2:C706,"&lt;"&amp;S$5+1,'P23 monthly Buchungen'!L2:L706,"Einnahmen")-SUMIFS('P23 monthly Buchungen'!F2:F706,'P23 monthly Buchungen'!D2:D706,$D15,'P23 monthly Buchungen'!C2:C706,"&gt;="&amp;S$4,'P23 monthly Buchungen'!C2:C706,"&lt;"&amp;S$5+1,'P23 monthly Buchungen'!P2:P706,"Ausgaben")</f>
        <v>2532.5700000000002</v>
      </c>
      <c r="T15" s="21"/>
      <c r="V15" s="26">
        <f>SUMIFS('P23 monthly Buchungen'!F2:F706,'P23 monthly Buchungen'!D2:D706,$D15,'P23 monthly Buchungen'!C2:C706,"&gt;="&amp;V$4,'P23 monthly Buchungen'!C2:C706,"&lt;"&amp;V$5+1,'P23 monthly Buchungen'!L2:L706,"Ausgaben")-SUMIFS('P23 monthly Buchungen'!F2:F706,'P23 monthly Buchungen'!D2:D706,$D15,'P23 monthly Buchungen'!C2:C706,"&gt;="&amp;V$4,'P23 monthly Buchungen'!C2:C706,"&lt;"&amp;V$5+1,'P23 monthly Buchungen'!P2:P706,"Einnahmen")+SUMIFS('P23 monthly Buchungen'!F2:F706,'P23 monthly Buchungen'!D2:D706,$D15,'P23 monthly Buchungen'!C2:C706,"&gt;="&amp;V$4,'P23 monthly Buchungen'!C2:C706,"&lt;"&amp;V$5+1,'P23 monthly Buchungen'!L2:L706,"Einnahmen")-SUMIFS('P23 monthly Buchungen'!F2:F706,'P23 monthly Buchungen'!D2:D706,$D15,'P23 monthly Buchungen'!C2:C706,"&gt;="&amp;V$4,'P23 monthly Buchungen'!C2:C706,"&lt;"&amp;V$5+1,'P23 monthly Buchungen'!P2:P706,"Ausgaben")</f>
        <v>2532.5700000000002</v>
      </c>
      <c r="W15" s="21"/>
      <c r="Y15" s="26">
        <f>SUMIFS('P23 monthly Buchungen'!F2:F706,'P23 monthly Buchungen'!D2:D706,$D15,'P23 monthly Buchungen'!C2:C706,"&gt;="&amp;Y$4,'P23 monthly Buchungen'!C2:C706,"&lt;"&amp;Y$5+1,'P23 monthly Buchungen'!L2:L706,"Ausgaben")-SUMIFS('P23 monthly Buchungen'!F2:F706,'P23 monthly Buchungen'!D2:D706,$D15,'P23 monthly Buchungen'!C2:C706,"&gt;="&amp;Y$4,'P23 monthly Buchungen'!C2:C706,"&lt;"&amp;Y$5+1,'P23 monthly Buchungen'!P2:P706,"Einnahmen")+SUMIFS('P23 monthly Buchungen'!F2:F706,'P23 monthly Buchungen'!D2:D706,$D15,'P23 monthly Buchungen'!C2:C706,"&gt;="&amp;Y$4,'P23 monthly Buchungen'!C2:C706,"&lt;"&amp;Y$5+1,'P23 monthly Buchungen'!L2:L706,"Einnahmen")-SUMIFS('P23 monthly Buchungen'!F2:F706,'P23 monthly Buchungen'!D2:D706,$D15,'P23 monthly Buchungen'!C2:C706,"&gt;="&amp;Y$4,'P23 monthly Buchungen'!C2:C706,"&lt;"&amp;Y$5+1,'P23 monthly Buchungen'!P2:P706,"Ausgaben")</f>
        <v>2662.09</v>
      </c>
      <c r="Z15" s="21"/>
      <c r="AB15" s="26">
        <f>SUMIFS('P23 monthly Buchungen'!F2:F706,'P23 monthly Buchungen'!D2:D706,$D15,'P23 monthly Buchungen'!C2:C706,"&gt;="&amp;AB$4,'P23 monthly Buchungen'!C2:C706,"&lt;"&amp;AB$5+1,'P23 monthly Buchungen'!L2:L706,"Ausgaben")-SUMIFS('P23 monthly Buchungen'!F2:F706,'P23 monthly Buchungen'!D2:D706,$D15,'P23 monthly Buchungen'!C2:C706,"&gt;="&amp;AB$4,'P23 monthly Buchungen'!C2:C706,"&lt;"&amp;AB$5+1,'P23 monthly Buchungen'!P2:P706,"Einnahmen")+SUMIFS('P23 monthly Buchungen'!F2:F706,'P23 monthly Buchungen'!D2:D706,$D15,'P23 monthly Buchungen'!C2:C706,"&gt;="&amp;AB$4,'P23 monthly Buchungen'!C2:C706,"&lt;"&amp;AB$5+1,'P23 monthly Buchungen'!L2:L706,"Einnahmen")-SUMIFS('P23 monthly Buchungen'!F2:F706,'P23 monthly Buchungen'!D2:D706,$D15,'P23 monthly Buchungen'!C2:C706,"&gt;="&amp;AB$4,'P23 monthly Buchungen'!C2:C706,"&lt;"&amp;AB$5+1,'P23 monthly Buchungen'!P2:P706,"Ausgaben")</f>
        <v>2662.09</v>
      </c>
      <c r="AC15" s="21"/>
      <c r="AE15" s="26">
        <f>SUMIFS('P23 monthly Buchungen'!F2:F706,'P23 monthly Buchungen'!D2:D706,$D15,'P23 monthly Buchungen'!C2:C706,"&gt;="&amp;AE$4,'P23 monthly Buchungen'!C2:C706,"&lt;"&amp;AE$5+1,'P23 monthly Buchungen'!L2:L706,"Ausgaben")-SUMIFS('P23 monthly Buchungen'!F2:F706,'P23 monthly Buchungen'!D2:D706,$D15,'P23 monthly Buchungen'!C2:C706,"&gt;="&amp;AE$4,'P23 monthly Buchungen'!C2:C706,"&lt;"&amp;AE$5+1,'P23 monthly Buchungen'!P2:P706,"Einnahmen")+SUMIFS('P23 monthly Buchungen'!F2:F706,'P23 monthly Buchungen'!D2:D706,$D15,'P23 monthly Buchungen'!C2:C706,"&gt;="&amp;AE$4,'P23 monthly Buchungen'!C2:C706,"&lt;"&amp;AE$5+1,'P23 monthly Buchungen'!L2:L706,"Einnahmen")-SUMIFS('P23 monthly Buchungen'!F2:F706,'P23 monthly Buchungen'!D2:D706,$D15,'P23 monthly Buchungen'!C2:C706,"&gt;="&amp;AE$4,'P23 monthly Buchungen'!C2:C706,"&lt;"&amp;AE$5+1,'P23 monthly Buchungen'!P2:P706,"Ausgaben")</f>
        <v>2724.79</v>
      </c>
      <c r="AF15" s="21"/>
      <c r="AH15" s="26">
        <f>SUMIFS('P23 monthly Buchungen'!F2:F706,'P23 monthly Buchungen'!D2:D706,$D15,'P23 monthly Buchungen'!C2:C706,"&gt;="&amp;AH$4,'P23 monthly Buchungen'!C2:C706,"&lt;"&amp;AH$5+1,'P23 monthly Buchungen'!L2:L706,"Ausgaben")-SUMIFS('P23 monthly Buchungen'!F2:F706,'P23 monthly Buchungen'!D2:D706,$D15,'P23 monthly Buchungen'!C2:C706,"&gt;="&amp;AH$4,'P23 monthly Buchungen'!C2:C706,"&lt;"&amp;AH$5+1,'P23 monthly Buchungen'!P2:P706,"Einnahmen")+SUMIFS('P23 monthly Buchungen'!F2:F706,'P23 monthly Buchungen'!D2:D706,$D15,'P23 monthly Buchungen'!C2:C706,"&gt;="&amp;AH$4,'P23 monthly Buchungen'!C2:C706,"&lt;"&amp;AH$5+1,'P23 monthly Buchungen'!L2:L706,"Einnahmen")-SUMIFS('P23 monthly Buchungen'!F2:F706,'P23 monthly Buchungen'!D2:D706,$D15,'P23 monthly Buchungen'!C2:C706,"&gt;="&amp;AH$4,'P23 monthly Buchungen'!C2:C706,"&lt;"&amp;AH$5+1,'P23 monthly Buchungen'!P2:P706,"Ausgaben")</f>
        <v>3246.91</v>
      </c>
      <c r="AI15" s="21"/>
      <c r="AK15" s="26">
        <f>SUMIFS('P23 monthly Buchungen'!F2:F706,'P23 monthly Buchungen'!D2:D706,$D15,'P23 monthly Buchungen'!C2:C706,"&gt;="&amp;AK$4,'P23 monthly Buchungen'!C2:C706,"&lt;"&amp;AK$5+1,'P23 monthly Buchungen'!L2:L706,"Ausgaben")-SUMIFS('P23 monthly Buchungen'!F2:F706,'P23 monthly Buchungen'!D2:D706,$D15,'P23 monthly Buchungen'!C2:C706,"&gt;="&amp;AK$4,'P23 monthly Buchungen'!C2:C706,"&lt;"&amp;AK$5+1,'P23 monthly Buchungen'!P2:P706,"Einnahmen")+SUMIFS('P23 monthly Buchungen'!F2:F706,'P23 monthly Buchungen'!D2:D706,$D15,'P23 monthly Buchungen'!C2:C706,"&gt;="&amp;AK$4,'P23 monthly Buchungen'!C2:C706,"&lt;"&amp;AK$5+1,'P23 monthly Buchungen'!L2:L706,"Einnahmen")-SUMIFS('P23 monthly Buchungen'!F2:F706,'P23 monthly Buchungen'!D2:D706,$D15,'P23 monthly Buchungen'!C2:C706,"&gt;="&amp;AK$4,'P23 monthly Buchungen'!C2:C706,"&lt;"&amp;AK$5+1,'P23 monthly Buchungen'!P2:P706,"Ausgaben")</f>
        <v>2783.86</v>
      </c>
      <c r="AL15" s="21"/>
      <c r="AN15" s="26">
        <f>SUMIFS('P23 monthly Buchungen'!F2:F706,'P23 monthly Buchungen'!D2:D706,$D15,'P23 monthly Buchungen'!C2:C706,"&gt;="&amp;AN$4,'P23 monthly Buchungen'!C2:C706,"&lt;"&amp;AN$5+1,'P23 monthly Buchungen'!L2:L706,"Ausgaben")-SUMIFS('P23 monthly Buchungen'!F2:F706,'P23 monthly Buchungen'!D2:D706,$D15,'P23 monthly Buchungen'!C2:C706,"&gt;="&amp;AN$4,'P23 monthly Buchungen'!C2:C706,"&lt;"&amp;AN$5+1,'P23 monthly Buchungen'!P2:P706,"Einnahmen")+SUMIFS('P23 monthly Buchungen'!F2:F706,'P23 monthly Buchungen'!D2:D706,$D15,'P23 monthly Buchungen'!C2:C706,"&gt;="&amp;AN$4,'P23 monthly Buchungen'!C2:C706,"&lt;"&amp;AN$5+1,'P23 monthly Buchungen'!L2:L706,"Einnahmen")-SUMIFS('P23 monthly Buchungen'!F2:F706,'P23 monthly Buchungen'!D2:D706,$D15,'P23 monthly Buchungen'!C2:C706,"&gt;="&amp;AN$4,'P23 monthly Buchungen'!C2:C706,"&lt;"&amp;AN$5+1,'P23 monthly Buchungen'!P2:P706,"Ausgaben")</f>
        <v>2783.86</v>
      </c>
      <c r="AO15" s="21"/>
      <c r="AQ15" s="26">
        <f>SUMIFS('P23 monthly Buchungen'!F2:F706,'P23 monthly Buchungen'!D2:D706,$D15,'P23 monthly Buchungen'!C2:C706,"&gt;="&amp;AQ$4,'P23 monthly Buchungen'!C2:C706,"&lt;"&amp;AQ$5+1,'P23 monthly Buchungen'!L2:L706,"Ausgaben")-SUMIFS('P23 monthly Buchungen'!F2:F706,'P23 monthly Buchungen'!D2:D706,$D15,'P23 monthly Buchungen'!C2:C706,"&gt;="&amp;AQ$4,'P23 monthly Buchungen'!C2:C706,"&lt;"&amp;AQ$5+1,'P23 monthly Buchungen'!P2:P706,"Einnahmen")+SUMIFS('P23 monthly Buchungen'!F2:F706,'P23 monthly Buchungen'!D2:D706,$D15,'P23 monthly Buchungen'!C2:C706,"&gt;="&amp;AQ$4,'P23 monthly Buchungen'!C2:C706,"&lt;"&amp;AQ$5+1,'P23 monthly Buchungen'!L2:L706,"Einnahmen")-SUMIFS('P23 monthly Buchungen'!F2:F706,'P23 monthly Buchungen'!D2:D706,$D15,'P23 monthly Buchungen'!C2:C706,"&gt;="&amp;AQ$4,'P23 monthly Buchungen'!C2:C706,"&lt;"&amp;AQ$5+1,'P23 monthly Buchungen'!P2:P706,"Ausgaben")</f>
        <v>2783.86</v>
      </c>
      <c r="AR15" s="21"/>
      <c r="AT15" s="26">
        <f>SUMIFS('P23 monthly Buchungen'!F2:F706,'P23 monthly Buchungen'!D2:D706,$D15,'P23 monthly Buchungen'!C2:C706,"&gt;="&amp;AT$4,'P23 monthly Buchungen'!C2:C706,"&lt;"&amp;AT$5+1,'P23 monthly Buchungen'!L2:L706,"Ausgaben")-SUMIFS('P23 monthly Buchungen'!F2:F706,'P23 monthly Buchungen'!D2:D706,$D15,'P23 monthly Buchungen'!C2:C706,"&gt;="&amp;AT$4,'P23 monthly Buchungen'!C2:C706,"&lt;"&amp;AT$5+1,'P23 monthly Buchungen'!P2:P706,"Einnahmen")+SUMIFS('P23 monthly Buchungen'!F2:F706,'P23 monthly Buchungen'!D2:D706,$D15,'P23 monthly Buchungen'!C2:C706,"&gt;="&amp;AT$4,'P23 monthly Buchungen'!C2:C706,"&lt;"&amp;AT$5+1,'P23 monthly Buchungen'!L2:L706,"Einnahmen")-SUMIFS('P23 monthly Buchungen'!F2:F706,'P23 monthly Buchungen'!D2:D706,$D15,'P23 monthly Buchungen'!C2:C706,"&gt;="&amp;AT$4,'P23 monthly Buchungen'!C2:C706,"&lt;"&amp;AT$5+1,'P23 monthly Buchungen'!P2:P706,"Ausgaben")</f>
        <v>2783.86</v>
      </c>
      <c r="AU15" s="21"/>
      <c r="AW15" s="26">
        <f>SUMIFS('P23 monthly Buchungen'!F2:F706,'P23 monthly Buchungen'!D2:D706,$D15,'P23 monthly Buchungen'!C2:C706,"&gt;="&amp;AW$4,'P23 monthly Buchungen'!C2:C706,"&lt;"&amp;AW$5+1,'P23 monthly Buchungen'!L2:L706,"Ausgaben")-SUMIFS('P23 monthly Buchungen'!F2:F706,'P23 monthly Buchungen'!D2:D706,$D15,'P23 monthly Buchungen'!C2:C706,"&gt;="&amp;AW$4,'P23 monthly Buchungen'!C2:C706,"&lt;"&amp;AW$5+1,'P23 monthly Buchungen'!P2:P706,"Einnahmen")+SUMIFS('P23 monthly Buchungen'!F2:F706,'P23 monthly Buchungen'!D2:D706,$D15,'P23 monthly Buchungen'!C2:C706,"&gt;="&amp;AW$4,'P23 monthly Buchungen'!C2:C706,"&lt;"&amp;AW$5+1,'P23 monthly Buchungen'!L2:L706,"Einnahmen")-SUMIFS('P23 monthly Buchungen'!F2:F706,'P23 monthly Buchungen'!D2:D706,$D15,'P23 monthly Buchungen'!C2:C706,"&gt;="&amp;AW$4,'P23 monthly Buchungen'!C2:C706,"&lt;"&amp;AW$5+1,'P23 monthly Buchungen'!P2:P706,"Ausgaben")</f>
        <v>5010.92</v>
      </c>
      <c r="AX15" s="21"/>
      <c r="AZ15" s="26">
        <f>SUMIFS('P23 monthly Buchungen'!F2:F706,'P23 monthly Buchungen'!D2:D706,$D15,'P23 monthly Buchungen'!C2:C706,"&gt;="&amp;AZ$4,'P23 monthly Buchungen'!C2:C706,"&lt;"&amp;AZ$5+1,'P23 monthly Buchungen'!L2:L706,"Ausgaben")-SUMIFS('P23 monthly Buchungen'!F2:F706,'P23 monthly Buchungen'!D2:D706,$D15,'P23 monthly Buchungen'!C2:C706,"&gt;="&amp;AZ$4,'P23 monthly Buchungen'!C2:C706,"&lt;"&amp;AZ$5+1,'P23 monthly Buchungen'!P2:P706,"Einnahmen")+SUMIFS('P23 monthly Buchungen'!F2:F706,'P23 monthly Buchungen'!D2:D706,$D15,'P23 monthly Buchungen'!C2:C706,"&gt;="&amp;AZ$4,'P23 monthly Buchungen'!C2:C706,"&lt;"&amp;AZ$5+1,'P23 monthly Buchungen'!L2:L706,"Einnahmen")-SUMIFS('P23 monthly Buchungen'!F2:F706,'P23 monthly Buchungen'!D2:D706,$D15,'P23 monthly Buchungen'!C2:C706,"&gt;="&amp;AZ$4,'P23 monthly Buchungen'!C2:C706,"&lt;"&amp;AZ$5+1,'P23 monthly Buchungen'!P2:P706,"Ausgaben")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Buchungen'!F2:F706,'P23 monthly Buchungen'!D2:D706,$D15,'P23 monthly Buchungen'!C2:C706,"&gt;="&amp;BI$4,'P23 monthly Buchungen'!C2:C706,"&lt;"&amp;BI$5+1,'P23 monthly Buchungen'!L2:L706,"Ausgaben")-SUMIFS('P23 monthly Buchungen'!F2:F706,'P23 monthly Buchungen'!D2:D706,$D15,'P23 monthly Buchungen'!C2:C706,"&gt;="&amp;BI$4,'P23 monthly Buchungen'!C2:C706,"&lt;"&amp;BI$5+1,'P23 monthly Buchungen'!P2:P706,"Einnahmen")+SUMIFS('P23 monthly Buchungen'!F2:F706,'P23 monthly Buchungen'!D2:D706,$D15,'P23 monthly Buchungen'!C2:C706,"&gt;="&amp;BI$4,'P23 monthly Buchungen'!C2:C706,"&lt;"&amp;BI$5+1,'P23 monthly Buchungen'!L2:L706,"Einnahmen")-SUMIFS('P23 monthly Buchungen'!F2:F706,'P23 monthly Buchungen'!D2:D706,$D15,'P23 monthly Buchungen'!C2:C706,"&gt;="&amp;BI$4,'P23 monthly Buchungen'!C2:C706,"&lt;"&amp;BI$5+1,'P23 monthly Buchungen'!P2:P706,"Ausgaben")</f>
        <v>2770.7000000000003</v>
      </c>
      <c r="BJ15" s="21"/>
      <c r="BL15" s="26">
        <f>SUMIFS('P23 monthly Buchungen'!F2:F706,'P23 monthly Buchungen'!D2:D706,$D15,'P23 monthly Buchungen'!C2:C706,"&gt;="&amp;BL$4,'P23 monthly Buchungen'!C2:C706,"&lt;"&amp;BL$5+1,'P23 monthly Buchungen'!L2:L706,"Ausgaben")-SUMIFS('P23 monthly Buchungen'!F2:F706,'P23 monthly Buchungen'!D2:D706,$D15,'P23 monthly Buchungen'!C2:C706,"&gt;="&amp;BL$4,'P23 monthly Buchungen'!C2:C706,"&lt;"&amp;BL$5+1,'P23 monthly Buchungen'!P2:P706,"Einnahmen")+SUMIFS('P23 monthly Buchungen'!F2:F706,'P23 monthly Buchungen'!D2:D706,$D15,'P23 monthly Buchungen'!C2:C706,"&gt;="&amp;BL$4,'P23 monthly Buchungen'!C2:C706,"&lt;"&amp;BL$5+1,'P23 monthly Buchungen'!L2:L706,"Einnahmen")-SUMIFS('P23 monthly Buchungen'!F2:F706,'P23 monthly Buchungen'!D2:D706,$D15,'P23 monthly Buchungen'!C2:C706,"&gt;="&amp;BL$4,'P23 monthly Buchungen'!C2:C706,"&lt;"&amp;BL$5+1,'P23 monthly Buchungen'!P2:P706,"Ausgaben")</f>
        <v>2770.7000000000003</v>
      </c>
      <c r="BM15" s="21"/>
      <c r="BO15" s="26">
        <f>SUMIFS('P23 monthly Buchungen'!F2:F706,'P23 monthly Buchungen'!D2:D706,$D15,'P23 monthly Buchungen'!C2:C706,"&gt;="&amp;BO$4,'P23 monthly Buchungen'!C2:C706,"&lt;"&amp;BO$5+1,'P23 monthly Buchungen'!L2:L706,"Ausgaben")-SUMIFS('P23 monthly Buchungen'!F2:F706,'P23 monthly Buchungen'!D2:D706,$D15,'P23 monthly Buchungen'!C2:C706,"&gt;="&amp;BO$4,'P23 monthly Buchungen'!C2:C706,"&lt;"&amp;BO$5+1,'P23 monthly Buchungen'!P2:P706,"Einnahmen")+SUMIFS('P23 monthly Buchungen'!F2:F706,'P23 monthly Buchungen'!D2:D706,$D15,'P23 monthly Buchungen'!C2:C706,"&gt;="&amp;BO$4,'P23 monthly Buchungen'!C2:C706,"&lt;"&amp;BO$5+1,'P23 monthly Buchungen'!L2:L706,"Einnahmen")-SUMIFS('P23 monthly Buchungen'!F2:F706,'P23 monthly Buchungen'!D2:D706,$D15,'P23 monthly Buchungen'!C2:C706,"&gt;="&amp;BO$4,'P23 monthly Buchungen'!C2:C706,"&lt;"&amp;BO$5+1,'P23 monthly Buchungen'!P2:P706,"Ausgaben")</f>
        <v>2937.0699999999997</v>
      </c>
      <c r="BP15" s="21"/>
      <c r="BR15" s="26">
        <f>SUMIFS('P23 monthly Buchungen'!F2:F706,'P23 monthly Buchungen'!D2:D706,$D15,'P23 monthly Buchungen'!C2:C706,"&gt;="&amp;BR$4,'P23 monthly Buchungen'!C2:C706,"&lt;"&amp;BR$5+1,'P23 monthly Buchungen'!L2:L706,"Ausgaben")-SUMIFS('P23 monthly Buchungen'!F2:F706,'P23 monthly Buchungen'!D2:D706,$D15,'P23 monthly Buchungen'!C2:C706,"&gt;="&amp;BR$4,'P23 monthly Buchungen'!C2:C706,"&lt;"&amp;BR$5+1,'P23 monthly Buchungen'!P2:P706,"Einnahmen")+SUMIFS('P23 monthly Buchungen'!F2:F706,'P23 monthly Buchungen'!D2:D706,$D15,'P23 monthly Buchungen'!C2:C706,"&gt;="&amp;BR$4,'P23 monthly Buchungen'!C2:C706,"&lt;"&amp;BR$5+1,'P23 monthly Buchungen'!L2:L706,"Einnahmen")-SUMIFS('P23 monthly Buchungen'!F2:F706,'P23 monthly Buchungen'!D2:D706,$D15,'P23 monthly Buchungen'!C2:C706,"&gt;="&amp;BR$4,'P23 monthly Buchungen'!C2:C706,"&lt;"&amp;BR$5+1,'P23 monthly Buchungen'!P2:P706,"Ausgaben")</f>
        <v>2937.0699999999997</v>
      </c>
      <c r="BS15" s="21"/>
      <c r="BU15" s="26">
        <f>SUMIFS('P23 monthly Buchungen'!F2:F706,'P23 monthly Buchungen'!D2:D706,$D15,'P23 monthly Buchungen'!C2:C706,"&gt;="&amp;BU$4,'P23 monthly Buchungen'!C2:C706,"&lt;"&amp;BU$5+1,'P23 monthly Buchungen'!L2:L706,"Ausgaben")-SUMIFS('P23 monthly Buchungen'!F2:F706,'P23 monthly Buchungen'!D2:D706,$D15,'P23 monthly Buchungen'!C2:C706,"&gt;="&amp;BU$4,'P23 monthly Buchungen'!C2:C706,"&lt;"&amp;BU$5+1,'P23 monthly Buchungen'!P2:P706,"Einnahmen")+SUMIFS('P23 monthly Buchungen'!F2:F706,'P23 monthly Buchungen'!D2:D706,$D15,'P23 monthly Buchungen'!C2:C706,"&gt;="&amp;BU$4,'P23 monthly Buchungen'!C2:C706,"&lt;"&amp;BU$5+1,'P23 monthly Buchungen'!L2:L706,"Einnahmen")-SUMIFS('P23 monthly Buchungen'!F2:F706,'P23 monthly Buchungen'!D2:D706,$D15,'P23 monthly Buchungen'!C2:C706,"&gt;="&amp;BU$4,'P23 monthly Buchungen'!C2:C706,"&lt;"&amp;BU$5+1,'P23 monthly Buchungen'!P2:P706,"Ausgaben")</f>
        <v>3054.8</v>
      </c>
      <c r="BV15" s="21"/>
      <c r="BX15" s="26">
        <f>SUMIFS('P23 monthly Buchungen'!F2:F706,'P23 monthly Buchungen'!D2:D706,$D15,'P23 monthly Buchungen'!C2:C706,"&gt;="&amp;BX$4,'P23 monthly Buchungen'!C2:C706,"&lt;"&amp;BX$5+1,'P23 monthly Buchungen'!L2:L706,"Ausgaben")-SUMIFS('P23 monthly Buchungen'!F2:F706,'P23 monthly Buchungen'!D2:D706,$D15,'P23 monthly Buchungen'!C2:C706,"&gt;="&amp;BX$4,'P23 monthly Buchungen'!C2:C706,"&lt;"&amp;BX$5+1,'P23 monthly Buchungen'!P2:P706,"Einnahmen")+SUMIFS('P23 monthly Buchungen'!F2:F706,'P23 monthly Buchungen'!D2:D706,$D15,'P23 monthly Buchungen'!C2:C706,"&gt;="&amp;BX$4,'P23 monthly Buchungen'!C2:C706,"&lt;"&amp;BX$5+1,'P23 monthly Buchungen'!L2:L706,"Einnahmen")-SUMIFS('P23 monthly Buchungen'!F2:F706,'P23 monthly Buchungen'!D2:D706,$D15,'P23 monthly Buchungen'!C2:C706,"&gt;="&amp;BX$4,'P23 monthly Buchungen'!C2:C706,"&lt;"&amp;BX$5+1,'P23 monthly Buchungen'!P2:P706,"Ausgaben")</f>
        <v>2937.0699999999997</v>
      </c>
      <c r="BY15" s="21"/>
      <c r="CA15" s="26">
        <f>SUMIFS('P23 monthly Buchungen'!F2:F706,'P23 monthly Buchungen'!D2:D706,$D15,'P23 monthly Buchungen'!C2:C706,"&gt;="&amp;CA$4,'P23 monthly Buchungen'!C2:C706,"&lt;"&amp;CA$5+1,'P23 monthly Buchungen'!L2:L706,"Ausgaben")-SUMIFS('P23 monthly Buchungen'!F2:F706,'P23 monthly Buchungen'!D2:D706,$D15,'P23 monthly Buchungen'!C2:C706,"&gt;="&amp;CA$4,'P23 monthly Buchungen'!C2:C706,"&lt;"&amp;CA$5+1,'P23 monthly Buchungen'!P2:P706,"Einnahmen")+SUMIFS('P23 monthly Buchungen'!F2:F706,'P23 monthly Buchungen'!D2:D706,$D15,'P23 monthly Buchungen'!C2:C706,"&gt;="&amp;CA$4,'P23 monthly Buchungen'!C2:C706,"&lt;"&amp;CA$5+1,'P23 monthly Buchungen'!L2:L706,"Einnahmen")-SUMIFS('P23 monthly Buchungen'!F2:F706,'P23 monthly Buchungen'!D2:D706,$D15,'P23 monthly Buchungen'!C2:C706,"&gt;="&amp;CA$4,'P23 monthly Buchungen'!C2:C706,"&lt;"&amp;CA$5+1,'P23 monthly Buchungen'!P2:P706,"Ausgaben")</f>
        <v>2382.81</v>
      </c>
      <c r="CB15" s="21"/>
      <c r="CD15" s="26">
        <f>SUMIFS('P23 monthly Buchungen'!F2:F706,'P23 monthly Buchungen'!D2:D706,$D15,'P23 monthly Buchungen'!C2:C706,"&gt;="&amp;CD$4,'P23 monthly Buchungen'!C2:C706,"&lt;"&amp;CD$5+1,'P23 monthly Buchungen'!L2:L706,"Ausgaben")-SUMIFS('P23 monthly Buchungen'!F2:F706,'P23 monthly Buchungen'!D2:D706,$D15,'P23 monthly Buchungen'!C2:C706,"&gt;="&amp;CD$4,'P23 monthly Buchungen'!C2:C706,"&lt;"&amp;CD$5+1,'P23 monthly Buchungen'!P2:P706,"Einnahmen")+SUMIFS('P23 monthly Buchungen'!F2:F706,'P23 monthly Buchungen'!D2:D706,$D15,'P23 monthly Buchungen'!C2:C706,"&gt;="&amp;CD$4,'P23 monthly Buchungen'!C2:C706,"&lt;"&amp;CD$5+1,'P23 monthly Buchungen'!L2:L706,"Einnahmen")-SUMIFS('P23 monthly Buchungen'!F2:F706,'P23 monthly Buchungen'!D2:D706,$D15,'P23 monthly Buchungen'!C2:C706,"&gt;="&amp;CD$4,'P23 monthly Buchungen'!C2:C706,"&lt;"&amp;CD$5+1,'P23 monthly Buchungen'!P2:P706,"Ausgaben")</f>
        <v>2382.81</v>
      </c>
      <c r="CE15" s="21"/>
      <c r="CG15" s="26">
        <f>SUMIFS('P23 monthly Buchungen'!F2:F706,'P23 monthly Buchungen'!D2:D706,$D15,'P23 monthly Buchungen'!C2:C706,"&gt;="&amp;CG$4,'P23 monthly Buchungen'!C2:C706,"&lt;"&amp;CG$5+1,'P23 monthly Buchungen'!L2:L706,"Ausgaben")-SUMIFS('P23 monthly Buchungen'!F2:F706,'P23 monthly Buchungen'!D2:D706,$D15,'P23 monthly Buchungen'!C2:C706,"&gt;="&amp;CG$4,'P23 monthly Buchungen'!C2:C706,"&lt;"&amp;CG$5+1,'P23 monthly Buchungen'!P2:P706,"Einnahmen")+SUMIFS('P23 monthly Buchungen'!F2:F706,'P23 monthly Buchungen'!D2:D706,$D15,'P23 monthly Buchungen'!C2:C706,"&gt;="&amp;CG$4,'P23 monthly Buchungen'!C2:C706,"&lt;"&amp;CG$5+1,'P23 monthly Buchungen'!L2:L706,"Einnahmen")-SUMIFS('P23 monthly Buchungen'!F2:F706,'P23 monthly Buchungen'!D2:D706,$D15,'P23 monthly Buchungen'!C2:C706,"&gt;="&amp;CG$4,'P23 monthly Buchungen'!C2:C706,"&lt;"&amp;CG$5+1,'P23 monthly Buchungen'!P2:P706,"Ausgaben")</f>
        <v>2382.81</v>
      </c>
      <c r="CH15" s="21"/>
      <c r="CJ15" s="26">
        <f>SUMIFS('P23 monthly Buchungen'!F2:F706,'P23 monthly Buchungen'!D2:D706,$D15,'P23 monthly Buchungen'!C2:C706,"&gt;="&amp;CJ$4,'P23 monthly Buchungen'!C2:C706,"&lt;"&amp;CJ$5+1,'P23 monthly Buchungen'!L2:L706,"Ausgaben")-SUMIFS('P23 monthly Buchungen'!F2:F706,'P23 monthly Buchungen'!D2:D706,$D15,'P23 monthly Buchungen'!C2:C706,"&gt;="&amp;CJ$4,'P23 monthly Buchungen'!C2:C706,"&lt;"&amp;CJ$5+1,'P23 monthly Buchungen'!P2:P706,"Einnahmen")+SUMIFS('P23 monthly Buchungen'!F2:F706,'P23 monthly Buchungen'!D2:D706,$D15,'P23 monthly Buchungen'!C2:C706,"&gt;="&amp;CJ$4,'P23 monthly Buchungen'!C2:C706,"&lt;"&amp;CJ$5+1,'P23 monthly Buchungen'!L2:L706,"Einnahmen")-SUMIFS('P23 monthly Buchungen'!F2:F706,'P23 monthly Buchungen'!D2:D706,$D15,'P23 monthly Buchungen'!C2:C706,"&gt;="&amp;CJ$4,'P23 monthly Buchungen'!C2:C706,"&lt;"&amp;CJ$5+1,'P23 monthly Buchungen'!P2:P706,"Ausgaben")</f>
        <v>3054.21</v>
      </c>
      <c r="CK15" s="21"/>
      <c r="CM15" s="26">
        <f>SUMIFS('P23 monthly Buchungen'!F2:F706,'P23 monthly Buchungen'!D2:D706,$D15,'P23 monthly Buchungen'!C2:C706,"&gt;="&amp;CM$4,'P23 monthly Buchungen'!C2:C706,"&lt;"&amp;CM$5+1,'P23 monthly Buchungen'!L2:L706,"Ausgaben")-SUMIFS('P23 monthly Buchungen'!F2:F706,'P23 monthly Buchungen'!D2:D706,$D15,'P23 monthly Buchungen'!C2:C706,"&gt;="&amp;CM$4,'P23 monthly Buchungen'!C2:C706,"&lt;"&amp;CM$5+1,'P23 monthly Buchungen'!P2:P706,"Einnahmen")+SUMIFS('P23 monthly Buchungen'!F2:F706,'P23 monthly Buchungen'!D2:D706,$D15,'P23 monthly Buchungen'!C2:C706,"&gt;="&amp;CM$4,'P23 monthly Buchungen'!C2:C706,"&lt;"&amp;CM$5+1,'P23 monthly Buchungen'!L2:L706,"Einnahmen")-SUMIFS('P23 monthly Buchungen'!F2:F706,'P23 monthly Buchungen'!D2:D706,$D15,'P23 monthly Buchungen'!C2:C706,"&gt;="&amp;CM$4,'P23 monthly Buchungen'!C2:C706,"&lt;"&amp;CM$5+1,'P23 monthly Buchungen'!P2:P706,"Ausgaben")</f>
        <v>5138.1100000000006</v>
      </c>
      <c r="CN15" s="21"/>
      <c r="CP15" s="26">
        <f>SUMIFS('P23 monthly Buchungen'!F2:F706,'P23 monthly Buchungen'!D2:D706,$D15,'P23 monthly Buchungen'!C2:C706,"&gt;="&amp;CP$4,'P23 monthly Buchungen'!C2:C706,"&lt;"&amp;CP$5+1,'P23 monthly Buchungen'!L2:L706,"Ausgaben")-SUMIFS('P23 monthly Buchungen'!F2:F706,'P23 monthly Buchungen'!D2:D706,$D15,'P23 monthly Buchungen'!C2:C706,"&gt;="&amp;CP$4,'P23 monthly Buchungen'!C2:C706,"&lt;"&amp;CP$5+1,'P23 monthly Buchungen'!P2:P706,"Einnahmen")+SUMIFS('P23 monthly Buchungen'!F2:F706,'P23 monthly Buchungen'!D2:D706,$D15,'P23 monthly Buchungen'!C2:C706,"&gt;="&amp;CP$4,'P23 monthly Buchungen'!C2:C706,"&lt;"&amp;CP$5+1,'P23 monthly Buchungen'!L2:L706,"Einnahmen")-SUMIFS('P23 monthly Buchungen'!F2:F706,'P23 monthly Buchungen'!D2:D706,$D15,'P23 monthly Buchungen'!C2:C706,"&gt;="&amp;CP$4,'P23 monthly Buchungen'!C2:C706,"&lt;"&amp;CP$5+1,'P23 monthly Buchungen'!P2:P706,"Ausgaben")</f>
        <v>2944.21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Buchungen'!F2:F706,'P23 monthly Buchungen'!D2:D706,$D15,'P23 monthly Buchungen'!C2:C706,"&gt;="&amp;CY$4,'P23 monthly Buchungen'!C2:C706,"&lt;"&amp;CY$5+1,'P23 monthly Buchungen'!L2:L706,"Ausgaben")-SUMIFS('P23 monthly Buchungen'!F2:F706,'P23 monthly Buchungen'!D2:D706,$D15,'P23 monthly Buchungen'!C2:C706,"&gt;="&amp;CY$4,'P23 monthly Buchungen'!C2:C706,"&lt;"&amp;CY$5+1,'P23 monthly Buchungen'!P2:P706,"Einnahmen")+SUMIFS('P23 monthly Buchungen'!F2:F706,'P23 monthly Buchungen'!D2:D706,$D15,'P23 monthly Buchungen'!C2:C706,"&gt;="&amp;CY$4,'P23 monthly Buchungen'!C2:C706,"&lt;"&amp;CY$5+1,'P23 monthly Buchungen'!L2:L706,"Einnahmen")-SUMIFS('P23 monthly Buchungen'!F2:F706,'P23 monthly Buchungen'!D2:D706,$D15,'P23 monthly Buchungen'!C2:C706,"&gt;="&amp;CY$4,'P23 monthly Buchungen'!C2:C706,"&lt;"&amp;CY$5+1,'P23 monthly Buchungen'!P2:P706,"Ausgaben")</f>
        <v>0</v>
      </c>
      <c r="CZ15" s="21"/>
      <c r="DB15" s="26">
        <f>SUMIFS('P23 monthly Buchungen'!F2:F706,'P23 monthly Buchungen'!D2:D706,$D15,'P23 monthly Buchungen'!C2:C706,"&gt;="&amp;DB$4,'P23 monthly Buchungen'!C2:C706,"&lt;"&amp;DB$5+1,'P23 monthly Buchungen'!L2:L706,"Ausgaben")-SUMIFS('P23 monthly Buchungen'!F2:F706,'P23 monthly Buchungen'!D2:D706,$D15,'P23 monthly Buchungen'!C2:C706,"&gt;="&amp;DB$4,'P23 monthly Buchungen'!C2:C706,"&lt;"&amp;DB$5+1,'P23 monthly Buchungen'!P2:P706,"Einnahmen")+SUMIFS('P23 monthly Buchungen'!F2:F706,'P23 monthly Buchungen'!D2:D706,$D15,'P23 monthly Buchungen'!C2:C706,"&gt;="&amp;DB$4,'P23 monthly Buchungen'!C2:C706,"&lt;"&amp;DB$5+1,'P23 monthly Buchungen'!L2:L706,"Einnahmen")-SUMIFS('P23 monthly Buchungen'!F2:F706,'P23 monthly Buchungen'!D2:D706,$D15,'P23 monthly Buchungen'!C2:C706,"&gt;="&amp;DB$4,'P23 monthly Buchungen'!C2:C706,"&lt;"&amp;DB$5+1,'P23 monthly Buchungen'!P2:P706,"Ausgaben")</f>
        <v>0</v>
      </c>
      <c r="DC15" s="21"/>
      <c r="DE15" s="26">
        <f>SUMIFS('P23 monthly Buchungen'!F2:F706,'P23 monthly Buchungen'!D2:D706,$D15,'P23 monthly Buchungen'!C2:C706,"&gt;="&amp;DE$4,'P23 monthly Buchungen'!C2:C706,"&lt;"&amp;DE$5+1,'P23 monthly Buchungen'!L2:L706,"Ausgaben")-SUMIFS('P23 monthly Buchungen'!F2:F706,'P23 monthly Buchungen'!D2:D706,$D15,'P23 monthly Buchungen'!C2:C706,"&gt;="&amp;DE$4,'P23 monthly Buchungen'!C2:C706,"&lt;"&amp;DE$5+1,'P23 monthly Buchungen'!P2:P706,"Einnahmen")+SUMIFS('P23 monthly Buchungen'!F2:F706,'P23 monthly Buchungen'!D2:D706,$D15,'P23 monthly Buchungen'!C2:C706,"&gt;="&amp;DE$4,'P23 monthly Buchungen'!C2:C706,"&lt;"&amp;DE$5+1,'P23 monthly Buchungen'!L2:L706,"Einnahmen")-SUMIFS('P23 monthly Buchungen'!F2:F706,'P23 monthly Buchungen'!D2:D706,$D15,'P23 monthly Buchungen'!C2:C706,"&gt;="&amp;DE$4,'P23 monthly Buchungen'!C2:C706,"&lt;"&amp;DE$5+1,'P23 monthly Buchungen'!P2:P706,"Ausgaben")</f>
        <v>0</v>
      </c>
      <c r="DF15" s="21"/>
      <c r="DH15" s="26">
        <f>SUMIFS('P23 monthly Buchungen'!F2:F706,'P23 monthly Buchungen'!D2:D706,$D15,'P23 monthly Buchungen'!C2:C706,"&gt;="&amp;DH$4,'P23 monthly Buchungen'!C2:C706,"&lt;"&amp;DH$5+1,'P23 monthly Buchungen'!L2:L706,"Ausgaben")-SUMIFS('P23 monthly Buchungen'!F2:F706,'P23 monthly Buchungen'!D2:D706,$D15,'P23 monthly Buchungen'!C2:C706,"&gt;="&amp;DH$4,'P23 monthly Buchungen'!C2:C706,"&lt;"&amp;DH$5+1,'P23 monthly Buchungen'!P2:P706,"Einnahmen")+SUMIFS('P23 monthly Buchungen'!F2:F706,'P23 monthly Buchungen'!D2:D706,$D15,'P23 monthly Buchungen'!C2:C706,"&gt;="&amp;DH$4,'P23 monthly Buchungen'!C2:C706,"&lt;"&amp;DH$5+1,'P23 monthly Buchungen'!L2:L706,"Einnahmen")-SUMIFS('P23 monthly Buchungen'!F2:F706,'P23 monthly Buchungen'!D2:D706,$D15,'P23 monthly Buchungen'!C2:C706,"&gt;="&amp;DH$4,'P23 monthly Buchungen'!C2:C706,"&lt;"&amp;DH$5+1,'P23 monthly Buchungen'!P2:P706,"Ausgaben")</f>
        <v>0</v>
      </c>
      <c r="DI15" s="21"/>
      <c r="DK15" s="26">
        <f>SUMIFS('P23 monthly Buchungen'!F2:F706,'P23 monthly Buchungen'!D2:D706,$D15,'P23 monthly Buchungen'!C2:C706,"&gt;="&amp;DK$4,'P23 monthly Buchungen'!C2:C706,"&lt;"&amp;DK$5+1,'P23 monthly Buchungen'!L2:L706,"Ausgaben")-SUMIFS('P23 monthly Buchungen'!F2:F706,'P23 monthly Buchungen'!D2:D706,$D15,'P23 monthly Buchungen'!C2:C706,"&gt;="&amp;DK$4,'P23 monthly Buchungen'!C2:C706,"&lt;"&amp;DK$5+1,'P23 monthly Buchungen'!P2:P706,"Einnahmen")+SUMIFS('P23 monthly Buchungen'!F2:F706,'P23 monthly Buchungen'!D2:D706,$D15,'P23 monthly Buchungen'!C2:C706,"&gt;="&amp;DK$4,'P23 monthly Buchungen'!C2:C706,"&lt;"&amp;DK$5+1,'P23 monthly Buchungen'!L2:L706,"Einnahmen")-SUMIFS('P23 monthly Buchungen'!F2:F706,'P23 monthly Buchungen'!D2:D706,$D15,'P23 monthly Buchungen'!C2:C706,"&gt;="&amp;DK$4,'P23 monthly Buchungen'!C2:C706,"&lt;"&amp;DK$5+1,'P23 monthly Buchungen'!P2:P706,"Ausgaben")</f>
        <v>0</v>
      </c>
      <c r="DL15" s="21"/>
      <c r="DN15" s="26">
        <f>SUMIFS('P23 monthly Buchungen'!F2:F706,'P23 monthly Buchungen'!D2:D706,$D15,'P23 monthly Buchungen'!C2:C706,"&gt;="&amp;DN$4,'P23 monthly Buchungen'!C2:C706,"&lt;"&amp;DN$5+1,'P23 monthly Buchungen'!L2:L706,"Ausgaben")-SUMIFS('P23 monthly Buchungen'!F2:F706,'P23 monthly Buchungen'!D2:D706,$D15,'P23 monthly Buchungen'!C2:C706,"&gt;="&amp;DN$4,'P23 monthly Buchungen'!C2:C706,"&lt;"&amp;DN$5+1,'P23 monthly Buchungen'!P2:P706,"Einnahmen")+SUMIFS('P23 monthly Buchungen'!F2:F706,'P23 monthly Buchungen'!D2:D706,$D15,'P23 monthly Buchungen'!C2:C706,"&gt;="&amp;DN$4,'P23 monthly Buchungen'!C2:C706,"&lt;"&amp;DN$5+1,'P23 monthly Buchungen'!L2:L706,"Einnahmen")-SUMIFS('P23 monthly Buchungen'!F2:F706,'P23 monthly Buchungen'!D2:D706,$D15,'P23 monthly Buchungen'!C2:C706,"&gt;="&amp;DN$4,'P23 monthly Buchungen'!C2:C706,"&lt;"&amp;DN$5+1,'P23 monthly Buchungen'!P2:P706,"Ausgaben")</f>
        <v>0</v>
      </c>
      <c r="DO15" s="21"/>
      <c r="DQ15" s="26">
        <f>SUMIFS('P23 monthly Buchungen'!F2:F706,'P23 monthly Buchungen'!D2:D706,$D15,'P23 monthly Buchungen'!C2:C706,"&gt;="&amp;DQ$4,'P23 monthly Buchungen'!C2:C706,"&lt;"&amp;DQ$5+1,'P23 monthly Buchungen'!L2:L706,"Ausgaben")-SUMIFS('P23 monthly Buchungen'!F2:F706,'P23 monthly Buchungen'!D2:D706,$D15,'P23 monthly Buchungen'!C2:C706,"&gt;="&amp;DQ$4,'P23 monthly Buchungen'!C2:C706,"&lt;"&amp;DQ$5+1,'P23 monthly Buchungen'!P2:P706,"Einnahmen")+SUMIFS('P23 monthly Buchungen'!F2:F706,'P23 monthly Buchungen'!D2:D706,$D15,'P23 monthly Buchungen'!C2:C706,"&gt;="&amp;DQ$4,'P23 monthly Buchungen'!C2:C706,"&lt;"&amp;DQ$5+1,'P23 monthly Buchungen'!L2:L706,"Einnahmen")-SUMIFS('P23 monthly Buchungen'!F2:F706,'P23 monthly Buchungen'!D2:D706,$D15,'P23 monthly Buchungen'!C2:C706,"&gt;="&amp;DQ$4,'P23 monthly Buchungen'!C2:C706,"&lt;"&amp;DQ$5+1,'P23 monthly Buchungen'!P2:P706,"Ausgaben")</f>
        <v>0</v>
      </c>
      <c r="DR15" s="21"/>
      <c r="DT15" s="26">
        <f>SUMIFS('P23 monthly Buchungen'!F2:F706,'P23 monthly Buchungen'!D2:D706,$D15,'P23 monthly Buchungen'!C2:C706,"&gt;="&amp;DT$4,'P23 monthly Buchungen'!C2:C706,"&lt;"&amp;DT$5+1,'P23 monthly Buchungen'!L2:L706,"Ausgaben")-SUMIFS('P23 monthly Buchungen'!F2:F706,'P23 monthly Buchungen'!D2:D706,$D15,'P23 monthly Buchungen'!C2:C706,"&gt;="&amp;DT$4,'P23 monthly Buchungen'!C2:C706,"&lt;"&amp;DT$5+1,'P23 monthly Buchungen'!P2:P706,"Einnahmen")+SUMIFS('P23 monthly Buchungen'!F2:F706,'P23 monthly Buchungen'!D2:D706,$D15,'P23 monthly Buchungen'!C2:C706,"&gt;="&amp;DT$4,'P23 monthly Buchungen'!C2:C706,"&lt;"&amp;DT$5+1,'P23 monthly Buchungen'!L2:L706,"Einnahmen")-SUMIFS('P23 monthly Buchungen'!F2:F706,'P23 monthly Buchungen'!D2:D706,$D15,'P23 monthly Buchungen'!C2:C706,"&gt;="&amp;DT$4,'P23 monthly Buchungen'!C2:C706,"&lt;"&amp;DT$5+1,'P23 monthly Buchungen'!P2:P706,"Ausgaben")</f>
        <v>0</v>
      </c>
      <c r="DU15" s="21"/>
      <c r="DW15" s="26">
        <f>SUMIFS('P23 monthly Buchungen'!F2:F706,'P23 monthly Buchungen'!D2:D706,$D15,'P23 monthly Buchungen'!C2:C706,"&gt;="&amp;DW$4,'P23 monthly Buchungen'!C2:C706,"&lt;"&amp;DW$5+1,'P23 monthly Buchungen'!L2:L706,"Ausgaben")-SUMIFS('P23 monthly Buchungen'!F2:F706,'P23 monthly Buchungen'!D2:D706,$D15,'P23 monthly Buchungen'!C2:C706,"&gt;="&amp;DW$4,'P23 monthly Buchungen'!C2:C706,"&lt;"&amp;DW$5+1,'P23 monthly Buchungen'!P2:P706,"Einnahmen")+SUMIFS('P23 monthly Buchungen'!F2:F706,'P23 monthly Buchungen'!D2:D706,$D15,'P23 monthly Buchungen'!C2:C706,"&gt;="&amp;DW$4,'P23 monthly Buchungen'!C2:C706,"&lt;"&amp;DW$5+1,'P23 monthly Buchungen'!L2:L706,"Einnahmen")-SUMIFS('P23 monthly Buchungen'!F2:F706,'P23 monthly Buchungen'!D2:D706,$D15,'P23 monthly Buchungen'!C2:C706,"&gt;="&amp;DW$4,'P23 monthly Buchungen'!C2:C706,"&lt;"&amp;DW$5+1,'P23 monthly Buchungen'!P2:P706,"Ausgaben")</f>
        <v>0</v>
      </c>
      <c r="DX15" s="21"/>
      <c r="DZ15" s="26">
        <f>SUMIFS('P23 monthly Buchungen'!F2:F706,'P23 monthly Buchungen'!D2:D706,$D15,'P23 monthly Buchungen'!C2:C706,"&gt;="&amp;DZ$4,'P23 monthly Buchungen'!C2:C706,"&lt;"&amp;DZ$5+1,'P23 monthly Buchungen'!L2:L706,"Ausgaben")-SUMIFS('P23 monthly Buchungen'!F2:F706,'P23 monthly Buchungen'!D2:D706,$D15,'P23 monthly Buchungen'!C2:C706,"&gt;="&amp;DZ$4,'P23 monthly Buchungen'!C2:C706,"&lt;"&amp;DZ$5+1,'P23 monthly Buchungen'!P2:P706,"Einnahmen")+SUMIFS('P23 monthly Buchungen'!F2:F706,'P23 monthly Buchungen'!D2:D706,$D15,'P23 monthly Buchungen'!C2:C706,"&gt;="&amp;DZ$4,'P23 monthly Buchungen'!C2:C706,"&lt;"&amp;DZ$5+1,'P23 monthly Buchungen'!L2:L706,"Einnahmen")-SUMIFS('P23 monthly Buchungen'!F2:F706,'P23 monthly Buchungen'!D2:D706,$D15,'P23 monthly Buchungen'!C2:C706,"&gt;="&amp;DZ$4,'P23 monthly Buchungen'!C2:C706,"&lt;"&amp;DZ$5+1,'P23 monthly Buchungen'!P2:P706,"Ausgaben")</f>
        <v>0</v>
      </c>
      <c r="EA15" s="21"/>
      <c r="EC15" s="26">
        <f>SUMIFS('P23 monthly Buchungen'!F2:F706,'P23 monthly Buchungen'!D2:D706,$D15,'P23 monthly Buchungen'!C2:C706,"&gt;="&amp;EC$4,'P23 monthly Buchungen'!C2:C706,"&lt;"&amp;EC$5+1,'P23 monthly Buchungen'!L2:L706,"Ausgaben")-SUMIFS('P23 monthly Buchungen'!F2:F706,'P23 monthly Buchungen'!D2:D706,$D15,'P23 monthly Buchungen'!C2:C706,"&gt;="&amp;EC$4,'P23 monthly Buchungen'!C2:C706,"&lt;"&amp;EC$5+1,'P23 monthly Buchungen'!P2:P706,"Einnahmen")+SUMIFS('P23 monthly Buchungen'!F2:F706,'P23 monthly Buchungen'!D2:D706,$D15,'P23 monthly Buchungen'!C2:C706,"&gt;="&amp;EC$4,'P23 monthly Buchungen'!C2:C706,"&lt;"&amp;EC$5+1,'P23 monthly Buchungen'!L2:L706,"Einnahmen")-SUMIFS('P23 monthly Buchungen'!F2:F706,'P23 monthly Buchungen'!D2:D706,$D15,'P23 monthly Buchungen'!C2:C706,"&gt;="&amp;EC$4,'P23 monthly Buchungen'!C2:C706,"&lt;"&amp;EC$5+1,'P23 monthly Buchungen'!P2:P706,"Ausgaben")</f>
        <v>0</v>
      </c>
      <c r="ED15" s="21"/>
      <c r="EF15" s="26">
        <f>SUMIFS('P23 monthly Buchungen'!F2:F706,'P23 monthly Buchungen'!D2:D706,$D15,'P23 monthly Buchungen'!C2:C706,"&gt;="&amp;EF$4,'P23 monthly Buchungen'!C2:C706,"&lt;"&amp;EF$5+1,'P23 monthly Buchungen'!L2:L706,"Ausgaben")-SUMIFS('P23 monthly Buchungen'!F2:F706,'P23 monthly Buchungen'!D2:D706,$D15,'P23 monthly Buchungen'!C2:C706,"&gt;="&amp;EF$4,'P23 monthly Buchungen'!C2:C706,"&lt;"&amp;EF$5+1,'P23 monthly Buchungen'!P2:P706,"Einnahmen")+SUMIFS('P23 monthly Buchungen'!F2:F706,'P23 monthly Buchungen'!D2:D706,$D15,'P23 monthly Buchungen'!C2:C706,"&gt;="&amp;EF$4,'P23 monthly Buchungen'!C2:C706,"&lt;"&amp;EF$5+1,'P23 monthly Buchungen'!L2:L706,"Einnahmen")-SUMIFS('P23 monthly Buchungen'!F2:F706,'P23 monthly Buchungen'!D2:D706,$D15,'P23 monthly Buchungen'!C2:C706,"&gt;="&amp;EF$4,'P23 monthly Buchungen'!C2:C706,"&lt;"&amp;EF$5+1,'P23 monthly Buchungen'!P2:P706,"Ausgaben")</f>
        <v>0</v>
      </c>
      <c r="EG15" s="21"/>
      <c r="EI15" s="26">
        <f>SUMIFS('P23 monthly Buchungen'!F2:F706,'P23 monthly Buchungen'!D2:D706,$D15,'P23 monthly Buchungen'!C2:C706,"&gt;="&amp;EI$4,'P23 monthly Buchungen'!C2:C706,"&lt;"&amp;EI$5+1,'P23 monthly Buchungen'!L2:L706,"Ausgaben")-SUMIFS('P23 monthly Buchungen'!F2:F706,'P23 monthly Buchungen'!D2:D706,$D15,'P23 monthly Buchungen'!C2:C706,"&gt;="&amp;EI$4,'P23 monthly Buchungen'!C2:C706,"&lt;"&amp;EI$5+1,'P23 monthly Buchungen'!P2:P706,"Einnahmen")+SUMIFS('P23 monthly Buchungen'!F2:F706,'P23 monthly Buchungen'!D2:D706,$D15,'P23 monthly Buchungen'!C2:C706,"&gt;="&amp;EI$4,'P23 monthly Buchungen'!C2:C706,"&lt;"&amp;EI$5+1,'P23 monthly Buchungen'!L2:L706,"Einnahmen")-SUMIFS('P23 monthly Buchungen'!F2:F706,'P23 monthly Buchungen'!D2:D706,$D15,'P23 monthly Buchungen'!C2:C706,"&gt;="&amp;EI$4,'P23 monthly Buchungen'!C2:C706,"&lt;"&amp;EI$5+1,'P23 monthly Buchungen'!P2:P706,"Ausgaben")</f>
        <v>0</v>
      </c>
    </row>
    <row r="16" spans="1:139" ht="16" x14ac:dyDescent="0.2">
      <c r="C16" s="32" t="s">
        <v>5203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v>10400</v>
      </c>
      <c r="M16" s="43"/>
      <c r="N16" s="33"/>
      <c r="O16" s="58">
        <f>SUM(P17:P19)</f>
        <v>0</v>
      </c>
      <c r="P16" s="43"/>
      <c r="Q16" s="33"/>
      <c r="R16" s="58">
        <f>SUM(S17:S19)</f>
        <v>297.93999999999994</v>
      </c>
      <c r="S16" s="43"/>
      <c r="T16" s="33"/>
      <c r="U16" s="58">
        <f>SUM(V17:V19)</f>
        <v>1092.3</v>
      </c>
      <c r="V16" s="43"/>
      <c r="W16" s="33"/>
      <c r="X16" s="58">
        <f>SUM(Y17:Y19)</f>
        <v>243.14999999999998</v>
      </c>
      <c r="Y16" s="43"/>
      <c r="Z16" s="33"/>
      <c r="AA16" s="58">
        <f>SUM(AB17:AB19)</f>
        <v>155.58000000000001</v>
      </c>
      <c r="AB16" s="43"/>
      <c r="AC16" s="33"/>
      <c r="AD16" s="58">
        <f>SUM(AE17:AE19)</f>
        <v>180.29</v>
      </c>
      <c r="AE16" s="43"/>
      <c r="AF16" s="33"/>
      <c r="AG16" s="58">
        <f>SUM(AH17:AH19)</f>
        <v>513.78</v>
      </c>
      <c r="AH16" s="43"/>
      <c r="AI16" s="33"/>
      <c r="AJ16" s="58">
        <f>SUM(AK17:AK19)</f>
        <v>248.70999999999998</v>
      </c>
      <c r="AK16" s="43"/>
      <c r="AL16" s="33"/>
      <c r="AM16" s="58">
        <f>SUM(AN17:AN19)</f>
        <v>347.07</v>
      </c>
      <c r="AN16" s="43"/>
      <c r="AO16" s="33"/>
      <c r="AP16" s="58">
        <f>SUM(AQ17:AQ19)</f>
        <v>242.09000000000003</v>
      </c>
      <c r="AQ16" s="43"/>
      <c r="AR16" s="33"/>
      <c r="AS16" s="58">
        <f>SUM(AT17:AT19)</f>
        <v>134.22</v>
      </c>
      <c r="AT16" s="43"/>
      <c r="AU16" s="33"/>
      <c r="AV16" s="58">
        <f>SUM(AW17:AW19)</f>
        <v>2384.3000000000002</v>
      </c>
      <c r="AW16" s="43"/>
      <c r="AX16" s="33"/>
      <c r="AY16" s="58">
        <f>SUM(AZ17:AZ19)</f>
        <v>480.5</v>
      </c>
      <c r="AZ16" s="43"/>
      <c r="BA16" s="33"/>
      <c r="BB16" s="58">
        <v>10600</v>
      </c>
      <c r="BC16" s="43"/>
      <c r="BD16" s="33"/>
      <c r="BE16" s="58">
        <v>10600</v>
      </c>
      <c r="BF16" s="43"/>
      <c r="BG16" s="33"/>
      <c r="BH16" s="58">
        <f>SUM(BI17:BI19)</f>
        <v>652.90000000000009</v>
      </c>
      <c r="BI16" s="43"/>
      <c r="BJ16" s="33"/>
      <c r="BK16" s="58">
        <f>SUM(BL17:BL19)</f>
        <v>782.95</v>
      </c>
      <c r="BL16" s="43"/>
      <c r="BM16" s="33"/>
      <c r="BN16" s="58">
        <f>SUM(BO17:BO19)</f>
        <v>853.84</v>
      </c>
      <c r="BO16" s="43"/>
      <c r="BP16" s="33"/>
      <c r="BQ16" s="58">
        <f>SUM(BR17:BR19)</f>
        <v>133.44999999999999</v>
      </c>
      <c r="BR16" s="43"/>
      <c r="BS16" s="33"/>
      <c r="BT16" s="58">
        <f>SUM(BU17:BU19)</f>
        <v>2167.86</v>
      </c>
      <c r="BU16" s="43"/>
      <c r="BV16" s="33"/>
      <c r="BW16" s="58">
        <f>SUM(BX17:BX19)</f>
        <v>273.14999999999998</v>
      </c>
      <c r="BX16" s="43"/>
      <c r="BY16" s="33"/>
      <c r="BZ16" s="58">
        <f>SUM(CA17:CA19)</f>
        <v>184.2</v>
      </c>
      <c r="CA16" s="43"/>
      <c r="CB16" s="33"/>
      <c r="CC16" s="58">
        <f>SUM(CD17:CD19)</f>
        <v>448.01</v>
      </c>
      <c r="CD16" s="43"/>
      <c r="CE16" s="33"/>
      <c r="CF16" s="58">
        <f>SUM(CG17:CG19)</f>
        <v>139.63</v>
      </c>
      <c r="CG16" s="43"/>
      <c r="CH16" s="33"/>
      <c r="CI16" s="58">
        <f>SUM(CJ17:CJ19)</f>
        <v>470.70000000000005</v>
      </c>
      <c r="CJ16" s="43"/>
      <c r="CK16" s="33"/>
      <c r="CL16" s="58">
        <f>SUM(CM17:CM19)</f>
        <v>115.97</v>
      </c>
      <c r="CM16" s="43"/>
      <c r="CN16" s="33"/>
      <c r="CO16" s="58">
        <f>SUM(CP17:CP19)</f>
        <v>194.5</v>
      </c>
      <c r="CP16" s="43"/>
      <c r="CQ16" s="33"/>
      <c r="CR16" s="58">
        <v>10600</v>
      </c>
      <c r="CS16" s="43"/>
      <c r="CT16" s="33"/>
      <c r="CU16" s="58">
        <v>10600</v>
      </c>
      <c r="CV16" s="43"/>
      <c r="CW16" s="33"/>
      <c r="CX16" s="58">
        <f>SUM(CY17:CY19)</f>
        <v>341.88000000000005</v>
      </c>
      <c r="CY16" s="43"/>
      <c r="CZ16" s="33"/>
      <c r="DA16" s="58">
        <f>SUM(DB17:DB19)</f>
        <v>50.41</v>
      </c>
      <c r="DB16" s="43"/>
      <c r="DC16" s="33"/>
      <c r="DD16" s="58">
        <f>SUM(DE17:DE19)</f>
        <v>0</v>
      </c>
      <c r="DE16" s="43"/>
      <c r="DF16" s="33"/>
      <c r="DG16" s="58">
        <f>SUM(DH17:DH19)</f>
        <v>0</v>
      </c>
      <c r="DH16" s="43"/>
      <c r="DI16" s="33"/>
      <c r="DJ16" s="58">
        <f>SUM(DK17:DK19)</f>
        <v>0</v>
      </c>
      <c r="DK16" s="43"/>
      <c r="DL16" s="33"/>
      <c r="DM16" s="58">
        <f>SUM(DN17:DN19)</f>
        <v>0</v>
      </c>
      <c r="DN16" s="43"/>
      <c r="DO16" s="33"/>
      <c r="DP16" s="58">
        <f>SUM(DQ17:DQ19)</f>
        <v>0</v>
      </c>
      <c r="DQ16" s="43"/>
      <c r="DR16" s="33"/>
      <c r="DS16" s="58">
        <f>SUM(DT17:DT19)</f>
        <v>0</v>
      </c>
      <c r="DT16" s="43"/>
      <c r="DU16" s="33"/>
      <c r="DV16" s="58">
        <f>SUM(DW17:DW19)</f>
        <v>0</v>
      </c>
      <c r="DW16" s="43"/>
      <c r="DX16" s="33"/>
      <c r="DY16" s="58">
        <f>SUM(DZ17:DZ19)</f>
        <v>0</v>
      </c>
      <c r="DZ16" s="43"/>
      <c r="EA16" s="33"/>
      <c r="EB16" s="58">
        <f>SUM(EC17:EC19)</f>
        <v>0</v>
      </c>
      <c r="EC16" s="43"/>
      <c r="ED16" s="33"/>
      <c r="EE16" s="58">
        <f>SUM(EF17:EF19)</f>
        <v>0</v>
      </c>
      <c r="EF16" s="43"/>
      <c r="EG16" s="33"/>
      <c r="EH16" s="58">
        <f>SUM(EI17:EI19)</f>
        <v>0</v>
      </c>
      <c r="EI16" s="43"/>
    </row>
    <row r="17" spans="1:139" x14ac:dyDescent="0.2">
      <c r="C17" t="s">
        <v>4986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Buchungen'!F2:F706,'P23 monthly Buchungen'!D2:D706,$D17,'P23 monthly Buchungen'!C2:C706,"&gt;="&amp;P$4,'P23 monthly Buchungen'!C2:C706,"&lt;"&amp;P$5+1,'P23 monthly Buchungen'!L2:L706,"Ausgaben")-SUMIFS('P23 monthly Buchungen'!F2:F706,'P23 monthly Buchungen'!D2:D706,$D17,'P23 monthly Buchungen'!C2:C706,"&gt;="&amp;P$4,'P23 monthly Buchungen'!C2:C706,"&lt;"&amp;P$5+1,'P23 monthly Buchungen'!P2:P706,"Einnahmen")+SUMIFS('P23 monthly Buchungen'!F2:F706,'P23 monthly Buchungen'!D2:D706,$D17,'P23 monthly Buchungen'!C2:C706,"&gt;="&amp;P$4,'P23 monthly Buchungen'!C2:C706,"&lt;"&amp;P$5+1,'P23 monthly Buchungen'!L2:L706,"Einnahmen")-SUMIFS('P23 monthly Buchungen'!F2:F706,'P23 monthly Buchungen'!D2:D706,$D17,'P23 monthly Buchungen'!C2:C706,"&gt;="&amp;P$4,'P23 monthly Buchungen'!C2:C706,"&lt;"&amp;P$5+1,'P23 monthly Buchungen'!P2:P706,"Ausgaben")</f>
        <v>0</v>
      </c>
      <c r="Q17" s="21"/>
      <c r="S17" s="26">
        <f>SUMIFS('P23 monthly Buchungen'!F2:F706,'P23 monthly Buchungen'!D2:D706,$D17,'P23 monthly Buchungen'!C2:C706,"&gt;="&amp;S$4,'P23 monthly Buchungen'!C2:C706,"&lt;"&amp;S$5+1,'P23 monthly Buchungen'!L2:L706,"Ausgaben")-SUMIFS('P23 monthly Buchungen'!F2:F706,'P23 monthly Buchungen'!D2:D706,$D17,'P23 monthly Buchungen'!C2:C706,"&gt;="&amp;S$4,'P23 monthly Buchungen'!C2:C706,"&lt;"&amp;S$5+1,'P23 monthly Buchungen'!P2:P706,"Einnahmen")+SUMIFS('P23 monthly Buchungen'!F2:F706,'P23 monthly Buchungen'!D2:D706,$D17,'P23 monthly Buchungen'!C2:C706,"&gt;="&amp;S$4,'P23 monthly Buchungen'!C2:C706,"&lt;"&amp;S$5+1,'P23 monthly Buchungen'!L2:L706,"Einnahmen")-SUMIFS('P23 monthly Buchungen'!F2:F706,'P23 monthly Buchungen'!D2:D706,$D17,'P23 monthly Buchungen'!C2:C706,"&gt;="&amp;S$4,'P23 monthly Buchungen'!C2:C706,"&lt;"&amp;S$5+1,'P23 monthly Buchungen'!P2:P706,"Ausgaben")</f>
        <v>53.43</v>
      </c>
      <c r="T17" s="21"/>
      <c r="V17" s="26">
        <f>SUMIFS('P23 monthly Buchungen'!F2:F706,'P23 monthly Buchungen'!D2:D706,$D17,'P23 monthly Buchungen'!C2:C706,"&gt;="&amp;V$4,'P23 monthly Buchungen'!C2:C706,"&lt;"&amp;V$5+1,'P23 monthly Buchungen'!L2:L706,"Ausgaben")-SUMIFS('P23 monthly Buchungen'!F2:F706,'P23 monthly Buchungen'!D2:D706,$D17,'P23 monthly Buchungen'!C2:C706,"&gt;="&amp;V$4,'P23 monthly Buchungen'!C2:C706,"&lt;"&amp;V$5+1,'P23 monthly Buchungen'!P2:P706,"Einnahmen")+SUMIFS('P23 monthly Buchungen'!F2:F706,'P23 monthly Buchungen'!D2:D706,$D17,'P23 monthly Buchungen'!C2:C706,"&gt;="&amp;V$4,'P23 monthly Buchungen'!C2:C706,"&lt;"&amp;V$5+1,'P23 monthly Buchungen'!L2:L706,"Einnahmen")-SUMIFS('P23 monthly Buchungen'!F2:F706,'P23 monthly Buchungen'!D2:D706,$D17,'P23 monthly Buchungen'!C2:C706,"&gt;="&amp;V$4,'P23 monthly Buchungen'!C2:C706,"&lt;"&amp;V$5+1,'P23 monthly Buchungen'!P2:P706,"Ausgaben")</f>
        <v>600.85</v>
      </c>
      <c r="W17" s="21"/>
      <c r="Y17" s="26">
        <f>SUMIFS('P23 monthly Buchungen'!F2:F706,'P23 monthly Buchungen'!D2:D706,$D17,'P23 monthly Buchungen'!C2:C706,"&gt;="&amp;Y$4,'P23 monthly Buchungen'!C2:C706,"&lt;"&amp;Y$5+1,'P23 monthly Buchungen'!L2:L706,"Ausgaben")-SUMIFS('P23 monthly Buchungen'!F2:F706,'P23 monthly Buchungen'!D2:D706,$D17,'P23 monthly Buchungen'!C2:C706,"&gt;="&amp;Y$4,'P23 monthly Buchungen'!C2:C706,"&lt;"&amp;Y$5+1,'P23 monthly Buchungen'!P2:P706,"Einnahmen")+SUMIFS('P23 monthly Buchungen'!F2:F706,'P23 monthly Buchungen'!D2:D706,$D17,'P23 monthly Buchungen'!C2:C706,"&gt;="&amp;Y$4,'P23 monthly Buchungen'!C2:C706,"&lt;"&amp;Y$5+1,'P23 monthly Buchungen'!L2:L706,"Einnahmen")-SUMIFS('P23 monthly Buchungen'!F2:F706,'P23 monthly Buchungen'!D2:D706,$D17,'P23 monthly Buchungen'!C2:C706,"&gt;="&amp;Y$4,'P23 monthly Buchungen'!C2:C706,"&lt;"&amp;Y$5+1,'P23 monthly Buchungen'!P2:P706,"Ausgaben")</f>
        <v>95.2</v>
      </c>
      <c r="Z17" s="21"/>
      <c r="AB17" s="26">
        <f>SUMIFS('P23 monthly Buchungen'!F2:F706,'P23 monthly Buchungen'!D2:D706,$D17,'P23 monthly Buchungen'!C2:C706,"&gt;="&amp;AB$4,'P23 monthly Buchungen'!C2:C706,"&lt;"&amp;AB$5+1,'P23 monthly Buchungen'!L2:L706,"Ausgaben")-SUMIFS('P23 monthly Buchungen'!F2:F706,'P23 monthly Buchungen'!D2:D706,$D17,'P23 monthly Buchungen'!C2:C706,"&gt;="&amp;AB$4,'P23 monthly Buchungen'!C2:C706,"&lt;"&amp;AB$5+1,'P23 monthly Buchungen'!P2:P706,"Einnahmen")+SUMIFS('P23 monthly Buchungen'!F2:F706,'P23 monthly Buchungen'!D2:D706,$D17,'P23 monthly Buchungen'!C2:C706,"&gt;="&amp;AB$4,'P23 monthly Buchungen'!C2:C706,"&lt;"&amp;AB$5+1,'P23 monthly Buchungen'!L2:L706,"Einnahmen")-SUMIFS('P23 monthly Buchungen'!F2:F706,'P23 monthly Buchungen'!D2:D706,$D17,'P23 monthly Buchungen'!C2:C706,"&gt;="&amp;AB$4,'P23 monthly Buchungen'!C2:C706,"&lt;"&amp;AB$5+1,'P23 monthly Buchungen'!P2:P706,"Ausgaben")</f>
        <v>95.2</v>
      </c>
      <c r="AC17" s="21"/>
      <c r="AE17" s="26">
        <f>SUMIFS('P23 monthly Buchungen'!F2:F706,'P23 monthly Buchungen'!D2:D706,$D17,'P23 monthly Buchungen'!C2:C706,"&gt;="&amp;AE$4,'P23 monthly Buchungen'!C2:C706,"&lt;"&amp;AE$5+1,'P23 monthly Buchungen'!L2:L706,"Ausgaben")-SUMIFS('P23 monthly Buchungen'!F2:F706,'P23 monthly Buchungen'!D2:D706,$D17,'P23 monthly Buchungen'!C2:C706,"&gt;="&amp;AE$4,'P23 monthly Buchungen'!C2:C706,"&lt;"&amp;AE$5+1,'P23 monthly Buchungen'!P2:P706,"Einnahmen")+SUMIFS('P23 monthly Buchungen'!F2:F706,'P23 monthly Buchungen'!D2:D706,$D17,'P23 monthly Buchungen'!C2:C706,"&gt;="&amp;AE$4,'P23 monthly Buchungen'!C2:C706,"&lt;"&amp;AE$5+1,'P23 monthly Buchungen'!L2:L706,"Einnahmen")-SUMIFS('P23 monthly Buchungen'!F2:F706,'P23 monthly Buchungen'!D2:D706,$D17,'P23 monthly Buchungen'!C2:C706,"&gt;="&amp;AE$4,'P23 monthly Buchungen'!C2:C706,"&lt;"&amp;AE$5+1,'P23 monthly Buchungen'!P2:P706,"Ausgaben")</f>
        <v>0</v>
      </c>
      <c r="AF17" s="21"/>
      <c r="AH17" s="26">
        <f>SUMIFS('P23 monthly Buchungen'!F2:F706,'P23 monthly Buchungen'!D2:D706,$D17,'P23 monthly Buchungen'!C2:C706,"&gt;="&amp;AH$4,'P23 monthly Buchungen'!C2:C706,"&lt;"&amp;AH$5+1,'P23 monthly Buchungen'!L2:L706,"Ausgaben")-SUMIFS('P23 monthly Buchungen'!F2:F706,'P23 monthly Buchungen'!D2:D706,$D17,'P23 monthly Buchungen'!C2:C706,"&gt;="&amp;AH$4,'P23 monthly Buchungen'!C2:C706,"&lt;"&amp;AH$5+1,'P23 monthly Buchungen'!P2:P706,"Einnahmen")+SUMIFS('P23 monthly Buchungen'!F2:F706,'P23 monthly Buchungen'!D2:D706,$D17,'P23 monthly Buchungen'!C2:C706,"&gt;="&amp;AH$4,'P23 monthly Buchungen'!C2:C706,"&lt;"&amp;AH$5+1,'P23 monthly Buchungen'!L2:L706,"Einnahmen")-SUMIFS('P23 monthly Buchungen'!F2:F706,'P23 monthly Buchungen'!D2:D706,$D17,'P23 monthly Buchungen'!C2:C706,"&gt;="&amp;AH$4,'P23 monthly Buchungen'!C2:C706,"&lt;"&amp;AH$5+1,'P23 monthly Buchungen'!P2:P706,"Ausgaben")</f>
        <v>202.3</v>
      </c>
      <c r="AI17" s="21"/>
      <c r="AK17" s="26">
        <f>SUMIFS('P23 monthly Buchungen'!F2:F706,'P23 monthly Buchungen'!D2:D706,$D17,'P23 monthly Buchungen'!C2:C706,"&gt;="&amp;AK$4,'P23 monthly Buchungen'!C2:C706,"&lt;"&amp;AK$5+1,'P23 monthly Buchungen'!L2:L706,"Ausgaben")-SUMIFS('P23 monthly Buchungen'!F2:F706,'P23 monthly Buchungen'!D2:D706,$D17,'P23 monthly Buchungen'!C2:C706,"&gt;="&amp;AK$4,'P23 monthly Buchungen'!C2:C706,"&lt;"&amp;AK$5+1,'P23 monthly Buchungen'!P2:P706,"Einnahmen")+SUMIFS('P23 monthly Buchungen'!F2:F706,'P23 monthly Buchungen'!D2:D706,$D17,'P23 monthly Buchungen'!C2:C706,"&gt;="&amp;AK$4,'P23 monthly Buchungen'!C2:C706,"&lt;"&amp;AK$5+1,'P23 monthly Buchungen'!L2:L706,"Einnahmen")-SUMIFS('P23 monthly Buchungen'!F2:F706,'P23 monthly Buchungen'!D2:D706,$D17,'P23 monthly Buchungen'!C2:C706,"&gt;="&amp;AK$4,'P23 monthly Buchungen'!C2:C706,"&lt;"&amp;AK$5+1,'P23 monthly Buchungen'!P2:P706,"Ausgaben")</f>
        <v>95.2</v>
      </c>
      <c r="AL17" s="21"/>
      <c r="AN17" s="26">
        <f>SUMIFS('P23 monthly Buchungen'!F2:F706,'P23 monthly Buchungen'!D2:D706,$D17,'P23 monthly Buchungen'!C2:C706,"&gt;="&amp;AN$4,'P23 monthly Buchungen'!C2:C706,"&lt;"&amp;AN$5+1,'P23 monthly Buchungen'!L2:L706,"Ausgaben")-SUMIFS('P23 monthly Buchungen'!F2:F706,'P23 monthly Buchungen'!D2:D706,$D17,'P23 monthly Buchungen'!C2:C706,"&gt;="&amp;AN$4,'P23 monthly Buchungen'!C2:C706,"&lt;"&amp;AN$5+1,'P23 monthly Buchungen'!P2:P706,"Einnahmen")+SUMIFS('P23 monthly Buchungen'!F2:F706,'P23 monthly Buchungen'!D2:D706,$D17,'P23 monthly Buchungen'!C2:C706,"&gt;="&amp;AN$4,'P23 monthly Buchungen'!C2:C706,"&lt;"&amp;AN$5+1,'P23 monthly Buchungen'!L2:L706,"Einnahmen")-SUMIFS('P23 monthly Buchungen'!F2:F706,'P23 monthly Buchungen'!D2:D706,$D17,'P23 monthly Buchungen'!C2:C706,"&gt;="&amp;AN$4,'P23 monthly Buchungen'!C2:C706,"&lt;"&amp;AN$5+1,'P23 monthly Buchungen'!P2:P706,"Ausgaben")</f>
        <v>190.4</v>
      </c>
      <c r="AO17" s="21"/>
      <c r="AQ17" s="26">
        <f>SUMIFS('P23 monthly Buchungen'!F2:F706,'P23 monthly Buchungen'!D2:D706,$D17,'P23 monthly Buchungen'!C2:C706,"&gt;="&amp;AQ$4,'P23 monthly Buchungen'!C2:C706,"&lt;"&amp;AQ$5+1,'P23 monthly Buchungen'!L2:L706,"Ausgaben")-SUMIFS('P23 monthly Buchungen'!F2:F706,'P23 monthly Buchungen'!D2:D706,$D17,'P23 monthly Buchungen'!C2:C706,"&gt;="&amp;AQ$4,'P23 monthly Buchungen'!C2:C706,"&lt;"&amp;AQ$5+1,'P23 monthly Buchungen'!P2:P706,"Einnahmen")+SUMIFS('P23 monthly Buchungen'!F2:F706,'P23 monthly Buchungen'!D2:D706,$D17,'P23 monthly Buchungen'!C2:C706,"&gt;="&amp;AQ$4,'P23 monthly Buchungen'!C2:C706,"&lt;"&amp;AQ$5+1,'P23 monthly Buchungen'!L2:L706,"Einnahmen")-SUMIFS('P23 monthly Buchungen'!F2:F706,'P23 monthly Buchungen'!D2:D706,$D17,'P23 monthly Buchungen'!C2:C706,"&gt;="&amp;AQ$4,'P23 monthly Buchungen'!C2:C706,"&lt;"&amp;AQ$5+1,'P23 monthly Buchungen'!P2:P706,"Ausgaben")</f>
        <v>95.2</v>
      </c>
      <c r="AR17" s="21"/>
      <c r="AT17" s="26">
        <f>SUMIFS('P23 monthly Buchungen'!F2:F706,'P23 monthly Buchungen'!D2:D706,$D17,'P23 monthly Buchungen'!C2:C706,"&gt;="&amp;AT$4,'P23 monthly Buchungen'!C2:C706,"&lt;"&amp;AT$5+1,'P23 monthly Buchungen'!L2:L706,"Ausgaben")-SUMIFS('P23 monthly Buchungen'!F2:F706,'P23 monthly Buchungen'!D2:D706,$D17,'P23 monthly Buchungen'!C2:C706,"&gt;="&amp;AT$4,'P23 monthly Buchungen'!C2:C706,"&lt;"&amp;AT$5+1,'P23 monthly Buchungen'!P2:P706,"Einnahmen")+SUMIFS('P23 monthly Buchungen'!F2:F706,'P23 monthly Buchungen'!D2:D706,$D17,'P23 monthly Buchungen'!C2:C706,"&gt;="&amp;AT$4,'P23 monthly Buchungen'!C2:C706,"&lt;"&amp;AT$5+1,'P23 monthly Buchungen'!L2:L706,"Einnahmen")-SUMIFS('P23 monthly Buchungen'!F2:F706,'P23 monthly Buchungen'!D2:D706,$D17,'P23 monthly Buchungen'!C2:C706,"&gt;="&amp;AT$4,'P23 monthly Buchungen'!C2:C706,"&lt;"&amp;AT$5+1,'P23 monthly Buchungen'!P2:P706,"Ausgaben")</f>
        <v>0</v>
      </c>
      <c r="AU17" s="21"/>
      <c r="AW17" s="26">
        <f>SUMIFS('P23 monthly Buchungen'!F2:F706,'P23 monthly Buchungen'!D2:D706,$D17,'P23 monthly Buchungen'!C2:C706,"&gt;="&amp;AW$4,'P23 monthly Buchungen'!C2:C706,"&lt;"&amp;AW$5+1,'P23 monthly Buchungen'!L2:L706,"Ausgaben")-SUMIFS('P23 monthly Buchungen'!F2:F706,'P23 monthly Buchungen'!D2:D706,$D17,'P23 monthly Buchungen'!C2:C706,"&gt;="&amp;AW$4,'P23 monthly Buchungen'!C2:C706,"&lt;"&amp;AW$5+1,'P23 monthly Buchungen'!P2:P706,"Einnahmen")+SUMIFS('P23 monthly Buchungen'!F2:F706,'P23 monthly Buchungen'!D2:D706,$D17,'P23 monthly Buchungen'!C2:C706,"&gt;="&amp;AW$4,'P23 monthly Buchungen'!C2:C706,"&lt;"&amp;AW$5+1,'P23 monthly Buchungen'!L2:L706,"Einnahmen")-SUMIFS('P23 monthly Buchungen'!F2:F706,'P23 monthly Buchungen'!D2:D706,$D17,'P23 monthly Buchungen'!C2:C706,"&gt;="&amp;AW$4,'P23 monthly Buchungen'!C2:C706,"&lt;"&amp;AW$5+1,'P23 monthly Buchungen'!P2:P706,"Ausgaben")</f>
        <v>0</v>
      </c>
      <c r="AX17" s="21"/>
      <c r="AZ17" s="26">
        <f>SUMIFS('P23 monthly Buchungen'!F2:F706,'P23 monthly Buchungen'!D2:D706,$D17,'P23 monthly Buchungen'!C2:C706,"&gt;="&amp;AZ$4,'P23 monthly Buchungen'!C2:C706,"&lt;"&amp;AZ$5+1,'P23 monthly Buchungen'!L2:L706,"Ausgaben")-SUMIFS('P23 monthly Buchungen'!F2:F706,'P23 monthly Buchungen'!D2:D706,$D17,'P23 monthly Buchungen'!C2:C706,"&gt;="&amp;AZ$4,'P23 monthly Buchungen'!C2:C706,"&lt;"&amp;AZ$5+1,'P23 monthly Buchungen'!P2:P706,"Einnahmen")+SUMIFS('P23 monthly Buchungen'!F2:F706,'P23 monthly Buchungen'!D2:D706,$D17,'P23 monthly Buchungen'!C2:C706,"&gt;="&amp;AZ$4,'P23 monthly Buchungen'!C2:C706,"&lt;"&amp;AZ$5+1,'P23 monthly Buchungen'!L2:L706,"Einnahmen")-SUMIFS('P23 monthly Buchungen'!F2:F706,'P23 monthly Buchungen'!D2:D706,$D17,'P23 monthly Buchungen'!C2:C706,"&gt;="&amp;AZ$4,'P23 monthly Buchungen'!C2:C706,"&lt;"&amp;AZ$5+1,'P23 monthly Buchungen'!P2:P706,"Ausgaben")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Buchungen'!F2:F706,'P23 monthly Buchungen'!D2:D706,$D17,'P23 monthly Buchungen'!C2:C706,"&gt;="&amp;BI$4,'P23 monthly Buchungen'!C2:C706,"&lt;"&amp;BI$5+1,'P23 monthly Buchungen'!L2:L706,"Ausgaben")-SUMIFS('P23 monthly Buchungen'!F2:F706,'P23 monthly Buchungen'!D2:D706,$D17,'P23 monthly Buchungen'!C2:C706,"&gt;="&amp;BI$4,'P23 monthly Buchungen'!C2:C706,"&lt;"&amp;BI$5+1,'P23 monthly Buchungen'!P2:P706,"Einnahmen")+SUMIFS('P23 monthly Buchungen'!F2:F706,'P23 monthly Buchungen'!D2:D706,$D17,'P23 monthly Buchungen'!C2:C706,"&gt;="&amp;BI$4,'P23 monthly Buchungen'!C2:C706,"&lt;"&amp;BI$5+1,'P23 monthly Buchungen'!L2:L706,"Einnahmen")-SUMIFS('P23 monthly Buchungen'!F2:F706,'P23 monthly Buchungen'!D2:D706,$D17,'P23 monthly Buchungen'!C2:C706,"&gt;="&amp;BI$4,'P23 monthly Buchungen'!C2:C706,"&lt;"&amp;BI$5+1,'P23 monthly Buchungen'!P2:P706,"Ausgaben")</f>
        <v>373</v>
      </c>
      <c r="BJ17" s="21"/>
      <c r="BL17" s="26">
        <f>SUMIFS('P23 monthly Buchungen'!F2:F706,'P23 monthly Buchungen'!D2:D706,$D17,'P23 monthly Buchungen'!C2:C706,"&gt;="&amp;BL$4,'P23 monthly Buchungen'!C2:C706,"&lt;"&amp;BL$5+1,'P23 monthly Buchungen'!L2:L706,"Ausgaben")-SUMIFS('P23 monthly Buchungen'!F2:F706,'P23 monthly Buchungen'!D2:D706,$D17,'P23 monthly Buchungen'!C2:C706,"&gt;="&amp;BL$4,'P23 monthly Buchungen'!C2:C706,"&lt;"&amp;BL$5+1,'P23 monthly Buchungen'!P2:P706,"Einnahmen")+SUMIFS('P23 monthly Buchungen'!F2:F706,'P23 monthly Buchungen'!D2:D706,$D17,'P23 monthly Buchungen'!C2:C706,"&gt;="&amp;BL$4,'P23 monthly Buchungen'!C2:C706,"&lt;"&amp;BL$5+1,'P23 monthly Buchungen'!L2:L706,"Einnahmen")-SUMIFS('P23 monthly Buchungen'!F2:F706,'P23 monthly Buchungen'!D2:D706,$D17,'P23 monthly Buchungen'!C2:C706,"&gt;="&amp;BL$4,'P23 monthly Buchungen'!C2:C706,"&lt;"&amp;BL$5+1,'P23 monthly Buchungen'!P2:P706,"Ausgaben")</f>
        <v>469.39</v>
      </c>
      <c r="BM17" s="21"/>
      <c r="BO17" s="26">
        <f>SUMIFS('P23 monthly Buchungen'!F2:F706,'P23 monthly Buchungen'!D2:D706,$D17,'P23 monthly Buchungen'!C2:C706,"&gt;="&amp;BO$4,'P23 monthly Buchungen'!C2:C706,"&lt;"&amp;BO$5+1,'P23 monthly Buchungen'!L2:L706,"Ausgaben")-SUMIFS('P23 monthly Buchungen'!F2:F706,'P23 monthly Buchungen'!D2:D706,$D17,'P23 monthly Buchungen'!C2:C706,"&gt;="&amp;BO$4,'P23 monthly Buchungen'!C2:C706,"&lt;"&amp;BO$5+1,'P23 monthly Buchungen'!P2:P706,"Einnahmen")+SUMIFS('P23 monthly Buchungen'!F2:F706,'P23 monthly Buchungen'!D2:D706,$D17,'P23 monthly Buchungen'!C2:C706,"&gt;="&amp;BO$4,'P23 monthly Buchungen'!C2:C706,"&lt;"&amp;BO$5+1,'P23 monthly Buchungen'!L2:L706,"Einnahmen")-SUMIFS('P23 monthly Buchungen'!F2:F706,'P23 monthly Buchungen'!D2:D706,$D17,'P23 monthly Buchungen'!C2:C706,"&gt;="&amp;BO$4,'P23 monthly Buchungen'!C2:C706,"&lt;"&amp;BO$5+1,'P23 monthly Buchungen'!P2:P706,"Ausgaben")</f>
        <v>285.60000000000002</v>
      </c>
      <c r="BP17" s="21"/>
      <c r="BR17" s="26">
        <f>SUMIFS('P23 monthly Buchungen'!F2:F706,'P23 monthly Buchungen'!D2:D706,$D17,'P23 monthly Buchungen'!C2:C706,"&gt;="&amp;BR$4,'P23 monthly Buchungen'!C2:C706,"&lt;"&amp;BR$5+1,'P23 monthly Buchungen'!L2:L706,"Ausgaben")-SUMIFS('P23 monthly Buchungen'!F2:F706,'P23 monthly Buchungen'!D2:D706,$D17,'P23 monthly Buchungen'!C2:C706,"&gt;="&amp;BR$4,'P23 monthly Buchungen'!C2:C706,"&lt;"&amp;BR$5+1,'P23 monthly Buchungen'!P2:P706,"Einnahmen")+SUMIFS('P23 monthly Buchungen'!F2:F706,'P23 monthly Buchungen'!D2:D706,$D17,'P23 monthly Buchungen'!C2:C706,"&gt;="&amp;BR$4,'P23 monthly Buchungen'!C2:C706,"&lt;"&amp;BR$5+1,'P23 monthly Buchungen'!L2:L706,"Einnahmen")-SUMIFS('P23 monthly Buchungen'!F2:F706,'P23 monthly Buchungen'!D2:D706,$D17,'P23 monthly Buchungen'!C2:C706,"&gt;="&amp;BR$4,'P23 monthly Buchungen'!C2:C706,"&lt;"&amp;BR$5+1,'P23 monthly Buchungen'!P2:P706,"Ausgaben")</f>
        <v>0</v>
      </c>
      <c r="BS17" s="21"/>
      <c r="BU17" s="26">
        <f>SUMIFS('P23 monthly Buchungen'!F2:F706,'P23 monthly Buchungen'!D2:D706,$D17,'P23 monthly Buchungen'!C2:C706,"&gt;="&amp;BU$4,'P23 monthly Buchungen'!C2:C706,"&lt;"&amp;BU$5+1,'P23 monthly Buchungen'!L2:L706,"Ausgaben")-SUMIFS('P23 monthly Buchungen'!F2:F706,'P23 monthly Buchungen'!D2:D706,$D17,'P23 monthly Buchungen'!C2:C706,"&gt;="&amp;BU$4,'P23 monthly Buchungen'!C2:C706,"&lt;"&amp;BU$5+1,'P23 monthly Buchungen'!P2:P706,"Einnahmen")+SUMIFS('P23 monthly Buchungen'!F2:F706,'P23 monthly Buchungen'!D2:D706,$D17,'P23 monthly Buchungen'!C2:C706,"&gt;="&amp;BU$4,'P23 monthly Buchungen'!C2:C706,"&lt;"&amp;BU$5+1,'P23 monthly Buchungen'!L2:L706,"Einnahmen")-SUMIFS('P23 monthly Buchungen'!F2:F706,'P23 monthly Buchungen'!D2:D706,$D17,'P23 monthly Buchungen'!C2:C706,"&gt;="&amp;BU$4,'P23 monthly Buchungen'!C2:C706,"&lt;"&amp;BU$5+1,'P23 monthly Buchungen'!P2:P706,"Ausgaben")</f>
        <v>0</v>
      </c>
      <c r="BV17" s="21"/>
      <c r="BX17" s="26">
        <f>SUMIFS('P23 monthly Buchungen'!F2:F706,'P23 monthly Buchungen'!D2:D706,$D17,'P23 monthly Buchungen'!C2:C706,"&gt;="&amp;BX$4,'P23 monthly Buchungen'!C2:C706,"&lt;"&amp;BX$5+1,'P23 monthly Buchungen'!L2:L706,"Ausgaben")-SUMIFS('P23 monthly Buchungen'!F2:F706,'P23 monthly Buchungen'!D2:D706,$D17,'P23 monthly Buchungen'!C2:C706,"&gt;="&amp;BX$4,'P23 monthly Buchungen'!C2:C706,"&lt;"&amp;BX$5+1,'P23 monthly Buchungen'!P2:P706,"Einnahmen")+SUMIFS('P23 monthly Buchungen'!F2:F706,'P23 monthly Buchungen'!D2:D706,$D17,'P23 monthly Buchungen'!C2:C706,"&gt;="&amp;BX$4,'P23 monthly Buchungen'!C2:C706,"&lt;"&amp;BX$5+1,'P23 monthly Buchungen'!L2:L706,"Einnahmen")-SUMIFS('P23 monthly Buchungen'!F2:F706,'P23 monthly Buchungen'!D2:D706,$D17,'P23 monthly Buchungen'!C2:C706,"&gt;="&amp;BX$4,'P23 monthly Buchungen'!C2:C706,"&lt;"&amp;BX$5+1,'P23 monthly Buchungen'!P2:P706,"Ausgaben")</f>
        <v>107.1</v>
      </c>
      <c r="BY17" s="21"/>
      <c r="CA17" s="26">
        <f>SUMIFS('P23 monthly Buchungen'!F2:F706,'P23 monthly Buchungen'!D2:D706,$D17,'P23 monthly Buchungen'!C2:C706,"&gt;="&amp;CA$4,'P23 monthly Buchungen'!C2:C706,"&lt;"&amp;CA$5+1,'P23 monthly Buchungen'!L2:L706,"Ausgaben")-SUMIFS('P23 monthly Buchungen'!F2:F706,'P23 monthly Buchungen'!D2:D706,$D17,'P23 monthly Buchungen'!C2:C706,"&gt;="&amp;CA$4,'P23 monthly Buchungen'!C2:C706,"&lt;"&amp;CA$5+1,'P23 monthly Buchungen'!P2:P706,"Einnahmen")+SUMIFS('P23 monthly Buchungen'!F2:F706,'P23 monthly Buchungen'!D2:D706,$D17,'P23 monthly Buchungen'!C2:C706,"&gt;="&amp;CA$4,'P23 monthly Buchungen'!C2:C706,"&lt;"&amp;CA$5+1,'P23 monthly Buchungen'!L2:L706,"Einnahmen")-SUMIFS('P23 monthly Buchungen'!F2:F706,'P23 monthly Buchungen'!D2:D706,$D17,'P23 monthly Buchungen'!C2:C706,"&gt;="&amp;CA$4,'P23 monthly Buchungen'!C2:C706,"&lt;"&amp;CA$5+1,'P23 monthly Buchungen'!P2:P706,"Ausgaben")</f>
        <v>0</v>
      </c>
      <c r="CB17" s="21"/>
      <c r="CD17" s="26">
        <f>SUMIFS('P23 monthly Buchungen'!F2:F706,'P23 monthly Buchungen'!D2:D706,$D17,'P23 monthly Buchungen'!C2:C706,"&gt;="&amp;CD$4,'P23 monthly Buchungen'!C2:C706,"&lt;"&amp;CD$5+1,'P23 monthly Buchungen'!L2:L706,"Ausgaben")-SUMIFS('P23 monthly Buchungen'!F2:F706,'P23 monthly Buchungen'!D2:D706,$D17,'P23 monthly Buchungen'!C2:C706,"&gt;="&amp;CD$4,'P23 monthly Buchungen'!C2:C706,"&lt;"&amp;CD$5+1,'P23 monthly Buchungen'!P2:P706,"Einnahmen")+SUMIFS('P23 monthly Buchungen'!F2:F706,'P23 monthly Buchungen'!D2:D706,$D17,'P23 monthly Buchungen'!C2:C706,"&gt;="&amp;CD$4,'P23 monthly Buchungen'!C2:C706,"&lt;"&amp;CD$5+1,'P23 monthly Buchungen'!L2:L706,"Einnahmen")-SUMIFS('P23 monthly Buchungen'!F2:F706,'P23 monthly Buchungen'!D2:D706,$D17,'P23 monthly Buchungen'!C2:C706,"&gt;="&amp;CD$4,'P23 monthly Buchungen'!C2:C706,"&lt;"&amp;CD$5+1,'P23 monthly Buchungen'!P2:P706,"Ausgaben")</f>
        <v>285.60000000000002</v>
      </c>
      <c r="CE17" s="21"/>
      <c r="CG17" s="26">
        <f>SUMIFS('P23 monthly Buchungen'!F2:F706,'P23 monthly Buchungen'!D2:D706,$D17,'P23 monthly Buchungen'!C2:C706,"&gt;="&amp;CG$4,'P23 monthly Buchungen'!C2:C706,"&lt;"&amp;CG$5+1,'P23 monthly Buchungen'!L2:L706,"Ausgaben")-SUMIFS('P23 monthly Buchungen'!F2:F706,'P23 monthly Buchungen'!D2:D706,$D17,'P23 monthly Buchungen'!C2:C706,"&gt;="&amp;CG$4,'P23 monthly Buchungen'!C2:C706,"&lt;"&amp;CG$5+1,'P23 monthly Buchungen'!P2:P706,"Einnahmen")+SUMIFS('P23 monthly Buchungen'!F2:F706,'P23 monthly Buchungen'!D2:D706,$D17,'P23 monthly Buchungen'!C2:C706,"&gt;="&amp;CG$4,'P23 monthly Buchungen'!C2:C706,"&lt;"&amp;CG$5+1,'P23 monthly Buchungen'!L2:L706,"Einnahmen")-SUMIFS('P23 monthly Buchungen'!F2:F706,'P23 monthly Buchungen'!D2:D706,$D17,'P23 monthly Buchungen'!C2:C706,"&gt;="&amp;CG$4,'P23 monthly Buchungen'!C2:C706,"&lt;"&amp;CG$5+1,'P23 monthly Buchungen'!P2:P706,"Ausgaben")</f>
        <v>0</v>
      </c>
      <c r="CH17" s="21"/>
      <c r="CJ17" s="26">
        <f>SUMIFS('P23 monthly Buchungen'!F2:F706,'P23 monthly Buchungen'!D2:D706,$D17,'P23 monthly Buchungen'!C2:C706,"&gt;="&amp;CJ$4,'P23 monthly Buchungen'!C2:C706,"&lt;"&amp;CJ$5+1,'P23 monthly Buchungen'!L2:L706,"Ausgaben")-SUMIFS('P23 monthly Buchungen'!F2:F706,'P23 monthly Buchungen'!D2:D706,$D17,'P23 monthly Buchungen'!C2:C706,"&gt;="&amp;CJ$4,'P23 monthly Buchungen'!C2:C706,"&lt;"&amp;CJ$5+1,'P23 monthly Buchungen'!P2:P706,"Einnahmen")+SUMIFS('P23 monthly Buchungen'!F2:F706,'P23 monthly Buchungen'!D2:D706,$D17,'P23 monthly Buchungen'!C2:C706,"&gt;="&amp;CJ$4,'P23 monthly Buchungen'!C2:C706,"&lt;"&amp;CJ$5+1,'P23 monthly Buchungen'!L2:L706,"Einnahmen")-SUMIFS('P23 monthly Buchungen'!F2:F706,'P23 monthly Buchungen'!D2:D706,$D17,'P23 monthly Buchungen'!C2:C706,"&gt;="&amp;CJ$4,'P23 monthly Buchungen'!C2:C706,"&lt;"&amp;CJ$5+1,'P23 monthly Buchungen'!P2:P706,"Ausgaben")</f>
        <v>190.4</v>
      </c>
      <c r="CK17" s="21"/>
      <c r="CM17" s="26">
        <f>SUMIFS('P23 monthly Buchungen'!F2:F706,'P23 monthly Buchungen'!D2:D706,$D17,'P23 monthly Buchungen'!C2:C706,"&gt;="&amp;CM$4,'P23 monthly Buchungen'!C2:C706,"&lt;"&amp;CM$5+1,'P23 monthly Buchungen'!L2:L706,"Ausgaben")-SUMIFS('P23 monthly Buchungen'!F2:F706,'P23 monthly Buchungen'!D2:D706,$D17,'P23 monthly Buchungen'!C2:C706,"&gt;="&amp;CM$4,'P23 monthly Buchungen'!C2:C706,"&lt;"&amp;CM$5+1,'P23 monthly Buchungen'!P2:P706,"Einnahmen")+SUMIFS('P23 monthly Buchungen'!F2:F706,'P23 monthly Buchungen'!D2:D706,$D17,'P23 monthly Buchungen'!C2:C706,"&gt;="&amp;CM$4,'P23 monthly Buchungen'!C2:C706,"&lt;"&amp;CM$5+1,'P23 monthly Buchungen'!L2:L706,"Einnahmen")-SUMIFS('P23 monthly Buchungen'!F2:F706,'P23 monthly Buchungen'!D2:D706,$D17,'P23 monthly Buchungen'!C2:C706,"&gt;="&amp;CM$4,'P23 monthly Buchungen'!C2:C706,"&lt;"&amp;CM$5+1,'P23 monthly Buchungen'!P2:P706,"Ausgaben")</f>
        <v>0</v>
      </c>
      <c r="CN17" s="21"/>
      <c r="CP17" s="26">
        <f>SUMIFS('P23 monthly Buchungen'!F2:F706,'P23 monthly Buchungen'!D2:D706,$D17,'P23 monthly Buchungen'!C2:C706,"&gt;="&amp;CP$4,'P23 monthly Buchungen'!C2:C706,"&lt;"&amp;CP$5+1,'P23 monthly Buchungen'!L2:L706,"Ausgaben")-SUMIFS('P23 monthly Buchungen'!F2:F706,'P23 monthly Buchungen'!D2:D706,$D17,'P23 monthly Buchungen'!C2:C706,"&gt;="&amp;CP$4,'P23 monthly Buchungen'!C2:C706,"&lt;"&amp;CP$5+1,'P23 monthly Buchungen'!P2:P706,"Einnahmen")+SUMIFS('P23 monthly Buchungen'!F2:F706,'P23 monthly Buchungen'!D2:D706,$D17,'P23 monthly Buchungen'!C2:C706,"&gt;="&amp;CP$4,'P23 monthly Buchungen'!C2:C706,"&lt;"&amp;CP$5+1,'P23 monthly Buchungen'!L2:L706,"Einnahmen")-SUMIFS('P23 monthly Buchungen'!F2:F706,'P23 monthly Buchungen'!D2:D706,$D17,'P23 monthly Buchungen'!C2:C706,"&gt;="&amp;CP$4,'P23 monthly Buchungen'!C2:C706,"&lt;"&amp;CP$5+1,'P23 monthly Buchungen'!P2:P706,"Ausgaben")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Buchungen'!F2:F706,'P23 monthly Buchungen'!D2:D706,$D17,'P23 monthly Buchungen'!C2:C706,"&gt;="&amp;CY$4,'P23 monthly Buchungen'!C2:C706,"&lt;"&amp;CY$5+1,'P23 monthly Buchungen'!L2:L706,"Ausgaben")-SUMIFS('P23 monthly Buchungen'!F2:F706,'P23 monthly Buchungen'!D2:D706,$D17,'P23 monthly Buchungen'!C2:C706,"&gt;="&amp;CY$4,'P23 monthly Buchungen'!C2:C706,"&lt;"&amp;CY$5+1,'P23 monthly Buchungen'!P2:P706,"Einnahmen")+SUMIFS('P23 monthly Buchungen'!F2:F706,'P23 monthly Buchungen'!D2:D706,$D17,'P23 monthly Buchungen'!C2:C706,"&gt;="&amp;CY$4,'P23 monthly Buchungen'!C2:C706,"&lt;"&amp;CY$5+1,'P23 monthly Buchungen'!L2:L706,"Einnahmen")-SUMIFS('P23 monthly Buchungen'!F2:F706,'P23 monthly Buchungen'!D2:D706,$D17,'P23 monthly Buchungen'!C2:C706,"&gt;="&amp;CY$4,'P23 monthly Buchungen'!C2:C706,"&lt;"&amp;CY$5+1,'P23 monthly Buchungen'!P2:P706,"Ausgaben")</f>
        <v>0</v>
      </c>
      <c r="CZ17" s="21"/>
      <c r="DB17" s="26">
        <f>SUMIFS('P23 monthly Buchungen'!F2:F706,'P23 monthly Buchungen'!D2:D706,$D17,'P23 monthly Buchungen'!C2:C706,"&gt;="&amp;DB$4,'P23 monthly Buchungen'!C2:C706,"&lt;"&amp;DB$5+1,'P23 monthly Buchungen'!L2:L706,"Ausgaben")-SUMIFS('P23 monthly Buchungen'!F2:F706,'P23 monthly Buchungen'!D2:D706,$D17,'P23 monthly Buchungen'!C2:C706,"&gt;="&amp;DB$4,'P23 monthly Buchungen'!C2:C706,"&lt;"&amp;DB$5+1,'P23 monthly Buchungen'!P2:P706,"Einnahmen")+SUMIFS('P23 monthly Buchungen'!F2:F706,'P23 monthly Buchungen'!D2:D706,$D17,'P23 monthly Buchungen'!C2:C706,"&gt;="&amp;DB$4,'P23 monthly Buchungen'!C2:C706,"&lt;"&amp;DB$5+1,'P23 monthly Buchungen'!L2:L706,"Einnahmen")-SUMIFS('P23 monthly Buchungen'!F2:F706,'P23 monthly Buchungen'!D2:D706,$D17,'P23 monthly Buchungen'!C2:C706,"&gt;="&amp;DB$4,'P23 monthly Buchungen'!C2:C706,"&lt;"&amp;DB$5+1,'P23 monthly Buchungen'!P2:P706,"Ausgaben")</f>
        <v>0</v>
      </c>
      <c r="DC17" s="21"/>
      <c r="DE17" s="26">
        <f>SUMIFS('P23 monthly Buchungen'!F2:F706,'P23 monthly Buchungen'!D2:D706,$D17,'P23 monthly Buchungen'!C2:C706,"&gt;="&amp;DE$4,'P23 monthly Buchungen'!C2:C706,"&lt;"&amp;DE$5+1,'P23 monthly Buchungen'!L2:L706,"Ausgaben")-SUMIFS('P23 monthly Buchungen'!F2:F706,'P23 monthly Buchungen'!D2:D706,$D17,'P23 monthly Buchungen'!C2:C706,"&gt;="&amp;DE$4,'P23 monthly Buchungen'!C2:C706,"&lt;"&amp;DE$5+1,'P23 monthly Buchungen'!P2:P706,"Einnahmen")+SUMIFS('P23 monthly Buchungen'!F2:F706,'P23 monthly Buchungen'!D2:D706,$D17,'P23 monthly Buchungen'!C2:C706,"&gt;="&amp;DE$4,'P23 monthly Buchungen'!C2:C706,"&lt;"&amp;DE$5+1,'P23 monthly Buchungen'!L2:L706,"Einnahmen")-SUMIFS('P23 monthly Buchungen'!F2:F706,'P23 monthly Buchungen'!D2:D706,$D17,'P23 monthly Buchungen'!C2:C706,"&gt;="&amp;DE$4,'P23 monthly Buchungen'!C2:C706,"&lt;"&amp;DE$5+1,'P23 monthly Buchungen'!P2:P706,"Ausgaben")</f>
        <v>0</v>
      </c>
      <c r="DF17" s="21"/>
      <c r="DH17" s="26">
        <f>SUMIFS('P23 monthly Buchungen'!F2:F706,'P23 monthly Buchungen'!D2:D706,$D17,'P23 monthly Buchungen'!C2:C706,"&gt;="&amp;DH$4,'P23 monthly Buchungen'!C2:C706,"&lt;"&amp;DH$5+1,'P23 monthly Buchungen'!L2:L706,"Ausgaben")-SUMIFS('P23 monthly Buchungen'!F2:F706,'P23 monthly Buchungen'!D2:D706,$D17,'P23 monthly Buchungen'!C2:C706,"&gt;="&amp;DH$4,'P23 monthly Buchungen'!C2:C706,"&lt;"&amp;DH$5+1,'P23 monthly Buchungen'!P2:P706,"Einnahmen")+SUMIFS('P23 monthly Buchungen'!F2:F706,'P23 monthly Buchungen'!D2:D706,$D17,'P23 monthly Buchungen'!C2:C706,"&gt;="&amp;DH$4,'P23 monthly Buchungen'!C2:C706,"&lt;"&amp;DH$5+1,'P23 monthly Buchungen'!L2:L706,"Einnahmen")-SUMIFS('P23 monthly Buchungen'!F2:F706,'P23 monthly Buchungen'!D2:D706,$D17,'P23 monthly Buchungen'!C2:C706,"&gt;="&amp;DH$4,'P23 monthly Buchungen'!C2:C706,"&lt;"&amp;DH$5+1,'P23 monthly Buchungen'!P2:P706,"Ausgaben")</f>
        <v>0</v>
      </c>
      <c r="DI17" s="21"/>
      <c r="DK17" s="26">
        <f>SUMIFS('P23 monthly Buchungen'!F2:F706,'P23 monthly Buchungen'!D2:D706,$D17,'P23 monthly Buchungen'!C2:C706,"&gt;="&amp;DK$4,'P23 monthly Buchungen'!C2:C706,"&lt;"&amp;DK$5+1,'P23 monthly Buchungen'!L2:L706,"Ausgaben")-SUMIFS('P23 monthly Buchungen'!F2:F706,'P23 monthly Buchungen'!D2:D706,$D17,'P23 monthly Buchungen'!C2:C706,"&gt;="&amp;DK$4,'P23 monthly Buchungen'!C2:C706,"&lt;"&amp;DK$5+1,'P23 monthly Buchungen'!P2:P706,"Einnahmen")+SUMIFS('P23 monthly Buchungen'!F2:F706,'P23 monthly Buchungen'!D2:D706,$D17,'P23 monthly Buchungen'!C2:C706,"&gt;="&amp;DK$4,'P23 monthly Buchungen'!C2:C706,"&lt;"&amp;DK$5+1,'P23 monthly Buchungen'!L2:L706,"Einnahmen")-SUMIFS('P23 monthly Buchungen'!F2:F706,'P23 monthly Buchungen'!D2:D706,$D17,'P23 monthly Buchungen'!C2:C706,"&gt;="&amp;DK$4,'P23 monthly Buchungen'!C2:C706,"&lt;"&amp;DK$5+1,'P23 monthly Buchungen'!P2:P706,"Ausgaben")</f>
        <v>0</v>
      </c>
      <c r="DL17" s="21"/>
      <c r="DN17" s="26">
        <f>SUMIFS('P23 monthly Buchungen'!F2:F706,'P23 monthly Buchungen'!D2:D706,$D17,'P23 monthly Buchungen'!C2:C706,"&gt;="&amp;DN$4,'P23 monthly Buchungen'!C2:C706,"&lt;"&amp;DN$5+1,'P23 monthly Buchungen'!L2:L706,"Ausgaben")-SUMIFS('P23 monthly Buchungen'!F2:F706,'P23 monthly Buchungen'!D2:D706,$D17,'P23 monthly Buchungen'!C2:C706,"&gt;="&amp;DN$4,'P23 monthly Buchungen'!C2:C706,"&lt;"&amp;DN$5+1,'P23 monthly Buchungen'!P2:P706,"Einnahmen")+SUMIFS('P23 monthly Buchungen'!F2:F706,'P23 monthly Buchungen'!D2:D706,$D17,'P23 monthly Buchungen'!C2:C706,"&gt;="&amp;DN$4,'P23 monthly Buchungen'!C2:C706,"&lt;"&amp;DN$5+1,'P23 monthly Buchungen'!L2:L706,"Einnahmen")-SUMIFS('P23 monthly Buchungen'!F2:F706,'P23 monthly Buchungen'!D2:D706,$D17,'P23 monthly Buchungen'!C2:C706,"&gt;="&amp;DN$4,'P23 monthly Buchungen'!C2:C706,"&lt;"&amp;DN$5+1,'P23 monthly Buchungen'!P2:P706,"Ausgaben")</f>
        <v>0</v>
      </c>
      <c r="DO17" s="21"/>
      <c r="DQ17" s="26">
        <f>SUMIFS('P23 monthly Buchungen'!F2:F706,'P23 monthly Buchungen'!D2:D706,$D17,'P23 monthly Buchungen'!C2:C706,"&gt;="&amp;DQ$4,'P23 monthly Buchungen'!C2:C706,"&lt;"&amp;DQ$5+1,'P23 monthly Buchungen'!L2:L706,"Ausgaben")-SUMIFS('P23 monthly Buchungen'!F2:F706,'P23 monthly Buchungen'!D2:D706,$D17,'P23 monthly Buchungen'!C2:C706,"&gt;="&amp;DQ$4,'P23 monthly Buchungen'!C2:C706,"&lt;"&amp;DQ$5+1,'P23 monthly Buchungen'!P2:P706,"Einnahmen")+SUMIFS('P23 monthly Buchungen'!F2:F706,'P23 monthly Buchungen'!D2:D706,$D17,'P23 monthly Buchungen'!C2:C706,"&gt;="&amp;DQ$4,'P23 monthly Buchungen'!C2:C706,"&lt;"&amp;DQ$5+1,'P23 monthly Buchungen'!L2:L706,"Einnahmen")-SUMIFS('P23 monthly Buchungen'!F2:F706,'P23 monthly Buchungen'!D2:D706,$D17,'P23 monthly Buchungen'!C2:C706,"&gt;="&amp;DQ$4,'P23 monthly Buchungen'!C2:C706,"&lt;"&amp;DQ$5+1,'P23 monthly Buchungen'!P2:P706,"Ausgaben")</f>
        <v>0</v>
      </c>
      <c r="DR17" s="21"/>
      <c r="DT17" s="26">
        <f>SUMIFS('P23 monthly Buchungen'!F2:F706,'P23 monthly Buchungen'!D2:D706,$D17,'P23 monthly Buchungen'!C2:C706,"&gt;="&amp;DT$4,'P23 monthly Buchungen'!C2:C706,"&lt;"&amp;DT$5+1,'P23 monthly Buchungen'!L2:L706,"Ausgaben")-SUMIFS('P23 monthly Buchungen'!F2:F706,'P23 monthly Buchungen'!D2:D706,$D17,'P23 monthly Buchungen'!C2:C706,"&gt;="&amp;DT$4,'P23 monthly Buchungen'!C2:C706,"&lt;"&amp;DT$5+1,'P23 monthly Buchungen'!P2:P706,"Einnahmen")+SUMIFS('P23 monthly Buchungen'!F2:F706,'P23 monthly Buchungen'!D2:D706,$D17,'P23 monthly Buchungen'!C2:C706,"&gt;="&amp;DT$4,'P23 monthly Buchungen'!C2:C706,"&lt;"&amp;DT$5+1,'P23 monthly Buchungen'!L2:L706,"Einnahmen")-SUMIFS('P23 monthly Buchungen'!F2:F706,'P23 monthly Buchungen'!D2:D706,$D17,'P23 monthly Buchungen'!C2:C706,"&gt;="&amp;DT$4,'P23 monthly Buchungen'!C2:C706,"&lt;"&amp;DT$5+1,'P23 monthly Buchungen'!P2:P706,"Ausgaben")</f>
        <v>0</v>
      </c>
      <c r="DU17" s="21"/>
      <c r="DW17" s="26">
        <f>SUMIFS('P23 monthly Buchungen'!F2:F706,'P23 monthly Buchungen'!D2:D706,$D17,'P23 monthly Buchungen'!C2:C706,"&gt;="&amp;DW$4,'P23 monthly Buchungen'!C2:C706,"&lt;"&amp;DW$5+1,'P23 monthly Buchungen'!L2:L706,"Ausgaben")-SUMIFS('P23 monthly Buchungen'!F2:F706,'P23 monthly Buchungen'!D2:D706,$D17,'P23 monthly Buchungen'!C2:C706,"&gt;="&amp;DW$4,'P23 monthly Buchungen'!C2:C706,"&lt;"&amp;DW$5+1,'P23 monthly Buchungen'!P2:P706,"Einnahmen")+SUMIFS('P23 monthly Buchungen'!F2:F706,'P23 monthly Buchungen'!D2:D706,$D17,'P23 monthly Buchungen'!C2:C706,"&gt;="&amp;DW$4,'P23 monthly Buchungen'!C2:C706,"&lt;"&amp;DW$5+1,'P23 monthly Buchungen'!L2:L706,"Einnahmen")-SUMIFS('P23 monthly Buchungen'!F2:F706,'P23 monthly Buchungen'!D2:D706,$D17,'P23 monthly Buchungen'!C2:C706,"&gt;="&amp;DW$4,'P23 monthly Buchungen'!C2:C706,"&lt;"&amp;DW$5+1,'P23 monthly Buchungen'!P2:P706,"Ausgaben")</f>
        <v>0</v>
      </c>
      <c r="DX17" s="21"/>
      <c r="DZ17" s="26">
        <f>SUMIFS('P23 monthly Buchungen'!F2:F706,'P23 monthly Buchungen'!D2:D706,$D17,'P23 monthly Buchungen'!C2:C706,"&gt;="&amp;DZ$4,'P23 monthly Buchungen'!C2:C706,"&lt;"&amp;DZ$5+1,'P23 monthly Buchungen'!L2:L706,"Ausgaben")-SUMIFS('P23 monthly Buchungen'!F2:F706,'P23 monthly Buchungen'!D2:D706,$D17,'P23 monthly Buchungen'!C2:C706,"&gt;="&amp;DZ$4,'P23 monthly Buchungen'!C2:C706,"&lt;"&amp;DZ$5+1,'P23 monthly Buchungen'!P2:P706,"Einnahmen")+SUMIFS('P23 monthly Buchungen'!F2:F706,'P23 monthly Buchungen'!D2:D706,$D17,'P23 monthly Buchungen'!C2:C706,"&gt;="&amp;DZ$4,'P23 monthly Buchungen'!C2:C706,"&lt;"&amp;DZ$5+1,'P23 monthly Buchungen'!L2:L706,"Einnahmen")-SUMIFS('P23 monthly Buchungen'!F2:F706,'P23 monthly Buchungen'!D2:D706,$D17,'P23 monthly Buchungen'!C2:C706,"&gt;="&amp;DZ$4,'P23 monthly Buchungen'!C2:C706,"&lt;"&amp;DZ$5+1,'P23 monthly Buchungen'!P2:P706,"Ausgaben")</f>
        <v>0</v>
      </c>
      <c r="EA17" s="21"/>
      <c r="EC17" s="26">
        <f>SUMIFS('P23 monthly Buchungen'!F2:F706,'P23 monthly Buchungen'!D2:D706,$D17,'P23 monthly Buchungen'!C2:C706,"&gt;="&amp;EC$4,'P23 monthly Buchungen'!C2:C706,"&lt;"&amp;EC$5+1,'P23 monthly Buchungen'!L2:L706,"Ausgaben")-SUMIFS('P23 monthly Buchungen'!F2:F706,'P23 monthly Buchungen'!D2:D706,$D17,'P23 monthly Buchungen'!C2:C706,"&gt;="&amp;EC$4,'P23 monthly Buchungen'!C2:C706,"&lt;"&amp;EC$5+1,'P23 monthly Buchungen'!P2:P706,"Einnahmen")+SUMIFS('P23 monthly Buchungen'!F2:F706,'P23 monthly Buchungen'!D2:D706,$D17,'P23 monthly Buchungen'!C2:C706,"&gt;="&amp;EC$4,'P23 monthly Buchungen'!C2:C706,"&lt;"&amp;EC$5+1,'P23 monthly Buchungen'!L2:L706,"Einnahmen")-SUMIFS('P23 monthly Buchungen'!F2:F706,'P23 monthly Buchungen'!D2:D706,$D17,'P23 monthly Buchungen'!C2:C706,"&gt;="&amp;EC$4,'P23 monthly Buchungen'!C2:C706,"&lt;"&amp;EC$5+1,'P23 monthly Buchungen'!P2:P706,"Ausgaben")</f>
        <v>0</v>
      </c>
      <c r="ED17" s="21"/>
      <c r="EF17" s="26">
        <f>SUMIFS('P23 monthly Buchungen'!F2:F706,'P23 monthly Buchungen'!D2:D706,$D17,'P23 monthly Buchungen'!C2:C706,"&gt;="&amp;EF$4,'P23 monthly Buchungen'!C2:C706,"&lt;"&amp;EF$5+1,'P23 monthly Buchungen'!L2:L706,"Ausgaben")-SUMIFS('P23 monthly Buchungen'!F2:F706,'P23 monthly Buchungen'!D2:D706,$D17,'P23 monthly Buchungen'!C2:C706,"&gt;="&amp;EF$4,'P23 monthly Buchungen'!C2:C706,"&lt;"&amp;EF$5+1,'P23 monthly Buchungen'!P2:P706,"Einnahmen")+SUMIFS('P23 monthly Buchungen'!F2:F706,'P23 monthly Buchungen'!D2:D706,$D17,'P23 monthly Buchungen'!C2:C706,"&gt;="&amp;EF$4,'P23 monthly Buchungen'!C2:C706,"&lt;"&amp;EF$5+1,'P23 monthly Buchungen'!L2:L706,"Einnahmen")-SUMIFS('P23 monthly Buchungen'!F2:F706,'P23 monthly Buchungen'!D2:D706,$D17,'P23 monthly Buchungen'!C2:C706,"&gt;="&amp;EF$4,'P23 monthly Buchungen'!C2:C706,"&lt;"&amp;EF$5+1,'P23 monthly Buchungen'!P2:P706,"Ausgaben")</f>
        <v>0</v>
      </c>
      <c r="EG17" s="21"/>
      <c r="EI17" s="26">
        <f>SUMIFS('P23 monthly Buchungen'!F2:F706,'P23 monthly Buchungen'!D2:D706,$D17,'P23 monthly Buchungen'!C2:C706,"&gt;="&amp;EI$4,'P23 monthly Buchungen'!C2:C706,"&lt;"&amp;EI$5+1,'P23 monthly Buchungen'!L2:L706,"Ausgaben")-SUMIFS('P23 monthly Buchungen'!F2:F706,'P23 monthly Buchungen'!D2:D706,$D17,'P23 monthly Buchungen'!C2:C706,"&gt;="&amp;EI$4,'P23 monthly Buchungen'!C2:C706,"&lt;"&amp;EI$5+1,'P23 monthly Buchungen'!P2:P706,"Einnahmen")+SUMIFS('P23 monthly Buchungen'!F2:F706,'P23 monthly Buchungen'!D2:D706,$D17,'P23 monthly Buchungen'!C2:C706,"&gt;="&amp;EI$4,'P23 monthly Buchungen'!C2:C706,"&lt;"&amp;EI$5+1,'P23 monthly Buchungen'!L2:L706,"Einnahmen")-SUMIFS('P23 monthly Buchungen'!F2:F706,'P23 monthly Buchungen'!D2:D706,$D17,'P23 monthly Buchungen'!C2:C706,"&gt;="&amp;EI$4,'P23 monthly Buchungen'!C2:C706,"&lt;"&amp;EI$5+1,'P23 monthly Buchungen'!P2:P706,"Ausgaben")</f>
        <v>0</v>
      </c>
    </row>
    <row r="18" spans="1:139" x14ac:dyDescent="0.2">
      <c r="C18" t="s">
        <v>5022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Buchungen'!F2:F706,'P23 monthly Buchungen'!D2:D706,$D18,'P23 monthly Buchungen'!C2:C706,"&gt;="&amp;P$4,'P23 monthly Buchungen'!C2:C706,"&lt;"&amp;P$5+1,'P23 monthly Buchungen'!L2:L706,"Ausgaben")-SUMIFS('P23 monthly Buchungen'!F2:F706,'P23 monthly Buchungen'!D2:D706,$D18,'P23 monthly Buchungen'!C2:C706,"&gt;="&amp;P$4,'P23 monthly Buchungen'!C2:C706,"&lt;"&amp;P$5+1,'P23 monthly Buchungen'!P2:P706,"Einnahmen")+SUMIFS('P23 monthly Buchungen'!F2:F706,'P23 monthly Buchungen'!D2:D706,$D18,'P23 monthly Buchungen'!C2:C706,"&gt;="&amp;P$4,'P23 monthly Buchungen'!C2:C706,"&lt;"&amp;P$5+1,'P23 monthly Buchungen'!L2:L706,"Einnahmen")-SUMIFS('P23 monthly Buchungen'!F2:F706,'P23 monthly Buchungen'!D2:D706,$D18,'P23 monthly Buchungen'!C2:C706,"&gt;="&amp;P$4,'P23 monthly Buchungen'!C2:C706,"&lt;"&amp;P$5+1,'P23 monthly Buchungen'!P2:P706,"Ausgaben")</f>
        <v>0</v>
      </c>
      <c r="Q18" s="21"/>
      <c r="S18" s="26">
        <f>SUMIFS('P23 monthly Buchungen'!F2:F706,'P23 monthly Buchungen'!D2:D706,$D18,'P23 monthly Buchungen'!C2:C706,"&gt;="&amp;S$4,'P23 monthly Buchungen'!C2:C706,"&lt;"&amp;S$5+1,'P23 monthly Buchungen'!L2:L706,"Ausgaben")-SUMIFS('P23 monthly Buchungen'!F2:F706,'P23 monthly Buchungen'!D2:D706,$D18,'P23 monthly Buchungen'!C2:C706,"&gt;="&amp;S$4,'P23 monthly Buchungen'!C2:C706,"&lt;"&amp;S$5+1,'P23 monthly Buchungen'!P2:P706,"Einnahmen")+SUMIFS('P23 monthly Buchungen'!F2:F706,'P23 monthly Buchungen'!D2:D706,$D18,'P23 monthly Buchungen'!C2:C706,"&gt;="&amp;S$4,'P23 monthly Buchungen'!C2:C706,"&lt;"&amp;S$5+1,'P23 monthly Buchungen'!L2:L706,"Einnahmen")-SUMIFS('P23 monthly Buchungen'!F2:F706,'P23 monthly Buchungen'!D2:D706,$D18,'P23 monthly Buchungen'!C2:C706,"&gt;="&amp;S$4,'P23 monthly Buchungen'!C2:C706,"&lt;"&amp;S$5+1,'P23 monthly Buchungen'!P2:P706,"Ausgaben")</f>
        <v>244.50999999999996</v>
      </c>
      <c r="T18" s="21"/>
      <c r="V18" s="26">
        <f>SUMIFS('P23 monthly Buchungen'!F2:F706,'P23 monthly Buchungen'!D2:D706,$D18,'P23 monthly Buchungen'!C2:C706,"&gt;="&amp;V$4,'P23 monthly Buchungen'!C2:C706,"&lt;"&amp;V$5+1,'P23 monthly Buchungen'!L2:L706,"Ausgaben")-SUMIFS('P23 monthly Buchungen'!F2:F706,'P23 monthly Buchungen'!D2:D706,$D18,'P23 monthly Buchungen'!C2:C706,"&gt;="&amp;V$4,'P23 monthly Buchungen'!C2:C706,"&lt;"&amp;V$5+1,'P23 monthly Buchungen'!P2:P706,"Einnahmen")+SUMIFS('P23 monthly Buchungen'!F2:F706,'P23 monthly Buchungen'!D2:D706,$D18,'P23 monthly Buchungen'!C2:C706,"&gt;="&amp;V$4,'P23 monthly Buchungen'!C2:C706,"&lt;"&amp;V$5+1,'P23 monthly Buchungen'!L2:L706,"Einnahmen")-SUMIFS('P23 monthly Buchungen'!F2:F706,'P23 monthly Buchungen'!D2:D706,$D18,'P23 monthly Buchungen'!C2:C706,"&gt;="&amp;V$4,'P23 monthly Buchungen'!C2:C706,"&lt;"&amp;V$5+1,'P23 monthly Buchungen'!P2:P706,"Ausgaben")</f>
        <v>491.44999999999993</v>
      </c>
      <c r="W18" s="21"/>
      <c r="Y18" s="26">
        <f>SUMIFS('P23 monthly Buchungen'!F2:F706,'P23 monthly Buchungen'!D2:D706,$D18,'P23 monthly Buchungen'!C2:C706,"&gt;="&amp;Y$4,'P23 monthly Buchungen'!C2:C706,"&lt;"&amp;Y$5+1,'P23 monthly Buchungen'!L2:L706,"Ausgaben")-SUMIFS('P23 monthly Buchungen'!F2:F706,'P23 monthly Buchungen'!D2:D706,$D18,'P23 monthly Buchungen'!C2:C706,"&gt;="&amp;Y$4,'P23 monthly Buchungen'!C2:C706,"&lt;"&amp;Y$5+1,'P23 monthly Buchungen'!P2:P706,"Einnahmen")+SUMIFS('P23 monthly Buchungen'!F2:F706,'P23 monthly Buchungen'!D2:D706,$D18,'P23 monthly Buchungen'!C2:C706,"&gt;="&amp;Y$4,'P23 monthly Buchungen'!C2:C706,"&lt;"&amp;Y$5+1,'P23 monthly Buchungen'!L2:L706,"Einnahmen")-SUMIFS('P23 monthly Buchungen'!F2:F706,'P23 monthly Buchungen'!D2:D706,$D18,'P23 monthly Buchungen'!C2:C706,"&gt;="&amp;Y$4,'P23 monthly Buchungen'!C2:C706,"&lt;"&amp;Y$5+1,'P23 monthly Buchungen'!P2:P706,"Ausgaben")</f>
        <v>147.94999999999999</v>
      </c>
      <c r="Z18" s="21"/>
      <c r="AB18" s="26">
        <f>SUMIFS('P23 monthly Buchungen'!F2:F706,'P23 monthly Buchungen'!D2:D706,$D18,'P23 monthly Buchungen'!C2:C706,"&gt;="&amp;AB$4,'P23 monthly Buchungen'!C2:C706,"&lt;"&amp;AB$5+1,'P23 monthly Buchungen'!L2:L706,"Ausgaben")-SUMIFS('P23 monthly Buchungen'!F2:F706,'P23 monthly Buchungen'!D2:D706,$D18,'P23 monthly Buchungen'!C2:C706,"&gt;="&amp;AB$4,'P23 monthly Buchungen'!C2:C706,"&lt;"&amp;AB$5+1,'P23 monthly Buchungen'!P2:P706,"Einnahmen")+SUMIFS('P23 monthly Buchungen'!F2:F706,'P23 monthly Buchungen'!D2:D706,$D18,'P23 monthly Buchungen'!C2:C706,"&gt;="&amp;AB$4,'P23 monthly Buchungen'!C2:C706,"&lt;"&amp;AB$5+1,'P23 monthly Buchungen'!L2:L706,"Einnahmen")-SUMIFS('P23 monthly Buchungen'!F2:F706,'P23 monthly Buchungen'!D2:D706,$D18,'P23 monthly Buchungen'!C2:C706,"&gt;="&amp;AB$4,'P23 monthly Buchungen'!C2:C706,"&lt;"&amp;AB$5+1,'P23 monthly Buchungen'!P2:P706,"Ausgaben")</f>
        <v>60.38</v>
      </c>
      <c r="AC18" s="21"/>
      <c r="AE18" s="26">
        <f>SUMIFS('P23 monthly Buchungen'!F2:F706,'P23 monthly Buchungen'!D2:D706,$D18,'P23 monthly Buchungen'!C2:C706,"&gt;="&amp;AE$4,'P23 monthly Buchungen'!C2:C706,"&lt;"&amp;AE$5+1,'P23 monthly Buchungen'!L2:L706,"Ausgaben")-SUMIFS('P23 monthly Buchungen'!F2:F706,'P23 monthly Buchungen'!D2:D706,$D18,'P23 monthly Buchungen'!C2:C706,"&gt;="&amp;AE$4,'P23 monthly Buchungen'!C2:C706,"&lt;"&amp;AE$5+1,'P23 monthly Buchungen'!P2:P706,"Einnahmen")+SUMIFS('P23 monthly Buchungen'!F2:F706,'P23 monthly Buchungen'!D2:D706,$D18,'P23 monthly Buchungen'!C2:C706,"&gt;="&amp;AE$4,'P23 monthly Buchungen'!C2:C706,"&lt;"&amp;AE$5+1,'P23 monthly Buchungen'!L2:L706,"Einnahmen")-SUMIFS('P23 monthly Buchungen'!F2:F706,'P23 monthly Buchungen'!D2:D706,$D18,'P23 monthly Buchungen'!C2:C706,"&gt;="&amp;AE$4,'P23 monthly Buchungen'!C2:C706,"&lt;"&amp;AE$5+1,'P23 monthly Buchungen'!P2:P706,"Ausgaben")</f>
        <v>180.29</v>
      </c>
      <c r="AF18" s="21"/>
      <c r="AH18" s="26">
        <f>SUMIFS('P23 monthly Buchungen'!F2:F706,'P23 monthly Buchungen'!D2:D706,$D18,'P23 monthly Buchungen'!C2:C706,"&gt;="&amp;AH$4,'P23 monthly Buchungen'!C2:C706,"&lt;"&amp;AH$5+1,'P23 monthly Buchungen'!L2:L706,"Ausgaben")-SUMIFS('P23 monthly Buchungen'!F2:F706,'P23 monthly Buchungen'!D2:D706,$D18,'P23 monthly Buchungen'!C2:C706,"&gt;="&amp;AH$4,'P23 monthly Buchungen'!C2:C706,"&lt;"&amp;AH$5+1,'P23 monthly Buchungen'!P2:P706,"Einnahmen")+SUMIFS('P23 monthly Buchungen'!F2:F706,'P23 monthly Buchungen'!D2:D706,$D18,'P23 monthly Buchungen'!C2:C706,"&gt;="&amp;AH$4,'P23 monthly Buchungen'!C2:C706,"&lt;"&amp;AH$5+1,'P23 monthly Buchungen'!L2:L706,"Einnahmen")-SUMIFS('P23 monthly Buchungen'!F2:F706,'P23 monthly Buchungen'!D2:D706,$D18,'P23 monthly Buchungen'!C2:C706,"&gt;="&amp;AH$4,'P23 monthly Buchungen'!C2:C706,"&lt;"&amp;AH$5+1,'P23 monthly Buchungen'!P2:P706,"Ausgaben")</f>
        <v>311.48</v>
      </c>
      <c r="AI18" s="21"/>
      <c r="AK18" s="26">
        <f>SUMIFS('P23 monthly Buchungen'!F2:F706,'P23 monthly Buchungen'!D2:D706,$D18,'P23 monthly Buchungen'!C2:C706,"&gt;="&amp;AK$4,'P23 monthly Buchungen'!C2:C706,"&lt;"&amp;AK$5+1,'P23 monthly Buchungen'!L2:L706,"Ausgaben")-SUMIFS('P23 monthly Buchungen'!F2:F706,'P23 monthly Buchungen'!D2:D706,$D18,'P23 monthly Buchungen'!C2:C706,"&gt;="&amp;AK$4,'P23 monthly Buchungen'!C2:C706,"&lt;"&amp;AK$5+1,'P23 monthly Buchungen'!P2:P706,"Einnahmen")+SUMIFS('P23 monthly Buchungen'!F2:F706,'P23 monthly Buchungen'!D2:D706,$D18,'P23 monthly Buchungen'!C2:C706,"&gt;="&amp;AK$4,'P23 monthly Buchungen'!C2:C706,"&lt;"&amp;AK$5+1,'P23 monthly Buchungen'!L2:L706,"Einnahmen")-SUMIFS('P23 monthly Buchungen'!F2:F706,'P23 monthly Buchungen'!D2:D706,$D18,'P23 monthly Buchungen'!C2:C706,"&gt;="&amp;AK$4,'P23 monthly Buchungen'!C2:C706,"&lt;"&amp;AK$5+1,'P23 monthly Buchungen'!P2:P706,"Ausgaben")</f>
        <v>153.51</v>
      </c>
      <c r="AL18" s="21"/>
      <c r="AN18" s="26">
        <f>SUMIFS('P23 monthly Buchungen'!F2:F706,'P23 monthly Buchungen'!D2:D706,$D18,'P23 monthly Buchungen'!C2:C706,"&gt;="&amp;AN$4,'P23 monthly Buchungen'!C2:C706,"&lt;"&amp;AN$5+1,'P23 monthly Buchungen'!L2:L706,"Ausgaben")-SUMIFS('P23 monthly Buchungen'!F2:F706,'P23 monthly Buchungen'!D2:D706,$D18,'P23 monthly Buchungen'!C2:C706,"&gt;="&amp;AN$4,'P23 monthly Buchungen'!C2:C706,"&lt;"&amp;AN$5+1,'P23 monthly Buchungen'!P2:P706,"Einnahmen")+SUMIFS('P23 monthly Buchungen'!F2:F706,'P23 monthly Buchungen'!D2:D706,$D18,'P23 monthly Buchungen'!C2:C706,"&gt;="&amp;AN$4,'P23 monthly Buchungen'!C2:C706,"&lt;"&amp;AN$5+1,'P23 monthly Buchungen'!L2:L706,"Einnahmen")-SUMIFS('P23 monthly Buchungen'!F2:F706,'P23 monthly Buchungen'!D2:D706,$D18,'P23 monthly Buchungen'!C2:C706,"&gt;="&amp;AN$4,'P23 monthly Buchungen'!C2:C706,"&lt;"&amp;AN$5+1,'P23 monthly Buchungen'!P2:P706,"Ausgaben")</f>
        <v>156.66999999999999</v>
      </c>
      <c r="AO18" s="21"/>
      <c r="AQ18" s="26">
        <f>SUMIFS('P23 monthly Buchungen'!F2:F706,'P23 monthly Buchungen'!D2:D706,$D18,'P23 monthly Buchungen'!C2:C706,"&gt;="&amp;AQ$4,'P23 monthly Buchungen'!C2:C706,"&lt;"&amp;AQ$5+1,'P23 monthly Buchungen'!L2:L706,"Ausgaben")-SUMIFS('P23 monthly Buchungen'!F2:F706,'P23 monthly Buchungen'!D2:D706,$D18,'P23 monthly Buchungen'!C2:C706,"&gt;="&amp;AQ$4,'P23 monthly Buchungen'!C2:C706,"&lt;"&amp;AQ$5+1,'P23 monthly Buchungen'!P2:P706,"Einnahmen")+SUMIFS('P23 monthly Buchungen'!F2:F706,'P23 monthly Buchungen'!D2:D706,$D18,'P23 monthly Buchungen'!C2:C706,"&gt;="&amp;AQ$4,'P23 monthly Buchungen'!C2:C706,"&lt;"&amp;AQ$5+1,'P23 monthly Buchungen'!L2:L706,"Einnahmen")-SUMIFS('P23 monthly Buchungen'!F2:F706,'P23 monthly Buchungen'!D2:D706,$D18,'P23 monthly Buchungen'!C2:C706,"&gt;="&amp;AQ$4,'P23 monthly Buchungen'!C2:C706,"&lt;"&amp;AQ$5+1,'P23 monthly Buchungen'!P2:P706,"Ausgaben")</f>
        <v>146.89000000000001</v>
      </c>
      <c r="AR18" s="21"/>
      <c r="AT18" s="26">
        <f>SUMIFS('P23 monthly Buchungen'!F2:F706,'P23 monthly Buchungen'!D2:D706,$D18,'P23 monthly Buchungen'!C2:C706,"&gt;="&amp;AT$4,'P23 monthly Buchungen'!C2:C706,"&lt;"&amp;AT$5+1,'P23 monthly Buchungen'!L2:L706,"Ausgaben")-SUMIFS('P23 monthly Buchungen'!F2:F706,'P23 monthly Buchungen'!D2:D706,$D18,'P23 monthly Buchungen'!C2:C706,"&gt;="&amp;AT$4,'P23 monthly Buchungen'!C2:C706,"&lt;"&amp;AT$5+1,'P23 monthly Buchungen'!P2:P706,"Einnahmen")+SUMIFS('P23 monthly Buchungen'!F2:F706,'P23 monthly Buchungen'!D2:D706,$D18,'P23 monthly Buchungen'!C2:C706,"&gt;="&amp;AT$4,'P23 monthly Buchungen'!C2:C706,"&lt;"&amp;AT$5+1,'P23 monthly Buchungen'!L2:L706,"Einnahmen")-SUMIFS('P23 monthly Buchungen'!F2:F706,'P23 monthly Buchungen'!D2:D706,$D18,'P23 monthly Buchungen'!C2:C706,"&gt;="&amp;AT$4,'P23 monthly Buchungen'!C2:C706,"&lt;"&amp;AT$5+1,'P23 monthly Buchungen'!P2:P706,"Ausgaben")</f>
        <v>134.22</v>
      </c>
      <c r="AU18" s="21"/>
      <c r="AW18" s="26">
        <f>SUMIFS('P23 monthly Buchungen'!F2:F706,'P23 monthly Buchungen'!D2:D706,$D18,'P23 monthly Buchungen'!C2:C706,"&gt;="&amp;AW$4,'P23 monthly Buchungen'!C2:C706,"&lt;"&amp;AW$5+1,'P23 monthly Buchungen'!L2:L706,"Ausgaben")-SUMIFS('P23 monthly Buchungen'!F2:F706,'P23 monthly Buchungen'!D2:D706,$D18,'P23 monthly Buchungen'!C2:C706,"&gt;="&amp;AW$4,'P23 monthly Buchungen'!C2:C706,"&lt;"&amp;AW$5+1,'P23 monthly Buchungen'!P2:P706,"Einnahmen")+SUMIFS('P23 monthly Buchungen'!F2:F706,'P23 monthly Buchungen'!D2:D706,$D18,'P23 monthly Buchungen'!C2:C706,"&gt;="&amp;AW$4,'P23 monthly Buchungen'!C2:C706,"&lt;"&amp;AW$5+1,'P23 monthly Buchungen'!L2:L706,"Einnahmen")-SUMIFS('P23 monthly Buchungen'!F2:F706,'P23 monthly Buchungen'!D2:D706,$D18,'P23 monthly Buchungen'!C2:C706,"&gt;="&amp;AW$4,'P23 monthly Buchungen'!C2:C706,"&lt;"&amp;AW$5+1,'P23 monthly Buchungen'!P2:P706,"Ausgaben")</f>
        <v>420.79999999999995</v>
      </c>
      <c r="AX18" s="21"/>
      <c r="AZ18" s="26">
        <f>SUMIFS('P23 monthly Buchungen'!F2:F706,'P23 monthly Buchungen'!D2:D706,$D18,'P23 monthly Buchungen'!C2:C706,"&gt;="&amp;AZ$4,'P23 monthly Buchungen'!C2:C706,"&lt;"&amp;AZ$5+1,'P23 monthly Buchungen'!L2:L706,"Ausgaben")-SUMIFS('P23 monthly Buchungen'!F2:F706,'P23 monthly Buchungen'!D2:D706,$D18,'P23 monthly Buchungen'!C2:C706,"&gt;="&amp;AZ$4,'P23 monthly Buchungen'!C2:C706,"&lt;"&amp;AZ$5+1,'P23 monthly Buchungen'!P2:P706,"Einnahmen")+SUMIFS('P23 monthly Buchungen'!F2:F706,'P23 monthly Buchungen'!D2:D706,$D18,'P23 monthly Buchungen'!C2:C706,"&gt;="&amp;AZ$4,'P23 monthly Buchungen'!C2:C706,"&lt;"&amp;AZ$5+1,'P23 monthly Buchungen'!L2:L706,"Einnahmen")-SUMIFS('P23 monthly Buchungen'!F2:F706,'P23 monthly Buchungen'!D2:D706,$D18,'P23 monthly Buchungen'!C2:C706,"&gt;="&amp;AZ$4,'P23 monthly Buchungen'!C2:C706,"&lt;"&amp;AZ$5+1,'P23 monthly Buchungen'!P2:P706,"Ausgaben")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Buchungen'!F2:F706,'P23 monthly Buchungen'!D2:D706,$D18,'P23 monthly Buchungen'!C2:C706,"&gt;="&amp;BI$4,'P23 monthly Buchungen'!C2:C706,"&lt;"&amp;BI$5+1,'P23 monthly Buchungen'!L2:L706,"Ausgaben")-SUMIFS('P23 monthly Buchungen'!F2:F706,'P23 monthly Buchungen'!D2:D706,$D18,'P23 monthly Buchungen'!C2:C706,"&gt;="&amp;BI$4,'P23 monthly Buchungen'!C2:C706,"&lt;"&amp;BI$5+1,'P23 monthly Buchungen'!P2:P706,"Einnahmen")+SUMIFS('P23 monthly Buchungen'!F2:F706,'P23 monthly Buchungen'!D2:D706,$D18,'P23 monthly Buchungen'!C2:C706,"&gt;="&amp;BI$4,'P23 monthly Buchungen'!C2:C706,"&lt;"&amp;BI$5+1,'P23 monthly Buchungen'!L2:L706,"Einnahmen")-SUMIFS('P23 monthly Buchungen'!F2:F706,'P23 monthly Buchungen'!D2:D706,$D18,'P23 monthly Buchungen'!C2:C706,"&gt;="&amp;BI$4,'P23 monthly Buchungen'!C2:C706,"&lt;"&amp;BI$5+1,'P23 monthly Buchungen'!P2:P706,"Ausgaben")</f>
        <v>279.90000000000003</v>
      </c>
      <c r="BJ18" s="21"/>
      <c r="BL18" s="26">
        <f>SUMIFS('P23 monthly Buchungen'!F2:F706,'P23 monthly Buchungen'!D2:D706,$D18,'P23 monthly Buchungen'!C2:C706,"&gt;="&amp;BL$4,'P23 monthly Buchungen'!C2:C706,"&lt;"&amp;BL$5+1,'P23 monthly Buchungen'!L2:L706,"Ausgaben")-SUMIFS('P23 monthly Buchungen'!F2:F706,'P23 monthly Buchungen'!D2:D706,$D18,'P23 monthly Buchungen'!C2:C706,"&gt;="&amp;BL$4,'P23 monthly Buchungen'!C2:C706,"&lt;"&amp;BL$5+1,'P23 monthly Buchungen'!P2:P706,"Einnahmen")+SUMIFS('P23 monthly Buchungen'!F2:F706,'P23 monthly Buchungen'!D2:D706,$D18,'P23 monthly Buchungen'!C2:C706,"&gt;="&amp;BL$4,'P23 monthly Buchungen'!C2:C706,"&lt;"&amp;BL$5+1,'P23 monthly Buchungen'!L2:L706,"Einnahmen")-SUMIFS('P23 monthly Buchungen'!F2:F706,'P23 monthly Buchungen'!D2:D706,$D18,'P23 monthly Buchungen'!C2:C706,"&gt;="&amp;BL$4,'P23 monthly Buchungen'!C2:C706,"&lt;"&amp;BL$5+1,'P23 monthly Buchungen'!P2:P706,"Ausgaben")</f>
        <v>313.56</v>
      </c>
      <c r="BM18" s="21"/>
      <c r="BO18" s="26">
        <f>SUMIFS('P23 monthly Buchungen'!F2:F706,'P23 monthly Buchungen'!D2:D706,$D18,'P23 monthly Buchungen'!C2:C706,"&gt;="&amp;BO$4,'P23 monthly Buchungen'!C2:C706,"&lt;"&amp;BO$5+1,'P23 monthly Buchungen'!L2:L706,"Ausgaben")-SUMIFS('P23 monthly Buchungen'!F2:F706,'P23 monthly Buchungen'!D2:D706,$D18,'P23 monthly Buchungen'!C2:C706,"&gt;="&amp;BO$4,'P23 monthly Buchungen'!C2:C706,"&lt;"&amp;BO$5+1,'P23 monthly Buchungen'!P2:P706,"Einnahmen")+SUMIFS('P23 monthly Buchungen'!F2:F706,'P23 monthly Buchungen'!D2:D706,$D18,'P23 monthly Buchungen'!C2:C706,"&gt;="&amp;BO$4,'P23 monthly Buchungen'!C2:C706,"&lt;"&amp;BO$5+1,'P23 monthly Buchungen'!L2:L706,"Einnahmen")-SUMIFS('P23 monthly Buchungen'!F2:F706,'P23 monthly Buchungen'!D2:D706,$D18,'P23 monthly Buchungen'!C2:C706,"&gt;="&amp;BO$4,'P23 monthly Buchungen'!C2:C706,"&lt;"&amp;BO$5+1,'P23 monthly Buchungen'!P2:P706,"Ausgaben")</f>
        <v>568.24</v>
      </c>
      <c r="BP18" s="21"/>
      <c r="BR18" s="26">
        <f>SUMIFS('P23 monthly Buchungen'!F2:F706,'P23 monthly Buchungen'!D2:D706,$D18,'P23 monthly Buchungen'!C2:C706,"&gt;="&amp;BR$4,'P23 monthly Buchungen'!C2:C706,"&lt;"&amp;BR$5+1,'P23 monthly Buchungen'!L2:L706,"Ausgaben")-SUMIFS('P23 monthly Buchungen'!F2:F706,'P23 monthly Buchungen'!D2:D706,$D18,'P23 monthly Buchungen'!C2:C706,"&gt;="&amp;BR$4,'P23 monthly Buchungen'!C2:C706,"&lt;"&amp;BR$5+1,'P23 monthly Buchungen'!P2:P706,"Einnahmen")+SUMIFS('P23 monthly Buchungen'!F2:F706,'P23 monthly Buchungen'!D2:D706,$D18,'P23 monthly Buchungen'!C2:C706,"&gt;="&amp;BR$4,'P23 monthly Buchungen'!C2:C706,"&lt;"&amp;BR$5+1,'P23 monthly Buchungen'!L2:L706,"Einnahmen")-SUMIFS('P23 monthly Buchungen'!F2:F706,'P23 monthly Buchungen'!D2:D706,$D18,'P23 monthly Buchungen'!C2:C706,"&gt;="&amp;BR$4,'P23 monthly Buchungen'!C2:C706,"&lt;"&amp;BR$5+1,'P23 monthly Buchungen'!P2:P706,"Ausgaben")</f>
        <v>133.44999999999999</v>
      </c>
      <c r="BS18" s="21"/>
      <c r="BU18" s="26">
        <f>SUMIFS('P23 monthly Buchungen'!F2:F706,'P23 monthly Buchungen'!D2:D706,$D18,'P23 monthly Buchungen'!C2:C706,"&gt;="&amp;BU$4,'P23 monthly Buchungen'!C2:C706,"&lt;"&amp;BU$5+1,'P23 monthly Buchungen'!L2:L706,"Ausgaben")-SUMIFS('P23 monthly Buchungen'!F2:F706,'P23 monthly Buchungen'!D2:D706,$D18,'P23 monthly Buchungen'!C2:C706,"&gt;="&amp;BU$4,'P23 monthly Buchungen'!C2:C706,"&lt;"&amp;BU$5+1,'P23 monthly Buchungen'!P2:P706,"Einnahmen")+SUMIFS('P23 monthly Buchungen'!F2:F706,'P23 monthly Buchungen'!D2:D706,$D18,'P23 monthly Buchungen'!C2:C706,"&gt;="&amp;BU$4,'P23 monthly Buchungen'!C2:C706,"&lt;"&amp;BU$5+1,'P23 monthly Buchungen'!L2:L706,"Einnahmen")-SUMIFS('P23 monthly Buchungen'!F2:F706,'P23 monthly Buchungen'!D2:D706,$D18,'P23 monthly Buchungen'!C2:C706,"&gt;="&amp;BU$4,'P23 monthly Buchungen'!C2:C706,"&lt;"&amp;BU$5+1,'P23 monthly Buchungen'!P2:P706,"Ausgaben")</f>
        <v>204.36</v>
      </c>
      <c r="BV18" s="21"/>
      <c r="BX18" s="26">
        <f>SUMIFS('P23 monthly Buchungen'!F2:F706,'P23 monthly Buchungen'!D2:D706,$D18,'P23 monthly Buchungen'!C2:C706,"&gt;="&amp;BX$4,'P23 monthly Buchungen'!C2:C706,"&lt;"&amp;BX$5+1,'P23 monthly Buchungen'!L2:L706,"Ausgaben")-SUMIFS('P23 monthly Buchungen'!F2:F706,'P23 monthly Buchungen'!D2:D706,$D18,'P23 monthly Buchungen'!C2:C706,"&gt;="&amp;BX$4,'P23 monthly Buchungen'!C2:C706,"&lt;"&amp;BX$5+1,'P23 monthly Buchungen'!P2:P706,"Einnahmen")+SUMIFS('P23 monthly Buchungen'!F2:F706,'P23 monthly Buchungen'!D2:D706,$D18,'P23 monthly Buchungen'!C2:C706,"&gt;="&amp;BX$4,'P23 monthly Buchungen'!C2:C706,"&lt;"&amp;BX$5+1,'P23 monthly Buchungen'!L2:L706,"Einnahmen")-SUMIFS('P23 monthly Buchungen'!F2:F706,'P23 monthly Buchungen'!D2:D706,$D18,'P23 monthly Buchungen'!C2:C706,"&gt;="&amp;BX$4,'P23 monthly Buchungen'!C2:C706,"&lt;"&amp;BX$5+1,'P23 monthly Buchungen'!P2:P706,"Ausgaben")</f>
        <v>166.04999999999998</v>
      </c>
      <c r="BY18" s="21"/>
      <c r="CA18" s="26">
        <f>SUMIFS('P23 monthly Buchungen'!F2:F706,'P23 monthly Buchungen'!D2:D706,$D18,'P23 monthly Buchungen'!C2:C706,"&gt;="&amp;CA$4,'P23 monthly Buchungen'!C2:C706,"&lt;"&amp;CA$5+1,'P23 monthly Buchungen'!L2:L706,"Ausgaben")-SUMIFS('P23 monthly Buchungen'!F2:F706,'P23 monthly Buchungen'!D2:D706,$D18,'P23 monthly Buchungen'!C2:C706,"&gt;="&amp;CA$4,'P23 monthly Buchungen'!C2:C706,"&lt;"&amp;CA$5+1,'P23 monthly Buchungen'!P2:P706,"Einnahmen")+SUMIFS('P23 monthly Buchungen'!F2:F706,'P23 monthly Buchungen'!D2:D706,$D18,'P23 monthly Buchungen'!C2:C706,"&gt;="&amp;CA$4,'P23 monthly Buchungen'!C2:C706,"&lt;"&amp;CA$5+1,'P23 monthly Buchungen'!L2:L706,"Einnahmen")-SUMIFS('P23 monthly Buchungen'!F2:F706,'P23 monthly Buchungen'!D2:D706,$D18,'P23 monthly Buchungen'!C2:C706,"&gt;="&amp;CA$4,'P23 monthly Buchungen'!C2:C706,"&lt;"&amp;CA$5+1,'P23 monthly Buchungen'!P2:P706,"Ausgaben")</f>
        <v>184.2</v>
      </c>
      <c r="CB18" s="21"/>
      <c r="CD18" s="26">
        <f>SUMIFS('P23 monthly Buchungen'!F2:F706,'P23 monthly Buchungen'!D2:D706,$D18,'P23 monthly Buchungen'!C2:C706,"&gt;="&amp;CD$4,'P23 monthly Buchungen'!C2:C706,"&lt;"&amp;CD$5+1,'P23 monthly Buchungen'!L2:L706,"Ausgaben")-SUMIFS('P23 monthly Buchungen'!F2:F706,'P23 monthly Buchungen'!D2:D706,$D18,'P23 monthly Buchungen'!C2:C706,"&gt;="&amp;CD$4,'P23 monthly Buchungen'!C2:C706,"&lt;"&amp;CD$5+1,'P23 monthly Buchungen'!P2:P706,"Einnahmen")+SUMIFS('P23 monthly Buchungen'!F2:F706,'P23 monthly Buchungen'!D2:D706,$D18,'P23 monthly Buchungen'!C2:C706,"&gt;="&amp;CD$4,'P23 monthly Buchungen'!C2:C706,"&lt;"&amp;CD$5+1,'P23 monthly Buchungen'!L2:L706,"Einnahmen")-SUMIFS('P23 monthly Buchungen'!F2:F706,'P23 monthly Buchungen'!D2:D706,$D18,'P23 monthly Buchungen'!C2:C706,"&gt;="&amp;CD$4,'P23 monthly Buchungen'!C2:C706,"&lt;"&amp;CD$5+1,'P23 monthly Buchungen'!P2:P706,"Ausgaben")</f>
        <v>162.40999999999997</v>
      </c>
      <c r="CE18" s="21"/>
      <c r="CG18" s="26">
        <f>SUMIFS('P23 monthly Buchungen'!F2:F706,'P23 monthly Buchungen'!D2:D706,$D18,'P23 monthly Buchungen'!C2:C706,"&gt;="&amp;CG$4,'P23 monthly Buchungen'!C2:C706,"&lt;"&amp;CG$5+1,'P23 monthly Buchungen'!L2:L706,"Ausgaben")-SUMIFS('P23 monthly Buchungen'!F2:F706,'P23 monthly Buchungen'!D2:D706,$D18,'P23 monthly Buchungen'!C2:C706,"&gt;="&amp;CG$4,'P23 monthly Buchungen'!C2:C706,"&lt;"&amp;CG$5+1,'P23 monthly Buchungen'!P2:P706,"Einnahmen")+SUMIFS('P23 monthly Buchungen'!F2:F706,'P23 monthly Buchungen'!D2:D706,$D18,'P23 monthly Buchungen'!C2:C706,"&gt;="&amp;CG$4,'P23 monthly Buchungen'!C2:C706,"&lt;"&amp;CG$5+1,'P23 monthly Buchungen'!L2:L706,"Einnahmen")-SUMIFS('P23 monthly Buchungen'!F2:F706,'P23 monthly Buchungen'!D2:D706,$D18,'P23 monthly Buchungen'!C2:C706,"&gt;="&amp;CG$4,'P23 monthly Buchungen'!C2:C706,"&lt;"&amp;CG$5+1,'P23 monthly Buchungen'!P2:P706,"Ausgaben")</f>
        <v>139.63</v>
      </c>
      <c r="CH18" s="21"/>
      <c r="CJ18" s="26">
        <f>SUMIFS('P23 monthly Buchungen'!F2:F706,'P23 monthly Buchungen'!D2:D706,$D18,'P23 monthly Buchungen'!C2:C706,"&gt;="&amp;CJ$4,'P23 monthly Buchungen'!C2:C706,"&lt;"&amp;CJ$5+1,'P23 monthly Buchungen'!L2:L706,"Ausgaben")-SUMIFS('P23 monthly Buchungen'!F2:F706,'P23 monthly Buchungen'!D2:D706,$D18,'P23 monthly Buchungen'!C2:C706,"&gt;="&amp;CJ$4,'P23 monthly Buchungen'!C2:C706,"&lt;"&amp;CJ$5+1,'P23 monthly Buchungen'!P2:P706,"Einnahmen")+SUMIFS('P23 monthly Buchungen'!F2:F706,'P23 monthly Buchungen'!D2:D706,$D18,'P23 monthly Buchungen'!C2:C706,"&gt;="&amp;CJ$4,'P23 monthly Buchungen'!C2:C706,"&lt;"&amp;CJ$5+1,'P23 monthly Buchungen'!L2:L706,"Einnahmen")-SUMIFS('P23 monthly Buchungen'!F2:F706,'P23 monthly Buchungen'!D2:D706,$D18,'P23 monthly Buchungen'!C2:C706,"&gt;="&amp;CJ$4,'P23 monthly Buchungen'!C2:C706,"&lt;"&amp;CJ$5+1,'P23 monthly Buchungen'!P2:P706,"Ausgaben")</f>
        <v>280.3</v>
      </c>
      <c r="CK18" s="21"/>
      <c r="CM18" s="26">
        <f>SUMIFS('P23 monthly Buchungen'!F2:F706,'P23 monthly Buchungen'!D2:D706,$D18,'P23 monthly Buchungen'!C2:C706,"&gt;="&amp;CM$4,'P23 monthly Buchungen'!C2:C706,"&lt;"&amp;CM$5+1,'P23 monthly Buchungen'!L2:L706,"Ausgaben")-SUMIFS('P23 monthly Buchungen'!F2:F706,'P23 monthly Buchungen'!D2:D706,$D18,'P23 monthly Buchungen'!C2:C706,"&gt;="&amp;CM$4,'P23 monthly Buchungen'!C2:C706,"&lt;"&amp;CM$5+1,'P23 monthly Buchungen'!P2:P706,"Einnahmen")+SUMIFS('P23 monthly Buchungen'!F2:F706,'P23 monthly Buchungen'!D2:D706,$D18,'P23 monthly Buchungen'!C2:C706,"&gt;="&amp;CM$4,'P23 monthly Buchungen'!C2:C706,"&lt;"&amp;CM$5+1,'P23 monthly Buchungen'!L2:L706,"Einnahmen")-SUMIFS('P23 monthly Buchungen'!F2:F706,'P23 monthly Buchungen'!D2:D706,$D18,'P23 monthly Buchungen'!C2:C706,"&gt;="&amp;CM$4,'P23 monthly Buchungen'!C2:C706,"&lt;"&amp;CM$5+1,'P23 monthly Buchungen'!P2:P706,"Ausgaben")</f>
        <v>115.97</v>
      </c>
      <c r="CN18" s="21"/>
      <c r="CP18" s="26">
        <f>SUMIFS('P23 monthly Buchungen'!F2:F706,'P23 monthly Buchungen'!D2:D706,$D18,'P23 monthly Buchungen'!C2:C706,"&gt;="&amp;CP$4,'P23 monthly Buchungen'!C2:C706,"&lt;"&amp;CP$5+1,'P23 monthly Buchungen'!L2:L706,"Ausgaben")-SUMIFS('P23 monthly Buchungen'!F2:F706,'P23 monthly Buchungen'!D2:D706,$D18,'P23 monthly Buchungen'!C2:C706,"&gt;="&amp;CP$4,'P23 monthly Buchungen'!C2:C706,"&lt;"&amp;CP$5+1,'P23 monthly Buchungen'!P2:P706,"Einnahmen")+SUMIFS('P23 monthly Buchungen'!F2:F706,'P23 monthly Buchungen'!D2:D706,$D18,'P23 monthly Buchungen'!C2:C706,"&gt;="&amp;CP$4,'P23 monthly Buchungen'!C2:C706,"&lt;"&amp;CP$5+1,'P23 monthly Buchungen'!L2:L706,"Einnahmen")-SUMIFS('P23 monthly Buchungen'!F2:F706,'P23 monthly Buchungen'!D2:D706,$D18,'P23 monthly Buchungen'!C2:C706,"&gt;="&amp;CP$4,'P23 monthly Buchungen'!C2:C706,"&lt;"&amp;CP$5+1,'P23 monthly Buchungen'!P2:P706,"Ausgaben")</f>
        <v>194.5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Buchungen'!F2:F706,'P23 monthly Buchungen'!D2:D706,$D18,'P23 monthly Buchungen'!C2:C706,"&gt;="&amp;CY$4,'P23 monthly Buchungen'!C2:C706,"&lt;"&amp;CY$5+1,'P23 monthly Buchungen'!L2:L706,"Ausgaben")-SUMIFS('P23 monthly Buchungen'!F2:F706,'P23 monthly Buchungen'!D2:D706,$D18,'P23 monthly Buchungen'!C2:C706,"&gt;="&amp;CY$4,'P23 monthly Buchungen'!C2:C706,"&lt;"&amp;CY$5+1,'P23 monthly Buchungen'!P2:P706,"Einnahmen")+SUMIFS('P23 monthly Buchungen'!F2:F706,'P23 monthly Buchungen'!D2:D706,$D18,'P23 monthly Buchungen'!C2:C706,"&gt;="&amp;CY$4,'P23 monthly Buchungen'!C2:C706,"&lt;"&amp;CY$5+1,'P23 monthly Buchungen'!L2:L706,"Einnahmen")-SUMIFS('P23 monthly Buchungen'!F2:F706,'P23 monthly Buchungen'!D2:D706,$D18,'P23 monthly Buchungen'!C2:C706,"&gt;="&amp;CY$4,'P23 monthly Buchungen'!C2:C706,"&lt;"&amp;CY$5+1,'P23 monthly Buchungen'!P2:P706,"Ausgaben")</f>
        <v>341.88000000000005</v>
      </c>
      <c r="CZ18" s="21"/>
      <c r="DB18" s="26">
        <f>SUMIFS('P23 monthly Buchungen'!F2:F706,'P23 monthly Buchungen'!D2:D706,$D18,'P23 monthly Buchungen'!C2:C706,"&gt;="&amp;DB$4,'P23 monthly Buchungen'!C2:C706,"&lt;"&amp;DB$5+1,'P23 monthly Buchungen'!L2:L706,"Ausgaben")-SUMIFS('P23 monthly Buchungen'!F2:F706,'P23 monthly Buchungen'!D2:D706,$D18,'P23 monthly Buchungen'!C2:C706,"&gt;="&amp;DB$4,'P23 monthly Buchungen'!C2:C706,"&lt;"&amp;DB$5+1,'P23 monthly Buchungen'!P2:P706,"Einnahmen")+SUMIFS('P23 monthly Buchungen'!F2:F706,'P23 monthly Buchungen'!D2:D706,$D18,'P23 monthly Buchungen'!C2:C706,"&gt;="&amp;DB$4,'P23 monthly Buchungen'!C2:C706,"&lt;"&amp;DB$5+1,'P23 monthly Buchungen'!L2:L706,"Einnahmen")-SUMIFS('P23 monthly Buchungen'!F2:F706,'P23 monthly Buchungen'!D2:D706,$D18,'P23 monthly Buchungen'!C2:C706,"&gt;="&amp;DB$4,'P23 monthly Buchungen'!C2:C706,"&lt;"&amp;DB$5+1,'P23 monthly Buchungen'!P2:P706,"Ausgaben")</f>
        <v>50.41</v>
      </c>
      <c r="DC18" s="21"/>
      <c r="DE18" s="26">
        <f>SUMIFS('P23 monthly Buchungen'!F2:F706,'P23 monthly Buchungen'!D2:D706,$D18,'P23 monthly Buchungen'!C2:C706,"&gt;="&amp;DE$4,'P23 monthly Buchungen'!C2:C706,"&lt;"&amp;DE$5+1,'P23 monthly Buchungen'!L2:L706,"Ausgaben")-SUMIFS('P23 monthly Buchungen'!F2:F706,'P23 monthly Buchungen'!D2:D706,$D18,'P23 monthly Buchungen'!C2:C706,"&gt;="&amp;DE$4,'P23 monthly Buchungen'!C2:C706,"&lt;"&amp;DE$5+1,'P23 monthly Buchungen'!P2:P706,"Einnahmen")+SUMIFS('P23 monthly Buchungen'!F2:F706,'P23 monthly Buchungen'!D2:D706,$D18,'P23 monthly Buchungen'!C2:C706,"&gt;="&amp;DE$4,'P23 monthly Buchungen'!C2:C706,"&lt;"&amp;DE$5+1,'P23 monthly Buchungen'!L2:L706,"Einnahmen")-SUMIFS('P23 monthly Buchungen'!F2:F706,'P23 monthly Buchungen'!D2:D706,$D18,'P23 monthly Buchungen'!C2:C706,"&gt;="&amp;DE$4,'P23 monthly Buchungen'!C2:C706,"&lt;"&amp;DE$5+1,'P23 monthly Buchungen'!P2:P706,"Ausgaben")</f>
        <v>0</v>
      </c>
      <c r="DF18" s="21"/>
      <c r="DH18" s="26">
        <f>SUMIFS('P23 monthly Buchungen'!F2:F706,'P23 monthly Buchungen'!D2:D706,$D18,'P23 monthly Buchungen'!C2:C706,"&gt;="&amp;DH$4,'P23 monthly Buchungen'!C2:C706,"&lt;"&amp;DH$5+1,'P23 monthly Buchungen'!L2:L706,"Ausgaben")-SUMIFS('P23 monthly Buchungen'!F2:F706,'P23 monthly Buchungen'!D2:D706,$D18,'P23 monthly Buchungen'!C2:C706,"&gt;="&amp;DH$4,'P23 monthly Buchungen'!C2:C706,"&lt;"&amp;DH$5+1,'P23 monthly Buchungen'!P2:P706,"Einnahmen")+SUMIFS('P23 monthly Buchungen'!F2:F706,'P23 monthly Buchungen'!D2:D706,$D18,'P23 monthly Buchungen'!C2:C706,"&gt;="&amp;DH$4,'P23 monthly Buchungen'!C2:C706,"&lt;"&amp;DH$5+1,'P23 monthly Buchungen'!L2:L706,"Einnahmen")-SUMIFS('P23 monthly Buchungen'!F2:F706,'P23 monthly Buchungen'!D2:D706,$D18,'P23 monthly Buchungen'!C2:C706,"&gt;="&amp;DH$4,'P23 monthly Buchungen'!C2:C706,"&lt;"&amp;DH$5+1,'P23 monthly Buchungen'!P2:P706,"Ausgaben")</f>
        <v>0</v>
      </c>
      <c r="DI18" s="21"/>
      <c r="DK18" s="26">
        <f>SUMIFS('P23 monthly Buchungen'!F2:F706,'P23 monthly Buchungen'!D2:D706,$D18,'P23 monthly Buchungen'!C2:C706,"&gt;="&amp;DK$4,'P23 monthly Buchungen'!C2:C706,"&lt;"&amp;DK$5+1,'P23 monthly Buchungen'!L2:L706,"Ausgaben")-SUMIFS('P23 monthly Buchungen'!F2:F706,'P23 monthly Buchungen'!D2:D706,$D18,'P23 monthly Buchungen'!C2:C706,"&gt;="&amp;DK$4,'P23 monthly Buchungen'!C2:C706,"&lt;"&amp;DK$5+1,'P23 monthly Buchungen'!P2:P706,"Einnahmen")+SUMIFS('P23 monthly Buchungen'!F2:F706,'P23 monthly Buchungen'!D2:D706,$D18,'P23 monthly Buchungen'!C2:C706,"&gt;="&amp;DK$4,'P23 monthly Buchungen'!C2:C706,"&lt;"&amp;DK$5+1,'P23 monthly Buchungen'!L2:L706,"Einnahmen")-SUMIFS('P23 monthly Buchungen'!F2:F706,'P23 monthly Buchungen'!D2:D706,$D18,'P23 monthly Buchungen'!C2:C706,"&gt;="&amp;DK$4,'P23 monthly Buchungen'!C2:C706,"&lt;"&amp;DK$5+1,'P23 monthly Buchungen'!P2:P706,"Ausgaben")</f>
        <v>0</v>
      </c>
      <c r="DL18" s="21"/>
      <c r="DN18" s="26">
        <f>SUMIFS('P23 monthly Buchungen'!F2:F706,'P23 monthly Buchungen'!D2:D706,$D18,'P23 monthly Buchungen'!C2:C706,"&gt;="&amp;DN$4,'P23 monthly Buchungen'!C2:C706,"&lt;"&amp;DN$5+1,'P23 monthly Buchungen'!L2:L706,"Ausgaben")-SUMIFS('P23 monthly Buchungen'!F2:F706,'P23 monthly Buchungen'!D2:D706,$D18,'P23 monthly Buchungen'!C2:C706,"&gt;="&amp;DN$4,'P23 monthly Buchungen'!C2:C706,"&lt;"&amp;DN$5+1,'P23 monthly Buchungen'!P2:P706,"Einnahmen")+SUMIFS('P23 monthly Buchungen'!F2:F706,'P23 monthly Buchungen'!D2:D706,$D18,'P23 monthly Buchungen'!C2:C706,"&gt;="&amp;DN$4,'P23 monthly Buchungen'!C2:C706,"&lt;"&amp;DN$5+1,'P23 monthly Buchungen'!L2:L706,"Einnahmen")-SUMIFS('P23 monthly Buchungen'!F2:F706,'P23 monthly Buchungen'!D2:D706,$D18,'P23 monthly Buchungen'!C2:C706,"&gt;="&amp;DN$4,'P23 monthly Buchungen'!C2:C706,"&lt;"&amp;DN$5+1,'P23 monthly Buchungen'!P2:P706,"Ausgaben")</f>
        <v>0</v>
      </c>
      <c r="DO18" s="21"/>
      <c r="DQ18" s="26">
        <f>SUMIFS('P23 monthly Buchungen'!F2:F706,'P23 monthly Buchungen'!D2:D706,$D18,'P23 monthly Buchungen'!C2:C706,"&gt;="&amp;DQ$4,'P23 monthly Buchungen'!C2:C706,"&lt;"&amp;DQ$5+1,'P23 monthly Buchungen'!L2:L706,"Ausgaben")-SUMIFS('P23 monthly Buchungen'!F2:F706,'P23 monthly Buchungen'!D2:D706,$D18,'P23 monthly Buchungen'!C2:C706,"&gt;="&amp;DQ$4,'P23 monthly Buchungen'!C2:C706,"&lt;"&amp;DQ$5+1,'P23 monthly Buchungen'!P2:P706,"Einnahmen")+SUMIFS('P23 monthly Buchungen'!F2:F706,'P23 monthly Buchungen'!D2:D706,$D18,'P23 monthly Buchungen'!C2:C706,"&gt;="&amp;DQ$4,'P23 monthly Buchungen'!C2:C706,"&lt;"&amp;DQ$5+1,'P23 monthly Buchungen'!L2:L706,"Einnahmen")-SUMIFS('P23 monthly Buchungen'!F2:F706,'P23 monthly Buchungen'!D2:D706,$D18,'P23 monthly Buchungen'!C2:C706,"&gt;="&amp;DQ$4,'P23 monthly Buchungen'!C2:C706,"&lt;"&amp;DQ$5+1,'P23 monthly Buchungen'!P2:P706,"Ausgaben")</f>
        <v>0</v>
      </c>
      <c r="DR18" s="21"/>
      <c r="DT18" s="26">
        <f>SUMIFS('P23 monthly Buchungen'!F2:F706,'P23 monthly Buchungen'!D2:D706,$D18,'P23 monthly Buchungen'!C2:C706,"&gt;="&amp;DT$4,'P23 monthly Buchungen'!C2:C706,"&lt;"&amp;DT$5+1,'P23 monthly Buchungen'!L2:L706,"Ausgaben")-SUMIFS('P23 monthly Buchungen'!F2:F706,'P23 monthly Buchungen'!D2:D706,$D18,'P23 monthly Buchungen'!C2:C706,"&gt;="&amp;DT$4,'P23 monthly Buchungen'!C2:C706,"&lt;"&amp;DT$5+1,'P23 monthly Buchungen'!P2:P706,"Einnahmen")+SUMIFS('P23 monthly Buchungen'!F2:F706,'P23 monthly Buchungen'!D2:D706,$D18,'P23 monthly Buchungen'!C2:C706,"&gt;="&amp;DT$4,'P23 monthly Buchungen'!C2:C706,"&lt;"&amp;DT$5+1,'P23 monthly Buchungen'!L2:L706,"Einnahmen")-SUMIFS('P23 monthly Buchungen'!F2:F706,'P23 monthly Buchungen'!D2:D706,$D18,'P23 monthly Buchungen'!C2:C706,"&gt;="&amp;DT$4,'P23 monthly Buchungen'!C2:C706,"&lt;"&amp;DT$5+1,'P23 monthly Buchungen'!P2:P706,"Ausgaben")</f>
        <v>0</v>
      </c>
      <c r="DU18" s="21"/>
      <c r="DW18" s="26">
        <f>SUMIFS('P23 monthly Buchungen'!F2:F706,'P23 monthly Buchungen'!D2:D706,$D18,'P23 monthly Buchungen'!C2:C706,"&gt;="&amp;DW$4,'P23 monthly Buchungen'!C2:C706,"&lt;"&amp;DW$5+1,'P23 monthly Buchungen'!L2:L706,"Ausgaben")-SUMIFS('P23 monthly Buchungen'!F2:F706,'P23 monthly Buchungen'!D2:D706,$D18,'P23 monthly Buchungen'!C2:C706,"&gt;="&amp;DW$4,'P23 monthly Buchungen'!C2:C706,"&lt;"&amp;DW$5+1,'P23 monthly Buchungen'!P2:P706,"Einnahmen")+SUMIFS('P23 monthly Buchungen'!F2:F706,'P23 monthly Buchungen'!D2:D706,$D18,'P23 monthly Buchungen'!C2:C706,"&gt;="&amp;DW$4,'P23 monthly Buchungen'!C2:C706,"&lt;"&amp;DW$5+1,'P23 monthly Buchungen'!L2:L706,"Einnahmen")-SUMIFS('P23 monthly Buchungen'!F2:F706,'P23 monthly Buchungen'!D2:D706,$D18,'P23 monthly Buchungen'!C2:C706,"&gt;="&amp;DW$4,'P23 monthly Buchungen'!C2:C706,"&lt;"&amp;DW$5+1,'P23 monthly Buchungen'!P2:P706,"Ausgaben")</f>
        <v>0</v>
      </c>
      <c r="DX18" s="21"/>
      <c r="DZ18" s="26">
        <f>SUMIFS('P23 monthly Buchungen'!F2:F706,'P23 monthly Buchungen'!D2:D706,$D18,'P23 monthly Buchungen'!C2:C706,"&gt;="&amp;DZ$4,'P23 monthly Buchungen'!C2:C706,"&lt;"&amp;DZ$5+1,'P23 monthly Buchungen'!L2:L706,"Ausgaben")-SUMIFS('P23 monthly Buchungen'!F2:F706,'P23 monthly Buchungen'!D2:D706,$D18,'P23 monthly Buchungen'!C2:C706,"&gt;="&amp;DZ$4,'P23 monthly Buchungen'!C2:C706,"&lt;"&amp;DZ$5+1,'P23 monthly Buchungen'!P2:P706,"Einnahmen")+SUMIFS('P23 monthly Buchungen'!F2:F706,'P23 monthly Buchungen'!D2:D706,$D18,'P23 monthly Buchungen'!C2:C706,"&gt;="&amp;DZ$4,'P23 monthly Buchungen'!C2:C706,"&lt;"&amp;DZ$5+1,'P23 monthly Buchungen'!L2:L706,"Einnahmen")-SUMIFS('P23 monthly Buchungen'!F2:F706,'P23 monthly Buchungen'!D2:D706,$D18,'P23 monthly Buchungen'!C2:C706,"&gt;="&amp;DZ$4,'P23 monthly Buchungen'!C2:C706,"&lt;"&amp;DZ$5+1,'P23 monthly Buchungen'!P2:P706,"Ausgaben")</f>
        <v>0</v>
      </c>
      <c r="EA18" s="21"/>
      <c r="EC18" s="26">
        <f>SUMIFS('P23 monthly Buchungen'!F2:F706,'P23 monthly Buchungen'!D2:D706,$D18,'P23 monthly Buchungen'!C2:C706,"&gt;="&amp;EC$4,'P23 monthly Buchungen'!C2:C706,"&lt;"&amp;EC$5+1,'P23 monthly Buchungen'!L2:L706,"Ausgaben")-SUMIFS('P23 monthly Buchungen'!F2:F706,'P23 monthly Buchungen'!D2:D706,$D18,'P23 monthly Buchungen'!C2:C706,"&gt;="&amp;EC$4,'P23 monthly Buchungen'!C2:C706,"&lt;"&amp;EC$5+1,'P23 monthly Buchungen'!P2:P706,"Einnahmen")+SUMIFS('P23 monthly Buchungen'!F2:F706,'P23 monthly Buchungen'!D2:D706,$D18,'P23 monthly Buchungen'!C2:C706,"&gt;="&amp;EC$4,'P23 monthly Buchungen'!C2:C706,"&lt;"&amp;EC$5+1,'P23 monthly Buchungen'!L2:L706,"Einnahmen")-SUMIFS('P23 monthly Buchungen'!F2:F706,'P23 monthly Buchungen'!D2:D706,$D18,'P23 monthly Buchungen'!C2:C706,"&gt;="&amp;EC$4,'P23 monthly Buchungen'!C2:C706,"&lt;"&amp;EC$5+1,'P23 monthly Buchungen'!P2:P706,"Ausgaben")</f>
        <v>0</v>
      </c>
      <c r="ED18" s="21"/>
      <c r="EF18" s="26">
        <f>SUMIFS('P23 monthly Buchungen'!F2:F706,'P23 monthly Buchungen'!D2:D706,$D18,'P23 monthly Buchungen'!C2:C706,"&gt;="&amp;EF$4,'P23 monthly Buchungen'!C2:C706,"&lt;"&amp;EF$5+1,'P23 monthly Buchungen'!L2:L706,"Ausgaben")-SUMIFS('P23 monthly Buchungen'!F2:F706,'P23 monthly Buchungen'!D2:D706,$D18,'P23 monthly Buchungen'!C2:C706,"&gt;="&amp;EF$4,'P23 monthly Buchungen'!C2:C706,"&lt;"&amp;EF$5+1,'P23 monthly Buchungen'!P2:P706,"Einnahmen")+SUMIFS('P23 monthly Buchungen'!F2:F706,'P23 monthly Buchungen'!D2:D706,$D18,'P23 monthly Buchungen'!C2:C706,"&gt;="&amp;EF$4,'P23 monthly Buchungen'!C2:C706,"&lt;"&amp;EF$5+1,'P23 monthly Buchungen'!L2:L706,"Einnahmen")-SUMIFS('P23 monthly Buchungen'!F2:F706,'P23 monthly Buchungen'!D2:D706,$D18,'P23 monthly Buchungen'!C2:C706,"&gt;="&amp;EF$4,'P23 monthly Buchungen'!C2:C706,"&lt;"&amp;EF$5+1,'P23 monthly Buchungen'!P2:P706,"Ausgaben")</f>
        <v>0</v>
      </c>
      <c r="EG18" s="21"/>
      <c r="EI18" s="26">
        <f>SUMIFS('P23 monthly Buchungen'!F2:F706,'P23 monthly Buchungen'!D2:D706,$D18,'P23 monthly Buchungen'!C2:C706,"&gt;="&amp;EI$4,'P23 monthly Buchungen'!C2:C706,"&lt;"&amp;EI$5+1,'P23 monthly Buchungen'!L2:L706,"Ausgaben")-SUMIFS('P23 monthly Buchungen'!F2:F706,'P23 monthly Buchungen'!D2:D706,$D18,'P23 monthly Buchungen'!C2:C706,"&gt;="&amp;EI$4,'P23 monthly Buchungen'!C2:C706,"&lt;"&amp;EI$5+1,'P23 monthly Buchungen'!P2:P706,"Einnahmen")+SUMIFS('P23 monthly Buchungen'!F2:F706,'P23 monthly Buchungen'!D2:D706,$D18,'P23 monthly Buchungen'!C2:C706,"&gt;="&amp;EI$4,'P23 monthly Buchungen'!C2:C706,"&lt;"&amp;EI$5+1,'P23 monthly Buchungen'!L2:L706,"Einnahmen")-SUMIFS('P23 monthly Buchungen'!F2:F706,'P23 monthly Buchungen'!D2:D706,$D18,'P23 monthly Buchungen'!C2:C706,"&gt;="&amp;EI$4,'P23 monthly Buchungen'!C2:C706,"&lt;"&amp;EI$5+1,'P23 monthly Buchungen'!P2:P706,"Ausgaben")</f>
        <v>0</v>
      </c>
    </row>
    <row r="19" spans="1:139" x14ac:dyDescent="0.2">
      <c r="C19" t="s">
        <v>5004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Buchungen'!F2:F706,'P23 monthly Buchungen'!D2:D706,$D19,'P23 monthly Buchungen'!C2:C706,"&gt;="&amp;P$4,'P23 monthly Buchungen'!C2:C706,"&lt;"&amp;P$5+1,'P23 monthly Buchungen'!L2:L706,"Ausgaben")-SUMIFS('P23 monthly Buchungen'!F2:F706,'P23 monthly Buchungen'!D2:D706,$D19,'P23 monthly Buchungen'!C2:C706,"&gt;="&amp;P$4,'P23 monthly Buchungen'!C2:C706,"&lt;"&amp;P$5+1,'P23 monthly Buchungen'!P2:P706,"Einnahmen")+SUMIFS('P23 monthly Buchungen'!F2:F706,'P23 monthly Buchungen'!D2:D706,$D19,'P23 monthly Buchungen'!C2:C706,"&gt;="&amp;P$4,'P23 monthly Buchungen'!C2:C706,"&lt;"&amp;P$5+1,'P23 monthly Buchungen'!L2:L706,"Einnahmen")-SUMIFS('P23 monthly Buchungen'!F2:F706,'P23 monthly Buchungen'!D2:D706,$D19,'P23 monthly Buchungen'!C2:C706,"&gt;="&amp;P$4,'P23 monthly Buchungen'!C2:C706,"&lt;"&amp;P$5+1,'P23 monthly Buchungen'!P2:P706,"Ausgaben")</f>
        <v>0</v>
      </c>
      <c r="Q19" s="21"/>
      <c r="S19" s="26">
        <f>SUMIFS('P23 monthly Buchungen'!F2:F706,'P23 monthly Buchungen'!D2:D706,$D19,'P23 monthly Buchungen'!C2:C706,"&gt;="&amp;S$4,'P23 monthly Buchungen'!C2:C706,"&lt;"&amp;S$5+1,'P23 monthly Buchungen'!L2:L706,"Ausgaben")-SUMIFS('P23 monthly Buchungen'!F2:F706,'P23 monthly Buchungen'!D2:D706,$D19,'P23 monthly Buchungen'!C2:C706,"&gt;="&amp;S$4,'P23 monthly Buchungen'!C2:C706,"&lt;"&amp;S$5+1,'P23 monthly Buchungen'!P2:P706,"Einnahmen")+SUMIFS('P23 monthly Buchungen'!F2:F706,'P23 monthly Buchungen'!D2:D706,$D19,'P23 monthly Buchungen'!C2:C706,"&gt;="&amp;S$4,'P23 monthly Buchungen'!C2:C706,"&lt;"&amp;S$5+1,'P23 monthly Buchungen'!L2:L706,"Einnahmen")-SUMIFS('P23 monthly Buchungen'!F2:F706,'P23 monthly Buchungen'!D2:D706,$D19,'P23 monthly Buchungen'!C2:C706,"&gt;="&amp;S$4,'P23 monthly Buchungen'!C2:C706,"&lt;"&amp;S$5+1,'P23 monthly Buchungen'!P2:P706,"Ausgaben")</f>
        <v>0</v>
      </c>
      <c r="T19" s="21"/>
      <c r="V19" s="26">
        <f>SUMIFS('P23 monthly Buchungen'!F2:F706,'P23 monthly Buchungen'!D2:D706,$D19,'P23 monthly Buchungen'!C2:C706,"&gt;="&amp;V$4,'P23 monthly Buchungen'!C2:C706,"&lt;"&amp;V$5+1,'P23 monthly Buchungen'!L2:L706,"Ausgaben")-SUMIFS('P23 monthly Buchungen'!F2:F706,'P23 monthly Buchungen'!D2:D706,$D19,'P23 monthly Buchungen'!C2:C706,"&gt;="&amp;V$4,'P23 monthly Buchungen'!C2:C706,"&lt;"&amp;V$5+1,'P23 monthly Buchungen'!P2:P706,"Einnahmen")+SUMIFS('P23 monthly Buchungen'!F2:F706,'P23 monthly Buchungen'!D2:D706,$D19,'P23 monthly Buchungen'!C2:C706,"&gt;="&amp;V$4,'P23 monthly Buchungen'!C2:C706,"&lt;"&amp;V$5+1,'P23 monthly Buchungen'!L2:L706,"Einnahmen")-SUMIFS('P23 monthly Buchungen'!F2:F706,'P23 monthly Buchungen'!D2:D706,$D19,'P23 monthly Buchungen'!C2:C706,"&gt;="&amp;V$4,'P23 monthly Buchungen'!C2:C706,"&lt;"&amp;V$5+1,'P23 monthly Buchungen'!P2:P706,"Ausgaben")</f>
        <v>0</v>
      </c>
      <c r="W19" s="21"/>
      <c r="Y19" s="26">
        <f>SUMIFS('P23 monthly Buchungen'!F2:F706,'P23 monthly Buchungen'!D2:D706,$D19,'P23 monthly Buchungen'!C2:C706,"&gt;="&amp;Y$4,'P23 monthly Buchungen'!C2:C706,"&lt;"&amp;Y$5+1,'P23 monthly Buchungen'!L2:L706,"Ausgaben")-SUMIFS('P23 monthly Buchungen'!F2:F706,'P23 monthly Buchungen'!D2:D706,$D19,'P23 monthly Buchungen'!C2:C706,"&gt;="&amp;Y$4,'P23 monthly Buchungen'!C2:C706,"&lt;"&amp;Y$5+1,'P23 monthly Buchungen'!P2:P706,"Einnahmen")+SUMIFS('P23 monthly Buchungen'!F2:F706,'P23 monthly Buchungen'!D2:D706,$D19,'P23 monthly Buchungen'!C2:C706,"&gt;="&amp;Y$4,'P23 monthly Buchungen'!C2:C706,"&lt;"&amp;Y$5+1,'P23 monthly Buchungen'!L2:L706,"Einnahmen")-SUMIFS('P23 monthly Buchungen'!F2:F706,'P23 monthly Buchungen'!D2:D706,$D19,'P23 monthly Buchungen'!C2:C706,"&gt;="&amp;Y$4,'P23 monthly Buchungen'!C2:C706,"&lt;"&amp;Y$5+1,'P23 monthly Buchungen'!P2:P706,"Ausgaben")</f>
        <v>0</v>
      </c>
      <c r="Z19" s="21"/>
      <c r="AB19" s="26">
        <f>SUMIFS('P23 monthly Buchungen'!F2:F706,'P23 monthly Buchungen'!D2:D706,$D19,'P23 monthly Buchungen'!C2:C706,"&gt;="&amp;AB$4,'P23 monthly Buchungen'!C2:C706,"&lt;"&amp;AB$5+1,'P23 monthly Buchungen'!L2:L706,"Ausgaben")-SUMIFS('P23 monthly Buchungen'!F2:F706,'P23 monthly Buchungen'!D2:D706,$D19,'P23 monthly Buchungen'!C2:C706,"&gt;="&amp;AB$4,'P23 monthly Buchungen'!C2:C706,"&lt;"&amp;AB$5+1,'P23 monthly Buchungen'!P2:P706,"Einnahmen")+SUMIFS('P23 monthly Buchungen'!F2:F706,'P23 monthly Buchungen'!D2:D706,$D19,'P23 monthly Buchungen'!C2:C706,"&gt;="&amp;AB$4,'P23 monthly Buchungen'!C2:C706,"&lt;"&amp;AB$5+1,'P23 monthly Buchungen'!L2:L706,"Einnahmen")-SUMIFS('P23 monthly Buchungen'!F2:F706,'P23 monthly Buchungen'!D2:D706,$D19,'P23 monthly Buchungen'!C2:C706,"&gt;="&amp;AB$4,'P23 monthly Buchungen'!C2:C706,"&lt;"&amp;AB$5+1,'P23 monthly Buchungen'!P2:P706,"Ausgaben")</f>
        <v>0</v>
      </c>
      <c r="AC19" s="21"/>
      <c r="AE19" s="26">
        <f>SUMIFS('P23 monthly Buchungen'!F2:F706,'P23 monthly Buchungen'!D2:D706,$D19,'P23 monthly Buchungen'!C2:C706,"&gt;="&amp;AE$4,'P23 monthly Buchungen'!C2:C706,"&lt;"&amp;AE$5+1,'P23 monthly Buchungen'!L2:L706,"Ausgaben")-SUMIFS('P23 monthly Buchungen'!F2:F706,'P23 monthly Buchungen'!D2:D706,$D19,'P23 monthly Buchungen'!C2:C706,"&gt;="&amp;AE$4,'P23 monthly Buchungen'!C2:C706,"&lt;"&amp;AE$5+1,'P23 monthly Buchungen'!P2:P706,"Einnahmen")+SUMIFS('P23 monthly Buchungen'!F2:F706,'P23 monthly Buchungen'!D2:D706,$D19,'P23 monthly Buchungen'!C2:C706,"&gt;="&amp;AE$4,'P23 monthly Buchungen'!C2:C706,"&lt;"&amp;AE$5+1,'P23 monthly Buchungen'!L2:L706,"Einnahmen")-SUMIFS('P23 monthly Buchungen'!F2:F706,'P23 monthly Buchungen'!D2:D706,$D19,'P23 monthly Buchungen'!C2:C706,"&gt;="&amp;AE$4,'P23 monthly Buchungen'!C2:C706,"&lt;"&amp;AE$5+1,'P23 monthly Buchungen'!P2:P706,"Ausgaben")</f>
        <v>0</v>
      </c>
      <c r="AF19" s="21"/>
      <c r="AH19" s="26">
        <f>SUMIFS('P23 monthly Buchungen'!F2:F706,'P23 monthly Buchungen'!D2:D706,$D19,'P23 monthly Buchungen'!C2:C706,"&gt;="&amp;AH$4,'P23 monthly Buchungen'!C2:C706,"&lt;"&amp;AH$5+1,'P23 monthly Buchungen'!L2:L706,"Ausgaben")-SUMIFS('P23 monthly Buchungen'!F2:F706,'P23 monthly Buchungen'!D2:D706,$D19,'P23 monthly Buchungen'!C2:C706,"&gt;="&amp;AH$4,'P23 monthly Buchungen'!C2:C706,"&lt;"&amp;AH$5+1,'P23 monthly Buchungen'!P2:P706,"Einnahmen")+SUMIFS('P23 monthly Buchungen'!F2:F706,'P23 monthly Buchungen'!D2:D706,$D19,'P23 monthly Buchungen'!C2:C706,"&gt;="&amp;AH$4,'P23 monthly Buchungen'!C2:C706,"&lt;"&amp;AH$5+1,'P23 monthly Buchungen'!L2:L706,"Einnahmen")-SUMIFS('P23 monthly Buchungen'!F2:F706,'P23 monthly Buchungen'!D2:D706,$D19,'P23 monthly Buchungen'!C2:C706,"&gt;="&amp;AH$4,'P23 monthly Buchungen'!C2:C706,"&lt;"&amp;AH$5+1,'P23 monthly Buchungen'!P2:P706,"Ausgaben")</f>
        <v>0</v>
      </c>
      <c r="AI19" s="21"/>
      <c r="AK19" s="26">
        <f>SUMIFS('P23 monthly Buchungen'!F2:F706,'P23 monthly Buchungen'!D2:D706,$D19,'P23 monthly Buchungen'!C2:C706,"&gt;="&amp;AK$4,'P23 monthly Buchungen'!C2:C706,"&lt;"&amp;AK$5+1,'P23 monthly Buchungen'!L2:L706,"Ausgaben")-SUMIFS('P23 monthly Buchungen'!F2:F706,'P23 monthly Buchungen'!D2:D706,$D19,'P23 monthly Buchungen'!C2:C706,"&gt;="&amp;AK$4,'P23 monthly Buchungen'!C2:C706,"&lt;"&amp;AK$5+1,'P23 monthly Buchungen'!P2:P706,"Einnahmen")+SUMIFS('P23 monthly Buchungen'!F2:F706,'P23 monthly Buchungen'!D2:D706,$D19,'P23 monthly Buchungen'!C2:C706,"&gt;="&amp;AK$4,'P23 monthly Buchungen'!C2:C706,"&lt;"&amp;AK$5+1,'P23 monthly Buchungen'!L2:L706,"Einnahmen")-SUMIFS('P23 monthly Buchungen'!F2:F706,'P23 monthly Buchungen'!D2:D706,$D19,'P23 monthly Buchungen'!C2:C706,"&gt;="&amp;AK$4,'P23 monthly Buchungen'!C2:C706,"&lt;"&amp;AK$5+1,'P23 monthly Buchungen'!P2:P706,"Ausgaben")</f>
        <v>0</v>
      </c>
      <c r="AL19" s="21"/>
      <c r="AN19" s="26">
        <f>SUMIFS('P23 monthly Buchungen'!F2:F706,'P23 monthly Buchungen'!D2:D706,$D19,'P23 monthly Buchungen'!C2:C706,"&gt;="&amp;AN$4,'P23 monthly Buchungen'!C2:C706,"&lt;"&amp;AN$5+1,'P23 monthly Buchungen'!L2:L706,"Ausgaben")-SUMIFS('P23 monthly Buchungen'!F2:F706,'P23 monthly Buchungen'!D2:D706,$D19,'P23 monthly Buchungen'!C2:C706,"&gt;="&amp;AN$4,'P23 monthly Buchungen'!C2:C706,"&lt;"&amp;AN$5+1,'P23 monthly Buchungen'!P2:P706,"Einnahmen")+SUMIFS('P23 monthly Buchungen'!F2:F706,'P23 monthly Buchungen'!D2:D706,$D19,'P23 monthly Buchungen'!C2:C706,"&gt;="&amp;AN$4,'P23 monthly Buchungen'!C2:C706,"&lt;"&amp;AN$5+1,'P23 monthly Buchungen'!L2:L706,"Einnahmen")-SUMIFS('P23 monthly Buchungen'!F2:F706,'P23 monthly Buchungen'!D2:D706,$D19,'P23 monthly Buchungen'!C2:C706,"&gt;="&amp;AN$4,'P23 monthly Buchungen'!C2:C706,"&lt;"&amp;AN$5+1,'P23 monthly Buchungen'!P2:P706,"Ausgaben")</f>
        <v>0</v>
      </c>
      <c r="AO19" s="21"/>
      <c r="AQ19" s="26">
        <f>SUMIFS('P23 monthly Buchungen'!F2:F706,'P23 monthly Buchungen'!D2:D706,$D19,'P23 monthly Buchungen'!C2:C706,"&gt;="&amp;AQ$4,'P23 monthly Buchungen'!C2:C706,"&lt;"&amp;AQ$5+1,'P23 monthly Buchungen'!L2:L706,"Ausgaben")-SUMIFS('P23 monthly Buchungen'!F2:F706,'P23 monthly Buchungen'!D2:D706,$D19,'P23 monthly Buchungen'!C2:C706,"&gt;="&amp;AQ$4,'P23 monthly Buchungen'!C2:C706,"&lt;"&amp;AQ$5+1,'P23 monthly Buchungen'!P2:P706,"Einnahmen")+SUMIFS('P23 monthly Buchungen'!F2:F706,'P23 monthly Buchungen'!D2:D706,$D19,'P23 monthly Buchungen'!C2:C706,"&gt;="&amp;AQ$4,'P23 monthly Buchungen'!C2:C706,"&lt;"&amp;AQ$5+1,'P23 monthly Buchungen'!L2:L706,"Einnahmen")-SUMIFS('P23 monthly Buchungen'!F2:F706,'P23 monthly Buchungen'!D2:D706,$D19,'P23 monthly Buchungen'!C2:C706,"&gt;="&amp;AQ$4,'P23 monthly Buchungen'!C2:C706,"&lt;"&amp;AQ$5+1,'P23 monthly Buchungen'!P2:P706,"Ausgaben")</f>
        <v>0</v>
      </c>
      <c r="AR19" s="21"/>
      <c r="AT19" s="26">
        <f>SUMIFS('P23 monthly Buchungen'!F2:F706,'P23 monthly Buchungen'!D2:D706,$D19,'P23 monthly Buchungen'!C2:C706,"&gt;="&amp;AT$4,'P23 monthly Buchungen'!C2:C706,"&lt;"&amp;AT$5+1,'P23 monthly Buchungen'!L2:L706,"Ausgaben")-SUMIFS('P23 monthly Buchungen'!F2:F706,'P23 monthly Buchungen'!D2:D706,$D19,'P23 monthly Buchungen'!C2:C706,"&gt;="&amp;AT$4,'P23 monthly Buchungen'!C2:C706,"&lt;"&amp;AT$5+1,'P23 monthly Buchungen'!P2:P706,"Einnahmen")+SUMIFS('P23 monthly Buchungen'!F2:F706,'P23 monthly Buchungen'!D2:D706,$D19,'P23 monthly Buchungen'!C2:C706,"&gt;="&amp;AT$4,'P23 monthly Buchungen'!C2:C706,"&lt;"&amp;AT$5+1,'P23 monthly Buchungen'!L2:L706,"Einnahmen")-SUMIFS('P23 monthly Buchungen'!F2:F706,'P23 monthly Buchungen'!D2:D706,$D19,'P23 monthly Buchungen'!C2:C706,"&gt;="&amp;AT$4,'P23 monthly Buchungen'!C2:C706,"&lt;"&amp;AT$5+1,'P23 monthly Buchungen'!P2:P706,"Ausgaben")</f>
        <v>0</v>
      </c>
      <c r="AU19" s="21"/>
      <c r="AW19" s="26">
        <f>SUMIFS('P23 monthly Buchungen'!F2:F706,'P23 monthly Buchungen'!D2:D706,$D19,'P23 monthly Buchungen'!C2:C706,"&gt;="&amp;AW$4,'P23 monthly Buchungen'!C2:C706,"&lt;"&amp;AW$5+1,'P23 monthly Buchungen'!L2:L706,"Ausgaben")-SUMIFS('P23 monthly Buchungen'!F2:F706,'P23 monthly Buchungen'!D2:D706,$D19,'P23 monthly Buchungen'!C2:C706,"&gt;="&amp;AW$4,'P23 monthly Buchungen'!C2:C706,"&lt;"&amp;AW$5+1,'P23 monthly Buchungen'!P2:P706,"Einnahmen")+SUMIFS('P23 monthly Buchungen'!F2:F706,'P23 monthly Buchungen'!D2:D706,$D19,'P23 monthly Buchungen'!C2:C706,"&gt;="&amp;AW$4,'P23 monthly Buchungen'!C2:C706,"&lt;"&amp;AW$5+1,'P23 monthly Buchungen'!L2:L706,"Einnahmen")-SUMIFS('P23 monthly Buchungen'!F2:F706,'P23 monthly Buchungen'!D2:D706,$D19,'P23 monthly Buchungen'!C2:C706,"&gt;="&amp;AW$4,'P23 monthly Buchungen'!C2:C706,"&lt;"&amp;AW$5+1,'P23 monthly Buchungen'!P2:P706,"Ausgaben")</f>
        <v>1963.5</v>
      </c>
      <c r="AX19" s="21"/>
      <c r="AZ19" s="26">
        <f>SUMIFS('P23 monthly Buchungen'!F2:F706,'P23 monthly Buchungen'!D2:D706,$D19,'P23 monthly Buchungen'!C2:C706,"&gt;="&amp;AZ$4,'P23 monthly Buchungen'!C2:C706,"&lt;"&amp;AZ$5+1,'P23 monthly Buchungen'!L2:L706,"Ausgaben")-SUMIFS('P23 monthly Buchungen'!F2:F706,'P23 monthly Buchungen'!D2:D706,$D19,'P23 monthly Buchungen'!C2:C706,"&gt;="&amp;AZ$4,'P23 monthly Buchungen'!C2:C706,"&lt;"&amp;AZ$5+1,'P23 monthly Buchungen'!P2:P706,"Einnahmen")+SUMIFS('P23 monthly Buchungen'!F2:F706,'P23 monthly Buchungen'!D2:D706,$D19,'P23 monthly Buchungen'!C2:C706,"&gt;="&amp;AZ$4,'P23 monthly Buchungen'!C2:C706,"&lt;"&amp;AZ$5+1,'P23 monthly Buchungen'!L2:L706,"Einnahmen")-SUMIFS('P23 monthly Buchungen'!F2:F706,'P23 monthly Buchungen'!D2:D706,$D19,'P23 monthly Buchungen'!C2:C706,"&gt;="&amp;AZ$4,'P23 monthly Buchungen'!C2:C706,"&lt;"&amp;AZ$5+1,'P23 monthly Buchungen'!P2:P706,"Ausgaben")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Buchungen'!F2:F706,'P23 monthly Buchungen'!D2:D706,$D19,'P23 monthly Buchungen'!C2:C706,"&gt;="&amp;BI$4,'P23 monthly Buchungen'!C2:C706,"&lt;"&amp;BI$5+1,'P23 monthly Buchungen'!L2:L706,"Ausgaben")-SUMIFS('P23 monthly Buchungen'!F2:F706,'P23 monthly Buchungen'!D2:D706,$D19,'P23 monthly Buchungen'!C2:C706,"&gt;="&amp;BI$4,'P23 monthly Buchungen'!C2:C706,"&lt;"&amp;BI$5+1,'P23 monthly Buchungen'!P2:P706,"Einnahmen")+SUMIFS('P23 monthly Buchungen'!F2:F706,'P23 monthly Buchungen'!D2:D706,$D19,'P23 monthly Buchungen'!C2:C706,"&gt;="&amp;BI$4,'P23 monthly Buchungen'!C2:C706,"&lt;"&amp;BI$5+1,'P23 monthly Buchungen'!L2:L706,"Einnahmen")-SUMIFS('P23 monthly Buchungen'!F2:F706,'P23 monthly Buchungen'!D2:D706,$D19,'P23 monthly Buchungen'!C2:C706,"&gt;="&amp;BI$4,'P23 monthly Buchungen'!C2:C706,"&lt;"&amp;BI$5+1,'P23 monthly Buchungen'!P2:P706,"Ausgaben")</f>
        <v>0</v>
      </c>
      <c r="BJ19" s="21"/>
      <c r="BL19" s="26">
        <f>SUMIFS('P23 monthly Buchungen'!F2:F706,'P23 monthly Buchungen'!D2:D706,$D19,'P23 monthly Buchungen'!C2:C706,"&gt;="&amp;BL$4,'P23 monthly Buchungen'!C2:C706,"&lt;"&amp;BL$5+1,'P23 monthly Buchungen'!L2:L706,"Ausgaben")-SUMIFS('P23 monthly Buchungen'!F2:F706,'P23 monthly Buchungen'!D2:D706,$D19,'P23 monthly Buchungen'!C2:C706,"&gt;="&amp;BL$4,'P23 monthly Buchungen'!C2:C706,"&lt;"&amp;BL$5+1,'P23 monthly Buchungen'!P2:P706,"Einnahmen")+SUMIFS('P23 monthly Buchungen'!F2:F706,'P23 monthly Buchungen'!D2:D706,$D19,'P23 monthly Buchungen'!C2:C706,"&gt;="&amp;BL$4,'P23 monthly Buchungen'!C2:C706,"&lt;"&amp;BL$5+1,'P23 monthly Buchungen'!L2:L706,"Einnahmen")-SUMIFS('P23 monthly Buchungen'!F2:F706,'P23 monthly Buchungen'!D2:D706,$D19,'P23 monthly Buchungen'!C2:C706,"&gt;="&amp;BL$4,'P23 monthly Buchungen'!C2:C706,"&lt;"&amp;BL$5+1,'P23 monthly Buchungen'!P2:P706,"Ausgaben")</f>
        <v>0</v>
      </c>
      <c r="BM19" s="21"/>
      <c r="BO19" s="26">
        <f>SUMIFS('P23 monthly Buchungen'!F2:F706,'P23 monthly Buchungen'!D2:D706,$D19,'P23 monthly Buchungen'!C2:C706,"&gt;="&amp;BO$4,'P23 monthly Buchungen'!C2:C706,"&lt;"&amp;BO$5+1,'P23 monthly Buchungen'!L2:L706,"Ausgaben")-SUMIFS('P23 monthly Buchungen'!F2:F706,'P23 monthly Buchungen'!D2:D706,$D19,'P23 monthly Buchungen'!C2:C706,"&gt;="&amp;BO$4,'P23 monthly Buchungen'!C2:C706,"&lt;"&amp;BO$5+1,'P23 monthly Buchungen'!P2:P706,"Einnahmen")+SUMIFS('P23 monthly Buchungen'!F2:F706,'P23 monthly Buchungen'!D2:D706,$D19,'P23 monthly Buchungen'!C2:C706,"&gt;="&amp;BO$4,'P23 monthly Buchungen'!C2:C706,"&lt;"&amp;BO$5+1,'P23 monthly Buchungen'!L2:L706,"Einnahmen")-SUMIFS('P23 monthly Buchungen'!F2:F706,'P23 monthly Buchungen'!D2:D706,$D19,'P23 monthly Buchungen'!C2:C706,"&gt;="&amp;BO$4,'P23 monthly Buchungen'!C2:C706,"&lt;"&amp;BO$5+1,'P23 monthly Buchungen'!P2:P706,"Ausgaben")</f>
        <v>0</v>
      </c>
      <c r="BP19" s="21"/>
      <c r="BR19" s="26">
        <f>SUMIFS('P23 monthly Buchungen'!F2:F706,'P23 monthly Buchungen'!D2:D706,$D19,'P23 monthly Buchungen'!C2:C706,"&gt;="&amp;BR$4,'P23 monthly Buchungen'!C2:C706,"&lt;"&amp;BR$5+1,'P23 monthly Buchungen'!L2:L706,"Ausgaben")-SUMIFS('P23 monthly Buchungen'!F2:F706,'P23 monthly Buchungen'!D2:D706,$D19,'P23 monthly Buchungen'!C2:C706,"&gt;="&amp;BR$4,'P23 monthly Buchungen'!C2:C706,"&lt;"&amp;BR$5+1,'P23 monthly Buchungen'!P2:P706,"Einnahmen")+SUMIFS('P23 monthly Buchungen'!F2:F706,'P23 monthly Buchungen'!D2:D706,$D19,'P23 monthly Buchungen'!C2:C706,"&gt;="&amp;BR$4,'P23 monthly Buchungen'!C2:C706,"&lt;"&amp;BR$5+1,'P23 monthly Buchungen'!L2:L706,"Einnahmen")-SUMIFS('P23 monthly Buchungen'!F2:F706,'P23 monthly Buchungen'!D2:D706,$D19,'P23 monthly Buchungen'!C2:C706,"&gt;="&amp;BR$4,'P23 monthly Buchungen'!C2:C706,"&lt;"&amp;BR$5+1,'P23 monthly Buchungen'!P2:P706,"Ausgaben")</f>
        <v>0</v>
      </c>
      <c r="BS19" s="21"/>
      <c r="BU19" s="26">
        <f>SUMIFS('P23 monthly Buchungen'!F2:F706,'P23 monthly Buchungen'!D2:D706,$D19,'P23 monthly Buchungen'!C2:C706,"&gt;="&amp;BU$4,'P23 monthly Buchungen'!C2:C706,"&lt;"&amp;BU$5+1,'P23 monthly Buchungen'!L2:L706,"Ausgaben")-SUMIFS('P23 monthly Buchungen'!F2:F706,'P23 monthly Buchungen'!D2:D706,$D19,'P23 monthly Buchungen'!C2:C706,"&gt;="&amp;BU$4,'P23 monthly Buchungen'!C2:C706,"&lt;"&amp;BU$5+1,'P23 monthly Buchungen'!P2:P706,"Einnahmen")+SUMIFS('P23 monthly Buchungen'!F2:F706,'P23 monthly Buchungen'!D2:D706,$D19,'P23 monthly Buchungen'!C2:C706,"&gt;="&amp;BU$4,'P23 monthly Buchungen'!C2:C706,"&lt;"&amp;BU$5+1,'P23 monthly Buchungen'!L2:L706,"Einnahmen")-SUMIFS('P23 monthly Buchungen'!F2:F706,'P23 monthly Buchungen'!D2:D706,$D19,'P23 monthly Buchungen'!C2:C706,"&gt;="&amp;BU$4,'P23 monthly Buchungen'!C2:C706,"&lt;"&amp;BU$5+1,'P23 monthly Buchungen'!P2:P706,"Ausgaben")</f>
        <v>1963.5</v>
      </c>
      <c r="BV19" s="21"/>
      <c r="BX19" s="26">
        <f>SUMIFS('P23 monthly Buchungen'!F2:F706,'P23 monthly Buchungen'!D2:D706,$D19,'P23 monthly Buchungen'!C2:C706,"&gt;="&amp;BX$4,'P23 monthly Buchungen'!C2:C706,"&lt;"&amp;BX$5+1,'P23 monthly Buchungen'!L2:L706,"Ausgaben")-SUMIFS('P23 monthly Buchungen'!F2:F706,'P23 monthly Buchungen'!D2:D706,$D19,'P23 monthly Buchungen'!C2:C706,"&gt;="&amp;BX$4,'P23 monthly Buchungen'!C2:C706,"&lt;"&amp;BX$5+1,'P23 monthly Buchungen'!P2:P706,"Einnahmen")+SUMIFS('P23 monthly Buchungen'!F2:F706,'P23 monthly Buchungen'!D2:D706,$D19,'P23 monthly Buchungen'!C2:C706,"&gt;="&amp;BX$4,'P23 monthly Buchungen'!C2:C706,"&lt;"&amp;BX$5+1,'P23 monthly Buchungen'!L2:L706,"Einnahmen")-SUMIFS('P23 monthly Buchungen'!F2:F706,'P23 monthly Buchungen'!D2:D706,$D19,'P23 monthly Buchungen'!C2:C706,"&gt;="&amp;BX$4,'P23 monthly Buchungen'!C2:C706,"&lt;"&amp;BX$5+1,'P23 monthly Buchungen'!P2:P706,"Ausgaben")</f>
        <v>0</v>
      </c>
      <c r="BY19" s="21"/>
      <c r="CA19" s="26">
        <f>SUMIFS('P23 monthly Buchungen'!F2:F706,'P23 monthly Buchungen'!D2:D706,$D19,'P23 monthly Buchungen'!C2:C706,"&gt;="&amp;CA$4,'P23 monthly Buchungen'!C2:C706,"&lt;"&amp;CA$5+1,'P23 monthly Buchungen'!L2:L706,"Ausgaben")-SUMIFS('P23 monthly Buchungen'!F2:F706,'P23 monthly Buchungen'!D2:D706,$D19,'P23 monthly Buchungen'!C2:C706,"&gt;="&amp;CA$4,'P23 monthly Buchungen'!C2:C706,"&lt;"&amp;CA$5+1,'P23 monthly Buchungen'!P2:P706,"Einnahmen")+SUMIFS('P23 monthly Buchungen'!F2:F706,'P23 monthly Buchungen'!D2:D706,$D19,'P23 monthly Buchungen'!C2:C706,"&gt;="&amp;CA$4,'P23 monthly Buchungen'!C2:C706,"&lt;"&amp;CA$5+1,'P23 monthly Buchungen'!L2:L706,"Einnahmen")-SUMIFS('P23 monthly Buchungen'!F2:F706,'P23 monthly Buchungen'!D2:D706,$D19,'P23 monthly Buchungen'!C2:C706,"&gt;="&amp;CA$4,'P23 monthly Buchungen'!C2:C706,"&lt;"&amp;CA$5+1,'P23 monthly Buchungen'!P2:P706,"Ausgaben")</f>
        <v>0</v>
      </c>
      <c r="CB19" s="21"/>
      <c r="CD19" s="26">
        <f>SUMIFS('P23 monthly Buchungen'!F2:F706,'P23 monthly Buchungen'!D2:D706,$D19,'P23 monthly Buchungen'!C2:C706,"&gt;="&amp;CD$4,'P23 monthly Buchungen'!C2:C706,"&lt;"&amp;CD$5+1,'P23 monthly Buchungen'!L2:L706,"Ausgaben")-SUMIFS('P23 monthly Buchungen'!F2:F706,'P23 monthly Buchungen'!D2:D706,$D19,'P23 monthly Buchungen'!C2:C706,"&gt;="&amp;CD$4,'P23 monthly Buchungen'!C2:C706,"&lt;"&amp;CD$5+1,'P23 monthly Buchungen'!P2:P706,"Einnahmen")+SUMIFS('P23 monthly Buchungen'!F2:F706,'P23 monthly Buchungen'!D2:D706,$D19,'P23 monthly Buchungen'!C2:C706,"&gt;="&amp;CD$4,'P23 monthly Buchungen'!C2:C706,"&lt;"&amp;CD$5+1,'P23 monthly Buchungen'!L2:L706,"Einnahmen")-SUMIFS('P23 monthly Buchungen'!F2:F706,'P23 monthly Buchungen'!D2:D706,$D19,'P23 monthly Buchungen'!C2:C706,"&gt;="&amp;CD$4,'P23 monthly Buchungen'!C2:C706,"&lt;"&amp;CD$5+1,'P23 monthly Buchungen'!P2:P706,"Ausgaben")</f>
        <v>0</v>
      </c>
      <c r="CE19" s="21"/>
      <c r="CG19" s="26">
        <f>SUMIFS('P23 monthly Buchungen'!F2:F706,'P23 monthly Buchungen'!D2:D706,$D19,'P23 monthly Buchungen'!C2:C706,"&gt;="&amp;CG$4,'P23 monthly Buchungen'!C2:C706,"&lt;"&amp;CG$5+1,'P23 monthly Buchungen'!L2:L706,"Ausgaben")-SUMIFS('P23 monthly Buchungen'!F2:F706,'P23 monthly Buchungen'!D2:D706,$D19,'P23 monthly Buchungen'!C2:C706,"&gt;="&amp;CG$4,'P23 monthly Buchungen'!C2:C706,"&lt;"&amp;CG$5+1,'P23 monthly Buchungen'!P2:P706,"Einnahmen")+SUMIFS('P23 monthly Buchungen'!F2:F706,'P23 monthly Buchungen'!D2:D706,$D19,'P23 monthly Buchungen'!C2:C706,"&gt;="&amp;CG$4,'P23 monthly Buchungen'!C2:C706,"&lt;"&amp;CG$5+1,'P23 monthly Buchungen'!L2:L706,"Einnahmen")-SUMIFS('P23 monthly Buchungen'!F2:F706,'P23 monthly Buchungen'!D2:D706,$D19,'P23 monthly Buchungen'!C2:C706,"&gt;="&amp;CG$4,'P23 monthly Buchungen'!C2:C706,"&lt;"&amp;CG$5+1,'P23 monthly Buchungen'!P2:P706,"Ausgaben")</f>
        <v>0</v>
      </c>
      <c r="CH19" s="21"/>
      <c r="CJ19" s="26">
        <f>SUMIFS('P23 monthly Buchungen'!F2:F706,'P23 monthly Buchungen'!D2:D706,$D19,'P23 monthly Buchungen'!C2:C706,"&gt;="&amp;CJ$4,'P23 monthly Buchungen'!C2:C706,"&lt;"&amp;CJ$5+1,'P23 monthly Buchungen'!L2:L706,"Ausgaben")-SUMIFS('P23 monthly Buchungen'!F2:F706,'P23 monthly Buchungen'!D2:D706,$D19,'P23 monthly Buchungen'!C2:C706,"&gt;="&amp;CJ$4,'P23 monthly Buchungen'!C2:C706,"&lt;"&amp;CJ$5+1,'P23 monthly Buchungen'!P2:P706,"Einnahmen")+SUMIFS('P23 monthly Buchungen'!F2:F706,'P23 monthly Buchungen'!D2:D706,$D19,'P23 monthly Buchungen'!C2:C706,"&gt;="&amp;CJ$4,'P23 monthly Buchungen'!C2:C706,"&lt;"&amp;CJ$5+1,'P23 monthly Buchungen'!L2:L706,"Einnahmen")-SUMIFS('P23 monthly Buchungen'!F2:F706,'P23 monthly Buchungen'!D2:D706,$D19,'P23 monthly Buchungen'!C2:C706,"&gt;="&amp;CJ$4,'P23 monthly Buchungen'!C2:C706,"&lt;"&amp;CJ$5+1,'P23 monthly Buchungen'!P2:P706,"Ausgaben")</f>
        <v>0</v>
      </c>
      <c r="CK19" s="21"/>
      <c r="CM19" s="26">
        <f>SUMIFS('P23 monthly Buchungen'!F2:F706,'P23 monthly Buchungen'!D2:D706,$D19,'P23 monthly Buchungen'!C2:C706,"&gt;="&amp;CM$4,'P23 monthly Buchungen'!C2:C706,"&lt;"&amp;CM$5+1,'P23 monthly Buchungen'!L2:L706,"Ausgaben")-SUMIFS('P23 monthly Buchungen'!F2:F706,'P23 monthly Buchungen'!D2:D706,$D19,'P23 monthly Buchungen'!C2:C706,"&gt;="&amp;CM$4,'P23 monthly Buchungen'!C2:C706,"&lt;"&amp;CM$5+1,'P23 monthly Buchungen'!P2:P706,"Einnahmen")+SUMIFS('P23 monthly Buchungen'!F2:F706,'P23 monthly Buchungen'!D2:D706,$D19,'P23 monthly Buchungen'!C2:C706,"&gt;="&amp;CM$4,'P23 monthly Buchungen'!C2:C706,"&lt;"&amp;CM$5+1,'P23 monthly Buchungen'!L2:L706,"Einnahmen")-SUMIFS('P23 monthly Buchungen'!F2:F706,'P23 monthly Buchungen'!D2:D706,$D19,'P23 monthly Buchungen'!C2:C706,"&gt;="&amp;CM$4,'P23 monthly Buchungen'!C2:C706,"&lt;"&amp;CM$5+1,'P23 monthly Buchungen'!P2:P706,"Ausgaben")</f>
        <v>0</v>
      </c>
      <c r="CN19" s="21"/>
      <c r="CP19" s="26">
        <f>SUMIFS('P23 monthly Buchungen'!F2:F706,'P23 monthly Buchungen'!D2:D706,$D19,'P23 monthly Buchungen'!C2:C706,"&gt;="&amp;CP$4,'P23 monthly Buchungen'!C2:C706,"&lt;"&amp;CP$5+1,'P23 monthly Buchungen'!L2:L706,"Ausgaben")-SUMIFS('P23 monthly Buchungen'!F2:F706,'P23 monthly Buchungen'!D2:D706,$D19,'P23 monthly Buchungen'!C2:C706,"&gt;="&amp;CP$4,'P23 monthly Buchungen'!C2:C706,"&lt;"&amp;CP$5+1,'P23 monthly Buchungen'!P2:P706,"Einnahmen")+SUMIFS('P23 monthly Buchungen'!F2:F706,'P23 monthly Buchungen'!D2:D706,$D19,'P23 monthly Buchungen'!C2:C706,"&gt;="&amp;CP$4,'P23 monthly Buchungen'!C2:C706,"&lt;"&amp;CP$5+1,'P23 monthly Buchungen'!L2:L706,"Einnahmen")-SUMIFS('P23 monthly Buchungen'!F2:F706,'P23 monthly Buchungen'!D2:D706,$D19,'P23 monthly Buchungen'!C2:C706,"&gt;="&amp;CP$4,'P23 monthly Buchungen'!C2:C706,"&lt;"&amp;CP$5+1,'P23 monthly Buchungen'!P2:P706,"Ausgaben")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Buchungen'!F2:F706,'P23 monthly Buchungen'!D2:D706,$D19,'P23 monthly Buchungen'!C2:C706,"&gt;="&amp;CY$4,'P23 monthly Buchungen'!C2:C706,"&lt;"&amp;CY$5+1,'P23 monthly Buchungen'!L2:L706,"Ausgaben")-SUMIFS('P23 monthly Buchungen'!F2:F706,'P23 monthly Buchungen'!D2:D706,$D19,'P23 monthly Buchungen'!C2:C706,"&gt;="&amp;CY$4,'P23 monthly Buchungen'!C2:C706,"&lt;"&amp;CY$5+1,'P23 monthly Buchungen'!P2:P706,"Einnahmen")+SUMIFS('P23 monthly Buchungen'!F2:F706,'P23 monthly Buchungen'!D2:D706,$D19,'P23 monthly Buchungen'!C2:C706,"&gt;="&amp;CY$4,'P23 monthly Buchungen'!C2:C706,"&lt;"&amp;CY$5+1,'P23 monthly Buchungen'!L2:L706,"Einnahmen")-SUMIFS('P23 monthly Buchungen'!F2:F706,'P23 monthly Buchungen'!D2:D706,$D19,'P23 monthly Buchungen'!C2:C706,"&gt;="&amp;CY$4,'P23 monthly Buchungen'!C2:C706,"&lt;"&amp;CY$5+1,'P23 monthly Buchungen'!P2:P706,"Ausgaben")</f>
        <v>0</v>
      </c>
      <c r="CZ19" s="21"/>
      <c r="DB19" s="26">
        <f>SUMIFS('P23 monthly Buchungen'!F2:F706,'P23 monthly Buchungen'!D2:D706,$D19,'P23 monthly Buchungen'!C2:C706,"&gt;="&amp;DB$4,'P23 monthly Buchungen'!C2:C706,"&lt;"&amp;DB$5+1,'P23 monthly Buchungen'!L2:L706,"Ausgaben")-SUMIFS('P23 monthly Buchungen'!F2:F706,'P23 monthly Buchungen'!D2:D706,$D19,'P23 monthly Buchungen'!C2:C706,"&gt;="&amp;DB$4,'P23 monthly Buchungen'!C2:C706,"&lt;"&amp;DB$5+1,'P23 monthly Buchungen'!P2:P706,"Einnahmen")+SUMIFS('P23 monthly Buchungen'!F2:F706,'P23 monthly Buchungen'!D2:D706,$D19,'P23 monthly Buchungen'!C2:C706,"&gt;="&amp;DB$4,'P23 monthly Buchungen'!C2:C706,"&lt;"&amp;DB$5+1,'P23 monthly Buchungen'!L2:L706,"Einnahmen")-SUMIFS('P23 monthly Buchungen'!F2:F706,'P23 monthly Buchungen'!D2:D706,$D19,'P23 monthly Buchungen'!C2:C706,"&gt;="&amp;DB$4,'P23 monthly Buchungen'!C2:C706,"&lt;"&amp;DB$5+1,'P23 monthly Buchungen'!P2:P706,"Ausgaben")</f>
        <v>0</v>
      </c>
      <c r="DC19" s="21"/>
      <c r="DE19" s="26">
        <f>SUMIFS('P23 monthly Buchungen'!F2:F706,'P23 monthly Buchungen'!D2:D706,$D19,'P23 monthly Buchungen'!C2:C706,"&gt;="&amp;DE$4,'P23 monthly Buchungen'!C2:C706,"&lt;"&amp;DE$5+1,'P23 monthly Buchungen'!L2:L706,"Ausgaben")-SUMIFS('P23 monthly Buchungen'!F2:F706,'P23 monthly Buchungen'!D2:D706,$D19,'P23 monthly Buchungen'!C2:C706,"&gt;="&amp;DE$4,'P23 monthly Buchungen'!C2:C706,"&lt;"&amp;DE$5+1,'P23 monthly Buchungen'!P2:P706,"Einnahmen")+SUMIFS('P23 monthly Buchungen'!F2:F706,'P23 monthly Buchungen'!D2:D706,$D19,'P23 monthly Buchungen'!C2:C706,"&gt;="&amp;DE$4,'P23 monthly Buchungen'!C2:C706,"&lt;"&amp;DE$5+1,'P23 monthly Buchungen'!L2:L706,"Einnahmen")-SUMIFS('P23 monthly Buchungen'!F2:F706,'P23 monthly Buchungen'!D2:D706,$D19,'P23 monthly Buchungen'!C2:C706,"&gt;="&amp;DE$4,'P23 monthly Buchungen'!C2:C706,"&lt;"&amp;DE$5+1,'P23 monthly Buchungen'!P2:P706,"Ausgaben")</f>
        <v>0</v>
      </c>
      <c r="DF19" s="21"/>
      <c r="DH19" s="26">
        <f>SUMIFS('P23 monthly Buchungen'!F2:F706,'P23 monthly Buchungen'!D2:D706,$D19,'P23 monthly Buchungen'!C2:C706,"&gt;="&amp;DH$4,'P23 monthly Buchungen'!C2:C706,"&lt;"&amp;DH$5+1,'P23 monthly Buchungen'!L2:L706,"Ausgaben")-SUMIFS('P23 monthly Buchungen'!F2:F706,'P23 monthly Buchungen'!D2:D706,$D19,'P23 monthly Buchungen'!C2:C706,"&gt;="&amp;DH$4,'P23 monthly Buchungen'!C2:C706,"&lt;"&amp;DH$5+1,'P23 monthly Buchungen'!P2:P706,"Einnahmen")+SUMIFS('P23 monthly Buchungen'!F2:F706,'P23 monthly Buchungen'!D2:D706,$D19,'P23 monthly Buchungen'!C2:C706,"&gt;="&amp;DH$4,'P23 monthly Buchungen'!C2:C706,"&lt;"&amp;DH$5+1,'P23 monthly Buchungen'!L2:L706,"Einnahmen")-SUMIFS('P23 monthly Buchungen'!F2:F706,'P23 monthly Buchungen'!D2:D706,$D19,'P23 monthly Buchungen'!C2:C706,"&gt;="&amp;DH$4,'P23 monthly Buchungen'!C2:C706,"&lt;"&amp;DH$5+1,'P23 monthly Buchungen'!P2:P706,"Ausgaben")</f>
        <v>0</v>
      </c>
      <c r="DI19" s="21"/>
      <c r="DK19" s="26">
        <f>SUMIFS('P23 monthly Buchungen'!F2:F706,'P23 monthly Buchungen'!D2:D706,$D19,'P23 monthly Buchungen'!C2:C706,"&gt;="&amp;DK$4,'P23 monthly Buchungen'!C2:C706,"&lt;"&amp;DK$5+1,'P23 monthly Buchungen'!L2:L706,"Ausgaben")-SUMIFS('P23 monthly Buchungen'!F2:F706,'P23 monthly Buchungen'!D2:D706,$D19,'P23 monthly Buchungen'!C2:C706,"&gt;="&amp;DK$4,'P23 monthly Buchungen'!C2:C706,"&lt;"&amp;DK$5+1,'P23 monthly Buchungen'!P2:P706,"Einnahmen")+SUMIFS('P23 monthly Buchungen'!F2:F706,'P23 monthly Buchungen'!D2:D706,$D19,'P23 monthly Buchungen'!C2:C706,"&gt;="&amp;DK$4,'P23 monthly Buchungen'!C2:C706,"&lt;"&amp;DK$5+1,'P23 monthly Buchungen'!L2:L706,"Einnahmen")-SUMIFS('P23 monthly Buchungen'!F2:F706,'P23 monthly Buchungen'!D2:D706,$D19,'P23 monthly Buchungen'!C2:C706,"&gt;="&amp;DK$4,'P23 monthly Buchungen'!C2:C706,"&lt;"&amp;DK$5+1,'P23 monthly Buchungen'!P2:P706,"Ausgaben")</f>
        <v>0</v>
      </c>
      <c r="DL19" s="21"/>
      <c r="DN19" s="26">
        <f>SUMIFS('P23 monthly Buchungen'!F2:F706,'P23 monthly Buchungen'!D2:D706,$D19,'P23 monthly Buchungen'!C2:C706,"&gt;="&amp;DN$4,'P23 monthly Buchungen'!C2:C706,"&lt;"&amp;DN$5+1,'P23 monthly Buchungen'!L2:L706,"Ausgaben")-SUMIFS('P23 monthly Buchungen'!F2:F706,'P23 monthly Buchungen'!D2:D706,$D19,'P23 monthly Buchungen'!C2:C706,"&gt;="&amp;DN$4,'P23 monthly Buchungen'!C2:C706,"&lt;"&amp;DN$5+1,'P23 monthly Buchungen'!P2:P706,"Einnahmen")+SUMIFS('P23 monthly Buchungen'!F2:F706,'P23 monthly Buchungen'!D2:D706,$D19,'P23 monthly Buchungen'!C2:C706,"&gt;="&amp;DN$4,'P23 monthly Buchungen'!C2:C706,"&lt;"&amp;DN$5+1,'P23 monthly Buchungen'!L2:L706,"Einnahmen")-SUMIFS('P23 monthly Buchungen'!F2:F706,'P23 monthly Buchungen'!D2:D706,$D19,'P23 monthly Buchungen'!C2:C706,"&gt;="&amp;DN$4,'P23 monthly Buchungen'!C2:C706,"&lt;"&amp;DN$5+1,'P23 monthly Buchungen'!P2:P706,"Ausgaben")</f>
        <v>0</v>
      </c>
      <c r="DO19" s="21"/>
      <c r="DQ19" s="26">
        <f>SUMIFS('P23 monthly Buchungen'!F2:F706,'P23 monthly Buchungen'!D2:D706,$D19,'P23 monthly Buchungen'!C2:C706,"&gt;="&amp;DQ$4,'P23 monthly Buchungen'!C2:C706,"&lt;"&amp;DQ$5+1,'P23 monthly Buchungen'!L2:L706,"Ausgaben")-SUMIFS('P23 monthly Buchungen'!F2:F706,'P23 monthly Buchungen'!D2:D706,$D19,'P23 monthly Buchungen'!C2:C706,"&gt;="&amp;DQ$4,'P23 monthly Buchungen'!C2:C706,"&lt;"&amp;DQ$5+1,'P23 monthly Buchungen'!P2:P706,"Einnahmen")+SUMIFS('P23 monthly Buchungen'!F2:F706,'P23 monthly Buchungen'!D2:D706,$D19,'P23 monthly Buchungen'!C2:C706,"&gt;="&amp;DQ$4,'P23 monthly Buchungen'!C2:C706,"&lt;"&amp;DQ$5+1,'P23 monthly Buchungen'!L2:L706,"Einnahmen")-SUMIFS('P23 monthly Buchungen'!F2:F706,'P23 monthly Buchungen'!D2:D706,$D19,'P23 monthly Buchungen'!C2:C706,"&gt;="&amp;DQ$4,'P23 monthly Buchungen'!C2:C706,"&lt;"&amp;DQ$5+1,'P23 monthly Buchungen'!P2:P706,"Ausgaben")</f>
        <v>0</v>
      </c>
      <c r="DR19" s="21"/>
      <c r="DT19" s="26">
        <f>SUMIFS('P23 monthly Buchungen'!F2:F706,'P23 monthly Buchungen'!D2:D706,$D19,'P23 monthly Buchungen'!C2:C706,"&gt;="&amp;DT$4,'P23 monthly Buchungen'!C2:C706,"&lt;"&amp;DT$5+1,'P23 monthly Buchungen'!L2:L706,"Ausgaben")-SUMIFS('P23 monthly Buchungen'!F2:F706,'P23 monthly Buchungen'!D2:D706,$D19,'P23 monthly Buchungen'!C2:C706,"&gt;="&amp;DT$4,'P23 monthly Buchungen'!C2:C706,"&lt;"&amp;DT$5+1,'P23 monthly Buchungen'!P2:P706,"Einnahmen")+SUMIFS('P23 monthly Buchungen'!F2:F706,'P23 monthly Buchungen'!D2:D706,$D19,'P23 monthly Buchungen'!C2:C706,"&gt;="&amp;DT$4,'P23 monthly Buchungen'!C2:C706,"&lt;"&amp;DT$5+1,'P23 monthly Buchungen'!L2:L706,"Einnahmen")-SUMIFS('P23 monthly Buchungen'!F2:F706,'P23 monthly Buchungen'!D2:D706,$D19,'P23 monthly Buchungen'!C2:C706,"&gt;="&amp;DT$4,'P23 monthly Buchungen'!C2:C706,"&lt;"&amp;DT$5+1,'P23 monthly Buchungen'!P2:P706,"Ausgaben")</f>
        <v>0</v>
      </c>
      <c r="DU19" s="21"/>
      <c r="DW19" s="26">
        <f>SUMIFS('P23 monthly Buchungen'!F2:F706,'P23 monthly Buchungen'!D2:D706,$D19,'P23 monthly Buchungen'!C2:C706,"&gt;="&amp;DW$4,'P23 monthly Buchungen'!C2:C706,"&lt;"&amp;DW$5+1,'P23 monthly Buchungen'!L2:L706,"Ausgaben")-SUMIFS('P23 monthly Buchungen'!F2:F706,'P23 monthly Buchungen'!D2:D706,$D19,'P23 monthly Buchungen'!C2:C706,"&gt;="&amp;DW$4,'P23 monthly Buchungen'!C2:C706,"&lt;"&amp;DW$5+1,'P23 monthly Buchungen'!P2:P706,"Einnahmen")+SUMIFS('P23 monthly Buchungen'!F2:F706,'P23 monthly Buchungen'!D2:D706,$D19,'P23 monthly Buchungen'!C2:C706,"&gt;="&amp;DW$4,'P23 monthly Buchungen'!C2:C706,"&lt;"&amp;DW$5+1,'P23 monthly Buchungen'!L2:L706,"Einnahmen")-SUMIFS('P23 monthly Buchungen'!F2:F706,'P23 monthly Buchungen'!D2:D706,$D19,'P23 monthly Buchungen'!C2:C706,"&gt;="&amp;DW$4,'P23 monthly Buchungen'!C2:C706,"&lt;"&amp;DW$5+1,'P23 monthly Buchungen'!P2:P706,"Ausgaben")</f>
        <v>0</v>
      </c>
      <c r="DX19" s="21"/>
      <c r="DZ19" s="26">
        <f>SUMIFS('P23 monthly Buchungen'!F2:F706,'P23 monthly Buchungen'!D2:D706,$D19,'P23 monthly Buchungen'!C2:C706,"&gt;="&amp;DZ$4,'P23 monthly Buchungen'!C2:C706,"&lt;"&amp;DZ$5+1,'P23 monthly Buchungen'!L2:L706,"Ausgaben")-SUMIFS('P23 monthly Buchungen'!F2:F706,'P23 monthly Buchungen'!D2:D706,$D19,'P23 monthly Buchungen'!C2:C706,"&gt;="&amp;DZ$4,'P23 monthly Buchungen'!C2:C706,"&lt;"&amp;DZ$5+1,'P23 monthly Buchungen'!P2:P706,"Einnahmen")+SUMIFS('P23 monthly Buchungen'!F2:F706,'P23 monthly Buchungen'!D2:D706,$D19,'P23 monthly Buchungen'!C2:C706,"&gt;="&amp;DZ$4,'P23 monthly Buchungen'!C2:C706,"&lt;"&amp;DZ$5+1,'P23 monthly Buchungen'!L2:L706,"Einnahmen")-SUMIFS('P23 monthly Buchungen'!F2:F706,'P23 monthly Buchungen'!D2:D706,$D19,'P23 monthly Buchungen'!C2:C706,"&gt;="&amp;DZ$4,'P23 monthly Buchungen'!C2:C706,"&lt;"&amp;DZ$5+1,'P23 monthly Buchungen'!P2:P706,"Ausgaben")</f>
        <v>0</v>
      </c>
      <c r="EA19" s="21"/>
      <c r="EC19" s="26">
        <f>SUMIFS('P23 monthly Buchungen'!F2:F706,'P23 monthly Buchungen'!D2:D706,$D19,'P23 monthly Buchungen'!C2:C706,"&gt;="&amp;EC$4,'P23 monthly Buchungen'!C2:C706,"&lt;"&amp;EC$5+1,'P23 monthly Buchungen'!L2:L706,"Ausgaben")-SUMIFS('P23 monthly Buchungen'!F2:F706,'P23 monthly Buchungen'!D2:D706,$D19,'P23 monthly Buchungen'!C2:C706,"&gt;="&amp;EC$4,'P23 monthly Buchungen'!C2:C706,"&lt;"&amp;EC$5+1,'P23 monthly Buchungen'!P2:P706,"Einnahmen")+SUMIFS('P23 monthly Buchungen'!F2:F706,'P23 monthly Buchungen'!D2:D706,$D19,'P23 monthly Buchungen'!C2:C706,"&gt;="&amp;EC$4,'P23 monthly Buchungen'!C2:C706,"&lt;"&amp;EC$5+1,'P23 monthly Buchungen'!L2:L706,"Einnahmen")-SUMIFS('P23 monthly Buchungen'!F2:F706,'P23 monthly Buchungen'!D2:D706,$D19,'P23 monthly Buchungen'!C2:C706,"&gt;="&amp;EC$4,'P23 monthly Buchungen'!C2:C706,"&lt;"&amp;EC$5+1,'P23 monthly Buchungen'!P2:P706,"Ausgaben")</f>
        <v>0</v>
      </c>
      <c r="ED19" s="21"/>
      <c r="EF19" s="26">
        <f>SUMIFS('P23 monthly Buchungen'!F2:F706,'P23 monthly Buchungen'!D2:D706,$D19,'P23 monthly Buchungen'!C2:C706,"&gt;="&amp;EF$4,'P23 monthly Buchungen'!C2:C706,"&lt;"&amp;EF$5+1,'P23 monthly Buchungen'!L2:L706,"Ausgaben")-SUMIFS('P23 monthly Buchungen'!F2:F706,'P23 monthly Buchungen'!D2:D706,$D19,'P23 monthly Buchungen'!C2:C706,"&gt;="&amp;EF$4,'P23 monthly Buchungen'!C2:C706,"&lt;"&amp;EF$5+1,'P23 monthly Buchungen'!P2:P706,"Einnahmen")+SUMIFS('P23 monthly Buchungen'!F2:F706,'P23 monthly Buchungen'!D2:D706,$D19,'P23 monthly Buchungen'!C2:C706,"&gt;="&amp;EF$4,'P23 monthly Buchungen'!C2:C706,"&lt;"&amp;EF$5+1,'P23 monthly Buchungen'!L2:L706,"Einnahmen")-SUMIFS('P23 monthly Buchungen'!F2:F706,'P23 monthly Buchungen'!D2:D706,$D19,'P23 monthly Buchungen'!C2:C706,"&gt;="&amp;EF$4,'P23 monthly Buchungen'!C2:C706,"&lt;"&amp;EF$5+1,'P23 monthly Buchungen'!P2:P706,"Ausgaben")</f>
        <v>0</v>
      </c>
      <c r="EG19" s="21"/>
      <c r="EI19" s="26">
        <f>SUMIFS('P23 monthly Buchungen'!F2:F706,'P23 monthly Buchungen'!D2:D706,$D19,'P23 monthly Buchungen'!C2:C706,"&gt;="&amp;EI$4,'P23 monthly Buchungen'!C2:C706,"&lt;"&amp;EI$5+1,'P23 monthly Buchungen'!L2:L706,"Ausgaben")-SUMIFS('P23 monthly Buchungen'!F2:F706,'P23 monthly Buchungen'!D2:D706,$D19,'P23 monthly Buchungen'!C2:C706,"&gt;="&amp;EI$4,'P23 monthly Buchungen'!C2:C706,"&lt;"&amp;EI$5+1,'P23 monthly Buchungen'!P2:P706,"Einnahmen")+SUMIFS('P23 monthly Buchungen'!F2:F706,'P23 monthly Buchungen'!D2:D706,$D19,'P23 monthly Buchungen'!C2:C706,"&gt;="&amp;EI$4,'P23 monthly Buchungen'!C2:C706,"&lt;"&amp;EI$5+1,'P23 monthly Buchungen'!L2:L706,"Einnahmen")-SUMIFS('P23 monthly Buchungen'!F2:F706,'P23 monthly Buchungen'!D2:D706,$D19,'P23 monthly Buchungen'!C2:C706,"&gt;="&amp;EI$4,'P23 monthly Buchungen'!C2:C706,"&lt;"&amp;EI$5+1,'P23 monthly Buchungen'!P2:P706,"Ausgaben")</f>
        <v>0</v>
      </c>
    </row>
    <row r="20" spans="1:139" ht="16" x14ac:dyDescent="0.2">
      <c r="C20" s="32" t="s">
        <v>5204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v>7000</v>
      </c>
      <c r="M20" s="43"/>
      <c r="N20" s="33"/>
      <c r="O20" s="58">
        <f>P21</f>
        <v>0</v>
      </c>
      <c r="P20" s="43"/>
      <c r="Q20" s="33"/>
      <c r="R20" s="58">
        <f>S21</f>
        <v>6191.82</v>
      </c>
      <c r="S20" s="43"/>
      <c r="T20" s="33"/>
      <c r="U20" s="58">
        <f>V21</f>
        <v>2206.1799999999998</v>
      </c>
      <c r="V20" s="43"/>
      <c r="W20" s="33"/>
      <c r="X20" s="58">
        <f>Y21</f>
        <v>0</v>
      </c>
      <c r="Y20" s="43"/>
      <c r="Z20" s="33"/>
      <c r="AA20" s="58">
        <f>AB21</f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  <c r="AI20" s="33"/>
      <c r="AJ20" s="58">
        <f>AK21</f>
        <v>0</v>
      </c>
      <c r="AK20" s="43"/>
      <c r="AL20" s="33"/>
      <c r="AM20" s="58">
        <f>AN21</f>
        <v>0</v>
      </c>
      <c r="AN20" s="43"/>
      <c r="AO20" s="33"/>
      <c r="AP20" s="58">
        <f>AQ21</f>
        <v>0</v>
      </c>
      <c r="AQ20" s="43"/>
      <c r="AR20" s="33"/>
      <c r="AS20" s="58">
        <f>AT21</f>
        <v>0</v>
      </c>
      <c r="AT20" s="43"/>
      <c r="AU20" s="33"/>
      <c r="AV20" s="58">
        <f>AW21</f>
        <v>0</v>
      </c>
      <c r="AW20" s="43"/>
      <c r="AX20" s="33"/>
      <c r="AY20" s="58">
        <f>AZ21</f>
        <v>0</v>
      </c>
      <c r="AZ20" s="43"/>
      <c r="BA20" s="33"/>
      <c r="BB20" s="58">
        <v>0</v>
      </c>
      <c r="BC20" s="43"/>
      <c r="BD20" s="33"/>
      <c r="BE20" s="58">
        <v>0</v>
      </c>
      <c r="BF20" s="43"/>
      <c r="BG20" s="33"/>
      <c r="BH20" s="58">
        <f>BI21</f>
        <v>0</v>
      </c>
      <c r="BI20" s="43"/>
      <c r="BJ20" s="33"/>
      <c r="BK20" s="58">
        <f>BL21</f>
        <v>0</v>
      </c>
      <c r="BL20" s="43"/>
      <c r="BM20" s="33"/>
      <c r="BN20" s="58">
        <f>BO21</f>
        <v>0</v>
      </c>
      <c r="BO20" s="43"/>
      <c r="BP20" s="33"/>
      <c r="BQ20" s="58">
        <f>BR21</f>
        <v>0</v>
      </c>
      <c r="BR20" s="43"/>
      <c r="BS20" s="33"/>
      <c r="BT20" s="58">
        <f>BU21</f>
        <v>0</v>
      </c>
      <c r="BU20" s="43"/>
      <c r="BV20" s="33"/>
      <c r="BW20" s="58">
        <f>BX21</f>
        <v>0</v>
      </c>
      <c r="BX20" s="43"/>
      <c r="BY20" s="33"/>
      <c r="BZ20" s="58">
        <f>CA21</f>
        <v>0</v>
      </c>
      <c r="CA20" s="43"/>
      <c r="CB20" s="33"/>
      <c r="CC20" s="58">
        <f>CD21</f>
        <v>0</v>
      </c>
      <c r="CD20" s="43"/>
      <c r="CE20" s="33"/>
      <c r="CF20" s="58">
        <f>CG21</f>
        <v>0</v>
      </c>
      <c r="CG20" s="43"/>
      <c r="CH20" s="33"/>
      <c r="CI20" s="58">
        <f>CJ21</f>
        <v>0</v>
      </c>
      <c r="CJ20" s="43"/>
      <c r="CK20" s="33"/>
      <c r="CL20" s="58">
        <f>CM21</f>
        <v>0</v>
      </c>
      <c r="CM20" s="43"/>
      <c r="CN20" s="33"/>
      <c r="CO20" s="58">
        <f>CP21</f>
        <v>0</v>
      </c>
      <c r="CP20" s="43"/>
      <c r="CQ20" s="33"/>
      <c r="CR20" s="58">
        <v>0</v>
      </c>
      <c r="CS20" s="43"/>
      <c r="CT20" s="33"/>
      <c r="CU20" s="58">
        <v>0</v>
      </c>
      <c r="CV20" s="43"/>
      <c r="CW20" s="33"/>
      <c r="CX20" s="58">
        <f>CY21</f>
        <v>0</v>
      </c>
      <c r="CY20" s="43"/>
      <c r="CZ20" s="33"/>
      <c r="DA20" s="58">
        <f>DB21</f>
        <v>0</v>
      </c>
      <c r="DB20" s="43"/>
      <c r="DC20" s="33"/>
      <c r="DD20" s="58">
        <f>DE21</f>
        <v>0</v>
      </c>
      <c r="DE20" s="43"/>
      <c r="DF20" s="33"/>
      <c r="DG20" s="58">
        <f>DH21</f>
        <v>0</v>
      </c>
      <c r="DH20" s="43"/>
      <c r="DI20" s="33"/>
      <c r="DJ20" s="58">
        <f>DK21</f>
        <v>0</v>
      </c>
      <c r="DK20" s="43"/>
      <c r="DL20" s="33"/>
      <c r="DM20" s="58">
        <f>DN21</f>
        <v>0</v>
      </c>
      <c r="DN20" s="43"/>
      <c r="DO20" s="33"/>
      <c r="DP20" s="58">
        <f>DQ21</f>
        <v>0</v>
      </c>
      <c r="DQ20" s="43"/>
      <c r="DR20" s="33"/>
      <c r="DS20" s="58">
        <f>DT21</f>
        <v>0</v>
      </c>
      <c r="DT20" s="43"/>
      <c r="DU20" s="33"/>
      <c r="DV20" s="58">
        <f>DW21</f>
        <v>0</v>
      </c>
      <c r="DW20" s="43"/>
      <c r="DX20" s="33"/>
      <c r="DY20" s="58">
        <f>DZ21</f>
        <v>0</v>
      </c>
      <c r="DZ20" s="43"/>
      <c r="EA20" s="33"/>
      <c r="EB20" s="58">
        <f>EC21</f>
        <v>0</v>
      </c>
      <c r="EC20" s="43"/>
      <c r="ED20" s="33"/>
      <c r="EE20" s="58">
        <f>EF21</f>
        <v>0</v>
      </c>
      <c r="EF20" s="43"/>
      <c r="EG20" s="33"/>
      <c r="EH20" s="58">
        <f>EI21</f>
        <v>0</v>
      </c>
      <c r="EI20" s="43"/>
    </row>
    <row r="21" spans="1:139" x14ac:dyDescent="0.2">
      <c r="C21" t="s">
        <v>5024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Buchungen'!F2:F706,'P23 monthly Buchungen'!D2:D706,$D21,'P23 monthly Buchungen'!C2:C706,"&gt;="&amp;P$4,'P23 monthly Buchungen'!C2:C706,"&lt;"&amp;P$5+1,'P23 monthly Buchungen'!L2:L706,"Ausgaben")-SUMIFS('P23 monthly Buchungen'!F2:F706,'P23 monthly Buchungen'!D2:D706,$D21,'P23 monthly Buchungen'!C2:C706,"&gt;="&amp;P$4,'P23 monthly Buchungen'!C2:C706,"&lt;"&amp;P$5+1,'P23 monthly Buchungen'!P2:P706,"Einnahmen")+SUMIFS('P23 monthly Buchungen'!F2:F706,'P23 monthly Buchungen'!D2:D706,$D21,'P23 monthly Buchungen'!C2:C706,"&gt;="&amp;P$4,'P23 monthly Buchungen'!C2:C706,"&lt;"&amp;P$5+1,'P23 monthly Buchungen'!L2:L706,"Einnahmen")-SUMIFS('P23 monthly Buchungen'!F2:F706,'P23 monthly Buchungen'!D2:D706,$D21,'P23 monthly Buchungen'!C2:C706,"&gt;="&amp;P$4,'P23 monthly Buchungen'!C2:C706,"&lt;"&amp;P$5+1,'P23 monthly Buchungen'!P2:P706,"Ausgaben")</f>
        <v>0</v>
      </c>
      <c r="Q21" s="21"/>
      <c r="S21" s="26">
        <f>SUMIFS('P23 monthly Buchungen'!F2:F706,'P23 monthly Buchungen'!D2:D706,$D21,'P23 monthly Buchungen'!C2:C706,"&gt;="&amp;S$4,'P23 monthly Buchungen'!C2:C706,"&lt;"&amp;S$5+1,'P23 monthly Buchungen'!L2:L706,"Ausgaben")-SUMIFS('P23 monthly Buchungen'!F2:F706,'P23 monthly Buchungen'!D2:D706,$D21,'P23 monthly Buchungen'!C2:C706,"&gt;="&amp;S$4,'P23 monthly Buchungen'!C2:C706,"&lt;"&amp;S$5+1,'P23 monthly Buchungen'!P2:P706,"Einnahmen")+SUMIFS('P23 monthly Buchungen'!F2:F706,'P23 monthly Buchungen'!D2:D706,$D21,'P23 monthly Buchungen'!C2:C706,"&gt;="&amp;S$4,'P23 monthly Buchungen'!C2:C706,"&lt;"&amp;S$5+1,'P23 monthly Buchungen'!L2:L706,"Einnahmen")-SUMIFS('P23 monthly Buchungen'!F2:F706,'P23 monthly Buchungen'!D2:D706,$D21,'P23 monthly Buchungen'!C2:C706,"&gt;="&amp;S$4,'P23 monthly Buchungen'!C2:C706,"&lt;"&amp;S$5+1,'P23 monthly Buchungen'!P2:P706,"Ausgaben")</f>
        <v>6191.82</v>
      </c>
      <c r="T21" s="21"/>
      <c r="V21" s="26">
        <f>SUMIFS('P23 monthly Buchungen'!F2:F706,'P23 monthly Buchungen'!D2:D706,$D21,'P23 monthly Buchungen'!C2:C706,"&gt;="&amp;V$4,'P23 monthly Buchungen'!C2:C706,"&lt;"&amp;V$5+1,'P23 monthly Buchungen'!L2:L706,"Ausgaben")-SUMIFS('P23 monthly Buchungen'!F2:F706,'P23 monthly Buchungen'!D2:D706,$D21,'P23 monthly Buchungen'!C2:C706,"&gt;="&amp;V$4,'P23 monthly Buchungen'!C2:C706,"&lt;"&amp;V$5+1,'P23 monthly Buchungen'!P2:P706,"Einnahmen")+SUMIFS('P23 monthly Buchungen'!F2:F706,'P23 monthly Buchungen'!D2:D706,$D21,'P23 monthly Buchungen'!C2:C706,"&gt;="&amp;V$4,'P23 monthly Buchungen'!C2:C706,"&lt;"&amp;V$5+1,'P23 monthly Buchungen'!L2:L706,"Einnahmen")-SUMIFS('P23 monthly Buchungen'!F2:F706,'P23 monthly Buchungen'!D2:D706,$D21,'P23 monthly Buchungen'!C2:C706,"&gt;="&amp;V$4,'P23 monthly Buchungen'!C2:C706,"&lt;"&amp;V$5+1,'P23 monthly Buchungen'!P2:P706,"Ausgaben")</f>
        <v>2206.1799999999998</v>
      </c>
      <c r="W21" s="21"/>
      <c r="Y21" s="26">
        <f>SUMIFS('P23 monthly Buchungen'!F2:F706,'P23 monthly Buchungen'!D2:D706,$D21,'P23 monthly Buchungen'!C2:C706,"&gt;="&amp;Y$4,'P23 monthly Buchungen'!C2:C706,"&lt;"&amp;Y$5+1,'P23 monthly Buchungen'!L2:L706,"Ausgaben")-SUMIFS('P23 monthly Buchungen'!F2:F706,'P23 monthly Buchungen'!D2:D706,$D21,'P23 monthly Buchungen'!C2:C706,"&gt;="&amp;Y$4,'P23 monthly Buchungen'!C2:C706,"&lt;"&amp;Y$5+1,'P23 monthly Buchungen'!P2:P706,"Einnahmen")+SUMIFS('P23 monthly Buchungen'!F2:F706,'P23 monthly Buchungen'!D2:D706,$D21,'P23 monthly Buchungen'!C2:C706,"&gt;="&amp;Y$4,'P23 monthly Buchungen'!C2:C706,"&lt;"&amp;Y$5+1,'P23 monthly Buchungen'!L2:L706,"Einnahmen")-SUMIFS('P23 monthly Buchungen'!F2:F706,'P23 monthly Buchungen'!D2:D706,$D21,'P23 monthly Buchungen'!C2:C706,"&gt;="&amp;Y$4,'P23 monthly Buchungen'!C2:C706,"&lt;"&amp;Y$5+1,'P23 monthly Buchungen'!P2:P706,"Ausgaben")</f>
        <v>0</v>
      </c>
      <c r="Z21" s="21"/>
      <c r="AB21" s="26">
        <f>SUMIFS('P23 monthly Buchungen'!F2:F706,'P23 monthly Buchungen'!D2:D706,$D21,'P23 monthly Buchungen'!C2:C706,"&gt;="&amp;AB$4,'P23 monthly Buchungen'!C2:C706,"&lt;"&amp;AB$5+1,'P23 monthly Buchungen'!L2:L706,"Ausgaben")-SUMIFS('P23 monthly Buchungen'!F2:F706,'P23 monthly Buchungen'!D2:D706,$D21,'P23 monthly Buchungen'!C2:C706,"&gt;="&amp;AB$4,'P23 monthly Buchungen'!C2:C706,"&lt;"&amp;AB$5+1,'P23 monthly Buchungen'!P2:P706,"Einnahmen")+SUMIFS('P23 monthly Buchungen'!F2:F706,'P23 monthly Buchungen'!D2:D706,$D21,'P23 monthly Buchungen'!C2:C706,"&gt;="&amp;AB$4,'P23 monthly Buchungen'!C2:C706,"&lt;"&amp;AB$5+1,'P23 monthly Buchungen'!L2:L706,"Einnahmen")-SUMIFS('P23 monthly Buchungen'!F2:F706,'P23 monthly Buchungen'!D2:D706,$D21,'P23 monthly Buchungen'!C2:C706,"&gt;="&amp;AB$4,'P23 monthly Buchungen'!C2:C706,"&lt;"&amp;AB$5+1,'P23 monthly Buchungen'!P2:P706,"Ausgaben")</f>
        <v>0</v>
      </c>
      <c r="AC21" s="21"/>
      <c r="AE21" s="26">
        <f>SUMIFS('P23 monthly Buchungen'!F2:F706,'P23 monthly Buchungen'!D2:D706,$D21,'P23 monthly Buchungen'!C2:C706,"&gt;="&amp;AE$4,'P23 monthly Buchungen'!C2:C706,"&lt;"&amp;AE$5+1,'P23 monthly Buchungen'!L2:L706,"Ausgaben")-SUMIFS('P23 monthly Buchungen'!F2:F706,'P23 monthly Buchungen'!D2:D706,$D21,'P23 monthly Buchungen'!C2:C706,"&gt;="&amp;AE$4,'P23 monthly Buchungen'!C2:C706,"&lt;"&amp;AE$5+1,'P23 monthly Buchungen'!P2:P706,"Einnahmen")+SUMIFS('P23 monthly Buchungen'!F2:F706,'P23 monthly Buchungen'!D2:D706,$D21,'P23 monthly Buchungen'!C2:C706,"&gt;="&amp;AE$4,'P23 monthly Buchungen'!C2:C706,"&lt;"&amp;AE$5+1,'P23 monthly Buchungen'!L2:L706,"Einnahmen")-SUMIFS('P23 monthly Buchungen'!F2:F706,'P23 monthly Buchungen'!D2:D706,$D21,'P23 monthly Buchungen'!C2:C706,"&gt;="&amp;AE$4,'P23 monthly Buchungen'!C2:C706,"&lt;"&amp;AE$5+1,'P23 monthly Buchungen'!P2:P706,"Ausgaben")</f>
        <v>0</v>
      </c>
      <c r="AF21" s="21"/>
      <c r="AH21" s="26">
        <f>SUMIFS('P23 monthly Buchungen'!F2:F706,'P23 monthly Buchungen'!D2:D706,$D21,'P23 monthly Buchungen'!C2:C706,"&gt;="&amp;AH$4,'P23 monthly Buchungen'!C2:C706,"&lt;"&amp;AH$5+1,'P23 monthly Buchungen'!L2:L706,"Ausgaben")-SUMIFS('P23 monthly Buchungen'!F2:F706,'P23 monthly Buchungen'!D2:D706,$D21,'P23 monthly Buchungen'!C2:C706,"&gt;="&amp;AH$4,'P23 monthly Buchungen'!C2:C706,"&lt;"&amp;AH$5+1,'P23 monthly Buchungen'!P2:P706,"Einnahmen")+SUMIFS('P23 monthly Buchungen'!F2:F706,'P23 monthly Buchungen'!D2:D706,$D21,'P23 monthly Buchungen'!C2:C706,"&gt;="&amp;AH$4,'P23 monthly Buchungen'!C2:C706,"&lt;"&amp;AH$5+1,'P23 monthly Buchungen'!L2:L706,"Einnahmen")-SUMIFS('P23 monthly Buchungen'!F2:F706,'P23 monthly Buchungen'!D2:D706,$D21,'P23 monthly Buchungen'!C2:C706,"&gt;="&amp;AH$4,'P23 monthly Buchungen'!C2:C706,"&lt;"&amp;AH$5+1,'P23 monthly Buchungen'!P2:P706,"Ausgaben")</f>
        <v>0</v>
      </c>
      <c r="AI21" s="21"/>
      <c r="AK21" s="26">
        <f>SUMIFS('P23 monthly Buchungen'!F2:F706,'P23 monthly Buchungen'!D2:D706,$D21,'P23 monthly Buchungen'!C2:C706,"&gt;="&amp;AK$4,'P23 monthly Buchungen'!C2:C706,"&lt;"&amp;AK$5+1,'P23 monthly Buchungen'!L2:L706,"Ausgaben")-SUMIFS('P23 monthly Buchungen'!F2:F706,'P23 monthly Buchungen'!D2:D706,$D21,'P23 monthly Buchungen'!C2:C706,"&gt;="&amp;AK$4,'P23 monthly Buchungen'!C2:C706,"&lt;"&amp;AK$5+1,'P23 monthly Buchungen'!P2:P706,"Einnahmen")+SUMIFS('P23 monthly Buchungen'!F2:F706,'P23 monthly Buchungen'!D2:D706,$D21,'P23 monthly Buchungen'!C2:C706,"&gt;="&amp;AK$4,'P23 monthly Buchungen'!C2:C706,"&lt;"&amp;AK$5+1,'P23 monthly Buchungen'!L2:L706,"Einnahmen")-SUMIFS('P23 monthly Buchungen'!F2:F706,'P23 monthly Buchungen'!D2:D706,$D21,'P23 monthly Buchungen'!C2:C706,"&gt;="&amp;AK$4,'P23 monthly Buchungen'!C2:C706,"&lt;"&amp;AK$5+1,'P23 monthly Buchungen'!P2:P706,"Ausgaben")</f>
        <v>0</v>
      </c>
      <c r="AL21" s="21"/>
      <c r="AN21" s="26">
        <f>SUMIFS('P23 monthly Buchungen'!F2:F706,'P23 monthly Buchungen'!D2:D706,$D21,'P23 monthly Buchungen'!C2:C706,"&gt;="&amp;AN$4,'P23 monthly Buchungen'!C2:C706,"&lt;"&amp;AN$5+1,'P23 monthly Buchungen'!L2:L706,"Ausgaben")-SUMIFS('P23 monthly Buchungen'!F2:F706,'P23 monthly Buchungen'!D2:D706,$D21,'P23 monthly Buchungen'!C2:C706,"&gt;="&amp;AN$4,'P23 monthly Buchungen'!C2:C706,"&lt;"&amp;AN$5+1,'P23 monthly Buchungen'!P2:P706,"Einnahmen")+SUMIFS('P23 monthly Buchungen'!F2:F706,'P23 monthly Buchungen'!D2:D706,$D21,'P23 monthly Buchungen'!C2:C706,"&gt;="&amp;AN$4,'P23 monthly Buchungen'!C2:C706,"&lt;"&amp;AN$5+1,'P23 monthly Buchungen'!L2:L706,"Einnahmen")-SUMIFS('P23 monthly Buchungen'!F2:F706,'P23 monthly Buchungen'!D2:D706,$D21,'P23 monthly Buchungen'!C2:C706,"&gt;="&amp;AN$4,'P23 monthly Buchungen'!C2:C706,"&lt;"&amp;AN$5+1,'P23 monthly Buchungen'!P2:P706,"Ausgaben")</f>
        <v>0</v>
      </c>
      <c r="AO21" s="21"/>
      <c r="AQ21" s="26">
        <f>SUMIFS('P23 monthly Buchungen'!F2:F706,'P23 monthly Buchungen'!D2:D706,$D21,'P23 monthly Buchungen'!C2:C706,"&gt;="&amp;AQ$4,'P23 monthly Buchungen'!C2:C706,"&lt;"&amp;AQ$5+1,'P23 monthly Buchungen'!L2:L706,"Ausgaben")-SUMIFS('P23 monthly Buchungen'!F2:F706,'P23 monthly Buchungen'!D2:D706,$D21,'P23 monthly Buchungen'!C2:C706,"&gt;="&amp;AQ$4,'P23 monthly Buchungen'!C2:C706,"&lt;"&amp;AQ$5+1,'P23 monthly Buchungen'!P2:P706,"Einnahmen")+SUMIFS('P23 monthly Buchungen'!F2:F706,'P23 monthly Buchungen'!D2:D706,$D21,'P23 monthly Buchungen'!C2:C706,"&gt;="&amp;AQ$4,'P23 monthly Buchungen'!C2:C706,"&lt;"&amp;AQ$5+1,'P23 monthly Buchungen'!L2:L706,"Einnahmen")-SUMIFS('P23 monthly Buchungen'!F2:F706,'P23 monthly Buchungen'!D2:D706,$D21,'P23 monthly Buchungen'!C2:C706,"&gt;="&amp;AQ$4,'P23 monthly Buchungen'!C2:C706,"&lt;"&amp;AQ$5+1,'P23 monthly Buchungen'!P2:P706,"Ausgaben")</f>
        <v>0</v>
      </c>
      <c r="AR21" s="21"/>
      <c r="AT21" s="26">
        <f>SUMIFS('P23 monthly Buchungen'!F2:F706,'P23 monthly Buchungen'!D2:D706,$D21,'P23 monthly Buchungen'!C2:C706,"&gt;="&amp;AT$4,'P23 monthly Buchungen'!C2:C706,"&lt;"&amp;AT$5+1,'P23 monthly Buchungen'!L2:L706,"Ausgaben")-SUMIFS('P23 monthly Buchungen'!F2:F706,'P23 monthly Buchungen'!D2:D706,$D21,'P23 monthly Buchungen'!C2:C706,"&gt;="&amp;AT$4,'P23 monthly Buchungen'!C2:C706,"&lt;"&amp;AT$5+1,'P23 monthly Buchungen'!P2:P706,"Einnahmen")+SUMIFS('P23 monthly Buchungen'!F2:F706,'P23 monthly Buchungen'!D2:D706,$D21,'P23 monthly Buchungen'!C2:C706,"&gt;="&amp;AT$4,'P23 monthly Buchungen'!C2:C706,"&lt;"&amp;AT$5+1,'P23 monthly Buchungen'!L2:L706,"Einnahmen")-SUMIFS('P23 monthly Buchungen'!F2:F706,'P23 monthly Buchungen'!D2:D706,$D21,'P23 monthly Buchungen'!C2:C706,"&gt;="&amp;AT$4,'P23 monthly Buchungen'!C2:C706,"&lt;"&amp;AT$5+1,'P23 monthly Buchungen'!P2:P706,"Ausgaben")</f>
        <v>0</v>
      </c>
      <c r="AU21" s="21"/>
      <c r="AW21" s="26">
        <f>SUMIFS('P23 monthly Buchungen'!F2:F706,'P23 monthly Buchungen'!D2:D706,$D21,'P23 monthly Buchungen'!C2:C706,"&gt;="&amp;AW$4,'P23 monthly Buchungen'!C2:C706,"&lt;"&amp;AW$5+1,'P23 monthly Buchungen'!L2:L706,"Ausgaben")-SUMIFS('P23 monthly Buchungen'!F2:F706,'P23 monthly Buchungen'!D2:D706,$D21,'P23 monthly Buchungen'!C2:C706,"&gt;="&amp;AW$4,'P23 monthly Buchungen'!C2:C706,"&lt;"&amp;AW$5+1,'P23 monthly Buchungen'!P2:P706,"Einnahmen")+SUMIFS('P23 monthly Buchungen'!F2:F706,'P23 monthly Buchungen'!D2:D706,$D21,'P23 monthly Buchungen'!C2:C706,"&gt;="&amp;AW$4,'P23 monthly Buchungen'!C2:C706,"&lt;"&amp;AW$5+1,'P23 monthly Buchungen'!L2:L706,"Einnahmen")-SUMIFS('P23 monthly Buchungen'!F2:F706,'P23 monthly Buchungen'!D2:D706,$D21,'P23 monthly Buchungen'!C2:C706,"&gt;="&amp;AW$4,'P23 monthly Buchungen'!C2:C706,"&lt;"&amp;AW$5+1,'P23 monthly Buchungen'!P2:P706,"Ausgaben")</f>
        <v>0</v>
      </c>
      <c r="AX21" s="21"/>
      <c r="AZ21" s="26">
        <f>SUMIFS('P23 monthly Buchungen'!F2:F706,'P23 monthly Buchungen'!D2:D706,$D21,'P23 monthly Buchungen'!C2:C706,"&gt;="&amp;AZ$4,'P23 monthly Buchungen'!C2:C706,"&lt;"&amp;AZ$5+1,'P23 monthly Buchungen'!L2:L706,"Ausgaben")-SUMIFS('P23 monthly Buchungen'!F2:F706,'P23 monthly Buchungen'!D2:D706,$D21,'P23 monthly Buchungen'!C2:C706,"&gt;="&amp;AZ$4,'P23 monthly Buchungen'!C2:C706,"&lt;"&amp;AZ$5+1,'P23 monthly Buchungen'!P2:P706,"Einnahmen")+SUMIFS('P23 monthly Buchungen'!F2:F706,'P23 monthly Buchungen'!D2:D706,$D21,'P23 monthly Buchungen'!C2:C706,"&gt;="&amp;AZ$4,'P23 monthly Buchungen'!C2:C706,"&lt;"&amp;AZ$5+1,'P23 monthly Buchungen'!L2:L706,"Einnahmen")-SUMIFS('P23 monthly Buchungen'!F2:F706,'P23 monthly Buchungen'!D2:D706,$D21,'P23 monthly Buchungen'!C2:C706,"&gt;="&amp;AZ$4,'P23 monthly Buchungen'!C2:C706,"&lt;"&amp;AZ$5+1,'P23 monthly Buchungen'!P2:P706,"Ausgaben")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Buchungen'!F2:F706,'P23 monthly Buchungen'!D2:D706,$D21,'P23 monthly Buchungen'!C2:C706,"&gt;="&amp;BI$4,'P23 monthly Buchungen'!C2:C706,"&lt;"&amp;BI$5+1,'P23 monthly Buchungen'!L2:L706,"Ausgaben")-SUMIFS('P23 monthly Buchungen'!F2:F706,'P23 monthly Buchungen'!D2:D706,$D21,'P23 monthly Buchungen'!C2:C706,"&gt;="&amp;BI$4,'P23 monthly Buchungen'!C2:C706,"&lt;"&amp;BI$5+1,'P23 monthly Buchungen'!P2:P706,"Einnahmen")+SUMIFS('P23 monthly Buchungen'!F2:F706,'P23 monthly Buchungen'!D2:D706,$D21,'P23 monthly Buchungen'!C2:C706,"&gt;="&amp;BI$4,'P23 monthly Buchungen'!C2:C706,"&lt;"&amp;BI$5+1,'P23 monthly Buchungen'!L2:L706,"Einnahmen")-SUMIFS('P23 monthly Buchungen'!F2:F706,'P23 monthly Buchungen'!D2:D706,$D21,'P23 monthly Buchungen'!C2:C706,"&gt;="&amp;BI$4,'P23 monthly Buchungen'!C2:C706,"&lt;"&amp;BI$5+1,'P23 monthly Buchungen'!P2:P706,"Ausgaben")</f>
        <v>0</v>
      </c>
      <c r="BJ21" s="21"/>
      <c r="BL21" s="26">
        <f>SUMIFS('P23 monthly Buchungen'!F2:F706,'P23 monthly Buchungen'!D2:D706,$D21,'P23 monthly Buchungen'!C2:C706,"&gt;="&amp;BL$4,'P23 monthly Buchungen'!C2:C706,"&lt;"&amp;BL$5+1,'P23 monthly Buchungen'!L2:L706,"Ausgaben")-SUMIFS('P23 monthly Buchungen'!F2:F706,'P23 monthly Buchungen'!D2:D706,$D21,'P23 monthly Buchungen'!C2:C706,"&gt;="&amp;BL$4,'P23 monthly Buchungen'!C2:C706,"&lt;"&amp;BL$5+1,'P23 monthly Buchungen'!P2:P706,"Einnahmen")+SUMIFS('P23 monthly Buchungen'!F2:F706,'P23 monthly Buchungen'!D2:D706,$D21,'P23 monthly Buchungen'!C2:C706,"&gt;="&amp;BL$4,'P23 monthly Buchungen'!C2:C706,"&lt;"&amp;BL$5+1,'P23 monthly Buchungen'!L2:L706,"Einnahmen")-SUMIFS('P23 monthly Buchungen'!F2:F706,'P23 monthly Buchungen'!D2:D706,$D21,'P23 monthly Buchungen'!C2:C706,"&gt;="&amp;BL$4,'P23 monthly Buchungen'!C2:C706,"&lt;"&amp;BL$5+1,'P23 monthly Buchungen'!P2:P706,"Ausgaben")</f>
        <v>0</v>
      </c>
      <c r="BM21" s="21"/>
      <c r="BO21" s="26">
        <f>SUMIFS('P23 monthly Buchungen'!F2:F706,'P23 monthly Buchungen'!D2:D706,$D21,'P23 monthly Buchungen'!C2:C706,"&gt;="&amp;BO$4,'P23 monthly Buchungen'!C2:C706,"&lt;"&amp;BO$5+1,'P23 monthly Buchungen'!L2:L706,"Ausgaben")-SUMIFS('P23 monthly Buchungen'!F2:F706,'P23 monthly Buchungen'!D2:D706,$D21,'P23 monthly Buchungen'!C2:C706,"&gt;="&amp;BO$4,'P23 monthly Buchungen'!C2:C706,"&lt;"&amp;BO$5+1,'P23 monthly Buchungen'!P2:P706,"Einnahmen")+SUMIFS('P23 monthly Buchungen'!F2:F706,'P23 monthly Buchungen'!D2:D706,$D21,'P23 monthly Buchungen'!C2:C706,"&gt;="&amp;BO$4,'P23 monthly Buchungen'!C2:C706,"&lt;"&amp;BO$5+1,'P23 monthly Buchungen'!L2:L706,"Einnahmen")-SUMIFS('P23 monthly Buchungen'!F2:F706,'P23 monthly Buchungen'!D2:D706,$D21,'P23 monthly Buchungen'!C2:C706,"&gt;="&amp;BO$4,'P23 monthly Buchungen'!C2:C706,"&lt;"&amp;BO$5+1,'P23 monthly Buchungen'!P2:P706,"Ausgaben")</f>
        <v>0</v>
      </c>
      <c r="BP21" s="21"/>
      <c r="BR21" s="26">
        <f>SUMIFS('P23 monthly Buchungen'!F2:F706,'P23 monthly Buchungen'!D2:D706,$D21,'P23 monthly Buchungen'!C2:C706,"&gt;="&amp;BR$4,'P23 monthly Buchungen'!C2:C706,"&lt;"&amp;BR$5+1,'P23 monthly Buchungen'!L2:L706,"Ausgaben")-SUMIFS('P23 monthly Buchungen'!F2:F706,'P23 monthly Buchungen'!D2:D706,$D21,'P23 monthly Buchungen'!C2:C706,"&gt;="&amp;BR$4,'P23 monthly Buchungen'!C2:C706,"&lt;"&amp;BR$5+1,'P23 monthly Buchungen'!P2:P706,"Einnahmen")+SUMIFS('P23 monthly Buchungen'!F2:F706,'P23 monthly Buchungen'!D2:D706,$D21,'P23 monthly Buchungen'!C2:C706,"&gt;="&amp;BR$4,'P23 monthly Buchungen'!C2:C706,"&lt;"&amp;BR$5+1,'P23 monthly Buchungen'!L2:L706,"Einnahmen")-SUMIFS('P23 monthly Buchungen'!F2:F706,'P23 monthly Buchungen'!D2:D706,$D21,'P23 monthly Buchungen'!C2:C706,"&gt;="&amp;BR$4,'P23 monthly Buchungen'!C2:C706,"&lt;"&amp;BR$5+1,'P23 monthly Buchungen'!P2:P706,"Ausgaben")</f>
        <v>0</v>
      </c>
      <c r="BS21" s="21"/>
      <c r="BU21" s="26">
        <f>SUMIFS('P23 monthly Buchungen'!F2:F706,'P23 monthly Buchungen'!D2:D706,$D21,'P23 monthly Buchungen'!C2:C706,"&gt;="&amp;BU$4,'P23 monthly Buchungen'!C2:C706,"&lt;"&amp;BU$5+1,'P23 monthly Buchungen'!L2:L706,"Ausgaben")-SUMIFS('P23 monthly Buchungen'!F2:F706,'P23 monthly Buchungen'!D2:D706,$D21,'P23 monthly Buchungen'!C2:C706,"&gt;="&amp;BU$4,'P23 monthly Buchungen'!C2:C706,"&lt;"&amp;BU$5+1,'P23 monthly Buchungen'!P2:P706,"Einnahmen")+SUMIFS('P23 monthly Buchungen'!F2:F706,'P23 monthly Buchungen'!D2:D706,$D21,'P23 monthly Buchungen'!C2:C706,"&gt;="&amp;BU$4,'P23 monthly Buchungen'!C2:C706,"&lt;"&amp;BU$5+1,'P23 monthly Buchungen'!L2:L706,"Einnahmen")-SUMIFS('P23 monthly Buchungen'!F2:F706,'P23 monthly Buchungen'!D2:D706,$D21,'P23 monthly Buchungen'!C2:C706,"&gt;="&amp;BU$4,'P23 monthly Buchungen'!C2:C706,"&lt;"&amp;BU$5+1,'P23 monthly Buchungen'!P2:P706,"Ausgaben")</f>
        <v>0</v>
      </c>
      <c r="BV21" s="21"/>
      <c r="BX21" s="26">
        <f>SUMIFS('P23 monthly Buchungen'!F2:F706,'P23 monthly Buchungen'!D2:D706,$D21,'P23 monthly Buchungen'!C2:C706,"&gt;="&amp;BX$4,'P23 monthly Buchungen'!C2:C706,"&lt;"&amp;BX$5+1,'P23 monthly Buchungen'!L2:L706,"Ausgaben")-SUMIFS('P23 monthly Buchungen'!F2:F706,'P23 monthly Buchungen'!D2:D706,$D21,'P23 monthly Buchungen'!C2:C706,"&gt;="&amp;BX$4,'P23 monthly Buchungen'!C2:C706,"&lt;"&amp;BX$5+1,'P23 monthly Buchungen'!P2:P706,"Einnahmen")+SUMIFS('P23 monthly Buchungen'!F2:F706,'P23 monthly Buchungen'!D2:D706,$D21,'P23 monthly Buchungen'!C2:C706,"&gt;="&amp;BX$4,'P23 monthly Buchungen'!C2:C706,"&lt;"&amp;BX$5+1,'P23 monthly Buchungen'!L2:L706,"Einnahmen")-SUMIFS('P23 monthly Buchungen'!F2:F706,'P23 monthly Buchungen'!D2:D706,$D21,'P23 monthly Buchungen'!C2:C706,"&gt;="&amp;BX$4,'P23 monthly Buchungen'!C2:C706,"&lt;"&amp;BX$5+1,'P23 monthly Buchungen'!P2:P706,"Ausgaben")</f>
        <v>0</v>
      </c>
      <c r="BY21" s="21"/>
      <c r="CA21" s="26">
        <f>SUMIFS('P23 monthly Buchungen'!F2:F706,'P23 monthly Buchungen'!D2:D706,$D21,'P23 monthly Buchungen'!C2:C706,"&gt;="&amp;CA$4,'P23 monthly Buchungen'!C2:C706,"&lt;"&amp;CA$5+1,'P23 monthly Buchungen'!L2:L706,"Ausgaben")-SUMIFS('P23 monthly Buchungen'!F2:F706,'P23 monthly Buchungen'!D2:D706,$D21,'P23 monthly Buchungen'!C2:C706,"&gt;="&amp;CA$4,'P23 monthly Buchungen'!C2:C706,"&lt;"&amp;CA$5+1,'P23 monthly Buchungen'!P2:P706,"Einnahmen")+SUMIFS('P23 monthly Buchungen'!F2:F706,'P23 monthly Buchungen'!D2:D706,$D21,'P23 monthly Buchungen'!C2:C706,"&gt;="&amp;CA$4,'P23 monthly Buchungen'!C2:C706,"&lt;"&amp;CA$5+1,'P23 monthly Buchungen'!L2:L706,"Einnahmen")-SUMIFS('P23 monthly Buchungen'!F2:F706,'P23 monthly Buchungen'!D2:D706,$D21,'P23 monthly Buchungen'!C2:C706,"&gt;="&amp;CA$4,'P23 monthly Buchungen'!C2:C706,"&lt;"&amp;CA$5+1,'P23 monthly Buchungen'!P2:P706,"Ausgaben")</f>
        <v>0</v>
      </c>
      <c r="CB21" s="21"/>
      <c r="CD21" s="26">
        <f>SUMIFS('P23 monthly Buchungen'!F2:F706,'P23 monthly Buchungen'!D2:D706,$D21,'P23 monthly Buchungen'!C2:C706,"&gt;="&amp;CD$4,'P23 monthly Buchungen'!C2:C706,"&lt;"&amp;CD$5+1,'P23 monthly Buchungen'!L2:L706,"Ausgaben")-SUMIFS('P23 monthly Buchungen'!F2:F706,'P23 monthly Buchungen'!D2:D706,$D21,'P23 monthly Buchungen'!C2:C706,"&gt;="&amp;CD$4,'P23 monthly Buchungen'!C2:C706,"&lt;"&amp;CD$5+1,'P23 monthly Buchungen'!P2:P706,"Einnahmen")+SUMIFS('P23 monthly Buchungen'!F2:F706,'P23 monthly Buchungen'!D2:D706,$D21,'P23 monthly Buchungen'!C2:C706,"&gt;="&amp;CD$4,'P23 monthly Buchungen'!C2:C706,"&lt;"&amp;CD$5+1,'P23 monthly Buchungen'!L2:L706,"Einnahmen")-SUMIFS('P23 monthly Buchungen'!F2:F706,'P23 monthly Buchungen'!D2:D706,$D21,'P23 monthly Buchungen'!C2:C706,"&gt;="&amp;CD$4,'P23 monthly Buchungen'!C2:C706,"&lt;"&amp;CD$5+1,'P23 monthly Buchungen'!P2:P706,"Ausgaben")</f>
        <v>0</v>
      </c>
      <c r="CE21" s="21"/>
      <c r="CG21" s="26">
        <f>SUMIFS('P23 monthly Buchungen'!F2:F706,'P23 monthly Buchungen'!D2:D706,$D21,'P23 monthly Buchungen'!C2:C706,"&gt;="&amp;CG$4,'P23 monthly Buchungen'!C2:C706,"&lt;"&amp;CG$5+1,'P23 monthly Buchungen'!L2:L706,"Ausgaben")-SUMIFS('P23 monthly Buchungen'!F2:F706,'P23 monthly Buchungen'!D2:D706,$D21,'P23 monthly Buchungen'!C2:C706,"&gt;="&amp;CG$4,'P23 monthly Buchungen'!C2:C706,"&lt;"&amp;CG$5+1,'P23 monthly Buchungen'!P2:P706,"Einnahmen")+SUMIFS('P23 monthly Buchungen'!F2:F706,'P23 monthly Buchungen'!D2:D706,$D21,'P23 monthly Buchungen'!C2:C706,"&gt;="&amp;CG$4,'P23 monthly Buchungen'!C2:C706,"&lt;"&amp;CG$5+1,'P23 monthly Buchungen'!L2:L706,"Einnahmen")-SUMIFS('P23 monthly Buchungen'!F2:F706,'P23 monthly Buchungen'!D2:D706,$D21,'P23 monthly Buchungen'!C2:C706,"&gt;="&amp;CG$4,'P23 monthly Buchungen'!C2:C706,"&lt;"&amp;CG$5+1,'P23 monthly Buchungen'!P2:P706,"Ausgaben")</f>
        <v>0</v>
      </c>
      <c r="CH21" s="21"/>
      <c r="CJ21" s="26">
        <f>SUMIFS('P23 monthly Buchungen'!F2:F706,'P23 monthly Buchungen'!D2:D706,$D21,'P23 monthly Buchungen'!C2:C706,"&gt;="&amp;CJ$4,'P23 monthly Buchungen'!C2:C706,"&lt;"&amp;CJ$5+1,'P23 monthly Buchungen'!L2:L706,"Ausgaben")-SUMIFS('P23 monthly Buchungen'!F2:F706,'P23 monthly Buchungen'!D2:D706,$D21,'P23 monthly Buchungen'!C2:C706,"&gt;="&amp;CJ$4,'P23 monthly Buchungen'!C2:C706,"&lt;"&amp;CJ$5+1,'P23 monthly Buchungen'!P2:P706,"Einnahmen")+SUMIFS('P23 monthly Buchungen'!F2:F706,'P23 monthly Buchungen'!D2:D706,$D21,'P23 monthly Buchungen'!C2:C706,"&gt;="&amp;CJ$4,'P23 monthly Buchungen'!C2:C706,"&lt;"&amp;CJ$5+1,'P23 monthly Buchungen'!L2:L706,"Einnahmen")-SUMIFS('P23 monthly Buchungen'!F2:F706,'P23 monthly Buchungen'!D2:D706,$D21,'P23 monthly Buchungen'!C2:C706,"&gt;="&amp;CJ$4,'P23 monthly Buchungen'!C2:C706,"&lt;"&amp;CJ$5+1,'P23 monthly Buchungen'!P2:P706,"Ausgaben")</f>
        <v>0</v>
      </c>
      <c r="CK21" s="21"/>
      <c r="CM21" s="26">
        <f>SUMIFS('P23 monthly Buchungen'!F2:F706,'P23 monthly Buchungen'!D2:D706,$D21,'P23 monthly Buchungen'!C2:C706,"&gt;="&amp;CM$4,'P23 monthly Buchungen'!C2:C706,"&lt;"&amp;CM$5+1,'P23 monthly Buchungen'!L2:L706,"Ausgaben")-SUMIFS('P23 monthly Buchungen'!F2:F706,'P23 monthly Buchungen'!D2:D706,$D21,'P23 monthly Buchungen'!C2:C706,"&gt;="&amp;CM$4,'P23 monthly Buchungen'!C2:C706,"&lt;"&amp;CM$5+1,'P23 monthly Buchungen'!P2:P706,"Einnahmen")+SUMIFS('P23 monthly Buchungen'!F2:F706,'P23 monthly Buchungen'!D2:D706,$D21,'P23 monthly Buchungen'!C2:C706,"&gt;="&amp;CM$4,'P23 monthly Buchungen'!C2:C706,"&lt;"&amp;CM$5+1,'P23 monthly Buchungen'!L2:L706,"Einnahmen")-SUMIFS('P23 monthly Buchungen'!F2:F706,'P23 monthly Buchungen'!D2:D706,$D21,'P23 monthly Buchungen'!C2:C706,"&gt;="&amp;CM$4,'P23 monthly Buchungen'!C2:C706,"&lt;"&amp;CM$5+1,'P23 monthly Buchungen'!P2:P706,"Ausgaben")</f>
        <v>0</v>
      </c>
      <c r="CN21" s="21"/>
      <c r="CP21" s="26">
        <f>SUMIFS('P23 monthly Buchungen'!F2:F706,'P23 monthly Buchungen'!D2:D706,$D21,'P23 monthly Buchungen'!C2:C706,"&gt;="&amp;CP$4,'P23 monthly Buchungen'!C2:C706,"&lt;"&amp;CP$5+1,'P23 monthly Buchungen'!L2:L706,"Ausgaben")-SUMIFS('P23 monthly Buchungen'!F2:F706,'P23 monthly Buchungen'!D2:D706,$D21,'P23 monthly Buchungen'!C2:C706,"&gt;="&amp;CP$4,'P23 monthly Buchungen'!C2:C706,"&lt;"&amp;CP$5+1,'P23 monthly Buchungen'!P2:P706,"Einnahmen")+SUMIFS('P23 monthly Buchungen'!F2:F706,'P23 monthly Buchungen'!D2:D706,$D21,'P23 monthly Buchungen'!C2:C706,"&gt;="&amp;CP$4,'P23 monthly Buchungen'!C2:C706,"&lt;"&amp;CP$5+1,'P23 monthly Buchungen'!L2:L706,"Einnahmen")-SUMIFS('P23 monthly Buchungen'!F2:F706,'P23 monthly Buchungen'!D2:D706,$D21,'P23 monthly Buchungen'!C2:C706,"&gt;="&amp;CP$4,'P23 monthly Buchungen'!C2:C706,"&lt;"&amp;CP$5+1,'P23 monthly Buchungen'!P2:P706,"Ausgaben")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Buchungen'!F2:F706,'P23 monthly Buchungen'!D2:D706,$D21,'P23 monthly Buchungen'!C2:C706,"&gt;="&amp;CY$4,'P23 monthly Buchungen'!C2:C706,"&lt;"&amp;CY$5+1,'P23 monthly Buchungen'!L2:L706,"Ausgaben")-SUMIFS('P23 monthly Buchungen'!F2:F706,'P23 monthly Buchungen'!D2:D706,$D21,'P23 monthly Buchungen'!C2:C706,"&gt;="&amp;CY$4,'P23 monthly Buchungen'!C2:C706,"&lt;"&amp;CY$5+1,'P23 monthly Buchungen'!P2:P706,"Einnahmen")+SUMIFS('P23 monthly Buchungen'!F2:F706,'P23 monthly Buchungen'!D2:D706,$D21,'P23 monthly Buchungen'!C2:C706,"&gt;="&amp;CY$4,'P23 monthly Buchungen'!C2:C706,"&lt;"&amp;CY$5+1,'P23 monthly Buchungen'!L2:L706,"Einnahmen")-SUMIFS('P23 monthly Buchungen'!F2:F706,'P23 monthly Buchungen'!D2:D706,$D21,'P23 monthly Buchungen'!C2:C706,"&gt;="&amp;CY$4,'P23 monthly Buchungen'!C2:C706,"&lt;"&amp;CY$5+1,'P23 monthly Buchungen'!P2:P706,"Ausgaben")</f>
        <v>0</v>
      </c>
      <c r="CZ21" s="21"/>
      <c r="DB21" s="26">
        <f>SUMIFS('P23 monthly Buchungen'!F2:F706,'P23 monthly Buchungen'!D2:D706,$D21,'P23 monthly Buchungen'!C2:C706,"&gt;="&amp;DB$4,'P23 monthly Buchungen'!C2:C706,"&lt;"&amp;DB$5+1,'P23 monthly Buchungen'!L2:L706,"Ausgaben")-SUMIFS('P23 monthly Buchungen'!F2:F706,'P23 monthly Buchungen'!D2:D706,$D21,'P23 monthly Buchungen'!C2:C706,"&gt;="&amp;DB$4,'P23 monthly Buchungen'!C2:C706,"&lt;"&amp;DB$5+1,'P23 monthly Buchungen'!P2:P706,"Einnahmen")+SUMIFS('P23 monthly Buchungen'!F2:F706,'P23 monthly Buchungen'!D2:D706,$D21,'P23 monthly Buchungen'!C2:C706,"&gt;="&amp;DB$4,'P23 monthly Buchungen'!C2:C706,"&lt;"&amp;DB$5+1,'P23 monthly Buchungen'!L2:L706,"Einnahmen")-SUMIFS('P23 monthly Buchungen'!F2:F706,'P23 monthly Buchungen'!D2:D706,$D21,'P23 monthly Buchungen'!C2:C706,"&gt;="&amp;DB$4,'P23 monthly Buchungen'!C2:C706,"&lt;"&amp;DB$5+1,'P23 monthly Buchungen'!P2:P706,"Ausgaben")</f>
        <v>0</v>
      </c>
      <c r="DC21" s="21"/>
      <c r="DE21" s="26">
        <f>SUMIFS('P23 monthly Buchungen'!F2:F706,'P23 monthly Buchungen'!D2:D706,$D21,'P23 monthly Buchungen'!C2:C706,"&gt;="&amp;DE$4,'P23 monthly Buchungen'!C2:C706,"&lt;"&amp;DE$5+1,'P23 monthly Buchungen'!L2:L706,"Ausgaben")-SUMIFS('P23 monthly Buchungen'!F2:F706,'P23 monthly Buchungen'!D2:D706,$D21,'P23 monthly Buchungen'!C2:C706,"&gt;="&amp;DE$4,'P23 monthly Buchungen'!C2:C706,"&lt;"&amp;DE$5+1,'P23 monthly Buchungen'!P2:P706,"Einnahmen")+SUMIFS('P23 monthly Buchungen'!F2:F706,'P23 monthly Buchungen'!D2:D706,$D21,'P23 monthly Buchungen'!C2:C706,"&gt;="&amp;DE$4,'P23 monthly Buchungen'!C2:C706,"&lt;"&amp;DE$5+1,'P23 monthly Buchungen'!L2:L706,"Einnahmen")-SUMIFS('P23 monthly Buchungen'!F2:F706,'P23 monthly Buchungen'!D2:D706,$D21,'P23 monthly Buchungen'!C2:C706,"&gt;="&amp;DE$4,'P23 monthly Buchungen'!C2:C706,"&lt;"&amp;DE$5+1,'P23 monthly Buchungen'!P2:P706,"Ausgaben")</f>
        <v>0</v>
      </c>
      <c r="DF21" s="21"/>
      <c r="DH21" s="26">
        <f>SUMIFS('P23 monthly Buchungen'!F2:F706,'P23 monthly Buchungen'!D2:D706,$D21,'P23 monthly Buchungen'!C2:C706,"&gt;="&amp;DH$4,'P23 monthly Buchungen'!C2:C706,"&lt;"&amp;DH$5+1,'P23 monthly Buchungen'!L2:L706,"Ausgaben")-SUMIFS('P23 monthly Buchungen'!F2:F706,'P23 monthly Buchungen'!D2:D706,$D21,'P23 monthly Buchungen'!C2:C706,"&gt;="&amp;DH$4,'P23 monthly Buchungen'!C2:C706,"&lt;"&amp;DH$5+1,'P23 monthly Buchungen'!P2:P706,"Einnahmen")+SUMIFS('P23 monthly Buchungen'!F2:F706,'P23 monthly Buchungen'!D2:D706,$D21,'P23 monthly Buchungen'!C2:C706,"&gt;="&amp;DH$4,'P23 monthly Buchungen'!C2:C706,"&lt;"&amp;DH$5+1,'P23 monthly Buchungen'!L2:L706,"Einnahmen")-SUMIFS('P23 monthly Buchungen'!F2:F706,'P23 monthly Buchungen'!D2:D706,$D21,'P23 monthly Buchungen'!C2:C706,"&gt;="&amp;DH$4,'P23 monthly Buchungen'!C2:C706,"&lt;"&amp;DH$5+1,'P23 monthly Buchungen'!P2:P706,"Ausgaben")</f>
        <v>0</v>
      </c>
      <c r="DI21" s="21"/>
      <c r="DK21" s="26">
        <f>SUMIFS('P23 monthly Buchungen'!F2:F706,'P23 monthly Buchungen'!D2:D706,$D21,'P23 monthly Buchungen'!C2:C706,"&gt;="&amp;DK$4,'P23 monthly Buchungen'!C2:C706,"&lt;"&amp;DK$5+1,'P23 monthly Buchungen'!L2:L706,"Ausgaben")-SUMIFS('P23 monthly Buchungen'!F2:F706,'P23 monthly Buchungen'!D2:D706,$D21,'P23 monthly Buchungen'!C2:C706,"&gt;="&amp;DK$4,'P23 monthly Buchungen'!C2:C706,"&lt;"&amp;DK$5+1,'P23 monthly Buchungen'!P2:P706,"Einnahmen")+SUMIFS('P23 monthly Buchungen'!F2:F706,'P23 monthly Buchungen'!D2:D706,$D21,'P23 monthly Buchungen'!C2:C706,"&gt;="&amp;DK$4,'P23 monthly Buchungen'!C2:C706,"&lt;"&amp;DK$5+1,'P23 monthly Buchungen'!L2:L706,"Einnahmen")-SUMIFS('P23 monthly Buchungen'!F2:F706,'P23 monthly Buchungen'!D2:D706,$D21,'P23 monthly Buchungen'!C2:C706,"&gt;="&amp;DK$4,'P23 monthly Buchungen'!C2:C706,"&lt;"&amp;DK$5+1,'P23 monthly Buchungen'!P2:P706,"Ausgaben")</f>
        <v>0</v>
      </c>
      <c r="DL21" s="21"/>
      <c r="DN21" s="26">
        <f>SUMIFS('P23 monthly Buchungen'!F2:F706,'P23 monthly Buchungen'!D2:D706,$D21,'P23 monthly Buchungen'!C2:C706,"&gt;="&amp;DN$4,'P23 monthly Buchungen'!C2:C706,"&lt;"&amp;DN$5+1,'P23 monthly Buchungen'!L2:L706,"Ausgaben")-SUMIFS('P23 monthly Buchungen'!F2:F706,'P23 monthly Buchungen'!D2:D706,$D21,'P23 monthly Buchungen'!C2:C706,"&gt;="&amp;DN$4,'P23 monthly Buchungen'!C2:C706,"&lt;"&amp;DN$5+1,'P23 monthly Buchungen'!P2:P706,"Einnahmen")+SUMIFS('P23 monthly Buchungen'!F2:F706,'P23 monthly Buchungen'!D2:D706,$D21,'P23 monthly Buchungen'!C2:C706,"&gt;="&amp;DN$4,'P23 monthly Buchungen'!C2:C706,"&lt;"&amp;DN$5+1,'P23 monthly Buchungen'!L2:L706,"Einnahmen")-SUMIFS('P23 monthly Buchungen'!F2:F706,'P23 monthly Buchungen'!D2:D706,$D21,'P23 monthly Buchungen'!C2:C706,"&gt;="&amp;DN$4,'P23 monthly Buchungen'!C2:C706,"&lt;"&amp;DN$5+1,'P23 monthly Buchungen'!P2:P706,"Ausgaben")</f>
        <v>0</v>
      </c>
      <c r="DO21" s="21"/>
      <c r="DQ21" s="26">
        <f>SUMIFS('P23 monthly Buchungen'!F2:F706,'P23 monthly Buchungen'!D2:D706,$D21,'P23 monthly Buchungen'!C2:C706,"&gt;="&amp;DQ$4,'P23 monthly Buchungen'!C2:C706,"&lt;"&amp;DQ$5+1,'P23 monthly Buchungen'!L2:L706,"Ausgaben")-SUMIFS('P23 monthly Buchungen'!F2:F706,'P23 monthly Buchungen'!D2:D706,$D21,'P23 monthly Buchungen'!C2:C706,"&gt;="&amp;DQ$4,'P23 monthly Buchungen'!C2:C706,"&lt;"&amp;DQ$5+1,'P23 monthly Buchungen'!P2:P706,"Einnahmen")+SUMIFS('P23 monthly Buchungen'!F2:F706,'P23 monthly Buchungen'!D2:D706,$D21,'P23 monthly Buchungen'!C2:C706,"&gt;="&amp;DQ$4,'P23 monthly Buchungen'!C2:C706,"&lt;"&amp;DQ$5+1,'P23 monthly Buchungen'!L2:L706,"Einnahmen")-SUMIFS('P23 monthly Buchungen'!F2:F706,'P23 monthly Buchungen'!D2:D706,$D21,'P23 monthly Buchungen'!C2:C706,"&gt;="&amp;DQ$4,'P23 monthly Buchungen'!C2:C706,"&lt;"&amp;DQ$5+1,'P23 monthly Buchungen'!P2:P706,"Ausgaben")</f>
        <v>0</v>
      </c>
      <c r="DR21" s="21"/>
      <c r="DT21" s="26">
        <f>SUMIFS('P23 monthly Buchungen'!F2:F706,'P23 monthly Buchungen'!D2:D706,$D21,'P23 monthly Buchungen'!C2:C706,"&gt;="&amp;DT$4,'P23 monthly Buchungen'!C2:C706,"&lt;"&amp;DT$5+1,'P23 monthly Buchungen'!L2:L706,"Ausgaben")-SUMIFS('P23 monthly Buchungen'!F2:F706,'P23 monthly Buchungen'!D2:D706,$D21,'P23 monthly Buchungen'!C2:C706,"&gt;="&amp;DT$4,'P23 monthly Buchungen'!C2:C706,"&lt;"&amp;DT$5+1,'P23 monthly Buchungen'!P2:P706,"Einnahmen")+SUMIFS('P23 monthly Buchungen'!F2:F706,'P23 monthly Buchungen'!D2:D706,$D21,'P23 monthly Buchungen'!C2:C706,"&gt;="&amp;DT$4,'P23 monthly Buchungen'!C2:C706,"&lt;"&amp;DT$5+1,'P23 monthly Buchungen'!L2:L706,"Einnahmen")-SUMIFS('P23 monthly Buchungen'!F2:F706,'P23 monthly Buchungen'!D2:D706,$D21,'P23 monthly Buchungen'!C2:C706,"&gt;="&amp;DT$4,'P23 monthly Buchungen'!C2:C706,"&lt;"&amp;DT$5+1,'P23 monthly Buchungen'!P2:P706,"Ausgaben")</f>
        <v>0</v>
      </c>
      <c r="DU21" s="21"/>
      <c r="DW21" s="26">
        <f>SUMIFS('P23 monthly Buchungen'!F2:F706,'P23 monthly Buchungen'!D2:D706,$D21,'P23 monthly Buchungen'!C2:C706,"&gt;="&amp;DW$4,'P23 monthly Buchungen'!C2:C706,"&lt;"&amp;DW$5+1,'P23 monthly Buchungen'!L2:L706,"Ausgaben")-SUMIFS('P23 monthly Buchungen'!F2:F706,'P23 monthly Buchungen'!D2:D706,$D21,'P23 monthly Buchungen'!C2:C706,"&gt;="&amp;DW$4,'P23 monthly Buchungen'!C2:C706,"&lt;"&amp;DW$5+1,'P23 monthly Buchungen'!P2:P706,"Einnahmen")+SUMIFS('P23 monthly Buchungen'!F2:F706,'P23 monthly Buchungen'!D2:D706,$D21,'P23 monthly Buchungen'!C2:C706,"&gt;="&amp;DW$4,'P23 monthly Buchungen'!C2:C706,"&lt;"&amp;DW$5+1,'P23 monthly Buchungen'!L2:L706,"Einnahmen")-SUMIFS('P23 monthly Buchungen'!F2:F706,'P23 monthly Buchungen'!D2:D706,$D21,'P23 monthly Buchungen'!C2:C706,"&gt;="&amp;DW$4,'P23 monthly Buchungen'!C2:C706,"&lt;"&amp;DW$5+1,'P23 monthly Buchungen'!P2:P706,"Ausgaben")</f>
        <v>0</v>
      </c>
      <c r="DX21" s="21"/>
      <c r="DZ21" s="26">
        <f>SUMIFS('P23 monthly Buchungen'!F2:F706,'P23 monthly Buchungen'!D2:D706,$D21,'P23 monthly Buchungen'!C2:C706,"&gt;="&amp;DZ$4,'P23 monthly Buchungen'!C2:C706,"&lt;"&amp;DZ$5+1,'P23 monthly Buchungen'!L2:L706,"Ausgaben")-SUMIFS('P23 monthly Buchungen'!F2:F706,'P23 monthly Buchungen'!D2:D706,$D21,'P23 monthly Buchungen'!C2:C706,"&gt;="&amp;DZ$4,'P23 monthly Buchungen'!C2:C706,"&lt;"&amp;DZ$5+1,'P23 monthly Buchungen'!P2:P706,"Einnahmen")+SUMIFS('P23 monthly Buchungen'!F2:F706,'P23 monthly Buchungen'!D2:D706,$D21,'P23 monthly Buchungen'!C2:C706,"&gt;="&amp;DZ$4,'P23 monthly Buchungen'!C2:C706,"&lt;"&amp;DZ$5+1,'P23 monthly Buchungen'!L2:L706,"Einnahmen")-SUMIFS('P23 monthly Buchungen'!F2:F706,'P23 monthly Buchungen'!D2:D706,$D21,'P23 monthly Buchungen'!C2:C706,"&gt;="&amp;DZ$4,'P23 monthly Buchungen'!C2:C706,"&lt;"&amp;DZ$5+1,'P23 monthly Buchungen'!P2:P706,"Ausgaben")</f>
        <v>0</v>
      </c>
      <c r="EA21" s="21"/>
      <c r="EC21" s="26">
        <f>SUMIFS('P23 monthly Buchungen'!F2:F706,'P23 monthly Buchungen'!D2:D706,$D21,'P23 monthly Buchungen'!C2:C706,"&gt;="&amp;EC$4,'P23 monthly Buchungen'!C2:C706,"&lt;"&amp;EC$5+1,'P23 monthly Buchungen'!L2:L706,"Ausgaben")-SUMIFS('P23 monthly Buchungen'!F2:F706,'P23 monthly Buchungen'!D2:D706,$D21,'P23 monthly Buchungen'!C2:C706,"&gt;="&amp;EC$4,'P23 monthly Buchungen'!C2:C706,"&lt;"&amp;EC$5+1,'P23 monthly Buchungen'!P2:P706,"Einnahmen")+SUMIFS('P23 monthly Buchungen'!F2:F706,'P23 monthly Buchungen'!D2:D706,$D21,'P23 monthly Buchungen'!C2:C706,"&gt;="&amp;EC$4,'P23 monthly Buchungen'!C2:C706,"&lt;"&amp;EC$5+1,'P23 monthly Buchungen'!L2:L706,"Einnahmen")-SUMIFS('P23 monthly Buchungen'!F2:F706,'P23 monthly Buchungen'!D2:D706,$D21,'P23 monthly Buchungen'!C2:C706,"&gt;="&amp;EC$4,'P23 monthly Buchungen'!C2:C706,"&lt;"&amp;EC$5+1,'P23 monthly Buchungen'!P2:P706,"Ausgaben")</f>
        <v>0</v>
      </c>
      <c r="ED21" s="21"/>
      <c r="EF21" s="26">
        <f>SUMIFS('P23 monthly Buchungen'!F2:F706,'P23 monthly Buchungen'!D2:D706,$D21,'P23 monthly Buchungen'!C2:C706,"&gt;="&amp;EF$4,'P23 monthly Buchungen'!C2:C706,"&lt;"&amp;EF$5+1,'P23 monthly Buchungen'!L2:L706,"Ausgaben")-SUMIFS('P23 monthly Buchungen'!F2:F706,'P23 monthly Buchungen'!D2:D706,$D21,'P23 monthly Buchungen'!C2:C706,"&gt;="&amp;EF$4,'P23 monthly Buchungen'!C2:C706,"&lt;"&amp;EF$5+1,'P23 monthly Buchungen'!P2:P706,"Einnahmen")+SUMIFS('P23 monthly Buchungen'!F2:F706,'P23 monthly Buchungen'!D2:D706,$D21,'P23 monthly Buchungen'!C2:C706,"&gt;="&amp;EF$4,'P23 monthly Buchungen'!C2:C706,"&lt;"&amp;EF$5+1,'P23 monthly Buchungen'!L2:L706,"Einnahmen")-SUMIFS('P23 monthly Buchungen'!F2:F706,'P23 monthly Buchungen'!D2:D706,$D21,'P23 monthly Buchungen'!C2:C706,"&gt;="&amp;EF$4,'P23 monthly Buchungen'!C2:C706,"&lt;"&amp;EF$5+1,'P23 monthly Buchungen'!P2:P706,"Ausgaben")</f>
        <v>0</v>
      </c>
      <c r="EG21" s="21"/>
      <c r="EI21" s="26">
        <f>SUMIFS('P23 monthly Buchungen'!F2:F706,'P23 monthly Buchungen'!D2:D706,$D21,'P23 monthly Buchungen'!C2:C706,"&gt;="&amp;EI$4,'P23 monthly Buchungen'!C2:C706,"&lt;"&amp;EI$5+1,'P23 monthly Buchungen'!L2:L706,"Ausgaben")-SUMIFS('P23 monthly Buchungen'!F2:F706,'P23 monthly Buchungen'!D2:D706,$D21,'P23 monthly Buchungen'!C2:C706,"&gt;="&amp;EI$4,'P23 monthly Buchungen'!C2:C706,"&lt;"&amp;EI$5+1,'P23 monthly Buchungen'!P2:P706,"Einnahmen")+SUMIFS('P23 monthly Buchungen'!F2:F706,'P23 monthly Buchungen'!D2:D706,$D21,'P23 monthly Buchungen'!C2:C706,"&gt;="&amp;EI$4,'P23 monthly Buchungen'!C2:C706,"&lt;"&amp;EI$5+1,'P23 monthly Buchungen'!L2:L706,"Einnahmen")-SUMIFS('P23 monthly Buchungen'!F2:F706,'P23 monthly Buchungen'!D2:D706,$D21,'P23 monthly Buchungen'!C2:C706,"&gt;="&amp;EI$4,'P23 monthly Buchungen'!C2:C706,"&lt;"&amp;EI$5+1,'P23 monthly Buchungen'!P2:P706,"Ausgaben")</f>
        <v>0</v>
      </c>
    </row>
    <row r="22" spans="1:139" ht="18" x14ac:dyDescent="0.2">
      <c r="B22" s="31" t="s">
        <v>5158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v>165900</v>
      </c>
      <c r="L22" s="45"/>
      <c r="M22" s="43"/>
      <c r="N22" s="59">
        <f>SUM(P23:P25)</f>
        <v>40819</v>
      </c>
      <c r="O22" s="45"/>
      <c r="P22" s="43"/>
      <c r="Q22" s="59">
        <f>SUM(S23:S25)</f>
        <v>0</v>
      </c>
      <c r="R22" s="45"/>
      <c r="S22" s="43"/>
      <c r="T22" s="59">
        <f>SUM(V23:V25)</f>
        <v>0</v>
      </c>
      <c r="U22" s="45"/>
      <c r="V22" s="43"/>
      <c r="W22" s="59">
        <f>SUM(Y23:Y25)</f>
        <v>20000</v>
      </c>
      <c r="X22" s="45"/>
      <c r="Y22" s="43"/>
      <c r="Z22" s="59">
        <f>SUM(AB23:AB25)</f>
        <v>0</v>
      </c>
      <c r="AA22" s="45"/>
      <c r="AB22" s="43"/>
      <c r="AC22" s="59">
        <f>SUM(AE23:AE25)</f>
        <v>0</v>
      </c>
      <c r="AD22" s="45"/>
      <c r="AE22" s="43"/>
      <c r="AF22" s="59">
        <f>SUM(AH23:AH25)</f>
        <v>30000</v>
      </c>
      <c r="AG22" s="45"/>
      <c r="AH22" s="43"/>
      <c r="AI22" s="59">
        <f>SUM(AK23:AK25)</f>
        <v>0</v>
      </c>
      <c r="AJ22" s="45"/>
      <c r="AK22" s="43"/>
      <c r="AL22" s="59">
        <f>SUM(AN23:AN25)</f>
        <v>0</v>
      </c>
      <c r="AM22" s="45"/>
      <c r="AN22" s="43"/>
      <c r="AO22" s="59">
        <f>SUM(AQ23:AQ25)</f>
        <v>55500</v>
      </c>
      <c r="AP22" s="45"/>
      <c r="AQ22" s="43"/>
      <c r="AR22" s="59">
        <f>SUM(AT23:AT25)</f>
        <v>0</v>
      </c>
      <c r="AS22" s="45"/>
      <c r="AT22" s="43"/>
      <c r="AU22" s="59">
        <f>SUM(AW23:AW25)</f>
        <v>0</v>
      </c>
      <c r="AV22" s="45"/>
      <c r="AW22" s="43"/>
      <c r="AX22" s="59">
        <f>SUM(AZ23:AZ25)</f>
        <v>0</v>
      </c>
      <c r="AY22" s="45"/>
      <c r="AZ22" s="43"/>
      <c r="BA22" s="59">
        <v>160900</v>
      </c>
      <c r="BB22" s="45"/>
      <c r="BC22" s="43"/>
      <c r="BD22" s="59">
        <v>160900</v>
      </c>
      <c r="BE22" s="45"/>
      <c r="BF22" s="43"/>
      <c r="BG22" s="59">
        <f>SUM(BI23:BI25)</f>
        <v>55800</v>
      </c>
      <c r="BH22" s="45"/>
      <c r="BI22" s="43"/>
      <c r="BJ22" s="59">
        <f>SUM(BL23:BL25)</f>
        <v>20000</v>
      </c>
      <c r="BK22" s="45"/>
      <c r="BL22" s="43"/>
      <c r="BM22" s="59">
        <f>SUM(BO23:BO25)</f>
        <v>0</v>
      </c>
      <c r="BN22" s="45"/>
      <c r="BO22" s="43"/>
      <c r="BP22" s="59">
        <f>SUM(BR23:BR25)</f>
        <v>15000</v>
      </c>
      <c r="BQ22" s="45"/>
      <c r="BR22" s="43"/>
      <c r="BS22" s="59">
        <f>SUM(BU23:BU25)</f>
        <v>0</v>
      </c>
      <c r="BT22" s="45"/>
      <c r="BU22" s="43"/>
      <c r="BV22" s="59">
        <f>SUM(BX23:BX25)</f>
        <v>30960</v>
      </c>
      <c r="BW22" s="45"/>
      <c r="BX22" s="43"/>
      <c r="BY22" s="59">
        <f>SUM(CA23:CA25)</f>
        <v>0</v>
      </c>
      <c r="BZ22" s="45"/>
      <c r="CA22" s="43"/>
      <c r="CB22" s="59">
        <f>SUM(CD23:CD25)</f>
        <v>0</v>
      </c>
      <c r="CC22" s="45"/>
      <c r="CD22" s="43"/>
      <c r="CE22" s="59">
        <f>SUM(CG23:CG25)</f>
        <v>0</v>
      </c>
      <c r="CF22" s="45"/>
      <c r="CG22" s="43"/>
      <c r="CH22" s="59">
        <f>SUM(CJ23:CJ25)</f>
        <v>35000</v>
      </c>
      <c r="CI22" s="45"/>
      <c r="CJ22" s="43"/>
      <c r="CK22" s="59">
        <f>SUM(CM23:CM25)</f>
        <v>0</v>
      </c>
      <c r="CL22" s="45"/>
      <c r="CM22" s="43"/>
      <c r="CN22" s="59">
        <f>SUM(CP23:CP25)</f>
        <v>20000</v>
      </c>
      <c r="CO22" s="45"/>
      <c r="CP22" s="43"/>
      <c r="CQ22" s="59">
        <v>160900</v>
      </c>
      <c r="CR22" s="45"/>
      <c r="CS22" s="43"/>
      <c r="CT22" s="59">
        <v>160900</v>
      </c>
      <c r="CU22" s="45"/>
      <c r="CV22" s="43"/>
      <c r="CW22" s="59">
        <f>SUM(CY23:CY25)</f>
        <v>20000</v>
      </c>
      <c r="CX22" s="45"/>
      <c r="CY22" s="43"/>
      <c r="CZ22" s="59">
        <f>SUM(DB23:DB25)</f>
        <v>0</v>
      </c>
      <c r="DA22" s="45"/>
      <c r="DB22" s="43"/>
      <c r="DC22" s="59">
        <f>SUM(DE23:DE25)</f>
        <v>0</v>
      </c>
      <c r="DD22" s="45"/>
      <c r="DE22" s="43"/>
      <c r="DF22" s="59">
        <f>SUM(DH23:DH25)</f>
        <v>0</v>
      </c>
      <c r="DG22" s="45"/>
      <c r="DH22" s="43"/>
      <c r="DI22" s="59">
        <f>SUM(DK23:DK25)</f>
        <v>0</v>
      </c>
      <c r="DJ22" s="45"/>
      <c r="DK22" s="43"/>
      <c r="DL22" s="59">
        <f>SUM(DN23:DN25)</f>
        <v>0</v>
      </c>
      <c r="DM22" s="45"/>
      <c r="DN22" s="43"/>
      <c r="DO22" s="59">
        <f>SUM(DQ23:DQ25)</f>
        <v>0</v>
      </c>
      <c r="DP22" s="45"/>
      <c r="DQ22" s="43"/>
      <c r="DR22" s="59">
        <f>SUM(DT23:DT25)</f>
        <v>0</v>
      </c>
      <c r="DS22" s="45"/>
      <c r="DT22" s="43"/>
      <c r="DU22" s="59">
        <f>SUM(DW23:DW25)</f>
        <v>0</v>
      </c>
      <c r="DV22" s="45"/>
      <c r="DW22" s="43"/>
      <c r="DX22" s="59">
        <f>SUM(DZ23:DZ25)</f>
        <v>0</v>
      </c>
      <c r="DY22" s="45"/>
      <c r="DZ22" s="43"/>
      <c r="EA22" s="59">
        <f>SUM(EC23:EC25)</f>
        <v>0</v>
      </c>
      <c r="EB22" s="45"/>
      <c r="EC22" s="43"/>
      <c r="ED22" s="59">
        <f>SUM(EF23:EF25)</f>
        <v>0</v>
      </c>
      <c r="EE22" s="45"/>
      <c r="EF22" s="43"/>
      <c r="EG22" s="59">
        <f>SUM(EI23:EI25)</f>
        <v>0</v>
      </c>
      <c r="EH22" s="45"/>
      <c r="EI22" s="43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Buchungen'!F2:F706,'P23 monthly Buchungen'!D2:D706,$D23,'P23 monthly Buchungen'!C2:C706,"&gt;="&amp;P$4,'P23 monthly Buchungen'!C2:C706,"&lt;"&amp;P$5+1,'P23 monthly Buchungen'!L2:L706,"Ausgaben")-SUMIFS('P23 monthly Buchungen'!F2:F706,'P23 monthly Buchungen'!D2:D706,$D23,'P23 monthly Buchungen'!C2:C706,"&gt;="&amp;P$4,'P23 monthly Buchungen'!C2:C706,"&lt;"&amp;P$5+1,'P23 monthly Buchungen'!P2:P706,"Einnahmen")+SUMIFS('P23 monthly Buchungen'!F2:F706,'P23 monthly Buchungen'!D2:D706,$D23,'P23 monthly Buchungen'!C2:C706,"&gt;="&amp;P$4,'P23 monthly Buchungen'!C2:C706,"&lt;"&amp;P$5+1,'P23 monthly Buchungen'!L2:L706,"Einnahmen")-SUMIFS('P23 monthly Buchungen'!F2:F706,'P23 monthly Buchungen'!D2:D706,$D23,'P23 monthly Buchungen'!C2:C706,"&gt;="&amp;P$4,'P23 monthly Buchungen'!C2:C706,"&lt;"&amp;P$5+1,'P23 monthly Buchungen'!P2:P706,"Ausgaben"))</f>
        <v>0</v>
      </c>
      <c r="Q23" s="21"/>
      <c r="S23" s="26">
        <f>-(SUMIFS('P23 monthly Buchungen'!F2:F706,'P23 monthly Buchungen'!D2:D706,$D23,'P23 monthly Buchungen'!C2:C706,"&gt;="&amp;S$4,'P23 monthly Buchungen'!C2:C706,"&lt;"&amp;S$5+1,'P23 monthly Buchungen'!L2:L706,"Ausgaben")-SUMIFS('P23 monthly Buchungen'!F2:F706,'P23 monthly Buchungen'!D2:D706,$D23,'P23 monthly Buchungen'!C2:C706,"&gt;="&amp;S$4,'P23 monthly Buchungen'!C2:C706,"&lt;"&amp;S$5+1,'P23 monthly Buchungen'!P2:P706,"Einnahmen")+SUMIFS('P23 monthly Buchungen'!F2:F706,'P23 monthly Buchungen'!D2:D706,$D23,'P23 monthly Buchungen'!C2:C706,"&gt;="&amp;S$4,'P23 monthly Buchungen'!C2:C706,"&lt;"&amp;S$5+1,'P23 monthly Buchungen'!L2:L706,"Einnahmen")-SUMIFS('P23 monthly Buchungen'!F2:F706,'P23 monthly Buchungen'!D2:D706,$D23,'P23 monthly Buchungen'!C2:C706,"&gt;="&amp;S$4,'P23 monthly Buchungen'!C2:C706,"&lt;"&amp;S$5+1,'P23 monthly Buchungen'!P2:P706,"Ausgaben"))</f>
        <v>0</v>
      </c>
      <c r="T23" s="21"/>
      <c r="V23" s="26">
        <f>-(SUMIFS('P23 monthly Buchungen'!F2:F706,'P23 monthly Buchungen'!D2:D706,$D23,'P23 monthly Buchungen'!C2:C706,"&gt;="&amp;V$4,'P23 monthly Buchungen'!C2:C706,"&lt;"&amp;V$5+1,'P23 monthly Buchungen'!L2:L706,"Ausgaben")-SUMIFS('P23 monthly Buchungen'!F2:F706,'P23 monthly Buchungen'!D2:D706,$D23,'P23 monthly Buchungen'!C2:C706,"&gt;="&amp;V$4,'P23 monthly Buchungen'!C2:C706,"&lt;"&amp;V$5+1,'P23 monthly Buchungen'!P2:P706,"Einnahmen")+SUMIFS('P23 monthly Buchungen'!F2:F706,'P23 monthly Buchungen'!D2:D706,$D23,'P23 monthly Buchungen'!C2:C706,"&gt;="&amp;V$4,'P23 monthly Buchungen'!C2:C706,"&lt;"&amp;V$5+1,'P23 monthly Buchungen'!L2:L706,"Einnahmen")-SUMIFS('P23 monthly Buchungen'!F2:F706,'P23 monthly Buchungen'!D2:D706,$D23,'P23 monthly Buchungen'!C2:C706,"&gt;="&amp;V$4,'P23 monthly Buchungen'!C2:C706,"&lt;"&amp;V$5+1,'P23 monthly Buchungen'!P2:P706,"Ausgaben"))</f>
        <v>0</v>
      </c>
      <c r="W23" s="21"/>
      <c r="Y23" s="26">
        <f>-(SUMIFS('P23 monthly Buchungen'!F2:F706,'P23 monthly Buchungen'!D2:D706,$D23,'P23 monthly Buchungen'!C2:C706,"&gt;="&amp;Y$4,'P23 monthly Buchungen'!C2:C706,"&lt;"&amp;Y$5+1,'P23 monthly Buchungen'!L2:L706,"Ausgaben")-SUMIFS('P23 monthly Buchungen'!F2:F706,'P23 monthly Buchungen'!D2:D706,$D23,'P23 monthly Buchungen'!C2:C706,"&gt;="&amp;Y$4,'P23 monthly Buchungen'!C2:C706,"&lt;"&amp;Y$5+1,'P23 monthly Buchungen'!P2:P706,"Einnahmen")+SUMIFS('P23 monthly Buchungen'!F2:F706,'P23 monthly Buchungen'!D2:D706,$D23,'P23 monthly Buchungen'!C2:C706,"&gt;="&amp;Y$4,'P23 monthly Buchungen'!C2:C706,"&lt;"&amp;Y$5+1,'P23 monthly Buchungen'!L2:L706,"Einnahmen")-SUMIFS('P23 monthly Buchungen'!F2:F706,'P23 monthly Buchungen'!D2:D706,$D23,'P23 monthly Buchungen'!C2:C706,"&gt;="&amp;Y$4,'P23 monthly Buchungen'!C2:C706,"&lt;"&amp;Y$5+1,'P23 monthly Buchungen'!P2:P706,"Ausgaben"))</f>
        <v>20000</v>
      </c>
      <c r="Z23" s="21"/>
      <c r="AB23" s="26">
        <f>-(SUMIFS('P23 monthly Buchungen'!F2:F706,'P23 monthly Buchungen'!D2:D706,$D23,'P23 monthly Buchungen'!C2:C706,"&gt;="&amp;AB$4,'P23 monthly Buchungen'!C2:C706,"&lt;"&amp;AB$5+1,'P23 monthly Buchungen'!L2:L706,"Ausgaben")-SUMIFS('P23 monthly Buchungen'!F2:F706,'P23 monthly Buchungen'!D2:D706,$D23,'P23 monthly Buchungen'!C2:C706,"&gt;="&amp;AB$4,'P23 monthly Buchungen'!C2:C706,"&lt;"&amp;AB$5+1,'P23 monthly Buchungen'!P2:P706,"Einnahmen")+SUMIFS('P23 monthly Buchungen'!F2:F706,'P23 monthly Buchungen'!D2:D706,$D23,'P23 monthly Buchungen'!C2:C706,"&gt;="&amp;AB$4,'P23 monthly Buchungen'!C2:C706,"&lt;"&amp;AB$5+1,'P23 monthly Buchungen'!L2:L706,"Einnahmen")-SUMIFS('P23 monthly Buchungen'!F2:F706,'P23 monthly Buchungen'!D2:D706,$D23,'P23 monthly Buchungen'!C2:C706,"&gt;="&amp;AB$4,'P23 monthly Buchungen'!C2:C706,"&lt;"&amp;AB$5+1,'P23 monthly Buchungen'!P2:P706,"Ausgaben"))</f>
        <v>0</v>
      </c>
      <c r="AC23" s="21"/>
      <c r="AE23" s="26">
        <f>-(SUMIFS('P23 monthly Buchungen'!F2:F706,'P23 monthly Buchungen'!D2:D706,$D23,'P23 monthly Buchungen'!C2:C706,"&gt;="&amp;AE$4,'P23 monthly Buchungen'!C2:C706,"&lt;"&amp;AE$5+1,'P23 monthly Buchungen'!L2:L706,"Ausgaben")-SUMIFS('P23 monthly Buchungen'!F2:F706,'P23 monthly Buchungen'!D2:D706,$D23,'P23 monthly Buchungen'!C2:C706,"&gt;="&amp;AE$4,'P23 monthly Buchungen'!C2:C706,"&lt;"&amp;AE$5+1,'P23 monthly Buchungen'!P2:P706,"Einnahmen")+SUMIFS('P23 monthly Buchungen'!F2:F706,'P23 monthly Buchungen'!D2:D706,$D23,'P23 monthly Buchungen'!C2:C706,"&gt;="&amp;AE$4,'P23 monthly Buchungen'!C2:C706,"&lt;"&amp;AE$5+1,'P23 monthly Buchungen'!L2:L706,"Einnahmen")-SUMIFS('P23 monthly Buchungen'!F2:F706,'P23 monthly Buchungen'!D2:D706,$D23,'P23 monthly Buchungen'!C2:C706,"&gt;="&amp;AE$4,'P23 monthly Buchungen'!C2:C706,"&lt;"&amp;AE$5+1,'P23 monthly Buchungen'!P2:P706,"Ausgaben"))</f>
        <v>0</v>
      </c>
      <c r="AF23" s="21"/>
      <c r="AH23" s="26">
        <f>-(SUMIFS('P23 monthly Buchungen'!F2:F706,'P23 monthly Buchungen'!D2:D706,$D23,'P23 monthly Buchungen'!C2:C706,"&gt;="&amp;AH$4,'P23 monthly Buchungen'!C2:C706,"&lt;"&amp;AH$5+1,'P23 monthly Buchungen'!L2:L706,"Ausgaben")-SUMIFS('P23 monthly Buchungen'!F2:F706,'P23 monthly Buchungen'!D2:D706,$D23,'P23 monthly Buchungen'!C2:C706,"&gt;="&amp;AH$4,'P23 monthly Buchungen'!C2:C706,"&lt;"&amp;AH$5+1,'P23 monthly Buchungen'!P2:P706,"Einnahmen")+SUMIFS('P23 monthly Buchungen'!F2:F706,'P23 monthly Buchungen'!D2:D706,$D23,'P23 monthly Buchungen'!C2:C706,"&gt;="&amp;AH$4,'P23 monthly Buchungen'!C2:C706,"&lt;"&amp;AH$5+1,'P23 monthly Buchungen'!L2:L706,"Einnahmen")-SUMIFS('P23 monthly Buchungen'!F2:F706,'P23 monthly Buchungen'!D2:D706,$D23,'P23 monthly Buchungen'!C2:C706,"&gt;="&amp;AH$4,'P23 monthly Buchungen'!C2:C706,"&lt;"&amp;AH$5+1,'P23 monthly Buchungen'!P2:P706,"Ausgaben"))</f>
        <v>0</v>
      </c>
      <c r="AI23" s="21"/>
      <c r="AK23" s="26">
        <f>-(SUMIFS('P23 monthly Buchungen'!F2:F706,'P23 monthly Buchungen'!D2:D706,$D23,'P23 monthly Buchungen'!C2:C706,"&gt;="&amp;AK$4,'P23 monthly Buchungen'!C2:C706,"&lt;"&amp;AK$5+1,'P23 monthly Buchungen'!L2:L706,"Ausgaben")-SUMIFS('P23 monthly Buchungen'!F2:F706,'P23 monthly Buchungen'!D2:D706,$D23,'P23 monthly Buchungen'!C2:C706,"&gt;="&amp;AK$4,'P23 monthly Buchungen'!C2:C706,"&lt;"&amp;AK$5+1,'P23 monthly Buchungen'!P2:P706,"Einnahmen")+SUMIFS('P23 monthly Buchungen'!F2:F706,'P23 monthly Buchungen'!D2:D706,$D23,'P23 monthly Buchungen'!C2:C706,"&gt;="&amp;AK$4,'P23 monthly Buchungen'!C2:C706,"&lt;"&amp;AK$5+1,'P23 monthly Buchungen'!L2:L706,"Einnahmen")-SUMIFS('P23 monthly Buchungen'!F2:F706,'P23 monthly Buchungen'!D2:D706,$D23,'P23 monthly Buchungen'!C2:C706,"&gt;="&amp;AK$4,'P23 monthly Buchungen'!C2:C706,"&lt;"&amp;AK$5+1,'P23 monthly Buchungen'!P2:P706,"Ausgaben"))</f>
        <v>0</v>
      </c>
      <c r="AL23" s="21"/>
      <c r="AN23" s="26">
        <f>-(SUMIFS('P23 monthly Buchungen'!F2:F706,'P23 monthly Buchungen'!D2:D706,$D23,'P23 monthly Buchungen'!C2:C706,"&gt;="&amp;AN$4,'P23 monthly Buchungen'!C2:C706,"&lt;"&amp;AN$5+1,'P23 monthly Buchungen'!L2:L706,"Ausgaben")-SUMIFS('P23 monthly Buchungen'!F2:F706,'P23 monthly Buchungen'!D2:D706,$D23,'P23 monthly Buchungen'!C2:C706,"&gt;="&amp;AN$4,'P23 monthly Buchungen'!C2:C706,"&lt;"&amp;AN$5+1,'P23 monthly Buchungen'!P2:P706,"Einnahmen")+SUMIFS('P23 monthly Buchungen'!F2:F706,'P23 monthly Buchungen'!D2:D706,$D23,'P23 monthly Buchungen'!C2:C706,"&gt;="&amp;AN$4,'P23 monthly Buchungen'!C2:C706,"&lt;"&amp;AN$5+1,'P23 monthly Buchungen'!L2:L706,"Einnahmen")-SUMIFS('P23 monthly Buchungen'!F2:F706,'P23 monthly Buchungen'!D2:D706,$D23,'P23 monthly Buchungen'!C2:C706,"&gt;="&amp;AN$4,'P23 monthly Buchungen'!C2:C706,"&lt;"&amp;AN$5+1,'P23 monthly Buchungen'!P2:P706,"Ausgaben"))</f>
        <v>0</v>
      </c>
      <c r="AO23" s="21"/>
      <c r="AQ23" s="26">
        <f>-(SUMIFS('P23 monthly Buchungen'!F2:F706,'P23 monthly Buchungen'!D2:D706,$D23,'P23 monthly Buchungen'!C2:C706,"&gt;="&amp;AQ$4,'P23 monthly Buchungen'!C2:C706,"&lt;"&amp;AQ$5+1,'P23 monthly Buchungen'!L2:L706,"Ausgaben")-SUMIFS('P23 monthly Buchungen'!F2:F706,'P23 monthly Buchungen'!D2:D706,$D23,'P23 monthly Buchungen'!C2:C706,"&gt;="&amp;AQ$4,'P23 monthly Buchungen'!C2:C706,"&lt;"&amp;AQ$5+1,'P23 monthly Buchungen'!P2:P706,"Einnahmen")+SUMIFS('P23 monthly Buchungen'!F2:F706,'P23 monthly Buchungen'!D2:D706,$D23,'P23 monthly Buchungen'!C2:C706,"&gt;="&amp;AQ$4,'P23 monthly Buchungen'!C2:C706,"&lt;"&amp;AQ$5+1,'P23 monthly Buchungen'!L2:L706,"Einnahmen")-SUMIFS('P23 monthly Buchungen'!F2:F706,'P23 monthly Buchungen'!D2:D706,$D23,'P23 monthly Buchungen'!C2:C706,"&gt;="&amp;AQ$4,'P23 monthly Buchungen'!C2:C706,"&lt;"&amp;AQ$5+1,'P23 monthly Buchungen'!P2:P706,"Ausgaben"))</f>
        <v>0</v>
      </c>
      <c r="AR23" s="21"/>
      <c r="AT23" s="26">
        <f>-(SUMIFS('P23 monthly Buchungen'!F2:F706,'P23 monthly Buchungen'!D2:D706,$D23,'P23 monthly Buchungen'!C2:C706,"&gt;="&amp;AT$4,'P23 monthly Buchungen'!C2:C706,"&lt;"&amp;AT$5+1,'P23 monthly Buchungen'!L2:L706,"Ausgaben")-SUMIFS('P23 monthly Buchungen'!F2:F706,'P23 monthly Buchungen'!D2:D706,$D23,'P23 monthly Buchungen'!C2:C706,"&gt;="&amp;AT$4,'P23 monthly Buchungen'!C2:C706,"&lt;"&amp;AT$5+1,'P23 monthly Buchungen'!P2:P706,"Einnahmen")+SUMIFS('P23 monthly Buchungen'!F2:F706,'P23 monthly Buchungen'!D2:D706,$D23,'P23 monthly Buchungen'!C2:C706,"&gt;="&amp;AT$4,'P23 monthly Buchungen'!C2:C706,"&lt;"&amp;AT$5+1,'P23 monthly Buchungen'!L2:L706,"Einnahmen")-SUMIFS('P23 monthly Buchungen'!F2:F706,'P23 monthly Buchungen'!D2:D706,$D23,'P23 monthly Buchungen'!C2:C706,"&gt;="&amp;AT$4,'P23 monthly Buchungen'!C2:C706,"&lt;"&amp;AT$5+1,'P23 monthly Buchungen'!P2:P706,"Ausgaben"))</f>
        <v>0</v>
      </c>
      <c r="AU23" s="21"/>
      <c r="AW23" s="26">
        <f>-(SUMIFS('P23 monthly Buchungen'!F2:F706,'P23 monthly Buchungen'!D2:D706,$D23,'P23 monthly Buchungen'!C2:C706,"&gt;="&amp;AW$4,'P23 monthly Buchungen'!C2:C706,"&lt;"&amp;AW$5+1,'P23 monthly Buchungen'!L2:L706,"Ausgaben")-SUMIFS('P23 monthly Buchungen'!F2:F706,'P23 monthly Buchungen'!D2:D706,$D23,'P23 monthly Buchungen'!C2:C706,"&gt;="&amp;AW$4,'P23 monthly Buchungen'!C2:C706,"&lt;"&amp;AW$5+1,'P23 monthly Buchungen'!P2:P706,"Einnahmen")+SUMIFS('P23 monthly Buchungen'!F2:F706,'P23 monthly Buchungen'!D2:D706,$D23,'P23 monthly Buchungen'!C2:C706,"&gt;="&amp;AW$4,'P23 monthly Buchungen'!C2:C706,"&lt;"&amp;AW$5+1,'P23 monthly Buchungen'!L2:L706,"Einnahmen")-SUMIFS('P23 monthly Buchungen'!F2:F706,'P23 monthly Buchungen'!D2:D706,$D23,'P23 monthly Buchungen'!C2:C706,"&gt;="&amp;AW$4,'P23 monthly Buchungen'!C2:C706,"&lt;"&amp;AW$5+1,'P23 monthly Buchungen'!P2:P706,"Ausgaben"))</f>
        <v>0</v>
      </c>
      <c r="AX23" s="21"/>
      <c r="AZ23" s="26">
        <f>-(SUMIFS('P23 monthly Buchungen'!F2:F706,'P23 monthly Buchungen'!D2:D706,$D23,'P23 monthly Buchungen'!C2:C706,"&gt;="&amp;AZ$4,'P23 monthly Buchungen'!C2:C706,"&lt;"&amp;AZ$5+1,'P23 monthly Buchungen'!L2:L706,"Ausgaben")-SUMIFS('P23 monthly Buchungen'!F2:F706,'P23 monthly Buchungen'!D2:D706,$D23,'P23 monthly Buchungen'!C2:C706,"&gt;="&amp;AZ$4,'P23 monthly Buchungen'!C2:C706,"&lt;"&amp;AZ$5+1,'P23 monthly Buchungen'!P2:P706,"Einnahmen")+SUMIFS('P23 monthly Buchungen'!F2:F706,'P23 monthly Buchungen'!D2:D706,$D23,'P23 monthly Buchungen'!C2:C706,"&gt;="&amp;AZ$4,'P23 monthly Buchungen'!C2:C706,"&lt;"&amp;AZ$5+1,'P23 monthly Buchungen'!L2:L706,"Einnahmen")-SUMIFS('P23 monthly Buchungen'!F2:F706,'P23 monthly Buchungen'!D2:D706,$D23,'P23 monthly Buchungen'!C2:C706,"&gt;="&amp;AZ$4,'P23 monthly Buchungen'!C2:C706,"&lt;"&amp;AZ$5+1,'P23 monthly Buchungen'!P2:P706,"Ausgaben"))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Buchungen'!F2:F706,'P23 monthly Buchungen'!D2:D706,$D23,'P23 monthly Buchungen'!C2:C706,"&gt;="&amp;BI$4,'P23 monthly Buchungen'!C2:C706,"&lt;"&amp;BI$5+1,'P23 monthly Buchungen'!L2:L706,"Ausgaben")-SUMIFS('P23 monthly Buchungen'!F2:F706,'P23 monthly Buchungen'!D2:D706,$D23,'P23 monthly Buchungen'!C2:C706,"&gt;="&amp;BI$4,'P23 monthly Buchungen'!C2:C706,"&lt;"&amp;BI$5+1,'P23 monthly Buchungen'!P2:P706,"Einnahmen")+SUMIFS('P23 monthly Buchungen'!F2:F706,'P23 monthly Buchungen'!D2:D706,$D23,'P23 monthly Buchungen'!C2:C706,"&gt;="&amp;BI$4,'P23 monthly Buchungen'!C2:C706,"&lt;"&amp;BI$5+1,'P23 monthly Buchungen'!L2:L706,"Einnahmen")-SUMIFS('P23 monthly Buchungen'!F2:F706,'P23 monthly Buchungen'!D2:D706,$D23,'P23 monthly Buchungen'!C2:C706,"&gt;="&amp;BI$4,'P23 monthly Buchungen'!C2:C706,"&lt;"&amp;BI$5+1,'P23 monthly Buchungen'!P2:P706,"Ausgaben"))</f>
        <v>0</v>
      </c>
      <c r="BJ23" s="21"/>
      <c r="BL23" s="26">
        <f>-(SUMIFS('P23 monthly Buchungen'!F2:F706,'P23 monthly Buchungen'!D2:D706,$D23,'P23 monthly Buchungen'!C2:C706,"&gt;="&amp;BL$4,'P23 monthly Buchungen'!C2:C706,"&lt;"&amp;BL$5+1,'P23 monthly Buchungen'!L2:L706,"Ausgaben")-SUMIFS('P23 monthly Buchungen'!F2:F706,'P23 monthly Buchungen'!D2:D706,$D23,'P23 monthly Buchungen'!C2:C706,"&gt;="&amp;BL$4,'P23 monthly Buchungen'!C2:C706,"&lt;"&amp;BL$5+1,'P23 monthly Buchungen'!P2:P706,"Einnahmen")+SUMIFS('P23 monthly Buchungen'!F2:F706,'P23 monthly Buchungen'!D2:D706,$D23,'P23 monthly Buchungen'!C2:C706,"&gt;="&amp;BL$4,'P23 monthly Buchungen'!C2:C706,"&lt;"&amp;BL$5+1,'P23 monthly Buchungen'!L2:L706,"Einnahmen")-SUMIFS('P23 monthly Buchungen'!F2:F706,'P23 monthly Buchungen'!D2:D706,$D23,'P23 monthly Buchungen'!C2:C706,"&gt;="&amp;BL$4,'P23 monthly Buchungen'!C2:C706,"&lt;"&amp;BL$5+1,'P23 monthly Buchungen'!P2:P706,"Ausgaben"))</f>
        <v>20000</v>
      </c>
      <c r="BM23" s="21"/>
      <c r="BO23" s="26">
        <f>-(SUMIFS('P23 monthly Buchungen'!F2:F706,'P23 monthly Buchungen'!D2:D706,$D23,'P23 monthly Buchungen'!C2:C706,"&gt;="&amp;BO$4,'P23 monthly Buchungen'!C2:C706,"&lt;"&amp;BO$5+1,'P23 monthly Buchungen'!L2:L706,"Ausgaben")-SUMIFS('P23 monthly Buchungen'!F2:F706,'P23 monthly Buchungen'!D2:D706,$D23,'P23 monthly Buchungen'!C2:C706,"&gt;="&amp;BO$4,'P23 monthly Buchungen'!C2:C706,"&lt;"&amp;BO$5+1,'P23 monthly Buchungen'!P2:P706,"Einnahmen")+SUMIFS('P23 monthly Buchungen'!F2:F706,'P23 monthly Buchungen'!D2:D706,$D23,'P23 monthly Buchungen'!C2:C706,"&gt;="&amp;BO$4,'P23 monthly Buchungen'!C2:C706,"&lt;"&amp;BO$5+1,'P23 monthly Buchungen'!L2:L706,"Einnahmen")-SUMIFS('P23 monthly Buchungen'!F2:F706,'P23 monthly Buchungen'!D2:D706,$D23,'P23 monthly Buchungen'!C2:C706,"&gt;="&amp;BO$4,'P23 monthly Buchungen'!C2:C706,"&lt;"&amp;BO$5+1,'P23 monthly Buchungen'!P2:P706,"Ausgaben"))</f>
        <v>0</v>
      </c>
      <c r="BP23" s="21"/>
      <c r="BR23" s="26">
        <f>-(SUMIFS('P23 monthly Buchungen'!F2:F706,'P23 monthly Buchungen'!D2:D706,$D23,'P23 monthly Buchungen'!C2:C706,"&gt;="&amp;BR$4,'P23 monthly Buchungen'!C2:C706,"&lt;"&amp;BR$5+1,'P23 monthly Buchungen'!L2:L706,"Ausgaben")-SUMIFS('P23 monthly Buchungen'!F2:F706,'P23 monthly Buchungen'!D2:D706,$D23,'P23 monthly Buchungen'!C2:C706,"&gt;="&amp;BR$4,'P23 monthly Buchungen'!C2:C706,"&lt;"&amp;BR$5+1,'P23 monthly Buchungen'!P2:P706,"Einnahmen")+SUMIFS('P23 monthly Buchungen'!F2:F706,'P23 monthly Buchungen'!D2:D706,$D23,'P23 monthly Buchungen'!C2:C706,"&gt;="&amp;BR$4,'P23 monthly Buchungen'!C2:C706,"&lt;"&amp;BR$5+1,'P23 monthly Buchungen'!L2:L706,"Einnahmen")-SUMIFS('P23 monthly Buchungen'!F2:F706,'P23 monthly Buchungen'!D2:D706,$D23,'P23 monthly Buchungen'!C2:C706,"&gt;="&amp;BR$4,'P23 monthly Buchungen'!C2:C706,"&lt;"&amp;BR$5+1,'P23 monthly Buchungen'!P2:P706,"Ausgaben"))</f>
        <v>0</v>
      </c>
      <c r="BS23" s="21"/>
      <c r="BU23" s="26">
        <f>-(SUMIFS('P23 monthly Buchungen'!F2:F706,'P23 monthly Buchungen'!D2:D706,$D23,'P23 monthly Buchungen'!C2:C706,"&gt;="&amp;BU$4,'P23 monthly Buchungen'!C2:C706,"&lt;"&amp;BU$5+1,'P23 monthly Buchungen'!L2:L706,"Ausgaben")-SUMIFS('P23 monthly Buchungen'!F2:F706,'P23 monthly Buchungen'!D2:D706,$D23,'P23 monthly Buchungen'!C2:C706,"&gt;="&amp;BU$4,'P23 monthly Buchungen'!C2:C706,"&lt;"&amp;BU$5+1,'P23 monthly Buchungen'!P2:P706,"Einnahmen")+SUMIFS('P23 monthly Buchungen'!F2:F706,'P23 monthly Buchungen'!D2:D706,$D23,'P23 monthly Buchungen'!C2:C706,"&gt;="&amp;BU$4,'P23 monthly Buchungen'!C2:C706,"&lt;"&amp;BU$5+1,'P23 monthly Buchungen'!L2:L706,"Einnahmen")-SUMIFS('P23 monthly Buchungen'!F2:F706,'P23 monthly Buchungen'!D2:D706,$D23,'P23 monthly Buchungen'!C2:C706,"&gt;="&amp;BU$4,'P23 monthly Buchungen'!C2:C706,"&lt;"&amp;BU$5+1,'P23 monthly Buchungen'!P2:P706,"Ausgaben"))</f>
        <v>0</v>
      </c>
      <c r="BV23" s="21"/>
      <c r="BX23" s="26">
        <f>-(SUMIFS('P23 monthly Buchungen'!F2:F706,'P23 monthly Buchungen'!D2:D706,$D23,'P23 monthly Buchungen'!C2:C706,"&gt;="&amp;BX$4,'P23 monthly Buchungen'!C2:C706,"&lt;"&amp;BX$5+1,'P23 monthly Buchungen'!L2:L706,"Ausgaben")-SUMIFS('P23 monthly Buchungen'!F2:F706,'P23 monthly Buchungen'!D2:D706,$D23,'P23 monthly Buchungen'!C2:C706,"&gt;="&amp;BX$4,'P23 monthly Buchungen'!C2:C706,"&lt;"&amp;BX$5+1,'P23 monthly Buchungen'!P2:P706,"Einnahmen")+SUMIFS('P23 monthly Buchungen'!F2:F706,'P23 monthly Buchungen'!D2:D706,$D23,'P23 monthly Buchungen'!C2:C706,"&gt;="&amp;BX$4,'P23 monthly Buchungen'!C2:C706,"&lt;"&amp;BX$5+1,'P23 monthly Buchungen'!L2:L706,"Einnahmen")-SUMIFS('P23 monthly Buchungen'!F2:F706,'P23 monthly Buchungen'!D2:D706,$D23,'P23 monthly Buchungen'!C2:C706,"&gt;="&amp;BX$4,'P23 monthly Buchungen'!C2:C706,"&lt;"&amp;BX$5+1,'P23 monthly Buchungen'!P2:P706,"Ausgaben"))</f>
        <v>0</v>
      </c>
      <c r="BY23" s="21"/>
      <c r="CA23" s="26">
        <f>-(SUMIFS('P23 monthly Buchungen'!F2:F706,'P23 monthly Buchungen'!D2:D706,$D23,'P23 monthly Buchungen'!C2:C706,"&gt;="&amp;CA$4,'P23 monthly Buchungen'!C2:C706,"&lt;"&amp;CA$5+1,'P23 monthly Buchungen'!L2:L706,"Ausgaben")-SUMIFS('P23 monthly Buchungen'!F2:F706,'P23 monthly Buchungen'!D2:D706,$D23,'P23 monthly Buchungen'!C2:C706,"&gt;="&amp;CA$4,'P23 monthly Buchungen'!C2:C706,"&lt;"&amp;CA$5+1,'P23 monthly Buchungen'!P2:P706,"Einnahmen")+SUMIFS('P23 monthly Buchungen'!F2:F706,'P23 monthly Buchungen'!D2:D706,$D23,'P23 monthly Buchungen'!C2:C706,"&gt;="&amp;CA$4,'P23 monthly Buchungen'!C2:C706,"&lt;"&amp;CA$5+1,'P23 monthly Buchungen'!L2:L706,"Einnahmen")-SUMIFS('P23 monthly Buchungen'!F2:F706,'P23 monthly Buchungen'!D2:D706,$D23,'P23 monthly Buchungen'!C2:C706,"&gt;="&amp;CA$4,'P23 monthly Buchungen'!C2:C706,"&lt;"&amp;CA$5+1,'P23 monthly Buchungen'!P2:P706,"Ausgaben"))</f>
        <v>0</v>
      </c>
      <c r="CB23" s="21"/>
      <c r="CD23" s="26">
        <f>-(SUMIFS('P23 monthly Buchungen'!F2:F706,'P23 monthly Buchungen'!D2:D706,$D23,'P23 monthly Buchungen'!C2:C706,"&gt;="&amp;CD$4,'P23 monthly Buchungen'!C2:C706,"&lt;"&amp;CD$5+1,'P23 monthly Buchungen'!L2:L706,"Ausgaben")-SUMIFS('P23 monthly Buchungen'!F2:F706,'P23 monthly Buchungen'!D2:D706,$D23,'P23 monthly Buchungen'!C2:C706,"&gt;="&amp;CD$4,'P23 monthly Buchungen'!C2:C706,"&lt;"&amp;CD$5+1,'P23 monthly Buchungen'!P2:P706,"Einnahmen")+SUMIFS('P23 monthly Buchungen'!F2:F706,'P23 monthly Buchungen'!D2:D706,$D23,'P23 monthly Buchungen'!C2:C706,"&gt;="&amp;CD$4,'P23 monthly Buchungen'!C2:C706,"&lt;"&amp;CD$5+1,'P23 monthly Buchungen'!L2:L706,"Einnahmen")-SUMIFS('P23 monthly Buchungen'!F2:F706,'P23 monthly Buchungen'!D2:D706,$D23,'P23 monthly Buchungen'!C2:C706,"&gt;="&amp;CD$4,'P23 monthly Buchungen'!C2:C706,"&lt;"&amp;CD$5+1,'P23 monthly Buchungen'!P2:P706,"Ausgaben"))</f>
        <v>0</v>
      </c>
      <c r="CE23" s="21"/>
      <c r="CG23" s="26">
        <f>-(SUMIFS('P23 monthly Buchungen'!F2:F706,'P23 monthly Buchungen'!D2:D706,$D23,'P23 monthly Buchungen'!C2:C706,"&gt;="&amp;CG$4,'P23 monthly Buchungen'!C2:C706,"&lt;"&amp;CG$5+1,'P23 monthly Buchungen'!L2:L706,"Ausgaben")-SUMIFS('P23 monthly Buchungen'!F2:F706,'P23 monthly Buchungen'!D2:D706,$D23,'P23 monthly Buchungen'!C2:C706,"&gt;="&amp;CG$4,'P23 monthly Buchungen'!C2:C706,"&lt;"&amp;CG$5+1,'P23 monthly Buchungen'!P2:P706,"Einnahmen")+SUMIFS('P23 monthly Buchungen'!F2:F706,'P23 monthly Buchungen'!D2:D706,$D23,'P23 monthly Buchungen'!C2:C706,"&gt;="&amp;CG$4,'P23 monthly Buchungen'!C2:C706,"&lt;"&amp;CG$5+1,'P23 monthly Buchungen'!L2:L706,"Einnahmen")-SUMIFS('P23 monthly Buchungen'!F2:F706,'P23 monthly Buchungen'!D2:D706,$D23,'P23 monthly Buchungen'!C2:C706,"&gt;="&amp;CG$4,'P23 monthly Buchungen'!C2:C706,"&lt;"&amp;CG$5+1,'P23 monthly Buchungen'!P2:P706,"Ausgaben"))</f>
        <v>0</v>
      </c>
      <c r="CH23" s="21"/>
      <c r="CJ23" s="26">
        <f>-(SUMIFS('P23 monthly Buchungen'!F2:F706,'P23 monthly Buchungen'!D2:D706,$D23,'P23 monthly Buchungen'!C2:C706,"&gt;="&amp;CJ$4,'P23 monthly Buchungen'!C2:C706,"&lt;"&amp;CJ$5+1,'P23 monthly Buchungen'!L2:L706,"Ausgaben")-SUMIFS('P23 monthly Buchungen'!F2:F706,'P23 monthly Buchungen'!D2:D706,$D23,'P23 monthly Buchungen'!C2:C706,"&gt;="&amp;CJ$4,'P23 monthly Buchungen'!C2:C706,"&lt;"&amp;CJ$5+1,'P23 monthly Buchungen'!P2:P706,"Einnahmen")+SUMIFS('P23 monthly Buchungen'!F2:F706,'P23 monthly Buchungen'!D2:D706,$D23,'P23 monthly Buchungen'!C2:C706,"&gt;="&amp;CJ$4,'P23 monthly Buchungen'!C2:C706,"&lt;"&amp;CJ$5+1,'P23 monthly Buchungen'!L2:L706,"Einnahmen")-SUMIFS('P23 monthly Buchungen'!F2:F706,'P23 monthly Buchungen'!D2:D706,$D23,'P23 monthly Buchungen'!C2:C706,"&gt;="&amp;CJ$4,'P23 monthly Buchungen'!C2:C706,"&lt;"&amp;CJ$5+1,'P23 monthly Buchungen'!P2:P706,"Ausgaben"))</f>
        <v>0</v>
      </c>
      <c r="CK23" s="21"/>
      <c r="CM23" s="26">
        <f>-(SUMIFS('P23 monthly Buchungen'!F2:F706,'P23 monthly Buchungen'!D2:D706,$D23,'P23 monthly Buchungen'!C2:C706,"&gt;="&amp;CM$4,'P23 monthly Buchungen'!C2:C706,"&lt;"&amp;CM$5+1,'P23 monthly Buchungen'!L2:L706,"Ausgaben")-SUMIFS('P23 monthly Buchungen'!F2:F706,'P23 monthly Buchungen'!D2:D706,$D23,'P23 monthly Buchungen'!C2:C706,"&gt;="&amp;CM$4,'P23 monthly Buchungen'!C2:C706,"&lt;"&amp;CM$5+1,'P23 monthly Buchungen'!P2:P706,"Einnahmen")+SUMIFS('P23 monthly Buchungen'!F2:F706,'P23 monthly Buchungen'!D2:D706,$D23,'P23 monthly Buchungen'!C2:C706,"&gt;="&amp;CM$4,'P23 monthly Buchungen'!C2:C706,"&lt;"&amp;CM$5+1,'P23 monthly Buchungen'!L2:L706,"Einnahmen")-SUMIFS('P23 monthly Buchungen'!F2:F706,'P23 monthly Buchungen'!D2:D706,$D23,'P23 monthly Buchungen'!C2:C706,"&gt;="&amp;CM$4,'P23 monthly Buchungen'!C2:C706,"&lt;"&amp;CM$5+1,'P23 monthly Buchungen'!P2:P706,"Ausgaben"))</f>
        <v>0</v>
      </c>
      <c r="CN23" s="21"/>
      <c r="CP23" s="26">
        <f>-(SUMIFS('P23 monthly Buchungen'!F2:F706,'P23 monthly Buchungen'!D2:D706,$D23,'P23 monthly Buchungen'!C2:C706,"&gt;="&amp;CP$4,'P23 monthly Buchungen'!C2:C706,"&lt;"&amp;CP$5+1,'P23 monthly Buchungen'!L2:L706,"Ausgaben")-SUMIFS('P23 monthly Buchungen'!F2:F706,'P23 monthly Buchungen'!D2:D706,$D23,'P23 monthly Buchungen'!C2:C706,"&gt;="&amp;CP$4,'P23 monthly Buchungen'!C2:C706,"&lt;"&amp;CP$5+1,'P23 monthly Buchungen'!P2:P706,"Einnahmen")+SUMIFS('P23 monthly Buchungen'!F2:F706,'P23 monthly Buchungen'!D2:D706,$D23,'P23 monthly Buchungen'!C2:C706,"&gt;="&amp;CP$4,'P23 monthly Buchungen'!C2:C706,"&lt;"&amp;CP$5+1,'P23 monthly Buchungen'!L2:L706,"Einnahmen")-SUMIFS('P23 monthly Buchungen'!F2:F706,'P23 monthly Buchungen'!D2:D706,$D23,'P23 monthly Buchungen'!C2:C706,"&gt;="&amp;CP$4,'P23 monthly Buchungen'!C2:C706,"&lt;"&amp;CP$5+1,'P23 monthly Buchungen'!P2:P706,"Ausgaben"))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Buchungen'!F2:F706,'P23 monthly Buchungen'!D2:D706,$D23,'P23 monthly Buchungen'!C2:C706,"&gt;="&amp;CY$4,'P23 monthly Buchungen'!C2:C706,"&lt;"&amp;CY$5+1,'P23 monthly Buchungen'!L2:L706,"Ausgaben")-SUMIFS('P23 monthly Buchungen'!F2:F706,'P23 monthly Buchungen'!D2:D706,$D23,'P23 monthly Buchungen'!C2:C706,"&gt;="&amp;CY$4,'P23 monthly Buchungen'!C2:C706,"&lt;"&amp;CY$5+1,'P23 monthly Buchungen'!P2:P706,"Einnahmen")+SUMIFS('P23 monthly Buchungen'!F2:F706,'P23 monthly Buchungen'!D2:D706,$D23,'P23 monthly Buchungen'!C2:C706,"&gt;="&amp;CY$4,'P23 monthly Buchungen'!C2:C706,"&lt;"&amp;CY$5+1,'P23 monthly Buchungen'!L2:L706,"Einnahmen")-SUMIFS('P23 monthly Buchungen'!F2:F706,'P23 monthly Buchungen'!D2:D706,$D23,'P23 monthly Buchungen'!C2:C706,"&gt;="&amp;CY$4,'P23 monthly Buchungen'!C2:C706,"&lt;"&amp;CY$5+1,'P23 monthly Buchungen'!P2:P706,"Ausgaben"))</f>
        <v>20000</v>
      </c>
      <c r="CZ23" s="21"/>
      <c r="DB23" s="26">
        <f>-(SUMIFS('P23 monthly Buchungen'!F2:F706,'P23 monthly Buchungen'!D2:D706,$D23,'P23 monthly Buchungen'!C2:C706,"&gt;="&amp;DB$4,'P23 monthly Buchungen'!C2:C706,"&lt;"&amp;DB$5+1,'P23 monthly Buchungen'!L2:L706,"Ausgaben")-SUMIFS('P23 monthly Buchungen'!F2:F706,'P23 monthly Buchungen'!D2:D706,$D23,'P23 monthly Buchungen'!C2:C706,"&gt;="&amp;DB$4,'P23 monthly Buchungen'!C2:C706,"&lt;"&amp;DB$5+1,'P23 monthly Buchungen'!P2:P706,"Einnahmen")+SUMIFS('P23 monthly Buchungen'!F2:F706,'P23 monthly Buchungen'!D2:D706,$D23,'P23 monthly Buchungen'!C2:C706,"&gt;="&amp;DB$4,'P23 monthly Buchungen'!C2:C706,"&lt;"&amp;DB$5+1,'P23 monthly Buchungen'!L2:L706,"Einnahmen")-SUMIFS('P23 monthly Buchungen'!F2:F706,'P23 monthly Buchungen'!D2:D706,$D23,'P23 monthly Buchungen'!C2:C706,"&gt;="&amp;DB$4,'P23 monthly Buchungen'!C2:C706,"&lt;"&amp;DB$5+1,'P23 monthly Buchungen'!P2:P706,"Ausgaben"))</f>
        <v>0</v>
      </c>
      <c r="DC23" s="21"/>
      <c r="DE23" s="26">
        <f>-(SUMIFS('P23 monthly Buchungen'!F2:F706,'P23 monthly Buchungen'!D2:D706,$D23,'P23 monthly Buchungen'!C2:C706,"&gt;="&amp;DE$4,'P23 monthly Buchungen'!C2:C706,"&lt;"&amp;DE$5+1,'P23 monthly Buchungen'!L2:L706,"Ausgaben")-SUMIFS('P23 monthly Buchungen'!F2:F706,'P23 monthly Buchungen'!D2:D706,$D23,'P23 monthly Buchungen'!C2:C706,"&gt;="&amp;DE$4,'P23 monthly Buchungen'!C2:C706,"&lt;"&amp;DE$5+1,'P23 monthly Buchungen'!P2:P706,"Einnahmen")+SUMIFS('P23 monthly Buchungen'!F2:F706,'P23 monthly Buchungen'!D2:D706,$D23,'P23 monthly Buchungen'!C2:C706,"&gt;="&amp;DE$4,'P23 monthly Buchungen'!C2:C706,"&lt;"&amp;DE$5+1,'P23 monthly Buchungen'!L2:L706,"Einnahmen")-SUMIFS('P23 monthly Buchungen'!F2:F706,'P23 monthly Buchungen'!D2:D706,$D23,'P23 monthly Buchungen'!C2:C706,"&gt;="&amp;DE$4,'P23 monthly Buchungen'!C2:C706,"&lt;"&amp;DE$5+1,'P23 monthly Buchungen'!P2:P706,"Ausgaben"))</f>
        <v>0</v>
      </c>
      <c r="DF23" s="21"/>
      <c r="DH23" s="26">
        <f>-(SUMIFS('P23 monthly Buchungen'!F2:F706,'P23 monthly Buchungen'!D2:D706,$D23,'P23 monthly Buchungen'!C2:C706,"&gt;="&amp;DH$4,'P23 monthly Buchungen'!C2:C706,"&lt;"&amp;DH$5+1,'P23 monthly Buchungen'!L2:L706,"Ausgaben")-SUMIFS('P23 monthly Buchungen'!F2:F706,'P23 monthly Buchungen'!D2:D706,$D23,'P23 monthly Buchungen'!C2:C706,"&gt;="&amp;DH$4,'P23 monthly Buchungen'!C2:C706,"&lt;"&amp;DH$5+1,'P23 monthly Buchungen'!P2:P706,"Einnahmen")+SUMIFS('P23 monthly Buchungen'!F2:F706,'P23 monthly Buchungen'!D2:D706,$D23,'P23 monthly Buchungen'!C2:C706,"&gt;="&amp;DH$4,'P23 monthly Buchungen'!C2:C706,"&lt;"&amp;DH$5+1,'P23 monthly Buchungen'!L2:L706,"Einnahmen")-SUMIFS('P23 monthly Buchungen'!F2:F706,'P23 monthly Buchungen'!D2:D706,$D23,'P23 monthly Buchungen'!C2:C706,"&gt;="&amp;DH$4,'P23 monthly Buchungen'!C2:C706,"&lt;"&amp;DH$5+1,'P23 monthly Buchungen'!P2:P706,"Ausgaben"))</f>
        <v>0</v>
      </c>
      <c r="DI23" s="21"/>
      <c r="DK23" s="26">
        <f>-(SUMIFS('P23 monthly Buchungen'!F2:F706,'P23 monthly Buchungen'!D2:D706,$D23,'P23 monthly Buchungen'!C2:C706,"&gt;="&amp;DK$4,'P23 monthly Buchungen'!C2:C706,"&lt;"&amp;DK$5+1,'P23 monthly Buchungen'!L2:L706,"Ausgaben")-SUMIFS('P23 monthly Buchungen'!F2:F706,'P23 monthly Buchungen'!D2:D706,$D23,'P23 monthly Buchungen'!C2:C706,"&gt;="&amp;DK$4,'P23 monthly Buchungen'!C2:C706,"&lt;"&amp;DK$5+1,'P23 monthly Buchungen'!P2:P706,"Einnahmen")+SUMIFS('P23 monthly Buchungen'!F2:F706,'P23 monthly Buchungen'!D2:D706,$D23,'P23 monthly Buchungen'!C2:C706,"&gt;="&amp;DK$4,'P23 monthly Buchungen'!C2:C706,"&lt;"&amp;DK$5+1,'P23 monthly Buchungen'!L2:L706,"Einnahmen")-SUMIFS('P23 monthly Buchungen'!F2:F706,'P23 monthly Buchungen'!D2:D706,$D23,'P23 monthly Buchungen'!C2:C706,"&gt;="&amp;DK$4,'P23 monthly Buchungen'!C2:C706,"&lt;"&amp;DK$5+1,'P23 monthly Buchungen'!P2:P706,"Ausgaben"))</f>
        <v>0</v>
      </c>
      <c r="DL23" s="21"/>
      <c r="DN23" s="26">
        <f>-(SUMIFS('P23 monthly Buchungen'!F2:F706,'P23 monthly Buchungen'!D2:D706,$D23,'P23 monthly Buchungen'!C2:C706,"&gt;="&amp;DN$4,'P23 monthly Buchungen'!C2:C706,"&lt;"&amp;DN$5+1,'P23 monthly Buchungen'!L2:L706,"Ausgaben")-SUMIFS('P23 monthly Buchungen'!F2:F706,'P23 monthly Buchungen'!D2:D706,$D23,'P23 monthly Buchungen'!C2:C706,"&gt;="&amp;DN$4,'P23 monthly Buchungen'!C2:C706,"&lt;"&amp;DN$5+1,'P23 monthly Buchungen'!P2:P706,"Einnahmen")+SUMIFS('P23 monthly Buchungen'!F2:F706,'P23 monthly Buchungen'!D2:D706,$D23,'P23 monthly Buchungen'!C2:C706,"&gt;="&amp;DN$4,'P23 monthly Buchungen'!C2:C706,"&lt;"&amp;DN$5+1,'P23 monthly Buchungen'!L2:L706,"Einnahmen")-SUMIFS('P23 monthly Buchungen'!F2:F706,'P23 monthly Buchungen'!D2:D706,$D23,'P23 monthly Buchungen'!C2:C706,"&gt;="&amp;DN$4,'P23 monthly Buchungen'!C2:C706,"&lt;"&amp;DN$5+1,'P23 monthly Buchungen'!P2:P706,"Ausgaben"))</f>
        <v>0</v>
      </c>
      <c r="DO23" s="21"/>
      <c r="DQ23" s="26">
        <f>-(SUMIFS('P23 monthly Buchungen'!F2:F706,'P23 monthly Buchungen'!D2:D706,$D23,'P23 monthly Buchungen'!C2:C706,"&gt;="&amp;DQ$4,'P23 monthly Buchungen'!C2:C706,"&lt;"&amp;DQ$5+1,'P23 monthly Buchungen'!L2:L706,"Ausgaben")-SUMIFS('P23 monthly Buchungen'!F2:F706,'P23 monthly Buchungen'!D2:D706,$D23,'P23 monthly Buchungen'!C2:C706,"&gt;="&amp;DQ$4,'P23 monthly Buchungen'!C2:C706,"&lt;"&amp;DQ$5+1,'P23 monthly Buchungen'!P2:P706,"Einnahmen")+SUMIFS('P23 monthly Buchungen'!F2:F706,'P23 monthly Buchungen'!D2:D706,$D23,'P23 monthly Buchungen'!C2:C706,"&gt;="&amp;DQ$4,'P23 monthly Buchungen'!C2:C706,"&lt;"&amp;DQ$5+1,'P23 monthly Buchungen'!L2:L706,"Einnahmen")-SUMIFS('P23 monthly Buchungen'!F2:F706,'P23 monthly Buchungen'!D2:D706,$D23,'P23 monthly Buchungen'!C2:C706,"&gt;="&amp;DQ$4,'P23 monthly Buchungen'!C2:C706,"&lt;"&amp;DQ$5+1,'P23 monthly Buchungen'!P2:P706,"Ausgaben"))</f>
        <v>0</v>
      </c>
      <c r="DR23" s="21"/>
      <c r="DT23" s="26">
        <f>-(SUMIFS('P23 monthly Buchungen'!F2:F706,'P23 monthly Buchungen'!D2:D706,$D23,'P23 monthly Buchungen'!C2:C706,"&gt;="&amp;DT$4,'P23 monthly Buchungen'!C2:C706,"&lt;"&amp;DT$5+1,'P23 monthly Buchungen'!L2:L706,"Ausgaben")-SUMIFS('P23 monthly Buchungen'!F2:F706,'P23 monthly Buchungen'!D2:D706,$D23,'P23 monthly Buchungen'!C2:C706,"&gt;="&amp;DT$4,'P23 monthly Buchungen'!C2:C706,"&lt;"&amp;DT$5+1,'P23 monthly Buchungen'!P2:P706,"Einnahmen")+SUMIFS('P23 monthly Buchungen'!F2:F706,'P23 monthly Buchungen'!D2:D706,$D23,'P23 monthly Buchungen'!C2:C706,"&gt;="&amp;DT$4,'P23 monthly Buchungen'!C2:C706,"&lt;"&amp;DT$5+1,'P23 monthly Buchungen'!L2:L706,"Einnahmen")-SUMIFS('P23 monthly Buchungen'!F2:F706,'P23 monthly Buchungen'!D2:D706,$D23,'P23 monthly Buchungen'!C2:C706,"&gt;="&amp;DT$4,'P23 monthly Buchungen'!C2:C706,"&lt;"&amp;DT$5+1,'P23 monthly Buchungen'!P2:P706,"Ausgaben"))</f>
        <v>0</v>
      </c>
      <c r="DU23" s="21"/>
      <c r="DW23" s="26">
        <f>-(SUMIFS('P23 monthly Buchungen'!F2:F706,'P23 monthly Buchungen'!D2:D706,$D23,'P23 monthly Buchungen'!C2:C706,"&gt;="&amp;DW$4,'P23 monthly Buchungen'!C2:C706,"&lt;"&amp;DW$5+1,'P23 monthly Buchungen'!L2:L706,"Ausgaben")-SUMIFS('P23 monthly Buchungen'!F2:F706,'P23 monthly Buchungen'!D2:D706,$D23,'P23 monthly Buchungen'!C2:C706,"&gt;="&amp;DW$4,'P23 monthly Buchungen'!C2:C706,"&lt;"&amp;DW$5+1,'P23 monthly Buchungen'!P2:P706,"Einnahmen")+SUMIFS('P23 monthly Buchungen'!F2:F706,'P23 monthly Buchungen'!D2:D706,$D23,'P23 monthly Buchungen'!C2:C706,"&gt;="&amp;DW$4,'P23 monthly Buchungen'!C2:C706,"&lt;"&amp;DW$5+1,'P23 monthly Buchungen'!L2:L706,"Einnahmen")-SUMIFS('P23 monthly Buchungen'!F2:F706,'P23 monthly Buchungen'!D2:D706,$D23,'P23 monthly Buchungen'!C2:C706,"&gt;="&amp;DW$4,'P23 monthly Buchungen'!C2:C706,"&lt;"&amp;DW$5+1,'P23 monthly Buchungen'!P2:P706,"Ausgaben"))</f>
        <v>0</v>
      </c>
      <c r="DX23" s="21"/>
      <c r="DZ23" s="26">
        <f>-(SUMIFS('P23 monthly Buchungen'!F2:F706,'P23 monthly Buchungen'!D2:D706,$D23,'P23 monthly Buchungen'!C2:C706,"&gt;="&amp;DZ$4,'P23 monthly Buchungen'!C2:C706,"&lt;"&amp;DZ$5+1,'P23 monthly Buchungen'!L2:L706,"Ausgaben")-SUMIFS('P23 monthly Buchungen'!F2:F706,'P23 monthly Buchungen'!D2:D706,$D23,'P23 monthly Buchungen'!C2:C706,"&gt;="&amp;DZ$4,'P23 monthly Buchungen'!C2:C706,"&lt;"&amp;DZ$5+1,'P23 monthly Buchungen'!P2:P706,"Einnahmen")+SUMIFS('P23 monthly Buchungen'!F2:F706,'P23 monthly Buchungen'!D2:D706,$D23,'P23 monthly Buchungen'!C2:C706,"&gt;="&amp;DZ$4,'P23 monthly Buchungen'!C2:C706,"&lt;"&amp;DZ$5+1,'P23 monthly Buchungen'!L2:L706,"Einnahmen")-SUMIFS('P23 monthly Buchungen'!F2:F706,'P23 monthly Buchungen'!D2:D706,$D23,'P23 monthly Buchungen'!C2:C706,"&gt;="&amp;DZ$4,'P23 monthly Buchungen'!C2:C706,"&lt;"&amp;DZ$5+1,'P23 monthly Buchungen'!P2:P706,"Ausgaben"))</f>
        <v>0</v>
      </c>
      <c r="EA23" s="21"/>
      <c r="EC23" s="26">
        <f>-(SUMIFS('P23 monthly Buchungen'!F2:F706,'P23 monthly Buchungen'!D2:D706,$D23,'P23 monthly Buchungen'!C2:C706,"&gt;="&amp;EC$4,'P23 monthly Buchungen'!C2:C706,"&lt;"&amp;EC$5+1,'P23 monthly Buchungen'!L2:L706,"Ausgaben")-SUMIFS('P23 monthly Buchungen'!F2:F706,'P23 monthly Buchungen'!D2:D706,$D23,'P23 monthly Buchungen'!C2:C706,"&gt;="&amp;EC$4,'P23 monthly Buchungen'!C2:C706,"&lt;"&amp;EC$5+1,'P23 monthly Buchungen'!P2:P706,"Einnahmen")+SUMIFS('P23 monthly Buchungen'!F2:F706,'P23 monthly Buchungen'!D2:D706,$D23,'P23 monthly Buchungen'!C2:C706,"&gt;="&amp;EC$4,'P23 monthly Buchungen'!C2:C706,"&lt;"&amp;EC$5+1,'P23 monthly Buchungen'!L2:L706,"Einnahmen")-SUMIFS('P23 monthly Buchungen'!F2:F706,'P23 monthly Buchungen'!D2:D706,$D23,'P23 monthly Buchungen'!C2:C706,"&gt;="&amp;EC$4,'P23 monthly Buchungen'!C2:C706,"&lt;"&amp;EC$5+1,'P23 monthly Buchungen'!P2:P706,"Ausgaben"))</f>
        <v>0</v>
      </c>
      <c r="ED23" s="21"/>
      <c r="EF23" s="26">
        <f>-(SUMIFS('P23 monthly Buchungen'!F2:F706,'P23 monthly Buchungen'!D2:D706,$D23,'P23 monthly Buchungen'!C2:C706,"&gt;="&amp;EF$4,'P23 monthly Buchungen'!C2:C706,"&lt;"&amp;EF$5+1,'P23 monthly Buchungen'!L2:L706,"Ausgaben")-SUMIFS('P23 monthly Buchungen'!F2:F706,'P23 monthly Buchungen'!D2:D706,$D23,'P23 monthly Buchungen'!C2:C706,"&gt;="&amp;EF$4,'P23 monthly Buchungen'!C2:C706,"&lt;"&amp;EF$5+1,'P23 monthly Buchungen'!P2:P706,"Einnahmen")+SUMIFS('P23 monthly Buchungen'!F2:F706,'P23 monthly Buchungen'!D2:D706,$D23,'P23 monthly Buchungen'!C2:C706,"&gt;="&amp;EF$4,'P23 monthly Buchungen'!C2:C706,"&lt;"&amp;EF$5+1,'P23 monthly Buchungen'!L2:L706,"Einnahmen")-SUMIFS('P23 monthly Buchungen'!F2:F706,'P23 monthly Buchungen'!D2:D706,$D23,'P23 monthly Buchungen'!C2:C706,"&gt;="&amp;EF$4,'P23 monthly Buchungen'!C2:C706,"&lt;"&amp;EF$5+1,'P23 monthly Buchungen'!P2:P706,"Ausgaben"))</f>
        <v>0</v>
      </c>
      <c r="EG23" s="21"/>
      <c r="EI23" s="26">
        <f>-(SUMIFS('P23 monthly Buchungen'!F2:F706,'P23 monthly Buchungen'!D2:D706,$D23,'P23 monthly Buchungen'!C2:C706,"&gt;="&amp;EI$4,'P23 monthly Buchungen'!C2:C706,"&lt;"&amp;EI$5+1,'P23 monthly Buchungen'!L2:L706,"Ausgaben")-SUMIFS('P23 monthly Buchungen'!F2:F706,'P23 monthly Buchungen'!D2:D706,$D23,'P23 monthly Buchungen'!C2:C706,"&gt;="&amp;EI$4,'P23 monthly Buchungen'!C2:C706,"&lt;"&amp;EI$5+1,'P23 monthly Buchungen'!P2:P706,"Einnahmen")+SUMIFS('P23 monthly Buchungen'!F2:F706,'P23 monthly Buchungen'!D2:D706,$D23,'P23 monthly Buchungen'!C2:C706,"&gt;="&amp;EI$4,'P23 monthly Buchungen'!C2:C706,"&lt;"&amp;EI$5+1,'P23 monthly Buchungen'!L2:L706,"Einnahmen")-SUMIFS('P23 monthly Buchungen'!F2:F706,'P23 monthly Buchungen'!D2:D706,$D23,'P23 monthly Buchungen'!C2:C706,"&gt;="&amp;EI$4,'P23 monthly Buchungen'!C2:C706,"&lt;"&amp;EI$5+1,'P23 monthly Buchungen'!P2:P706,"Ausgaben"))</f>
        <v>0</v>
      </c>
    </row>
    <row r="24" spans="1:139" x14ac:dyDescent="0.2">
      <c r="C24" t="s">
        <v>5007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Buchungen'!F2:F706,'P23 monthly Buchungen'!D2:D706,$D24,'P23 monthly Buchungen'!C2:C706,"&gt;="&amp;P$4,'P23 monthly Buchungen'!C2:C706,"&lt;"&amp;P$5+1,'P23 monthly Buchungen'!L2:L706,"Ausgaben")-SUMIFS('P23 monthly Buchungen'!F2:F706,'P23 monthly Buchungen'!D2:D706,$D24,'P23 monthly Buchungen'!C2:C706,"&gt;="&amp;P$4,'P23 monthly Buchungen'!C2:C706,"&lt;"&amp;P$5+1,'P23 monthly Buchungen'!P2:P706,"Einnahmen")+SUMIFS('P23 monthly Buchungen'!F2:F706,'P23 monthly Buchungen'!D2:D706,$D24,'P23 monthly Buchungen'!C2:C706,"&gt;="&amp;P$4,'P23 monthly Buchungen'!C2:C706,"&lt;"&amp;P$5+1,'P23 monthly Buchungen'!L2:L706,"Einnahmen")-SUMIFS('P23 monthly Buchungen'!F2:F706,'P23 monthly Buchungen'!D2:D706,$D24,'P23 monthly Buchungen'!C2:C706,"&gt;="&amp;P$4,'P23 monthly Buchungen'!C2:C706,"&lt;"&amp;P$5+1,'P23 monthly Buchungen'!P2:P706,"Ausgaben"))</f>
        <v>40819</v>
      </c>
      <c r="Q24" s="21"/>
      <c r="S24" s="26">
        <f>-(SUMIFS('P23 monthly Buchungen'!F2:F706,'P23 monthly Buchungen'!D2:D706,$D24,'P23 monthly Buchungen'!C2:C706,"&gt;="&amp;S$4,'P23 monthly Buchungen'!C2:C706,"&lt;"&amp;S$5+1,'P23 monthly Buchungen'!L2:L706,"Ausgaben")-SUMIFS('P23 monthly Buchungen'!F2:F706,'P23 monthly Buchungen'!D2:D706,$D24,'P23 monthly Buchungen'!C2:C706,"&gt;="&amp;S$4,'P23 monthly Buchungen'!C2:C706,"&lt;"&amp;S$5+1,'P23 monthly Buchungen'!P2:P706,"Einnahmen")+SUMIFS('P23 monthly Buchungen'!F2:F706,'P23 monthly Buchungen'!D2:D706,$D24,'P23 monthly Buchungen'!C2:C706,"&gt;="&amp;S$4,'P23 monthly Buchungen'!C2:C706,"&lt;"&amp;S$5+1,'P23 monthly Buchungen'!L2:L706,"Einnahmen")-SUMIFS('P23 monthly Buchungen'!F2:F706,'P23 monthly Buchungen'!D2:D706,$D24,'P23 monthly Buchungen'!C2:C706,"&gt;="&amp;S$4,'P23 monthly Buchungen'!C2:C706,"&lt;"&amp;S$5+1,'P23 monthly Buchungen'!P2:P706,"Ausgaben"))</f>
        <v>0</v>
      </c>
      <c r="T24" s="21"/>
      <c r="V24" s="26">
        <f>-(SUMIFS('P23 monthly Buchungen'!F2:F706,'P23 monthly Buchungen'!D2:D706,$D24,'P23 monthly Buchungen'!C2:C706,"&gt;="&amp;V$4,'P23 monthly Buchungen'!C2:C706,"&lt;"&amp;V$5+1,'P23 monthly Buchungen'!L2:L706,"Ausgaben")-SUMIFS('P23 monthly Buchungen'!F2:F706,'P23 monthly Buchungen'!D2:D706,$D24,'P23 monthly Buchungen'!C2:C706,"&gt;="&amp;V$4,'P23 monthly Buchungen'!C2:C706,"&lt;"&amp;V$5+1,'P23 monthly Buchungen'!P2:P706,"Einnahmen")+SUMIFS('P23 monthly Buchungen'!F2:F706,'P23 monthly Buchungen'!D2:D706,$D24,'P23 monthly Buchungen'!C2:C706,"&gt;="&amp;V$4,'P23 monthly Buchungen'!C2:C706,"&lt;"&amp;V$5+1,'P23 monthly Buchungen'!L2:L706,"Einnahmen")-SUMIFS('P23 monthly Buchungen'!F2:F706,'P23 monthly Buchungen'!D2:D706,$D24,'P23 monthly Buchungen'!C2:C706,"&gt;="&amp;V$4,'P23 monthly Buchungen'!C2:C706,"&lt;"&amp;V$5+1,'P23 monthly Buchungen'!P2:P706,"Ausgaben"))</f>
        <v>0</v>
      </c>
      <c r="W24" s="21"/>
      <c r="Y24" s="26">
        <f>-(SUMIFS('P23 monthly Buchungen'!F2:F706,'P23 monthly Buchungen'!D2:D706,$D24,'P23 monthly Buchungen'!C2:C706,"&gt;="&amp;Y$4,'P23 monthly Buchungen'!C2:C706,"&lt;"&amp;Y$5+1,'P23 monthly Buchungen'!L2:L706,"Ausgaben")-SUMIFS('P23 monthly Buchungen'!F2:F706,'P23 monthly Buchungen'!D2:D706,$D24,'P23 monthly Buchungen'!C2:C706,"&gt;="&amp;Y$4,'P23 monthly Buchungen'!C2:C706,"&lt;"&amp;Y$5+1,'P23 monthly Buchungen'!P2:P706,"Einnahmen")+SUMIFS('P23 monthly Buchungen'!F2:F706,'P23 monthly Buchungen'!D2:D706,$D24,'P23 monthly Buchungen'!C2:C706,"&gt;="&amp;Y$4,'P23 monthly Buchungen'!C2:C706,"&lt;"&amp;Y$5+1,'P23 monthly Buchungen'!L2:L706,"Einnahmen")-SUMIFS('P23 monthly Buchungen'!F2:F706,'P23 monthly Buchungen'!D2:D706,$D24,'P23 monthly Buchungen'!C2:C706,"&gt;="&amp;Y$4,'P23 monthly Buchungen'!C2:C706,"&lt;"&amp;Y$5+1,'P23 monthly Buchungen'!P2:P706,"Ausgaben"))</f>
        <v>0</v>
      </c>
      <c r="Z24" s="21"/>
      <c r="AB24" s="26">
        <f>-(SUMIFS('P23 monthly Buchungen'!F2:F706,'P23 monthly Buchungen'!D2:D706,$D24,'P23 monthly Buchungen'!C2:C706,"&gt;="&amp;AB$4,'P23 monthly Buchungen'!C2:C706,"&lt;"&amp;AB$5+1,'P23 monthly Buchungen'!L2:L706,"Ausgaben")-SUMIFS('P23 monthly Buchungen'!F2:F706,'P23 monthly Buchungen'!D2:D706,$D24,'P23 monthly Buchungen'!C2:C706,"&gt;="&amp;AB$4,'P23 monthly Buchungen'!C2:C706,"&lt;"&amp;AB$5+1,'P23 monthly Buchungen'!P2:P706,"Einnahmen")+SUMIFS('P23 monthly Buchungen'!F2:F706,'P23 monthly Buchungen'!D2:D706,$D24,'P23 monthly Buchungen'!C2:C706,"&gt;="&amp;AB$4,'P23 monthly Buchungen'!C2:C706,"&lt;"&amp;AB$5+1,'P23 monthly Buchungen'!L2:L706,"Einnahmen")-SUMIFS('P23 monthly Buchungen'!F2:F706,'P23 monthly Buchungen'!D2:D706,$D24,'P23 monthly Buchungen'!C2:C706,"&gt;="&amp;AB$4,'P23 monthly Buchungen'!C2:C706,"&lt;"&amp;AB$5+1,'P23 monthly Buchungen'!P2:P706,"Ausgaben"))</f>
        <v>0</v>
      </c>
      <c r="AC24" s="21"/>
      <c r="AE24" s="26">
        <f>-(SUMIFS('P23 monthly Buchungen'!F2:F706,'P23 monthly Buchungen'!D2:D706,$D24,'P23 monthly Buchungen'!C2:C706,"&gt;="&amp;AE$4,'P23 monthly Buchungen'!C2:C706,"&lt;"&amp;AE$5+1,'P23 monthly Buchungen'!L2:L706,"Ausgaben")-SUMIFS('P23 monthly Buchungen'!F2:F706,'P23 monthly Buchungen'!D2:D706,$D24,'P23 monthly Buchungen'!C2:C706,"&gt;="&amp;AE$4,'P23 monthly Buchungen'!C2:C706,"&lt;"&amp;AE$5+1,'P23 monthly Buchungen'!P2:P706,"Einnahmen")+SUMIFS('P23 monthly Buchungen'!F2:F706,'P23 monthly Buchungen'!D2:D706,$D24,'P23 monthly Buchungen'!C2:C706,"&gt;="&amp;AE$4,'P23 monthly Buchungen'!C2:C706,"&lt;"&amp;AE$5+1,'P23 monthly Buchungen'!L2:L706,"Einnahmen")-SUMIFS('P23 monthly Buchungen'!F2:F706,'P23 monthly Buchungen'!D2:D706,$D24,'P23 monthly Buchungen'!C2:C706,"&gt;="&amp;AE$4,'P23 monthly Buchungen'!C2:C706,"&lt;"&amp;AE$5+1,'P23 monthly Buchungen'!P2:P706,"Ausgaben"))</f>
        <v>0</v>
      </c>
      <c r="AF24" s="21"/>
      <c r="AH24" s="26">
        <f>-(SUMIFS('P23 monthly Buchungen'!F2:F706,'P23 monthly Buchungen'!D2:D706,$D24,'P23 monthly Buchungen'!C2:C706,"&gt;="&amp;AH$4,'P23 monthly Buchungen'!C2:C706,"&lt;"&amp;AH$5+1,'P23 monthly Buchungen'!L2:L706,"Ausgaben")-SUMIFS('P23 monthly Buchungen'!F2:F706,'P23 monthly Buchungen'!D2:D706,$D24,'P23 monthly Buchungen'!C2:C706,"&gt;="&amp;AH$4,'P23 monthly Buchungen'!C2:C706,"&lt;"&amp;AH$5+1,'P23 monthly Buchungen'!P2:P706,"Einnahmen")+SUMIFS('P23 monthly Buchungen'!F2:F706,'P23 monthly Buchungen'!D2:D706,$D24,'P23 monthly Buchungen'!C2:C706,"&gt;="&amp;AH$4,'P23 monthly Buchungen'!C2:C706,"&lt;"&amp;AH$5+1,'P23 monthly Buchungen'!L2:L706,"Einnahmen")-SUMIFS('P23 monthly Buchungen'!F2:F706,'P23 monthly Buchungen'!D2:D706,$D24,'P23 monthly Buchungen'!C2:C706,"&gt;="&amp;AH$4,'P23 monthly Buchungen'!C2:C706,"&lt;"&amp;AH$5+1,'P23 monthly Buchungen'!P2:P706,"Ausgaben"))</f>
        <v>0</v>
      </c>
      <c r="AI24" s="21"/>
      <c r="AK24" s="26">
        <f>-(SUMIFS('P23 monthly Buchungen'!F2:F706,'P23 monthly Buchungen'!D2:D706,$D24,'P23 monthly Buchungen'!C2:C706,"&gt;="&amp;AK$4,'P23 monthly Buchungen'!C2:C706,"&lt;"&amp;AK$5+1,'P23 monthly Buchungen'!L2:L706,"Ausgaben")-SUMIFS('P23 monthly Buchungen'!F2:F706,'P23 monthly Buchungen'!D2:D706,$D24,'P23 monthly Buchungen'!C2:C706,"&gt;="&amp;AK$4,'P23 monthly Buchungen'!C2:C706,"&lt;"&amp;AK$5+1,'P23 monthly Buchungen'!P2:P706,"Einnahmen")+SUMIFS('P23 monthly Buchungen'!F2:F706,'P23 monthly Buchungen'!D2:D706,$D24,'P23 monthly Buchungen'!C2:C706,"&gt;="&amp;AK$4,'P23 monthly Buchungen'!C2:C706,"&lt;"&amp;AK$5+1,'P23 monthly Buchungen'!L2:L706,"Einnahmen")-SUMIFS('P23 monthly Buchungen'!F2:F706,'P23 monthly Buchungen'!D2:D706,$D24,'P23 monthly Buchungen'!C2:C706,"&gt;="&amp;AK$4,'P23 monthly Buchungen'!C2:C706,"&lt;"&amp;AK$5+1,'P23 monthly Buchungen'!P2:P706,"Ausgaben"))</f>
        <v>0</v>
      </c>
      <c r="AL24" s="21"/>
      <c r="AN24" s="26">
        <f>-(SUMIFS('P23 monthly Buchungen'!F2:F706,'P23 monthly Buchungen'!D2:D706,$D24,'P23 monthly Buchungen'!C2:C706,"&gt;="&amp;AN$4,'P23 monthly Buchungen'!C2:C706,"&lt;"&amp;AN$5+1,'P23 monthly Buchungen'!L2:L706,"Ausgaben")-SUMIFS('P23 monthly Buchungen'!F2:F706,'P23 monthly Buchungen'!D2:D706,$D24,'P23 monthly Buchungen'!C2:C706,"&gt;="&amp;AN$4,'P23 monthly Buchungen'!C2:C706,"&lt;"&amp;AN$5+1,'P23 monthly Buchungen'!P2:P706,"Einnahmen")+SUMIFS('P23 monthly Buchungen'!F2:F706,'P23 monthly Buchungen'!D2:D706,$D24,'P23 monthly Buchungen'!C2:C706,"&gt;="&amp;AN$4,'P23 monthly Buchungen'!C2:C706,"&lt;"&amp;AN$5+1,'P23 monthly Buchungen'!L2:L706,"Einnahmen")-SUMIFS('P23 monthly Buchungen'!F2:F706,'P23 monthly Buchungen'!D2:D706,$D24,'P23 monthly Buchungen'!C2:C706,"&gt;="&amp;AN$4,'P23 monthly Buchungen'!C2:C706,"&lt;"&amp;AN$5+1,'P23 monthly Buchungen'!P2:P706,"Ausgaben"))</f>
        <v>0</v>
      </c>
      <c r="AO24" s="21"/>
      <c r="AQ24" s="26">
        <f>-(SUMIFS('P23 monthly Buchungen'!F2:F706,'P23 monthly Buchungen'!D2:D706,$D24,'P23 monthly Buchungen'!C2:C706,"&gt;="&amp;AQ$4,'P23 monthly Buchungen'!C2:C706,"&lt;"&amp;AQ$5+1,'P23 monthly Buchungen'!L2:L706,"Ausgaben")-SUMIFS('P23 monthly Buchungen'!F2:F706,'P23 monthly Buchungen'!D2:D706,$D24,'P23 monthly Buchungen'!C2:C706,"&gt;="&amp;AQ$4,'P23 monthly Buchungen'!C2:C706,"&lt;"&amp;AQ$5+1,'P23 monthly Buchungen'!P2:P706,"Einnahmen")+SUMIFS('P23 monthly Buchungen'!F2:F706,'P23 monthly Buchungen'!D2:D706,$D24,'P23 monthly Buchungen'!C2:C706,"&gt;="&amp;AQ$4,'P23 monthly Buchungen'!C2:C706,"&lt;"&amp;AQ$5+1,'P23 monthly Buchungen'!L2:L706,"Einnahmen")-SUMIFS('P23 monthly Buchungen'!F2:F706,'P23 monthly Buchungen'!D2:D706,$D24,'P23 monthly Buchungen'!C2:C706,"&gt;="&amp;AQ$4,'P23 monthly Buchungen'!C2:C706,"&lt;"&amp;AQ$5+1,'P23 monthly Buchungen'!P2:P706,"Ausgaben"))</f>
        <v>55500</v>
      </c>
      <c r="AR24" s="21"/>
      <c r="AT24" s="26">
        <f>-(SUMIFS('P23 monthly Buchungen'!F2:F706,'P23 monthly Buchungen'!D2:D706,$D24,'P23 monthly Buchungen'!C2:C706,"&gt;="&amp;AT$4,'P23 monthly Buchungen'!C2:C706,"&lt;"&amp;AT$5+1,'P23 monthly Buchungen'!L2:L706,"Ausgaben")-SUMIFS('P23 monthly Buchungen'!F2:F706,'P23 monthly Buchungen'!D2:D706,$D24,'P23 monthly Buchungen'!C2:C706,"&gt;="&amp;AT$4,'P23 monthly Buchungen'!C2:C706,"&lt;"&amp;AT$5+1,'P23 monthly Buchungen'!P2:P706,"Einnahmen")+SUMIFS('P23 monthly Buchungen'!F2:F706,'P23 monthly Buchungen'!D2:D706,$D24,'P23 monthly Buchungen'!C2:C706,"&gt;="&amp;AT$4,'P23 monthly Buchungen'!C2:C706,"&lt;"&amp;AT$5+1,'P23 monthly Buchungen'!L2:L706,"Einnahmen")-SUMIFS('P23 monthly Buchungen'!F2:F706,'P23 monthly Buchungen'!D2:D706,$D24,'P23 monthly Buchungen'!C2:C706,"&gt;="&amp;AT$4,'P23 monthly Buchungen'!C2:C706,"&lt;"&amp;AT$5+1,'P23 monthly Buchungen'!P2:P706,"Ausgaben"))</f>
        <v>0</v>
      </c>
      <c r="AU24" s="21"/>
      <c r="AW24" s="26">
        <f>-(SUMIFS('P23 monthly Buchungen'!F2:F706,'P23 monthly Buchungen'!D2:D706,$D24,'P23 monthly Buchungen'!C2:C706,"&gt;="&amp;AW$4,'P23 monthly Buchungen'!C2:C706,"&lt;"&amp;AW$5+1,'P23 monthly Buchungen'!L2:L706,"Ausgaben")-SUMIFS('P23 monthly Buchungen'!F2:F706,'P23 monthly Buchungen'!D2:D706,$D24,'P23 monthly Buchungen'!C2:C706,"&gt;="&amp;AW$4,'P23 monthly Buchungen'!C2:C706,"&lt;"&amp;AW$5+1,'P23 monthly Buchungen'!P2:P706,"Einnahmen")+SUMIFS('P23 monthly Buchungen'!F2:F706,'P23 monthly Buchungen'!D2:D706,$D24,'P23 monthly Buchungen'!C2:C706,"&gt;="&amp;AW$4,'P23 monthly Buchungen'!C2:C706,"&lt;"&amp;AW$5+1,'P23 monthly Buchungen'!L2:L706,"Einnahmen")-SUMIFS('P23 monthly Buchungen'!F2:F706,'P23 monthly Buchungen'!D2:D706,$D24,'P23 monthly Buchungen'!C2:C706,"&gt;="&amp;AW$4,'P23 monthly Buchungen'!C2:C706,"&lt;"&amp;AW$5+1,'P23 monthly Buchungen'!P2:P706,"Ausgaben"))</f>
        <v>0</v>
      </c>
      <c r="AX24" s="21"/>
      <c r="AZ24" s="26">
        <f>-(SUMIFS('P23 monthly Buchungen'!F2:F706,'P23 monthly Buchungen'!D2:D706,$D24,'P23 monthly Buchungen'!C2:C706,"&gt;="&amp;AZ$4,'P23 monthly Buchungen'!C2:C706,"&lt;"&amp;AZ$5+1,'P23 monthly Buchungen'!L2:L706,"Ausgaben")-SUMIFS('P23 monthly Buchungen'!F2:F706,'P23 monthly Buchungen'!D2:D706,$D24,'P23 monthly Buchungen'!C2:C706,"&gt;="&amp;AZ$4,'P23 monthly Buchungen'!C2:C706,"&lt;"&amp;AZ$5+1,'P23 monthly Buchungen'!P2:P706,"Einnahmen")+SUMIFS('P23 monthly Buchungen'!F2:F706,'P23 monthly Buchungen'!D2:D706,$D24,'P23 monthly Buchungen'!C2:C706,"&gt;="&amp;AZ$4,'P23 monthly Buchungen'!C2:C706,"&lt;"&amp;AZ$5+1,'P23 monthly Buchungen'!L2:L706,"Einnahmen")-SUMIFS('P23 monthly Buchungen'!F2:F706,'P23 monthly Buchungen'!D2:D706,$D24,'P23 monthly Buchungen'!C2:C706,"&gt;="&amp;AZ$4,'P23 monthly Buchungen'!C2:C706,"&lt;"&amp;AZ$5+1,'P23 monthly Buchungen'!P2:P706,"Ausgaben"))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Buchungen'!F2:F706,'P23 monthly Buchungen'!D2:D706,$D24,'P23 monthly Buchungen'!C2:C706,"&gt;="&amp;BI$4,'P23 monthly Buchungen'!C2:C706,"&lt;"&amp;BI$5+1,'P23 monthly Buchungen'!L2:L706,"Ausgaben")-SUMIFS('P23 monthly Buchungen'!F2:F706,'P23 monthly Buchungen'!D2:D706,$D24,'P23 monthly Buchungen'!C2:C706,"&gt;="&amp;BI$4,'P23 monthly Buchungen'!C2:C706,"&lt;"&amp;BI$5+1,'P23 monthly Buchungen'!P2:P706,"Einnahmen")+SUMIFS('P23 monthly Buchungen'!F2:F706,'P23 monthly Buchungen'!D2:D706,$D24,'P23 monthly Buchungen'!C2:C706,"&gt;="&amp;BI$4,'P23 monthly Buchungen'!C2:C706,"&lt;"&amp;BI$5+1,'P23 monthly Buchungen'!L2:L706,"Einnahmen")-SUMIFS('P23 monthly Buchungen'!F2:F706,'P23 monthly Buchungen'!D2:D706,$D24,'P23 monthly Buchungen'!C2:C706,"&gt;="&amp;BI$4,'P23 monthly Buchungen'!C2:C706,"&lt;"&amp;BI$5+1,'P23 monthly Buchungen'!P2:P706,"Ausgaben"))</f>
        <v>55800</v>
      </c>
      <c r="BJ24" s="21"/>
      <c r="BL24" s="26">
        <f>-(SUMIFS('P23 monthly Buchungen'!F2:F706,'P23 monthly Buchungen'!D2:D706,$D24,'P23 monthly Buchungen'!C2:C706,"&gt;="&amp;BL$4,'P23 monthly Buchungen'!C2:C706,"&lt;"&amp;BL$5+1,'P23 monthly Buchungen'!L2:L706,"Ausgaben")-SUMIFS('P23 monthly Buchungen'!F2:F706,'P23 monthly Buchungen'!D2:D706,$D24,'P23 monthly Buchungen'!C2:C706,"&gt;="&amp;BL$4,'P23 monthly Buchungen'!C2:C706,"&lt;"&amp;BL$5+1,'P23 monthly Buchungen'!P2:P706,"Einnahmen")+SUMIFS('P23 monthly Buchungen'!F2:F706,'P23 monthly Buchungen'!D2:D706,$D24,'P23 monthly Buchungen'!C2:C706,"&gt;="&amp;BL$4,'P23 monthly Buchungen'!C2:C706,"&lt;"&amp;BL$5+1,'P23 monthly Buchungen'!L2:L706,"Einnahmen")-SUMIFS('P23 monthly Buchungen'!F2:F706,'P23 monthly Buchungen'!D2:D706,$D24,'P23 monthly Buchungen'!C2:C706,"&gt;="&amp;BL$4,'P23 monthly Buchungen'!C2:C706,"&lt;"&amp;BL$5+1,'P23 monthly Buchungen'!P2:P706,"Ausgaben"))</f>
        <v>0</v>
      </c>
      <c r="BM24" s="21"/>
      <c r="BO24" s="26">
        <f>-(SUMIFS('P23 monthly Buchungen'!F2:F706,'P23 monthly Buchungen'!D2:D706,$D24,'P23 monthly Buchungen'!C2:C706,"&gt;="&amp;BO$4,'P23 monthly Buchungen'!C2:C706,"&lt;"&amp;BO$5+1,'P23 monthly Buchungen'!L2:L706,"Ausgaben")-SUMIFS('P23 monthly Buchungen'!F2:F706,'P23 monthly Buchungen'!D2:D706,$D24,'P23 monthly Buchungen'!C2:C706,"&gt;="&amp;BO$4,'P23 monthly Buchungen'!C2:C706,"&lt;"&amp;BO$5+1,'P23 monthly Buchungen'!P2:P706,"Einnahmen")+SUMIFS('P23 monthly Buchungen'!F2:F706,'P23 monthly Buchungen'!D2:D706,$D24,'P23 monthly Buchungen'!C2:C706,"&gt;="&amp;BO$4,'P23 monthly Buchungen'!C2:C706,"&lt;"&amp;BO$5+1,'P23 monthly Buchungen'!L2:L706,"Einnahmen")-SUMIFS('P23 monthly Buchungen'!F2:F706,'P23 monthly Buchungen'!D2:D706,$D24,'P23 monthly Buchungen'!C2:C706,"&gt;="&amp;BO$4,'P23 monthly Buchungen'!C2:C706,"&lt;"&amp;BO$5+1,'P23 monthly Buchungen'!P2:P706,"Ausgaben"))</f>
        <v>0</v>
      </c>
      <c r="BP24" s="21"/>
      <c r="BR24" s="26">
        <f>-(SUMIFS('P23 monthly Buchungen'!F2:F706,'P23 monthly Buchungen'!D2:D706,$D24,'P23 monthly Buchungen'!C2:C706,"&gt;="&amp;BR$4,'P23 monthly Buchungen'!C2:C706,"&lt;"&amp;BR$5+1,'P23 monthly Buchungen'!L2:L706,"Ausgaben")-SUMIFS('P23 monthly Buchungen'!F2:F706,'P23 monthly Buchungen'!D2:D706,$D24,'P23 monthly Buchungen'!C2:C706,"&gt;="&amp;BR$4,'P23 monthly Buchungen'!C2:C706,"&lt;"&amp;BR$5+1,'P23 monthly Buchungen'!P2:P706,"Einnahmen")+SUMIFS('P23 monthly Buchungen'!F2:F706,'P23 monthly Buchungen'!D2:D706,$D24,'P23 monthly Buchungen'!C2:C706,"&gt;="&amp;BR$4,'P23 monthly Buchungen'!C2:C706,"&lt;"&amp;BR$5+1,'P23 monthly Buchungen'!L2:L706,"Einnahmen")-SUMIFS('P23 monthly Buchungen'!F2:F706,'P23 monthly Buchungen'!D2:D706,$D24,'P23 monthly Buchungen'!C2:C706,"&gt;="&amp;BR$4,'P23 monthly Buchungen'!C2:C706,"&lt;"&amp;BR$5+1,'P23 monthly Buchungen'!P2:P706,"Ausgaben"))</f>
        <v>0</v>
      </c>
      <c r="BS24" s="21"/>
      <c r="BU24" s="26">
        <f>-(SUMIFS('P23 monthly Buchungen'!F2:F706,'P23 monthly Buchungen'!D2:D706,$D24,'P23 monthly Buchungen'!C2:C706,"&gt;="&amp;BU$4,'P23 monthly Buchungen'!C2:C706,"&lt;"&amp;BU$5+1,'P23 monthly Buchungen'!L2:L706,"Ausgaben")-SUMIFS('P23 monthly Buchungen'!F2:F706,'P23 monthly Buchungen'!D2:D706,$D24,'P23 monthly Buchungen'!C2:C706,"&gt;="&amp;BU$4,'P23 monthly Buchungen'!C2:C706,"&lt;"&amp;BU$5+1,'P23 monthly Buchungen'!P2:P706,"Einnahmen")+SUMIFS('P23 monthly Buchungen'!F2:F706,'P23 monthly Buchungen'!D2:D706,$D24,'P23 monthly Buchungen'!C2:C706,"&gt;="&amp;BU$4,'P23 monthly Buchungen'!C2:C706,"&lt;"&amp;BU$5+1,'P23 monthly Buchungen'!L2:L706,"Einnahmen")-SUMIFS('P23 monthly Buchungen'!F2:F706,'P23 monthly Buchungen'!D2:D706,$D24,'P23 monthly Buchungen'!C2:C706,"&gt;="&amp;BU$4,'P23 monthly Buchungen'!C2:C706,"&lt;"&amp;BU$5+1,'P23 monthly Buchungen'!P2:P706,"Ausgaben"))</f>
        <v>0</v>
      </c>
      <c r="BV24" s="21"/>
      <c r="BX24" s="26">
        <f>-(SUMIFS('P23 monthly Buchungen'!F2:F706,'P23 monthly Buchungen'!D2:D706,$D24,'P23 monthly Buchungen'!C2:C706,"&gt;="&amp;BX$4,'P23 monthly Buchungen'!C2:C706,"&lt;"&amp;BX$5+1,'P23 monthly Buchungen'!L2:L706,"Ausgaben")-SUMIFS('P23 monthly Buchungen'!F2:F706,'P23 monthly Buchungen'!D2:D706,$D24,'P23 monthly Buchungen'!C2:C706,"&gt;="&amp;BX$4,'P23 monthly Buchungen'!C2:C706,"&lt;"&amp;BX$5+1,'P23 monthly Buchungen'!P2:P706,"Einnahmen")+SUMIFS('P23 monthly Buchungen'!F2:F706,'P23 monthly Buchungen'!D2:D706,$D24,'P23 monthly Buchungen'!C2:C706,"&gt;="&amp;BX$4,'P23 monthly Buchungen'!C2:C706,"&lt;"&amp;BX$5+1,'P23 monthly Buchungen'!L2:L706,"Einnahmen")-SUMIFS('P23 monthly Buchungen'!F2:F706,'P23 monthly Buchungen'!D2:D706,$D24,'P23 monthly Buchungen'!C2:C706,"&gt;="&amp;BX$4,'P23 monthly Buchungen'!C2:C706,"&lt;"&amp;BX$5+1,'P23 monthly Buchungen'!P2:P706,"Ausgaben"))</f>
        <v>30960</v>
      </c>
      <c r="BY24" s="21"/>
      <c r="CA24" s="26">
        <f>-(SUMIFS('P23 monthly Buchungen'!F2:F706,'P23 monthly Buchungen'!D2:D706,$D24,'P23 monthly Buchungen'!C2:C706,"&gt;="&amp;CA$4,'P23 monthly Buchungen'!C2:C706,"&lt;"&amp;CA$5+1,'P23 monthly Buchungen'!L2:L706,"Ausgaben")-SUMIFS('P23 monthly Buchungen'!F2:F706,'P23 monthly Buchungen'!D2:D706,$D24,'P23 monthly Buchungen'!C2:C706,"&gt;="&amp;CA$4,'P23 monthly Buchungen'!C2:C706,"&lt;"&amp;CA$5+1,'P23 monthly Buchungen'!P2:P706,"Einnahmen")+SUMIFS('P23 monthly Buchungen'!F2:F706,'P23 monthly Buchungen'!D2:D706,$D24,'P23 monthly Buchungen'!C2:C706,"&gt;="&amp;CA$4,'P23 monthly Buchungen'!C2:C706,"&lt;"&amp;CA$5+1,'P23 monthly Buchungen'!L2:L706,"Einnahmen")-SUMIFS('P23 monthly Buchungen'!F2:F706,'P23 monthly Buchungen'!D2:D706,$D24,'P23 monthly Buchungen'!C2:C706,"&gt;="&amp;CA$4,'P23 monthly Buchungen'!C2:C706,"&lt;"&amp;CA$5+1,'P23 monthly Buchungen'!P2:P706,"Ausgaben"))</f>
        <v>0</v>
      </c>
      <c r="CB24" s="21"/>
      <c r="CD24" s="26">
        <f>-(SUMIFS('P23 monthly Buchungen'!F2:F706,'P23 monthly Buchungen'!D2:D706,$D24,'P23 monthly Buchungen'!C2:C706,"&gt;="&amp;CD$4,'P23 monthly Buchungen'!C2:C706,"&lt;"&amp;CD$5+1,'P23 monthly Buchungen'!L2:L706,"Ausgaben")-SUMIFS('P23 monthly Buchungen'!F2:F706,'P23 monthly Buchungen'!D2:D706,$D24,'P23 monthly Buchungen'!C2:C706,"&gt;="&amp;CD$4,'P23 monthly Buchungen'!C2:C706,"&lt;"&amp;CD$5+1,'P23 monthly Buchungen'!P2:P706,"Einnahmen")+SUMIFS('P23 monthly Buchungen'!F2:F706,'P23 monthly Buchungen'!D2:D706,$D24,'P23 monthly Buchungen'!C2:C706,"&gt;="&amp;CD$4,'P23 monthly Buchungen'!C2:C706,"&lt;"&amp;CD$5+1,'P23 monthly Buchungen'!L2:L706,"Einnahmen")-SUMIFS('P23 monthly Buchungen'!F2:F706,'P23 monthly Buchungen'!D2:D706,$D24,'P23 monthly Buchungen'!C2:C706,"&gt;="&amp;CD$4,'P23 monthly Buchungen'!C2:C706,"&lt;"&amp;CD$5+1,'P23 monthly Buchungen'!P2:P706,"Ausgaben"))</f>
        <v>0</v>
      </c>
      <c r="CE24" s="21"/>
      <c r="CG24" s="26">
        <f>-(SUMIFS('P23 monthly Buchungen'!F2:F706,'P23 monthly Buchungen'!D2:D706,$D24,'P23 monthly Buchungen'!C2:C706,"&gt;="&amp;CG$4,'P23 monthly Buchungen'!C2:C706,"&lt;"&amp;CG$5+1,'P23 monthly Buchungen'!L2:L706,"Ausgaben")-SUMIFS('P23 monthly Buchungen'!F2:F706,'P23 monthly Buchungen'!D2:D706,$D24,'P23 monthly Buchungen'!C2:C706,"&gt;="&amp;CG$4,'P23 monthly Buchungen'!C2:C706,"&lt;"&amp;CG$5+1,'P23 monthly Buchungen'!P2:P706,"Einnahmen")+SUMIFS('P23 monthly Buchungen'!F2:F706,'P23 monthly Buchungen'!D2:D706,$D24,'P23 monthly Buchungen'!C2:C706,"&gt;="&amp;CG$4,'P23 monthly Buchungen'!C2:C706,"&lt;"&amp;CG$5+1,'P23 monthly Buchungen'!L2:L706,"Einnahmen")-SUMIFS('P23 monthly Buchungen'!F2:F706,'P23 monthly Buchungen'!D2:D706,$D24,'P23 monthly Buchungen'!C2:C706,"&gt;="&amp;CG$4,'P23 monthly Buchungen'!C2:C706,"&lt;"&amp;CG$5+1,'P23 monthly Buchungen'!P2:P706,"Ausgaben"))</f>
        <v>0</v>
      </c>
      <c r="CH24" s="21"/>
      <c r="CJ24" s="26">
        <f>-(SUMIFS('P23 monthly Buchungen'!F2:F706,'P23 monthly Buchungen'!D2:D706,$D24,'P23 monthly Buchungen'!C2:C706,"&gt;="&amp;CJ$4,'P23 monthly Buchungen'!C2:C706,"&lt;"&amp;CJ$5+1,'P23 monthly Buchungen'!L2:L706,"Ausgaben")-SUMIFS('P23 monthly Buchungen'!F2:F706,'P23 monthly Buchungen'!D2:D706,$D24,'P23 monthly Buchungen'!C2:C706,"&gt;="&amp;CJ$4,'P23 monthly Buchungen'!C2:C706,"&lt;"&amp;CJ$5+1,'P23 monthly Buchungen'!P2:P706,"Einnahmen")+SUMIFS('P23 monthly Buchungen'!F2:F706,'P23 monthly Buchungen'!D2:D706,$D24,'P23 monthly Buchungen'!C2:C706,"&gt;="&amp;CJ$4,'P23 monthly Buchungen'!C2:C706,"&lt;"&amp;CJ$5+1,'P23 monthly Buchungen'!L2:L706,"Einnahmen")-SUMIFS('P23 monthly Buchungen'!F2:F706,'P23 monthly Buchungen'!D2:D706,$D24,'P23 monthly Buchungen'!C2:C706,"&gt;="&amp;CJ$4,'P23 monthly Buchungen'!C2:C706,"&lt;"&amp;CJ$5+1,'P23 monthly Buchungen'!P2:P706,"Ausgaben"))</f>
        <v>35000</v>
      </c>
      <c r="CK24" s="21"/>
      <c r="CM24" s="26">
        <f>-(SUMIFS('P23 monthly Buchungen'!F2:F706,'P23 monthly Buchungen'!D2:D706,$D24,'P23 monthly Buchungen'!C2:C706,"&gt;="&amp;CM$4,'P23 monthly Buchungen'!C2:C706,"&lt;"&amp;CM$5+1,'P23 monthly Buchungen'!L2:L706,"Ausgaben")-SUMIFS('P23 monthly Buchungen'!F2:F706,'P23 monthly Buchungen'!D2:D706,$D24,'P23 monthly Buchungen'!C2:C706,"&gt;="&amp;CM$4,'P23 monthly Buchungen'!C2:C706,"&lt;"&amp;CM$5+1,'P23 monthly Buchungen'!P2:P706,"Einnahmen")+SUMIFS('P23 monthly Buchungen'!F2:F706,'P23 monthly Buchungen'!D2:D706,$D24,'P23 monthly Buchungen'!C2:C706,"&gt;="&amp;CM$4,'P23 monthly Buchungen'!C2:C706,"&lt;"&amp;CM$5+1,'P23 monthly Buchungen'!L2:L706,"Einnahmen")-SUMIFS('P23 monthly Buchungen'!F2:F706,'P23 monthly Buchungen'!D2:D706,$D24,'P23 monthly Buchungen'!C2:C706,"&gt;="&amp;CM$4,'P23 monthly Buchungen'!C2:C706,"&lt;"&amp;CM$5+1,'P23 monthly Buchungen'!P2:P706,"Ausgaben"))</f>
        <v>0</v>
      </c>
      <c r="CN24" s="21"/>
      <c r="CP24" s="26">
        <f>-(SUMIFS('P23 monthly Buchungen'!F2:F706,'P23 monthly Buchungen'!D2:D706,$D24,'P23 monthly Buchungen'!C2:C706,"&gt;="&amp;CP$4,'P23 monthly Buchungen'!C2:C706,"&lt;"&amp;CP$5+1,'P23 monthly Buchungen'!L2:L706,"Ausgaben")-SUMIFS('P23 monthly Buchungen'!F2:F706,'P23 monthly Buchungen'!D2:D706,$D24,'P23 monthly Buchungen'!C2:C706,"&gt;="&amp;CP$4,'P23 monthly Buchungen'!C2:C706,"&lt;"&amp;CP$5+1,'P23 monthly Buchungen'!P2:P706,"Einnahmen")+SUMIFS('P23 monthly Buchungen'!F2:F706,'P23 monthly Buchungen'!D2:D706,$D24,'P23 monthly Buchungen'!C2:C706,"&gt;="&amp;CP$4,'P23 monthly Buchungen'!C2:C706,"&lt;"&amp;CP$5+1,'P23 monthly Buchungen'!L2:L706,"Einnahmen")-SUMIFS('P23 monthly Buchungen'!F2:F706,'P23 monthly Buchungen'!D2:D706,$D24,'P23 monthly Buchungen'!C2:C706,"&gt;="&amp;CP$4,'P23 monthly Buchungen'!C2:C706,"&lt;"&amp;CP$5+1,'P23 monthly Buchungen'!P2:P706,"Ausgaben"))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Buchungen'!F2:F706,'P23 monthly Buchungen'!D2:D706,$D24,'P23 monthly Buchungen'!C2:C706,"&gt;="&amp;CY$4,'P23 monthly Buchungen'!C2:C706,"&lt;"&amp;CY$5+1,'P23 monthly Buchungen'!L2:L706,"Ausgaben")-SUMIFS('P23 monthly Buchungen'!F2:F706,'P23 monthly Buchungen'!D2:D706,$D24,'P23 monthly Buchungen'!C2:C706,"&gt;="&amp;CY$4,'P23 monthly Buchungen'!C2:C706,"&lt;"&amp;CY$5+1,'P23 monthly Buchungen'!P2:P706,"Einnahmen")+SUMIFS('P23 monthly Buchungen'!F2:F706,'P23 monthly Buchungen'!D2:D706,$D24,'P23 monthly Buchungen'!C2:C706,"&gt;="&amp;CY$4,'P23 monthly Buchungen'!C2:C706,"&lt;"&amp;CY$5+1,'P23 monthly Buchungen'!L2:L706,"Einnahmen")-SUMIFS('P23 monthly Buchungen'!F2:F706,'P23 monthly Buchungen'!D2:D706,$D24,'P23 monthly Buchungen'!C2:C706,"&gt;="&amp;CY$4,'P23 monthly Buchungen'!C2:C706,"&lt;"&amp;CY$5+1,'P23 monthly Buchungen'!P2:P706,"Ausgaben"))</f>
        <v>0</v>
      </c>
      <c r="CZ24" s="21"/>
      <c r="DB24" s="26">
        <f>-(SUMIFS('P23 monthly Buchungen'!F2:F706,'P23 monthly Buchungen'!D2:D706,$D24,'P23 monthly Buchungen'!C2:C706,"&gt;="&amp;DB$4,'P23 monthly Buchungen'!C2:C706,"&lt;"&amp;DB$5+1,'P23 monthly Buchungen'!L2:L706,"Ausgaben")-SUMIFS('P23 monthly Buchungen'!F2:F706,'P23 monthly Buchungen'!D2:D706,$D24,'P23 monthly Buchungen'!C2:C706,"&gt;="&amp;DB$4,'P23 monthly Buchungen'!C2:C706,"&lt;"&amp;DB$5+1,'P23 monthly Buchungen'!P2:P706,"Einnahmen")+SUMIFS('P23 monthly Buchungen'!F2:F706,'P23 monthly Buchungen'!D2:D706,$D24,'P23 monthly Buchungen'!C2:C706,"&gt;="&amp;DB$4,'P23 monthly Buchungen'!C2:C706,"&lt;"&amp;DB$5+1,'P23 monthly Buchungen'!L2:L706,"Einnahmen")-SUMIFS('P23 monthly Buchungen'!F2:F706,'P23 monthly Buchungen'!D2:D706,$D24,'P23 monthly Buchungen'!C2:C706,"&gt;="&amp;DB$4,'P23 monthly Buchungen'!C2:C706,"&lt;"&amp;DB$5+1,'P23 monthly Buchungen'!P2:P706,"Ausgaben"))</f>
        <v>0</v>
      </c>
      <c r="DC24" s="21"/>
      <c r="DE24" s="26">
        <f>-(SUMIFS('P23 monthly Buchungen'!F2:F706,'P23 monthly Buchungen'!D2:D706,$D24,'P23 monthly Buchungen'!C2:C706,"&gt;="&amp;DE$4,'P23 monthly Buchungen'!C2:C706,"&lt;"&amp;DE$5+1,'P23 monthly Buchungen'!L2:L706,"Ausgaben")-SUMIFS('P23 monthly Buchungen'!F2:F706,'P23 monthly Buchungen'!D2:D706,$D24,'P23 monthly Buchungen'!C2:C706,"&gt;="&amp;DE$4,'P23 monthly Buchungen'!C2:C706,"&lt;"&amp;DE$5+1,'P23 monthly Buchungen'!P2:P706,"Einnahmen")+SUMIFS('P23 monthly Buchungen'!F2:F706,'P23 monthly Buchungen'!D2:D706,$D24,'P23 monthly Buchungen'!C2:C706,"&gt;="&amp;DE$4,'P23 monthly Buchungen'!C2:C706,"&lt;"&amp;DE$5+1,'P23 monthly Buchungen'!L2:L706,"Einnahmen")-SUMIFS('P23 monthly Buchungen'!F2:F706,'P23 monthly Buchungen'!D2:D706,$D24,'P23 monthly Buchungen'!C2:C706,"&gt;="&amp;DE$4,'P23 monthly Buchungen'!C2:C706,"&lt;"&amp;DE$5+1,'P23 monthly Buchungen'!P2:P706,"Ausgaben"))</f>
        <v>0</v>
      </c>
      <c r="DF24" s="21"/>
      <c r="DH24" s="26">
        <f>-(SUMIFS('P23 monthly Buchungen'!F2:F706,'P23 monthly Buchungen'!D2:D706,$D24,'P23 monthly Buchungen'!C2:C706,"&gt;="&amp;DH$4,'P23 monthly Buchungen'!C2:C706,"&lt;"&amp;DH$5+1,'P23 monthly Buchungen'!L2:L706,"Ausgaben")-SUMIFS('P23 monthly Buchungen'!F2:F706,'P23 monthly Buchungen'!D2:D706,$D24,'P23 monthly Buchungen'!C2:C706,"&gt;="&amp;DH$4,'P23 monthly Buchungen'!C2:C706,"&lt;"&amp;DH$5+1,'P23 monthly Buchungen'!P2:P706,"Einnahmen")+SUMIFS('P23 monthly Buchungen'!F2:F706,'P23 monthly Buchungen'!D2:D706,$D24,'P23 monthly Buchungen'!C2:C706,"&gt;="&amp;DH$4,'P23 monthly Buchungen'!C2:C706,"&lt;"&amp;DH$5+1,'P23 monthly Buchungen'!L2:L706,"Einnahmen")-SUMIFS('P23 monthly Buchungen'!F2:F706,'P23 monthly Buchungen'!D2:D706,$D24,'P23 monthly Buchungen'!C2:C706,"&gt;="&amp;DH$4,'P23 monthly Buchungen'!C2:C706,"&lt;"&amp;DH$5+1,'P23 monthly Buchungen'!P2:P706,"Ausgaben"))</f>
        <v>0</v>
      </c>
      <c r="DI24" s="21"/>
      <c r="DK24" s="26">
        <f>-(SUMIFS('P23 monthly Buchungen'!F2:F706,'P23 monthly Buchungen'!D2:D706,$D24,'P23 monthly Buchungen'!C2:C706,"&gt;="&amp;DK$4,'P23 monthly Buchungen'!C2:C706,"&lt;"&amp;DK$5+1,'P23 monthly Buchungen'!L2:L706,"Ausgaben")-SUMIFS('P23 monthly Buchungen'!F2:F706,'P23 monthly Buchungen'!D2:D706,$D24,'P23 monthly Buchungen'!C2:C706,"&gt;="&amp;DK$4,'P23 monthly Buchungen'!C2:C706,"&lt;"&amp;DK$5+1,'P23 monthly Buchungen'!P2:P706,"Einnahmen")+SUMIFS('P23 monthly Buchungen'!F2:F706,'P23 monthly Buchungen'!D2:D706,$D24,'P23 monthly Buchungen'!C2:C706,"&gt;="&amp;DK$4,'P23 monthly Buchungen'!C2:C706,"&lt;"&amp;DK$5+1,'P23 monthly Buchungen'!L2:L706,"Einnahmen")-SUMIFS('P23 monthly Buchungen'!F2:F706,'P23 monthly Buchungen'!D2:D706,$D24,'P23 monthly Buchungen'!C2:C706,"&gt;="&amp;DK$4,'P23 monthly Buchungen'!C2:C706,"&lt;"&amp;DK$5+1,'P23 monthly Buchungen'!P2:P706,"Ausgaben"))</f>
        <v>0</v>
      </c>
      <c r="DL24" s="21"/>
      <c r="DN24" s="26">
        <f>-(SUMIFS('P23 monthly Buchungen'!F2:F706,'P23 monthly Buchungen'!D2:D706,$D24,'P23 monthly Buchungen'!C2:C706,"&gt;="&amp;DN$4,'P23 monthly Buchungen'!C2:C706,"&lt;"&amp;DN$5+1,'P23 monthly Buchungen'!L2:L706,"Ausgaben")-SUMIFS('P23 monthly Buchungen'!F2:F706,'P23 monthly Buchungen'!D2:D706,$D24,'P23 monthly Buchungen'!C2:C706,"&gt;="&amp;DN$4,'P23 monthly Buchungen'!C2:C706,"&lt;"&amp;DN$5+1,'P23 monthly Buchungen'!P2:P706,"Einnahmen")+SUMIFS('P23 monthly Buchungen'!F2:F706,'P23 monthly Buchungen'!D2:D706,$D24,'P23 monthly Buchungen'!C2:C706,"&gt;="&amp;DN$4,'P23 monthly Buchungen'!C2:C706,"&lt;"&amp;DN$5+1,'P23 monthly Buchungen'!L2:L706,"Einnahmen")-SUMIFS('P23 monthly Buchungen'!F2:F706,'P23 monthly Buchungen'!D2:D706,$D24,'P23 monthly Buchungen'!C2:C706,"&gt;="&amp;DN$4,'P23 monthly Buchungen'!C2:C706,"&lt;"&amp;DN$5+1,'P23 monthly Buchungen'!P2:P706,"Ausgaben"))</f>
        <v>0</v>
      </c>
      <c r="DO24" s="21"/>
      <c r="DQ24" s="26">
        <f>-(SUMIFS('P23 monthly Buchungen'!F2:F706,'P23 monthly Buchungen'!D2:D706,$D24,'P23 monthly Buchungen'!C2:C706,"&gt;="&amp;DQ$4,'P23 monthly Buchungen'!C2:C706,"&lt;"&amp;DQ$5+1,'P23 monthly Buchungen'!L2:L706,"Ausgaben")-SUMIFS('P23 monthly Buchungen'!F2:F706,'P23 monthly Buchungen'!D2:D706,$D24,'P23 monthly Buchungen'!C2:C706,"&gt;="&amp;DQ$4,'P23 monthly Buchungen'!C2:C706,"&lt;"&amp;DQ$5+1,'P23 monthly Buchungen'!P2:P706,"Einnahmen")+SUMIFS('P23 monthly Buchungen'!F2:F706,'P23 monthly Buchungen'!D2:D706,$D24,'P23 monthly Buchungen'!C2:C706,"&gt;="&amp;DQ$4,'P23 monthly Buchungen'!C2:C706,"&lt;"&amp;DQ$5+1,'P23 monthly Buchungen'!L2:L706,"Einnahmen")-SUMIFS('P23 monthly Buchungen'!F2:F706,'P23 monthly Buchungen'!D2:D706,$D24,'P23 monthly Buchungen'!C2:C706,"&gt;="&amp;DQ$4,'P23 monthly Buchungen'!C2:C706,"&lt;"&amp;DQ$5+1,'P23 monthly Buchungen'!P2:P706,"Ausgaben"))</f>
        <v>0</v>
      </c>
      <c r="DR24" s="21"/>
      <c r="DT24" s="26">
        <f>-(SUMIFS('P23 monthly Buchungen'!F2:F706,'P23 monthly Buchungen'!D2:D706,$D24,'P23 monthly Buchungen'!C2:C706,"&gt;="&amp;DT$4,'P23 monthly Buchungen'!C2:C706,"&lt;"&amp;DT$5+1,'P23 monthly Buchungen'!L2:L706,"Ausgaben")-SUMIFS('P23 monthly Buchungen'!F2:F706,'P23 monthly Buchungen'!D2:D706,$D24,'P23 monthly Buchungen'!C2:C706,"&gt;="&amp;DT$4,'P23 monthly Buchungen'!C2:C706,"&lt;"&amp;DT$5+1,'P23 monthly Buchungen'!P2:P706,"Einnahmen")+SUMIFS('P23 monthly Buchungen'!F2:F706,'P23 monthly Buchungen'!D2:D706,$D24,'P23 monthly Buchungen'!C2:C706,"&gt;="&amp;DT$4,'P23 monthly Buchungen'!C2:C706,"&lt;"&amp;DT$5+1,'P23 monthly Buchungen'!L2:L706,"Einnahmen")-SUMIFS('P23 monthly Buchungen'!F2:F706,'P23 monthly Buchungen'!D2:D706,$D24,'P23 monthly Buchungen'!C2:C706,"&gt;="&amp;DT$4,'P23 monthly Buchungen'!C2:C706,"&lt;"&amp;DT$5+1,'P23 monthly Buchungen'!P2:P706,"Ausgaben"))</f>
        <v>0</v>
      </c>
      <c r="DU24" s="21"/>
      <c r="DW24" s="26">
        <f>-(SUMIFS('P23 monthly Buchungen'!F2:F706,'P23 monthly Buchungen'!D2:D706,$D24,'P23 monthly Buchungen'!C2:C706,"&gt;="&amp;DW$4,'P23 monthly Buchungen'!C2:C706,"&lt;"&amp;DW$5+1,'P23 monthly Buchungen'!L2:L706,"Ausgaben")-SUMIFS('P23 monthly Buchungen'!F2:F706,'P23 monthly Buchungen'!D2:D706,$D24,'P23 monthly Buchungen'!C2:C706,"&gt;="&amp;DW$4,'P23 monthly Buchungen'!C2:C706,"&lt;"&amp;DW$5+1,'P23 monthly Buchungen'!P2:P706,"Einnahmen")+SUMIFS('P23 monthly Buchungen'!F2:F706,'P23 monthly Buchungen'!D2:D706,$D24,'P23 monthly Buchungen'!C2:C706,"&gt;="&amp;DW$4,'P23 monthly Buchungen'!C2:C706,"&lt;"&amp;DW$5+1,'P23 monthly Buchungen'!L2:L706,"Einnahmen")-SUMIFS('P23 monthly Buchungen'!F2:F706,'P23 monthly Buchungen'!D2:D706,$D24,'P23 monthly Buchungen'!C2:C706,"&gt;="&amp;DW$4,'P23 monthly Buchungen'!C2:C706,"&lt;"&amp;DW$5+1,'P23 monthly Buchungen'!P2:P706,"Ausgaben"))</f>
        <v>0</v>
      </c>
      <c r="DX24" s="21"/>
      <c r="DZ24" s="26">
        <f>-(SUMIFS('P23 monthly Buchungen'!F2:F706,'P23 monthly Buchungen'!D2:D706,$D24,'P23 monthly Buchungen'!C2:C706,"&gt;="&amp;DZ$4,'P23 monthly Buchungen'!C2:C706,"&lt;"&amp;DZ$5+1,'P23 monthly Buchungen'!L2:L706,"Ausgaben")-SUMIFS('P23 monthly Buchungen'!F2:F706,'P23 monthly Buchungen'!D2:D706,$D24,'P23 monthly Buchungen'!C2:C706,"&gt;="&amp;DZ$4,'P23 monthly Buchungen'!C2:C706,"&lt;"&amp;DZ$5+1,'P23 monthly Buchungen'!P2:P706,"Einnahmen")+SUMIFS('P23 monthly Buchungen'!F2:F706,'P23 monthly Buchungen'!D2:D706,$D24,'P23 monthly Buchungen'!C2:C706,"&gt;="&amp;DZ$4,'P23 monthly Buchungen'!C2:C706,"&lt;"&amp;DZ$5+1,'P23 monthly Buchungen'!L2:L706,"Einnahmen")-SUMIFS('P23 monthly Buchungen'!F2:F706,'P23 monthly Buchungen'!D2:D706,$D24,'P23 monthly Buchungen'!C2:C706,"&gt;="&amp;DZ$4,'P23 monthly Buchungen'!C2:C706,"&lt;"&amp;DZ$5+1,'P23 monthly Buchungen'!P2:P706,"Ausgaben"))</f>
        <v>0</v>
      </c>
      <c r="EA24" s="21"/>
      <c r="EC24" s="26">
        <f>-(SUMIFS('P23 monthly Buchungen'!F2:F706,'P23 monthly Buchungen'!D2:D706,$D24,'P23 monthly Buchungen'!C2:C706,"&gt;="&amp;EC$4,'P23 monthly Buchungen'!C2:C706,"&lt;"&amp;EC$5+1,'P23 monthly Buchungen'!L2:L706,"Ausgaben")-SUMIFS('P23 monthly Buchungen'!F2:F706,'P23 monthly Buchungen'!D2:D706,$D24,'P23 monthly Buchungen'!C2:C706,"&gt;="&amp;EC$4,'P23 monthly Buchungen'!C2:C706,"&lt;"&amp;EC$5+1,'P23 monthly Buchungen'!P2:P706,"Einnahmen")+SUMIFS('P23 monthly Buchungen'!F2:F706,'P23 monthly Buchungen'!D2:D706,$D24,'P23 monthly Buchungen'!C2:C706,"&gt;="&amp;EC$4,'P23 monthly Buchungen'!C2:C706,"&lt;"&amp;EC$5+1,'P23 monthly Buchungen'!L2:L706,"Einnahmen")-SUMIFS('P23 monthly Buchungen'!F2:F706,'P23 monthly Buchungen'!D2:D706,$D24,'P23 monthly Buchungen'!C2:C706,"&gt;="&amp;EC$4,'P23 monthly Buchungen'!C2:C706,"&lt;"&amp;EC$5+1,'P23 monthly Buchungen'!P2:P706,"Ausgaben"))</f>
        <v>0</v>
      </c>
      <c r="ED24" s="21"/>
      <c r="EF24" s="26">
        <f>-(SUMIFS('P23 monthly Buchungen'!F2:F706,'P23 monthly Buchungen'!D2:D706,$D24,'P23 monthly Buchungen'!C2:C706,"&gt;="&amp;EF$4,'P23 monthly Buchungen'!C2:C706,"&lt;"&amp;EF$5+1,'P23 monthly Buchungen'!L2:L706,"Ausgaben")-SUMIFS('P23 monthly Buchungen'!F2:F706,'P23 monthly Buchungen'!D2:D706,$D24,'P23 monthly Buchungen'!C2:C706,"&gt;="&amp;EF$4,'P23 monthly Buchungen'!C2:C706,"&lt;"&amp;EF$5+1,'P23 monthly Buchungen'!P2:P706,"Einnahmen")+SUMIFS('P23 monthly Buchungen'!F2:F706,'P23 monthly Buchungen'!D2:D706,$D24,'P23 monthly Buchungen'!C2:C706,"&gt;="&amp;EF$4,'P23 monthly Buchungen'!C2:C706,"&lt;"&amp;EF$5+1,'P23 monthly Buchungen'!L2:L706,"Einnahmen")-SUMIFS('P23 monthly Buchungen'!F2:F706,'P23 monthly Buchungen'!D2:D706,$D24,'P23 monthly Buchungen'!C2:C706,"&gt;="&amp;EF$4,'P23 monthly Buchungen'!C2:C706,"&lt;"&amp;EF$5+1,'P23 monthly Buchungen'!P2:P706,"Ausgaben"))</f>
        <v>0</v>
      </c>
      <c r="EG24" s="21"/>
      <c r="EI24" s="26">
        <f>-(SUMIFS('P23 monthly Buchungen'!F2:F706,'P23 monthly Buchungen'!D2:D706,$D24,'P23 monthly Buchungen'!C2:C706,"&gt;="&amp;EI$4,'P23 monthly Buchungen'!C2:C706,"&lt;"&amp;EI$5+1,'P23 monthly Buchungen'!L2:L706,"Ausgaben")-SUMIFS('P23 monthly Buchungen'!F2:F706,'P23 monthly Buchungen'!D2:D706,$D24,'P23 monthly Buchungen'!C2:C706,"&gt;="&amp;EI$4,'P23 monthly Buchungen'!C2:C706,"&lt;"&amp;EI$5+1,'P23 monthly Buchungen'!P2:P706,"Einnahmen")+SUMIFS('P23 monthly Buchungen'!F2:F706,'P23 monthly Buchungen'!D2:D706,$D24,'P23 monthly Buchungen'!C2:C706,"&gt;="&amp;EI$4,'P23 monthly Buchungen'!C2:C706,"&lt;"&amp;EI$5+1,'P23 monthly Buchungen'!L2:L706,"Einnahmen")-SUMIFS('P23 monthly Buchungen'!F2:F706,'P23 monthly Buchungen'!D2:D706,$D24,'P23 monthly Buchungen'!C2:C706,"&gt;="&amp;EI$4,'P23 monthly Buchungen'!C2:C706,"&lt;"&amp;EI$5+1,'P23 monthly Buchungen'!P2:P706,"Ausgaben"))</f>
        <v>0</v>
      </c>
    </row>
    <row r="25" spans="1:139" x14ac:dyDescent="0.2">
      <c r="C25" t="s">
        <v>5009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Buchungen'!F2:F706,'P23 monthly Buchungen'!D2:D706,$D25,'P23 monthly Buchungen'!C2:C706,"&gt;="&amp;P$4,'P23 monthly Buchungen'!C2:C706,"&lt;"&amp;P$5+1,'P23 monthly Buchungen'!L2:L706,"Ausgaben")-SUMIFS('P23 monthly Buchungen'!F2:F706,'P23 monthly Buchungen'!D2:D706,$D25,'P23 monthly Buchungen'!C2:C706,"&gt;="&amp;P$4,'P23 monthly Buchungen'!C2:C706,"&lt;"&amp;P$5+1,'P23 monthly Buchungen'!P2:P706,"Einnahmen")+SUMIFS('P23 monthly Buchungen'!F2:F706,'P23 monthly Buchungen'!D2:D706,$D25,'P23 monthly Buchungen'!C2:C706,"&gt;="&amp;P$4,'P23 monthly Buchungen'!C2:C706,"&lt;"&amp;P$5+1,'P23 monthly Buchungen'!L2:L706,"Einnahmen")-SUMIFS('P23 monthly Buchungen'!F2:F706,'P23 monthly Buchungen'!D2:D706,$D25,'P23 monthly Buchungen'!C2:C706,"&gt;="&amp;P$4,'P23 monthly Buchungen'!C2:C706,"&lt;"&amp;P$5+1,'P23 monthly Buchungen'!P2:P706,"Ausgaben"))</f>
        <v>0</v>
      </c>
      <c r="Q25" s="21"/>
      <c r="S25" s="26">
        <f>-(SUMIFS('P23 monthly Buchungen'!F2:F706,'P23 monthly Buchungen'!D2:D706,$D25,'P23 monthly Buchungen'!C2:C706,"&gt;="&amp;S$4,'P23 monthly Buchungen'!C2:C706,"&lt;"&amp;S$5+1,'P23 monthly Buchungen'!L2:L706,"Ausgaben")-SUMIFS('P23 monthly Buchungen'!F2:F706,'P23 monthly Buchungen'!D2:D706,$D25,'P23 monthly Buchungen'!C2:C706,"&gt;="&amp;S$4,'P23 monthly Buchungen'!C2:C706,"&lt;"&amp;S$5+1,'P23 monthly Buchungen'!P2:P706,"Einnahmen")+SUMIFS('P23 monthly Buchungen'!F2:F706,'P23 monthly Buchungen'!D2:D706,$D25,'P23 monthly Buchungen'!C2:C706,"&gt;="&amp;S$4,'P23 monthly Buchungen'!C2:C706,"&lt;"&amp;S$5+1,'P23 monthly Buchungen'!L2:L706,"Einnahmen")-SUMIFS('P23 monthly Buchungen'!F2:F706,'P23 monthly Buchungen'!D2:D706,$D25,'P23 monthly Buchungen'!C2:C706,"&gt;="&amp;S$4,'P23 monthly Buchungen'!C2:C706,"&lt;"&amp;S$5+1,'P23 monthly Buchungen'!P2:P706,"Ausgaben"))</f>
        <v>0</v>
      </c>
      <c r="T25" s="21"/>
      <c r="V25" s="26">
        <f>-(SUMIFS('P23 monthly Buchungen'!F2:F706,'P23 monthly Buchungen'!D2:D706,$D25,'P23 monthly Buchungen'!C2:C706,"&gt;="&amp;V$4,'P23 monthly Buchungen'!C2:C706,"&lt;"&amp;V$5+1,'P23 monthly Buchungen'!L2:L706,"Ausgaben")-SUMIFS('P23 monthly Buchungen'!F2:F706,'P23 monthly Buchungen'!D2:D706,$D25,'P23 monthly Buchungen'!C2:C706,"&gt;="&amp;V$4,'P23 monthly Buchungen'!C2:C706,"&lt;"&amp;V$5+1,'P23 monthly Buchungen'!P2:P706,"Einnahmen")+SUMIFS('P23 monthly Buchungen'!F2:F706,'P23 monthly Buchungen'!D2:D706,$D25,'P23 monthly Buchungen'!C2:C706,"&gt;="&amp;V$4,'P23 monthly Buchungen'!C2:C706,"&lt;"&amp;V$5+1,'P23 monthly Buchungen'!L2:L706,"Einnahmen")-SUMIFS('P23 monthly Buchungen'!F2:F706,'P23 monthly Buchungen'!D2:D706,$D25,'P23 monthly Buchungen'!C2:C706,"&gt;="&amp;V$4,'P23 monthly Buchungen'!C2:C706,"&lt;"&amp;V$5+1,'P23 monthly Buchungen'!P2:P706,"Ausgaben"))</f>
        <v>0</v>
      </c>
      <c r="W25" s="21"/>
      <c r="Y25" s="26">
        <f>-(SUMIFS('P23 monthly Buchungen'!F2:F706,'P23 monthly Buchungen'!D2:D706,$D25,'P23 monthly Buchungen'!C2:C706,"&gt;="&amp;Y$4,'P23 monthly Buchungen'!C2:C706,"&lt;"&amp;Y$5+1,'P23 monthly Buchungen'!L2:L706,"Ausgaben")-SUMIFS('P23 monthly Buchungen'!F2:F706,'P23 monthly Buchungen'!D2:D706,$D25,'P23 monthly Buchungen'!C2:C706,"&gt;="&amp;Y$4,'P23 monthly Buchungen'!C2:C706,"&lt;"&amp;Y$5+1,'P23 monthly Buchungen'!P2:P706,"Einnahmen")+SUMIFS('P23 monthly Buchungen'!F2:F706,'P23 monthly Buchungen'!D2:D706,$D25,'P23 monthly Buchungen'!C2:C706,"&gt;="&amp;Y$4,'P23 monthly Buchungen'!C2:C706,"&lt;"&amp;Y$5+1,'P23 monthly Buchungen'!L2:L706,"Einnahmen")-SUMIFS('P23 monthly Buchungen'!F2:F706,'P23 monthly Buchungen'!D2:D706,$D25,'P23 monthly Buchungen'!C2:C706,"&gt;="&amp;Y$4,'P23 monthly Buchungen'!C2:C706,"&lt;"&amp;Y$5+1,'P23 monthly Buchungen'!P2:P706,"Ausgaben"))</f>
        <v>0</v>
      </c>
      <c r="Z25" s="21"/>
      <c r="AB25" s="26">
        <f>-(SUMIFS('P23 monthly Buchungen'!F2:F706,'P23 monthly Buchungen'!D2:D706,$D25,'P23 monthly Buchungen'!C2:C706,"&gt;="&amp;AB$4,'P23 monthly Buchungen'!C2:C706,"&lt;"&amp;AB$5+1,'P23 monthly Buchungen'!L2:L706,"Ausgaben")-SUMIFS('P23 monthly Buchungen'!F2:F706,'P23 monthly Buchungen'!D2:D706,$D25,'P23 monthly Buchungen'!C2:C706,"&gt;="&amp;AB$4,'P23 monthly Buchungen'!C2:C706,"&lt;"&amp;AB$5+1,'P23 monthly Buchungen'!P2:P706,"Einnahmen")+SUMIFS('P23 monthly Buchungen'!F2:F706,'P23 monthly Buchungen'!D2:D706,$D25,'P23 monthly Buchungen'!C2:C706,"&gt;="&amp;AB$4,'P23 monthly Buchungen'!C2:C706,"&lt;"&amp;AB$5+1,'P23 monthly Buchungen'!L2:L706,"Einnahmen")-SUMIFS('P23 monthly Buchungen'!F2:F706,'P23 monthly Buchungen'!D2:D706,$D25,'P23 monthly Buchungen'!C2:C706,"&gt;="&amp;AB$4,'P23 monthly Buchungen'!C2:C706,"&lt;"&amp;AB$5+1,'P23 monthly Buchungen'!P2:P706,"Ausgaben"))</f>
        <v>0</v>
      </c>
      <c r="AC25" s="21"/>
      <c r="AE25" s="26">
        <f>-(SUMIFS('P23 monthly Buchungen'!F2:F706,'P23 monthly Buchungen'!D2:D706,$D25,'P23 monthly Buchungen'!C2:C706,"&gt;="&amp;AE$4,'P23 monthly Buchungen'!C2:C706,"&lt;"&amp;AE$5+1,'P23 monthly Buchungen'!L2:L706,"Ausgaben")-SUMIFS('P23 monthly Buchungen'!F2:F706,'P23 monthly Buchungen'!D2:D706,$D25,'P23 monthly Buchungen'!C2:C706,"&gt;="&amp;AE$4,'P23 monthly Buchungen'!C2:C706,"&lt;"&amp;AE$5+1,'P23 monthly Buchungen'!P2:P706,"Einnahmen")+SUMIFS('P23 monthly Buchungen'!F2:F706,'P23 monthly Buchungen'!D2:D706,$D25,'P23 monthly Buchungen'!C2:C706,"&gt;="&amp;AE$4,'P23 monthly Buchungen'!C2:C706,"&lt;"&amp;AE$5+1,'P23 monthly Buchungen'!L2:L706,"Einnahmen")-SUMIFS('P23 monthly Buchungen'!F2:F706,'P23 monthly Buchungen'!D2:D706,$D25,'P23 monthly Buchungen'!C2:C706,"&gt;="&amp;AE$4,'P23 monthly Buchungen'!C2:C706,"&lt;"&amp;AE$5+1,'P23 monthly Buchungen'!P2:P706,"Ausgaben"))</f>
        <v>0</v>
      </c>
      <c r="AF25" s="21"/>
      <c r="AH25" s="26">
        <f>-(SUMIFS('P23 monthly Buchungen'!F2:F706,'P23 monthly Buchungen'!D2:D706,$D25,'P23 monthly Buchungen'!C2:C706,"&gt;="&amp;AH$4,'P23 monthly Buchungen'!C2:C706,"&lt;"&amp;AH$5+1,'P23 monthly Buchungen'!L2:L706,"Ausgaben")-SUMIFS('P23 monthly Buchungen'!F2:F706,'P23 monthly Buchungen'!D2:D706,$D25,'P23 monthly Buchungen'!C2:C706,"&gt;="&amp;AH$4,'P23 monthly Buchungen'!C2:C706,"&lt;"&amp;AH$5+1,'P23 monthly Buchungen'!P2:P706,"Einnahmen")+SUMIFS('P23 monthly Buchungen'!F2:F706,'P23 monthly Buchungen'!D2:D706,$D25,'P23 monthly Buchungen'!C2:C706,"&gt;="&amp;AH$4,'P23 monthly Buchungen'!C2:C706,"&lt;"&amp;AH$5+1,'P23 monthly Buchungen'!L2:L706,"Einnahmen")-SUMIFS('P23 monthly Buchungen'!F2:F706,'P23 monthly Buchungen'!D2:D706,$D25,'P23 monthly Buchungen'!C2:C706,"&gt;="&amp;AH$4,'P23 monthly Buchungen'!C2:C706,"&lt;"&amp;AH$5+1,'P23 monthly Buchungen'!P2:P706,"Ausgaben"))</f>
        <v>30000</v>
      </c>
      <c r="AI25" s="21"/>
      <c r="AK25" s="26">
        <f>-(SUMIFS('P23 monthly Buchungen'!F2:F706,'P23 monthly Buchungen'!D2:D706,$D25,'P23 monthly Buchungen'!C2:C706,"&gt;="&amp;AK$4,'P23 monthly Buchungen'!C2:C706,"&lt;"&amp;AK$5+1,'P23 monthly Buchungen'!L2:L706,"Ausgaben")-SUMIFS('P23 monthly Buchungen'!F2:F706,'P23 monthly Buchungen'!D2:D706,$D25,'P23 monthly Buchungen'!C2:C706,"&gt;="&amp;AK$4,'P23 monthly Buchungen'!C2:C706,"&lt;"&amp;AK$5+1,'P23 monthly Buchungen'!P2:P706,"Einnahmen")+SUMIFS('P23 monthly Buchungen'!F2:F706,'P23 monthly Buchungen'!D2:D706,$D25,'P23 monthly Buchungen'!C2:C706,"&gt;="&amp;AK$4,'P23 monthly Buchungen'!C2:C706,"&lt;"&amp;AK$5+1,'P23 monthly Buchungen'!L2:L706,"Einnahmen")-SUMIFS('P23 monthly Buchungen'!F2:F706,'P23 monthly Buchungen'!D2:D706,$D25,'P23 monthly Buchungen'!C2:C706,"&gt;="&amp;AK$4,'P23 monthly Buchungen'!C2:C706,"&lt;"&amp;AK$5+1,'P23 monthly Buchungen'!P2:P706,"Ausgaben"))</f>
        <v>0</v>
      </c>
      <c r="AL25" s="21"/>
      <c r="AN25" s="26">
        <f>-(SUMIFS('P23 monthly Buchungen'!F2:F706,'P23 monthly Buchungen'!D2:D706,$D25,'P23 monthly Buchungen'!C2:C706,"&gt;="&amp;AN$4,'P23 monthly Buchungen'!C2:C706,"&lt;"&amp;AN$5+1,'P23 monthly Buchungen'!L2:L706,"Ausgaben")-SUMIFS('P23 monthly Buchungen'!F2:F706,'P23 monthly Buchungen'!D2:D706,$D25,'P23 monthly Buchungen'!C2:C706,"&gt;="&amp;AN$4,'P23 monthly Buchungen'!C2:C706,"&lt;"&amp;AN$5+1,'P23 monthly Buchungen'!P2:P706,"Einnahmen")+SUMIFS('P23 monthly Buchungen'!F2:F706,'P23 monthly Buchungen'!D2:D706,$D25,'P23 monthly Buchungen'!C2:C706,"&gt;="&amp;AN$4,'P23 monthly Buchungen'!C2:C706,"&lt;"&amp;AN$5+1,'P23 monthly Buchungen'!L2:L706,"Einnahmen")-SUMIFS('P23 monthly Buchungen'!F2:F706,'P23 monthly Buchungen'!D2:D706,$D25,'P23 monthly Buchungen'!C2:C706,"&gt;="&amp;AN$4,'P23 monthly Buchungen'!C2:C706,"&lt;"&amp;AN$5+1,'P23 monthly Buchungen'!P2:P706,"Ausgaben"))</f>
        <v>0</v>
      </c>
      <c r="AO25" s="21"/>
      <c r="AQ25" s="26">
        <f>-(SUMIFS('P23 monthly Buchungen'!F2:F706,'P23 monthly Buchungen'!D2:D706,$D25,'P23 monthly Buchungen'!C2:C706,"&gt;="&amp;AQ$4,'P23 monthly Buchungen'!C2:C706,"&lt;"&amp;AQ$5+1,'P23 monthly Buchungen'!L2:L706,"Ausgaben")-SUMIFS('P23 monthly Buchungen'!F2:F706,'P23 monthly Buchungen'!D2:D706,$D25,'P23 monthly Buchungen'!C2:C706,"&gt;="&amp;AQ$4,'P23 monthly Buchungen'!C2:C706,"&lt;"&amp;AQ$5+1,'P23 monthly Buchungen'!P2:P706,"Einnahmen")+SUMIFS('P23 monthly Buchungen'!F2:F706,'P23 monthly Buchungen'!D2:D706,$D25,'P23 monthly Buchungen'!C2:C706,"&gt;="&amp;AQ$4,'P23 monthly Buchungen'!C2:C706,"&lt;"&amp;AQ$5+1,'P23 monthly Buchungen'!L2:L706,"Einnahmen")-SUMIFS('P23 monthly Buchungen'!F2:F706,'P23 monthly Buchungen'!D2:D706,$D25,'P23 monthly Buchungen'!C2:C706,"&gt;="&amp;AQ$4,'P23 monthly Buchungen'!C2:C706,"&lt;"&amp;AQ$5+1,'P23 monthly Buchungen'!P2:P706,"Ausgaben"))</f>
        <v>0</v>
      </c>
      <c r="AR25" s="21"/>
      <c r="AT25" s="26">
        <f>-(SUMIFS('P23 monthly Buchungen'!F2:F706,'P23 monthly Buchungen'!D2:D706,$D25,'P23 monthly Buchungen'!C2:C706,"&gt;="&amp;AT$4,'P23 monthly Buchungen'!C2:C706,"&lt;"&amp;AT$5+1,'P23 monthly Buchungen'!L2:L706,"Ausgaben")-SUMIFS('P23 monthly Buchungen'!F2:F706,'P23 monthly Buchungen'!D2:D706,$D25,'P23 monthly Buchungen'!C2:C706,"&gt;="&amp;AT$4,'P23 monthly Buchungen'!C2:C706,"&lt;"&amp;AT$5+1,'P23 monthly Buchungen'!P2:P706,"Einnahmen")+SUMIFS('P23 monthly Buchungen'!F2:F706,'P23 monthly Buchungen'!D2:D706,$D25,'P23 monthly Buchungen'!C2:C706,"&gt;="&amp;AT$4,'P23 monthly Buchungen'!C2:C706,"&lt;"&amp;AT$5+1,'P23 monthly Buchungen'!L2:L706,"Einnahmen")-SUMIFS('P23 monthly Buchungen'!F2:F706,'P23 monthly Buchungen'!D2:D706,$D25,'P23 monthly Buchungen'!C2:C706,"&gt;="&amp;AT$4,'P23 monthly Buchungen'!C2:C706,"&lt;"&amp;AT$5+1,'P23 monthly Buchungen'!P2:P706,"Ausgaben"))</f>
        <v>0</v>
      </c>
      <c r="AU25" s="21"/>
      <c r="AW25" s="26">
        <f>-(SUMIFS('P23 monthly Buchungen'!F2:F706,'P23 monthly Buchungen'!D2:D706,$D25,'P23 monthly Buchungen'!C2:C706,"&gt;="&amp;AW$4,'P23 monthly Buchungen'!C2:C706,"&lt;"&amp;AW$5+1,'P23 monthly Buchungen'!L2:L706,"Ausgaben")-SUMIFS('P23 monthly Buchungen'!F2:F706,'P23 monthly Buchungen'!D2:D706,$D25,'P23 monthly Buchungen'!C2:C706,"&gt;="&amp;AW$4,'P23 monthly Buchungen'!C2:C706,"&lt;"&amp;AW$5+1,'P23 monthly Buchungen'!P2:P706,"Einnahmen")+SUMIFS('P23 monthly Buchungen'!F2:F706,'P23 monthly Buchungen'!D2:D706,$D25,'P23 monthly Buchungen'!C2:C706,"&gt;="&amp;AW$4,'P23 monthly Buchungen'!C2:C706,"&lt;"&amp;AW$5+1,'P23 monthly Buchungen'!L2:L706,"Einnahmen")-SUMIFS('P23 monthly Buchungen'!F2:F706,'P23 monthly Buchungen'!D2:D706,$D25,'P23 monthly Buchungen'!C2:C706,"&gt;="&amp;AW$4,'P23 monthly Buchungen'!C2:C706,"&lt;"&amp;AW$5+1,'P23 monthly Buchungen'!P2:P706,"Ausgaben"))</f>
        <v>0</v>
      </c>
      <c r="AX25" s="21"/>
      <c r="AZ25" s="26">
        <f>-(SUMIFS('P23 monthly Buchungen'!F2:F706,'P23 monthly Buchungen'!D2:D706,$D25,'P23 monthly Buchungen'!C2:C706,"&gt;="&amp;AZ$4,'P23 monthly Buchungen'!C2:C706,"&lt;"&amp;AZ$5+1,'P23 monthly Buchungen'!L2:L706,"Ausgaben")-SUMIFS('P23 monthly Buchungen'!F2:F706,'P23 monthly Buchungen'!D2:D706,$D25,'P23 monthly Buchungen'!C2:C706,"&gt;="&amp;AZ$4,'P23 monthly Buchungen'!C2:C706,"&lt;"&amp;AZ$5+1,'P23 monthly Buchungen'!P2:P706,"Einnahmen")+SUMIFS('P23 monthly Buchungen'!F2:F706,'P23 monthly Buchungen'!D2:D706,$D25,'P23 monthly Buchungen'!C2:C706,"&gt;="&amp;AZ$4,'P23 monthly Buchungen'!C2:C706,"&lt;"&amp;AZ$5+1,'P23 monthly Buchungen'!L2:L706,"Einnahmen")-SUMIFS('P23 monthly Buchungen'!F2:F706,'P23 monthly Buchungen'!D2:D706,$D25,'P23 monthly Buchungen'!C2:C706,"&gt;="&amp;AZ$4,'P23 monthly Buchungen'!C2:C706,"&lt;"&amp;AZ$5+1,'P23 monthly Buchungen'!P2:P706,"Ausgaben"))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Buchungen'!F2:F706,'P23 monthly Buchungen'!D2:D706,$D25,'P23 monthly Buchungen'!C2:C706,"&gt;="&amp;BI$4,'P23 monthly Buchungen'!C2:C706,"&lt;"&amp;BI$5+1,'P23 monthly Buchungen'!L2:L706,"Ausgaben")-SUMIFS('P23 monthly Buchungen'!F2:F706,'P23 monthly Buchungen'!D2:D706,$D25,'P23 monthly Buchungen'!C2:C706,"&gt;="&amp;BI$4,'P23 monthly Buchungen'!C2:C706,"&lt;"&amp;BI$5+1,'P23 monthly Buchungen'!P2:P706,"Einnahmen")+SUMIFS('P23 monthly Buchungen'!F2:F706,'P23 monthly Buchungen'!D2:D706,$D25,'P23 monthly Buchungen'!C2:C706,"&gt;="&amp;BI$4,'P23 monthly Buchungen'!C2:C706,"&lt;"&amp;BI$5+1,'P23 monthly Buchungen'!L2:L706,"Einnahmen")-SUMIFS('P23 monthly Buchungen'!F2:F706,'P23 monthly Buchungen'!D2:D706,$D25,'P23 monthly Buchungen'!C2:C706,"&gt;="&amp;BI$4,'P23 monthly Buchungen'!C2:C706,"&lt;"&amp;BI$5+1,'P23 monthly Buchungen'!P2:P706,"Ausgaben"))</f>
        <v>0</v>
      </c>
      <c r="BJ25" s="21"/>
      <c r="BL25" s="26">
        <f>-(SUMIFS('P23 monthly Buchungen'!F2:F706,'P23 monthly Buchungen'!D2:D706,$D25,'P23 monthly Buchungen'!C2:C706,"&gt;="&amp;BL$4,'P23 monthly Buchungen'!C2:C706,"&lt;"&amp;BL$5+1,'P23 monthly Buchungen'!L2:L706,"Ausgaben")-SUMIFS('P23 monthly Buchungen'!F2:F706,'P23 monthly Buchungen'!D2:D706,$D25,'P23 monthly Buchungen'!C2:C706,"&gt;="&amp;BL$4,'P23 monthly Buchungen'!C2:C706,"&lt;"&amp;BL$5+1,'P23 monthly Buchungen'!P2:P706,"Einnahmen")+SUMIFS('P23 monthly Buchungen'!F2:F706,'P23 monthly Buchungen'!D2:D706,$D25,'P23 monthly Buchungen'!C2:C706,"&gt;="&amp;BL$4,'P23 monthly Buchungen'!C2:C706,"&lt;"&amp;BL$5+1,'P23 monthly Buchungen'!L2:L706,"Einnahmen")-SUMIFS('P23 monthly Buchungen'!F2:F706,'P23 monthly Buchungen'!D2:D706,$D25,'P23 monthly Buchungen'!C2:C706,"&gt;="&amp;BL$4,'P23 monthly Buchungen'!C2:C706,"&lt;"&amp;BL$5+1,'P23 monthly Buchungen'!P2:P706,"Ausgaben"))</f>
        <v>0</v>
      </c>
      <c r="BM25" s="21"/>
      <c r="BO25" s="26">
        <f>-(SUMIFS('P23 monthly Buchungen'!F2:F706,'P23 monthly Buchungen'!D2:D706,$D25,'P23 monthly Buchungen'!C2:C706,"&gt;="&amp;BO$4,'P23 monthly Buchungen'!C2:C706,"&lt;"&amp;BO$5+1,'P23 monthly Buchungen'!L2:L706,"Ausgaben")-SUMIFS('P23 monthly Buchungen'!F2:F706,'P23 monthly Buchungen'!D2:D706,$D25,'P23 monthly Buchungen'!C2:C706,"&gt;="&amp;BO$4,'P23 monthly Buchungen'!C2:C706,"&lt;"&amp;BO$5+1,'P23 monthly Buchungen'!P2:P706,"Einnahmen")+SUMIFS('P23 monthly Buchungen'!F2:F706,'P23 monthly Buchungen'!D2:D706,$D25,'P23 monthly Buchungen'!C2:C706,"&gt;="&amp;BO$4,'P23 monthly Buchungen'!C2:C706,"&lt;"&amp;BO$5+1,'P23 monthly Buchungen'!L2:L706,"Einnahmen")-SUMIFS('P23 monthly Buchungen'!F2:F706,'P23 monthly Buchungen'!D2:D706,$D25,'P23 monthly Buchungen'!C2:C706,"&gt;="&amp;BO$4,'P23 monthly Buchungen'!C2:C706,"&lt;"&amp;BO$5+1,'P23 monthly Buchungen'!P2:P706,"Ausgaben"))</f>
        <v>0</v>
      </c>
      <c r="BP25" s="21"/>
      <c r="BR25" s="26">
        <f>-(SUMIFS('P23 monthly Buchungen'!F2:F706,'P23 monthly Buchungen'!D2:D706,$D25,'P23 monthly Buchungen'!C2:C706,"&gt;="&amp;BR$4,'P23 monthly Buchungen'!C2:C706,"&lt;"&amp;BR$5+1,'P23 monthly Buchungen'!L2:L706,"Ausgaben")-SUMIFS('P23 monthly Buchungen'!F2:F706,'P23 monthly Buchungen'!D2:D706,$D25,'P23 monthly Buchungen'!C2:C706,"&gt;="&amp;BR$4,'P23 monthly Buchungen'!C2:C706,"&lt;"&amp;BR$5+1,'P23 monthly Buchungen'!P2:P706,"Einnahmen")+SUMIFS('P23 monthly Buchungen'!F2:F706,'P23 monthly Buchungen'!D2:D706,$D25,'P23 monthly Buchungen'!C2:C706,"&gt;="&amp;BR$4,'P23 monthly Buchungen'!C2:C706,"&lt;"&amp;BR$5+1,'P23 monthly Buchungen'!L2:L706,"Einnahmen")-SUMIFS('P23 monthly Buchungen'!F2:F706,'P23 monthly Buchungen'!D2:D706,$D25,'P23 monthly Buchungen'!C2:C706,"&gt;="&amp;BR$4,'P23 monthly Buchungen'!C2:C706,"&lt;"&amp;BR$5+1,'P23 monthly Buchungen'!P2:P706,"Ausgaben"))</f>
        <v>15000</v>
      </c>
      <c r="BS25" s="21"/>
      <c r="BU25" s="26">
        <f>-(SUMIFS('P23 monthly Buchungen'!F2:F706,'P23 monthly Buchungen'!D2:D706,$D25,'P23 monthly Buchungen'!C2:C706,"&gt;="&amp;BU$4,'P23 monthly Buchungen'!C2:C706,"&lt;"&amp;BU$5+1,'P23 monthly Buchungen'!L2:L706,"Ausgaben")-SUMIFS('P23 monthly Buchungen'!F2:F706,'P23 monthly Buchungen'!D2:D706,$D25,'P23 monthly Buchungen'!C2:C706,"&gt;="&amp;BU$4,'P23 monthly Buchungen'!C2:C706,"&lt;"&amp;BU$5+1,'P23 monthly Buchungen'!P2:P706,"Einnahmen")+SUMIFS('P23 monthly Buchungen'!F2:F706,'P23 monthly Buchungen'!D2:D706,$D25,'P23 monthly Buchungen'!C2:C706,"&gt;="&amp;BU$4,'P23 monthly Buchungen'!C2:C706,"&lt;"&amp;BU$5+1,'P23 monthly Buchungen'!L2:L706,"Einnahmen")-SUMIFS('P23 monthly Buchungen'!F2:F706,'P23 monthly Buchungen'!D2:D706,$D25,'P23 monthly Buchungen'!C2:C706,"&gt;="&amp;BU$4,'P23 monthly Buchungen'!C2:C706,"&lt;"&amp;BU$5+1,'P23 monthly Buchungen'!P2:P706,"Ausgaben"))</f>
        <v>0</v>
      </c>
      <c r="BV25" s="21"/>
      <c r="BX25" s="26">
        <f>-(SUMIFS('P23 monthly Buchungen'!F2:F706,'P23 monthly Buchungen'!D2:D706,$D25,'P23 monthly Buchungen'!C2:C706,"&gt;="&amp;BX$4,'P23 monthly Buchungen'!C2:C706,"&lt;"&amp;BX$5+1,'P23 monthly Buchungen'!L2:L706,"Ausgaben")-SUMIFS('P23 monthly Buchungen'!F2:F706,'P23 monthly Buchungen'!D2:D706,$D25,'P23 monthly Buchungen'!C2:C706,"&gt;="&amp;BX$4,'P23 monthly Buchungen'!C2:C706,"&lt;"&amp;BX$5+1,'P23 monthly Buchungen'!P2:P706,"Einnahmen")+SUMIFS('P23 monthly Buchungen'!F2:F706,'P23 monthly Buchungen'!D2:D706,$D25,'P23 monthly Buchungen'!C2:C706,"&gt;="&amp;BX$4,'P23 monthly Buchungen'!C2:C706,"&lt;"&amp;BX$5+1,'P23 monthly Buchungen'!L2:L706,"Einnahmen")-SUMIFS('P23 monthly Buchungen'!F2:F706,'P23 monthly Buchungen'!D2:D706,$D25,'P23 monthly Buchungen'!C2:C706,"&gt;="&amp;BX$4,'P23 monthly Buchungen'!C2:C706,"&lt;"&amp;BX$5+1,'P23 monthly Buchungen'!P2:P706,"Ausgaben"))</f>
        <v>0</v>
      </c>
      <c r="BY25" s="21"/>
      <c r="CA25" s="26">
        <f>-(SUMIFS('P23 monthly Buchungen'!F2:F706,'P23 monthly Buchungen'!D2:D706,$D25,'P23 monthly Buchungen'!C2:C706,"&gt;="&amp;CA$4,'P23 monthly Buchungen'!C2:C706,"&lt;"&amp;CA$5+1,'P23 monthly Buchungen'!L2:L706,"Ausgaben")-SUMIFS('P23 monthly Buchungen'!F2:F706,'P23 monthly Buchungen'!D2:D706,$D25,'P23 monthly Buchungen'!C2:C706,"&gt;="&amp;CA$4,'P23 monthly Buchungen'!C2:C706,"&lt;"&amp;CA$5+1,'P23 monthly Buchungen'!P2:P706,"Einnahmen")+SUMIFS('P23 monthly Buchungen'!F2:F706,'P23 monthly Buchungen'!D2:D706,$D25,'P23 monthly Buchungen'!C2:C706,"&gt;="&amp;CA$4,'P23 monthly Buchungen'!C2:C706,"&lt;"&amp;CA$5+1,'P23 monthly Buchungen'!L2:L706,"Einnahmen")-SUMIFS('P23 monthly Buchungen'!F2:F706,'P23 monthly Buchungen'!D2:D706,$D25,'P23 monthly Buchungen'!C2:C706,"&gt;="&amp;CA$4,'P23 monthly Buchungen'!C2:C706,"&lt;"&amp;CA$5+1,'P23 monthly Buchungen'!P2:P706,"Ausgaben"))</f>
        <v>0</v>
      </c>
      <c r="CB25" s="21"/>
      <c r="CD25" s="26">
        <f>-(SUMIFS('P23 monthly Buchungen'!F2:F706,'P23 monthly Buchungen'!D2:D706,$D25,'P23 monthly Buchungen'!C2:C706,"&gt;="&amp;CD$4,'P23 monthly Buchungen'!C2:C706,"&lt;"&amp;CD$5+1,'P23 monthly Buchungen'!L2:L706,"Ausgaben")-SUMIFS('P23 monthly Buchungen'!F2:F706,'P23 monthly Buchungen'!D2:D706,$D25,'P23 monthly Buchungen'!C2:C706,"&gt;="&amp;CD$4,'P23 monthly Buchungen'!C2:C706,"&lt;"&amp;CD$5+1,'P23 monthly Buchungen'!P2:P706,"Einnahmen")+SUMIFS('P23 monthly Buchungen'!F2:F706,'P23 monthly Buchungen'!D2:D706,$D25,'P23 monthly Buchungen'!C2:C706,"&gt;="&amp;CD$4,'P23 monthly Buchungen'!C2:C706,"&lt;"&amp;CD$5+1,'P23 monthly Buchungen'!L2:L706,"Einnahmen")-SUMIFS('P23 monthly Buchungen'!F2:F706,'P23 monthly Buchungen'!D2:D706,$D25,'P23 monthly Buchungen'!C2:C706,"&gt;="&amp;CD$4,'P23 monthly Buchungen'!C2:C706,"&lt;"&amp;CD$5+1,'P23 monthly Buchungen'!P2:P706,"Ausgaben"))</f>
        <v>0</v>
      </c>
      <c r="CE25" s="21"/>
      <c r="CG25" s="26">
        <f>-(SUMIFS('P23 monthly Buchungen'!F2:F706,'P23 monthly Buchungen'!D2:D706,$D25,'P23 monthly Buchungen'!C2:C706,"&gt;="&amp;CG$4,'P23 monthly Buchungen'!C2:C706,"&lt;"&amp;CG$5+1,'P23 monthly Buchungen'!L2:L706,"Ausgaben")-SUMIFS('P23 monthly Buchungen'!F2:F706,'P23 monthly Buchungen'!D2:D706,$D25,'P23 monthly Buchungen'!C2:C706,"&gt;="&amp;CG$4,'P23 monthly Buchungen'!C2:C706,"&lt;"&amp;CG$5+1,'P23 monthly Buchungen'!P2:P706,"Einnahmen")+SUMIFS('P23 monthly Buchungen'!F2:F706,'P23 monthly Buchungen'!D2:D706,$D25,'P23 monthly Buchungen'!C2:C706,"&gt;="&amp;CG$4,'P23 monthly Buchungen'!C2:C706,"&lt;"&amp;CG$5+1,'P23 monthly Buchungen'!L2:L706,"Einnahmen")-SUMIFS('P23 monthly Buchungen'!F2:F706,'P23 monthly Buchungen'!D2:D706,$D25,'P23 monthly Buchungen'!C2:C706,"&gt;="&amp;CG$4,'P23 monthly Buchungen'!C2:C706,"&lt;"&amp;CG$5+1,'P23 monthly Buchungen'!P2:P706,"Ausgaben"))</f>
        <v>0</v>
      </c>
      <c r="CH25" s="21"/>
      <c r="CJ25" s="26">
        <f>-(SUMIFS('P23 monthly Buchungen'!F2:F706,'P23 monthly Buchungen'!D2:D706,$D25,'P23 monthly Buchungen'!C2:C706,"&gt;="&amp;CJ$4,'P23 monthly Buchungen'!C2:C706,"&lt;"&amp;CJ$5+1,'P23 monthly Buchungen'!L2:L706,"Ausgaben")-SUMIFS('P23 monthly Buchungen'!F2:F706,'P23 monthly Buchungen'!D2:D706,$D25,'P23 monthly Buchungen'!C2:C706,"&gt;="&amp;CJ$4,'P23 monthly Buchungen'!C2:C706,"&lt;"&amp;CJ$5+1,'P23 monthly Buchungen'!P2:P706,"Einnahmen")+SUMIFS('P23 monthly Buchungen'!F2:F706,'P23 monthly Buchungen'!D2:D706,$D25,'P23 monthly Buchungen'!C2:C706,"&gt;="&amp;CJ$4,'P23 monthly Buchungen'!C2:C706,"&lt;"&amp;CJ$5+1,'P23 monthly Buchungen'!L2:L706,"Einnahmen")-SUMIFS('P23 monthly Buchungen'!F2:F706,'P23 monthly Buchungen'!D2:D706,$D25,'P23 monthly Buchungen'!C2:C706,"&gt;="&amp;CJ$4,'P23 monthly Buchungen'!C2:C706,"&lt;"&amp;CJ$5+1,'P23 monthly Buchungen'!P2:P706,"Ausgaben"))</f>
        <v>0</v>
      </c>
      <c r="CK25" s="21"/>
      <c r="CM25" s="26">
        <f>-(SUMIFS('P23 monthly Buchungen'!F2:F706,'P23 monthly Buchungen'!D2:D706,$D25,'P23 monthly Buchungen'!C2:C706,"&gt;="&amp;CM$4,'P23 monthly Buchungen'!C2:C706,"&lt;"&amp;CM$5+1,'P23 monthly Buchungen'!L2:L706,"Ausgaben")-SUMIFS('P23 monthly Buchungen'!F2:F706,'P23 monthly Buchungen'!D2:D706,$D25,'P23 monthly Buchungen'!C2:C706,"&gt;="&amp;CM$4,'P23 monthly Buchungen'!C2:C706,"&lt;"&amp;CM$5+1,'P23 monthly Buchungen'!P2:P706,"Einnahmen")+SUMIFS('P23 monthly Buchungen'!F2:F706,'P23 monthly Buchungen'!D2:D706,$D25,'P23 monthly Buchungen'!C2:C706,"&gt;="&amp;CM$4,'P23 monthly Buchungen'!C2:C706,"&lt;"&amp;CM$5+1,'P23 monthly Buchungen'!L2:L706,"Einnahmen")-SUMIFS('P23 monthly Buchungen'!F2:F706,'P23 monthly Buchungen'!D2:D706,$D25,'P23 monthly Buchungen'!C2:C706,"&gt;="&amp;CM$4,'P23 monthly Buchungen'!C2:C706,"&lt;"&amp;CM$5+1,'P23 monthly Buchungen'!P2:P706,"Ausgaben"))</f>
        <v>0</v>
      </c>
      <c r="CN25" s="21"/>
      <c r="CP25" s="26">
        <f>-(SUMIFS('P23 monthly Buchungen'!F2:F706,'P23 monthly Buchungen'!D2:D706,$D25,'P23 monthly Buchungen'!C2:C706,"&gt;="&amp;CP$4,'P23 monthly Buchungen'!C2:C706,"&lt;"&amp;CP$5+1,'P23 monthly Buchungen'!L2:L706,"Ausgaben")-SUMIFS('P23 monthly Buchungen'!F2:F706,'P23 monthly Buchungen'!D2:D706,$D25,'P23 monthly Buchungen'!C2:C706,"&gt;="&amp;CP$4,'P23 monthly Buchungen'!C2:C706,"&lt;"&amp;CP$5+1,'P23 monthly Buchungen'!P2:P706,"Einnahmen")+SUMIFS('P23 monthly Buchungen'!F2:F706,'P23 monthly Buchungen'!D2:D706,$D25,'P23 monthly Buchungen'!C2:C706,"&gt;="&amp;CP$4,'P23 monthly Buchungen'!C2:C706,"&lt;"&amp;CP$5+1,'P23 monthly Buchungen'!L2:L706,"Einnahmen")-SUMIFS('P23 monthly Buchungen'!F2:F706,'P23 monthly Buchungen'!D2:D706,$D25,'P23 monthly Buchungen'!C2:C706,"&gt;="&amp;CP$4,'P23 monthly Buchungen'!C2:C706,"&lt;"&amp;CP$5+1,'P23 monthly Buchungen'!P2:P706,"Ausgaben"))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Buchungen'!F2:F706,'P23 monthly Buchungen'!D2:D706,$D25,'P23 monthly Buchungen'!C2:C706,"&gt;="&amp;CY$4,'P23 monthly Buchungen'!C2:C706,"&lt;"&amp;CY$5+1,'P23 monthly Buchungen'!L2:L706,"Ausgaben")-SUMIFS('P23 monthly Buchungen'!F2:F706,'P23 monthly Buchungen'!D2:D706,$D25,'P23 monthly Buchungen'!C2:C706,"&gt;="&amp;CY$4,'P23 monthly Buchungen'!C2:C706,"&lt;"&amp;CY$5+1,'P23 monthly Buchungen'!P2:P706,"Einnahmen")+SUMIFS('P23 monthly Buchungen'!F2:F706,'P23 monthly Buchungen'!D2:D706,$D25,'P23 monthly Buchungen'!C2:C706,"&gt;="&amp;CY$4,'P23 monthly Buchungen'!C2:C706,"&lt;"&amp;CY$5+1,'P23 monthly Buchungen'!L2:L706,"Einnahmen")-SUMIFS('P23 monthly Buchungen'!F2:F706,'P23 monthly Buchungen'!D2:D706,$D25,'P23 monthly Buchungen'!C2:C706,"&gt;="&amp;CY$4,'P23 monthly Buchungen'!C2:C706,"&lt;"&amp;CY$5+1,'P23 monthly Buchungen'!P2:P706,"Ausgaben"))</f>
        <v>0</v>
      </c>
      <c r="CZ25" s="21"/>
      <c r="DB25" s="26">
        <f>-(SUMIFS('P23 monthly Buchungen'!F2:F706,'P23 monthly Buchungen'!D2:D706,$D25,'P23 monthly Buchungen'!C2:C706,"&gt;="&amp;DB$4,'P23 monthly Buchungen'!C2:C706,"&lt;"&amp;DB$5+1,'P23 monthly Buchungen'!L2:L706,"Ausgaben")-SUMIFS('P23 monthly Buchungen'!F2:F706,'P23 monthly Buchungen'!D2:D706,$D25,'P23 monthly Buchungen'!C2:C706,"&gt;="&amp;DB$4,'P23 monthly Buchungen'!C2:C706,"&lt;"&amp;DB$5+1,'P23 monthly Buchungen'!P2:P706,"Einnahmen")+SUMIFS('P23 monthly Buchungen'!F2:F706,'P23 monthly Buchungen'!D2:D706,$D25,'P23 monthly Buchungen'!C2:C706,"&gt;="&amp;DB$4,'P23 monthly Buchungen'!C2:C706,"&lt;"&amp;DB$5+1,'P23 monthly Buchungen'!L2:L706,"Einnahmen")-SUMIFS('P23 monthly Buchungen'!F2:F706,'P23 monthly Buchungen'!D2:D706,$D25,'P23 monthly Buchungen'!C2:C706,"&gt;="&amp;DB$4,'P23 monthly Buchungen'!C2:C706,"&lt;"&amp;DB$5+1,'P23 monthly Buchungen'!P2:P706,"Ausgaben"))</f>
        <v>0</v>
      </c>
      <c r="DC25" s="21"/>
      <c r="DE25" s="26">
        <f>-(SUMIFS('P23 monthly Buchungen'!F2:F706,'P23 monthly Buchungen'!D2:D706,$D25,'P23 monthly Buchungen'!C2:C706,"&gt;="&amp;DE$4,'P23 monthly Buchungen'!C2:C706,"&lt;"&amp;DE$5+1,'P23 monthly Buchungen'!L2:L706,"Ausgaben")-SUMIFS('P23 monthly Buchungen'!F2:F706,'P23 monthly Buchungen'!D2:D706,$D25,'P23 monthly Buchungen'!C2:C706,"&gt;="&amp;DE$4,'P23 monthly Buchungen'!C2:C706,"&lt;"&amp;DE$5+1,'P23 monthly Buchungen'!P2:P706,"Einnahmen")+SUMIFS('P23 monthly Buchungen'!F2:F706,'P23 monthly Buchungen'!D2:D706,$D25,'P23 monthly Buchungen'!C2:C706,"&gt;="&amp;DE$4,'P23 monthly Buchungen'!C2:C706,"&lt;"&amp;DE$5+1,'P23 monthly Buchungen'!L2:L706,"Einnahmen")-SUMIFS('P23 monthly Buchungen'!F2:F706,'P23 monthly Buchungen'!D2:D706,$D25,'P23 monthly Buchungen'!C2:C706,"&gt;="&amp;DE$4,'P23 monthly Buchungen'!C2:C706,"&lt;"&amp;DE$5+1,'P23 monthly Buchungen'!P2:P706,"Ausgaben"))</f>
        <v>0</v>
      </c>
      <c r="DF25" s="21"/>
      <c r="DH25" s="26">
        <f>-(SUMIFS('P23 monthly Buchungen'!F2:F706,'P23 monthly Buchungen'!D2:D706,$D25,'P23 monthly Buchungen'!C2:C706,"&gt;="&amp;DH$4,'P23 monthly Buchungen'!C2:C706,"&lt;"&amp;DH$5+1,'P23 monthly Buchungen'!L2:L706,"Ausgaben")-SUMIFS('P23 monthly Buchungen'!F2:F706,'P23 monthly Buchungen'!D2:D706,$D25,'P23 monthly Buchungen'!C2:C706,"&gt;="&amp;DH$4,'P23 monthly Buchungen'!C2:C706,"&lt;"&amp;DH$5+1,'P23 monthly Buchungen'!P2:P706,"Einnahmen")+SUMIFS('P23 monthly Buchungen'!F2:F706,'P23 monthly Buchungen'!D2:D706,$D25,'P23 monthly Buchungen'!C2:C706,"&gt;="&amp;DH$4,'P23 monthly Buchungen'!C2:C706,"&lt;"&amp;DH$5+1,'P23 monthly Buchungen'!L2:L706,"Einnahmen")-SUMIFS('P23 monthly Buchungen'!F2:F706,'P23 monthly Buchungen'!D2:D706,$D25,'P23 monthly Buchungen'!C2:C706,"&gt;="&amp;DH$4,'P23 monthly Buchungen'!C2:C706,"&lt;"&amp;DH$5+1,'P23 monthly Buchungen'!P2:P706,"Ausgaben"))</f>
        <v>0</v>
      </c>
      <c r="DI25" s="21"/>
      <c r="DK25" s="26">
        <f>-(SUMIFS('P23 monthly Buchungen'!F2:F706,'P23 monthly Buchungen'!D2:D706,$D25,'P23 monthly Buchungen'!C2:C706,"&gt;="&amp;DK$4,'P23 monthly Buchungen'!C2:C706,"&lt;"&amp;DK$5+1,'P23 monthly Buchungen'!L2:L706,"Ausgaben")-SUMIFS('P23 monthly Buchungen'!F2:F706,'P23 monthly Buchungen'!D2:D706,$D25,'P23 monthly Buchungen'!C2:C706,"&gt;="&amp;DK$4,'P23 monthly Buchungen'!C2:C706,"&lt;"&amp;DK$5+1,'P23 monthly Buchungen'!P2:P706,"Einnahmen")+SUMIFS('P23 monthly Buchungen'!F2:F706,'P23 monthly Buchungen'!D2:D706,$D25,'P23 monthly Buchungen'!C2:C706,"&gt;="&amp;DK$4,'P23 monthly Buchungen'!C2:C706,"&lt;"&amp;DK$5+1,'P23 monthly Buchungen'!L2:L706,"Einnahmen")-SUMIFS('P23 monthly Buchungen'!F2:F706,'P23 monthly Buchungen'!D2:D706,$D25,'P23 monthly Buchungen'!C2:C706,"&gt;="&amp;DK$4,'P23 monthly Buchungen'!C2:C706,"&lt;"&amp;DK$5+1,'P23 monthly Buchungen'!P2:P706,"Ausgaben"))</f>
        <v>0</v>
      </c>
      <c r="DL25" s="21"/>
      <c r="DN25" s="26">
        <f>-(SUMIFS('P23 monthly Buchungen'!F2:F706,'P23 monthly Buchungen'!D2:D706,$D25,'P23 monthly Buchungen'!C2:C706,"&gt;="&amp;DN$4,'P23 monthly Buchungen'!C2:C706,"&lt;"&amp;DN$5+1,'P23 monthly Buchungen'!L2:L706,"Ausgaben")-SUMIFS('P23 monthly Buchungen'!F2:F706,'P23 monthly Buchungen'!D2:D706,$D25,'P23 monthly Buchungen'!C2:C706,"&gt;="&amp;DN$4,'P23 monthly Buchungen'!C2:C706,"&lt;"&amp;DN$5+1,'P23 monthly Buchungen'!P2:P706,"Einnahmen")+SUMIFS('P23 monthly Buchungen'!F2:F706,'P23 monthly Buchungen'!D2:D706,$D25,'P23 monthly Buchungen'!C2:C706,"&gt;="&amp;DN$4,'P23 monthly Buchungen'!C2:C706,"&lt;"&amp;DN$5+1,'P23 monthly Buchungen'!L2:L706,"Einnahmen")-SUMIFS('P23 monthly Buchungen'!F2:F706,'P23 monthly Buchungen'!D2:D706,$D25,'P23 monthly Buchungen'!C2:C706,"&gt;="&amp;DN$4,'P23 monthly Buchungen'!C2:C706,"&lt;"&amp;DN$5+1,'P23 monthly Buchungen'!P2:P706,"Ausgaben"))</f>
        <v>0</v>
      </c>
      <c r="DO25" s="21"/>
      <c r="DQ25" s="26">
        <f>-(SUMIFS('P23 monthly Buchungen'!F2:F706,'P23 monthly Buchungen'!D2:D706,$D25,'P23 monthly Buchungen'!C2:C706,"&gt;="&amp;DQ$4,'P23 monthly Buchungen'!C2:C706,"&lt;"&amp;DQ$5+1,'P23 monthly Buchungen'!L2:L706,"Ausgaben")-SUMIFS('P23 monthly Buchungen'!F2:F706,'P23 monthly Buchungen'!D2:D706,$D25,'P23 monthly Buchungen'!C2:C706,"&gt;="&amp;DQ$4,'P23 monthly Buchungen'!C2:C706,"&lt;"&amp;DQ$5+1,'P23 monthly Buchungen'!P2:P706,"Einnahmen")+SUMIFS('P23 monthly Buchungen'!F2:F706,'P23 monthly Buchungen'!D2:D706,$D25,'P23 monthly Buchungen'!C2:C706,"&gt;="&amp;DQ$4,'P23 monthly Buchungen'!C2:C706,"&lt;"&amp;DQ$5+1,'P23 monthly Buchungen'!L2:L706,"Einnahmen")-SUMIFS('P23 monthly Buchungen'!F2:F706,'P23 monthly Buchungen'!D2:D706,$D25,'P23 monthly Buchungen'!C2:C706,"&gt;="&amp;DQ$4,'P23 monthly Buchungen'!C2:C706,"&lt;"&amp;DQ$5+1,'P23 monthly Buchungen'!P2:P706,"Ausgaben"))</f>
        <v>0</v>
      </c>
      <c r="DR25" s="21"/>
      <c r="DT25" s="26">
        <f>-(SUMIFS('P23 monthly Buchungen'!F2:F706,'P23 monthly Buchungen'!D2:D706,$D25,'P23 monthly Buchungen'!C2:C706,"&gt;="&amp;DT$4,'P23 monthly Buchungen'!C2:C706,"&lt;"&amp;DT$5+1,'P23 monthly Buchungen'!L2:L706,"Ausgaben")-SUMIFS('P23 monthly Buchungen'!F2:F706,'P23 monthly Buchungen'!D2:D706,$D25,'P23 monthly Buchungen'!C2:C706,"&gt;="&amp;DT$4,'P23 monthly Buchungen'!C2:C706,"&lt;"&amp;DT$5+1,'P23 monthly Buchungen'!P2:P706,"Einnahmen")+SUMIFS('P23 monthly Buchungen'!F2:F706,'P23 monthly Buchungen'!D2:D706,$D25,'P23 monthly Buchungen'!C2:C706,"&gt;="&amp;DT$4,'P23 monthly Buchungen'!C2:C706,"&lt;"&amp;DT$5+1,'P23 monthly Buchungen'!L2:L706,"Einnahmen")-SUMIFS('P23 monthly Buchungen'!F2:F706,'P23 monthly Buchungen'!D2:D706,$D25,'P23 monthly Buchungen'!C2:C706,"&gt;="&amp;DT$4,'P23 monthly Buchungen'!C2:C706,"&lt;"&amp;DT$5+1,'P23 monthly Buchungen'!P2:P706,"Ausgaben"))</f>
        <v>0</v>
      </c>
      <c r="DU25" s="21"/>
      <c r="DW25" s="26">
        <f>-(SUMIFS('P23 monthly Buchungen'!F2:F706,'P23 monthly Buchungen'!D2:D706,$D25,'P23 monthly Buchungen'!C2:C706,"&gt;="&amp;DW$4,'P23 monthly Buchungen'!C2:C706,"&lt;"&amp;DW$5+1,'P23 monthly Buchungen'!L2:L706,"Ausgaben")-SUMIFS('P23 monthly Buchungen'!F2:F706,'P23 monthly Buchungen'!D2:D706,$D25,'P23 monthly Buchungen'!C2:C706,"&gt;="&amp;DW$4,'P23 monthly Buchungen'!C2:C706,"&lt;"&amp;DW$5+1,'P23 monthly Buchungen'!P2:P706,"Einnahmen")+SUMIFS('P23 monthly Buchungen'!F2:F706,'P23 monthly Buchungen'!D2:D706,$D25,'P23 monthly Buchungen'!C2:C706,"&gt;="&amp;DW$4,'P23 monthly Buchungen'!C2:C706,"&lt;"&amp;DW$5+1,'P23 monthly Buchungen'!L2:L706,"Einnahmen")-SUMIFS('P23 monthly Buchungen'!F2:F706,'P23 monthly Buchungen'!D2:D706,$D25,'P23 monthly Buchungen'!C2:C706,"&gt;="&amp;DW$4,'P23 monthly Buchungen'!C2:C706,"&lt;"&amp;DW$5+1,'P23 monthly Buchungen'!P2:P706,"Ausgaben"))</f>
        <v>0</v>
      </c>
      <c r="DX25" s="21"/>
      <c r="DZ25" s="26">
        <f>-(SUMIFS('P23 monthly Buchungen'!F2:F706,'P23 monthly Buchungen'!D2:D706,$D25,'P23 monthly Buchungen'!C2:C706,"&gt;="&amp;DZ$4,'P23 monthly Buchungen'!C2:C706,"&lt;"&amp;DZ$5+1,'P23 monthly Buchungen'!L2:L706,"Ausgaben")-SUMIFS('P23 monthly Buchungen'!F2:F706,'P23 monthly Buchungen'!D2:D706,$D25,'P23 monthly Buchungen'!C2:C706,"&gt;="&amp;DZ$4,'P23 monthly Buchungen'!C2:C706,"&lt;"&amp;DZ$5+1,'P23 monthly Buchungen'!P2:P706,"Einnahmen")+SUMIFS('P23 monthly Buchungen'!F2:F706,'P23 monthly Buchungen'!D2:D706,$D25,'P23 monthly Buchungen'!C2:C706,"&gt;="&amp;DZ$4,'P23 monthly Buchungen'!C2:C706,"&lt;"&amp;DZ$5+1,'P23 monthly Buchungen'!L2:L706,"Einnahmen")-SUMIFS('P23 monthly Buchungen'!F2:F706,'P23 monthly Buchungen'!D2:D706,$D25,'P23 monthly Buchungen'!C2:C706,"&gt;="&amp;DZ$4,'P23 monthly Buchungen'!C2:C706,"&lt;"&amp;DZ$5+1,'P23 monthly Buchungen'!P2:P706,"Ausgaben"))</f>
        <v>0</v>
      </c>
      <c r="EA25" s="21"/>
      <c r="EC25" s="26">
        <f>-(SUMIFS('P23 monthly Buchungen'!F2:F706,'P23 monthly Buchungen'!D2:D706,$D25,'P23 monthly Buchungen'!C2:C706,"&gt;="&amp;EC$4,'P23 monthly Buchungen'!C2:C706,"&lt;"&amp;EC$5+1,'P23 monthly Buchungen'!L2:L706,"Ausgaben")-SUMIFS('P23 monthly Buchungen'!F2:F706,'P23 monthly Buchungen'!D2:D706,$D25,'P23 monthly Buchungen'!C2:C706,"&gt;="&amp;EC$4,'P23 monthly Buchungen'!C2:C706,"&lt;"&amp;EC$5+1,'P23 monthly Buchungen'!P2:P706,"Einnahmen")+SUMIFS('P23 monthly Buchungen'!F2:F706,'P23 monthly Buchungen'!D2:D706,$D25,'P23 monthly Buchungen'!C2:C706,"&gt;="&amp;EC$4,'P23 monthly Buchungen'!C2:C706,"&lt;"&amp;EC$5+1,'P23 monthly Buchungen'!L2:L706,"Einnahmen")-SUMIFS('P23 monthly Buchungen'!F2:F706,'P23 monthly Buchungen'!D2:D706,$D25,'P23 monthly Buchungen'!C2:C706,"&gt;="&amp;EC$4,'P23 monthly Buchungen'!C2:C706,"&lt;"&amp;EC$5+1,'P23 monthly Buchungen'!P2:P706,"Ausgaben"))</f>
        <v>0</v>
      </c>
      <c r="ED25" s="21"/>
      <c r="EF25" s="26">
        <f>-(SUMIFS('P23 monthly Buchungen'!F2:F706,'P23 monthly Buchungen'!D2:D706,$D25,'P23 monthly Buchungen'!C2:C706,"&gt;="&amp;EF$4,'P23 monthly Buchungen'!C2:C706,"&lt;"&amp;EF$5+1,'P23 monthly Buchungen'!L2:L706,"Ausgaben")-SUMIFS('P23 monthly Buchungen'!F2:F706,'P23 monthly Buchungen'!D2:D706,$D25,'P23 monthly Buchungen'!C2:C706,"&gt;="&amp;EF$4,'P23 monthly Buchungen'!C2:C706,"&lt;"&amp;EF$5+1,'P23 monthly Buchungen'!P2:P706,"Einnahmen")+SUMIFS('P23 monthly Buchungen'!F2:F706,'P23 monthly Buchungen'!D2:D706,$D25,'P23 monthly Buchungen'!C2:C706,"&gt;="&amp;EF$4,'P23 monthly Buchungen'!C2:C706,"&lt;"&amp;EF$5+1,'P23 monthly Buchungen'!L2:L706,"Einnahmen")-SUMIFS('P23 monthly Buchungen'!F2:F706,'P23 monthly Buchungen'!D2:D706,$D25,'P23 monthly Buchungen'!C2:C706,"&gt;="&amp;EF$4,'P23 monthly Buchungen'!C2:C706,"&lt;"&amp;EF$5+1,'P23 monthly Buchungen'!P2:P706,"Ausgaben"))</f>
        <v>0</v>
      </c>
      <c r="EG25" s="21"/>
      <c r="EI25" s="26">
        <f>-(SUMIFS('P23 monthly Buchungen'!F2:F706,'P23 monthly Buchungen'!D2:D706,$D25,'P23 monthly Buchungen'!C2:C706,"&gt;="&amp;EI$4,'P23 monthly Buchungen'!C2:C706,"&lt;"&amp;EI$5+1,'P23 monthly Buchungen'!L2:L706,"Ausgaben")-SUMIFS('P23 monthly Buchungen'!F2:F706,'P23 monthly Buchungen'!D2:D706,$D25,'P23 monthly Buchungen'!C2:C706,"&gt;="&amp;EI$4,'P23 monthly Buchungen'!C2:C706,"&lt;"&amp;EI$5+1,'P23 monthly Buchungen'!P2:P706,"Einnahmen")+SUMIFS('P23 monthly Buchungen'!F2:F706,'P23 monthly Buchungen'!D2:D706,$D25,'P23 monthly Buchungen'!C2:C706,"&gt;="&amp;EI$4,'P23 monthly Buchungen'!C2:C706,"&lt;"&amp;EI$5+1,'P23 monthly Buchungen'!L2:L706,"Einnahmen")-SUMIFS('P23 monthly Buchungen'!F2:F706,'P23 monthly Buchungen'!D2:D706,$D25,'P23 monthly Buchungen'!C2:C706,"&gt;="&amp;EI$4,'P23 monthly Buchungen'!C2:C706,"&lt;"&amp;EI$5+1,'P23 monthly Buchungen'!P2:P706,"Ausgaben"))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5177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680</v>
      </c>
      <c r="L27" s="45"/>
      <c r="M27" s="43"/>
      <c r="N27" s="60">
        <f>-N7+N22</f>
        <v>40819</v>
      </c>
      <c r="O27" s="45"/>
      <c r="P27" s="43"/>
      <c r="Q27" s="60">
        <f>-Q7+Q22</f>
        <v>-16762.86</v>
      </c>
      <c r="R27" s="45"/>
      <c r="S27" s="43"/>
      <c r="T27" s="60">
        <f>-T7+T22</f>
        <v>-13856.710000000001</v>
      </c>
      <c r="U27" s="45"/>
      <c r="V27" s="43"/>
      <c r="W27" s="60">
        <f>-W7+W22</f>
        <v>9813.4700000000012</v>
      </c>
      <c r="X27" s="45"/>
      <c r="Y27" s="43"/>
      <c r="Z27" s="60">
        <f>-Z7+Z22</f>
        <v>-10060.84</v>
      </c>
      <c r="AA27" s="45"/>
      <c r="AB27" s="43"/>
      <c r="AC27" s="60">
        <f>-AC7+AC22</f>
        <v>-10555.01</v>
      </c>
      <c r="AD27" s="45"/>
      <c r="AE27" s="43"/>
      <c r="AF27" s="60">
        <f>-AF7+AF22</f>
        <v>17490.870000000003</v>
      </c>
      <c r="AG27" s="45"/>
      <c r="AH27" s="43"/>
      <c r="AI27" s="60">
        <f>-AI7+AI22</f>
        <v>-10947.859999999999</v>
      </c>
      <c r="AJ27" s="45"/>
      <c r="AK27" s="43"/>
      <c r="AL27" s="60">
        <f>-AL7+AL22</f>
        <v>-10734.52</v>
      </c>
      <c r="AM27" s="45"/>
      <c r="AN27" s="43"/>
      <c r="AO27" s="60">
        <f>-AO7+AO22</f>
        <v>41872.080000000002</v>
      </c>
      <c r="AP27" s="45"/>
      <c r="AQ27" s="43"/>
      <c r="AR27" s="60">
        <f>-AR7+AR22</f>
        <v>-10738.24</v>
      </c>
      <c r="AS27" s="45"/>
      <c r="AT27" s="43"/>
      <c r="AU27" s="60">
        <f>-AU7+AU22</f>
        <v>-22587.79</v>
      </c>
      <c r="AV27" s="45"/>
      <c r="AW27" s="43"/>
      <c r="AX27" s="60">
        <f>-AX7+AX22</f>
        <v>-11830.13</v>
      </c>
      <c r="AY27" s="45"/>
      <c r="AZ27" s="43"/>
      <c r="BA27" s="60">
        <f>-BA7+BA22</f>
        <v>-120</v>
      </c>
      <c r="BB27" s="45"/>
      <c r="BC27" s="43"/>
      <c r="BD27" s="60">
        <f>-BD7+BD22</f>
        <v>-120</v>
      </c>
      <c r="BE27" s="45"/>
      <c r="BF27" s="43"/>
      <c r="BG27" s="60">
        <f>-BG7+BG22</f>
        <v>43149.5</v>
      </c>
      <c r="BH27" s="45"/>
      <c r="BI27" s="43"/>
      <c r="BJ27" s="60">
        <f>-BJ7+BJ22</f>
        <v>8240.6999999999989</v>
      </c>
      <c r="BK27" s="45"/>
      <c r="BL27" s="43"/>
      <c r="BM27" s="60">
        <f>-BM7+BM22</f>
        <v>-12436.800000000001</v>
      </c>
      <c r="BN27" s="45"/>
      <c r="BO27" s="43"/>
      <c r="BP27" s="60">
        <f>-BP7+BP22</f>
        <v>329.13999999999942</v>
      </c>
      <c r="BQ27" s="45"/>
      <c r="BR27" s="43"/>
      <c r="BS27" s="60">
        <f>-BS7+BS22</f>
        <v>-15544.79</v>
      </c>
      <c r="BT27" s="45"/>
      <c r="BU27" s="43"/>
      <c r="BV27" s="60">
        <f>-BV7+BV22</f>
        <v>17394.16</v>
      </c>
      <c r="BW27" s="45"/>
      <c r="BX27" s="43"/>
      <c r="BY27" s="60">
        <f>-BY7+BY22</f>
        <v>-11591.73</v>
      </c>
      <c r="BZ27" s="45"/>
      <c r="CA27" s="43"/>
      <c r="CB27" s="60">
        <f>-CB7+CB22</f>
        <v>-11631.189999999999</v>
      </c>
      <c r="CC27" s="45"/>
      <c r="CD27" s="43"/>
      <c r="CE27" s="60">
        <f>-CE7+CE22</f>
        <v>-13208.479999999998</v>
      </c>
      <c r="CF27" s="45"/>
      <c r="CG27" s="43"/>
      <c r="CH27" s="60">
        <f>-CH7+CH22</f>
        <v>19294.649999999998</v>
      </c>
      <c r="CI27" s="45"/>
      <c r="CJ27" s="43"/>
      <c r="CK27" s="60">
        <f>-CK7+CK22</f>
        <v>-20716.090000000004</v>
      </c>
      <c r="CL27" s="45"/>
      <c r="CM27" s="43"/>
      <c r="CN27" s="60">
        <f>-CN7+CN22</f>
        <v>10538.96</v>
      </c>
      <c r="CO27" s="45"/>
      <c r="CP27" s="43"/>
      <c r="CQ27" s="60">
        <f>-CQ7+CQ22</f>
        <v>-560</v>
      </c>
      <c r="CR27" s="45"/>
      <c r="CS27" s="43"/>
      <c r="CT27" s="60">
        <f>-CT7+CT22</f>
        <v>-560</v>
      </c>
      <c r="CU27" s="45"/>
      <c r="CV27" s="43"/>
      <c r="CW27" s="60">
        <f>-CW7+CW22</f>
        <v>17333.919999999998</v>
      </c>
      <c r="CX27" s="45"/>
      <c r="CY27" s="43"/>
      <c r="CZ27" s="60">
        <f>-CZ7+CZ22</f>
        <v>-610.35</v>
      </c>
      <c r="DA27" s="45"/>
      <c r="DB27" s="43"/>
      <c r="DC27" s="60">
        <f>-DC7+DC22</f>
        <v>0</v>
      </c>
      <c r="DD27" s="45"/>
      <c r="DE27" s="43"/>
      <c r="DF27" s="60">
        <f>-DF7+DF22</f>
        <v>0</v>
      </c>
      <c r="DG27" s="45"/>
      <c r="DH27" s="43"/>
      <c r="DI27" s="60">
        <f>-DI7+DI22</f>
        <v>0</v>
      </c>
      <c r="DJ27" s="45"/>
      <c r="DK27" s="43"/>
      <c r="DL27" s="60">
        <f>-DL7+DL22</f>
        <v>0</v>
      </c>
      <c r="DM27" s="45"/>
      <c r="DN27" s="43"/>
      <c r="DO27" s="60">
        <f>-DO7+DO22</f>
        <v>0</v>
      </c>
      <c r="DP27" s="45"/>
      <c r="DQ27" s="43"/>
      <c r="DR27" s="60">
        <f>-DR7+DR22</f>
        <v>0</v>
      </c>
      <c r="DS27" s="45"/>
      <c r="DT27" s="43"/>
      <c r="DU27" s="60">
        <f>-DU7+DU22</f>
        <v>0</v>
      </c>
      <c r="DV27" s="45"/>
      <c r="DW27" s="43"/>
      <c r="DX27" s="60">
        <f>-DX7+DX22</f>
        <v>0</v>
      </c>
      <c r="DY27" s="45"/>
      <c r="DZ27" s="43"/>
      <c r="EA27" s="60">
        <f>-EA7+EA22</f>
        <v>0</v>
      </c>
      <c r="EB27" s="45"/>
      <c r="EC27" s="43"/>
      <c r="ED27" s="60">
        <f>-ED7+ED22</f>
        <v>0</v>
      </c>
      <c r="EE27" s="45"/>
      <c r="EF27" s="43"/>
      <c r="EG27" s="60">
        <f>-EG7+EG22</f>
        <v>0</v>
      </c>
      <c r="EH27" s="45"/>
      <c r="EI27" s="43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5178</v>
      </c>
      <c r="B29" s="34"/>
      <c r="C29" s="34"/>
      <c r="D29" s="34"/>
      <c r="E29" s="57"/>
      <c r="F29" s="54"/>
      <c r="G29" s="55"/>
      <c r="H29" s="57"/>
      <c r="I29" s="54"/>
      <c r="J29" s="55"/>
      <c r="K29" s="57"/>
      <c r="L29" s="54"/>
      <c r="M29" s="55"/>
      <c r="N29" s="61">
        <f>N$27</f>
        <v>40819</v>
      </c>
      <c r="O29" s="54"/>
      <c r="P29" s="55"/>
      <c r="Q29" s="61">
        <f>$N29+Q$27</f>
        <v>24056.14</v>
      </c>
      <c r="R29" s="54"/>
      <c r="S29" s="55"/>
      <c r="T29" s="61">
        <f>$Q29+T$27</f>
        <v>10199.429999999998</v>
      </c>
      <c r="U29" s="54"/>
      <c r="V29" s="55"/>
      <c r="W29" s="61">
        <f>$T29+W$27</f>
        <v>20012.900000000001</v>
      </c>
      <c r="X29" s="54"/>
      <c r="Y29" s="55"/>
      <c r="Z29" s="61">
        <f>$W29+Z$27</f>
        <v>9952.0600000000013</v>
      </c>
      <c r="AA29" s="54"/>
      <c r="AB29" s="55"/>
      <c r="AC29" s="61">
        <f>$Z29+AC$27</f>
        <v>-602.94999999999891</v>
      </c>
      <c r="AD29" s="54"/>
      <c r="AE29" s="55"/>
      <c r="AF29" s="61">
        <f>$AC29+AF$27</f>
        <v>16887.920000000006</v>
      </c>
      <c r="AG29" s="54"/>
      <c r="AH29" s="55"/>
      <c r="AI29" s="61">
        <f>$AF29+AI$27</f>
        <v>5940.0600000000068</v>
      </c>
      <c r="AJ29" s="54"/>
      <c r="AK29" s="55"/>
      <c r="AL29" s="61">
        <f>$AI29+AL$27</f>
        <v>-4794.4599999999937</v>
      </c>
      <c r="AM29" s="54"/>
      <c r="AN29" s="55"/>
      <c r="AO29" s="61">
        <f>$AL29+AO$27</f>
        <v>37077.62000000001</v>
      </c>
      <c r="AP29" s="54"/>
      <c r="AQ29" s="55"/>
      <c r="AR29" s="61">
        <f>$AO29+AR$27</f>
        <v>26339.380000000012</v>
      </c>
      <c r="AS29" s="54"/>
      <c r="AT29" s="55"/>
      <c r="AU29" s="61">
        <f>$AR29+AU$27</f>
        <v>3751.5900000000111</v>
      </c>
      <c r="AV29" s="54"/>
      <c r="AW29" s="55"/>
      <c r="AX29" s="61">
        <f>$AU29+AX$27</f>
        <v>-8078.5399999999881</v>
      </c>
      <c r="AY29" s="54"/>
      <c r="AZ29" s="55"/>
      <c r="BA29" s="57"/>
      <c r="BB29" s="54"/>
      <c r="BC29" s="55"/>
      <c r="BD29" s="57"/>
      <c r="BE29" s="54"/>
      <c r="BF29" s="55"/>
      <c r="BG29" s="61">
        <f>$AX29+BG$27</f>
        <v>35070.960000000014</v>
      </c>
      <c r="BH29" s="54"/>
      <c r="BI29" s="55"/>
      <c r="BJ29" s="61">
        <f>$BG29+BJ$27</f>
        <v>43311.660000000011</v>
      </c>
      <c r="BK29" s="54"/>
      <c r="BL29" s="55"/>
      <c r="BM29" s="61">
        <f>$BJ29+BM$27</f>
        <v>30874.860000000008</v>
      </c>
      <c r="BN29" s="54"/>
      <c r="BO29" s="55"/>
      <c r="BP29" s="61">
        <f>$BM29+BP$27</f>
        <v>31204.000000000007</v>
      </c>
      <c r="BQ29" s="54"/>
      <c r="BR29" s="55"/>
      <c r="BS29" s="61">
        <f>$BP29+BS$27</f>
        <v>15659.210000000006</v>
      </c>
      <c r="BT29" s="54"/>
      <c r="BU29" s="55"/>
      <c r="BV29" s="61">
        <f>$BS29+BV$27</f>
        <v>33053.37000000001</v>
      </c>
      <c r="BW29" s="54"/>
      <c r="BX29" s="55"/>
      <c r="BY29" s="61">
        <f>$BV29+BY$27</f>
        <v>21461.64000000001</v>
      </c>
      <c r="BZ29" s="54"/>
      <c r="CA29" s="55"/>
      <c r="CB29" s="61">
        <f>$BY29+CB$27</f>
        <v>9830.4500000000116</v>
      </c>
      <c r="CC29" s="54"/>
      <c r="CD29" s="55"/>
      <c r="CE29" s="61">
        <f>$CB29+CE$27</f>
        <v>-3378.0299999999861</v>
      </c>
      <c r="CF29" s="54"/>
      <c r="CG29" s="55"/>
      <c r="CH29" s="61">
        <f>$CE29+CH$27</f>
        <v>15916.620000000012</v>
      </c>
      <c r="CI29" s="54"/>
      <c r="CJ29" s="55"/>
      <c r="CK29" s="61">
        <f>$CH29+CK$27</f>
        <v>-4799.4699999999921</v>
      </c>
      <c r="CL29" s="54"/>
      <c r="CM29" s="55"/>
      <c r="CN29" s="61">
        <f>$CK29+CN$27</f>
        <v>5739.4900000000071</v>
      </c>
      <c r="CO29" s="54"/>
      <c r="CP29" s="55"/>
      <c r="CQ29" s="57"/>
      <c r="CR29" s="54"/>
      <c r="CS29" s="55"/>
      <c r="CT29" s="57"/>
      <c r="CU29" s="54"/>
      <c r="CV29" s="55"/>
      <c r="CW29" s="61">
        <f>$CN29+CW$27</f>
        <v>23073.410000000003</v>
      </c>
      <c r="CX29" s="54"/>
      <c r="CY29" s="55"/>
      <c r="CZ29" s="61">
        <f>$CW29+CZ$27</f>
        <v>22463.060000000005</v>
      </c>
      <c r="DA29" s="54"/>
      <c r="DB29" s="55"/>
      <c r="DC29" s="57"/>
      <c r="DD29" s="54"/>
      <c r="DE29" s="55"/>
      <c r="DF29" s="57"/>
      <c r="DG29" s="54"/>
      <c r="DH29" s="55"/>
      <c r="DI29" s="57"/>
      <c r="DJ29" s="54"/>
      <c r="DK29" s="55"/>
      <c r="DL29" s="57"/>
      <c r="DM29" s="54"/>
      <c r="DN29" s="55"/>
      <c r="DO29" s="57"/>
      <c r="DP29" s="54"/>
      <c r="DQ29" s="55"/>
      <c r="DR29" s="57"/>
      <c r="DS29" s="54"/>
      <c r="DT29" s="55"/>
      <c r="DU29" s="57"/>
      <c r="DV29" s="54"/>
      <c r="DW29" s="55"/>
      <c r="DX29" s="57"/>
      <c r="DY29" s="54"/>
      <c r="DZ29" s="55"/>
      <c r="EA29" s="57"/>
      <c r="EB29" s="54"/>
      <c r="EC29" s="55"/>
      <c r="ED29" s="57"/>
      <c r="EE29" s="54"/>
      <c r="EF29" s="55"/>
      <c r="EG29" s="57"/>
      <c r="EH29" s="54"/>
      <c r="EI29" s="55"/>
    </row>
  </sheetData>
  <mergeCells count="496"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CZ27:DB27"/>
    <mergeCell ref="AD12:AE1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BA3:BC3"/>
    <mergeCell ref="CO20:CP20"/>
    <mergeCell ref="BY22:CA22"/>
    <mergeCell ref="AJ8:AK8"/>
    <mergeCell ref="E4:F4"/>
    <mergeCell ref="R16:S16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AI3:AK3"/>
    <mergeCell ref="T7:V7"/>
    <mergeCell ref="L8:M8"/>
    <mergeCell ref="F8:G8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P20:DQ20"/>
    <mergeCell ref="CI8:CJ8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N22:P22"/>
    <mergeCell ref="DP12:DQ12"/>
    <mergeCell ref="DA16:DB16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BH20:BI20"/>
    <mergeCell ref="CH5:CI5"/>
    <mergeCell ref="O12:P12"/>
    <mergeCell ref="EG22:EI22"/>
    <mergeCell ref="O8:P8"/>
    <mergeCell ref="BK20:BL20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D5:EE5"/>
    <mergeCell ref="EH12:EI12"/>
    <mergeCell ref="AL22:AN22"/>
    <mergeCell ref="EE16:EF16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I5:DJ5"/>
    <mergeCell ref="DL7:DN7"/>
    <mergeCell ref="DF7:DH7"/>
    <mergeCell ref="CX8:CY8"/>
    <mergeCell ref="U8:V8"/>
    <mergeCell ref="EG7:EI7"/>
    <mergeCell ref="W29:Y29"/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Q22:S2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607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4326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4494</v>
      </c>
      <c r="U530" t="s">
        <v>4495</v>
      </c>
      <c r="V530" t="s">
        <v>3045</v>
      </c>
      <c r="W530" t="s">
        <v>56</v>
      </c>
      <c r="X530" t="s">
        <v>4496</v>
      </c>
      <c r="Y530" t="s">
        <v>2036</v>
      </c>
      <c r="Z530" s="3">
        <v>19</v>
      </c>
      <c r="AA530" t="s">
        <v>4497</v>
      </c>
      <c r="AB530" t="s">
        <v>4498</v>
      </c>
      <c r="AC530" t="s">
        <v>61</v>
      </c>
      <c r="AD530" t="s">
        <v>61</v>
      </c>
      <c r="AE530" t="s">
        <v>4499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4500</v>
      </c>
      <c r="AM530" t="s">
        <v>4495</v>
      </c>
      <c r="AN530" s="3">
        <v>22.41</v>
      </c>
      <c r="AO530" t="s">
        <v>4498</v>
      </c>
      <c r="AP530" t="s">
        <v>64</v>
      </c>
      <c r="AQ530" t="s">
        <v>4499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4336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4501</v>
      </c>
      <c r="V531" t="s">
        <v>3026</v>
      </c>
      <c r="W531" t="s">
        <v>56</v>
      </c>
      <c r="X531" t="s">
        <v>4502</v>
      </c>
      <c r="Y531" t="s">
        <v>953</v>
      </c>
      <c r="Z531" s="3">
        <v>19</v>
      </c>
      <c r="AA531" t="s">
        <v>1046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4501</v>
      </c>
      <c r="AN531" s="3">
        <v>4.99</v>
      </c>
      <c r="AO531" t="s">
        <v>4503</v>
      </c>
      <c r="AP531" t="s">
        <v>64</v>
      </c>
      <c r="AQ531" t="s">
        <v>4504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3905</v>
      </c>
      <c r="B549">
        <v>3905</v>
      </c>
      <c r="C549" s="2">
        <v>45618</v>
      </c>
      <c r="D549" t="s">
        <v>1761</v>
      </c>
      <c r="E549" t="s">
        <v>4336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3709</v>
      </c>
      <c r="B563">
        <v>3709</v>
      </c>
      <c r="C563" s="2">
        <v>45628.041666666657</v>
      </c>
      <c r="D563" t="s">
        <v>1748</v>
      </c>
      <c r="E563" t="s">
        <v>2507</v>
      </c>
      <c r="F563" s="3">
        <v>68.150000000000006</v>
      </c>
      <c r="G563" t="s">
        <v>47</v>
      </c>
      <c r="H563" s="3">
        <v>0</v>
      </c>
      <c r="I563" t="s">
        <v>48</v>
      </c>
      <c r="J563">
        <v>2702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4672</v>
      </c>
      <c r="U563" t="s">
        <v>4673</v>
      </c>
      <c r="V563" t="s">
        <v>3062</v>
      </c>
      <c r="W563" t="s">
        <v>56</v>
      </c>
      <c r="X563" t="s">
        <v>4674</v>
      </c>
      <c r="Y563" t="s">
        <v>2726</v>
      </c>
      <c r="Z563" s="3">
        <v>19</v>
      </c>
      <c r="AA563" t="s">
        <v>4675</v>
      </c>
      <c r="AB563" t="s">
        <v>4676</v>
      </c>
      <c r="AC563" t="s">
        <v>61</v>
      </c>
      <c r="AD563" t="s">
        <v>61</v>
      </c>
      <c r="AE563" t="s">
        <v>4677</v>
      </c>
      <c r="AF563" t="s">
        <v>63</v>
      </c>
      <c r="AH563">
        <v>0</v>
      </c>
      <c r="AI563" s="2">
        <v>45628</v>
      </c>
      <c r="AJ563" t="s">
        <v>64</v>
      </c>
      <c r="AK563" t="s">
        <v>64</v>
      </c>
      <c r="AL563" t="s">
        <v>4678</v>
      </c>
      <c r="AM563" t="s">
        <v>4673</v>
      </c>
      <c r="AN563" s="3">
        <v>148.07</v>
      </c>
      <c r="AO563" t="s">
        <v>4676</v>
      </c>
      <c r="AP563" t="s">
        <v>64</v>
      </c>
      <c r="AQ563" t="s">
        <v>4677</v>
      </c>
      <c r="AR563">
        <v>1408</v>
      </c>
      <c r="AS563" t="s">
        <v>66</v>
      </c>
    </row>
    <row r="564" spans="1:45" ht="16" x14ac:dyDescent="0.2">
      <c r="A564">
        <v>3710</v>
      </c>
      <c r="B564">
        <v>3710</v>
      </c>
      <c r="C564" s="2">
        <v>45628.041666666657</v>
      </c>
      <c r="D564" t="s">
        <v>1761</v>
      </c>
      <c r="E564" t="s">
        <v>4679</v>
      </c>
      <c r="F564" s="3">
        <v>79.92</v>
      </c>
      <c r="G564" t="s">
        <v>47</v>
      </c>
      <c r="H564" s="3">
        <v>0</v>
      </c>
      <c r="I564" t="s">
        <v>48</v>
      </c>
      <c r="J564">
        <v>2561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4672</v>
      </c>
      <c r="U564" t="s">
        <v>4673</v>
      </c>
      <c r="V564" t="s">
        <v>3062</v>
      </c>
      <c r="W564" t="s">
        <v>56</v>
      </c>
      <c r="X564" t="s">
        <v>4674</v>
      </c>
      <c r="Y564" t="s">
        <v>2726</v>
      </c>
      <c r="Z564" s="3">
        <v>19</v>
      </c>
      <c r="AA564" t="s">
        <v>4675</v>
      </c>
      <c r="AB564" t="s">
        <v>4676</v>
      </c>
      <c r="AC564" t="s">
        <v>61</v>
      </c>
      <c r="AD564" t="s">
        <v>61</v>
      </c>
      <c r="AE564" t="s">
        <v>4677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4678</v>
      </c>
      <c r="AM564" t="s">
        <v>4673</v>
      </c>
      <c r="AN564" s="3">
        <v>148.07</v>
      </c>
      <c r="AO564" t="s">
        <v>4676</v>
      </c>
      <c r="AP564" t="s">
        <v>64</v>
      </c>
      <c r="AQ564" t="s">
        <v>4677</v>
      </c>
      <c r="AR564">
        <v>1408</v>
      </c>
      <c r="AS564" t="s">
        <v>66</v>
      </c>
    </row>
    <row r="565" spans="1:45" ht="16" x14ac:dyDescent="0.2">
      <c r="A565">
        <v>3740</v>
      </c>
      <c r="B565">
        <v>3740</v>
      </c>
      <c r="C565" s="2">
        <v>45629.041666666657</v>
      </c>
      <c r="D565" t="s">
        <v>1748</v>
      </c>
      <c r="E565" t="s">
        <v>3655</v>
      </c>
      <c r="F565" s="3">
        <v>46.41</v>
      </c>
      <c r="G565" t="s">
        <v>47</v>
      </c>
      <c r="H565" s="3">
        <v>0</v>
      </c>
      <c r="I565" t="s">
        <v>48</v>
      </c>
      <c r="J565">
        <v>2663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2516</v>
      </c>
      <c r="U565" t="s">
        <v>4680</v>
      </c>
      <c r="V565" t="s">
        <v>2930</v>
      </c>
      <c r="W565" t="s">
        <v>56</v>
      </c>
      <c r="X565" t="s">
        <v>4681</v>
      </c>
      <c r="Y565" t="s">
        <v>2375</v>
      </c>
      <c r="Z565" s="3">
        <v>19</v>
      </c>
      <c r="AA565" t="s">
        <v>2519</v>
      </c>
      <c r="AB565" t="s">
        <v>4682</v>
      </c>
      <c r="AC565" t="s">
        <v>61</v>
      </c>
      <c r="AD565" t="s">
        <v>61</v>
      </c>
      <c r="AE565" t="s">
        <v>4683</v>
      </c>
      <c r="AF565" t="s">
        <v>63</v>
      </c>
      <c r="AH565">
        <v>0</v>
      </c>
      <c r="AI565" s="2">
        <v>45629</v>
      </c>
      <c r="AJ565" t="s">
        <v>64</v>
      </c>
      <c r="AK565" t="s">
        <v>64</v>
      </c>
      <c r="AL565" t="s">
        <v>4684</v>
      </c>
      <c r="AM565" t="s">
        <v>4680</v>
      </c>
      <c r="AN565" s="3">
        <v>46.41</v>
      </c>
      <c r="AO565" t="s">
        <v>4682</v>
      </c>
      <c r="AP565" t="s">
        <v>64</v>
      </c>
      <c r="AQ565" t="s">
        <v>4683</v>
      </c>
      <c r="AR565">
        <v>1411</v>
      </c>
      <c r="AS565" t="s">
        <v>66</v>
      </c>
    </row>
    <row r="566" spans="1:45" ht="16" x14ac:dyDescent="0.2">
      <c r="A566">
        <v>3765</v>
      </c>
      <c r="B566">
        <v>3765</v>
      </c>
      <c r="C566" s="2">
        <v>45635.041666666657</v>
      </c>
      <c r="D566" t="s">
        <v>1761</v>
      </c>
      <c r="E566" t="s">
        <v>4170</v>
      </c>
      <c r="F566" s="3">
        <v>962.9</v>
      </c>
      <c r="G566" t="s">
        <v>47</v>
      </c>
      <c r="H566" s="3">
        <v>0</v>
      </c>
      <c r="I566" t="s">
        <v>48</v>
      </c>
      <c r="J566">
        <v>2722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4685</v>
      </c>
      <c r="U566" t="s">
        <v>4686</v>
      </c>
      <c r="V566" t="s">
        <v>2936</v>
      </c>
      <c r="W566" t="s">
        <v>56</v>
      </c>
      <c r="X566" t="s">
        <v>4687</v>
      </c>
      <c r="Y566" t="s">
        <v>3455</v>
      </c>
      <c r="Z566" s="3">
        <v>0</v>
      </c>
      <c r="AA566" t="s">
        <v>4688</v>
      </c>
      <c r="AB566" t="s">
        <v>4689</v>
      </c>
      <c r="AC566" t="s">
        <v>61</v>
      </c>
      <c r="AD566" t="s">
        <v>61</v>
      </c>
      <c r="AE566" t="s">
        <v>4690</v>
      </c>
      <c r="AF566" t="s">
        <v>63</v>
      </c>
      <c r="AH566">
        <v>0</v>
      </c>
      <c r="AI566" s="2">
        <v>45635</v>
      </c>
      <c r="AJ566" t="s">
        <v>64</v>
      </c>
      <c r="AK566" t="s">
        <v>64</v>
      </c>
      <c r="AL566" t="s">
        <v>4691</v>
      </c>
      <c r="AM566" t="s">
        <v>4686</v>
      </c>
      <c r="AN566" s="3">
        <v>962.9</v>
      </c>
      <c r="AO566" t="s">
        <v>4689</v>
      </c>
      <c r="AP566" t="s">
        <v>64</v>
      </c>
      <c r="AQ566" t="s">
        <v>4690</v>
      </c>
      <c r="AR566">
        <v>1412</v>
      </c>
      <c r="AS566" t="s">
        <v>66</v>
      </c>
    </row>
    <row r="567" spans="1:45" ht="16" x14ac:dyDescent="0.2">
      <c r="A567">
        <v>3766</v>
      </c>
      <c r="B567">
        <v>3766</v>
      </c>
      <c r="C567" s="2">
        <v>45635.041666666657</v>
      </c>
      <c r="D567" t="s">
        <v>1748</v>
      </c>
      <c r="E567" t="s">
        <v>4045</v>
      </c>
      <c r="F567" s="3">
        <v>14</v>
      </c>
      <c r="G567" t="s">
        <v>47</v>
      </c>
      <c r="H567" s="3">
        <v>0</v>
      </c>
      <c r="I567" t="s">
        <v>48</v>
      </c>
      <c r="J567">
        <v>2705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4685</v>
      </c>
      <c r="U567" t="s">
        <v>4686</v>
      </c>
      <c r="V567" t="s">
        <v>2936</v>
      </c>
      <c r="W567" t="s">
        <v>56</v>
      </c>
      <c r="X567" t="s">
        <v>4687</v>
      </c>
      <c r="Y567" t="s">
        <v>3455</v>
      </c>
      <c r="Z567" s="3">
        <v>0</v>
      </c>
      <c r="AA567" t="s">
        <v>4688</v>
      </c>
      <c r="AB567" t="s">
        <v>4689</v>
      </c>
      <c r="AC567" t="s">
        <v>61</v>
      </c>
      <c r="AD567" t="s">
        <v>61</v>
      </c>
      <c r="AE567" t="s">
        <v>4690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4691</v>
      </c>
      <c r="AM567" t="s">
        <v>4686</v>
      </c>
      <c r="AN567" s="3">
        <v>962.9</v>
      </c>
      <c r="AO567" t="s">
        <v>4689</v>
      </c>
      <c r="AP567" t="s">
        <v>64</v>
      </c>
      <c r="AQ567" t="s">
        <v>4690</v>
      </c>
      <c r="AR567">
        <v>1412</v>
      </c>
      <c r="AS567" t="s">
        <v>66</v>
      </c>
    </row>
    <row r="568" spans="1:45" ht="16" x14ac:dyDescent="0.2">
      <c r="A568">
        <v>3767</v>
      </c>
      <c r="B568">
        <v>3767</v>
      </c>
      <c r="C568" s="2">
        <v>45637.041666666657</v>
      </c>
      <c r="D568" t="s">
        <v>1748</v>
      </c>
      <c r="E568" t="s">
        <v>2165</v>
      </c>
      <c r="F568" s="3">
        <v>52.9</v>
      </c>
      <c r="G568" t="s">
        <v>47</v>
      </c>
      <c r="H568" s="3">
        <v>0</v>
      </c>
      <c r="I568" t="s">
        <v>48</v>
      </c>
      <c r="J568">
        <v>2900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2313</v>
      </c>
      <c r="U568" t="s">
        <v>4725</v>
      </c>
      <c r="V568" t="s">
        <v>2958</v>
      </c>
      <c r="W568" t="s">
        <v>56</v>
      </c>
      <c r="X568" t="s">
        <v>4726</v>
      </c>
      <c r="Y568" t="s">
        <v>3972</v>
      </c>
      <c r="Z568" s="3">
        <v>19</v>
      </c>
      <c r="AA568" t="s">
        <v>2316</v>
      </c>
      <c r="AB568" t="s">
        <v>4727</v>
      </c>
      <c r="AC568" t="s">
        <v>61</v>
      </c>
      <c r="AD568" t="s">
        <v>61</v>
      </c>
      <c r="AE568" t="s">
        <v>4728</v>
      </c>
      <c r="AF568" t="s">
        <v>63</v>
      </c>
      <c r="AH568">
        <v>0</v>
      </c>
      <c r="AI568" s="2">
        <v>45637</v>
      </c>
      <c r="AJ568" t="s">
        <v>64</v>
      </c>
      <c r="AK568" t="s">
        <v>64</v>
      </c>
      <c r="AL568" t="s">
        <v>4729</v>
      </c>
      <c r="AM568" t="s">
        <v>4725</v>
      </c>
      <c r="AN568" s="3">
        <v>52.9</v>
      </c>
      <c r="AO568" t="s">
        <v>4727</v>
      </c>
      <c r="AP568" t="s">
        <v>64</v>
      </c>
      <c r="AQ568" t="s">
        <v>4728</v>
      </c>
      <c r="AR568">
        <v>1413</v>
      </c>
      <c r="AS568" t="s">
        <v>66</v>
      </c>
    </row>
    <row r="569" spans="1:45" ht="16" x14ac:dyDescent="0.2">
      <c r="A569">
        <v>3789</v>
      </c>
      <c r="B569">
        <v>3789</v>
      </c>
      <c r="C569" s="2">
        <v>45643.650196759263</v>
      </c>
      <c r="D569" t="s">
        <v>1748</v>
      </c>
      <c r="E569" t="s">
        <v>4733</v>
      </c>
      <c r="F569" s="3">
        <v>3.2</v>
      </c>
      <c r="G569" t="s">
        <v>47</v>
      </c>
      <c r="H569" s="3">
        <v>0</v>
      </c>
      <c r="I569" t="s">
        <v>48</v>
      </c>
      <c r="J569">
        <v>2702</v>
      </c>
      <c r="K569" t="s">
        <v>49</v>
      </c>
      <c r="L569" t="s">
        <v>50</v>
      </c>
      <c r="M569" t="s">
        <v>51</v>
      </c>
      <c r="N569">
        <v>941</v>
      </c>
      <c r="O569" t="s">
        <v>52</v>
      </c>
      <c r="P569" t="s">
        <v>53</v>
      </c>
      <c r="T569" t="s">
        <v>4734</v>
      </c>
      <c r="U569" t="s">
        <v>4735</v>
      </c>
      <c r="V569" t="s">
        <v>2962</v>
      </c>
      <c r="W569" t="s">
        <v>56</v>
      </c>
      <c r="X569" t="s">
        <v>4736</v>
      </c>
      <c r="Y569" t="s">
        <v>58</v>
      </c>
      <c r="Z569" s="3">
        <v>0</v>
      </c>
      <c r="AA569" t="s">
        <v>4737</v>
      </c>
      <c r="AB569" t="s">
        <v>4738</v>
      </c>
      <c r="AC569" t="s">
        <v>61</v>
      </c>
      <c r="AD569" t="s">
        <v>61</v>
      </c>
      <c r="AE569" t="s">
        <v>4739</v>
      </c>
      <c r="AF569" t="s">
        <v>63</v>
      </c>
      <c r="AH569">
        <v>0</v>
      </c>
      <c r="AI569" s="2">
        <v>45643</v>
      </c>
      <c r="AJ569" t="s">
        <v>64</v>
      </c>
      <c r="AK569" t="s">
        <v>64</v>
      </c>
      <c r="AL569" t="s">
        <v>4740</v>
      </c>
      <c r="AM569" t="s">
        <v>4735</v>
      </c>
      <c r="AN569" s="3">
        <v>3.2</v>
      </c>
      <c r="AO569" t="s">
        <v>4738</v>
      </c>
      <c r="AP569" t="s">
        <v>64</v>
      </c>
      <c r="AQ569" t="s">
        <v>4739</v>
      </c>
      <c r="AR569">
        <v>1429</v>
      </c>
      <c r="AS569" t="s">
        <v>66</v>
      </c>
    </row>
    <row r="570" spans="1:45" ht="16" x14ac:dyDescent="0.2">
      <c r="A570">
        <v>3792</v>
      </c>
      <c r="B570">
        <v>3792</v>
      </c>
      <c r="C570" s="2">
        <v>45645.041666666657</v>
      </c>
      <c r="D570" t="s">
        <v>2612</v>
      </c>
      <c r="E570" t="s">
        <v>4754</v>
      </c>
      <c r="F570" s="3">
        <v>20000</v>
      </c>
      <c r="G570" t="s">
        <v>47</v>
      </c>
      <c r="H570" s="3">
        <v>0</v>
      </c>
      <c r="I570" t="s">
        <v>104</v>
      </c>
      <c r="J570">
        <v>940</v>
      </c>
      <c r="K570" t="s">
        <v>52</v>
      </c>
      <c r="L570" t="s">
        <v>53</v>
      </c>
      <c r="N570">
        <v>3200</v>
      </c>
      <c r="O570" t="s">
        <v>49</v>
      </c>
      <c r="P570" t="s">
        <v>105</v>
      </c>
      <c r="Q570" t="s">
        <v>106</v>
      </c>
      <c r="T570" t="s">
        <v>298</v>
      </c>
      <c r="U570" t="s">
        <v>3783</v>
      </c>
      <c r="V570" t="s">
        <v>3091</v>
      </c>
      <c r="W570" t="s">
        <v>752</v>
      </c>
      <c r="X570" t="s">
        <v>4755</v>
      </c>
      <c r="Y570" t="s">
        <v>4756</v>
      </c>
      <c r="Z570" s="3">
        <v>0</v>
      </c>
      <c r="AA570" t="s">
        <v>302</v>
      </c>
      <c r="AB570" t="s">
        <v>4757</v>
      </c>
      <c r="AC570" t="s">
        <v>61</v>
      </c>
      <c r="AD570" t="s">
        <v>61</v>
      </c>
      <c r="AE570" t="s">
        <v>4758</v>
      </c>
      <c r="AF570" t="s">
        <v>63</v>
      </c>
      <c r="AH570">
        <v>0</v>
      </c>
      <c r="AI570" s="2">
        <v>45645</v>
      </c>
      <c r="AJ570" t="s">
        <v>64</v>
      </c>
      <c r="AK570" t="s">
        <v>64</v>
      </c>
      <c r="AL570" t="s">
        <v>4759</v>
      </c>
      <c r="AM570" t="s">
        <v>3783</v>
      </c>
      <c r="AN570" s="3">
        <v>20000</v>
      </c>
      <c r="AO570" t="s">
        <v>4757</v>
      </c>
      <c r="AP570" t="s">
        <v>64</v>
      </c>
      <c r="AQ570" t="s">
        <v>4758</v>
      </c>
      <c r="AR570">
        <v>1430</v>
      </c>
      <c r="AS570" t="s">
        <v>66</v>
      </c>
    </row>
    <row r="571" spans="1:45" ht="16" x14ac:dyDescent="0.2">
      <c r="A571">
        <v>3821</v>
      </c>
      <c r="B571">
        <v>3821</v>
      </c>
      <c r="C571" s="2">
        <v>45645.473368055558</v>
      </c>
      <c r="D571" t="s">
        <v>1748</v>
      </c>
      <c r="E571" t="s">
        <v>383</v>
      </c>
      <c r="F571" s="3">
        <v>1.6</v>
      </c>
      <c r="G571" t="s">
        <v>47</v>
      </c>
      <c r="H571" s="3">
        <v>0</v>
      </c>
      <c r="I571" t="s">
        <v>48</v>
      </c>
      <c r="J571">
        <v>2702</v>
      </c>
      <c r="K571" t="s">
        <v>49</v>
      </c>
      <c r="L571" t="s">
        <v>50</v>
      </c>
      <c r="M571" t="s">
        <v>51</v>
      </c>
      <c r="N571">
        <v>941</v>
      </c>
      <c r="O571" t="s">
        <v>52</v>
      </c>
      <c r="P571" t="s">
        <v>53</v>
      </c>
      <c r="T571" t="s">
        <v>1502</v>
      </c>
      <c r="U571" t="s">
        <v>4760</v>
      </c>
      <c r="V571" t="s">
        <v>2980</v>
      </c>
      <c r="W571" t="s">
        <v>56</v>
      </c>
      <c r="X571" t="s">
        <v>4761</v>
      </c>
      <c r="Y571" t="s">
        <v>58</v>
      </c>
      <c r="Z571" s="3">
        <v>0</v>
      </c>
      <c r="AA571" t="s">
        <v>1507</v>
      </c>
      <c r="AB571" t="s">
        <v>4762</v>
      </c>
      <c r="AC571" t="s">
        <v>61</v>
      </c>
      <c r="AD571" t="s">
        <v>61</v>
      </c>
      <c r="AE571" t="s">
        <v>4763</v>
      </c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4764</v>
      </c>
      <c r="AM571" t="s">
        <v>4760</v>
      </c>
      <c r="AN571" s="3">
        <v>1.6</v>
      </c>
      <c r="AO571" t="s">
        <v>4762</v>
      </c>
      <c r="AP571" t="s">
        <v>64</v>
      </c>
      <c r="AQ571" t="s">
        <v>4763</v>
      </c>
      <c r="AR571">
        <v>1436</v>
      </c>
      <c r="AS571" t="s">
        <v>66</v>
      </c>
    </row>
    <row r="572" spans="1:45" ht="16" x14ac:dyDescent="0.2">
      <c r="A572">
        <v>3823</v>
      </c>
      <c r="B572">
        <v>3823</v>
      </c>
      <c r="C572" s="2">
        <v>45646</v>
      </c>
      <c r="D572" t="s">
        <v>1761</v>
      </c>
      <c r="E572" t="s">
        <v>4326</v>
      </c>
      <c r="F572" s="3">
        <v>23.12</v>
      </c>
      <c r="G572" t="s">
        <v>47</v>
      </c>
      <c r="H572" s="3">
        <v>0</v>
      </c>
      <c r="I572" t="s">
        <v>48</v>
      </c>
      <c r="J572">
        <v>2720</v>
      </c>
      <c r="K572" t="s">
        <v>49</v>
      </c>
      <c r="L572" t="s">
        <v>50</v>
      </c>
      <c r="M572" t="s">
        <v>51</v>
      </c>
      <c r="N572">
        <v>942</v>
      </c>
      <c r="O572" t="s">
        <v>52</v>
      </c>
      <c r="P572" t="s">
        <v>53</v>
      </c>
      <c r="T572" t="s">
        <v>4772</v>
      </c>
      <c r="U572" t="s">
        <v>4773</v>
      </c>
      <c r="V572" t="s">
        <v>3160</v>
      </c>
      <c r="W572" t="s">
        <v>56</v>
      </c>
      <c r="X572" t="s">
        <v>3699</v>
      </c>
      <c r="Y572" t="s">
        <v>2036</v>
      </c>
      <c r="Z572" s="3">
        <v>19</v>
      </c>
      <c r="AA572" t="s">
        <v>4774</v>
      </c>
      <c r="AB572" t="s">
        <v>4775</v>
      </c>
      <c r="AC572" t="s">
        <v>61</v>
      </c>
      <c r="AD572" t="s">
        <v>61</v>
      </c>
      <c r="AE572" t="s">
        <v>4776</v>
      </c>
      <c r="AF572" t="s">
        <v>63</v>
      </c>
      <c r="AG572" t="s">
        <v>4777</v>
      </c>
      <c r="AH572">
        <v>0</v>
      </c>
      <c r="AI572" s="2">
        <v>45646</v>
      </c>
      <c r="AJ572" t="s">
        <v>64</v>
      </c>
      <c r="AK572" t="s">
        <v>64</v>
      </c>
      <c r="AL572" t="s">
        <v>4778</v>
      </c>
      <c r="AM572" t="s">
        <v>4773</v>
      </c>
      <c r="AN572" s="3">
        <v>23.12</v>
      </c>
      <c r="AO572" t="s">
        <v>4775</v>
      </c>
      <c r="AP572" t="s">
        <v>64</v>
      </c>
      <c r="AQ572" t="s">
        <v>4776</v>
      </c>
      <c r="AR572">
        <v>1438</v>
      </c>
      <c r="AS572" t="s">
        <v>66</v>
      </c>
    </row>
    <row r="573" spans="1:45" ht="16" x14ac:dyDescent="0.2">
      <c r="A573">
        <v>3906</v>
      </c>
      <c r="B573">
        <v>3906</v>
      </c>
      <c r="C573" s="2">
        <v>45653</v>
      </c>
      <c r="D573" t="s">
        <v>1761</v>
      </c>
      <c r="E573" t="s">
        <v>4336</v>
      </c>
      <c r="F573" s="3">
        <v>4.99</v>
      </c>
      <c r="G573" t="s">
        <v>47</v>
      </c>
      <c r="H573" s="3">
        <v>0</v>
      </c>
      <c r="I573" t="s">
        <v>48</v>
      </c>
      <c r="J573">
        <v>2720</v>
      </c>
      <c r="K573" t="s">
        <v>49</v>
      </c>
      <c r="L573" t="s">
        <v>50</v>
      </c>
      <c r="M573" t="s">
        <v>51</v>
      </c>
      <c r="N573">
        <v>942</v>
      </c>
      <c r="O573" t="s">
        <v>52</v>
      </c>
      <c r="P573" t="s">
        <v>53</v>
      </c>
      <c r="T573" t="s">
        <v>1043</v>
      </c>
      <c r="U573" t="s">
        <v>4806</v>
      </c>
      <c r="V573" t="s">
        <v>3173</v>
      </c>
      <c r="W573" t="s">
        <v>56</v>
      </c>
      <c r="X573" t="s">
        <v>4807</v>
      </c>
      <c r="Y573" t="s">
        <v>953</v>
      </c>
      <c r="Z573" s="3">
        <v>19</v>
      </c>
      <c r="AA573" t="s">
        <v>1046</v>
      </c>
      <c r="AB573" t="s">
        <v>4808</v>
      </c>
      <c r="AC573" t="s">
        <v>61</v>
      </c>
      <c r="AD573" t="s">
        <v>61</v>
      </c>
      <c r="AE573" t="s">
        <v>4809</v>
      </c>
      <c r="AF573" t="s">
        <v>63</v>
      </c>
      <c r="AH573">
        <v>0</v>
      </c>
      <c r="AI573" s="2">
        <v>45653</v>
      </c>
      <c r="AJ573" t="s">
        <v>64</v>
      </c>
      <c r="AK573" t="s">
        <v>64</v>
      </c>
      <c r="AL573" t="s">
        <v>4810</v>
      </c>
      <c r="AM573" t="s">
        <v>4806</v>
      </c>
      <c r="AN573" s="3">
        <v>4.99</v>
      </c>
      <c r="AO573" t="s">
        <v>4808</v>
      </c>
      <c r="AP573" t="s">
        <v>64</v>
      </c>
      <c r="AQ573" t="s">
        <v>4809</v>
      </c>
      <c r="AR573">
        <v>1471</v>
      </c>
      <c r="AS573" t="s">
        <v>66</v>
      </c>
    </row>
    <row r="574" spans="1:45" ht="16" x14ac:dyDescent="0.2">
      <c r="A574">
        <v>3829</v>
      </c>
      <c r="B574">
        <v>3829</v>
      </c>
      <c r="C574" s="2">
        <v>45653.041666666657</v>
      </c>
      <c r="D574" t="s">
        <v>1814</v>
      </c>
      <c r="E574" t="s">
        <v>4506</v>
      </c>
      <c r="F574" s="3">
        <v>23.13</v>
      </c>
      <c r="G574" t="s">
        <v>47</v>
      </c>
      <c r="H574" s="3">
        <v>0</v>
      </c>
      <c r="I574" t="s">
        <v>48</v>
      </c>
      <c r="J574">
        <v>2710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4811</v>
      </c>
      <c r="U574" t="s">
        <v>4812</v>
      </c>
      <c r="V574" t="s">
        <v>3093</v>
      </c>
      <c r="W574" t="s">
        <v>56</v>
      </c>
      <c r="X574" t="s">
        <v>4813</v>
      </c>
      <c r="Y574" t="s">
        <v>2061</v>
      </c>
      <c r="Z574" s="3">
        <v>19</v>
      </c>
      <c r="AA574" t="s">
        <v>4814</v>
      </c>
      <c r="AB574" t="s">
        <v>4808</v>
      </c>
      <c r="AC574" t="s">
        <v>61</v>
      </c>
      <c r="AD574" t="s">
        <v>61</v>
      </c>
      <c r="AE574" t="s">
        <v>4815</v>
      </c>
      <c r="AF574" t="s">
        <v>63</v>
      </c>
      <c r="AH574">
        <v>0</v>
      </c>
      <c r="AI574" s="2">
        <v>45653</v>
      </c>
      <c r="AJ574" t="s">
        <v>64</v>
      </c>
      <c r="AK574" t="s">
        <v>64</v>
      </c>
      <c r="AL574" t="s">
        <v>4816</v>
      </c>
      <c r="AM574" t="s">
        <v>4812</v>
      </c>
      <c r="AN574" s="3">
        <v>23.13</v>
      </c>
      <c r="AO574" t="s">
        <v>4808</v>
      </c>
      <c r="AP574" t="s">
        <v>64</v>
      </c>
      <c r="AQ574" t="s">
        <v>4815</v>
      </c>
      <c r="AR574">
        <v>1445</v>
      </c>
      <c r="AS574" t="s">
        <v>66</v>
      </c>
    </row>
    <row r="575" spans="1:45" ht="16" x14ac:dyDescent="0.2">
      <c r="A575">
        <v>3830</v>
      </c>
      <c r="B575">
        <v>3830</v>
      </c>
      <c r="C575" s="2">
        <v>45653.041666666657</v>
      </c>
      <c r="D575" t="s">
        <v>1814</v>
      </c>
      <c r="E575" t="s">
        <v>68</v>
      </c>
      <c r="F575" s="3">
        <v>5.39</v>
      </c>
      <c r="G575" t="s">
        <v>47</v>
      </c>
      <c r="H575" s="3">
        <v>0</v>
      </c>
      <c r="I575" t="s">
        <v>48</v>
      </c>
      <c r="J575">
        <v>2710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4201</v>
      </c>
      <c r="U575" t="s">
        <v>4817</v>
      </c>
      <c r="V575" t="s">
        <v>3079</v>
      </c>
      <c r="W575" t="s">
        <v>56</v>
      </c>
      <c r="X575" t="s">
        <v>4818</v>
      </c>
      <c r="Y575" t="s">
        <v>72</v>
      </c>
      <c r="Z575" s="3">
        <v>19</v>
      </c>
      <c r="AA575" t="s">
        <v>4204</v>
      </c>
      <c r="AB575" t="s">
        <v>4819</v>
      </c>
      <c r="AC575" t="s">
        <v>61</v>
      </c>
      <c r="AD575" t="s">
        <v>61</v>
      </c>
      <c r="AE575" t="s">
        <v>4820</v>
      </c>
      <c r="AF575" t="s">
        <v>63</v>
      </c>
      <c r="AH575">
        <v>0</v>
      </c>
      <c r="AI575" s="2">
        <v>45653</v>
      </c>
      <c r="AJ575" t="s">
        <v>64</v>
      </c>
      <c r="AK575" t="s">
        <v>64</v>
      </c>
      <c r="AL575" t="s">
        <v>4821</v>
      </c>
      <c r="AM575" t="s">
        <v>4817</v>
      </c>
      <c r="AN575" s="3">
        <v>5.39</v>
      </c>
      <c r="AO575" t="s">
        <v>4819</v>
      </c>
      <c r="AP575" t="s">
        <v>64</v>
      </c>
      <c r="AQ575" t="s">
        <v>4820</v>
      </c>
      <c r="AR575">
        <v>1446</v>
      </c>
      <c r="AS575" t="s">
        <v>66</v>
      </c>
    </row>
    <row r="576" spans="1:45" ht="16" x14ac:dyDescent="0.2">
      <c r="A576">
        <v>3835</v>
      </c>
      <c r="B576">
        <v>3835</v>
      </c>
      <c r="C576" s="2">
        <v>45656.041666666657</v>
      </c>
      <c r="D576" t="s">
        <v>1748</v>
      </c>
      <c r="E576" t="s">
        <v>4822</v>
      </c>
      <c r="F576" s="3">
        <v>8.24</v>
      </c>
      <c r="G576" t="s">
        <v>47</v>
      </c>
      <c r="H576" s="3">
        <v>0</v>
      </c>
      <c r="I576" t="s">
        <v>48</v>
      </c>
      <c r="J576">
        <v>2704</v>
      </c>
      <c r="K576" t="s">
        <v>49</v>
      </c>
      <c r="L576" t="s">
        <v>50</v>
      </c>
      <c r="M576" t="s">
        <v>51</v>
      </c>
      <c r="N576">
        <v>940</v>
      </c>
      <c r="O576" t="s">
        <v>52</v>
      </c>
      <c r="P576" t="s">
        <v>53</v>
      </c>
      <c r="T576" t="s">
        <v>4823</v>
      </c>
      <c r="U576" t="s">
        <v>4824</v>
      </c>
      <c r="Z576" s="3"/>
      <c r="AF576" t="s">
        <v>63</v>
      </c>
      <c r="AH576">
        <v>0</v>
      </c>
      <c r="AI576" s="2">
        <v>45656</v>
      </c>
      <c r="AJ576" t="s">
        <v>64</v>
      </c>
      <c r="AK576" t="s">
        <v>64</v>
      </c>
      <c r="AL576" t="s">
        <v>4825</v>
      </c>
      <c r="AM576" t="s">
        <v>4824</v>
      </c>
      <c r="AN576" s="3"/>
      <c r="AP576" t="s">
        <v>64</v>
      </c>
      <c r="AR576">
        <v>1447</v>
      </c>
      <c r="AS576" t="s">
        <v>66</v>
      </c>
    </row>
    <row r="577" spans="1:45" ht="16" x14ac:dyDescent="0.2">
      <c r="A577">
        <v>3878</v>
      </c>
      <c r="B577">
        <v>3878</v>
      </c>
      <c r="C577" s="2">
        <v>45657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3879</v>
      </c>
      <c r="B578">
        <v>3879</v>
      </c>
      <c r="C578" s="2">
        <v>45657</v>
      </c>
      <c r="D578" t="s">
        <v>1936</v>
      </c>
      <c r="E578" t="s">
        <v>204</v>
      </c>
      <c r="F578" s="3">
        <v>753.42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3880</v>
      </c>
      <c r="B579">
        <v>3880</v>
      </c>
      <c r="C579" s="2">
        <v>45657</v>
      </c>
      <c r="D579" t="s">
        <v>1934</v>
      </c>
      <c r="E579" t="s">
        <v>206</v>
      </c>
      <c r="F579" s="3">
        <v>3110.01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3881</v>
      </c>
      <c r="B580">
        <v>3881</v>
      </c>
      <c r="C580" s="2">
        <v>45657</v>
      </c>
      <c r="D580" t="s">
        <v>1934</v>
      </c>
      <c r="E580" t="s">
        <v>204</v>
      </c>
      <c r="F580" s="3">
        <v>668.49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3882</v>
      </c>
      <c r="B581">
        <v>3882</v>
      </c>
      <c r="C581" s="2">
        <v>45657</v>
      </c>
      <c r="D581" t="s">
        <v>1935</v>
      </c>
      <c r="E581" t="s">
        <v>206</v>
      </c>
      <c r="F581" s="3">
        <v>2382.81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3883</v>
      </c>
      <c r="B582">
        <v>3883</v>
      </c>
      <c r="C582" s="2">
        <v>45657</v>
      </c>
      <c r="D582" t="s">
        <v>1935</v>
      </c>
      <c r="E582" t="s">
        <v>204</v>
      </c>
      <c r="F582" s="3">
        <v>561.4</v>
      </c>
      <c r="G582" t="s">
        <v>47</v>
      </c>
      <c r="H582" s="3">
        <v>0</v>
      </c>
      <c r="I582" t="s">
        <v>104</v>
      </c>
      <c r="J582">
        <v>2555</v>
      </c>
      <c r="K582" t="s">
        <v>49</v>
      </c>
      <c r="L582" t="s">
        <v>50</v>
      </c>
      <c r="M582" t="s">
        <v>51</v>
      </c>
      <c r="N582">
        <v>1730</v>
      </c>
      <c r="O582" t="s">
        <v>52</v>
      </c>
      <c r="P582" t="s">
        <v>203</v>
      </c>
      <c r="T582" t="s">
        <v>64</v>
      </c>
      <c r="Z582" s="3"/>
      <c r="AF582" t="s">
        <v>63</v>
      </c>
      <c r="AH582">
        <v>0</v>
      </c>
      <c r="AI582" s="2">
        <v>45657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3890</v>
      </c>
      <c r="B583">
        <v>3890</v>
      </c>
      <c r="C583" s="2">
        <v>45657</v>
      </c>
      <c r="D583" t="s">
        <v>1936</v>
      </c>
      <c r="E583" t="s">
        <v>2634</v>
      </c>
      <c r="F583" s="3">
        <v>76.77</v>
      </c>
      <c r="G583" t="s">
        <v>47</v>
      </c>
      <c r="H583" s="3">
        <v>0</v>
      </c>
      <c r="I583" t="s">
        <v>104</v>
      </c>
      <c r="J583">
        <v>1730</v>
      </c>
      <c r="K583" t="s">
        <v>52</v>
      </c>
      <c r="L583" t="s">
        <v>203</v>
      </c>
      <c r="N583">
        <v>2551</v>
      </c>
      <c r="O583" t="s">
        <v>49</v>
      </c>
      <c r="P583" t="s">
        <v>50</v>
      </c>
      <c r="Q583" t="s">
        <v>51</v>
      </c>
      <c r="T583" t="s">
        <v>64</v>
      </c>
      <c r="Z583" s="3"/>
      <c r="AF583" t="s">
        <v>63</v>
      </c>
      <c r="AH583">
        <v>0</v>
      </c>
      <c r="AI583" s="2">
        <v>45657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3891</v>
      </c>
      <c r="B584">
        <v>3891</v>
      </c>
      <c r="C584" s="2">
        <v>45657</v>
      </c>
      <c r="D584" t="s">
        <v>1936</v>
      </c>
      <c r="E584" t="s">
        <v>2634</v>
      </c>
      <c r="F584" s="3">
        <v>2115.86</v>
      </c>
      <c r="G584" t="s">
        <v>47</v>
      </c>
      <c r="H584" s="3">
        <v>0</v>
      </c>
      <c r="I584" t="s">
        <v>104</v>
      </c>
      <c r="J584">
        <v>1730</v>
      </c>
      <c r="K584" t="s">
        <v>52</v>
      </c>
      <c r="L584" t="s">
        <v>203</v>
      </c>
      <c r="N584">
        <v>2551</v>
      </c>
      <c r="O584" t="s">
        <v>49</v>
      </c>
      <c r="P584" t="s">
        <v>50</v>
      </c>
      <c r="Q584" t="s">
        <v>51</v>
      </c>
      <c r="T584" t="s">
        <v>64</v>
      </c>
      <c r="Z584" s="3"/>
      <c r="AF584" t="s">
        <v>63</v>
      </c>
      <c r="AH584">
        <v>0</v>
      </c>
      <c r="AI584" s="2">
        <v>45657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3892</v>
      </c>
      <c r="B585">
        <v>3892</v>
      </c>
      <c r="C585" s="2">
        <v>45657</v>
      </c>
      <c r="D585" t="s">
        <v>1936</v>
      </c>
      <c r="E585" t="s">
        <v>2634</v>
      </c>
      <c r="F585" s="3">
        <v>406.5</v>
      </c>
      <c r="G585" t="s">
        <v>47</v>
      </c>
      <c r="H585" s="3">
        <v>0</v>
      </c>
      <c r="I585" t="s">
        <v>104</v>
      </c>
      <c r="J585">
        <v>1730</v>
      </c>
      <c r="K585" t="s">
        <v>52</v>
      </c>
      <c r="L585" t="s">
        <v>203</v>
      </c>
      <c r="N585">
        <v>2551</v>
      </c>
      <c r="O585" t="s">
        <v>49</v>
      </c>
      <c r="P585" t="s">
        <v>50</v>
      </c>
      <c r="Q585" t="s">
        <v>51</v>
      </c>
      <c r="T585" t="s">
        <v>64</v>
      </c>
      <c r="Z585" s="3"/>
      <c r="AF585" t="s">
        <v>63</v>
      </c>
      <c r="AH585">
        <v>0</v>
      </c>
      <c r="AI585" s="2">
        <v>45657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3836</v>
      </c>
      <c r="B586">
        <v>3836</v>
      </c>
      <c r="C586" s="2">
        <v>45660.041666666657</v>
      </c>
      <c r="D586" t="s">
        <v>1748</v>
      </c>
      <c r="E586" t="s">
        <v>3655</v>
      </c>
      <c r="F586" s="3">
        <v>46.41</v>
      </c>
      <c r="G586" t="s">
        <v>47</v>
      </c>
      <c r="H586" s="3">
        <v>0</v>
      </c>
      <c r="I586" t="s">
        <v>48</v>
      </c>
      <c r="J586">
        <v>2663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2516</v>
      </c>
      <c r="U586" t="s">
        <v>4829</v>
      </c>
      <c r="V586" t="s">
        <v>3104</v>
      </c>
      <c r="W586" t="s">
        <v>56</v>
      </c>
      <c r="X586" t="s">
        <v>4830</v>
      </c>
      <c r="Y586" t="s">
        <v>2375</v>
      </c>
      <c r="Z586" s="3">
        <v>19</v>
      </c>
      <c r="AA586" t="s">
        <v>2519</v>
      </c>
      <c r="AB586" t="s">
        <v>4831</v>
      </c>
      <c r="AC586" t="s">
        <v>61</v>
      </c>
      <c r="AD586" t="s">
        <v>61</v>
      </c>
      <c r="AE586" t="s">
        <v>4832</v>
      </c>
      <c r="AF586" t="s">
        <v>63</v>
      </c>
      <c r="AH586">
        <v>0</v>
      </c>
      <c r="AI586" s="2">
        <v>45660</v>
      </c>
      <c r="AJ586" t="s">
        <v>64</v>
      </c>
      <c r="AK586" t="s">
        <v>64</v>
      </c>
      <c r="AL586" t="s">
        <v>4833</v>
      </c>
      <c r="AM586" t="s">
        <v>4829</v>
      </c>
      <c r="AN586" s="3">
        <v>46.41</v>
      </c>
      <c r="AO586" t="s">
        <v>4831</v>
      </c>
      <c r="AP586" t="s">
        <v>64</v>
      </c>
      <c r="AQ586" t="s">
        <v>4832</v>
      </c>
      <c r="AR586">
        <v>1448</v>
      </c>
      <c r="AS586" t="s">
        <v>66</v>
      </c>
    </row>
    <row r="587" spans="1:45" ht="16" x14ac:dyDescent="0.2">
      <c r="A587">
        <v>3837</v>
      </c>
      <c r="B587">
        <v>3837</v>
      </c>
      <c r="C587" s="2">
        <v>45664.041666666657</v>
      </c>
      <c r="D587" t="s">
        <v>1748</v>
      </c>
      <c r="E587" t="s">
        <v>2507</v>
      </c>
      <c r="F587" s="3">
        <v>20.23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2826</v>
      </c>
      <c r="U587" t="s">
        <v>4834</v>
      </c>
      <c r="V587" t="s">
        <v>3107</v>
      </c>
      <c r="W587" t="s">
        <v>56</v>
      </c>
      <c r="X587" t="s">
        <v>4835</v>
      </c>
      <c r="Y587" t="s">
        <v>2726</v>
      </c>
      <c r="Z587" s="3">
        <v>19</v>
      </c>
      <c r="AA587" t="s">
        <v>2829</v>
      </c>
      <c r="AB587" t="s">
        <v>4836</v>
      </c>
      <c r="AC587" t="s">
        <v>61</v>
      </c>
      <c r="AD587" t="s">
        <v>61</v>
      </c>
      <c r="AE587" t="s">
        <v>4837</v>
      </c>
      <c r="AF587" t="s">
        <v>63</v>
      </c>
      <c r="AH587">
        <v>0</v>
      </c>
      <c r="AI587" s="2">
        <v>45664</v>
      </c>
      <c r="AJ587" t="s">
        <v>64</v>
      </c>
      <c r="AK587" t="s">
        <v>64</v>
      </c>
      <c r="AL587" t="s">
        <v>4838</v>
      </c>
      <c r="AM587" t="s">
        <v>4834</v>
      </c>
      <c r="AN587" s="3">
        <v>20.23</v>
      </c>
      <c r="AO587" t="s">
        <v>4836</v>
      </c>
      <c r="AP587" t="s">
        <v>64</v>
      </c>
      <c r="AQ587" t="s">
        <v>4837</v>
      </c>
      <c r="AR587">
        <v>1450</v>
      </c>
      <c r="AS587" t="s">
        <v>66</v>
      </c>
    </row>
    <row r="588" spans="1:45" ht="16" x14ac:dyDescent="0.2">
      <c r="A588">
        <v>3843</v>
      </c>
      <c r="B588">
        <v>3843</v>
      </c>
      <c r="C588" s="2">
        <v>45664.041666666657</v>
      </c>
      <c r="D588" t="s">
        <v>1814</v>
      </c>
      <c r="E588" t="s">
        <v>4839</v>
      </c>
      <c r="F588" s="3">
        <v>652.62</v>
      </c>
      <c r="G588" t="s">
        <v>47</v>
      </c>
      <c r="H588" s="3">
        <v>0</v>
      </c>
      <c r="I588" t="s">
        <v>48</v>
      </c>
      <c r="J588">
        <v>2510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4840</v>
      </c>
      <c r="U588" t="s">
        <v>4841</v>
      </c>
      <c r="V588" t="s">
        <v>3109</v>
      </c>
      <c r="W588" t="s">
        <v>56</v>
      </c>
      <c r="X588" t="s">
        <v>4842</v>
      </c>
      <c r="Y588" t="s">
        <v>3455</v>
      </c>
      <c r="Z588" s="3">
        <v>0</v>
      </c>
      <c r="AA588" t="s">
        <v>4843</v>
      </c>
      <c r="AB588" t="s">
        <v>4844</v>
      </c>
      <c r="AC588" t="s">
        <v>61</v>
      </c>
      <c r="AD588" t="s">
        <v>61</v>
      </c>
      <c r="AE588" t="s">
        <v>4845</v>
      </c>
      <c r="AF588" t="s">
        <v>63</v>
      </c>
      <c r="AH588">
        <v>0</v>
      </c>
      <c r="AI588" s="2">
        <v>45664</v>
      </c>
      <c r="AJ588" t="s">
        <v>64</v>
      </c>
      <c r="AK588" t="s">
        <v>64</v>
      </c>
      <c r="AL588" t="s">
        <v>4846</v>
      </c>
      <c r="AM588" t="s">
        <v>4841</v>
      </c>
      <c r="AN588" s="3">
        <v>652.62</v>
      </c>
      <c r="AO588" t="s">
        <v>4844</v>
      </c>
      <c r="AP588" t="s">
        <v>64</v>
      </c>
      <c r="AQ588" t="s">
        <v>4845</v>
      </c>
      <c r="AR588">
        <v>1449</v>
      </c>
      <c r="AS588" t="s">
        <v>66</v>
      </c>
    </row>
    <row r="589" spans="1:45" ht="16" x14ac:dyDescent="0.2">
      <c r="A589">
        <v>3844</v>
      </c>
      <c r="B589">
        <v>3844</v>
      </c>
      <c r="C589" s="2">
        <v>45664.041666666657</v>
      </c>
      <c r="D589" t="s">
        <v>1748</v>
      </c>
      <c r="E589" t="s">
        <v>4045</v>
      </c>
      <c r="F589" s="3">
        <v>10</v>
      </c>
      <c r="G589" t="s">
        <v>47</v>
      </c>
      <c r="H589" s="3">
        <v>0</v>
      </c>
      <c r="I589" t="s">
        <v>48</v>
      </c>
      <c r="J589">
        <v>2705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4840</v>
      </c>
      <c r="U589" t="s">
        <v>4841</v>
      </c>
      <c r="V589" t="s">
        <v>3109</v>
      </c>
      <c r="W589" t="s">
        <v>56</v>
      </c>
      <c r="X589" t="s">
        <v>4842</v>
      </c>
      <c r="Y589" t="s">
        <v>3455</v>
      </c>
      <c r="Z589" s="3">
        <v>0</v>
      </c>
      <c r="AA589" t="s">
        <v>4843</v>
      </c>
      <c r="AB589" t="s">
        <v>4844</v>
      </c>
      <c r="AC589" t="s">
        <v>61</v>
      </c>
      <c r="AD589" t="s">
        <v>61</v>
      </c>
      <c r="AE589" t="s">
        <v>4845</v>
      </c>
      <c r="AF589" t="s">
        <v>63</v>
      </c>
      <c r="AH589">
        <v>0</v>
      </c>
      <c r="AI589" s="2">
        <v>45664</v>
      </c>
      <c r="AJ589" t="s">
        <v>64</v>
      </c>
      <c r="AK589" t="s">
        <v>64</v>
      </c>
      <c r="AL589" t="s">
        <v>4846</v>
      </c>
      <c r="AM589" t="s">
        <v>4841</v>
      </c>
      <c r="AN589" s="3">
        <v>652.62</v>
      </c>
      <c r="AO589" t="s">
        <v>4844</v>
      </c>
      <c r="AP589" t="s">
        <v>64</v>
      </c>
      <c r="AQ589" t="s">
        <v>4845</v>
      </c>
      <c r="AR589">
        <v>1449</v>
      </c>
      <c r="AS589" t="s">
        <v>66</v>
      </c>
    </row>
    <row r="590" spans="1:45" ht="16" x14ac:dyDescent="0.2">
      <c r="A590">
        <v>3838</v>
      </c>
      <c r="B590">
        <v>3838</v>
      </c>
      <c r="C590" s="2">
        <v>45670.041666666657</v>
      </c>
      <c r="D590" t="s">
        <v>1748</v>
      </c>
      <c r="E590" t="s">
        <v>2165</v>
      </c>
      <c r="F590" s="3">
        <v>52.9</v>
      </c>
      <c r="G590" t="s">
        <v>47</v>
      </c>
      <c r="H590" s="3">
        <v>0</v>
      </c>
      <c r="I590" t="s">
        <v>48</v>
      </c>
      <c r="J590">
        <v>2900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2313</v>
      </c>
      <c r="U590" t="s">
        <v>4847</v>
      </c>
      <c r="V590" t="s">
        <v>3117</v>
      </c>
      <c r="W590" t="s">
        <v>56</v>
      </c>
      <c r="X590" t="s">
        <v>4848</v>
      </c>
      <c r="Y590" t="s">
        <v>3972</v>
      </c>
      <c r="Z590" s="3">
        <v>19</v>
      </c>
      <c r="AA590" t="s">
        <v>2316</v>
      </c>
      <c r="AB590" t="s">
        <v>4849</v>
      </c>
      <c r="AC590" t="s">
        <v>61</v>
      </c>
      <c r="AD590" t="s">
        <v>61</v>
      </c>
      <c r="AE590" t="s">
        <v>4850</v>
      </c>
      <c r="AF590" t="s">
        <v>63</v>
      </c>
      <c r="AH590">
        <v>0</v>
      </c>
      <c r="AI590" s="2">
        <v>45670</v>
      </c>
      <c r="AJ590" t="s">
        <v>64</v>
      </c>
      <c r="AK590" t="s">
        <v>64</v>
      </c>
      <c r="AL590" t="s">
        <v>4851</v>
      </c>
      <c r="AM590" t="s">
        <v>4847</v>
      </c>
      <c r="AN590" s="3">
        <v>52.9</v>
      </c>
      <c r="AO590" t="s">
        <v>4849</v>
      </c>
      <c r="AP590" t="s">
        <v>64</v>
      </c>
      <c r="AQ590" t="s">
        <v>4850</v>
      </c>
      <c r="AR590">
        <v>1451</v>
      </c>
      <c r="AS590" t="s">
        <v>66</v>
      </c>
    </row>
    <row r="591" spans="1:45" ht="16" x14ac:dyDescent="0.2">
      <c r="A591">
        <v>3839</v>
      </c>
      <c r="B591">
        <v>3839</v>
      </c>
      <c r="C591" s="2">
        <v>45672.041666666657</v>
      </c>
      <c r="D591" t="s">
        <v>1748</v>
      </c>
      <c r="E591" t="s">
        <v>188</v>
      </c>
      <c r="F591" s="3">
        <v>60</v>
      </c>
      <c r="G591" t="s">
        <v>47</v>
      </c>
      <c r="H591" s="3">
        <v>0</v>
      </c>
      <c r="I591" t="s">
        <v>48</v>
      </c>
      <c r="J591">
        <v>2753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189</v>
      </c>
      <c r="U591" t="s">
        <v>4855</v>
      </c>
      <c r="Z591" s="3"/>
      <c r="AF591" t="s">
        <v>63</v>
      </c>
      <c r="AH591">
        <v>0</v>
      </c>
      <c r="AI591" s="2">
        <v>45672</v>
      </c>
      <c r="AJ591" t="s">
        <v>64</v>
      </c>
      <c r="AK591" t="s">
        <v>64</v>
      </c>
      <c r="AL591" t="s">
        <v>4856</v>
      </c>
      <c r="AM591" t="s">
        <v>4855</v>
      </c>
      <c r="AN591" s="3"/>
      <c r="AP591" t="s">
        <v>64</v>
      </c>
      <c r="AR591">
        <v>1452</v>
      </c>
      <c r="AS591" t="s">
        <v>66</v>
      </c>
    </row>
    <row r="592" spans="1:45" ht="16" x14ac:dyDescent="0.2">
      <c r="A592">
        <v>3859</v>
      </c>
      <c r="B592">
        <v>3859</v>
      </c>
      <c r="C592" s="2">
        <v>45673.625254629631</v>
      </c>
      <c r="D592" t="s">
        <v>1814</v>
      </c>
      <c r="E592" t="s">
        <v>4860</v>
      </c>
      <c r="F592" s="3">
        <v>322.91000000000003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941</v>
      </c>
      <c r="O592" t="s">
        <v>52</v>
      </c>
      <c r="P592" t="s">
        <v>53</v>
      </c>
      <c r="T592" t="s">
        <v>4861</v>
      </c>
      <c r="U592" t="s">
        <v>4862</v>
      </c>
      <c r="Z592" s="3"/>
      <c r="AF592" t="s">
        <v>63</v>
      </c>
      <c r="AG592" t="s">
        <v>4863</v>
      </c>
      <c r="AH592">
        <v>0</v>
      </c>
      <c r="AI592" s="2">
        <v>45673</v>
      </c>
      <c r="AJ592" t="s">
        <v>64</v>
      </c>
      <c r="AK592" t="s">
        <v>64</v>
      </c>
      <c r="AL592" t="s">
        <v>4864</v>
      </c>
      <c r="AM592" t="s">
        <v>4862</v>
      </c>
      <c r="AN592" s="3"/>
      <c r="AP592" t="s">
        <v>64</v>
      </c>
      <c r="AR592">
        <v>1455</v>
      </c>
      <c r="AS592" t="s">
        <v>66</v>
      </c>
    </row>
    <row r="593" spans="1:45" ht="16" x14ac:dyDescent="0.2">
      <c r="A593">
        <v>3901</v>
      </c>
      <c r="B593">
        <v>3901</v>
      </c>
      <c r="C593" s="2">
        <v>45678</v>
      </c>
      <c r="D593" t="s">
        <v>1761</v>
      </c>
      <c r="E593" t="s">
        <v>4867</v>
      </c>
      <c r="F593" s="3">
        <v>23.6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4868</v>
      </c>
      <c r="U593" t="s">
        <v>4869</v>
      </c>
      <c r="V593" t="s">
        <v>3156</v>
      </c>
      <c r="W593" t="s">
        <v>56</v>
      </c>
      <c r="X593" t="s">
        <v>3699</v>
      </c>
      <c r="Y593" t="s">
        <v>2036</v>
      </c>
      <c r="Z593" s="3">
        <v>19</v>
      </c>
      <c r="AA593" t="s">
        <v>4870</v>
      </c>
      <c r="AB593" t="s">
        <v>4871</v>
      </c>
      <c r="AC593" t="s">
        <v>61</v>
      </c>
      <c r="AD593" t="s">
        <v>61</v>
      </c>
      <c r="AE593" t="s">
        <v>4872</v>
      </c>
      <c r="AF593" t="s">
        <v>63</v>
      </c>
      <c r="AH593">
        <v>0</v>
      </c>
      <c r="AI593" s="2">
        <v>45678</v>
      </c>
      <c r="AJ593" t="s">
        <v>64</v>
      </c>
      <c r="AK593" t="s">
        <v>64</v>
      </c>
      <c r="AL593" t="s">
        <v>4873</v>
      </c>
      <c r="AM593" t="s">
        <v>4869</v>
      </c>
      <c r="AN593" s="3">
        <v>23.6</v>
      </c>
      <c r="AO593" t="s">
        <v>4871</v>
      </c>
      <c r="AP593" t="s">
        <v>64</v>
      </c>
      <c r="AQ593" t="s">
        <v>4872</v>
      </c>
      <c r="AR593">
        <v>1472</v>
      </c>
      <c r="AS593" t="s">
        <v>66</v>
      </c>
    </row>
    <row r="594" spans="1:45" ht="16" x14ac:dyDescent="0.2">
      <c r="A594">
        <v>3849</v>
      </c>
      <c r="B594">
        <v>3849</v>
      </c>
      <c r="C594" s="2">
        <v>45679.041666666657</v>
      </c>
      <c r="D594" t="s">
        <v>1814</v>
      </c>
      <c r="E594" t="s">
        <v>4506</v>
      </c>
      <c r="F594" s="3">
        <v>23.3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4880</v>
      </c>
      <c r="U594" t="s">
        <v>4881</v>
      </c>
      <c r="V594" t="s">
        <v>3124</v>
      </c>
      <c r="W594" t="s">
        <v>56</v>
      </c>
      <c r="X594" t="s">
        <v>4882</v>
      </c>
      <c r="Y594" t="s">
        <v>2061</v>
      </c>
      <c r="Z594" s="3">
        <v>19</v>
      </c>
      <c r="AA594" t="s">
        <v>4883</v>
      </c>
      <c r="AB594" t="s">
        <v>4884</v>
      </c>
      <c r="AC594" t="s">
        <v>61</v>
      </c>
      <c r="AD594" t="s">
        <v>61</v>
      </c>
      <c r="AE594" t="s">
        <v>4885</v>
      </c>
      <c r="AF594" t="s">
        <v>63</v>
      </c>
      <c r="AH594">
        <v>0</v>
      </c>
      <c r="AI594" s="2">
        <v>45679</v>
      </c>
      <c r="AJ594" t="s">
        <v>64</v>
      </c>
      <c r="AK594" t="s">
        <v>64</v>
      </c>
      <c r="AL594" t="s">
        <v>4886</v>
      </c>
      <c r="AM594" t="s">
        <v>4881</v>
      </c>
      <c r="AN594" s="3">
        <v>23.3</v>
      </c>
      <c r="AO594" t="s">
        <v>4884</v>
      </c>
      <c r="AP594" t="s">
        <v>64</v>
      </c>
      <c r="AQ594" t="s">
        <v>4885</v>
      </c>
      <c r="AR594">
        <v>1458</v>
      </c>
      <c r="AS594" t="s">
        <v>66</v>
      </c>
    </row>
    <row r="595" spans="1:45" ht="16" x14ac:dyDescent="0.2">
      <c r="A595">
        <v>3907</v>
      </c>
      <c r="B595">
        <v>3907</v>
      </c>
      <c r="C595" s="2">
        <v>45680</v>
      </c>
      <c r="D595" t="s">
        <v>1761</v>
      </c>
      <c r="E595" t="s">
        <v>4336</v>
      </c>
      <c r="F595" s="3">
        <v>5.07</v>
      </c>
      <c r="G595" t="s">
        <v>47</v>
      </c>
      <c r="H595" s="3">
        <v>0</v>
      </c>
      <c r="I595" t="s">
        <v>48</v>
      </c>
      <c r="J595">
        <v>2720</v>
      </c>
      <c r="K595" t="s">
        <v>49</v>
      </c>
      <c r="L595" t="s">
        <v>50</v>
      </c>
      <c r="M595" t="s">
        <v>51</v>
      </c>
      <c r="N595">
        <v>942</v>
      </c>
      <c r="O595" t="s">
        <v>52</v>
      </c>
      <c r="P595" t="s">
        <v>53</v>
      </c>
      <c r="T595" t="s">
        <v>4887</v>
      </c>
      <c r="U595" t="s">
        <v>4888</v>
      </c>
      <c r="V595" t="s">
        <v>3167</v>
      </c>
      <c r="W595" t="s">
        <v>56</v>
      </c>
      <c r="X595" t="s">
        <v>4889</v>
      </c>
      <c r="Y595" t="s">
        <v>953</v>
      </c>
      <c r="Z595" s="3">
        <v>19</v>
      </c>
      <c r="AA595" t="s">
        <v>4890</v>
      </c>
      <c r="AB595" t="s">
        <v>4884</v>
      </c>
      <c r="AC595" t="s">
        <v>61</v>
      </c>
      <c r="AD595" t="s">
        <v>61</v>
      </c>
      <c r="AE595" t="s">
        <v>4891</v>
      </c>
      <c r="AF595" t="s">
        <v>63</v>
      </c>
      <c r="AH595">
        <v>0</v>
      </c>
      <c r="AI595" s="2">
        <v>45680</v>
      </c>
      <c r="AJ595" t="s">
        <v>64</v>
      </c>
      <c r="AK595" t="s">
        <v>64</v>
      </c>
      <c r="AL595" t="s">
        <v>4892</v>
      </c>
      <c r="AM595" t="s">
        <v>4888</v>
      </c>
      <c r="AN595" s="3">
        <v>5.07</v>
      </c>
      <c r="AO595" t="s">
        <v>4884</v>
      </c>
      <c r="AP595" t="s">
        <v>64</v>
      </c>
      <c r="AQ595" t="s">
        <v>4891</v>
      </c>
      <c r="AR595">
        <v>1474</v>
      </c>
      <c r="AS595" t="s">
        <v>66</v>
      </c>
    </row>
    <row r="596" spans="1:45" ht="16" x14ac:dyDescent="0.2">
      <c r="A596">
        <v>3850</v>
      </c>
      <c r="B596">
        <v>3850</v>
      </c>
      <c r="C596" s="2">
        <v>45680.041666666657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4201</v>
      </c>
      <c r="U596" t="s">
        <v>4893</v>
      </c>
      <c r="V596" t="s">
        <v>3097</v>
      </c>
      <c r="W596" t="s">
        <v>56</v>
      </c>
      <c r="X596" t="s">
        <v>4894</v>
      </c>
      <c r="Y596" t="s">
        <v>72</v>
      </c>
      <c r="Z596" s="3">
        <v>19</v>
      </c>
      <c r="AA596" t="s">
        <v>4204</v>
      </c>
      <c r="AB596" t="s">
        <v>4895</v>
      </c>
      <c r="AC596" t="s">
        <v>61</v>
      </c>
      <c r="AD596" t="s">
        <v>61</v>
      </c>
      <c r="AE596" t="s">
        <v>4896</v>
      </c>
      <c r="AF596" t="s">
        <v>63</v>
      </c>
      <c r="AH596">
        <v>0</v>
      </c>
      <c r="AI596" s="2">
        <v>45680</v>
      </c>
      <c r="AJ596" t="s">
        <v>64</v>
      </c>
      <c r="AK596" t="s">
        <v>64</v>
      </c>
      <c r="AL596" t="s">
        <v>4897</v>
      </c>
      <c r="AM596" t="s">
        <v>4893</v>
      </c>
      <c r="AN596" s="3">
        <v>5.39</v>
      </c>
      <c r="AO596" t="s">
        <v>4895</v>
      </c>
      <c r="AP596" t="s">
        <v>64</v>
      </c>
      <c r="AQ596" t="s">
        <v>4896</v>
      </c>
      <c r="AR596">
        <v>1459</v>
      </c>
      <c r="AS596" t="s">
        <v>66</v>
      </c>
    </row>
    <row r="597" spans="1:45" ht="16" x14ac:dyDescent="0.2">
      <c r="A597">
        <v>3902</v>
      </c>
      <c r="B597">
        <v>3902</v>
      </c>
      <c r="C597" s="2">
        <v>45684</v>
      </c>
      <c r="D597" t="s">
        <v>1761</v>
      </c>
      <c r="E597" t="s">
        <v>4898</v>
      </c>
      <c r="F597" s="3">
        <v>23.3</v>
      </c>
      <c r="G597" t="s">
        <v>47</v>
      </c>
      <c r="H597" s="3">
        <v>0</v>
      </c>
      <c r="I597" t="s">
        <v>48</v>
      </c>
      <c r="J597">
        <v>2720</v>
      </c>
      <c r="K597" t="s">
        <v>49</v>
      </c>
      <c r="L597" t="s">
        <v>50</v>
      </c>
      <c r="M597" t="s">
        <v>51</v>
      </c>
      <c r="N597">
        <v>942</v>
      </c>
      <c r="O597" t="s">
        <v>52</v>
      </c>
      <c r="P597" t="s">
        <v>53</v>
      </c>
      <c r="T597" t="s">
        <v>4880</v>
      </c>
      <c r="U597" t="s">
        <v>4899</v>
      </c>
      <c r="V597" t="s">
        <v>3170</v>
      </c>
      <c r="W597" t="s">
        <v>56</v>
      </c>
      <c r="X597" t="s">
        <v>4900</v>
      </c>
      <c r="Y597" t="s">
        <v>2036</v>
      </c>
      <c r="Z597" s="3">
        <v>19</v>
      </c>
      <c r="AA597" t="s">
        <v>4883</v>
      </c>
      <c r="AB597" t="s">
        <v>4901</v>
      </c>
      <c r="AC597" t="s">
        <v>61</v>
      </c>
      <c r="AD597" t="s">
        <v>61</v>
      </c>
      <c r="AE597" t="s">
        <v>4902</v>
      </c>
      <c r="AF597" t="s">
        <v>63</v>
      </c>
      <c r="AH597">
        <v>0</v>
      </c>
      <c r="AI597" s="2">
        <v>45684</v>
      </c>
      <c r="AJ597" t="s">
        <v>64</v>
      </c>
      <c r="AK597" t="s">
        <v>64</v>
      </c>
      <c r="AL597" t="s">
        <v>4903</v>
      </c>
      <c r="AM597" t="s">
        <v>4899</v>
      </c>
      <c r="AN597" s="3">
        <v>23.3</v>
      </c>
      <c r="AO597" t="s">
        <v>4901</v>
      </c>
      <c r="AP597" t="s">
        <v>64</v>
      </c>
      <c r="AQ597" t="s">
        <v>4902</v>
      </c>
      <c r="AR597">
        <v>1475</v>
      </c>
      <c r="AS597" t="s">
        <v>66</v>
      </c>
    </row>
    <row r="598" spans="1:45" ht="16" x14ac:dyDescent="0.2">
      <c r="A598">
        <v>3855</v>
      </c>
      <c r="B598">
        <v>3855</v>
      </c>
      <c r="C598" s="2">
        <v>45684.041666666657</v>
      </c>
      <c r="D598" t="s">
        <v>1814</v>
      </c>
      <c r="E598" t="s">
        <v>4904</v>
      </c>
      <c r="F598" s="3">
        <v>733</v>
      </c>
      <c r="G598" t="s">
        <v>47</v>
      </c>
      <c r="H598" s="3">
        <v>0</v>
      </c>
      <c r="I598" t="s">
        <v>48</v>
      </c>
      <c r="J598">
        <v>2722</v>
      </c>
      <c r="K598" t="s">
        <v>49</v>
      </c>
      <c r="L598" t="s">
        <v>50</v>
      </c>
      <c r="M598" t="s">
        <v>51</v>
      </c>
      <c r="N598">
        <v>940</v>
      </c>
      <c r="O598" t="s">
        <v>52</v>
      </c>
      <c r="P598" t="s">
        <v>53</v>
      </c>
      <c r="T598" t="s">
        <v>4905</v>
      </c>
      <c r="U598" t="s">
        <v>4906</v>
      </c>
      <c r="V598" t="s">
        <v>3112</v>
      </c>
      <c r="W598" t="s">
        <v>56</v>
      </c>
      <c r="X598" t="s">
        <v>4907</v>
      </c>
      <c r="Y598" t="s">
        <v>4908</v>
      </c>
      <c r="Z598" s="3">
        <v>0</v>
      </c>
      <c r="AA598" t="s">
        <v>1752</v>
      </c>
      <c r="AB598" t="s">
        <v>4909</v>
      </c>
      <c r="AC598" t="s">
        <v>61</v>
      </c>
      <c r="AD598" t="s">
        <v>61</v>
      </c>
      <c r="AE598" t="s">
        <v>4910</v>
      </c>
      <c r="AF598" t="s">
        <v>63</v>
      </c>
      <c r="AH598">
        <v>0</v>
      </c>
      <c r="AI598" s="2">
        <v>45684</v>
      </c>
      <c r="AJ598" t="s">
        <v>64</v>
      </c>
      <c r="AK598" t="s">
        <v>64</v>
      </c>
      <c r="AL598" t="s">
        <v>4911</v>
      </c>
      <c r="AM598" t="s">
        <v>4906</v>
      </c>
      <c r="AN598" s="3">
        <v>733</v>
      </c>
      <c r="AO598" t="s">
        <v>4909</v>
      </c>
      <c r="AP598" t="s">
        <v>64</v>
      </c>
      <c r="AQ598" t="s">
        <v>4910</v>
      </c>
      <c r="AR598">
        <v>1460</v>
      </c>
      <c r="AS598" t="s">
        <v>66</v>
      </c>
    </row>
    <row r="599" spans="1:45" ht="16" x14ac:dyDescent="0.2">
      <c r="A599">
        <v>3856</v>
      </c>
      <c r="B599">
        <v>3856</v>
      </c>
      <c r="C599" s="2">
        <v>45684.041666666657</v>
      </c>
      <c r="D599" t="s">
        <v>1761</v>
      </c>
      <c r="E599" t="s">
        <v>4170</v>
      </c>
      <c r="F599" s="3">
        <v>535.01</v>
      </c>
      <c r="G599" t="s">
        <v>47</v>
      </c>
      <c r="H599" s="3">
        <v>0</v>
      </c>
      <c r="I599" t="s">
        <v>48</v>
      </c>
      <c r="J599">
        <v>2722</v>
      </c>
      <c r="K599" t="s">
        <v>49</v>
      </c>
      <c r="L599" t="s">
        <v>50</v>
      </c>
      <c r="M599" t="s">
        <v>51</v>
      </c>
      <c r="N599">
        <v>940</v>
      </c>
      <c r="O599" t="s">
        <v>52</v>
      </c>
      <c r="P599" t="s">
        <v>53</v>
      </c>
      <c r="T599" t="s">
        <v>4912</v>
      </c>
      <c r="U599" t="s">
        <v>4913</v>
      </c>
      <c r="V599" t="s">
        <v>3129</v>
      </c>
      <c r="W599" t="s">
        <v>56</v>
      </c>
      <c r="X599" t="s">
        <v>4914</v>
      </c>
      <c r="Y599" t="s">
        <v>3455</v>
      </c>
      <c r="Z599" s="3">
        <v>0</v>
      </c>
      <c r="AA599" t="s">
        <v>4915</v>
      </c>
      <c r="AB599" t="s">
        <v>4916</v>
      </c>
      <c r="AC599" t="s">
        <v>61</v>
      </c>
      <c r="AD599" t="s">
        <v>61</v>
      </c>
      <c r="AE599" t="s">
        <v>4917</v>
      </c>
      <c r="AF599" t="s">
        <v>63</v>
      </c>
      <c r="AH599">
        <v>0</v>
      </c>
      <c r="AI599" s="2">
        <v>45684</v>
      </c>
      <c r="AJ599" t="s">
        <v>64</v>
      </c>
      <c r="AK599" t="s">
        <v>64</v>
      </c>
      <c r="AL599" t="s">
        <v>4918</v>
      </c>
      <c r="AM599" t="s">
        <v>4913</v>
      </c>
      <c r="AN599" s="3">
        <v>535.01</v>
      </c>
      <c r="AO599" t="s">
        <v>4916</v>
      </c>
      <c r="AP599" t="s">
        <v>64</v>
      </c>
      <c r="AQ599" t="s">
        <v>4917</v>
      </c>
      <c r="AR599">
        <v>1461</v>
      </c>
      <c r="AS599" t="s">
        <v>66</v>
      </c>
    </row>
    <row r="600" spans="1:45" ht="16" x14ac:dyDescent="0.2">
      <c r="A600">
        <v>3857</v>
      </c>
      <c r="B600">
        <v>3857</v>
      </c>
      <c r="C600" s="2">
        <v>45684.041666666657</v>
      </c>
      <c r="D600" t="s">
        <v>1748</v>
      </c>
      <c r="E600" t="s">
        <v>4045</v>
      </c>
      <c r="F600" s="3">
        <v>10</v>
      </c>
      <c r="G600" t="s">
        <v>47</v>
      </c>
      <c r="H600" s="3">
        <v>0</v>
      </c>
      <c r="I600" t="s">
        <v>48</v>
      </c>
      <c r="J600">
        <v>2705</v>
      </c>
      <c r="K600" t="s">
        <v>49</v>
      </c>
      <c r="L600" t="s">
        <v>50</v>
      </c>
      <c r="M600" t="s">
        <v>51</v>
      </c>
      <c r="N600">
        <v>940</v>
      </c>
      <c r="O600" t="s">
        <v>52</v>
      </c>
      <c r="P600" t="s">
        <v>53</v>
      </c>
      <c r="T600" t="s">
        <v>4912</v>
      </c>
      <c r="U600" t="s">
        <v>4913</v>
      </c>
      <c r="V600" t="s">
        <v>3129</v>
      </c>
      <c r="W600" t="s">
        <v>56</v>
      </c>
      <c r="X600" t="s">
        <v>4914</v>
      </c>
      <c r="Y600" t="s">
        <v>3455</v>
      </c>
      <c r="Z600" s="3">
        <v>0</v>
      </c>
      <c r="AA600" t="s">
        <v>4915</v>
      </c>
      <c r="AB600" t="s">
        <v>4916</v>
      </c>
      <c r="AC600" t="s">
        <v>61</v>
      </c>
      <c r="AD600" t="s">
        <v>61</v>
      </c>
      <c r="AE600" t="s">
        <v>4917</v>
      </c>
      <c r="AF600" t="s">
        <v>63</v>
      </c>
      <c r="AH600">
        <v>0</v>
      </c>
      <c r="AI600" s="2">
        <v>45684</v>
      </c>
      <c r="AJ600" t="s">
        <v>64</v>
      </c>
      <c r="AK600" t="s">
        <v>64</v>
      </c>
      <c r="AL600" t="s">
        <v>4918</v>
      </c>
      <c r="AM600" t="s">
        <v>4913</v>
      </c>
      <c r="AN600" s="3">
        <v>535.01</v>
      </c>
      <c r="AO600" t="s">
        <v>4916</v>
      </c>
      <c r="AP600" t="s">
        <v>64</v>
      </c>
      <c r="AQ600" t="s">
        <v>4917</v>
      </c>
      <c r="AR600">
        <v>1461</v>
      </c>
      <c r="AS600" t="s">
        <v>66</v>
      </c>
    </row>
    <row r="601" spans="1:45" ht="16" x14ac:dyDescent="0.2">
      <c r="A601">
        <v>3858</v>
      </c>
      <c r="B601">
        <v>3858</v>
      </c>
      <c r="C601" s="2">
        <v>45686.041666666657</v>
      </c>
      <c r="D601" t="s">
        <v>1748</v>
      </c>
      <c r="E601" t="s">
        <v>4919</v>
      </c>
      <c r="F601" s="3">
        <v>115.43</v>
      </c>
      <c r="G601" t="s">
        <v>47</v>
      </c>
      <c r="H601" s="3">
        <v>0</v>
      </c>
      <c r="I601" t="s">
        <v>48</v>
      </c>
      <c r="J601">
        <v>2704</v>
      </c>
      <c r="K601" t="s">
        <v>49</v>
      </c>
      <c r="L601" t="s">
        <v>50</v>
      </c>
      <c r="M601" t="s">
        <v>51</v>
      </c>
      <c r="N601">
        <v>940</v>
      </c>
      <c r="O601" t="s">
        <v>52</v>
      </c>
      <c r="P601" t="s">
        <v>53</v>
      </c>
      <c r="T601" t="s">
        <v>4920</v>
      </c>
      <c r="U601" t="s">
        <v>4921</v>
      </c>
      <c r="Z601" s="3"/>
      <c r="AF601" t="s">
        <v>63</v>
      </c>
      <c r="AG601" t="s">
        <v>4863</v>
      </c>
      <c r="AH601">
        <v>0</v>
      </c>
      <c r="AI601" s="2">
        <v>45686</v>
      </c>
      <c r="AJ601" t="s">
        <v>64</v>
      </c>
      <c r="AK601" t="s">
        <v>64</v>
      </c>
      <c r="AL601" t="s">
        <v>4922</v>
      </c>
      <c r="AM601" t="s">
        <v>4921</v>
      </c>
      <c r="AN601" s="3"/>
      <c r="AP601" t="s">
        <v>64</v>
      </c>
      <c r="AR601">
        <v>1462</v>
      </c>
      <c r="AS601" t="s">
        <v>66</v>
      </c>
    </row>
    <row r="602" spans="1:45" ht="16" x14ac:dyDescent="0.2">
      <c r="A602">
        <v>3897</v>
      </c>
      <c r="B602">
        <v>3897</v>
      </c>
      <c r="C602" s="2">
        <v>45688.041666666657</v>
      </c>
      <c r="D602" t="s">
        <v>1748</v>
      </c>
      <c r="E602" t="s">
        <v>4934</v>
      </c>
      <c r="F602" s="3">
        <v>6.68</v>
      </c>
      <c r="G602" t="s">
        <v>47</v>
      </c>
      <c r="H602" s="3">
        <v>0</v>
      </c>
      <c r="I602" t="s">
        <v>48</v>
      </c>
      <c r="J602">
        <v>2704</v>
      </c>
      <c r="K602" t="s">
        <v>49</v>
      </c>
      <c r="L602" t="s">
        <v>50</v>
      </c>
      <c r="M602" t="s">
        <v>51</v>
      </c>
      <c r="N602">
        <v>940</v>
      </c>
      <c r="O602" t="s">
        <v>52</v>
      </c>
      <c r="P602" t="s">
        <v>53</v>
      </c>
      <c r="T602" t="s">
        <v>4935</v>
      </c>
      <c r="U602" t="s">
        <v>4936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4937</v>
      </c>
      <c r="AM602" t="s">
        <v>4936</v>
      </c>
      <c r="AN602" s="3"/>
      <c r="AP602" t="s">
        <v>64</v>
      </c>
      <c r="AR602">
        <v>1469</v>
      </c>
      <c r="AS602" t="s">
        <v>66</v>
      </c>
    </row>
    <row r="603" spans="1:45" ht="16" x14ac:dyDescent="0.2">
      <c r="A603">
        <v>3862</v>
      </c>
      <c r="B603">
        <v>3862</v>
      </c>
      <c r="C603" s="2">
        <v>45688.041666666657</v>
      </c>
      <c r="D603" t="s">
        <v>1748</v>
      </c>
      <c r="E603" t="s">
        <v>2507</v>
      </c>
      <c r="F603" s="3">
        <v>20.23</v>
      </c>
      <c r="G603" t="s">
        <v>47</v>
      </c>
      <c r="H603" s="3">
        <v>0</v>
      </c>
      <c r="I603" t="s">
        <v>48</v>
      </c>
      <c r="J603">
        <v>2702</v>
      </c>
      <c r="K603" t="s">
        <v>49</v>
      </c>
      <c r="L603" t="s">
        <v>50</v>
      </c>
      <c r="M603" t="s">
        <v>51</v>
      </c>
      <c r="N603">
        <v>940</v>
      </c>
      <c r="O603" t="s">
        <v>52</v>
      </c>
      <c r="P603" t="s">
        <v>53</v>
      </c>
      <c r="T603" t="s">
        <v>2826</v>
      </c>
      <c r="U603" t="s">
        <v>4938</v>
      </c>
      <c r="V603" t="s">
        <v>3142</v>
      </c>
      <c r="W603" t="s">
        <v>56</v>
      </c>
      <c r="X603" t="s">
        <v>4939</v>
      </c>
      <c r="Y603" t="s">
        <v>2726</v>
      </c>
      <c r="Z603" s="3">
        <v>19</v>
      </c>
      <c r="AA603" t="s">
        <v>2829</v>
      </c>
      <c r="AB603" t="s">
        <v>4901</v>
      </c>
      <c r="AC603" t="s">
        <v>61</v>
      </c>
      <c r="AD603" t="s">
        <v>61</v>
      </c>
      <c r="AE603" t="s">
        <v>4940</v>
      </c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4941</v>
      </c>
      <c r="AM603" t="s">
        <v>4938</v>
      </c>
      <c r="AN603" s="3">
        <v>20.23</v>
      </c>
      <c r="AO603" t="s">
        <v>4901</v>
      </c>
      <c r="AP603" t="s">
        <v>64</v>
      </c>
      <c r="AQ603" t="s">
        <v>4940</v>
      </c>
      <c r="AR603">
        <v>1467</v>
      </c>
      <c r="AS603" t="s">
        <v>66</v>
      </c>
    </row>
    <row r="604" spans="1:45" ht="16" x14ac:dyDescent="0.2">
      <c r="A604">
        <v>3861</v>
      </c>
      <c r="B604">
        <v>3861</v>
      </c>
      <c r="C604" s="2">
        <v>45688.041666666657</v>
      </c>
      <c r="D604" t="s">
        <v>2303</v>
      </c>
      <c r="E604" t="s">
        <v>137</v>
      </c>
      <c r="F604" s="3">
        <v>20000</v>
      </c>
      <c r="G604" t="s">
        <v>47</v>
      </c>
      <c r="H604" s="3">
        <v>0</v>
      </c>
      <c r="I604" t="s">
        <v>104</v>
      </c>
      <c r="J604">
        <v>940</v>
      </c>
      <c r="K604" t="s">
        <v>52</v>
      </c>
      <c r="L604" t="s">
        <v>53</v>
      </c>
      <c r="N604">
        <v>3200</v>
      </c>
      <c r="O604" t="s">
        <v>49</v>
      </c>
      <c r="P604" t="s">
        <v>105</v>
      </c>
      <c r="Q604" t="s">
        <v>106</v>
      </c>
      <c r="T604" t="s">
        <v>298</v>
      </c>
      <c r="U604" t="s">
        <v>4942</v>
      </c>
      <c r="V604" t="s">
        <v>3181</v>
      </c>
      <c r="W604" t="s">
        <v>56</v>
      </c>
      <c r="X604" t="s">
        <v>4943</v>
      </c>
      <c r="Y604" t="s">
        <v>142</v>
      </c>
      <c r="Z604" s="3">
        <v>0</v>
      </c>
      <c r="AA604" t="s">
        <v>302</v>
      </c>
      <c r="AB604" t="s">
        <v>4944</v>
      </c>
      <c r="AC604" t="s">
        <v>61</v>
      </c>
      <c r="AD604" t="s">
        <v>61</v>
      </c>
      <c r="AE604" t="s">
        <v>4945</v>
      </c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4946</v>
      </c>
      <c r="AM604" t="s">
        <v>4942</v>
      </c>
      <c r="AN604" s="3">
        <v>20000</v>
      </c>
      <c r="AO604" t="s">
        <v>4944</v>
      </c>
      <c r="AP604" t="s">
        <v>64</v>
      </c>
      <c r="AQ604" t="s">
        <v>4945</v>
      </c>
      <c r="AR604">
        <v>1466</v>
      </c>
      <c r="AS604" t="s">
        <v>66</v>
      </c>
    </row>
    <row r="605" spans="1:45" ht="16" x14ac:dyDescent="0.2">
      <c r="A605">
        <v>3864</v>
      </c>
      <c r="B605">
        <v>3864</v>
      </c>
      <c r="C605" s="2">
        <v>45692.041666666657</v>
      </c>
      <c r="D605" t="s">
        <v>1748</v>
      </c>
      <c r="E605" t="s">
        <v>3655</v>
      </c>
      <c r="F605" s="3">
        <v>46.41</v>
      </c>
      <c r="G605" t="s">
        <v>47</v>
      </c>
      <c r="H605" s="3">
        <v>0</v>
      </c>
      <c r="I605" t="s">
        <v>48</v>
      </c>
      <c r="J605">
        <v>2663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2516</v>
      </c>
      <c r="U605" t="s">
        <v>4947</v>
      </c>
      <c r="V605" t="s">
        <v>3147</v>
      </c>
      <c r="W605" t="s">
        <v>56</v>
      </c>
      <c r="X605" t="s">
        <v>4948</v>
      </c>
      <c r="Y605" t="s">
        <v>2375</v>
      </c>
      <c r="Z605" s="3">
        <v>19</v>
      </c>
      <c r="AA605" t="s">
        <v>2519</v>
      </c>
      <c r="AB605" t="s">
        <v>4949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45692</v>
      </c>
      <c r="AJ605" t="s">
        <v>64</v>
      </c>
      <c r="AK605" t="s">
        <v>64</v>
      </c>
      <c r="AL605" t="s">
        <v>4951</v>
      </c>
      <c r="AM605" t="s">
        <v>4947</v>
      </c>
      <c r="AN605" s="3">
        <v>46.41</v>
      </c>
      <c r="AO605" t="s">
        <v>4949</v>
      </c>
      <c r="AP605" t="s">
        <v>64</v>
      </c>
      <c r="AQ605" t="s">
        <v>4950</v>
      </c>
      <c r="AR605">
        <v>1470</v>
      </c>
      <c r="AS605" t="s">
        <v>66</v>
      </c>
    </row>
    <row r="606" spans="1:45" ht="16" x14ac:dyDescent="0.2">
      <c r="A606">
        <v>3900</v>
      </c>
      <c r="B606">
        <v>3900</v>
      </c>
      <c r="C606" s="2">
        <v>45694.041666666657</v>
      </c>
      <c r="D606" t="s">
        <v>1748</v>
      </c>
      <c r="E606" t="s">
        <v>4955</v>
      </c>
      <c r="F606" s="3">
        <v>4</v>
      </c>
      <c r="G606" t="s">
        <v>47</v>
      </c>
      <c r="H606" s="3">
        <v>0</v>
      </c>
      <c r="I606" t="s">
        <v>48</v>
      </c>
      <c r="J606">
        <v>2705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4952</v>
      </c>
      <c r="U606" t="s">
        <v>4953</v>
      </c>
      <c r="Z606" s="3"/>
      <c r="AF606" t="s">
        <v>63</v>
      </c>
      <c r="AH606">
        <v>0</v>
      </c>
      <c r="AI606" s="2">
        <v>45694</v>
      </c>
      <c r="AJ606" t="s">
        <v>64</v>
      </c>
      <c r="AK606" t="s">
        <v>64</v>
      </c>
      <c r="AL606" t="s">
        <v>4954</v>
      </c>
      <c r="AM606" t="s">
        <v>4953</v>
      </c>
      <c r="AN606" s="3"/>
      <c r="AP606" t="s">
        <v>64</v>
      </c>
      <c r="AR606">
        <v>1476</v>
      </c>
      <c r="AS606" t="s">
        <v>66</v>
      </c>
    </row>
    <row r="607" spans="1:45" ht="16" x14ac:dyDescent="0.2">
      <c r="A607">
        <v>3898</v>
      </c>
      <c r="B607">
        <v>3898</v>
      </c>
      <c r="C607" s="2">
        <v>45698.041666666657</v>
      </c>
      <c r="D607" t="s">
        <v>1814</v>
      </c>
      <c r="E607" t="s">
        <v>4904</v>
      </c>
      <c r="F607" s="3">
        <v>559.94000000000005</v>
      </c>
      <c r="G607" t="s">
        <v>47</v>
      </c>
      <c r="H607" s="3">
        <v>0</v>
      </c>
      <c r="I607" t="s">
        <v>48</v>
      </c>
      <c r="J607">
        <v>2722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4956</v>
      </c>
      <c r="U607" t="s">
        <v>4957</v>
      </c>
      <c r="V607" t="s">
        <v>3150</v>
      </c>
      <c r="W607" t="s">
        <v>56</v>
      </c>
      <c r="X607" t="s">
        <v>4958</v>
      </c>
      <c r="Y607" t="s">
        <v>4908</v>
      </c>
      <c r="Z607" s="3">
        <v>0</v>
      </c>
      <c r="AA607" t="s">
        <v>4959</v>
      </c>
      <c r="AB607" t="s">
        <v>4960</v>
      </c>
      <c r="AC607" t="s">
        <v>61</v>
      </c>
      <c r="AD607" t="s">
        <v>61</v>
      </c>
      <c r="AE607" t="s">
        <v>4961</v>
      </c>
      <c r="AF607" t="s">
        <v>63</v>
      </c>
      <c r="AH607">
        <v>0</v>
      </c>
      <c r="AI607" s="2">
        <v>45698</v>
      </c>
      <c r="AJ607" t="s">
        <v>64</v>
      </c>
      <c r="AK607" t="s">
        <v>64</v>
      </c>
      <c r="AL607" t="s">
        <v>4962</v>
      </c>
      <c r="AM607" t="s">
        <v>4957</v>
      </c>
      <c r="AN607" s="3">
        <v>559.94000000000005</v>
      </c>
      <c r="AO607" t="s">
        <v>4960</v>
      </c>
      <c r="AP607" t="s">
        <v>64</v>
      </c>
      <c r="AQ607" t="s">
        <v>4961</v>
      </c>
      <c r="AR607">
        <v>1477</v>
      </c>
      <c r="AS607" t="s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5330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5331</v>
      </c>
    </row>
    <row r="3" spans="1:45" ht="25" customHeight="1" x14ac:dyDescent="0.2">
      <c r="F3" s="47" t="s">
        <v>5181</v>
      </c>
      <c r="G3" s="48"/>
      <c r="H3" s="48"/>
      <c r="I3" s="49"/>
      <c r="J3" s="47" t="s">
        <v>5182</v>
      </c>
      <c r="K3" s="48"/>
      <c r="L3" s="48"/>
      <c r="M3" s="49"/>
      <c r="N3" s="47" t="s">
        <v>5183</v>
      </c>
      <c r="O3" s="48"/>
      <c r="P3" s="48"/>
      <c r="Q3" s="49"/>
      <c r="R3" s="47" t="s">
        <v>5184</v>
      </c>
      <c r="S3" s="48"/>
      <c r="T3" s="48"/>
      <c r="U3" s="49"/>
      <c r="V3" s="47">
        <v>2024</v>
      </c>
      <c r="W3" s="48"/>
      <c r="X3" s="48"/>
      <c r="Y3" s="49"/>
      <c r="Z3" s="47" t="s">
        <v>5185</v>
      </c>
      <c r="AA3" s="48"/>
      <c r="AB3" s="48"/>
      <c r="AC3" s="49"/>
      <c r="AD3" s="47" t="s">
        <v>5186</v>
      </c>
      <c r="AE3" s="48"/>
      <c r="AF3" s="48"/>
      <c r="AG3" s="49"/>
      <c r="AH3" s="47">
        <v>2025</v>
      </c>
      <c r="AI3" s="48"/>
      <c r="AJ3" s="48"/>
      <c r="AK3" s="49"/>
      <c r="AL3" s="47" t="s">
        <v>5187</v>
      </c>
      <c r="AM3" s="48"/>
      <c r="AN3" s="48"/>
      <c r="AO3" s="49"/>
      <c r="AP3" s="47" t="s">
        <v>5188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5104</v>
      </c>
      <c r="G4" s="45"/>
      <c r="H4" s="45"/>
      <c r="I4" s="20" t="s">
        <v>5115</v>
      </c>
      <c r="J4" s="44" t="s">
        <v>5104</v>
      </c>
      <c r="K4" s="45"/>
      <c r="L4" s="45"/>
      <c r="M4" s="20" t="s">
        <v>5115</v>
      </c>
      <c r="N4" s="44" t="s">
        <v>5104</v>
      </c>
      <c r="O4" s="45"/>
      <c r="P4" s="45"/>
      <c r="Q4" s="20" t="s">
        <v>5115</v>
      </c>
      <c r="R4" s="44" t="s">
        <v>5104</v>
      </c>
      <c r="S4" s="45"/>
      <c r="T4" s="45"/>
      <c r="U4" s="20" t="s">
        <v>5189</v>
      </c>
      <c r="V4" s="44" t="s">
        <v>5104</v>
      </c>
      <c r="W4" s="45"/>
      <c r="X4" s="45"/>
      <c r="Y4" s="20" t="s">
        <v>5190</v>
      </c>
      <c r="Z4" s="44" t="s">
        <v>5104</v>
      </c>
      <c r="AA4" s="45"/>
      <c r="AB4" s="45"/>
      <c r="AC4" s="20" t="s">
        <v>5190</v>
      </c>
      <c r="AD4" s="44" t="s">
        <v>5104</v>
      </c>
      <c r="AE4" s="45"/>
      <c r="AF4" s="45"/>
      <c r="AG4" s="20" t="s">
        <v>5191</v>
      </c>
      <c r="AH4" s="44" t="s">
        <v>5104</v>
      </c>
      <c r="AI4" s="45"/>
      <c r="AJ4" s="45"/>
      <c r="AK4" s="20" t="s">
        <v>5192</v>
      </c>
      <c r="AL4" s="44" t="s">
        <v>5104</v>
      </c>
      <c r="AM4" s="45"/>
      <c r="AN4" s="45"/>
      <c r="AO4" s="20" t="s">
        <v>5192</v>
      </c>
      <c r="AP4" s="44" t="s">
        <v>5104</v>
      </c>
      <c r="AQ4" s="45"/>
      <c r="AR4" s="45"/>
      <c r="AS4" s="20" t="s">
        <v>5193</v>
      </c>
    </row>
    <row r="5" spans="1:45" ht="10" customHeight="1" x14ac:dyDescent="0.2">
      <c r="A5" s="19"/>
      <c r="B5" s="19"/>
      <c r="C5" s="19"/>
      <c r="D5" s="19"/>
      <c r="E5" s="19"/>
      <c r="F5" s="44" t="s">
        <v>5118</v>
      </c>
      <c r="G5" s="45"/>
      <c r="H5" s="45"/>
      <c r="I5" s="20" t="s">
        <v>5194</v>
      </c>
      <c r="J5" s="44" t="s">
        <v>5118</v>
      </c>
      <c r="K5" s="45"/>
      <c r="L5" s="45"/>
      <c r="M5" s="20" t="s">
        <v>5120</v>
      </c>
      <c r="N5" s="44" t="s">
        <v>5118</v>
      </c>
      <c r="O5" s="45"/>
      <c r="P5" s="45"/>
      <c r="Q5" s="20" t="s">
        <v>5195</v>
      </c>
      <c r="R5" s="44" t="s">
        <v>5118</v>
      </c>
      <c r="S5" s="45"/>
      <c r="T5" s="45"/>
      <c r="U5" s="20" t="s">
        <v>5120</v>
      </c>
      <c r="V5" s="44" t="s">
        <v>5118</v>
      </c>
      <c r="W5" s="45"/>
      <c r="X5" s="45"/>
      <c r="Y5" s="20" t="s">
        <v>5196</v>
      </c>
      <c r="Z5" s="44" t="s">
        <v>5118</v>
      </c>
      <c r="AA5" s="45"/>
      <c r="AB5" s="45"/>
      <c r="AC5" s="20" t="s">
        <v>5197</v>
      </c>
      <c r="AD5" s="44" t="s">
        <v>5118</v>
      </c>
      <c r="AE5" s="45"/>
      <c r="AF5" s="45"/>
      <c r="AG5" s="20" t="s">
        <v>5196</v>
      </c>
      <c r="AH5" s="44" t="s">
        <v>5118</v>
      </c>
      <c r="AI5" s="45"/>
      <c r="AJ5" s="45"/>
      <c r="AK5" s="20" t="s">
        <v>5198</v>
      </c>
      <c r="AL5" s="44" t="s">
        <v>5118</v>
      </c>
      <c r="AM5" s="45"/>
      <c r="AN5" s="45"/>
      <c r="AO5" s="20" t="s">
        <v>5199</v>
      </c>
      <c r="AP5" s="44" t="s">
        <v>5118</v>
      </c>
      <c r="AQ5" s="45"/>
      <c r="AR5" s="45"/>
      <c r="AS5" s="20" t="s">
        <v>5198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5142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f>SUM(O8:O23)</f>
        <v>744.31</v>
      </c>
      <c r="O7" s="45"/>
      <c r="P7" s="45"/>
      <c r="Q7" s="43"/>
      <c r="R7" s="50">
        <f>SUM(S8:S23)</f>
        <v>9176.3100000000013</v>
      </c>
      <c r="S7" s="45"/>
      <c r="T7" s="45"/>
      <c r="U7" s="43"/>
      <c r="V7" s="50">
        <v>50310</v>
      </c>
      <c r="W7" s="45"/>
      <c r="X7" s="45"/>
      <c r="Y7" s="43"/>
      <c r="Z7" s="50">
        <f>SUM(AA8:AA23)</f>
        <v>643.02</v>
      </c>
      <c r="AA7" s="45"/>
      <c r="AB7" s="45"/>
      <c r="AC7" s="43"/>
      <c r="AD7" s="50">
        <f>SUM(AE8:AE23)</f>
        <v>8290.16</v>
      </c>
      <c r="AE7" s="45"/>
      <c r="AF7" s="45"/>
      <c r="AG7" s="43"/>
      <c r="AH7" s="50">
        <v>54040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</row>
    <row r="8" spans="1:45" ht="18" x14ac:dyDescent="0.2">
      <c r="C8" s="24" t="s">
        <v>5200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0</v>
      </c>
      <c r="P8" s="45"/>
      <c r="Q8" s="43"/>
      <c r="R8" s="25"/>
      <c r="S8" s="46">
        <f>T9</f>
        <v>2411.77</v>
      </c>
      <c r="T8" s="45"/>
      <c r="U8" s="43"/>
      <c r="V8" s="25"/>
      <c r="W8" s="46">
        <f>X9</f>
        <v>9780</v>
      </c>
      <c r="X8" s="45"/>
      <c r="Y8" s="43"/>
      <c r="Z8" s="25"/>
      <c r="AA8" s="46">
        <f>AB9</f>
        <v>609.02</v>
      </c>
      <c r="AB8" s="45"/>
      <c r="AC8" s="43"/>
      <c r="AD8" s="25"/>
      <c r="AE8" s="46">
        <f>AF9</f>
        <v>3277.11</v>
      </c>
      <c r="AF8" s="45"/>
      <c r="AG8" s="43"/>
      <c r="AH8" s="25"/>
      <c r="AI8" s="46">
        <f>AJ9</f>
        <v>9840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</row>
    <row r="9" spans="1:45" ht="16" x14ac:dyDescent="0.2">
      <c r="D9" s="27" t="s">
        <v>5332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f>SUM(Q10:Q12)</f>
        <v>0</v>
      </c>
      <c r="Q9" s="43"/>
      <c r="R9" s="28"/>
      <c r="S9" s="27"/>
      <c r="T9" s="42">
        <f>SUM(U10:U12)</f>
        <v>2411.77</v>
      </c>
      <c r="U9" s="43"/>
      <c r="V9" s="28"/>
      <c r="W9" s="27"/>
      <c r="X9" s="42">
        <v>9780</v>
      </c>
      <c r="Y9" s="43"/>
      <c r="Z9" s="28"/>
      <c r="AA9" s="27"/>
      <c r="AB9" s="42">
        <f>SUM(AC10:AC12)</f>
        <v>609.02</v>
      </c>
      <c r="AC9" s="43"/>
      <c r="AD9" s="28"/>
      <c r="AE9" s="27"/>
      <c r="AF9" s="42">
        <f>SUM(AG10:AG12)</f>
        <v>3277.11</v>
      </c>
      <c r="AG9" s="43"/>
      <c r="AH9" s="28"/>
      <c r="AI9" s="27"/>
      <c r="AJ9" s="42">
        <v>9840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5011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Buchungen'!F2:F124,'P24 Buchungen'!D2:D124,$E10,'P24 Buchungen'!C2:C124,"&gt;="&amp;Q$4,'P24 Buchungen'!C2:C124,"&lt;"&amp;Q$5+1,'P24 Buchungen'!L2:L124,"Ausgaben")-SUMIFS('P24 Buchungen'!F2:F124,'P24 Buchungen'!D2:D124,$E10,'P24 Buchungen'!C2:C124,"&gt;="&amp;Q$4,'P24 Buchungen'!C2:C124,"&lt;"&amp;Q$5+1,'P24 Buchungen'!P2:P124,"Einnahmen")+SUMIFS('P24 Buchungen'!F2:F124,'P24 Buchungen'!D2:D124,$E10,'P24 Buchungen'!C2:C124,"&gt;="&amp;Q$4,'P24 Buchungen'!C2:C124,"&lt;"&amp;Q$5+1,'P24 Buchungen'!L2:L124,"Einnahmen")-SUMIFS('P24 Buchungen'!F2:F124,'P24 Buchungen'!D2:D124,$E10,'P24 Buchungen'!C2:C124,"&gt;="&amp;Q$4,'P24 Buchungen'!C2:C124,"&lt;"&amp;Q$5+1,'P24 Buchungen'!P2:P124,"Ausgaben")</f>
        <v>0</v>
      </c>
      <c r="R10" s="21"/>
      <c r="U10" s="26">
        <f>SUMIFS('P24 Buchungen'!F2:F124,'P24 Buchungen'!D2:D124,$E10,'P24 Buchungen'!C2:C124,"&gt;="&amp;U$4,'P24 Buchungen'!C2:C124,"&lt;"&amp;U$5+1,'P24 Buchungen'!L2:L124,"Ausgaben")-SUMIFS('P24 Buchungen'!F2:F124,'P24 Buchungen'!D2:D124,$E10,'P24 Buchungen'!C2:C124,"&gt;="&amp;U$4,'P24 Buchungen'!C2:C124,"&lt;"&amp;U$5+1,'P24 Buchungen'!P2:P124,"Einnahmen")+SUMIFS('P24 Buchungen'!F2:F124,'P24 Buchungen'!D2:D124,$E10,'P24 Buchungen'!C2:C124,"&gt;="&amp;U$4,'P24 Buchungen'!C2:C124,"&lt;"&amp;U$5+1,'P24 Buchungen'!L2:L124,"Einnahmen")-SUMIFS('P24 Buchungen'!F2:F124,'P24 Buchungen'!D2:D124,$E10,'P24 Buchungen'!C2:C124,"&gt;="&amp;U$4,'P24 Buchungen'!C2:C124,"&lt;"&amp;U$5+1,'P24 Buchungen'!P2:P124,"Ausgaben")</f>
        <v>611.77</v>
      </c>
      <c r="V10" s="21"/>
      <c r="Y10" s="29">
        <v>7230</v>
      </c>
      <c r="Z10" s="21"/>
      <c r="AC10" s="26">
        <f>SUMIFS('P24 Buchungen'!F2:F124,'P24 Buchungen'!D2:D124,$E10,'P24 Buchungen'!C2:C124,"&gt;="&amp;AC$4,'P24 Buchungen'!C2:C124,"&lt;"&amp;AC$5+1,'P24 Buchungen'!L2:L124,"Ausgaben")-SUMIFS('P24 Buchungen'!F2:F124,'P24 Buchungen'!D2:D124,$E10,'P24 Buchungen'!C2:C124,"&gt;="&amp;AC$4,'P24 Buchungen'!C2:C124,"&lt;"&amp;AC$5+1,'P24 Buchungen'!P2:P124,"Einnahmen")+SUMIFS('P24 Buchungen'!F2:F124,'P24 Buchungen'!D2:D124,$E10,'P24 Buchungen'!C2:C124,"&gt;="&amp;AC$4,'P24 Buchungen'!C2:C124,"&lt;"&amp;AC$5+1,'P24 Buchungen'!L2:L124,"Einnahmen")-SUMIFS('P24 Buchungen'!F2:F124,'P24 Buchungen'!D2:D124,$E10,'P24 Buchungen'!C2:C124,"&gt;="&amp;AC$4,'P24 Buchungen'!C2:C124,"&lt;"&amp;AC$5+1,'P24 Buchungen'!P2:P124,"Ausgaben")</f>
        <v>609.02</v>
      </c>
      <c r="AD10" s="21"/>
      <c r="AG10" s="26">
        <f>SUMIFS('P24 Buchungen'!F2:F124,'P24 Buchungen'!D2:D124,$E10,'P24 Buchungen'!C2:C124,"&gt;="&amp;AG$4,'P24 Buchungen'!C2:C124,"&lt;"&amp;AG$5+1,'P24 Buchungen'!L2:L124,"Ausgaben")-SUMIFS('P24 Buchungen'!F2:F124,'P24 Buchungen'!D2:D124,$E10,'P24 Buchungen'!C2:C124,"&gt;="&amp;AG$4,'P24 Buchungen'!C2:C124,"&lt;"&amp;AG$5+1,'P24 Buchungen'!P2:P124,"Einnahmen")+SUMIFS('P24 Buchungen'!F2:F124,'P24 Buchungen'!D2:D124,$E10,'P24 Buchungen'!C2:C124,"&gt;="&amp;AG$4,'P24 Buchungen'!C2:C124,"&lt;"&amp;AG$5+1,'P24 Buchungen'!L2:L124,"Einnahmen")-SUMIFS('P24 Buchungen'!F2:F124,'P24 Buchungen'!D2:D124,$E10,'P24 Buchungen'!C2:C124,"&gt;="&amp;AG$4,'P24 Buchungen'!C2:C124,"&lt;"&amp;AG$5+1,'P24 Buchungen'!P2:P124,"Ausgaben")</f>
        <v>2282.38</v>
      </c>
      <c r="AH10" s="21"/>
      <c r="AK10" s="29">
        <v>7240</v>
      </c>
      <c r="AL10" s="21"/>
      <c r="AO10" s="26">
        <f>SUMIFS('P24 Buchungen'!F2:F124,'P24 Buchungen'!D2:D124,$E10,'P24 Buchungen'!C2:C124,"&gt;="&amp;AO$4,'P24 Buchungen'!C2:C124,"&lt;"&amp;AO$5+1,'P24 Buchungen'!L2:L124,"Ausgaben")-SUMIFS('P24 Buchungen'!F2:F124,'P24 Buchungen'!D2:D124,$E10,'P24 Buchungen'!C2:C124,"&gt;="&amp;AO$4,'P24 Buchungen'!C2:C124,"&lt;"&amp;AO$5+1,'P24 Buchungen'!P2:P124,"Einnahmen")+SUMIFS('P24 Buchungen'!F2:F124,'P24 Buchungen'!D2:D124,$E10,'P24 Buchungen'!C2:C124,"&gt;="&amp;AO$4,'P24 Buchungen'!C2:C124,"&lt;"&amp;AO$5+1,'P24 Buchungen'!L2:L124,"Einnahmen")-SUMIFS('P24 Buchungen'!F2:F124,'P24 Buchungen'!D2:D124,$E10,'P24 Buchungen'!C2:C124,"&gt;="&amp;AO$4,'P24 Buchungen'!C2:C124,"&lt;"&amp;AO$5+1,'P24 Buchungen'!P2:P124,"Ausgaben")</f>
        <v>0</v>
      </c>
      <c r="AP10" s="21"/>
      <c r="AS10" s="26">
        <f>SUMIFS('P24 Buchungen'!F2:F124,'P24 Buchungen'!D2:D124,$E10,'P24 Buchungen'!C2:C124,"&gt;="&amp;AS$4,'P24 Buchungen'!C2:C124,"&lt;"&amp;AS$5+1,'P24 Buchungen'!L2:L124,"Ausgaben")-SUMIFS('P24 Buchungen'!F2:F124,'P24 Buchungen'!D2:D124,$E10,'P24 Buchungen'!C2:C124,"&gt;="&amp;AS$4,'P24 Buchungen'!C2:C124,"&lt;"&amp;AS$5+1,'P24 Buchungen'!P2:P124,"Einnahmen")+SUMIFS('P24 Buchungen'!F2:F124,'P24 Buchungen'!D2:D124,$E10,'P24 Buchungen'!C2:C124,"&gt;="&amp;AS$4,'P24 Buchungen'!C2:C124,"&lt;"&amp;AS$5+1,'P24 Buchungen'!L2:L124,"Einnahmen")-SUMIFS('P24 Buchungen'!F2:F124,'P24 Buchungen'!D2:D124,$E10,'P24 Buchungen'!C2:C124,"&gt;="&amp;AS$4,'P24 Buchungen'!C2:C124,"&lt;"&amp;AS$5+1,'P24 Buchungen'!P2:P124,"Ausgaben")</f>
        <v>0</v>
      </c>
    </row>
    <row r="11" spans="1:45" x14ac:dyDescent="0.2">
      <c r="D11" t="s">
        <v>5013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Buchungen'!F2:F124,'P24 Buchungen'!D2:D124,$E11,'P24 Buchungen'!C2:C124,"&gt;="&amp;Q$4,'P24 Buchungen'!C2:C124,"&lt;"&amp;Q$5+1,'P24 Buchungen'!L2:L124,"Ausgaben")-SUMIFS('P24 Buchungen'!F2:F124,'P24 Buchungen'!D2:D124,$E11,'P24 Buchungen'!C2:C124,"&gt;="&amp;Q$4,'P24 Buchungen'!C2:C124,"&lt;"&amp;Q$5+1,'P24 Buchungen'!P2:P124,"Einnahmen")+SUMIFS('P24 Buchungen'!F2:F124,'P24 Buchungen'!D2:D124,$E11,'P24 Buchungen'!C2:C124,"&gt;="&amp;Q$4,'P24 Buchungen'!C2:C124,"&lt;"&amp;Q$5+1,'P24 Buchungen'!L2:L124,"Einnahmen")-SUMIFS('P24 Buchungen'!F2:F124,'P24 Buchungen'!D2:D124,$E11,'P24 Buchungen'!C2:C124,"&gt;="&amp;Q$4,'P24 Buchungen'!C2:C124,"&lt;"&amp;Q$5+1,'P24 Buchungen'!P2:P124,"Ausgaben")</f>
        <v>0</v>
      </c>
      <c r="R11" s="21"/>
      <c r="U11" s="26">
        <f>SUMIFS('P24 Buchungen'!F2:F124,'P24 Buchungen'!D2:D124,$E11,'P24 Buchungen'!C2:C124,"&gt;="&amp;U$4,'P24 Buchungen'!C2:C124,"&lt;"&amp;U$5+1,'P24 Buchungen'!L2:L124,"Ausgaben")-SUMIFS('P24 Buchungen'!F2:F124,'P24 Buchungen'!D2:D124,$E11,'P24 Buchungen'!C2:C124,"&gt;="&amp;U$4,'P24 Buchungen'!C2:C124,"&lt;"&amp;U$5+1,'P24 Buchungen'!P2:P124,"Einnahmen")+SUMIFS('P24 Buchungen'!F2:F124,'P24 Buchungen'!D2:D124,$E11,'P24 Buchungen'!C2:C124,"&gt;="&amp;U$4,'P24 Buchungen'!C2:C124,"&lt;"&amp;U$5+1,'P24 Buchungen'!L2:L124,"Einnahmen")-SUMIFS('P24 Buchungen'!F2:F124,'P24 Buchungen'!D2:D124,$E11,'P24 Buchungen'!C2:C124,"&gt;="&amp;U$4,'P24 Buchungen'!C2:C124,"&lt;"&amp;U$5+1,'P24 Buchungen'!P2:P124,"Ausgaben")</f>
        <v>1800</v>
      </c>
      <c r="V11" s="21"/>
      <c r="Y11" s="29">
        <v>750</v>
      </c>
      <c r="Z11" s="21"/>
      <c r="AC11" s="26">
        <f>SUMIFS('P24 Buchungen'!F2:F124,'P24 Buchungen'!D2:D124,$E11,'P24 Buchungen'!C2:C124,"&gt;="&amp;AC$4,'P24 Buchungen'!C2:C124,"&lt;"&amp;AC$5+1,'P24 Buchungen'!L2:L124,"Ausgaben")-SUMIFS('P24 Buchungen'!F2:F124,'P24 Buchungen'!D2:D124,$E11,'P24 Buchungen'!C2:C124,"&gt;="&amp;AC$4,'P24 Buchungen'!C2:C124,"&lt;"&amp;AC$5+1,'P24 Buchungen'!P2:P124,"Einnahmen")+SUMIFS('P24 Buchungen'!F2:F124,'P24 Buchungen'!D2:D124,$E11,'P24 Buchungen'!C2:C124,"&gt;="&amp;AC$4,'P24 Buchungen'!C2:C124,"&lt;"&amp;AC$5+1,'P24 Buchungen'!L2:L124,"Einnahmen")-SUMIFS('P24 Buchungen'!F2:F124,'P24 Buchungen'!D2:D124,$E11,'P24 Buchungen'!C2:C124,"&gt;="&amp;AC$4,'P24 Buchungen'!C2:C124,"&lt;"&amp;AC$5+1,'P24 Buchungen'!P2:P124,"Ausgaben")</f>
        <v>0</v>
      </c>
      <c r="AD11" s="21"/>
      <c r="AG11" s="26">
        <f>SUMIFS('P24 Buchungen'!F2:F124,'P24 Buchungen'!D2:D124,$E11,'P24 Buchungen'!C2:C124,"&gt;="&amp;AG$4,'P24 Buchungen'!C2:C124,"&lt;"&amp;AG$5+1,'P24 Buchungen'!L2:L124,"Ausgaben")-SUMIFS('P24 Buchungen'!F2:F124,'P24 Buchungen'!D2:D124,$E11,'P24 Buchungen'!C2:C124,"&gt;="&amp;AG$4,'P24 Buchungen'!C2:C124,"&lt;"&amp;AG$5+1,'P24 Buchungen'!P2:P124,"Einnahmen")+SUMIFS('P24 Buchungen'!F2:F124,'P24 Buchungen'!D2:D124,$E11,'P24 Buchungen'!C2:C124,"&gt;="&amp;AG$4,'P24 Buchungen'!C2:C124,"&lt;"&amp;AG$5+1,'P24 Buchungen'!L2:L124,"Einnahmen")-SUMIFS('P24 Buchungen'!F2:F124,'P24 Buchungen'!D2:D124,$E11,'P24 Buchungen'!C2:C124,"&gt;="&amp;AG$4,'P24 Buchungen'!C2:C124,"&lt;"&amp;AG$5+1,'P24 Buchungen'!P2:P124,"Ausgaben")</f>
        <v>994.73</v>
      </c>
      <c r="AH11" s="21"/>
      <c r="AK11" s="29">
        <v>800</v>
      </c>
      <c r="AL11" s="21"/>
      <c r="AO11" s="26">
        <f>SUMIFS('P24 Buchungen'!F2:F124,'P24 Buchungen'!D2:D124,$E11,'P24 Buchungen'!C2:C124,"&gt;="&amp;AO$4,'P24 Buchungen'!C2:C124,"&lt;"&amp;AO$5+1,'P24 Buchungen'!L2:L124,"Ausgaben")-SUMIFS('P24 Buchungen'!F2:F124,'P24 Buchungen'!D2:D124,$E11,'P24 Buchungen'!C2:C124,"&gt;="&amp;AO$4,'P24 Buchungen'!C2:C124,"&lt;"&amp;AO$5+1,'P24 Buchungen'!P2:P124,"Einnahmen")+SUMIFS('P24 Buchungen'!F2:F124,'P24 Buchungen'!D2:D124,$E11,'P24 Buchungen'!C2:C124,"&gt;="&amp;AO$4,'P24 Buchungen'!C2:C124,"&lt;"&amp;AO$5+1,'P24 Buchungen'!L2:L124,"Einnahmen")-SUMIFS('P24 Buchungen'!F2:F124,'P24 Buchungen'!D2:D124,$E11,'P24 Buchungen'!C2:C124,"&gt;="&amp;AO$4,'P24 Buchungen'!C2:C124,"&lt;"&amp;AO$5+1,'P24 Buchungen'!P2:P124,"Ausgaben")</f>
        <v>0</v>
      </c>
      <c r="AP11" s="21"/>
      <c r="AS11" s="26">
        <f>SUMIFS('P24 Buchungen'!F2:F124,'P24 Buchungen'!D2:D124,$E11,'P24 Buchungen'!C2:C124,"&gt;="&amp;AS$4,'P24 Buchungen'!C2:C124,"&lt;"&amp;AS$5+1,'P24 Buchungen'!L2:L124,"Ausgaben")-SUMIFS('P24 Buchungen'!F2:F124,'P24 Buchungen'!D2:D124,$E11,'P24 Buchungen'!C2:C124,"&gt;="&amp;AS$4,'P24 Buchungen'!C2:C124,"&lt;"&amp;AS$5+1,'P24 Buchungen'!P2:P124,"Einnahmen")+SUMIFS('P24 Buchungen'!F2:F124,'P24 Buchungen'!D2:D124,$E11,'P24 Buchungen'!C2:C124,"&gt;="&amp;AS$4,'P24 Buchungen'!C2:C124,"&lt;"&amp;AS$5+1,'P24 Buchungen'!L2:L124,"Einnahmen")-SUMIFS('P24 Buchungen'!F2:F124,'P24 Buchungen'!D2:D124,$E11,'P24 Buchungen'!C2:C124,"&gt;="&amp;AS$4,'P24 Buchungen'!C2:C124,"&lt;"&amp;AS$5+1,'P24 Buchungen'!P2:P124,"Ausgaben")</f>
        <v>0</v>
      </c>
    </row>
    <row r="12" spans="1:45" x14ac:dyDescent="0.2">
      <c r="D12" t="s">
        <v>5201</v>
      </c>
      <c r="E12" t="s">
        <v>5333</v>
      </c>
      <c r="F12" s="21"/>
      <c r="I12" s="29">
        <v>5400</v>
      </c>
      <c r="J12" s="21"/>
      <c r="M12" s="29">
        <v>1800</v>
      </c>
      <c r="N12" s="21"/>
      <c r="Q12" s="26">
        <f>SUMIFS('P24 Buchungen'!F2:F124,'P24 Buchungen'!D2:D124,$E12,'P24 Buchungen'!C2:C124,"&gt;="&amp;Q$4,'P24 Buchungen'!C2:C124,"&lt;"&amp;Q$5+1,'P24 Buchungen'!L2:L124,"Ausgaben")-SUMIFS('P24 Buchungen'!F2:F124,'P24 Buchungen'!D2:D124,$E12,'P24 Buchungen'!C2:C124,"&gt;="&amp;Q$4,'P24 Buchungen'!C2:C124,"&lt;"&amp;Q$5+1,'P24 Buchungen'!P2:P124,"Einnahmen")+SUMIFS('P24 Buchungen'!F2:F124,'P24 Buchungen'!D2:D124,$E12,'P24 Buchungen'!C2:C124,"&gt;="&amp;Q$4,'P24 Buchungen'!C2:C124,"&lt;"&amp;Q$5+1,'P24 Buchungen'!L2:L124,"Einnahmen")-SUMIFS('P24 Buchungen'!F2:F124,'P24 Buchungen'!D2:D124,$E12,'P24 Buchungen'!C2:C124,"&gt;="&amp;Q$4,'P24 Buchungen'!C2:C124,"&lt;"&amp;Q$5+1,'P24 Buchungen'!P2:P124,"Ausgaben")</f>
        <v>0</v>
      </c>
      <c r="R12" s="21"/>
      <c r="U12" s="26">
        <f>SUMIFS('P24 Buchungen'!F2:F124,'P24 Buchungen'!D2:D124,$E12,'P24 Buchungen'!C2:C124,"&gt;="&amp;U$4,'P24 Buchungen'!C2:C124,"&lt;"&amp;U$5+1,'P24 Buchungen'!L2:L124,"Ausgaben")-SUMIFS('P24 Buchungen'!F2:F124,'P24 Buchungen'!D2:D124,$E12,'P24 Buchungen'!C2:C124,"&gt;="&amp;U$4,'P24 Buchungen'!C2:C124,"&lt;"&amp;U$5+1,'P24 Buchungen'!P2:P124,"Einnahmen")+SUMIFS('P24 Buchungen'!F2:F124,'P24 Buchungen'!D2:D124,$E12,'P24 Buchungen'!C2:C124,"&gt;="&amp;U$4,'P24 Buchungen'!C2:C124,"&lt;"&amp;U$5+1,'P24 Buchungen'!L2:L124,"Einnahmen")-SUMIFS('P24 Buchungen'!F2:F124,'P24 Buchungen'!D2:D124,$E12,'P24 Buchungen'!C2:C124,"&gt;="&amp;U$4,'P24 Buchungen'!C2:C124,"&lt;"&amp;U$5+1,'P24 Buchungen'!P2:P124,"Ausgaben")</f>
        <v>0</v>
      </c>
      <c r="V12" s="21"/>
      <c r="Y12" s="29">
        <v>1800</v>
      </c>
      <c r="Z12" s="21"/>
      <c r="AC12" s="26">
        <f>SUMIFS('P24 Buchungen'!F2:F124,'P24 Buchungen'!D2:D124,$E12,'P24 Buchungen'!C2:C124,"&gt;="&amp;AC$4,'P24 Buchungen'!C2:C124,"&lt;"&amp;AC$5+1,'P24 Buchungen'!L2:L124,"Ausgaben")-SUMIFS('P24 Buchungen'!F2:F124,'P24 Buchungen'!D2:D124,$E12,'P24 Buchungen'!C2:C124,"&gt;="&amp;AC$4,'P24 Buchungen'!C2:C124,"&lt;"&amp;AC$5+1,'P24 Buchungen'!P2:P124,"Einnahmen")+SUMIFS('P24 Buchungen'!F2:F124,'P24 Buchungen'!D2:D124,$E12,'P24 Buchungen'!C2:C124,"&gt;="&amp;AC$4,'P24 Buchungen'!C2:C124,"&lt;"&amp;AC$5+1,'P24 Buchungen'!L2:L124,"Einnahmen")-SUMIFS('P24 Buchungen'!F2:F124,'P24 Buchungen'!D2:D124,$E12,'P24 Buchungen'!C2:C124,"&gt;="&amp;AC$4,'P24 Buchungen'!C2:C124,"&lt;"&amp;AC$5+1,'P24 Buchungen'!P2:P124,"Ausgaben")</f>
        <v>0</v>
      </c>
      <c r="AD12" s="21"/>
      <c r="AG12" s="26">
        <f>SUMIFS('P24 Buchungen'!F2:F124,'P24 Buchungen'!D2:D124,$E12,'P24 Buchungen'!C2:C124,"&gt;="&amp;AG$4,'P24 Buchungen'!C2:C124,"&lt;"&amp;AG$5+1,'P24 Buchungen'!L2:L124,"Ausgaben")-SUMIFS('P24 Buchungen'!F2:F124,'P24 Buchungen'!D2:D124,$E12,'P24 Buchungen'!C2:C124,"&gt;="&amp;AG$4,'P24 Buchungen'!C2:C124,"&lt;"&amp;AG$5+1,'P24 Buchungen'!P2:P124,"Einnahmen")+SUMIFS('P24 Buchungen'!F2:F124,'P24 Buchungen'!D2:D124,$E12,'P24 Buchungen'!C2:C124,"&gt;="&amp;AG$4,'P24 Buchungen'!C2:C124,"&lt;"&amp;AG$5+1,'P24 Buchungen'!L2:L124,"Einnahmen")-SUMIFS('P24 Buchungen'!F2:F124,'P24 Buchungen'!D2:D124,$E12,'P24 Buchungen'!C2:C124,"&gt;="&amp;AG$4,'P24 Buchungen'!C2:C124,"&lt;"&amp;AG$5+1,'P24 Buchungen'!P2:P124,"Ausgaben")</f>
        <v>0</v>
      </c>
      <c r="AH12" s="21"/>
      <c r="AK12" s="29">
        <v>1800</v>
      </c>
      <c r="AL12" s="21"/>
      <c r="AO12" s="26">
        <f>SUMIFS('P24 Buchungen'!F2:F124,'P24 Buchungen'!D2:D124,$E12,'P24 Buchungen'!C2:C124,"&gt;="&amp;AO$4,'P24 Buchungen'!C2:C124,"&lt;"&amp;AO$5+1,'P24 Buchungen'!L2:L124,"Ausgaben")-SUMIFS('P24 Buchungen'!F2:F124,'P24 Buchungen'!D2:D124,$E12,'P24 Buchungen'!C2:C124,"&gt;="&amp;AO$4,'P24 Buchungen'!C2:C124,"&lt;"&amp;AO$5+1,'P24 Buchungen'!P2:P124,"Einnahmen")+SUMIFS('P24 Buchungen'!F2:F124,'P24 Buchungen'!D2:D124,$E12,'P24 Buchungen'!C2:C124,"&gt;="&amp;AO$4,'P24 Buchungen'!C2:C124,"&lt;"&amp;AO$5+1,'P24 Buchungen'!L2:L124,"Einnahmen")-SUMIFS('P24 Buchungen'!F2:F124,'P24 Buchungen'!D2:D124,$E12,'P24 Buchungen'!C2:C124,"&gt;="&amp;AO$4,'P24 Buchungen'!C2:C124,"&lt;"&amp;AO$5+1,'P24 Buchungen'!P2:P124,"Ausgaben")</f>
        <v>0</v>
      </c>
      <c r="AP12" s="21"/>
      <c r="AS12" s="26">
        <f>SUMIFS('P24 Buchungen'!F2:F124,'P24 Buchungen'!D2:D124,$E12,'P24 Buchungen'!C2:C124,"&gt;="&amp;AS$4,'P24 Buchungen'!C2:C124,"&lt;"&amp;AS$5+1,'P24 Buchungen'!L2:L124,"Ausgaben")-SUMIFS('P24 Buchungen'!F2:F124,'P24 Buchungen'!D2:D124,$E12,'P24 Buchungen'!C2:C124,"&gt;="&amp;AS$4,'P24 Buchungen'!C2:C124,"&lt;"&amp;AS$5+1,'P24 Buchungen'!P2:P124,"Einnahmen")+SUMIFS('P24 Buchungen'!F2:F124,'P24 Buchungen'!D2:D124,$E12,'P24 Buchungen'!C2:C124,"&gt;="&amp;AS$4,'P24 Buchungen'!C2:C124,"&lt;"&amp;AS$5+1,'P24 Buchungen'!L2:L124,"Einnahmen")-SUMIFS('P24 Buchungen'!F2:F124,'P24 Buchungen'!D2:D124,$E12,'P24 Buchungen'!C2:C124,"&gt;="&amp;AS$4,'P24 Buchungen'!C2:C124,"&lt;"&amp;AS$5+1,'P24 Buchungen'!P2:P124,"Ausgaben")</f>
        <v>0</v>
      </c>
    </row>
    <row r="13" spans="1:45" ht="18" x14ac:dyDescent="0.2">
      <c r="C13" s="24" t="s">
        <v>5148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0</v>
      </c>
      <c r="P13" s="45"/>
      <c r="Q13" s="43"/>
      <c r="R13" s="25"/>
      <c r="S13" s="46">
        <f>T14</f>
        <v>6745.6200000000008</v>
      </c>
      <c r="T13" s="45"/>
      <c r="U13" s="43"/>
      <c r="V13" s="25"/>
      <c r="W13" s="46">
        <f>X14</f>
        <v>39030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4642.05</v>
      </c>
      <c r="AF13" s="45"/>
      <c r="AG13" s="43"/>
      <c r="AH13" s="25"/>
      <c r="AI13" s="46">
        <f>AJ14</f>
        <v>42700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</row>
    <row r="14" spans="1:45" ht="16" x14ac:dyDescent="0.2">
      <c r="D14" s="27" t="s">
        <v>5334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f>SUM(Q15:Q17)</f>
        <v>0</v>
      </c>
      <c r="Q14" s="43"/>
      <c r="R14" s="28"/>
      <c r="S14" s="27"/>
      <c r="T14" s="42">
        <f>SUM(U15:U17)</f>
        <v>6745.6200000000008</v>
      </c>
      <c r="U14" s="43"/>
      <c r="V14" s="28"/>
      <c r="W14" s="27"/>
      <c r="X14" s="42">
        <v>39030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4642.05</v>
      </c>
      <c r="AG14" s="43"/>
      <c r="AH14" s="28"/>
      <c r="AI14" s="27"/>
      <c r="AJ14" s="42">
        <v>42700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</row>
    <row r="15" spans="1:45" x14ac:dyDescent="0.2">
      <c r="D15" t="s">
        <v>5015</v>
      </c>
      <c r="E15" t="s">
        <v>4828</v>
      </c>
      <c r="F15" s="21"/>
      <c r="I15" s="29">
        <v>19320</v>
      </c>
      <c r="J15" s="21"/>
      <c r="M15" s="29">
        <v>5570</v>
      </c>
      <c r="N15" s="21"/>
      <c r="Q15" s="26">
        <f>SUMIFS('P24 Buchungen'!F2:F124,'P24 Buchungen'!D2:D124,$E15,'P24 Buchungen'!C2:C124,"&gt;="&amp;Q$4,'P24 Buchungen'!C2:C124,"&lt;"&amp;Q$5+1,'P24 Buchungen'!L2:L124,"Ausgaben")-SUMIFS('P24 Buchungen'!F2:F124,'P24 Buchungen'!D2:D124,$E15,'P24 Buchungen'!C2:C124,"&gt;="&amp;Q$4,'P24 Buchungen'!C2:C124,"&lt;"&amp;Q$5+1,'P24 Buchungen'!P2:P124,"Einnahmen")+SUMIFS('P24 Buchungen'!F2:F124,'P24 Buchungen'!D2:D124,$E15,'P24 Buchungen'!C2:C124,"&gt;="&amp;Q$4,'P24 Buchungen'!C2:C124,"&lt;"&amp;Q$5+1,'P24 Buchungen'!L2:L124,"Einnahmen")-SUMIFS('P24 Buchungen'!F2:F124,'P24 Buchungen'!D2:D124,$E15,'P24 Buchungen'!C2:C124,"&gt;="&amp;Q$4,'P24 Buchungen'!C2:C124,"&lt;"&amp;Q$5+1,'P24 Buchungen'!P2:P124,"Ausgaben")</f>
        <v>0</v>
      </c>
      <c r="R15" s="21"/>
      <c r="U15" s="26">
        <f>SUMIFS('P24 Buchungen'!F2:F124,'P24 Buchungen'!D2:D124,$E15,'P24 Buchungen'!C2:C124,"&gt;="&amp;U$4,'P24 Buchungen'!C2:C124,"&lt;"&amp;U$5+1,'P24 Buchungen'!L2:L124,"Ausgaben")-SUMIFS('P24 Buchungen'!F2:F124,'P24 Buchungen'!D2:D124,$E15,'P24 Buchungen'!C2:C124,"&gt;="&amp;U$4,'P24 Buchungen'!C2:C124,"&lt;"&amp;U$5+1,'P24 Buchungen'!P2:P124,"Einnahmen")+SUMIFS('P24 Buchungen'!F2:F124,'P24 Buchungen'!D2:D124,$E15,'P24 Buchungen'!C2:C124,"&gt;="&amp;U$4,'P24 Buchungen'!C2:C124,"&lt;"&amp;U$5+1,'P24 Buchungen'!L2:L124,"Einnahmen")-SUMIFS('P24 Buchungen'!F2:F124,'P24 Buchungen'!D2:D124,$E15,'P24 Buchungen'!C2:C124,"&gt;="&amp;U$4,'P24 Buchungen'!C2:C124,"&lt;"&amp;U$5+1,'P24 Buchungen'!P2:P124,"Ausgaben")</f>
        <v>0</v>
      </c>
      <c r="V15" s="21"/>
      <c r="Y15" s="29">
        <v>6225</v>
      </c>
      <c r="Z15" s="21"/>
      <c r="AC15" s="26">
        <f>SUMIFS('P24 Buchungen'!F2:F124,'P24 Buchungen'!D2:D124,$E15,'P24 Buchungen'!C2:C124,"&gt;="&amp;AC$4,'P24 Buchungen'!C2:C124,"&lt;"&amp;AC$5+1,'P24 Buchungen'!L2:L124,"Ausgaben")-SUMIFS('P24 Buchungen'!F2:F124,'P24 Buchungen'!D2:D124,$E15,'P24 Buchungen'!C2:C124,"&gt;="&amp;AC$4,'P24 Buchungen'!C2:C124,"&lt;"&amp;AC$5+1,'P24 Buchungen'!P2:P124,"Einnahmen")+SUMIFS('P24 Buchungen'!F2:F124,'P24 Buchungen'!D2:D124,$E15,'P24 Buchungen'!C2:C124,"&gt;="&amp;AC$4,'P24 Buchungen'!C2:C124,"&lt;"&amp;AC$5+1,'P24 Buchungen'!L2:L124,"Einnahmen")-SUMIFS('P24 Buchungen'!F2:F124,'P24 Buchungen'!D2:D124,$E15,'P24 Buchungen'!C2:C124,"&gt;="&amp;AC$4,'P24 Buchungen'!C2:C124,"&lt;"&amp;AC$5+1,'P24 Buchungen'!P2:P124,"Ausgaben")</f>
        <v>0</v>
      </c>
      <c r="AD15" s="21"/>
      <c r="AG15" s="26">
        <f>SUMIFS('P24 Buchungen'!F2:F124,'P24 Buchungen'!D2:D124,$E15,'P24 Buchungen'!C2:C124,"&gt;="&amp;AG$4,'P24 Buchungen'!C2:C124,"&lt;"&amp;AG$5+1,'P24 Buchungen'!L2:L124,"Ausgaben")-SUMIFS('P24 Buchungen'!F2:F124,'P24 Buchungen'!D2:D124,$E15,'P24 Buchungen'!C2:C124,"&gt;="&amp;AG$4,'P24 Buchungen'!C2:C124,"&lt;"&amp;AG$5+1,'P24 Buchungen'!P2:P124,"Einnahmen")+SUMIFS('P24 Buchungen'!F2:F124,'P24 Buchungen'!D2:D124,$E15,'P24 Buchungen'!C2:C124,"&gt;="&amp;AG$4,'P24 Buchungen'!C2:C124,"&lt;"&amp;AG$5+1,'P24 Buchungen'!L2:L124,"Einnahmen")-SUMIFS('P24 Buchungen'!F2:F124,'P24 Buchungen'!D2:D124,$E15,'P24 Buchungen'!C2:C124,"&gt;="&amp;AG$4,'P24 Buchungen'!C2:C124,"&lt;"&amp;AG$5+1,'P24 Buchungen'!P2:P124,"Ausgaben")</f>
        <v>858.25</v>
      </c>
      <c r="AH15" s="21"/>
      <c r="AK15" s="29">
        <v>7525</v>
      </c>
      <c r="AL15" s="21"/>
      <c r="AO15" s="26">
        <f>SUMIFS('P24 Buchungen'!F2:F124,'P24 Buchungen'!D2:D124,$E15,'P24 Buchungen'!C2:C124,"&gt;="&amp;AO$4,'P24 Buchungen'!C2:C124,"&lt;"&amp;AO$5+1,'P24 Buchungen'!L2:L124,"Ausgaben")-SUMIFS('P24 Buchungen'!F2:F124,'P24 Buchungen'!D2:D124,$E15,'P24 Buchungen'!C2:C124,"&gt;="&amp;AO$4,'P24 Buchungen'!C2:C124,"&lt;"&amp;AO$5+1,'P24 Buchungen'!P2:P124,"Einnahmen")+SUMIFS('P24 Buchungen'!F2:F124,'P24 Buchungen'!D2:D124,$E15,'P24 Buchungen'!C2:C124,"&gt;="&amp;AO$4,'P24 Buchungen'!C2:C124,"&lt;"&amp;AO$5+1,'P24 Buchungen'!L2:L124,"Einnahmen")-SUMIFS('P24 Buchungen'!F2:F124,'P24 Buchungen'!D2:D124,$E15,'P24 Buchungen'!C2:C124,"&gt;="&amp;AO$4,'P24 Buchungen'!C2:C124,"&lt;"&amp;AO$5+1,'P24 Buchungen'!P2:P124,"Ausgaben")</f>
        <v>0</v>
      </c>
      <c r="AP15" s="21"/>
      <c r="AS15" s="26">
        <f>SUMIFS('P24 Buchungen'!F2:F124,'P24 Buchungen'!D2:D124,$E15,'P24 Buchungen'!C2:C124,"&gt;="&amp;AS$4,'P24 Buchungen'!C2:C124,"&lt;"&amp;AS$5+1,'P24 Buchungen'!L2:L124,"Ausgaben")-SUMIFS('P24 Buchungen'!F2:F124,'P24 Buchungen'!D2:D124,$E15,'P24 Buchungen'!C2:C124,"&gt;="&amp;AS$4,'P24 Buchungen'!C2:C124,"&lt;"&amp;AS$5+1,'P24 Buchungen'!P2:P124,"Einnahmen")+SUMIFS('P24 Buchungen'!F2:F124,'P24 Buchungen'!D2:D124,$E15,'P24 Buchungen'!C2:C124,"&gt;="&amp;AS$4,'P24 Buchungen'!C2:C124,"&lt;"&amp;AS$5+1,'P24 Buchungen'!L2:L124,"Einnahmen")-SUMIFS('P24 Buchungen'!F2:F124,'P24 Buchungen'!D2:D124,$E15,'P24 Buchungen'!C2:C124,"&gt;="&amp;AS$4,'P24 Buchungen'!C2:C124,"&lt;"&amp;AS$5+1,'P24 Buchungen'!P2:P124,"Ausgaben")</f>
        <v>0</v>
      </c>
    </row>
    <row r="16" spans="1:45" x14ac:dyDescent="0.2">
      <c r="D16" t="s">
        <v>5017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Buchungen'!F2:F124,'P24 Buchungen'!D2:D124,$E16,'P24 Buchungen'!C2:C124,"&gt;="&amp;Q$4,'P24 Buchungen'!C2:C124,"&lt;"&amp;Q$5+1,'P24 Buchungen'!L2:L124,"Ausgaben")-SUMIFS('P24 Buchungen'!F2:F124,'P24 Buchungen'!D2:D124,$E16,'P24 Buchungen'!C2:C124,"&gt;="&amp;Q$4,'P24 Buchungen'!C2:C124,"&lt;"&amp;Q$5+1,'P24 Buchungen'!P2:P124,"Einnahmen")+SUMIFS('P24 Buchungen'!F2:F124,'P24 Buchungen'!D2:D124,$E16,'P24 Buchungen'!C2:C124,"&gt;="&amp;Q$4,'P24 Buchungen'!C2:C124,"&lt;"&amp;Q$5+1,'P24 Buchungen'!L2:L124,"Einnahmen")-SUMIFS('P24 Buchungen'!F2:F124,'P24 Buchungen'!D2:D124,$E16,'P24 Buchungen'!C2:C124,"&gt;="&amp;Q$4,'P24 Buchungen'!C2:C124,"&lt;"&amp;Q$5+1,'P24 Buchungen'!P2:P124,"Ausgaben")</f>
        <v>0</v>
      </c>
      <c r="R16" s="21"/>
      <c r="U16" s="26">
        <f>SUMIFS('P24 Buchungen'!F2:F124,'P24 Buchungen'!D2:D124,$E16,'P24 Buchungen'!C2:C124,"&gt;="&amp;U$4,'P24 Buchungen'!C2:C124,"&lt;"&amp;U$5+1,'P24 Buchungen'!L2:L124,"Ausgaben")-SUMIFS('P24 Buchungen'!F2:F124,'P24 Buchungen'!D2:D124,$E16,'P24 Buchungen'!C2:C124,"&gt;="&amp;U$4,'P24 Buchungen'!C2:C124,"&lt;"&amp;U$5+1,'P24 Buchungen'!P2:P124,"Einnahmen")+SUMIFS('P24 Buchungen'!F2:F124,'P24 Buchungen'!D2:D124,$E16,'P24 Buchungen'!C2:C124,"&gt;="&amp;U$4,'P24 Buchungen'!C2:C124,"&lt;"&amp;U$5+1,'P24 Buchungen'!L2:L124,"Einnahmen")-SUMIFS('P24 Buchungen'!F2:F124,'P24 Buchungen'!D2:D124,$E16,'P24 Buchungen'!C2:C124,"&gt;="&amp;U$4,'P24 Buchungen'!C2:C124,"&lt;"&amp;U$5+1,'P24 Buchungen'!P2:P124,"Ausgaben")</f>
        <v>6745.6200000000008</v>
      </c>
      <c r="V16" s="21"/>
      <c r="Y16" s="29">
        <v>27430</v>
      </c>
      <c r="Z16" s="21"/>
      <c r="AC16" s="26">
        <f>SUMIFS('P24 Buchungen'!F2:F124,'P24 Buchungen'!D2:D124,$E16,'P24 Buchungen'!C2:C124,"&gt;="&amp;AC$4,'P24 Buchungen'!C2:C124,"&lt;"&amp;AC$5+1,'P24 Buchungen'!L2:L124,"Ausgaben")-SUMIFS('P24 Buchungen'!F2:F124,'P24 Buchungen'!D2:D124,$E16,'P24 Buchungen'!C2:C124,"&gt;="&amp;AC$4,'P24 Buchungen'!C2:C124,"&lt;"&amp;AC$5+1,'P24 Buchungen'!P2:P124,"Einnahmen")+SUMIFS('P24 Buchungen'!F2:F124,'P24 Buchungen'!D2:D124,$E16,'P24 Buchungen'!C2:C124,"&gt;="&amp;AC$4,'P24 Buchungen'!C2:C124,"&lt;"&amp;AC$5+1,'P24 Buchungen'!L2:L124,"Einnahmen")-SUMIFS('P24 Buchungen'!F2:F124,'P24 Buchungen'!D2:D124,$E16,'P24 Buchungen'!C2:C124,"&gt;="&amp;AC$4,'P24 Buchungen'!C2:C124,"&lt;"&amp;AC$5+1,'P24 Buchungen'!P2:P124,"Ausgaben")</f>
        <v>0</v>
      </c>
      <c r="AD16" s="21"/>
      <c r="AG16" s="26">
        <f>SUMIFS('P24 Buchungen'!F2:F124,'P24 Buchungen'!D2:D124,$E16,'P24 Buchungen'!C2:C124,"&gt;="&amp;AG$4,'P24 Buchungen'!C2:C124,"&lt;"&amp;AG$5+1,'P24 Buchungen'!L2:L124,"Ausgaben")-SUMIFS('P24 Buchungen'!F2:F124,'P24 Buchungen'!D2:D124,$E16,'P24 Buchungen'!C2:C124,"&gt;="&amp;AG$4,'P24 Buchungen'!C2:C124,"&lt;"&amp;AG$5+1,'P24 Buchungen'!P2:P124,"Einnahmen")+SUMIFS('P24 Buchungen'!F2:F124,'P24 Buchungen'!D2:D124,$E16,'P24 Buchungen'!C2:C124,"&gt;="&amp;AG$4,'P24 Buchungen'!C2:C124,"&lt;"&amp;AG$5+1,'P24 Buchungen'!L2:L124,"Einnahmen")-SUMIFS('P24 Buchungen'!F2:F124,'P24 Buchungen'!D2:D124,$E16,'P24 Buchungen'!C2:C124,"&gt;="&amp;AG$4,'P24 Buchungen'!C2:C124,"&lt;"&amp;AG$5+1,'P24 Buchungen'!P2:P124,"Ausgaben")</f>
        <v>3783.8</v>
      </c>
      <c r="AH16" s="21"/>
      <c r="AK16" s="29">
        <v>28500</v>
      </c>
      <c r="AL16" s="21"/>
      <c r="AO16" s="26">
        <f>SUMIFS('P24 Buchungen'!F2:F124,'P24 Buchungen'!D2:D124,$E16,'P24 Buchungen'!C2:C124,"&gt;="&amp;AO$4,'P24 Buchungen'!C2:C124,"&lt;"&amp;AO$5+1,'P24 Buchungen'!L2:L124,"Ausgaben")-SUMIFS('P24 Buchungen'!F2:F124,'P24 Buchungen'!D2:D124,$E16,'P24 Buchungen'!C2:C124,"&gt;="&amp;AO$4,'P24 Buchungen'!C2:C124,"&lt;"&amp;AO$5+1,'P24 Buchungen'!P2:P124,"Einnahmen")+SUMIFS('P24 Buchungen'!F2:F124,'P24 Buchungen'!D2:D124,$E16,'P24 Buchungen'!C2:C124,"&gt;="&amp;AO$4,'P24 Buchungen'!C2:C124,"&lt;"&amp;AO$5+1,'P24 Buchungen'!L2:L124,"Einnahmen")-SUMIFS('P24 Buchungen'!F2:F124,'P24 Buchungen'!D2:D124,$E16,'P24 Buchungen'!C2:C124,"&gt;="&amp;AO$4,'P24 Buchungen'!C2:C124,"&lt;"&amp;AO$5+1,'P24 Buchungen'!P2:P124,"Ausgaben")</f>
        <v>0</v>
      </c>
      <c r="AP16" s="21"/>
      <c r="AS16" s="26">
        <f>SUMIFS('P24 Buchungen'!F2:F124,'P24 Buchungen'!D2:D124,$E16,'P24 Buchungen'!C2:C124,"&gt;="&amp;AS$4,'P24 Buchungen'!C2:C124,"&lt;"&amp;AS$5+1,'P24 Buchungen'!L2:L124,"Ausgaben")-SUMIFS('P24 Buchungen'!F2:F124,'P24 Buchungen'!D2:D124,$E16,'P24 Buchungen'!C2:C124,"&gt;="&amp;AS$4,'P24 Buchungen'!C2:C124,"&lt;"&amp;AS$5+1,'P24 Buchungen'!P2:P124,"Einnahmen")+SUMIFS('P24 Buchungen'!F2:F124,'P24 Buchungen'!D2:D124,$E16,'P24 Buchungen'!C2:C124,"&gt;="&amp;AS$4,'P24 Buchungen'!C2:C124,"&lt;"&amp;AS$5+1,'P24 Buchungen'!L2:L124,"Einnahmen")-SUMIFS('P24 Buchungen'!F2:F124,'P24 Buchungen'!D2:D124,$E16,'P24 Buchungen'!C2:C124,"&gt;="&amp;AS$4,'P24 Buchungen'!C2:C124,"&lt;"&amp;AS$5+1,'P24 Buchungen'!P2:P124,"Ausgaben")</f>
        <v>0</v>
      </c>
    </row>
    <row r="17" spans="1:45" x14ac:dyDescent="0.2">
      <c r="D17" t="s">
        <v>5019</v>
      </c>
      <c r="E17" t="s">
        <v>5335</v>
      </c>
      <c r="F17" s="21"/>
      <c r="I17" s="29">
        <v>16900</v>
      </c>
      <c r="J17" s="21"/>
      <c r="M17" s="29">
        <v>4850</v>
      </c>
      <c r="N17" s="21"/>
      <c r="Q17" s="26">
        <f>SUMIFS('P24 Buchungen'!F2:F124,'P24 Buchungen'!D2:D124,$E17,'P24 Buchungen'!C2:C124,"&gt;="&amp;Q$4,'P24 Buchungen'!C2:C124,"&lt;"&amp;Q$5+1,'P24 Buchungen'!L2:L124,"Ausgaben")-SUMIFS('P24 Buchungen'!F2:F124,'P24 Buchungen'!D2:D124,$E17,'P24 Buchungen'!C2:C124,"&gt;="&amp;Q$4,'P24 Buchungen'!C2:C124,"&lt;"&amp;Q$5+1,'P24 Buchungen'!P2:P124,"Einnahmen")+SUMIFS('P24 Buchungen'!F2:F124,'P24 Buchungen'!D2:D124,$E17,'P24 Buchungen'!C2:C124,"&gt;="&amp;Q$4,'P24 Buchungen'!C2:C124,"&lt;"&amp;Q$5+1,'P24 Buchungen'!L2:L124,"Einnahmen")-SUMIFS('P24 Buchungen'!F2:F124,'P24 Buchungen'!D2:D124,$E17,'P24 Buchungen'!C2:C124,"&gt;="&amp;Q$4,'P24 Buchungen'!C2:C124,"&lt;"&amp;Q$5+1,'P24 Buchungen'!P2:P124,"Ausgaben")</f>
        <v>0</v>
      </c>
      <c r="R17" s="21"/>
      <c r="U17" s="26">
        <f>SUMIFS('P24 Buchungen'!F2:F124,'P24 Buchungen'!D2:D124,$E17,'P24 Buchungen'!C2:C124,"&gt;="&amp;U$4,'P24 Buchungen'!C2:C124,"&lt;"&amp;U$5+1,'P24 Buchungen'!L2:L124,"Ausgaben")-SUMIFS('P24 Buchungen'!F2:F124,'P24 Buchungen'!D2:D124,$E17,'P24 Buchungen'!C2:C124,"&gt;="&amp;U$4,'P24 Buchungen'!C2:C124,"&lt;"&amp;U$5+1,'P24 Buchungen'!P2:P124,"Einnahmen")+SUMIFS('P24 Buchungen'!F2:F124,'P24 Buchungen'!D2:D124,$E17,'P24 Buchungen'!C2:C124,"&gt;="&amp;U$4,'P24 Buchungen'!C2:C124,"&lt;"&amp;U$5+1,'P24 Buchungen'!L2:L124,"Einnahmen")-SUMIFS('P24 Buchungen'!F2:F124,'P24 Buchungen'!D2:D124,$E17,'P24 Buchungen'!C2:C124,"&gt;="&amp;U$4,'P24 Buchungen'!C2:C124,"&lt;"&amp;U$5+1,'P24 Buchungen'!P2:P124,"Ausgaben")</f>
        <v>0</v>
      </c>
      <c r="V17" s="21"/>
      <c r="Y17" s="29">
        <v>5375</v>
      </c>
      <c r="Z17" s="21"/>
      <c r="AC17" s="26">
        <f>SUMIFS('P24 Buchungen'!F2:F124,'P24 Buchungen'!D2:D124,$E17,'P24 Buchungen'!C2:C124,"&gt;="&amp;AC$4,'P24 Buchungen'!C2:C124,"&lt;"&amp;AC$5+1,'P24 Buchungen'!L2:L124,"Ausgaben")-SUMIFS('P24 Buchungen'!F2:F124,'P24 Buchungen'!D2:D124,$E17,'P24 Buchungen'!C2:C124,"&gt;="&amp;AC$4,'P24 Buchungen'!C2:C124,"&lt;"&amp;AC$5+1,'P24 Buchungen'!P2:P124,"Einnahmen")+SUMIFS('P24 Buchungen'!F2:F124,'P24 Buchungen'!D2:D124,$E17,'P24 Buchungen'!C2:C124,"&gt;="&amp;AC$4,'P24 Buchungen'!C2:C124,"&lt;"&amp;AC$5+1,'P24 Buchungen'!L2:L124,"Einnahmen")-SUMIFS('P24 Buchungen'!F2:F124,'P24 Buchungen'!D2:D124,$E17,'P24 Buchungen'!C2:C124,"&gt;="&amp;AC$4,'P24 Buchungen'!C2:C124,"&lt;"&amp;AC$5+1,'P24 Buchungen'!P2:P124,"Ausgaben")</f>
        <v>0</v>
      </c>
      <c r="AD17" s="21"/>
      <c r="AG17" s="26">
        <f>SUMIFS('P24 Buchungen'!F2:F124,'P24 Buchungen'!D2:D124,$E17,'P24 Buchungen'!C2:C124,"&gt;="&amp;AG$4,'P24 Buchungen'!C2:C124,"&lt;"&amp;AG$5+1,'P24 Buchungen'!L2:L124,"Ausgaben")-SUMIFS('P24 Buchungen'!F2:F124,'P24 Buchungen'!D2:D124,$E17,'P24 Buchungen'!C2:C124,"&gt;="&amp;AG$4,'P24 Buchungen'!C2:C124,"&lt;"&amp;AG$5+1,'P24 Buchungen'!P2:P124,"Einnahmen")+SUMIFS('P24 Buchungen'!F2:F124,'P24 Buchungen'!D2:D124,$E17,'P24 Buchungen'!C2:C124,"&gt;="&amp;AG$4,'P24 Buchungen'!C2:C124,"&lt;"&amp;AG$5+1,'P24 Buchungen'!L2:L124,"Einnahmen")-SUMIFS('P24 Buchungen'!F2:F124,'P24 Buchungen'!D2:D124,$E17,'P24 Buchungen'!C2:C124,"&gt;="&amp;AG$4,'P24 Buchungen'!C2:C124,"&lt;"&amp;AG$5+1,'P24 Buchungen'!P2:P124,"Ausgaben")</f>
        <v>0</v>
      </c>
      <c r="AH17" s="21"/>
      <c r="AK17" s="29">
        <v>6675</v>
      </c>
      <c r="AL17" s="21"/>
      <c r="AO17" s="26">
        <f>SUMIFS('P24 Buchungen'!F2:F124,'P24 Buchungen'!D2:D124,$E17,'P24 Buchungen'!C2:C124,"&gt;="&amp;AO$4,'P24 Buchungen'!C2:C124,"&lt;"&amp;AO$5+1,'P24 Buchungen'!L2:L124,"Ausgaben")-SUMIFS('P24 Buchungen'!F2:F124,'P24 Buchungen'!D2:D124,$E17,'P24 Buchungen'!C2:C124,"&gt;="&amp;AO$4,'P24 Buchungen'!C2:C124,"&lt;"&amp;AO$5+1,'P24 Buchungen'!P2:P124,"Einnahmen")+SUMIFS('P24 Buchungen'!F2:F124,'P24 Buchungen'!D2:D124,$E17,'P24 Buchungen'!C2:C124,"&gt;="&amp;AO$4,'P24 Buchungen'!C2:C124,"&lt;"&amp;AO$5+1,'P24 Buchungen'!L2:L124,"Einnahmen")-SUMIFS('P24 Buchungen'!F2:F124,'P24 Buchungen'!D2:D124,$E17,'P24 Buchungen'!C2:C124,"&gt;="&amp;AO$4,'P24 Buchungen'!C2:C124,"&lt;"&amp;AO$5+1,'P24 Buchungen'!P2:P124,"Ausgaben")</f>
        <v>0</v>
      </c>
      <c r="AP17" s="21"/>
      <c r="AS17" s="26">
        <f>SUMIFS('P24 Buchungen'!F2:F124,'P24 Buchungen'!D2:D124,$E17,'P24 Buchungen'!C2:C124,"&gt;="&amp;AS$4,'P24 Buchungen'!C2:C124,"&lt;"&amp;AS$5+1,'P24 Buchungen'!L2:L124,"Ausgaben")-SUMIFS('P24 Buchungen'!F2:F124,'P24 Buchungen'!D2:D124,$E17,'P24 Buchungen'!C2:C124,"&gt;="&amp;AS$4,'P24 Buchungen'!C2:C124,"&lt;"&amp;AS$5+1,'P24 Buchungen'!P2:P124,"Einnahmen")+SUMIFS('P24 Buchungen'!F2:F124,'P24 Buchungen'!D2:D124,$E17,'P24 Buchungen'!C2:C124,"&gt;="&amp;AS$4,'P24 Buchungen'!C2:C124,"&lt;"&amp;AS$5+1,'P24 Buchungen'!L2:L124,"Einnahmen")-SUMIFS('P24 Buchungen'!F2:F124,'P24 Buchungen'!D2:D124,$E17,'P24 Buchungen'!C2:C124,"&gt;="&amp;AS$4,'P24 Buchungen'!C2:C124,"&lt;"&amp;AS$5+1,'P24 Buchungen'!P2:P124,"Ausgaben")</f>
        <v>0</v>
      </c>
    </row>
    <row r="18" spans="1:45" ht="18" x14ac:dyDescent="0.2">
      <c r="C18" s="24" t="s">
        <v>5203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22.5</v>
      </c>
      <c r="P18" s="45"/>
      <c r="Q18" s="43"/>
      <c r="R18" s="25"/>
      <c r="S18" s="46">
        <f>T19</f>
        <v>18.920000000000002</v>
      </c>
      <c r="T18" s="45"/>
      <c r="U18" s="43"/>
      <c r="V18" s="25"/>
      <c r="W18" s="46">
        <f>X19</f>
        <v>1500</v>
      </c>
      <c r="X18" s="45"/>
      <c r="Y18" s="43"/>
      <c r="Z18" s="25"/>
      <c r="AA18" s="46">
        <f>AB19</f>
        <v>34</v>
      </c>
      <c r="AB18" s="45"/>
      <c r="AC18" s="43"/>
      <c r="AD18" s="25"/>
      <c r="AE18" s="46">
        <f>AF19</f>
        <v>371</v>
      </c>
      <c r="AF18" s="45"/>
      <c r="AG18" s="43"/>
      <c r="AH18" s="25"/>
      <c r="AI18" s="46">
        <f>AJ19</f>
        <v>1500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</row>
    <row r="19" spans="1:45" ht="16" x14ac:dyDescent="0.2">
      <c r="D19" s="27" t="s">
        <v>5336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f>SUM(Q20:Q22)</f>
        <v>22.5</v>
      </c>
      <c r="Q19" s="43"/>
      <c r="R19" s="28"/>
      <c r="S19" s="27"/>
      <c r="T19" s="42">
        <f>SUM(U20:U22)</f>
        <v>18.920000000000002</v>
      </c>
      <c r="U19" s="43"/>
      <c r="V19" s="28"/>
      <c r="W19" s="27"/>
      <c r="X19" s="42">
        <v>1500</v>
      </c>
      <c r="Y19" s="43"/>
      <c r="Z19" s="28"/>
      <c r="AA19" s="27"/>
      <c r="AB19" s="42">
        <f>SUM(AC20:AC22)</f>
        <v>34</v>
      </c>
      <c r="AC19" s="43"/>
      <c r="AD19" s="28"/>
      <c r="AE19" s="27"/>
      <c r="AF19" s="42">
        <f>SUM(AG20:AG22)</f>
        <v>371</v>
      </c>
      <c r="AG19" s="43"/>
      <c r="AH19" s="28"/>
      <c r="AI19" s="27"/>
      <c r="AJ19" s="42">
        <v>1500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</row>
    <row r="20" spans="1:45" x14ac:dyDescent="0.2">
      <c r="D20" t="s">
        <v>4986</v>
      </c>
      <c r="E20" t="s">
        <v>5337</v>
      </c>
      <c r="F20" s="21"/>
      <c r="I20" s="29">
        <v>700</v>
      </c>
      <c r="J20" s="21"/>
      <c r="M20" s="29">
        <v>300</v>
      </c>
      <c r="N20" s="21"/>
      <c r="Q20" s="26">
        <f>SUMIFS('P24 Buchungen'!F2:F124,'P24 Buchungen'!D2:D124,$E20,'P24 Buchungen'!C2:C124,"&gt;="&amp;Q$4,'P24 Buchungen'!C2:C124,"&lt;"&amp;Q$5+1,'P24 Buchungen'!L2:L124,"Ausgaben")-SUMIFS('P24 Buchungen'!F2:F124,'P24 Buchungen'!D2:D124,$E20,'P24 Buchungen'!C2:C124,"&gt;="&amp;Q$4,'P24 Buchungen'!C2:C124,"&lt;"&amp;Q$5+1,'P24 Buchungen'!P2:P124,"Einnahmen")+SUMIFS('P24 Buchungen'!F2:F124,'P24 Buchungen'!D2:D124,$E20,'P24 Buchungen'!C2:C124,"&gt;="&amp;Q$4,'P24 Buchungen'!C2:C124,"&lt;"&amp;Q$5+1,'P24 Buchungen'!L2:L124,"Einnahmen")-SUMIFS('P24 Buchungen'!F2:F124,'P24 Buchungen'!D2:D124,$E20,'P24 Buchungen'!C2:C124,"&gt;="&amp;Q$4,'P24 Buchungen'!C2:C124,"&lt;"&amp;Q$5+1,'P24 Buchungen'!P2:P124,"Ausgaben")</f>
        <v>0</v>
      </c>
      <c r="R20" s="21"/>
      <c r="U20" s="26">
        <f>SUMIFS('P24 Buchungen'!F2:F124,'P24 Buchungen'!D2:D124,$E20,'P24 Buchungen'!C2:C124,"&gt;="&amp;U$4,'P24 Buchungen'!C2:C124,"&lt;"&amp;U$5+1,'P24 Buchungen'!L2:L124,"Ausgaben")-SUMIFS('P24 Buchungen'!F2:F124,'P24 Buchungen'!D2:D124,$E20,'P24 Buchungen'!C2:C124,"&gt;="&amp;U$4,'P24 Buchungen'!C2:C124,"&lt;"&amp;U$5+1,'P24 Buchungen'!P2:P124,"Einnahmen")+SUMIFS('P24 Buchungen'!F2:F124,'P24 Buchungen'!D2:D124,$E20,'P24 Buchungen'!C2:C124,"&gt;="&amp;U$4,'P24 Buchungen'!C2:C124,"&lt;"&amp;U$5+1,'P24 Buchungen'!L2:L124,"Einnahmen")-SUMIFS('P24 Buchungen'!F2:F124,'P24 Buchungen'!D2:D124,$E20,'P24 Buchungen'!C2:C124,"&gt;="&amp;U$4,'P24 Buchungen'!C2:C124,"&lt;"&amp;U$5+1,'P24 Buchungen'!P2:P124,"Ausgaben")</f>
        <v>0</v>
      </c>
      <c r="V20" s="21"/>
      <c r="Y20" s="29">
        <v>200</v>
      </c>
      <c r="Z20" s="21"/>
      <c r="AC20" s="26">
        <f>SUMIFS('P24 Buchungen'!F2:F124,'P24 Buchungen'!D2:D124,$E20,'P24 Buchungen'!C2:C124,"&gt;="&amp;AC$4,'P24 Buchungen'!C2:C124,"&lt;"&amp;AC$5+1,'P24 Buchungen'!L2:L124,"Ausgaben")-SUMIFS('P24 Buchungen'!F2:F124,'P24 Buchungen'!D2:D124,$E20,'P24 Buchungen'!C2:C124,"&gt;="&amp;AC$4,'P24 Buchungen'!C2:C124,"&lt;"&amp;AC$5+1,'P24 Buchungen'!P2:P124,"Einnahmen")+SUMIFS('P24 Buchungen'!F2:F124,'P24 Buchungen'!D2:D124,$E20,'P24 Buchungen'!C2:C124,"&gt;="&amp;AC$4,'P24 Buchungen'!C2:C124,"&lt;"&amp;AC$5+1,'P24 Buchungen'!L2:L124,"Einnahmen")-SUMIFS('P24 Buchungen'!F2:F124,'P24 Buchungen'!D2:D124,$E20,'P24 Buchungen'!C2:C124,"&gt;="&amp;AC$4,'P24 Buchungen'!C2:C124,"&lt;"&amp;AC$5+1,'P24 Buchungen'!P2:P124,"Ausgaben")</f>
        <v>0</v>
      </c>
      <c r="AD20" s="21"/>
      <c r="AG20" s="26">
        <f>SUMIFS('P24 Buchungen'!F2:F124,'P24 Buchungen'!D2:D124,$E20,'P24 Buchungen'!C2:C124,"&gt;="&amp;AG$4,'P24 Buchungen'!C2:C124,"&lt;"&amp;AG$5+1,'P24 Buchungen'!L2:L124,"Ausgaben")-SUMIFS('P24 Buchungen'!F2:F124,'P24 Buchungen'!D2:D124,$E20,'P24 Buchungen'!C2:C124,"&gt;="&amp;AG$4,'P24 Buchungen'!C2:C124,"&lt;"&amp;AG$5+1,'P24 Buchungen'!P2:P124,"Einnahmen")+SUMIFS('P24 Buchungen'!F2:F124,'P24 Buchungen'!D2:D124,$E20,'P24 Buchungen'!C2:C124,"&gt;="&amp;AG$4,'P24 Buchungen'!C2:C124,"&lt;"&amp;AG$5+1,'P24 Buchungen'!L2:L124,"Einnahmen")-SUMIFS('P24 Buchungen'!F2:F124,'P24 Buchungen'!D2:D124,$E20,'P24 Buchungen'!C2:C124,"&gt;="&amp;AG$4,'P24 Buchungen'!C2:C124,"&lt;"&amp;AG$5+1,'P24 Buchungen'!P2:P124,"Ausgaben")</f>
        <v>0</v>
      </c>
      <c r="AH20" s="21"/>
      <c r="AK20" s="29">
        <v>200</v>
      </c>
      <c r="AL20" s="21"/>
      <c r="AO20" s="26">
        <f>SUMIFS('P24 Buchungen'!F2:F124,'P24 Buchungen'!D2:D124,$E20,'P24 Buchungen'!C2:C124,"&gt;="&amp;AO$4,'P24 Buchungen'!C2:C124,"&lt;"&amp;AO$5+1,'P24 Buchungen'!L2:L124,"Ausgaben")-SUMIFS('P24 Buchungen'!F2:F124,'P24 Buchungen'!D2:D124,$E20,'P24 Buchungen'!C2:C124,"&gt;="&amp;AO$4,'P24 Buchungen'!C2:C124,"&lt;"&amp;AO$5+1,'P24 Buchungen'!P2:P124,"Einnahmen")+SUMIFS('P24 Buchungen'!F2:F124,'P24 Buchungen'!D2:D124,$E20,'P24 Buchungen'!C2:C124,"&gt;="&amp;AO$4,'P24 Buchungen'!C2:C124,"&lt;"&amp;AO$5+1,'P24 Buchungen'!L2:L124,"Einnahmen")-SUMIFS('P24 Buchungen'!F2:F124,'P24 Buchungen'!D2:D124,$E20,'P24 Buchungen'!C2:C124,"&gt;="&amp;AO$4,'P24 Buchungen'!C2:C124,"&lt;"&amp;AO$5+1,'P24 Buchungen'!P2:P124,"Ausgaben")</f>
        <v>0</v>
      </c>
      <c r="AP20" s="21"/>
      <c r="AS20" s="26">
        <f>SUMIFS('P24 Buchungen'!F2:F124,'P24 Buchungen'!D2:D124,$E20,'P24 Buchungen'!C2:C124,"&gt;="&amp;AS$4,'P24 Buchungen'!C2:C124,"&lt;"&amp;AS$5+1,'P24 Buchungen'!L2:L124,"Ausgaben")-SUMIFS('P24 Buchungen'!F2:F124,'P24 Buchungen'!D2:D124,$E20,'P24 Buchungen'!C2:C124,"&gt;="&amp;AS$4,'P24 Buchungen'!C2:C124,"&lt;"&amp;AS$5+1,'P24 Buchungen'!P2:P124,"Einnahmen")+SUMIFS('P24 Buchungen'!F2:F124,'P24 Buchungen'!D2:D124,$E20,'P24 Buchungen'!C2:C124,"&gt;="&amp;AS$4,'P24 Buchungen'!C2:C124,"&lt;"&amp;AS$5+1,'P24 Buchungen'!L2:L124,"Einnahmen")-SUMIFS('P24 Buchungen'!F2:F124,'P24 Buchungen'!D2:D124,$E20,'P24 Buchungen'!C2:C124,"&gt;="&amp;AS$4,'P24 Buchungen'!C2:C124,"&lt;"&amp;AS$5+1,'P24 Buchungen'!P2:P124,"Ausgaben")</f>
        <v>0</v>
      </c>
    </row>
    <row r="21" spans="1:45" x14ac:dyDescent="0.2">
      <c r="D21" t="s">
        <v>5022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Buchungen'!F2:F124,'P24 Buchungen'!D2:D124,$E21,'P24 Buchungen'!C2:C124,"&gt;="&amp;Q$4,'P24 Buchungen'!C2:C124,"&lt;"&amp;Q$5+1,'P24 Buchungen'!L2:L124,"Ausgaben")-SUMIFS('P24 Buchungen'!F2:F124,'P24 Buchungen'!D2:D124,$E21,'P24 Buchungen'!C2:C124,"&gt;="&amp;Q$4,'P24 Buchungen'!C2:C124,"&lt;"&amp;Q$5+1,'P24 Buchungen'!P2:P124,"Einnahmen")+SUMIFS('P24 Buchungen'!F2:F124,'P24 Buchungen'!D2:D124,$E21,'P24 Buchungen'!C2:C124,"&gt;="&amp;Q$4,'P24 Buchungen'!C2:C124,"&lt;"&amp;Q$5+1,'P24 Buchungen'!L2:L124,"Einnahmen")-SUMIFS('P24 Buchungen'!F2:F124,'P24 Buchungen'!D2:D124,$E21,'P24 Buchungen'!C2:C124,"&gt;="&amp;Q$4,'P24 Buchungen'!C2:C124,"&lt;"&amp;Q$5+1,'P24 Buchungen'!P2:P124,"Ausgaben")</f>
        <v>22.5</v>
      </c>
      <c r="R21" s="21"/>
      <c r="U21" s="26">
        <f>SUMIFS('P24 Buchungen'!F2:F124,'P24 Buchungen'!D2:D124,$E21,'P24 Buchungen'!C2:C124,"&gt;="&amp;U$4,'P24 Buchungen'!C2:C124,"&lt;"&amp;U$5+1,'P24 Buchungen'!L2:L124,"Ausgaben")-SUMIFS('P24 Buchungen'!F2:F124,'P24 Buchungen'!D2:D124,$E21,'P24 Buchungen'!C2:C124,"&gt;="&amp;U$4,'P24 Buchungen'!C2:C124,"&lt;"&amp;U$5+1,'P24 Buchungen'!P2:P124,"Einnahmen")+SUMIFS('P24 Buchungen'!F2:F124,'P24 Buchungen'!D2:D124,$E21,'P24 Buchungen'!C2:C124,"&gt;="&amp;U$4,'P24 Buchungen'!C2:C124,"&lt;"&amp;U$5+1,'P24 Buchungen'!L2:L124,"Einnahmen")-SUMIFS('P24 Buchungen'!F2:F124,'P24 Buchungen'!D2:D124,$E21,'P24 Buchungen'!C2:C124,"&gt;="&amp;U$4,'P24 Buchungen'!C2:C124,"&lt;"&amp;U$5+1,'P24 Buchungen'!P2:P124,"Ausgaben")</f>
        <v>18.920000000000002</v>
      </c>
      <c r="V21" s="21"/>
      <c r="Y21" s="29">
        <v>300</v>
      </c>
      <c r="Z21" s="21"/>
      <c r="AC21" s="26">
        <f>SUMIFS('P24 Buchungen'!F2:F124,'P24 Buchungen'!D2:D124,$E21,'P24 Buchungen'!C2:C124,"&gt;="&amp;AC$4,'P24 Buchungen'!C2:C124,"&lt;"&amp;AC$5+1,'P24 Buchungen'!L2:L124,"Ausgaben")-SUMIFS('P24 Buchungen'!F2:F124,'P24 Buchungen'!D2:D124,$E21,'P24 Buchungen'!C2:C124,"&gt;="&amp;AC$4,'P24 Buchungen'!C2:C124,"&lt;"&amp;AC$5+1,'P24 Buchungen'!P2:P124,"Einnahmen")+SUMIFS('P24 Buchungen'!F2:F124,'P24 Buchungen'!D2:D124,$E21,'P24 Buchungen'!C2:C124,"&gt;="&amp;AC$4,'P24 Buchungen'!C2:C124,"&lt;"&amp;AC$5+1,'P24 Buchungen'!L2:L124,"Einnahmen")-SUMIFS('P24 Buchungen'!F2:F124,'P24 Buchungen'!D2:D124,$E21,'P24 Buchungen'!C2:C124,"&gt;="&amp;AC$4,'P24 Buchungen'!C2:C124,"&lt;"&amp;AC$5+1,'P24 Buchungen'!P2:P124,"Ausgaben")</f>
        <v>34</v>
      </c>
      <c r="AD21" s="21"/>
      <c r="AG21" s="26">
        <f>SUMIFS('P24 Buchungen'!F2:F124,'P24 Buchungen'!D2:D124,$E21,'P24 Buchungen'!C2:C124,"&gt;="&amp;AG$4,'P24 Buchungen'!C2:C124,"&lt;"&amp;AG$5+1,'P24 Buchungen'!L2:L124,"Ausgaben")-SUMIFS('P24 Buchungen'!F2:F124,'P24 Buchungen'!D2:D124,$E21,'P24 Buchungen'!C2:C124,"&gt;="&amp;AG$4,'P24 Buchungen'!C2:C124,"&lt;"&amp;AG$5+1,'P24 Buchungen'!P2:P124,"Einnahmen")+SUMIFS('P24 Buchungen'!F2:F124,'P24 Buchungen'!D2:D124,$E21,'P24 Buchungen'!C2:C124,"&gt;="&amp;AG$4,'P24 Buchungen'!C2:C124,"&lt;"&amp;AG$5+1,'P24 Buchungen'!L2:L124,"Einnahmen")-SUMIFS('P24 Buchungen'!F2:F124,'P24 Buchungen'!D2:D124,$E21,'P24 Buchungen'!C2:C124,"&gt;="&amp;AG$4,'P24 Buchungen'!C2:C124,"&lt;"&amp;AG$5+1,'P24 Buchungen'!P2:P124,"Ausgaben")</f>
        <v>371</v>
      </c>
      <c r="AH21" s="21"/>
      <c r="AK21" s="29">
        <v>300</v>
      </c>
      <c r="AL21" s="21"/>
      <c r="AO21" s="26">
        <f>SUMIFS('P24 Buchungen'!F2:F124,'P24 Buchungen'!D2:D124,$E21,'P24 Buchungen'!C2:C124,"&gt;="&amp;AO$4,'P24 Buchungen'!C2:C124,"&lt;"&amp;AO$5+1,'P24 Buchungen'!L2:L124,"Ausgaben")-SUMIFS('P24 Buchungen'!F2:F124,'P24 Buchungen'!D2:D124,$E21,'P24 Buchungen'!C2:C124,"&gt;="&amp;AO$4,'P24 Buchungen'!C2:C124,"&lt;"&amp;AO$5+1,'P24 Buchungen'!P2:P124,"Einnahmen")+SUMIFS('P24 Buchungen'!F2:F124,'P24 Buchungen'!D2:D124,$E21,'P24 Buchungen'!C2:C124,"&gt;="&amp;AO$4,'P24 Buchungen'!C2:C124,"&lt;"&amp;AO$5+1,'P24 Buchungen'!L2:L124,"Einnahmen")-SUMIFS('P24 Buchungen'!F2:F124,'P24 Buchungen'!D2:D124,$E21,'P24 Buchungen'!C2:C124,"&gt;="&amp;AO$4,'P24 Buchungen'!C2:C124,"&lt;"&amp;AO$5+1,'P24 Buchungen'!P2:P124,"Ausgaben")</f>
        <v>0</v>
      </c>
      <c r="AP21" s="21"/>
      <c r="AS21" s="26">
        <f>SUMIFS('P24 Buchungen'!F2:F124,'P24 Buchungen'!D2:D124,$E21,'P24 Buchungen'!C2:C124,"&gt;="&amp;AS$4,'P24 Buchungen'!C2:C124,"&lt;"&amp;AS$5+1,'P24 Buchungen'!L2:L124,"Ausgaben")-SUMIFS('P24 Buchungen'!F2:F124,'P24 Buchungen'!D2:D124,$E21,'P24 Buchungen'!C2:C124,"&gt;="&amp;AS$4,'P24 Buchungen'!C2:C124,"&lt;"&amp;AS$5+1,'P24 Buchungen'!P2:P124,"Einnahmen")+SUMIFS('P24 Buchungen'!F2:F124,'P24 Buchungen'!D2:D124,$E21,'P24 Buchungen'!C2:C124,"&gt;="&amp;AS$4,'P24 Buchungen'!C2:C124,"&lt;"&amp;AS$5+1,'P24 Buchungen'!L2:L124,"Einnahmen")-SUMIFS('P24 Buchungen'!F2:F124,'P24 Buchungen'!D2:D124,$E21,'P24 Buchungen'!C2:C124,"&gt;="&amp;AS$4,'P24 Buchungen'!C2:C124,"&lt;"&amp;AS$5+1,'P24 Buchungen'!P2:P124,"Ausgaben")</f>
        <v>0</v>
      </c>
    </row>
    <row r="22" spans="1:45" x14ac:dyDescent="0.2">
      <c r="D22" t="s">
        <v>5004</v>
      </c>
      <c r="E22" t="s">
        <v>5338</v>
      </c>
      <c r="F22" s="21"/>
      <c r="I22" s="29">
        <v>3000</v>
      </c>
      <c r="J22" s="21"/>
      <c r="M22" s="29">
        <v>1000</v>
      </c>
      <c r="N22" s="21"/>
      <c r="Q22" s="26">
        <f>SUMIFS('P24 Buchungen'!F2:F124,'P24 Buchungen'!D2:D124,$E22,'P24 Buchungen'!C2:C124,"&gt;="&amp;Q$4,'P24 Buchungen'!C2:C124,"&lt;"&amp;Q$5+1,'P24 Buchungen'!L2:L124,"Ausgaben")-SUMIFS('P24 Buchungen'!F2:F124,'P24 Buchungen'!D2:D124,$E22,'P24 Buchungen'!C2:C124,"&gt;="&amp;Q$4,'P24 Buchungen'!C2:C124,"&lt;"&amp;Q$5+1,'P24 Buchungen'!P2:P124,"Einnahmen")+SUMIFS('P24 Buchungen'!F2:F124,'P24 Buchungen'!D2:D124,$E22,'P24 Buchungen'!C2:C124,"&gt;="&amp;Q$4,'P24 Buchungen'!C2:C124,"&lt;"&amp;Q$5+1,'P24 Buchungen'!L2:L124,"Einnahmen")-SUMIFS('P24 Buchungen'!F2:F124,'P24 Buchungen'!D2:D124,$E22,'P24 Buchungen'!C2:C124,"&gt;="&amp;Q$4,'P24 Buchungen'!C2:C124,"&lt;"&amp;Q$5+1,'P24 Buchungen'!P2:P124,"Ausgaben")</f>
        <v>0</v>
      </c>
      <c r="R22" s="21"/>
      <c r="U22" s="26">
        <f>SUMIFS('P24 Buchungen'!F2:F124,'P24 Buchungen'!D2:D124,$E22,'P24 Buchungen'!C2:C124,"&gt;="&amp;U$4,'P24 Buchungen'!C2:C124,"&lt;"&amp;U$5+1,'P24 Buchungen'!L2:L124,"Ausgaben")-SUMIFS('P24 Buchungen'!F2:F124,'P24 Buchungen'!D2:D124,$E22,'P24 Buchungen'!C2:C124,"&gt;="&amp;U$4,'P24 Buchungen'!C2:C124,"&lt;"&amp;U$5+1,'P24 Buchungen'!P2:P124,"Einnahmen")+SUMIFS('P24 Buchungen'!F2:F124,'P24 Buchungen'!D2:D124,$E22,'P24 Buchungen'!C2:C124,"&gt;="&amp;U$4,'P24 Buchungen'!C2:C124,"&lt;"&amp;U$5+1,'P24 Buchungen'!L2:L124,"Einnahmen")-SUMIFS('P24 Buchungen'!F2:F124,'P24 Buchungen'!D2:D124,$E22,'P24 Buchungen'!C2:C124,"&gt;="&amp;U$4,'P24 Buchungen'!C2:C124,"&lt;"&amp;U$5+1,'P24 Buchungen'!P2:P124,"Ausgaben")</f>
        <v>0</v>
      </c>
      <c r="V22" s="21"/>
      <c r="Y22" s="29">
        <v>1000</v>
      </c>
      <c r="Z22" s="21"/>
      <c r="AC22" s="26">
        <f>SUMIFS('P24 Buchungen'!F2:F124,'P24 Buchungen'!D2:D124,$E22,'P24 Buchungen'!C2:C124,"&gt;="&amp;AC$4,'P24 Buchungen'!C2:C124,"&lt;"&amp;AC$5+1,'P24 Buchungen'!L2:L124,"Ausgaben")-SUMIFS('P24 Buchungen'!F2:F124,'P24 Buchungen'!D2:D124,$E22,'P24 Buchungen'!C2:C124,"&gt;="&amp;AC$4,'P24 Buchungen'!C2:C124,"&lt;"&amp;AC$5+1,'P24 Buchungen'!P2:P124,"Einnahmen")+SUMIFS('P24 Buchungen'!F2:F124,'P24 Buchungen'!D2:D124,$E22,'P24 Buchungen'!C2:C124,"&gt;="&amp;AC$4,'P24 Buchungen'!C2:C124,"&lt;"&amp;AC$5+1,'P24 Buchungen'!L2:L124,"Einnahmen")-SUMIFS('P24 Buchungen'!F2:F124,'P24 Buchungen'!D2:D124,$E22,'P24 Buchungen'!C2:C124,"&gt;="&amp;AC$4,'P24 Buchungen'!C2:C124,"&lt;"&amp;AC$5+1,'P24 Buchungen'!P2:P124,"Ausgaben")</f>
        <v>0</v>
      </c>
      <c r="AD22" s="21"/>
      <c r="AG22" s="26">
        <f>SUMIFS('P24 Buchungen'!F2:F124,'P24 Buchungen'!D2:D124,$E22,'P24 Buchungen'!C2:C124,"&gt;="&amp;AG$4,'P24 Buchungen'!C2:C124,"&lt;"&amp;AG$5+1,'P24 Buchungen'!L2:L124,"Ausgaben")-SUMIFS('P24 Buchungen'!F2:F124,'P24 Buchungen'!D2:D124,$E22,'P24 Buchungen'!C2:C124,"&gt;="&amp;AG$4,'P24 Buchungen'!C2:C124,"&lt;"&amp;AG$5+1,'P24 Buchungen'!P2:P124,"Einnahmen")+SUMIFS('P24 Buchungen'!F2:F124,'P24 Buchungen'!D2:D124,$E22,'P24 Buchungen'!C2:C124,"&gt;="&amp;AG$4,'P24 Buchungen'!C2:C124,"&lt;"&amp;AG$5+1,'P24 Buchungen'!L2:L124,"Einnahmen")-SUMIFS('P24 Buchungen'!F2:F124,'P24 Buchungen'!D2:D124,$E22,'P24 Buchungen'!C2:C124,"&gt;="&amp;AG$4,'P24 Buchungen'!C2:C124,"&lt;"&amp;AG$5+1,'P24 Buchungen'!P2:P124,"Ausgaben")</f>
        <v>0</v>
      </c>
      <c r="AH22" s="21"/>
      <c r="AK22" s="29">
        <v>1000</v>
      </c>
      <c r="AL22" s="21"/>
      <c r="AO22" s="26">
        <f>SUMIFS('P24 Buchungen'!F2:F124,'P24 Buchungen'!D2:D124,$E22,'P24 Buchungen'!C2:C124,"&gt;="&amp;AO$4,'P24 Buchungen'!C2:C124,"&lt;"&amp;AO$5+1,'P24 Buchungen'!L2:L124,"Ausgaben")-SUMIFS('P24 Buchungen'!F2:F124,'P24 Buchungen'!D2:D124,$E22,'P24 Buchungen'!C2:C124,"&gt;="&amp;AO$4,'P24 Buchungen'!C2:C124,"&lt;"&amp;AO$5+1,'P24 Buchungen'!P2:P124,"Einnahmen")+SUMIFS('P24 Buchungen'!F2:F124,'P24 Buchungen'!D2:D124,$E22,'P24 Buchungen'!C2:C124,"&gt;="&amp;AO$4,'P24 Buchungen'!C2:C124,"&lt;"&amp;AO$5+1,'P24 Buchungen'!L2:L124,"Einnahmen")-SUMIFS('P24 Buchungen'!F2:F124,'P24 Buchungen'!D2:D124,$E22,'P24 Buchungen'!C2:C124,"&gt;="&amp;AO$4,'P24 Buchungen'!C2:C124,"&lt;"&amp;AO$5+1,'P24 Buchungen'!P2:P124,"Ausgaben")</f>
        <v>0</v>
      </c>
      <c r="AP22" s="21"/>
      <c r="AS22" s="26">
        <f>SUMIFS('P24 Buchungen'!F2:F124,'P24 Buchungen'!D2:D124,$E22,'P24 Buchungen'!C2:C124,"&gt;="&amp;AS$4,'P24 Buchungen'!C2:C124,"&lt;"&amp;AS$5+1,'P24 Buchungen'!L2:L124,"Ausgaben")-SUMIFS('P24 Buchungen'!F2:F124,'P24 Buchungen'!D2:D124,$E22,'P24 Buchungen'!C2:C124,"&gt;="&amp;AS$4,'P24 Buchungen'!C2:C124,"&lt;"&amp;AS$5+1,'P24 Buchungen'!P2:P124,"Einnahmen")+SUMIFS('P24 Buchungen'!F2:F124,'P24 Buchungen'!D2:D124,$E22,'P24 Buchungen'!C2:C124,"&gt;="&amp;AS$4,'P24 Buchungen'!C2:C124,"&lt;"&amp;AS$5+1,'P24 Buchungen'!L2:L124,"Einnahmen")-SUMIFS('P24 Buchungen'!F2:F124,'P24 Buchungen'!D2:D124,$E22,'P24 Buchungen'!C2:C124,"&gt;="&amp;AS$4,'P24 Buchungen'!C2:C124,"&lt;"&amp;AS$5+1,'P24 Buchungen'!P2:P124,"Ausgaben")</f>
        <v>0</v>
      </c>
    </row>
    <row r="23" spans="1:45" ht="18" x14ac:dyDescent="0.2">
      <c r="C23" s="24" t="s">
        <v>5204</v>
      </c>
      <c r="D23" s="24"/>
      <c r="E23" s="24"/>
      <c r="F23" s="25"/>
      <c r="G23" s="46">
        <f>H24</f>
        <v>2700</v>
      </c>
      <c r="H23" s="45"/>
      <c r="I23" s="43"/>
      <c r="J23" s="25"/>
      <c r="K23" s="46">
        <f>L24</f>
        <v>2700</v>
      </c>
      <c r="L23" s="45"/>
      <c r="M23" s="43"/>
      <c r="N23" s="25"/>
      <c r="O23" s="46">
        <f>P24</f>
        <v>721.81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0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</row>
    <row r="24" spans="1:45" ht="16" x14ac:dyDescent="0.2">
      <c r="D24" s="27" t="s">
        <v>5339</v>
      </c>
      <c r="E24" s="27"/>
      <c r="F24" s="28"/>
      <c r="G24" s="27"/>
      <c r="H24" s="42">
        <v>2700</v>
      </c>
      <c r="I24" s="43"/>
      <c r="J24" s="28"/>
      <c r="K24" s="27"/>
      <c r="L24" s="42">
        <v>2700</v>
      </c>
      <c r="M24" s="43"/>
      <c r="N24" s="28"/>
      <c r="O24" s="27"/>
      <c r="P24" s="42">
        <f>Q25</f>
        <v>721.81</v>
      </c>
      <c r="Q24" s="43"/>
      <c r="R24" s="28"/>
      <c r="S24" s="27"/>
      <c r="T24" s="42">
        <f>U25</f>
        <v>0</v>
      </c>
      <c r="U24" s="43"/>
      <c r="V24" s="28"/>
      <c r="W24" s="27"/>
      <c r="X24" s="42">
        <v>0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</row>
    <row r="25" spans="1:45" x14ac:dyDescent="0.2">
      <c r="D25" t="s">
        <v>5024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Buchungen'!F2:F124,'P24 Buchungen'!D2:D124,$E25,'P24 Buchungen'!C2:C124,"&gt;="&amp;Q$4,'P24 Buchungen'!C2:C124,"&lt;"&amp;Q$5+1,'P24 Buchungen'!L2:L124,"Ausgaben")-SUMIFS('P24 Buchungen'!F2:F124,'P24 Buchungen'!D2:D124,$E25,'P24 Buchungen'!C2:C124,"&gt;="&amp;Q$4,'P24 Buchungen'!C2:C124,"&lt;"&amp;Q$5+1,'P24 Buchungen'!P2:P124,"Einnahmen")+SUMIFS('P24 Buchungen'!F2:F124,'P24 Buchungen'!D2:D124,$E25,'P24 Buchungen'!C2:C124,"&gt;="&amp;Q$4,'P24 Buchungen'!C2:C124,"&lt;"&amp;Q$5+1,'P24 Buchungen'!L2:L124,"Einnahmen")-SUMIFS('P24 Buchungen'!F2:F124,'P24 Buchungen'!D2:D124,$E25,'P24 Buchungen'!C2:C124,"&gt;="&amp;Q$4,'P24 Buchungen'!C2:C124,"&lt;"&amp;Q$5+1,'P24 Buchungen'!P2:P124,"Ausgaben")</f>
        <v>721.81</v>
      </c>
      <c r="R25" s="21"/>
      <c r="U25" s="26">
        <f>SUMIFS('P24 Buchungen'!F2:F124,'P24 Buchungen'!D2:D124,$E25,'P24 Buchungen'!C2:C124,"&gt;="&amp;U$4,'P24 Buchungen'!C2:C124,"&lt;"&amp;U$5+1,'P24 Buchungen'!L2:L124,"Ausgaben")-SUMIFS('P24 Buchungen'!F2:F124,'P24 Buchungen'!D2:D124,$E25,'P24 Buchungen'!C2:C124,"&gt;="&amp;U$4,'P24 Buchungen'!C2:C124,"&lt;"&amp;U$5+1,'P24 Buchungen'!P2:P124,"Einnahmen")+SUMIFS('P24 Buchungen'!F2:F124,'P24 Buchungen'!D2:D124,$E25,'P24 Buchungen'!C2:C124,"&gt;="&amp;U$4,'P24 Buchungen'!C2:C124,"&lt;"&amp;U$5+1,'P24 Buchungen'!L2:L124,"Einnahmen")-SUMIFS('P24 Buchungen'!F2:F124,'P24 Buchungen'!D2:D124,$E25,'P24 Buchungen'!C2:C124,"&gt;="&amp;U$4,'P24 Buchungen'!C2:C124,"&lt;"&amp;U$5+1,'P24 Buchungen'!P2:P124,"Ausgaben")</f>
        <v>0</v>
      </c>
      <c r="V25" s="21"/>
      <c r="Y25" s="29">
        <v>0</v>
      </c>
      <c r="Z25" s="21"/>
      <c r="AC25" s="26">
        <f>SUMIFS('P24 Buchungen'!F2:F124,'P24 Buchungen'!D2:D124,$E25,'P24 Buchungen'!C2:C124,"&gt;="&amp;AC$4,'P24 Buchungen'!C2:C124,"&lt;"&amp;AC$5+1,'P24 Buchungen'!L2:L124,"Ausgaben")-SUMIFS('P24 Buchungen'!F2:F124,'P24 Buchungen'!D2:D124,$E25,'P24 Buchungen'!C2:C124,"&gt;="&amp;AC$4,'P24 Buchungen'!C2:C124,"&lt;"&amp;AC$5+1,'P24 Buchungen'!P2:P124,"Einnahmen")+SUMIFS('P24 Buchungen'!F2:F124,'P24 Buchungen'!D2:D124,$E25,'P24 Buchungen'!C2:C124,"&gt;="&amp;AC$4,'P24 Buchungen'!C2:C124,"&lt;"&amp;AC$5+1,'P24 Buchungen'!L2:L124,"Einnahmen")-SUMIFS('P24 Buchungen'!F2:F124,'P24 Buchungen'!D2:D124,$E25,'P24 Buchungen'!C2:C124,"&gt;="&amp;AC$4,'P24 Buchungen'!C2:C124,"&lt;"&amp;AC$5+1,'P24 Buchungen'!P2:P124,"Ausgaben")</f>
        <v>0</v>
      </c>
      <c r="AD25" s="21"/>
      <c r="AG25" s="26">
        <f>SUMIFS('P24 Buchungen'!F2:F124,'P24 Buchungen'!D2:D124,$E25,'P24 Buchungen'!C2:C124,"&gt;="&amp;AG$4,'P24 Buchungen'!C2:C124,"&lt;"&amp;AG$5+1,'P24 Buchungen'!L2:L124,"Ausgaben")-SUMIFS('P24 Buchungen'!F2:F124,'P24 Buchungen'!D2:D124,$E25,'P24 Buchungen'!C2:C124,"&gt;="&amp;AG$4,'P24 Buchungen'!C2:C124,"&lt;"&amp;AG$5+1,'P24 Buchungen'!P2:P124,"Einnahmen")+SUMIFS('P24 Buchungen'!F2:F124,'P24 Buchungen'!D2:D124,$E25,'P24 Buchungen'!C2:C124,"&gt;="&amp;AG$4,'P24 Buchungen'!C2:C124,"&lt;"&amp;AG$5+1,'P24 Buchungen'!L2:L124,"Einnahmen")-SUMIFS('P24 Buchungen'!F2:F124,'P24 Buchungen'!D2:D124,$E25,'P24 Buchungen'!C2:C124,"&gt;="&amp;AG$4,'P24 Buchungen'!C2:C124,"&lt;"&amp;AG$5+1,'P24 Buchungen'!P2:P124,"Ausgaben")</f>
        <v>0</v>
      </c>
      <c r="AH25" s="21"/>
      <c r="AK25" s="29">
        <v>0</v>
      </c>
      <c r="AL25" s="21"/>
      <c r="AO25" s="26">
        <f>SUMIFS('P24 Buchungen'!F2:F124,'P24 Buchungen'!D2:D124,$E25,'P24 Buchungen'!C2:C124,"&gt;="&amp;AO$4,'P24 Buchungen'!C2:C124,"&lt;"&amp;AO$5+1,'P24 Buchungen'!L2:L124,"Ausgaben")-SUMIFS('P24 Buchungen'!F2:F124,'P24 Buchungen'!D2:D124,$E25,'P24 Buchungen'!C2:C124,"&gt;="&amp;AO$4,'P24 Buchungen'!C2:C124,"&lt;"&amp;AO$5+1,'P24 Buchungen'!P2:P124,"Einnahmen")+SUMIFS('P24 Buchungen'!F2:F124,'P24 Buchungen'!D2:D124,$E25,'P24 Buchungen'!C2:C124,"&gt;="&amp;AO$4,'P24 Buchungen'!C2:C124,"&lt;"&amp;AO$5+1,'P24 Buchungen'!L2:L124,"Einnahmen")-SUMIFS('P24 Buchungen'!F2:F124,'P24 Buchungen'!D2:D124,$E25,'P24 Buchungen'!C2:C124,"&gt;="&amp;AO$4,'P24 Buchungen'!C2:C124,"&lt;"&amp;AO$5+1,'P24 Buchungen'!P2:P124,"Ausgaben")</f>
        <v>0</v>
      </c>
      <c r="AP25" s="21"/>
      <c r="AS25" s="26">
        <f>SUMIFS('P24 Buchungen'!F2:F124,'P24 Buchungen'!D2:D124,$E25,'P24 Buchungen'!C2:C124,"&gt;="&amp;AS$4,'P24 Buchungen'!C2:C124,"&lt;"&amp;AS$5+1,'P24 Buchungen'!L2:L124,"Ausgaben")-SUMIFS('P24 Buchungen'!F2:F124,'P24 Buchungen'!D2:D124,$E25,'P24 Buchungen'!C2:C124,"&gt;="&amp;AS$4,'P24 Buchungen'!C2:C124,"&lt;"&amp;AS$5+1,'P24 Buchungen'!P2:P124,"Einnahmen")+SUMIFS('P24 Buchungen'!F2:F124,'P24 Buchungen'!D2:D124,$E25,'P24 Buchungen'!C2:C124,"&gt;="&amp;AS$4,'P24 Buchungen'!C2:C124,"&lt;"&amp;AS$5+1,'P24 Buchungen'!L2:L124,"Einnahmen")-SUMIFS('P24 Buchungen'!F2:F124,'P24 Buchungen'!D2:D124,$E25,'P24 Buchungen'!C2:C124,"&gt;="&amp;AS$4,'P24 Buchungen'!C2:C124,"&lt;"&amp;AS$5+1,'P24 Buchungen'!P2:P124,"Ausgaben")</f>
        <v>0</v>
      </c>
    </row>
    <row r="26" spans="1:45" ht="21" x14ac:dyDescent="0.25">
      <c r="B26" s="23" t="s">
        <v>5158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10117.19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50310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10642.53</v>
      </c>
      <c r="AE26" s="45"/>
      <c r="AF26" s="45"/>
      <c r="AG26" s="43"/>
      <c r="AH26" s="50">
        <f>AI27</f>
        <v>54040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</row>
    <row r="27" spans="1:45" ht="18" x14ac:dyDescent="0.2">
      <c r="C27" s="24" t="s">
        <v>5340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10117.19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50310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10642.53</v>
      </c>
      <c r="AF27" s="45"/>
      <c r="AG27" s="43"/>
      <c r="AH27" s="25"/>
      <c r="AI27" s="46">
        <f>SUM(AK28:AK29)</f>
        <v>54040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</row>
    <row r="28" spans="1:4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Buchungen'!F2:F124,'P24 Buchungen'!D2:D124,$E28,'P24 Buchungen'!C2:C124,"&gt;="&amp;Q$4,'P24 Buchungen'!C2:C124,"&lt;"&amp;Q$5+1,'P24 Buchungen'!L2:L124,"Ausgaben")-SUMIFS('P24 Buchungen'!F2:F124,'P24 Buchungen'!D2:D124,$E28,'P24 Buchungen'!C2:C124,"&gt;="&amp;Q$4,'P24 Buchungen'!C2:C124,"&lt;"&amp;Q$5+1,'P24 Buchungen'!P2:P124,"Einnahmen")+SUMIFS('P24 Buchungen'!F2:F124,'P24 Buchungen'!D2:D124,$E28,'P24 Buchungen'!C2:C124,"&gt;="&amp;Q$4,'P24 Buchungen'!C2:C124,"&lt;"&amp;Q$5+1,'P24 Buchungen'!L2:L124,"Einnahmen")-SUMIFS('P24 Buchungen'!F2:F124,'P24 Buchungen'!D2:D124,$E28,'P24 Buchungen'!C2:C124,"&gt;="&amp;Q$4,'P24 Buchungen'!C2:C124,"&lt;"&amp;Q$5+1,'P24 Buchungen'!P2:P124,"Ausgaben"))</f>
        <v>10117.19</v>
      </c>
      <c r="R28" s="21"/>
      <c r="U28" s="26">
        <f>-(SUMIFS('P24 Buchungen'!F2:F124,'P24 Buchungen'!D2:D124,$E28,'P24 Buchungen'!C2:C124,"&gt;="&amp;U$4,'P24 Buchungen'!C2:C124,"&lt;"&amp;U$5+1,'P24 Buchungen'!L2:L124,"Ausgaben")-SUMIFS('P24 Buchungen'!F2:F124,'P24 Buchungen'!D2:D124,$E28,'P24 Buchungen'!C2:C124,"&gt;="&amp;U$4,'P24 Buchungen'!C2:C124,"&lt;"&amp;U$5+1,'P24 Buchungen'!P2:P124,"Einnahmen")+SUMIFS('P24 Buchungen'!F2:F124,'P24 Buchungen'!D2:D124,$E28,'P24 Buchungen'!C2:C124,"&gt;="&amp;U$4,'P24 Buchungen'!C2:C124,"&lt;"&amp;U$5+1,'P24 Buchungen'!L2:L124,"Einnahmen")-SUMIFS('P24 Buchungen'!F2:F124,'P24 Buchungen'!D2:D124,$E28,'P24 Buchungen'!C2:C124,"&gt;="&amp;U$4,'P24 Buchungen'!C2:C124,"&lt;"&amp;U$5+1,'P24 Buchungen'!P2:P124,"Ausgaben"))</f>
        <v>0</v>
      </c>
      <c r="V28" s="21"/>
      <c r="Y28" s="29">
        <v>10000</v>
      </c>
      <c r="Z28" s="21"/>
      <c r="AC28" s="26">
        <f>-(SUMIFS('P24 Buchungen'!F2:F124,'P24 Buchungen'!D2:D124,$E28,'P24 Buchungen'!C2:C124,"&gt;="&amp;AC$4,'P24 Buchungen'!C2:C124,"&lt;"&amp;AC$5+1,'P24 Buchungen'!L2:L124,"Ausgaben")-SUMIFS('P24 Buchungen'!F2:F124,'P24 Buchungen'!D2:D124,$E28,'P24 Buchungen'!C2:C124,"&gt;="&amp;AC$4,'P24 Buchungen'!C2:C124,"&lt;"&amp;AC$5+1,'P24 Buchungen'!P2:P124,"Einnahmen")+SUMIFS('P24 Buchungen'!F2:F124,'P24 Buchungen'!D2:D124,$E28,'P24 Buchungen'!C2:C124,"&gt;="&amp;AC$4,'P24 Buchungen'!C2:C124,"&lt;"&amp;AC$5+1,'P24 Buchungen'!L2:L124,"Einnahmen")-SUMIFS('P24 Buchungen'!F2:F124,'P24 Buchungen'!D2:D124,$E28,'P24 Buchungen'!C2:C124,"&gt;="&amp;AC$4,'P24 Buchungen'!C2:C124,"&lt;"&amp;AC$5+1,'P24 Buchungen'!P2:P124,"Ausgaben"))</f>
        <v>0</v>
      </c>
      <c r="AD28" s="21"/>
      <c r="AG28" s="26">
        <f>-(SUMIFS('P24 Buchungen'!F2:F124,'P24 Buchungen'!D2:D124,$E28,'P24 Buchungen'!C2:C124,"&gt;="&amp;AG$4,'P24 Buchungen'!C2:C124,"&lt;"&amp;AG$5+1,'P24 Buchungen'!L2:L124,"Ausgaben")-SUMIFS('P24 Buchungen'!F2:F124,'P24 Buchungen'!D2:D124,$E28,'P24 Buchungen'!C2:C124,"&gt;="&amp;AG$4,'P24 Buchungen'!C2:C124,"&lt;"&amp;AG$5+1,'P24 Buchungen'!P2:P124,"Einnahmen")+SUMIFS('P24 Buchungen'!F2:F124,'P24 Buchungen'!D2:D124,$E28,'P24 Buchungen'!C2:C124,"&gt;="&amp;AG$4,'P24 Buchungen'!C2:C124,"&lt;"&amp;AG$5+1,'P24 Buchungen'!L2:L124,"Einnahmen")-SUMIFS('P24 Buchungen'!F2:F124,'P24 Buchungen'!D2:D124,$E28,'P24 Buchungen'!C2:C124,"&gt;="&amp;AG$4,'P24 Buchungen'!C2:C124,"&lt;"&amp;AG$5+1,'P24 Buchungen'!P2:P124,"Ausgaben"))</f>
        <v>10642.53</v>
      </c>
      <c r="AH28" s="21"/>
      <c r="AK28" s="29">
        <v>10000</v>
      </c>
      <c r="AL28" s="21"/>
      <c r="AO28" s="26">
        <f>-(SUMIFS('P24 Buchungen'!F2:F124,'P24 Buchungen'!D2:D124,$E28,'P24 Buchungen'!C2:C124,"&gt;="&amp;AO$4,'P24 Buchungen'!C2:C124,"&lt;"&amp;AO$5+1,'P24 Buchungen'!L2:L124,"Ausgaben")-SUMIFS('P24 Buchungen'!F2:F124,'P24 Buchungen'!D2:D124,$E28,'P24 Buchungen'!C2:C124,"&gt;="&amp;AO$4,'P24 Buchungen'!C2:C124,"&lt;"&amp;AO$5+1,'P24 Buchungen'!P2:P124,"Einnahmen")+SUMIFS('P24 Buchungen'!F2:F124,'P24 Buchungen'!D2:D124,$E28,'P24 Buchungen'!C2:C124,"&gt;="&amp;AO$4,'P24 Buchungen'!C2:C124,"&lt;"&amp;AO$5+1,'P24 Buchungen'!L2:L124,"Einnahmen")-SUMIFS('P24 Buchungen'!F2:F124,'P24 Buchungen'!D2:D124,$E28,'P24 Buchungen'!C2:C124,"&gt;="&amp;AO$4,'P24 Buchungen'!C2:C124,"&lt;"&amp;AO$5+1,'P24 Buchungen'!P2:P124,"Ausgaben"))</f>
        <v>0</v>
      </c>
      <c r="AP28" s="21"/>
      <c r="AS28" s="26">
        <f>-(SUMIFS('P24 Buchungen'!F2:F124,'P24 Buchungen'!D2:D124,$E28,'P24 Buchungen'!C2:C124,"&gt;="&amp;AS$4,'P24 Buchungen'!C2:C124,"&lt;"&amp;AS$5+1,'P24 Buchungen'!L2:L124,"Ausgaben")-SUMIFS('P24 Buchungen'!F2:F124,'P24 Buchungen'!D2:D124,$E28,'P24 Buchungen'!C2:C124,"&gt;="&amp;AS$4,'P24 Buchungen'!C2:C124,"&lt;"&amp;AS$5+1,'P24 Buchungen'!P2:P124,"Einnahmen")+SUMIFS('P24 Buchungen'!F2:F124,'P24 Buchungen'!D2:D124,$E28,'P24 Buchungen'!C2:C124,"&gt;="&amp;AS$4,'P24 Buchungen'!C2:C124,"&lt;"&amp;AS$5+1,'P24 Buchungen'!L2:L124,"Einnahmen")-SUMIFS('P24 Buchungen'!F2:F124,'P24 Buchungen'!D2:D124,$E28,'P24 Buchungen'!C2:C124,"&gt;="&amp;AS$4,'P24 Buchungen'!C2:C124,"&lt;"&amp;AS$5+1,'P24 Buchungen'!P2:P124,"Ausgaben"))</f>
        <v>0</v>
      </c>
    </row>
    <row r="29" spans="1:45" x14ac:dyDescent="0.2">
      <c r="D29" t="s">
        <v>5341</v>
      </c>
      <c r="E29" t="s">
        <v>5342</v>
      </c>
      <c r="F29" s="21"/>
      <c r="I29" s="29">
        <v>122420</v>
      </c>
      <c r="J29" s="21"/>
      <c r="M29" s="29">
        <v>38070</v>
      </c>
      <c r="N29" s="21"/>
      <c r="Q29" s="26">
        <f>-(SUMIFS('P24 Buchungen'!F2:F124,'P24 Buchungen'!D2:D124,$E29,'P24 Buchungen'!C2:C124,"&gt;="&amp;Q$4,'P24 Buchungen'!C2:C124,"&lt;"&amp;Q$5+1,'P24 Buchungen'!L2:L124,"Ausgaben")-SUMIFS('P24 Buchungen'!F2:F124,'P24 Buchungen'!D2:D124,$E29,'P24 Buchungen'!C2:C124,"&gt;="&amp;Q$4,'P24 Buchungen'!C2:C124,"&lt;"&amp;Q$5+1,'P24 Buchungen'!P2:P124,"Einnahmen")+SUMIFS('P24 Buchungen'!F2:F124,'P24 Buchungen'!D2:D124,$E29,'P24 Buchungen'!C2:C124,"&gt;="&amp;Q$4,'P24 Buchungen'!C2:C124,"&lt;"&amp;Q$5+1,'P24 Buchungen'!L2:L124,"Einnahmen")-SUMIFS('P24 Buchungen'!F2:F124,'P24 Buchungen'!D2:D124,$E29,'P24 Buchungen'!C2:C124,"&gt;="&amp;Q$4,'P24 Buchungen'!C2:C124,"&lt;"&amp;Q$5+1,'P24 Buchungen'!P2:P124,"Ausgaben"))</f>
        <v>0</v>
      </c>
      <c r="R29" s="21"/>
      <c r="U29" s="26">
        <f>-(SUMIFS('P24 Buchungen'!F2:F124,'P24 Buchungen'!D2:D124,$E29,'P24 Buchungen'!C2:C124,"&gt;="&amp;U$4,'P24 Buchungen'!C2:C124,"&lt;"&amp;U$5+1,'P24 Buchungen'!L2:L124,"Ausgaben")-SUMIFS('P24 Buchungen'!F2:F124,'P24 Buchungen'!D2:D124,$E29,'P24 Buchungen'!C2:C124,"&gt;="&amp;U$4,'P24 Buchungen'!C2:C124,"&lt;"&amp;U$5+1,'P24 Buchungen'!P2:P124,"Einnahmen")+SUMIFS('P24 Buchungen'!F2:F124,'P24 Buchungen'!D2:D124,$E29,'P24 Buchungen'!C2:C124,"&gt;="&amp;U$4,'P24 Buchungen'!C2:C124,"&lt;"&amp;U$5+1,'P24 Buchungen'!L2:L124,"Einnahmen")-SUMIFS('P24 Buchungen'!F2:F124,'P24 Buchungen'!D2:D124,$E29,'P24 Buchungen'!C2:C124,"&gt;="&amp;U$4,'P24 Buchungen'!C2:C124,"&lt;"&amp;U$5+1,'P24 Buchungen'!P2:P124,"Ausgaben"))</f>
        <v>0</v>
      </c>
      <c r="V29" s="21"/>
      <c r="Y29" s="29">
        <v>40310</v>
      </c>
      <c r="Z29" s="21"/>
      <c r="AC29" s="26">
        <f>-(SUMIFS('P24 Buchungen'!F2:F124,'P24 Buchungen'!D2:D124,$E29,'P24 Buchungen'!C2:C124,"&gt;="&amp;AC$4,'P24 Buchungen'!C2:C124,"&lt;"&amp;AC$5+1,'P24 Buchungen'!L2:L124,"Ausgaben")-SUMIFS('P24 Buchungen'!F2:F124,'P24 Buchungen'!D2:D124,$E29,'P24 Buchungen'!C2:C124,"&gt;="&amp;AC$4,'P24 Buchungen'!C2:C124,"&lt;"&amp;AC$5+1,'P24 Buchungen'!P2:P124,"Einnahmen")+SUMIFS('P24 Buchungen'!F2:F124,'P24 Buchungen'!D2:D124,$E29,'P24 Buchungen'!C2:C124,"&gt;="&amp;AC$4,'P24 Buchungen'!C2:C124,"&lt;"&amp;AC$5+1,'P24 Buchungen'!L2:L124,"Einnahmen")-SUMIFS('P24 Buchungen'!F2:F124,'P24 Buchungen'!D2:D124,$E29,'P24 Buchungen'!C2:C124,"&gt;="&amp;AC$4,'P24 Buchungen'!C2:C124,"&lt;"&amp;AC$5+1,'P24 Buchungen'!P2:P124,"Ausgaben"))</f>
        <v>0</v>
      </c>
      <c r="AD29" s="21"/>
      <c r="AG29" s="26">
        <f>-(SUMIFS('P24 Buchungen'!F2:F124,'P24 Buchungen'!D2:D124,$E29,'P24 Buchungen'!C2:C124,"&gt;="&amp;AG$4,'P24 Buchungen'!C2:C124,"&lt;"&amp;AG$5+1,'P24 Buchungen'!L2:L124,"Ausgaben")-SUMIFS('P24 Buchungen'!F2:F124,'P24 Buchungen'!D2:D124,$E29,'P24 Buchungen'!C2:C124,"&gt;="&amp;AG$4,'P24 Buchungen'!C2:C124,"&lt;"&amp;AG$5+1,'P24 Buchungen'!P2:P124,"Einnahmen")+SUMIFS('P24 Buchungen'!F2:F124,'P24 Buchungen'!D2:D124,$E29,'P24 Buchungen'!C2:C124,"&gt;="&amp;AG$4,'P24 Buchungen'!C2:C124,"&lt;"&amp;AG$5+1,'P24 Buchungen'!L2:L124,"Einnahmen")-SUMIFS('P24 Buchungen'!F2:F124,'P24 Buchungen'!D2:D124,$E29,'P24 Buchungen'!C2:C124,"&gt;="&amp;AG$4,'P24 Buchungen'!C2:C124,"&lt;"&amp;AG$5+1,'P24 Buchungen'!P2:P124,"Ausgaben"))</f>
        <v>0</v>
      </c>
      <c r="AH29" s="21"/>
      <c r="AK29" s="29">
        <v>44040</v>
      </c>
      <c r="AL29" s="21"/>
      <c r="AO29" s="26">
        <f>-(SUMIFS('P24 Buchungen'!F2:F124,'P24 Buchungen'!D2:D124,$E29,'P24 Buchungen'!C2:C124,"&gt;="&amp;AO$4,'P24 Buchungen'!C2:C124,"&lt;"&amp;AO$5+1,'P24 Buchungen'!L2:L124,"Ausgaben")-SUMIFS('P24 Buchungen'!F2:F124,'P24 Buchungen'!D2:D124,$E29,'P24 Buchungen'!C2:C124,"&gt;="&amp;AO$4,'P24 Buchungen'!C2:C124,"&lt;"&amp;AO$5+1,'P24 Buchungen'!P2:P124,"Einnahmen")+SUMIFS('P24 Buchungen'!F2:F124,'P24 Buchungen'!D2:D124,$E29,'P24 Buchungen'!C2:C124,"&gt;="&amp;AO$4,'P24 Buchungen'!C2:C124,"&lt;"&amp;AO$5+1,'P24 Buchungen'!L2:L124,"Einnahmen")-SUMIFS('P24 Buchungen'!F2:F124,'P24 Buchungen'!D2:D124,$E29,'P24 Buchungen'!C2:C124,"&gt;="&amp;AO$4,'P24 Buchungen'!C2:C124,"&lt;"&amp;AO$5+1,'P24 Buchungen'!P2:P124,"Ausgaben"))</f>
        <v>0</v>
      </c>
      <c r="AP29" s="21"/>
      <c r="AS29" s="26">
        <f>-(SUMIFS('P24 Buchungen'!F2:F124,'P24 Buchungen'!D2:D124,$E29,'P24 Buchungen'!C2:C124,"&gt;="&amp;AS$4,'P24 Buchungen'!C2:C124,"&lt;"&amp;AS$5+1,'P24 Buchungen'!L2:L124,"Ausgaben")-SUMIFS('P24 Buchungen'!F2:F124,'P24 Buchungen'!D2:D124,$E29,'P24 Buchungen'!C2:C124,"&gt;="&amp;AS$4,'P24 Buchungen'!C2:C124,"&lt;"&amp;AS$5+1,'P24 Buchungen'!P2:P124,"Einnahmen")+SUMIFS('P24 Buchungen'!F2:F124,'P24 Buchungen'!D2:D124,$E29,'P24 Buchungen'!C2:C124,"&gt;="&amp;AS$4,'P24 Buchungen'!C2:C124,"&lt;"&amp;AS$5+1,'P24 Buchungen'!L2:L124,"Einnahmen")-SUMIFS('P24 Buchungen'!F2:F124,'P24 Buchungen'!D2:D124,$E29,'P24 Buchungen'!C2:C124,"&gt;="&amp;AS$4,'P24 Buchungen'!C2:C124,"&lt;"&amp;AS$5+1,'P24 Buchungen'!P2:P124,"Ausgaben"))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5177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9372.880000000001</v>
      </c>
      <c r="O31" s="45"/>
      <c r="P31" s="45"/>
      <c r="Q31" s="43"/>
      <c r="R31" s="52">
        <f>-R7+R26</f>
        <v>-9176.3100000000013</v>
      </c>
      <c r="S31" s="45"/>
      <c r="T31" s="45"/>
      <c r="U31" s="43"/>
      <c r="V31" s="52">
        <f>-V7+V26</f>
        <v>0</v>
      </c>
      <c r="W31" s="45"/>
      <c r="X31" s="45"/>
      <c r="Y31" s="43"/>
      <c r="Z31" s="52">
        <f>-Z7+Z26</f>
        <v>-643.02</v>
      </c>
      <c r="AA31" s="45"/>
      <c r="AB31" s="45"/>
      <c r="AC31" s="43"/>
      <c r="AD31" s="52">
        <f>-AD7+AD26</f>
        <v>2352.3700000000008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5178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3">
        <f>N$31</f>
        <v>9372.880000000001</v>
      </c>
      <c r="O33" s="54"/>
      <c r="P33" s="54"/>
      <c r="Q33" s="55"/>
      <c r="R33" s="53">
        <f>$N33+R$31</f>
        <v>196.56999999999971</v>
      </c>
      <c r="S33" s="54"/>
      <c r="T33" s="54"/>
      <c r="U33" s="55"/>
      <c r="V33" s="56"/>
      <c r="W33" s="54"/>
      <c r="X33" s="54"/>
      <c r="Y33" s="55"/>
      <c r="Z33" s="53">
        <f>$R33+Z$31</f>
        <v>-446.45000000000027</v>
      </c>
      <c r="AA33" s="54"/>
      <c r="AB33" s="54"/>
      <c r="AC33" s="55"/>
      <c r="AD33" s="53">
        <f>$Z33+AD$31</f>
        <v>1905.9200000000005</v>
      </c>
      <c r="AE33" s="54"/>
      <c r="AF33" s="54"/>
      <c r="AG33" s="55"/>
      <c r="AH33" s="56"/>
      <c r="AI33" s="54"/>
      <c r="AJ33" s="54"/>
      <c r="AK33" s="55"/>
      <c r="AL33" s="53">
        <f>$AD33+AL$31</f>
        <v>1905.9200000000005</v>
      </c>
      <c r="AM33" s="54"/>
      <c r="AN33" s="54"/>
      <c r="AO33" s="55"/>
      <c r="AP33" s="56"/>
      <c r="AQ33" s="54"/>
      <c r="AR33" s="54"/>
      <c r="AS33" s="55"/>
    </row>
  </sheetData>
  <mergeCells count="161"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R33:U33"/>
    <mergeCell ref="K8:M8"/>
    <mergeCell ref="N26:Q26"/>
    <mergeCell ref="AE13:AG13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Z5:AB5"/>
    <mergeCell ref="AD3:AG3"/>
    <mergeCell ref="W18:Y1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AD31:AG31"/>
    <mergeCell ref="V31:Y31"/>
    <mergeCell ref="S27:U27"/>
    <mergeCell ref="AH5:AJ5"/>
    <mergeCell ref="AP31:AS31"/>
    <mergeCell ref="R4:T4"/>
    <mergeCell ref="P24:Q24"/>
    <mergeCell ref="R3:U3"/>
    <mergeCell ref="V26:Y26"/>
    <mergeCell ref="F5:H5"/>
    <mergeCell ref="G13:I13"/>
    <mergeCell ref="S23:U23"/>
    <mergeCell ref="AH26:AK26"/>
    <mergeCell ref="S13:U13"/>
    <mergeCell ref="AE23:AG23"/>
    <mergeCell ref="L19:M19"/>
    <mergeCell ref="AH7:AK7"/>
    <mergeCell ref="H9:I9"/>
    <mergeCell ref="AE18:AG18"/>
    <mergeCell ref="V4:X4"/>
    <mergeCell ref="AH4:AJ4"/>
    <mergeCell ref="T24:U24"/>
    <mergeCell ref="O13:Q13"/>
    <mergeCell ref="AF14:AG14"/>
    <mergeCell ref="AA23:AC23"/>
    <mergeCell ref="H19:I19"/>
    <mergeCell ref="X14:Y14"/>
    <mergeCell ref="K18:M18"/>
    <mergeCell ref="AI8:AK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2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  <row r="19" spans="1:45" ht="16" x14ac:dyDescent="0.2">
      <c r="A19">
        <v>3833</v>
      </c>
      <c r="B19">
        <v>3833</v>
      </c>
      <c r="C19" s="2">
        <v>45646.041666666657</v>
      </c>
      <c r="D19" t="s">
        <v>3018</v>
      </c>
      <c r="E19" t="s">
        <v>4781</v>
      </c>
      <c r="F19" s="3">
        <v>904.74</v>
      </c>
      <c r="G19" t="s">
        <v>47</v>
      </c>
      <c r="H19" s="3">
        <v>0</v>
      </c>
      <c r="I19" t="s">
        <v>48</v>
      </c>
      <c r="J19">
        <v>2721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4782</v>
      </c>
      <c r="U19" t="s">
        <v>4783</v>
      </c>
      <c r="V19" t="s">
        <v>3071</v>
      </c>
      <c r="W19" t="s">
        <v>56</v>
      </c>
      <c r="X19" t="s">
        <v>4784</v>
      </c>
      <c r="Y19" t="s">
        <v>4785</v>
      </c>
      <c r="Z19" s="3">
        <v>0</v>
      </c>
      <c r="AA19" t="s">
        <v>4786</v>
      </c>
      <c r="AB19" t="s">
        <v>4762</v>
      </c>
      <c r="AC19" t="s">
        <v>61</v>
      </c>
      <c r="AD19" t="s">
        <v>61</v>
      </c>
      <c r="AE19" t="s">
        <v>4787</v>
      </c>
      <c r="AF19" t="s">
        <v>63</v>
      </c>
      <c r="AH19">
        <v>0</v>
      </c>
      <c r="AI19" s="2">
        <v>45646</v>
      </c>
      <c r="AJ19" t="s">
        <v>64</v>
      </c>
      <c r="AK19" t="s">
        <v>64</v>
      </c>
      <c r="AL19" t="s">
        <v>4788</v>
      </c>
      <c r="AM19" t="s">
        <v>4783</v>
      </c>
      <c r="AN19" s="3">
        <v>904.74</v>
      </c>
      <c r="AO19" t="s">
        <v>4762</v>
      </c>
      <c r="AP19" t="s">
        <v>64</v>
      </c>
      <c r="AQ19" t="s">
        <v>4787</v>
      </c>
      <c r="AR19">
        <v>1440</v>
      </c>
      <c r="AS19" t="s">
        <v>66</v>
      </c>
    </row>
    <row r="20" spans="1:45" ht="16" x14ac:dyDescent="0.2">
      <c r="A20">
        <v>3834</v>
      </c>
      <c r="B20">
        <v>3834</v>
      </c>
      <c r="C20" s="2">
        <v>45646.041666666657</v>
      </c>
      <c r="D20" t="s">
        <v>2220</v>
      </c>
      <c r="E20" t="s">
        <v>4789</v>
      </c>
      <c r="F20" s="3">
        <v>14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4782</v>
      </c>
      <c r="U20" t="s">
        <v>4783</v>
      </c>
      <c r="V20" t="s">
        <v>3071</v>
      </c>
      <c r="W20" t="s">
        <v>56</v>
      </c>
      <c r="X20" t="s">
        <v>4784</v>
      </c>
      <c r="Y20" t="s">
        <v>4785</v>
      </c>
      <c r="Z20" s="3">
        <v>0</v>
      </c>
      <c r="AA20" t="s">
        <v>4786</v>
      </c>
      <c r="AB20" t="s">
        <v>4762</v>
      </c>
      <c r="AC20" t="s">
        <v>61</v>
      </c>
      <c r="AD20" t="s">
        <v>61</v>
      </c>
      <c r="AE20" t="s">
        <v>4787</v>
      </c>
      <c r="AF20" t="s">
        <v>63</v>
      </c>
      <c r="AH20">
        <v>0</v>
      </c>
      <c r="AI20" s="2">
        <v>45646</v>
      </c>
      <c r="AJ20" t="s">
        <v>64</v>
      </c>
      <c r="AK20" t="s">
        <v>64</v>
      </c>
      <c r="AL20" t="s">
        <v>4788</v>
      </c>
      <c r="AM20" t="s">
        <v>4783</v>
      </c>
      <c r="AN20" s="3">
        <v>904.74</v>
      </c>
      <c r="AO20" t="s">
        <v>4762</v>
      </c>
      <c r="AP20" t="s">
        <v>64</v>
      </c>
      <c r="AQ20" t="s">
        <v>4787</v>
      </c>
      <c r="AR20">
        <v>1440</v>
      </c>
      <c r="AS20" t="s">
        <v>66</v>
      </c>
    </row>
    <row r="21" spans="1:45" ht="16" x14ac:dyDescent="0.2">
      <c r="A21">
        <v>3826</v>
      </c>
      <c r="B21">
        <v>3826</v>
      </c>
      <c r="C21" s="2">
        <v>45649.041666666657</v>
      </c>
      <c r="D21" t="s">
        <v>2220</v>
      </c>
      <c r="E21" t="s">
        <v>4796</v>
      </c>
      <c r="F21" s="3">
        <v>329</v>
      </c>
      <c r="G21" t="s">
        <v>47</v>
      </c>
      <c r="H21" s="3">
        <v>0</v>
      </c>
      <c r="I21" t="s">
        <v>48</v>
      </c>
      <c r="J21">
        <v>2701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4797</v>
      </c>
      <c r="U21" t="s">
        <v>4798</v>
      </c>
      <c r="V21" t="s">
        <v>3038</v>
      </c>
      <c r="W21" t="s">
        <v>56</v>
      </c>
      <c r="X21" t="s">
        <v>4799</v>
      </c>
      <c r="Y21" t="s">
        <v>4800</v>
      </c>
      <c r="Z21" s="3">
        <v>19</v>
      </c>
      <c r="AA21" t="s">
        <v>4801</v>
      </c>
      <c r="AB21" t="s">
        <v>4762</v>
      </c>
      <c r="AC21" t="s">
        <v>61</v>
      </c>
      <c r="AD21" t="s">
        <v>61</v>
      </c>
      <c r="AE21" t="s">
        <v>4802</v>
      </c>
      <c r="AF21" t="s">
        <v>63</v>
      </c>
      <c r="AH21">
        <v>0</v>
      </c>
      <c r="AI21" s="2">
        <v>45649</v>
      </c>
      <c r="AJ21" t="s">
        <v>64</v>
      </c>
      <c r="AK21" t="s">
        <v>64</v>
      </c>
      <c r="AL21" t="s">
        <v>4803</v>
      </c>
      <c r="AM21" t="s">
        <v>4798</v>
      </c>
      <c r="AN21" s="3">
        <v>329</v>
      </c>
      <c r="AO21" t="s">
        <v>4762</v>
      </c>
      <c r="AP21" t="s">
        <v>64</v>
      </c>
      <c r="AQ21" t="s">
        <v>4802</v>
      </c>
      <c r="AR21">
        <v>1442</v>
      </c>
      <c r="AS21" t="s">
        <v>66</v>
      </c>
    </row>
    <row r="22" spans="1:45" ht="16" x14ac:dyDescent="0.2">
      <c r="A22">
        <v>3885</v>
      </c>
      <c r="B22">
        <v>3885</v>
      </c>
      <c r="C22" s="2">
        <v>45657</v>
      </c>
      <c r="D22" t="s">
        <v>3282</v>
      </c>
      <c r="E22" t="s">
        <v>206</v>
      </c>
      <c r="F22" s="3">
        <v>2952.6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45657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3886</v>
      </c>
      <c r="B23">
        <v>3886</v>
      </c>
      <c r="C23" s="2">
        <v>45657</v>
      </c>
      <c r="D23" t="s">
        <v>3282</v>
      </c>
      <c r="E23" t="s">
        <v>204</v>
      </c>
      <c r="F23" s="3">
        <v>634.65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45657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3888</v>
      </c>
      <c r="B24">
        <v>3888</v>
      </c>
      <c r="C24" s="2">
        <v>45657</v>
      </c>
      <c r="D24" t="s">
        <v>3282</v>
      </c>
      <c r="E24" t="s">
        <v>204</v>
      </c>
      <c r="F24" s="3">
        <v>196.55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45657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3889</v>
      </c>
      <c r="B25">
        <v>3889</v>
      </c>
      <c r="C25" s="2">
        <v>45657</v>
      </c>
      <c r="D25" t="s">
        <v>4828</v>
      </c>
      <c r="E25" t="s">
        <v>206</v>
      </c>
      <c r="F25" s="3">
        <v>858.25</v>
      </c>
      <c r="G25" t="s">
        <v>47</v>
      </c>
      <c r="H25" s="3">
        <v>0</v>
      </c>
      <c r="I25" t="s">
        <v>104</v>
      </c>
      <c r="J25">
        <v>2551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45657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5205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5344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5345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5148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5334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5346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5347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5348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5203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5336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5349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5350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5207</v>
      </c>
      <c r="O19" s="38" t="s">
        <v>5208</v>
      </c>
    </row>
    <row r="20" spans="2:15" ht="16" x14ac:dyDescent="0.2">
      <c r="E20" s="35" t="s">
        <v>5351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5204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5339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5352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5207</v>
      </c>
      <c r="O24" s="38" t="s">
        <v>5208</v>
      </c>
    </row>
    <row r="25" spans="2:15" ht="23" x14ac:dyDescent="0.25">
      <c r="B25" s="39" t="s">
        <v>5158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5340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5353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5216</v>
      </c>
      <c r="O28" s="38" t="s">
        <v>5217</v>
      </c>
    </row>
    <row r="29" spans="2:15" ht="16" x14ac:dyDescent="0.2">
      <c r="E29" s="35" t="s">
        <v>5354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5226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5207</v>
      </c>
      <c r="O8" s="38" t="s">
        <v>5208</v>
      </c>
    </row>
    <row r="9" spans="2:15" ht="16" x14ac:dyDescent="0.2">
      <c r="E9" s="35" t="s">
        <v>5344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5207</v>
      </c>
      <c r="O10" s="38" t="s">
        <v>5208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5207</v>
      </c>
      <c r="O11" s="38" t="s">
        <v>5208</v>
      </c>
    </row>
    <row r="12" spans="2:15" ht="16" x14ac:dyDescent="0.2">
      <c r="E12" s="35" t="s">
        <v>5345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5148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5334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5346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5347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5207</v>
      </c>
      <c r="O17" s="38" t="s">
        <v>5212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5207</v>
      </c>
      <c r="O18" s="38" t="s">
        <v>5212</v>
      </c>
    </row>
    <row r="19" spans="2:15" ht="16" x14ac:dyDescent="0.2">
      <c r="E19" s="35" t="s">
        <v>5348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5203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5336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5349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5350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5207</v>
      </c>
      <c r="O24" s="38" t="s">
        <v>5208</v>
      </c>
    </row>
    <row r="25" spans="2:15" ht="16" x14ac:dyDescent="0.2">
      <c r="E25" s="35" t="s">
        <v>5351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5204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5339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5352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5158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5340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5353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5354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8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5227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3535</v>
      </c>
      <c r="L8" s="3">
        <v>609.02</v>
      </c>
      <c r="M8" t="s">
        <v>47</v>
      </c>
      <c r="N8" s="37" t="s">
        <v>5207</v>
      </c>
      <c r="O8" s="38" t="s">
        <v>5208</v>
      </c>
    </row>
    <row r="9" spans="2:15" ht="16" x14ac:dyDescent="0.2">
      <c r="E9" s="35" t="s">
        <v>5344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5345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5148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5334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5346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5347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5348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5203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5336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5349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5350</v>
      </c>
      <c r="F19" s="35"/>
      <c r="G19" s="35"/>
      <c r="H19" s="35"/>
      <c r="I19" s="35"/>
      <c r="J19" s="35"/>
      <c r="K19" s="35"/>
      <c r="L19" s="36">
        <f>SUM(L20:L20)</f>
        <v>34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3541</v>
      </c>
      <c r="L20" s="3">
        <v>34</v>
      </c>
      <c r="M20" t="s">
        <v>47</v>
      </c>
      <c r="N20" s="37" t="s">
        <v>5207</v>
      </c>
      <c r="O20" s="38" t="s">
        <v>5208</v>
      </c>
    </row>
    <row r="21" spans="2:15" ht="16" x14ac:dyDescent="0.2">
      <c r="E21" s="35" t="s">
        <v>5351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</row>
    <row r="22" spans="2:15" ht="21" x14ac:dyDescent="0.25">
      <c r="C22" s="40" t="s">
        <v>5204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</row>
    <row r="23" spans="2:15" ht="18" x14ac:dyDescent="0.2">
      <c r="D23" s="41" t="s">
        <v>5339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</row>
    <row r="24" spans="2:15" ht="16" x14ac:dyDescent="0.2">
      <c r="E24" s="35" t="s">
        <v>5352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3" x14ac:dyDescent="0.25">
      <c r="B25" s="39" t="s">
        <v>5158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5340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5353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16" x14ac:dyDescent="0.2">
      <c r="E28" s="35" t="s">
        <v>5354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3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5228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6">
        <f>SUM(L8:L9)</f>
        <v>2282.38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4170</v>
      </c>
      <c r="L8" s="3">
        <v>1368.35</v>
      </c>
      <c r="M8" t="s">
        <v>47</v>
      </c>
      <c r="N8" s="37" t="s">
        <v>5207</v>
      </c>
      <c r="O8" s="38" t="s">
        <v>5208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4170</v>
      </c>
      <c r="L9" s="3">
        <v>914.03</v>
      </c>
      <c r="M9" t="s">
        <v>47</v>
      </c>
      <c r="N9" s="37" t="s">
        <v>5207</v>
      </c>
      <c r="O9" s="38" t="s">
        <v>5208</v>
      </c>
    </row>
    <row r="10" spans="2:15" ht="16" x14ac:dyDescent="0.2">
      <c r="E10" s="35" t="s">
        <v>5344</v>
      </c>
      <c r="F10" s="35"/>
      <c r="G10" s="35"/>
      <c r="H10" s="35"/>
      <c r="I10" s="35"/>
      <c r="J10" s="35"/>
      <c r="K10" s="35"/>
      <c r="L10" s="36">
        <f>SUM(L11:L12)</f>
        <v>994.73</v>
      </c>
      <c r="M10" s="35"/>
      <c r="N10" s="35"/>
      <c r="O10" s="35"/>
    </row>
    <row r="11" spans="2:15" ht="16" x14ac:dyDescent="0.2">
      <c r="F11" s="2">
        <v>45495.083333333343</v>
      </c>
      <c r="G11">
        <v>3532</v>
      </c>
      <c r="H11" t="s">
        <v>3018</v>
      </c>
      <c r="I11">
        <v>2555</v>
      </c>
      <c r="J11">
        <v>940</v>
      </c>
      <c r="K11" t="s">
        <v>4098</v>
      </c>
      <c r="L11" s="3">
        <v>89.99</v>
      </c>
      <c r="M11" t="s">
        <v>47</v>
      </c>
      <c r="N11" s="37" t="s">
        <v>5207</v>
      </c>
      <c r="O11" s="38" t="s">
        <v>5208</v>
      </c>
    </row>
    <row r="12" spans="2:15" ht="16" x14ac:dyDescent="0.2">
      <c r="F12" s="2">
        <v>45646.041666666657</v>
      </c>
      <c r="G12">
        <v>3833</v>
      </c>
      <c r="H12" t="s">
        <v>3018</v>
      </c>
      <c r="I12">
        <v>2721</v>
      </c>
      <c r="J12">
        <v>940</v>
      </c>
      <c r="K12" t="s">
        <v>4781</v>
      </c>
      <c r="L12" s="3">
        <v>904.74</v>
      </c>
      <c r="M12" t="s">
        <v>47</v>
      </c>
      <c r="N12" s="37" t="s">
        <v>5207</v>
      </c>
      <c r="O12" s="38" t="s">
        <v>5208</v>
      </c>
    </row>
    <row r="13" spans="2:15" ht="16" x14ac:dyDescent="0.2">
      <c r="E13" s="35" t="s">
        <v>5345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21" x14ac:dyDescent="0.25">
      <c r="C14" s="40" t="s">
        <v>5148</v>
      </c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</row>
    <row r="15" spans="2:15" ht="18" x14ac:dyDescent="0.2">
      <c r="D15" s="41" t="s">
        <v>5334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</row>
    <row r="16" spans="2:15" ht="16" x14ac:dyDescent="0.2">
      <c r="E16" s="35" t="s">
        <v>5346</v>
      </c>
      <c r="F16" s="35"/>
      <c r="G16" s="35"/>
      <c r="H16" s="35"/>
      <c r="I16" s="35"/>
      <c r="J16" s="35"/>
      <c r="K16" s="35"/>
      <c r="L16" s="36">
        <f>SUM(L17:L17)</f>
        <v>858.25</v>
      </c>
      <c r="M16" s="35"/>
      <c r="N16" s="35"/>
      <c r="O16" s="35"/>
    </row>
    <row r="17" spans="3:15" ht="16" x14ac:dyDescent="0.2">
      <c r="F17" s="2">
        <v>45657</v>
      </c>
      <c r="G17">
        <v>3889</v>
      </c>
      <c r="H17" t="s">
        <v>4828</v>
      </c>
      <c r="I17">
        <v>2551</v>
      </c>
      <c r="J17">
        <v>1730</v>
      </c>
      <c r="K17" t="s">
        <v>206</v>
      </c>
      <c r="L17" s="3">
        <v>858.25</v>
      </c>
      <c r="M17" t="s">
        <v>47</v>
      </c>
      <c r="N17" s="37" t="s">
        <v>5207</v>
      </c>
      <c r="O17" s="38" t="s">
        <v>5212</v>
      </c>
    </row>
    <row r="18" spans="3:15" ht="16" x14ac:dyDescent="0.2">
      <c r="E18" s="35" t="s">
        <v>5347</v>
      </c>
      <c r="F18" s="35"/>
      <c r="G18" s="35"/>
      <c r="H18" s="35"/>
      <c r="I18" s="35"/>
      <c r="J18" s="35"/>
      <c r="K18" s="35"/>
      <c r="L18" s="36">
        <f>SUM(L19:L21)</f>
        <v>3783.8</v>
      </c>
      <c r="M18" s="35"/>
      <c r="N18" s="35"/>
      <c r="O18" s="35"/>
    </row>
    <row r="19" spans="3:15" ht="16" x14ac:dyDescent="0.2">
      <c r="F19" s="2">
        <v>45657</v>
      </c>
      <c r="G19">
        <v>3885</v>
      </c>
      <c r="H19" t="s">
        <v>3282</v>
      </c>
      <c r="I19">
        <v>2551</v>
      </c>
      <c r="J19">
        <v>1730</v>
      </c>
      <c r="K19" t="s">
        <v>206</v>
      </c>
      <c r="L19" s="3">
        <v>2952.6</v>
      </c>
      <c r="M19" t="s">
        <v>47</v>
      </c>
      <c r="N19" s="37" t="s">
        <v>5207</v>
      </c>
      <c r="O19" s="38" t="s">
        <v>5212</v>
      </c>
    </row>
    <row r="20" spans="3:15" ht="16" x14ac:dyDescent="0.2">
      <c r="F20" s="2">
        <v>45657</v>
      </c>
      <c r="G20">
        <v>3886</v>
      </c>
      <c r="H20" t="s">
        <v>3282</v>
      </c>
      <c r="I20">
        <v>2555</v>
      </c>
      <c r="J20">
        <v>1730</v>
      </c>
      <c r="K20" t="s">
        <v>204</v>
      </c>
      <c r="L20" s="3">
        <v>634.65</v>
      </c>
      <c r="M20" t="s">
        <v>47</v>
      </c>
      <c r="N20" s="37" t="s">
        <v>5207</v>
      </c>
      <c r="O20" s="38" t="s">
        <v>5212</v>
      </c>
    </row>
    <row r="21" spans="3:15" ht="16" x14ac:dyDescent="0.2">
      <c r="F21" s="2">
        <v>45657</v>
      </c>
      <c r="G21">
        <v>3888</v>
      </c>
      <c r="H21" t="s">
        <v>3282</v>
      </c>
      <c r="I21">
        <v>2555</v>
      </c>
      <c r="J21">
        <v>1730</v>
      </c>
      <c r="K21" t="s">
        <v>204</v>
      </c>
      <c r="L21" s="3">
        <v>196.55</v>
      </c>
      <c r="M21" t="s">
        <v>47</v>
      </c>
      <c r="N21" s="37" t="s">
        <v>5207</v>
      </c>
      <c r="O21" s="38" t="s">
        <v>5212</v>
      </c>
    </row>
    <row r="22" spans="3:15" ht="16" x14ac:dyDescent="0.2">
      <c r="E22" s="35" t="s">
        <v>5348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3:15" ht="21" x14ac:dyDescent="0.25">
      <c r="C23" s="40" t="s">
        <v>5203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3:15" ht="18" x14ac:dyDescent="0.2">
      <c r="D24" s="41" t="s">
        <v>5336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3:15" ht="16" x14ac:dyDescent="0.2">
      <c r="E25" s="35" t="s">
        <v>5349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3:15" ht="16" x14ac:dyDescent="0.2">
      <c r="E26" s="35" t="s">
        <v>5350</v>
      </c>
      <c r="F26" s="35"/>
      <c r="G26" s="35"/>
      <c r="H26" s="35"/>
      <c r="I26" s="35"/>
      <c r="J26" s="35"/>
      <c r="K26" s="35"/>
      <c r="L26" s="36">
        <f>SUM(L27:L30)</f>
        <v>371</v>
      </c>
      <c r="M26" s="35"/>
      <c r="N26" s="35"/>
      <c r="O26" s="35"/>
    </row>
    <row r="27" spans="3:15" ht="16" x14ac:dyDescent="0.2">
      <c r="F27" s="2">
        <v>45516.083333333343</v>
      </c>
      <c r="G27">
        <v>3703</v>
      </c>
      <c r="H27" t="s">
        <v>2220</v>
      </c>
      <c r="I27">
        <v>2705</v>
      </c>
      <c r="J27">
        <v>940</v>
      </c>
      <c r="K27" t="s">
        <v>4045</v>
      </c>
      <c r="L27" s="3">
        <v>14</v>
      </c>
      <c r="M27" t="s">
        <v>47</v>
      </c>
      <c r="N27" s="37" t="s">
        <v>5207</v>
      </c>
      <c r="O27" s="38" t="s">
        <v>5208</v>
      </c>
    </row>
    <row r="28" spans="3:15" ht="16" x14ac:dyDescent="0.2">
      <c r="F28" s="2">
        <v>45540.083333333343</v>
      </c>
      <c r="G28">
        <v>3706</v>
      </c>
      <c r="H28" t="s">
        <v>2220</v>
      </c>
      <c r="I28">
        <v>2705</v>
      </c>
      <c r="J28">
        <v>940</v>
      </c>
      <c r="K28" t="s">
        <v>4045</v>
      </c>
      <c r="L28" s="3">
        <v>14</v>
      </c>
      <c r="M28" t="s">
        <v>47</v>
      </c>
      <c r="N28" s="37" t="s">
        <v>5207</v>
      </c>
      <c r="O28" s="38" t="s">
        <v>5208</v>
      </c>
    </row>
    <row r="29" spans="3:15" ht="16" x14ac:dyDescent="0.2">
      <c r="F29" s="2">
        <v>45646.041666666657</v>
      </c>
      <c r="G29">
        <v>3834</v>
      </c>
      <c r="H29" t="s">
        <v>2220</v>
      </c>
      <c r="I29">
        <v>2705</v>
      </c>
      <c r="J29">
        <v>940</v>
      </c>
      <c r="K29" t="s">
        <v>4789</v>
      </c>
      <c r="L29" s="3">
        <v>14</v>
      </c>
      <c r="M29" t="s">
        <v>47</v>
      </c>
      <c r="N29" s="37" t="s">
        <v>5207</v>
      </c>
      <c r="O29" s="38" t="s">
        <v>5208</v>
      </c>
    </row>
    <row r="30" spans="3:15" ht="16" x14ac:dyDescent="0.2">
      <c r="F30" s="2">
        <v>45649.041666666657</v>
      </c>
      <c r="G30">
        <v>3826</v>
      </c>
      <c r="H30" t="s">
        <v>2220</v>
      </c>
      <c r="I30">
        <v>2701</v>
      </c>
      <c r="J30">
        <v>940</v>
      </c>
      <c r="K30" t="s">
        <v>4796</v>
      </c>
      <c r="L30" s="3">
        <v>329</v>
      </c>
      <c r="M30" t="s">
        <v>47</v>
      </c>
      <c r="N30" s="37" t="s">
        <v>5207</v>
      </c>
      <c r="O30" s="38" t="s">
        <v>5208</v>
      </c>
    </row>
    <row r="31" spans="3:15" ht="16" x14ac:dyDescent="0.2">
      <c r="E31" s="35" t="s">
        <v>5351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3:15" ht="21" x14ac:dyDescent="0.25">
      <c r="C32" s="40" t="s">
        <v>5204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</row>
    <row r="33" spans="2:15" ht="18" x14ac:dyDescent="0.2">
      <c r="D33" s="41" t="s">
        <v>5339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</row>
    <row r="34" spans="2:15" ht="16" x14ac:dyDescent="0.2">
      <c r="E34" s="35" t="s">
        <v>5352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</row>
    <row r="35" spans="2:15" ht="23" x14ac:dyDescent="0.25">
      <c r="B35" s="39" t="s">
        <v>5158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</row>
    <row r="36" spans="2:15" ht="21" x14ac:dyDescent="0.25">
      <c r="C36" s="40" t="s">
        <v>5340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2:15" ht="16" x14ac:dyDescent="0.2">
      <c r="E37" s="35" t="s">
        <v>5353</v>
      </c>
      <c r="F37" s="35"/>
      <c r="G37" s="35"/>
      <c r="H37" s="35"/>
      <c r="I37" s="35"/>
      <c r="J37" s="35"/>
      <c r="K37" s="35"/>
      <c r="L37" s="36">
        <f>SUM(L38:L38)</f>
        <v>10642.53</v>
      </c>
      <c r="M37" s="35"/>
      <c r="N37" s="35"/>
      <c r="O37" s="35"/>
    </row>
    <row r="38" spans="2:15" ht="16" x14ac:dyDescent="0.2">
      <c r="F38" s="2">
        <v>45545.083333333343</v>
      </c>
      <c r="G38">
        <v>3358</v>
      </c>
      <c r="H38" t="s">
        <v>1771</v>
      </c>
      <c r="I38">
        <v>940</v>
      </c>
      <c r="J38">
        <v>3200</v>
      </c>
      <c r="K38" t="s">
        <v>4282</v>
      </c>
      <c r="L38" s="3">
        <v>10642.53</v>
      </c>
      <c r="M38" t="s">
        <v>47</v>
      </c>
      <c r="N38" s="37" t="s">
        <v>5216</v>
      </c>
      <c r="O38" s="38" t="s">
        <v>5217</v>
      </c>
    </row>
    <row r="39" spans="2:15" ht="16" x14ac:dyDescent="0.2">
      <c r="E39" s="35" t="s">
        <v>5354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5229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5344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5345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5148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5334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5346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5347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5348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5203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5336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5349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5350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5351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5204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5339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5352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5158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5340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5353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5354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5230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5142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5200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5332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5343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5344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5345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5148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5334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5346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5347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5348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5203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5336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5349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5350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5351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5204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5339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5352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5158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5340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5353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5354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5330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5331</v>
      </c>
    </row>
    <row r="3" spans="1:185" ht="25" customHeight="1" x14ac:dyDescent="0.2">
      <c r="F3" s="47" t="s">
        <v>5181</v>
      </c>
      <c r="G3" s="48"/>
      <c r="H3" s="48"/>
      <c r="I3" s="49"/>
      <c r="J3" s="47" t="s">
        <v>5182</v>
      </c>
      <c r="K3" s="48"/>
      <c r="L3" s="48"/>
      <c r="M3" s="49"/>
      <c r="N3" s="47" t="s">
        <v>5182</v>
      </c>
      <c r="O3" s="48"/>
      <c r="P3" s="48"/>
      <c r="Q3" s="49"/>
      <c r="R3" s="47" t="s">
        <v>5091</v>
      </c>
      <c r="S3" s="48"/>
      <c r="T3" s="48"/>
      <c r="U3" s="49"/>
      <c r="V3" s="47" t="s">
        <v>5231</v>
      </c>
      <c r="W3" s="48"/>
      <c r="X3" s="48"/>
      <c r="Y3" s="49"/>
      <c r="Z3" s="47" t="s">
        <v>5232</v>
      </c>
      <c r="AA3" s="48"/>
      <c r="AB3" s="48"/>
      <c r="AC3" s="49"/>
      <c r="AD3" s="47" t="s">
        <v>5233</v>
      </c>
      <c r="AE3" s="48"/>
      <c r="AF3" s="48"/>
      <c r="AG3" s="49"/>
      <c r="AH3" s="47" t="s">
        <v>5234</v>
      </c>
      <c r="AI3" s="48"/>
      <c r="AJ3" s="48"/>
      <c r="AK3" s="49"/>
      <c r="AL3" s="47" t="s">
        <v>5235</v>
      </c>
      <c r="AM3" s="48"/>
      <c r="AN3" s="48"/>
      <c r="AO3" s="49"/>
      <c r="AP3" s="47" t="s">
        <v>5236</v>
      </c>
      <c r="AQ3" s="48"/>
      <c r="AR3" s="48"/>
      <c r="AS3" s="49"/>
      <c r="AT3" s="47" t="s">
        <v>5237</v>
      </c>
      <c r="AU3" s="48"/>
      <c r="AV3" s="48"/>
      <c r="AW3" s="49"/>
      <c r="AX3" s="47" t="s">
        <v>5238</v>
      </c>
      <c r="AY3" s="48"/>
      <c r="AZ3" s="48"/>
      <c r="BA3" s="49"/>
      <c r="BB3" s="47" t="s">
        <v>5239</v>
      </c>
      <c r="BC3" s="48"/>
      <c r="BD3" s="48"/>
      <c r="BE3" s="49"/>
      <c r="BF3" s="47" t="s">
        <v>5240</v>
      </c>
      <c r="BG3" s="48"/>
      <c r="BH3" s="48"/>
      <c r="BI3" s="49"/>
      <c r="BJ3" s="47" t="s">
        <v>5241</v>
      </c>
      <c r="BK3" s="48"/>
      <c r="BL3" s="48"/>
      <c r="BM3" s="49"/>
      <c r="BN3" s="47" t="s">
        <v>5242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5243</v>
      </c>
      <c r="CA3" s="48"/>
      <c r="CB3" s="48"/>
      <c r="CC3" s="49"/>
      <c r="CD3" s="47" t="s">
        <v>5244</v>
      </c>
      <c r="CE3" s="48"/>
      <c r="CF3" s="48"/>
      <c r="CG3" s="49"/>
      <c r="CH3" s="47" t="s">
        <v>5245</v>
      </c>
      <c r="CI3" s="48"/>
      <c r="CJ3" s="48"/>
      <c r="CK3" s="49"/>
      <c r="CL3" s="47" t="s">
        <v>5246</v>
      </c>
      <c r="CM3" s="48"/>
      <c r="CN3" s="48"/>
      <c r="CO3" s="49"/>
      <c r="CP3" s="47" t="s">
        <v>5247</v>
      </c>
      <c r="CQ3" s="48"/>
      <c r="CR3" s="48"/>
      <c r="CS3" s="49"/>
      <c r="CT3" s="47" t="s">
        <v>5248</v>
      </c>
      <c r="CU3" s="48"/>
      <c r="CV3" s="48"/>
      <c r="CW3" s="49"/>
      <c r="CX3" s="47" t="s">
        <v>5249</v>
      </c>
      <c r="CY3" s="48"/>
      <c r="CZ3" s="48"/>
      <c r="DA3" s="49"/>
      <c r="DB3" s="47" t="s">
        <v>5250</v>
      </c>
      <c r="DC3" s="48"/>
      <c r="DD3" s="48"/>
      <c r="DE3" s="49"/>
      <c r="DF3" s="47" t="s">
        <v>5251</v>
      </c>
      <c r="DG3" s="48"/>
      <c r="DH3" s="48"/>
      <c r="DI3" s="49"/>
      <c r="DJ3" s="47" t="s">
        <v>5252</v>
      </c>
      <c r="DK3" s="48"/>
      <c r="DL3" s="48"/>
      <c r="DM3" s="49"/>
      <c r="DN3" s="47" t="s">
        <v>5253</v>
      </c>
      <c r="DO3" s="48"/>
      <c r="DP3" s="48"/>
      <c r="DQ3" s="49"/>
      <c r="DR3" s="47" t="s">
        <v>5254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5255</v>
      </c>
      <c r="EE3" s="48"/>
      <c r="EF3" s="48"/>
      <c r="EG3" s="49"/>
      <c r="EH3" s="47" t="s">
        <v>5256</v>
      </c>
      <c r="EI3" s="48"/>
      <c r="EJ3" s="48"/>
      <c r="EK3" s="49"/>
      <c r="EL3" s="47" t="s">
        <v>5257</v>
      </c>
      <c r="EM3" s="48"/>
      <c r="EN3" s="48"/>
      <c r="EO3" s="49"/>
      <c r="EP3" s="47" t="s">
        <v>5258</v>
      </c>
      <c r="EQ3" s="48"/>
      <c r="ER3" s="48"/>
      <c r="ES3" s="49"/>
      <c r="ET3" s="47" t="s">
        <v>5259</v>
      </c>
      <c r="EU3" s="48"/>
      <c r="EV3" s="48"/>
      <c r="EW3" s="49"/>
      <c r="EX3" s="47" t="s">
        <v>5260</v>
      </c>
      <c r="EY3" s="48"/>
      <c r="EZ3" s="48"/>
      <c r="FA3" s="49"/>
      <c r="FB3" s="47" t="s">
        <v>5261</v>
      </c>
      <c r="FC3" s="48"/>
      <c r="FD3" s="48"/>
      <c r="FE3" s="49"/>
      <c r="FF3" s="47" t="s">
        <v>5262</v>
      </c>
      <c r="FG3" s="48"/>
      <c r="FH3" s="48"/>
      <c r="FI3" s="49"/>
      <c r="FJ3" s="47" t="s">
        <v>5263</v>
      </c>
      <c r="FK3" s="48"/>
      <c r="FL3" s="48"/>
      <c r="FM3" s="49"/>
      <c r="FN3" s="47" t="s">
        <v>5264</v>
      </c>
      <c r="FO3" s="48"/>
      <c r="FP3" s="48"/>
      <c r="FQ3" s="49"/>
      <c r="FR3" s="47" t="s">
        <v>5265</v>
      </c>
      <c r="FS3" s="48"/>
      <c r="FT3" s="48"/>
      <c r="FU3" s="49"/>
      <c r="FV3" s="47" t="s">
        <v>5266</v>
      </c>
      <c r="FW3" s="48"/>
      <c r="FX3" s="48"/>
      <c r="FY3" s="49"/>
      <c r="FZ3" s="47" t="s">
        <v>5267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5104</v>
      </c>
      <c r="G4" s="45"/>
      <c r="H4" s="45"/>
      <c r="I4" s="20" t="s">
        <v>5115</v>
      </c>
      <c r="J4" s="44" t="s">
        <v>5104</v>
      </c>
      <c r="K4" s="45"/>
      <c r="L4" s="45"/>
      <c r="M4" s="20" t="s">
        <v>5115</v>
      </c>
      <c r="N4" s="44" t="s">
        <v>5104</v>
      </c>
      <c r="O4" s="45"/>
      <c r="P4" s="45"/>
      <c r="Q4" s="20" t="s">
        <v>5115</v>
      </c>
      <c r="R4" s="44" t="s">
        <v>5104</v>
      </c>
      <c r="S4" s="45"/>
      <c r="T4" s="45"/>
      <c r="U4" s="20" t="s">
        <v>5115</v>
      </c>
      <c r="V4" s="44" t="s">
        <v>5104</v>
      </c>
      <c r="W4" s="45"/>
      <c r="X4" s="45"/>
      <c r="Y4" s="20" t="s">
        <v>5117</v>
      </c>
      <c r="Z4" s="44" t="s">
        <v>5104</v>
      </c>
      <c r="AA4" s="45"/>
      <c r="AB4" s="45"/>
      <c r="AC4" s="20" t="s">
        <v>5268</v>
      </c>
      <c r="AD4" s="44" t="s">
        <v>5104</v>
      </c>
      <c r="AE4" s="45"/>
      <c r="AF4" s="45"/>
      <c r="AG4" s="20" t="s">
        <v>5269</v>
      </c>
      <c r="AH4" s="44" t="s">
        <v>5104</v>
      </c>
      <c r="AI4" s="45"/>
      <c r="AJ4" s="45"/>
      <c r="AK4" s="20" t="s">
        <v>5270</v>
      </c>
      <c r="AL4" s="44" t="s">
        <v>5104</v>
      </c>
      <c r="AM4" s="45"/>
      <c r="AN4" s="45"/>
      <c r="AO4" s="20" t="s">
        <v>5271</v>
      </c>
      <c r="AP4" s="44" t="s">
        <v>5104</v>
      </c>
      <c r="AQ4" s="45"/>
      <c r="AR4" s="45"/>
      <c r="AS4" s="20" t="s">
        <v>5272</v>
      </c>
      <c r="AT4" s="44" t="s">
        <v>5104</v>
      </c>
      <c r="AU4" s="45"/>
      <c r="AV4" s="45"/>
      <c r="AW4" s="20" t="s">
        <v>5189</v>
      </c>
      <c r="AX4" s="44" t="s">
        <v>5104</v>
      </c>
      <c r="AY4" s="45"/>
      <c r="AZ4" s="45"/>
      <c r="BA4" s="20" t="s">
        <v>5273</v>
      </c>
      <c r="BB4" s="44" t="s">
        <v>5104</v>
      </c>
      <c r="BC4" s="45"/>
      <c r="BD4" s="45"/>
      <c r="BE4" s="20" t="s">
        <v>5274</v>
      </c>
      <c r="BF4" s="44" t="s">
        <v>5104</v>
      </c>
      <c r="BG4" s="45"/>
      <c r="BH4" s="45"/>
      <c r="BI4" s="20" t="s">
        <v>5275</v>
      </c>
      <c r="BJ4" s="44" t="s">
        <v>5104</v>
      </c>
      <c r="BK4" s="45"/>
      <c r="BL4" s="45"/>
      <c r="BM4" s="20" t="s">
        <v>5276</v>
      </c>
      <c r="BN4" s="44" t="s">
        <v>5104</v>
      </c>
      <c r="BO4" s="45"/>
      <c r="BP4" s="45"/>
      <c r="BQ4" s="20" t="s">
        <v>5277</v>
      </c>
      <c r="BR4" s="44" t="s">
        <v>5104</v>
      </c>
      <c r="BS4" s="45"/>
      <c r="BT4" s="45"/>
      <c r="BU4" s="20" t="s">
        <v>5190</v>
      </c>
      <c r="BV4" s="44" t="s">
        <v>5104</v>
      </c>
      <c r="BW4" s="45"/>
      <c r="BX4" s="45"/>
      <c r="BY4" s="20" t="s">
        <v>5190</v>
      </c>
      <c r="BZ4" s="44" t="s">
        <v>5104</v>
      </c>
      <c r="CA4" s="45"/>
      <c r="CB4" s="45"/>
      <c r="CC4" s="20" t="s">
        <v>5190</v>
      </c>
      <c r="CD4" s="44" t="s">
        <v>5104</v>
      </c>
      <c r="CE4" s="45"/>
      <c r="CF4" s="45"/>
      <c r="CG4" s="20" t="s">
        <v>5278</v>
      </c>
      <c r="CH4" s="44" t="s">
        <v>5104</v>
      </c>
      <c r="CI4" s="45"/>
      <c r="CJ4" s="45"/>
      <c r="CK4" s="20" t="s">
        <v>5279</v>
      </c>
      <c r="CL4" s="44" t="s">
        <v>5104</v>
      </c>
      <c r="CM4" s="45"/>
      <c r="CN4" s="45"/>
      <c r="CO4" s="20" t="s">
        <v>5280</v>
      </c>
      <c r="CP4" s="44" t="s">
        <v>5104</v>
      </c>
      <c r="CQ4" s="45"/>
      <c r="CR4" s="45"/>
      <c r="CS4" s="20" t="s">
        <v>5281</v>
      </c>
      <c r="CT4" s="44" t="s">
        <v>5104</v>
      </c>
      <c r="CU4" s="45"/>
      <c r="CV4" s="45"/>
      <c r="CW4" s="20" t="s">
        <v>5282</v>
      </c>
      <c r="CX4" s="44" t="s">
        <v>5104</v>
      </c>
      <c r="CY4" s="45"/>
      <c r="CZ4" s="45"/>
      <c r="DA4" s="20" t="s">
        <v>5191</v>
      </c>
      <c r="DB4" s="44" t="s">
        <v>5104</v>
      </c>
      <c r="DC4" s="45"/>
      <c r="DD4" s="45"/>
      <c r="DE4" s="20" t="s">
        <v>5283</v>
      </c>
      <c r="DF4" s="44" t="s">
        <v>5104</v>
      </c>
      <c r="DG4" s="45"/>
      <c r="DH4" s="45"/>
      <c r="DI4" s="20" t="s">
        <v>5284</v>
      </c>
      <c r="DJ4" s="44" t="s">
        <v>5104</v>
      </c>
      <c r="DK4" s="45"/>
      <c r="DL4" s="45"/>
      <c r="DM4" s="20" t="s">
        <v>5285</v>
      </c>
      <c r="DN4" s="44" t="s">
        <v>5104</v>
      </c>
      <c r="DO4" s="45"/>
      <c r="DP4" s="45"/>
      <c r="DQ4" s="20" t="s">
        <v>5286</v>
      </c>
      <c r="DR4" s="44" t="s">
        <v>5104</v>
      </c>
      <c r="DS4" s="45"/>
      <c r="DT4" s="45"/>
      <c r="DU4" s="20" t="s">
        <v>5287</v>
      </c>
      <c r="DV4" s="44" t="s">
        <v>5104</v>
      </c>
      <c r="DW4" s="45"/>
      <c r="DX4" s="45"/>
      <c r="DY4" s="20" t="s">
        <v>5192</v>
      </c>
      <c r="DZ4" s="44" t="s">
        <v>5104</v>
      </c>
      <c r="EA4" s="45"/>
      <c r="EB4" s="45"/>
      <c r="EC4" s="20" t="s">
        <v>5192</v>
      </c>
      <c r="ED4" s="44" t="s">
        <v>5104</v>
      </c>
      <c r="EE4" s="45"/>
      <c r="EF4" s="45"/>
      <c r="EG4" s="20" t="s">
        <v>5192</v>
      </c>
      <c r="EH4" s="44" t="s">
        <v>5104</v>
      </c>
      <c r="EI4" s="45"/>
      <c r="EJ4" s="45"/>
      <c r="EK4" s="20" t="s">
        <v>5288</v>
      </c>
      <c r="EL4" s="44" t="s">
        <v>5104</v>
      </c>
      <c r="EM4" s="45"/>
      <c r="EN4" s="45"/>
      <c r="EO4" s="20" t="s">
        <v>5289</v>
      </c>
      <c r="EP4" s="44" t="s">
        <v>5104</v>
      </c>
      <c r="EQ4" s="45"/>
      <c r="ER4" s="45"/>
      <c r="ES4" s="20" t="s">
        <v>5290</v>
      </c>
      <c r="ET4" s="44" t="s">
        <v>5104</v>
      </c>
      <c r="EU4" s="45"/>
      <c r="EV4" s="45"/>
      <c r="EW4" s="20" t="s">
        <v>5291</v>
      </c>
      <c r="EX4" s="44" t="s">
        <v>5104</v>
      </c>
      <c r="EY4" s="45"/>
      <c r="EZ4" s="45"/>
      <c r="FA4" s="20" t="s">
        <v>5292</v>
      </c>
      <c r="FB4" s="44" t="s">
        <v>5104</v>
      </c>
      <c r="FC4" s="45"/>
      <c r="FD4" s="45"/>
      <c r="FE4" s="20" t="s">
        <v>5193</v>
      </c>
      <c r="FF4" s="44" t="s">
        <v>5104</v>
      </c>
      <c r="FG4" s="45"/>
      <c r="FH4" s="45"/>
      <c r="FI4" s="20" t="s">
        <v>5293</v>
      </c>
      <c r="FJ4" s="44" t="s">
        <v>5104</v>
      </c>
      <c r="FK4" s="45"/>
      <c r="FL4" s="45"/>
      <c r="FM4" s="20" t="s">
        <v>5294</v>
      </c>
      <c r="FN4" s="44" t="s">
        <v>5104</v>
      </c>
      <c r="FO4" s="45"/>
      <c r="FP4" s="45"/>
      <c r="FQ4" s="20" t="s">
        <v>5295</v>
      </c>
      <c r="FR4" s="44" t="s">
        <v>5104</v>
      </c>
      <c r="FS4" s="45"/>
      <c r="FT4" s="45"/>
      <c r="FU4" s="20" t="s">
        <v>5296</v>
      </c>
      <c r="FV4" s="44" t="s">
        <v>5104</v>
      </c>
      <c r="FW4" s="45"/>
      <c r="FX4" s="45"/>
      <c r="FY4" s="20" t="s">
        <v>5297</v>
      </c>
      <c r="FZ4" s="44" t="s">
        <v>5104</v>
      </c>
      <c r="GA4" s="45"/>
      <c r="GB4" s="45"/>
      <c r="GC4" s="20" t="s">
        <v>5298</v>
      </c>
    </row>
    <row r="5" spans="1:185" ht="10" customHeight="1" x14ac:dyDescent="0.2">
      <c r="A5" s="19"/>
      <c r="B5" s="19"/>
      <c r="C5" s="19"/>
      <c r="D5" s="19"/>
      <c r="E5" s="19"/>
      <c r="F5" s="44" t="s">
        <v>5118</v>
      </c>
      <c r="G5" s="45"/>
      <c r="H5" s="45"/>
      <c r="I5" s="20" t="s">
        <v>5194</v>
      </c>
      <c r="J5" s="44" t="s">
        <v>5118</v>
      </c>
      <c r="K5" s="45"/>
      <c r="L5" s="45"/>
      <c r="M5" s="20" t="s">
        <v>5120</v>
      </c>
      <c r="N5" s="44" t="s">
        <v>5118</v>
      </c>
      <c r="O5" s="45"/>
      <c r="P5" s="45"/>
      <c r="Q5" s="20" t="s">
        <v>5120</v>
      </c>
      <c r="R5" s="44" t="s">
        <v>5118</v>
      </c>
      <c r="S5" s="45"/>
      <c r="T5" s="45"/>
      <c r="U5" s="20" t="s">
        <v>5119</v>
      </c>
      <c r="V5" s="44" t="s">
        <v>5118</v>
      </c>
      <c r="W5" s="45"/>
      <c r="X5" s="45"/>
      <c r="Y5" s="20" t="s">
        <v>5299</v>
      </c>
      <c r="Z5" s="44" t="s">
        <v>5118</v>
      </c>
      <c r="AA5" s="45"/>
      <c r="AB5" s="45"/>
      <c r="AC5" s="20" t="s">
        <v>5300</v>
      </c>
      <c r="AD5" s="44" t="s">
        <v>5118</v>
      </c>
      <c r="AE5" s="45"/>
      <c r="AF5" s="45"/>
      <c r="AG5" s="20" t="s">
        <v>5301</v>
      </c>
      <c r="AH5" s="44" t="s">
        <v>5118</v>
      </c>
      <c r="AI5" s="45"/>
      <c r="AJ5" s="45"/>
      <c r="AK5" s="20" t="s">
        <v>5302</v>
      </c>
      <c r="AL5" s="44" t="s">
        <v>5118</v>
      </c>
      <c r="AM5" s="45"/>
      <c r="AN5" s="45"/>
      <c r="AO5" s="20" t="s">
        <v>5303</v>
      </c>
      <c r="AP5" s="44" t="s">
        <v>5118</v>
      </c>
      <c r="AQ5" s="45"/>
      <c r="AR5" s="45"/>
      <c r="AS5" s="20" t="s">
        <v>5195</v>
      </c>
      <c r="AT5" s="44" t="s">
        <v>5118</v>
      </c>
      <c r="AU5" s="45"/>
      <c r="AV5" s="45"/>
      <c r="AW5" s="20" t="s">
        <v>5304</v>
      </c>
      <c r="AX5" s="44" t="s">
        <v>5118</v>
      </c>
      <c r="AY5" s="45"/>
      <c r="AZ5" s="45"/>
      <c r="BA5" s="20" t="s">
        <v>5305</v>
      </c>
      <c r="BB5" s="44" t="s">
        <v>5118</v>
      </c>
      <c r="BC5" s="45"/>
      <c r="BD5" s="45"/>
      <c r="BE5" s="20" t="s">
        <v>5306</v>
      </c>
      <c r="BF5" s="44" t="s">
        <v>5118</v>
      </c>
      <c r="BG5" s="45"/>
      <c r="BH5" s="45"/>
      <c r="BI5" s="20" t="s">
        <v>5307</v>
      </c>
      <c r="BJ5" s="44" t="s">
        <v>5118</v>
      </c>
      <c r="BK5" s="45"/>
      <c r="BL5" s="45"/>
      <c r="BM5" s="20" t="s">
        <v>5308</v>
      </c>
      <c r="BN5" s="44" t="s">
        <v>5118</v>
      </c>
      <c r="BO5" s="45"/>
      <c r="BP5" s="45"/>
      <c r="BQ5" s="20" t="s">
        <v>5120</v>
      </c>
      <c r="BR5" s="44" t="s">
        <v>5118</v>
      </c>
      <c r="BS5" s="45"/>
      <c r="BT5" s="45"/>
      <c r="BU5" s="20" t="s">
        <v>5196</v>
      </c>
      <c r="BV5" s="44" t="s">
        <v>5118</v>
      </c>
      <c r="BW5" s="45"/>
      <c r="BX5" s="45"/>
      <c r="BY5" s="20" t="s">
        <v>5196</v>
      </c>
      <c r="BZ5" s="44" t="s">
        <v>5118</v>
      </c>
      <c r="CA5" s="45"/>
      <c r="CB5" s="45"/>
      <c r="CC5" s="20" t="s">
        <v>5309</v>
      </c>
      <c r="CD5" s="44" t="s">
        <v>5118</v>
      </c>
      <c r="CE5" s="45"/>
      <c r="CF5" s="45"/>
      <c r="CG5" s="20" t="s">
        <v>5310</v>
      </c>
      <c r="CH5" s="44" t="s">
        <v>5118</v>
      </c>
      <c r="CI5" s="45"/>
      <c r="CJ5" s="45"/>
      <c r="CK5" s="20" t="s">
        <v>5311</v>
      </c>
      <c r="CL5" s="44" t="s">
        <v>5118</v>
      </c>
      <c r="CM5" s="45"/>
      <c r="CN5" s="45"/>
      <c r="CO5" s="20" t="s">
        <v>5312</v>
      </c>
      <c r="CP5" s="44" t="s">
        <v>5118</v>
      </c>
      <c r="CQ5" s="45"/>
      <c r="CR5" s="45"/>
      <c r="CS5" s="20" t="s">
        <v>5313</v>
      </c>
      <c r="CT5" s="44" t="s">
        <v>5118</v>
      </c>
      <c r="CU5" s="45"/>
      <c r="CV5" s="45"/>
      <c r="CW5" s="20" t="s">
        <v>5197</v>
      </c>
      <c r="CX5" s="44" t="s">
        <v>5118</v>
      </c>
      <c r="CY5" s="45"/>
      <c r="CZ5" s="45"/>
      <c r="DA5" s="20" t="s">
        <v>5314</v>
      </c>
      <c r="DB5" s="44" t="s">
        <v>5118</v>
      </c>
      <c r="DC5" s="45"/>
      <c r="DD5" s="45"/>
      <c r="DE5" s="20" t="s">
        <v>5315</v>
      </c>
      <c r="DF5" s="44" t="s">
        <v>5118</v>
      </c>
      <c r="DG5" s="45"/>
      <c r="DH5" s="45"/>
      <c r="DI5" s="20" t="s">
        <v>5316</v>
      </c>
      <c r="DJ5" s="44" t="s">
        <v>5118</v>
      </c>
      <c r="DK5" s="45"/>
      <c r="DL5" s="45"/>
      <c r="DM5" s="20" t="s">
        <v>5317</v>
      </c>
      <c r="DN5" s="44" t="s">
        <v>5118</v>
      </c>
      <c r="DO5" s="45"/>
      <c r="DP5" s="45"/>
      <c r="DQ5" s="20" t="s">
        <v>5318</v>
      </c>
      <c r="DR5" s="44" t="s">
        <v>5118</v>
      </c>
      <c r="DS5" s="45"/>
      <c r="DT5" s="45"/>
      <c r="DU5" s="20" t="s">
        <v>5196</v>
      </c>
      <c r="DV5" s="44" t="s">
        <v>5118</v>
      </c>
      <c r="DW5" s="45"/>
      <c r="DX5" s="45"/>
      <c r="DY5" s="20" t="s">
        <v>5198</v>
      </c>
      <c r="DZ5" s="44" t="s">
        <v>5118</v>
      </c>
      <c r="EA5" s="45"/>
      <c r="EB5" s="45"/>
      <c r="EC5" s="20" t="s">
        <v>5198</v>
      </c>
      <c r="ED5" s="44" t="s">
        <v>5118</v>
      </c>
      <c r="EE5" s="45"/>
      <c r="EF5" s="45"/>
      <c r="EG5" s="20" t="s">
        <v>5319</v>
      </c>
      <c r="EH5" s="44" t="s">
        <v>5118</v>
      </c>
      <c r="EI5" s="45"/>
      <c r="EJ5" s="45"/>
      <c r="EK5" s="20" t="s">
        <v>5320</v>
      </c>
      <c r="EL5" s="44" t="s">
        <v>5118</v>
      </c>
      <c r="EM5" s="45"/>
      <c r="EN5" s="45"/>
      <c r="EO5" s="20" t="s">
        <v>5321</v>
      </c>
      <c r="EP5" s="44" t="s">
        <v>5118</v>
      </c>
      <c r="EQ5" s="45"/>
      <c r="ER5" s="45"/>
      <c r="ES5" s="20" t="s">
        <v>5322</v>
      </c>
      <c r="ET5" s="44" t="s">
        <v>5118</v>
      </c>
      <c r="EU5" s="45"/>
      <c r="EV5" s="45"/>
      <c r="EW5" s="20" t="s">
        <v>5323</v>
      </c>
      <c r="EX5" s="44" t="s">
        <v>5118</v>
      </c>
      <c r="EY5" s="45"/>
      <c r="EZ5" s="45"/>
      <c r="FA5" s="20" t="s">
        <v>5199</v>
      </c>
      <c r="FB5" s="44" t="s">
        <v>5118</v>
      </c>
      <c r="FC5" s="45"/>
      <c r="FD5" s="45"/>
      <c r="FE5" s="20" t="s">
        <v>5324</v>
      </c>
      <c r="FF5" s="44" t="s">
        <v>5118</v>
      </c>
      <c r="FG5" s="45"/>
      <c r="FH5" s="45"/>
      <c r="FI5" s="20" t="s">
        <v>5325</v>
      </c>
      <c r="FJ5" s="44" t="s">
        <v>5118</v>
      </c>
      <c r="FK5" s="45"/>
      <c r="FL5" s="45"/>
      <c r="FM5" s="20" t="s">
        <v>5326</v>
      </c>
      <c r="FN5" s="44" t="s">
        <v>5118</v>
      </c>
      <c r="FO5" s="45"/>
      <c r="FP5" s="45"/>
      <c r="FQ5" s="20" t="s">
        <v>5327</v>
      </c>
      <c r="FR5" s="44" t="s">
        <v>5118</v>
      </c>
      <c r="FS5" s="45"/>
      <c r="FT5" s="45"/>
      <c r="FU5" s="20" t="s">
        <v>5328</v>
      </c>
      <c r="FV5" s="44" t="s">
        <v>5118</v>
      </c>
      <c r="FW5" s="45"/>
      <c r="FX5" s="45"/>
      <c r="FY5" s="20" t="s">
        <v>5329</v>
      </c>
      <c r="FZ5" s="44" t="s">
        <v>5118</v>
      </c>
      <c r="GA5" s="45"/>
      <c r="GB5" s="45"/>
      <c r="GC5" s="20" t="s">
        <v>5198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5142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v>48070</v>
      </c>
      <c r="O7" s="45"/>
      <c r="P7" s="45"/>
      <c r="Q7" s="43"/>
      <c r="R7" s="50">
        <f>SUM(S8:S23)</f>
        <v>0</v>
      </c>
      <c r="S7" s="45"/>
      <c r="T7" s="45"/>
      <c r="U7" s="43"/>
      <c r="V7" s="50">
        <f>SUM(W8:W23)</f>
        <v>721.81</v>
      </c>
      <c r="W7" s="45"/>
      <c r="X7" s="45"/>
      <c r="Y7" s="43"/>
      <c r="Z7" s="50">
        <f>SUM(AA8:AA23)</f>
        <v>0</v>
      </c>
      <c r="AA7" s="45"/>
      <c r="AB7" s="45"/>
      <c r="AC7" s="43"/>
      <c r="AD7" s="50">
        <f>SUM(AE8:AE23)</f>
        <v>22.5</v>
      </c>
      <c r="AE7" s="45"/>
      <c r="AF7" s="45"/>
      <c r="AG7" s="43"/>
      <c r="AH7" s="50">
        <f>SUM(AI8:AI23)</f>
        <v>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  <c r="AT7" s="50">
        <f>SUM(AU8:AU23)</f>
        <v>0</v>
      </c>
      <c r="AU7" s="45"/>
      <c r="AV7" s="45"/>
      <c r="AW7" s="43"/>
      <c r="AX7" s="50">
        <f>SUM(AY8:AY23)</f>
        <v>0</v>
      </c>
      <c r="AY7" s="45"/>
      <c r="AZ7" s="45"/>
      <c r="BA7" s="43"/>
      <c r="BB7" s="50">
        <f>SUM(BC8:BC23)</f>
        <v>0</v>
      </c>
      <c r="BC7" s="45"/>
      <c r="BD7" s="45"/>
      <c r="BE7" s="43"/>
      <c r="BF7" s="50">
        <f>SUM(BG8:BG23)</f>
        <v>1530.69</v>
      </c>
      <c r="BG7" s="45"/>
      <c r="BH7" s="45"/>
      <c r="BI7" s="43"/>
      <c r="BJ7" s="50">
        <f>SUM(BK8:BK23)</f>
        <v>7645.6200000000008</v>
      </c>
      <c r="BK7" s="45"/>
      <c r="BL7" s="45"/>
      <c r="BM7" s="43"/>
      <c r="BN7" s="50">
        <f>SUM(BO8:BO23)</f>
        <v>0</v>
      </c>
      <c r="BO7" s="45"/>
      <c r="BP7" s="45"/>
      <c r="BQ7" s="43"/>
      <c r="BR7" s="50">
        <v>50310</v>
      </c>
      <c r="BS7" s="45"/>
      <c r="BT7" s="45"/>
      <c r="BU7" s="43"/>
      <c r="BV7" s="50">
        <v>50310</v>
      </c>
      <c r="BW7" s="45"/>
      <c r="BX7" s="45"/>
      <c r="BY7" s="43"/>
      <c r="BZ7" s="50">
        <f>SUM(CA8:CA23)</f>
        <v>643.02</v>
      </c>
      <c r="CA7" s="45"/>
      <c r="CB7" s="45"/>
      <c r="CC7" s="43"/>
      <c r="CD7" s="50">
        <f>SUM(CE8:CE23)</f>
        <v>0</v>
      </c>
      <c r="CE7" s="45"/>
      <c r="CF7" s="45"/>
      <c r="CG7" s="43"/>
      <c r="CH7" s="50">
        <f>SUM(CI8:CI23)</f>
        <v>0</v>
      </c>
      <c r="CI7" s="45"/>
      <c r="CJ7" s="45"/>
      <c r="CK7" s="43"/>
      <c r="CL7" s="50">
        <f>SUM(CM8:CM23)</f>
        <v>0</v>
      </c>
      <c r="CM7" s="45"/>
      <c r="CN7" s="45"/>
      <c r="CO7" s="43"/>
      <c r="CP7" s="50">
        <f>SUM(CQ8:CQ23)</f>
        <v>0</v>
      </c>
      <c r="CQ7" s="45"/>
      <c r="CR7" s="45"/>
      <c r="CS7" s="43"/>
      <c r="CT7" s="50">
        <f>SUM(CU8:CU23)</f>
        <v>0</v>
      </c>
      <c r="CU7" s="45"/>
      <c r="CV7" s="45"/>
      <c r="CW7" s="43"/>
      <c r="CX7" s="50">
        <f>SUM(CY8:CY23)</f>
        <v>89.99</v>
      </c>
      <c r="CY7" s="45"/>
      <c r="CZ7" s="45"/>
      <c r="DA7" s="43"/>
      <c r="DB7" s="50">
        <f>SUM(DC8:DC23)</f>
        <v>1382.35</v>
      </c>
      <c r="DC7" s="45"/>
      <c r="DD7" s="45"/>
      <c r="DE7" s="43"/>
      <c r="DF7" s="50">
        <f>SUM(DG8:DG23)</f>
        <v>928.03</v>
      </c>
      <c r="DG7" s="45"/>
      <c r="DH7" s="45"/>
      <c r="DI7" s="43"/>
      <c r="DJ7" s="50">
        <f>SUM(DK8:DK23)</f>
        <v>0</v>
      </c>
      <c r="DK7" s="45"/>
      <c r="DL7" s="45"/>
      <c r="DM7" s="43"/>
      <c r="DN7" s="50">
        <f>SUM(DO8:DO23)</f>
        <v>0</v>
      </c>
      <c r="DO7" s="45"/>
      <c r="DP7" s="45"/>
      <c r="DQ7" s="43"/>
      <c r="DR7" s="50">
        <f>SUM(DS8:DS23)</f>
        <v>5889.79</v>
      </c>
      <c r="DS7" s="45"/>
      <c r="DT7" s="45"/>
      <c r="DU7" s="43"/>
      <c r="DV7" s="50">
        <v>54040</v>
      </c>
      <c r="DW7" s="45"/>
      <c r="DX7" s="45"/>
      <c r="DY7" s="43"/>
      <c r="DZ7" s="50">
        <v>54040</v>
      </c>
      <c r="EA7" s="45"/>
      <c r="EB7" s="45"/>
      <c r="EC7" s="43"/>
      <c r="ED7" s="50">
        <f>SUM(EE8:EE23)</f>
        <v>0</v>
      </c>
      <c r="EE7" s="45"/>
      <c r="EF7" s="45"/>
      <c r="EG7" s="43"/>
      <c r="EH7" s="50">
        <f>SUM(EI8:EI23)</f>
        <v>0</v>
      </c>
      <c r="EI7" s="45"/>
      <c r="EJ7" s="45"/>
      <c r="EK7" s="43"/>
      <c r="EL7" s="50">
        <f>SUM(EM8:EM23)</f>
        <v>0</v>
      </c>
      <c r="EM7" s="45"/>
      <c r="EN7" s="45"/>
      <c r="EO7" s="43"/>
      <c r="EP7" s="50">
        <f>SUM(EQ8:EQ23)</f>
        <v>0</v>
      </c>
      <c r="EQ7" s="45"/>
      <c r="ER7" s="45"/>
      <c r="ES7" s="43"/>
      <c r="ET7" s="50">
        <f>SUM(EU8:EU23)</f>
        <v>0</v>
      </c>
      <c r="EU7" s="45"/>
      <c r="EV7" s="45"/>
      <c r="EW7" s="43"/>
      <c r="EX7" s="50">
        <f>SUM(EY8:EY23)</f>
        <v>0</v>
      </c>
      <c r="EY7" s="45"/>
      <c r="EZ7" s="45"/>
      <c r="FA7" s="43"/>
      <c r="FB7" s="50">
        <f>SUM(FC8:FC23)</f>
        <v>0</v>
      </c>
      <c r="FC7" s="45"/>
      <c r="FD7" s="45"/>
      <c r="FE7" s="43"/>
      <c r="FF7" s="50">
        <f>SUM(FG8:FG23)</f>
        <v>0</v>
      </c>
      <c r="FG7" s="45"/>
      <c r="FH7" s="45"/>
      <c r="FI7" s="43"/>
      <c r="FJ7" s="50">
        <f>SUM(FK8:FK23)</f>
        <v>0</v>
      </c>
      <c r="FK7" s="45"/>
      <c r="FL7" s="45"/>
      <c r="FM7" s="43"/>
      <c r="FN7" s="50">
        <f>SUM(FO8:FO23)</f>
        <v>0</v>
      </c>
      <c r="FO7" s="45"/>
      <c r="FP7" s="45"/>
      <c r="FQ7" s="43"/>
      <c r="FR7" s="50">
        <f>SUM(FS8:FS23)</f>
        <v>0</v>
      </c>
      <c r="FS7" s="45"/>
      <c r="FT7" s="45"/>
      <c r="FU7" s="43"/>
      <c r="FV7" s="50">
        <f>SUM(FW8:FW23)</f>
        <v>0</v>
      </c>
      <c r="FW7" s="45"/>
      <c r="FX7" s="45"/>
      <c r="FY7" s="43"/>
      <c r="FZ7" s="50">
        <f>SUM(GA8:GA23)</f>
        <v>0</v>
      </c>
      <c r="GA7" s="45"/>
      <c r="GB7" s="45"/>
      <c r="GC7" s="43"/>
    </row>
    <row r="8" spans="1:185" ht="18" x14ac:dyDescent="0.2">
      <c r="C8" s="24" t="s">
        <v>5200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9780</v>
      </c>
      <c r="P8" s="45"/>
      <c r="Q8" s="43"/>
      <c r="R8" s="25"/>
      <c r="S8" s="46">
        <f>T9</f>
        <v>0</v>
      </c>
      <c r="T8" s="45"/>
      <c r="U8" s="43"/>
      <c r="V8" s="25"/>
      <c r="W8" s="46">
        <f>X9</f>
        <v>0</v>
      </c>
      <c r="X8" s="45"/>
      <c r="Y8" s="43"/>
      <c r="Z8" s="25"/>
      <c r="AA8" s="46">
        <f>AB9</f>
        <v>0</v>
      </c>
      <c r="AB8" s="45"/>
      <c r="AC8" s="43"/>
      <c r="AD8" s="25"/>
      <c r="AE8" s="46">
        <f>AF9</f>
        <v>0</v>
      </c>
      <c r="AF8" s="45"/>
      <c r="AG8" s="43"/>
      <c r="AH8" s="25"/>
      <c r="AI8" s="46">
        <f>AJ9</f>
        <v>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  <c r="AT8" s="25"/>
      <c r="AU8" s="46">
        <f>AV9</f>
        <v>0</v>
      </c>
      <c r="AV8" s="45"/>
      <c r="AW8" s="43"/>
      <c r="AX8" s="25"/>
      <c r="AY8" s="46">
        <f>AZ9</f>
        <v>0</v>
      </c>
      <c r="AZ8" s="45"/>
      <c r="BA8" s="43"/>
      <c r="BB8" s="25"/>
      <c r="BC8" s="46">
        <f>BD9</f>
        <v>0</v>
      </c>
      <c r="BD8" s="45"/>
      <c r="BE8" s="43"/>
      <c r="BF8" s="25"/>
      <c r="BG8" s="46">
        <f>BH9</f>
        <v>1511.77</v>
      </c>
      <c r="BH8" s="45"/>
      <c r="BI8" s="43"/>
      <c r="BJ8" s="25"/>
      <c r="BK8" s="46">
        <f>BL9</f>
        <v>900</v>
      </c>
      <c r="BL8" s="45"/>
      <c r="BM8" s="43"/>
      <c r="BN8" s="25"/>
      <c r="BO8" s="46">
        <f>BP9</f>
        <v>0</v>
      </c>
      <c r="BP8" s="45"/>
      <c r="BQ8" s="43"/>
      <c r="BR8" s="25"/>
      <c r="BS8" s="46">
        <f>BT9</f>
        <v>9780</v>
      </c>
      <c r="BT8" s="45"/>
      <c r="BU8" s="43"/>
      <c r="BV8" s="25"/>
      <c r="BW8" s="46">
        <f>BX9</f>
        <v>9780</v>
      </c>
      <c r="BX8" s="45"/>
      <c r="BY8" s="43"/>
      <c r="BZ8" s="25"/>
      <c r="CA8" s="46">
        <f>CB9</f>
        <v>609.02</v>
      </c>
      <c r="CB8" s="45"/>
      <c r="CC8" s="43"/>
      <c r="CD8" s="25"/>
      <c r="CE8" s="46">
        <f>CF9</f>
        <v>0</v>
      </c>
      <c r="CF8" s="45"/>
      <c r="CG8" s="43"/>
      <c r="CH8" s="25"/>
      <c r="CI8" s="46">
        <f>CJ9</f>
        <v>0</v>
      </c>
      <c r="CJ8" s="45"/>
      <c r="CK8" s="43"/>
      <c r="CL8" s="25"/>
      <c r="CM8" s="46">
        <f>CN9</f>
        <v>0</v>
      </c>
      <c r="CN8" s="45"/>
      <c r="CO8" s="43"/>
      <c r="CP8" s="25"/>
      <c r="CQ8" s="46">
        <f>CR9</f>
        <v>0</v>
      </c>
      <c r="CR8" s="45"/>
      <c r="CS8" s="43"/>
      <c r="CT8" s="25"/>
      <c r="CU8" s="46">
        <f>CV9</f>
        <v>0</v>
      </c>
      <c r="CV8" s="45"/>
      <c r="CW8" s="43"/>
      <c r="CX8" s="25"/>
      <c r="CY8" s="46">
        <f>CZ9</f>
        <v>89.99</v>
      </c>
      <c r="CZ8" s="45"/>
      <c r="DA8" s="43"/>
      <c r="DB8" s="25"/>
      <c r="DC8" s="46">
        <f>DD9</f>
        <v>1368.35</v>
      </c>
      <c r="DD8" s="45"/>
      <c r="DE8" s="43"/>
      <c r="DF8" s="25"/>
      <c r="DG8" s="46">
        <f>DH9</f>
        <v>914.03</v>
      </c>
      <c r="DH8" s="45"/>
      <c r="DI8" s="43"/>
      <c r="DJ8" s="25"/>
      <c r="DK8" s="46">
        <f>DL9</f>
        <v>0</v>
      </c>
      <c r="DL8" s="45"/>
      <c r="DM8" s="43"/>
      <c r="DN8" s="25"/>
      <c r="DO8" s="46">
        <f>DP9</f>
        <v>0</v>
      </c>
      <c r="DP8" s="45"/>
      <c r="DQ8" s="43"/>
      <c r="DR8" s="25"/>
      <c r="DS8" s="46">
        <f>DT9</f>
        <v>904.74</v>
      </c>
      <c r="DT8" s="45"/>
      <c r="DU8" s="43"/>
      <c r="DV8" s="25"/>
      <c r="DW8" s="46">
        <f>DX9</f>
        <v>9840</v>
      </c>
      <c r="DX8" s="45"/>
      <c r="DY8" s="43"/>
      <c r="DZ8" s="25"/>
      <c r="EA8" s="46">
        <f>EB9</f>
        <v>9840</v>
      </c>
      <c r="EB8" s="45"/>
      <c r="EC8" s="43"/>
      <c r="ED8" s="25"/>
      <c r="EE8" s="46">
        <f>EF9</f>
        <v>0</v>
      </c>
      <c r="EF8" s="45"/>
      <c r="EG8" s="43"/>
      <c r="EH8" s="25"/>
      <c r="EI8" s="46">
        <f>EJ9</f>
        <v>0</v>
      </c>
      <c r="EJ8" s="45"/>
      <c r="EK8" s="43"/>
      <c r="EL8" s="25"/>
      <c r="EM8" s="46">
        <f>EN9</f>
        <v>0</v>
      </c>
      <c r="EN8" s="45"/>
      <c r="EO8" s="43"/>
      <c r="EP8" s="25"/>
      <c r="EQ8" s="46">
        <f>ER9</f>
        <v>0</v>
      </c>
      <c r="ER8" s="45"/>
      <c r="ES8" s="43"/>
      <c r="ET8" s="25"/>
      <c r="EU8" s="46">
        <f>EV9</f>
        <v>0</v>
      </c>
      <c r="EV8" s="45"/>
      <c r="EW8" s="43"/>
      <c r="EX8" s="25"/>
      <c r="EY8" s="46">
        <f>EZ9</f>
        <v>0</v>
      </c>
      <c r="EZ8" s="45"/>
      <c r="FA8" s="43"/>
      <c r="FB8" s="25"/>
      <c r="FC8" s="46">
        <f>FD9</f>
        <v>0</v>
      </c>
      <c r="FD8" s="45"/>
      <c r="FE8" s="43"/>
      <c r="FF8" s="25"/>
      <c r="FG8" s="46">
        <f>FH9</f>
        <v>0</v>
      </c>
      <c r="FH8" s="45"/>
      <c r="FI8" s="43"/>
      <c r="FJ8" s="25"/>
      <c r="FK8" s="46">
        <f>FL9</f>
        <v>0</v>
      </c>
      <c r="FL8" s="45"/>
      <c r="FM8" s="43"/>
      <c r="FN8" s="25"/>
      <c r="FO8" s="46">
        <f>FP9</f>
        <v>0</v>
      </c>
      <c r="FP8" s="45"/>
      <c r="FQ8" s="43"/>
      <c r="FR8" s="25"/>
      <c r="FS8" s="46">
        <f>FT9</f>
        <v>0</v>
      </c>
      <c r="FT8" s="45"/>
      <c r="FU8" s="43"/>
      <c r="FV8" s="25"/>
      <c r="FW8" s="46">
        <f>FX9</f>
        <v>0</v>
      </c>
      <c r="FX8" s="45"/>
      <c r="FY8" s="43"/>
      <c r="FZ8" s="25"/>
      <c r="GA8" s="46">
        <f>GB9</f>
        <v>0</v>
      </c>
      <c r="GB8" s="45"/>
      <c r="GC8" s="43"/>
    </row>
    <row r="9" spans="1:185" ht="16" x14ac:dyDescent="0.2">
      <c r="D9" s="27" t="s">
        <v>5332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v>9780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0</v>
      </c>
      <c r="Y9" s="43"/>
      <c r="Z9" s="28"/>
      <c r="AA9" s="27"/>
      <c r="AB9" s="42">
        <f>SUM(AC10:AC12)</f>
        <v>0</v>
      </c>
      <c r="AC9" s="43"/>
      <c r="AD9" s="28"/>
      <c r="AE9" s="27"/>
      <c r="AF9" s="42">
        <f>SUM(AG10:AG12)</f>
        <v>0</v>
      </c>
      <c r="AG9" s="43"/>
      <c r="AH9" s="28"/>
      <c r="AI9" s="27"/>
      <c r="AJ9" s="42">
        <f>SUM(AK10:AK12)</f>
        <v>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  <c r="AT9" s="28"/>
      <c r="AU9" s="27"/>
      <c r="AV9" s="42">
        <f>SUM(AW10:AW12)</f>
        <v>0</v>
      </c>
      <c r="AW9" s="43"/>
      <c r="AX9" s="28"/>
      <c r="AY9" s="27"/>
      <c r="AZ9" s="42">
        <f>SUM(BA10:BA12)</f>
        <v>0</v>
      </c>
      <c r="BA9" s="43"/>
      <c r="BB9" s="28"/>
      <c r="BC9" s="27"/>
      <c r="BD9" s="42">
        <f>SUM(BE10:BE12)</f>
        <v>0</v>
      </c>
      <c r="BE9" s="43"/>
      <c r="BF9" s="28"/>
      <c r="BG9" s="27"/>
      <c r="BH9" s="42">
        <f>SUM(BI10:BI12)</f>
        <v>1511.77</v>
      </c>
      <c r="BI9" s="43"/>
      <c r="BJ9" s="28"/>
      <c r="BK9" s="27"/>
      <c r="BL9" s="42">
        <f>SUM(BM10:BM12)</f>
        <v>900</v>
      </c>
      <c r="BM9" s="43"/>
      <c r="BN9" s="28"/>
      <c r="BO9" s="27"/>
      <c r="BP9" s="42">
        <f>SUM(BQ10:BQ12)</f>
        <v>0</v>
      </c>
      <c r="BQ9" s="43"/>
      <c r="BR9" s="28"/>
      <c r="BS9" s="27"/>
      <c r="BT9" s="42">
        <v>9780</v>
      </c>
      <c r="BU9" s="43"/>
      <c r="BV9" s="28"/>
      <c r="BW9" s="27"/>
      <c r="BX9" s="42">
        <v>9780</v>
      </c>
      <c r="BY9" s="43"/>
      <c r="BZ9" s="28"/>
      <c r="CA9" s="27"/>
      <c r="CB9" s="42">
        <f>SUM(CC10:CC12)</f>
        <v>609.02</v>
      </c>
      <c r="CC9" s="43"/>
      <c r="CD9" s="28"/>
      <c r="CE9" s="27"/>
      <c r="CF9" s="42">
        <f>SUM(CG10:CG12)</f>
        <v>0</v>
      </c>
      <c r="CG9" s="43"/>
      <c r="CH9" s="28"/>
      <c r="CI9" s="27"/>
      <c r="CJ9" s="42">
        <f>SUM(CK10:CK12)</f>
        <v>0</v>
      </c>
      <c r="CK9" s="43"/>
      <c r="CL9" s="28"/>
      <c r="CM9" s="27"/>
      <c r="CN9" s="42">
        <f>SUM(CO10:CO12)</f>
        <v>0</v>
      </c>
      <c r="CO9" s="43"/>
      <c r="CP9" s="28"/>
      <c r="CQ9" s="27"/>
      <c r="CR9" s="42">
        <f>SUM(CS10:CS12)</f>
        <v>0</v>
      </c>
      <c r="CS9" s="43"/>
      <c r="CT9" s="28"/>
      <c r="CU9" s="27"/>
      <c r="CV9" s="42">
        <f>SUM(CW10:CW12)</f>
        <v>0</v>
      </c>
      <c r="CW9" s="43"/>
      <c r="CX9" s="28"/>
      <c r="CY9" s="27"/>
      <c r="CZ9" s="42">
        <f>SUM(DA10:DA12)</f>
        <v>89.99</v>
      </c>
      <c r="DA9" s="43"/>
      <c r="DB9" s="28"/>
      <c r="DC9" s="27"/>
      <c r="DD9" s="42">
        <f>SUM(DE10:DE12)</f>
        <v>1368.35</v>
      </c>
      <c r="DE9" s="43"/>
      <c r="DF9" s="28"/>
      <c r="DG9" s="27"/>
      <c r="DH9" s="42">
        <f>SUM(DI10:DI12)</f>
        <v>914.03</v>
      </c>
      <c r="DI9" s="43"/>
      <c r="DJ9" s="28"/>
      <c r="DK9" s="27"/>
      <c r="DL9" s="42">
        <f>SUM(DM10:DM12)</f>
        <v>0</v>
      </c>
      <c r="DM9" s="43"/>
      <c r="DN9" s="28"/>
      <c r="DO9" s="27"/>
      <c r="DP9" s="42">
        <f>SUM(DQ10:DQ12)</f>
        <v>0</v>
      </c>
      <c r="DQ9" s="43"/>
      <c r="DR9" s="28"/>
      <c r="DS9" s="27"/>
      <c r="DT9" s="42">
        <f>SUM(DU10:DU12)</f>
        <v>904.74</v>
      </c>
      <c r="DU9" s="43"/>
      <c r="DV9" s="28"/>
      <c r="DW9" s="27"/>
      <c r="DX9" s="42">
        <v>9840</v>
      </c>
      <c r="DY9" s="43"/>
      <c r="DZ9" s="28"/>
      <c r="EA9" s="27"/>
      <c r="EB9" s="42">
        <v>9840</v>
      </c>
      <c r="EC9" s="43"/>
      <c r="ED9" s="28"/>
      <c r="EE9" s="27"/>
      <c r="EF9" s="42">
        <f>SUM(EG10:EG12)</f>
        <v>0</v>
      </c>
      <c r="EG9" s="43"/>
      <c r="EH9" s="28"/>
      <c r="EI9" s="27"/>
      <c r="EJ9" s="42">
        <f>SUM(EK10:EK12)</f>
        <v>0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5011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Buchungen'!F2:F124,'P24 monthly Buchungen'!D2:D124,$E10,'P24 monthly Buchungen'!C2:C124,"&gt;="&amp;U$4,'P24 monthly Buchungen'!C2:C124,"&lt;"&amp;U$5+1,'P24 monthly Buchungen'!L2:L124,"Ausgaben")-SUMIFS('P24 monthly Buchungen'!F2:F124,'P24 monthly Buchungen'!D2:D124,$E10,'P24 monthly Buchungen'!C2:C124,"&gt;="&amp;U$4,'P24 monthly Buchungen'!C2:C124,"&lt;"&amp;U$5+1,'P24 monthly Buchungen'!P2:P124,"Einnahmen")+SUMIFS('P24 monthly Buchungen'!F2:F124,'P24 monthly Buchungen'!D2:D124,$E10,'P24 monthly Buchungen'!C2:C124,"&gt;="&amp;U$4,'P24 monthly Buchungen'!C2:C124,"&lt;"&amp;U$5+1,'P24 monthly Buchungen'!L2:L124,"Einnahmen")-SUMIFS('P24 monthly Buchungen'!F2:F124,'P24 monthly Buchungen'!D2:D124,$E10,'P24 monthly Buchungen'!C2:C124,"&gt;="&amp;U$4,'P24 monthly Buchungen'!C2:C124,"&lt;"&amp;U$5+1,'P24 monthly Buchungen'!P2:P124,"Ausgaben")</f>
        <v>0</v>
      </c>
      <c r="V10" s="21"/>
      <c r="Y10" s="26">
        <f>SUMIFS('P24 monthly Buchungen'!F2:F124,'P24 monthly Buchungen'!D2:D124,$E10,'P24 monthly Buchungen'!C2:C124,"&gt;="&amp;Y$4,'P24 monthly Buchungen'!C2:C124,"&lt;"&amp;Y$5+1,'P24 monthly Buchungen'!L2:L124,"Ausgaben")-SUMIFS('P24 monthly Buchungen'!F2:F124,'P24 monthly Buchungen'!D2:D124,$E10,'P24 monthly Buchungen'!C2:C124,"&gt;="&amp;Y$4,'P24 monthly Buchungen'!C2:C124,"&lt;"&amp;Y$5+1,'P24 monthly Buchungen'!P2:P124,"Einnahmen")+SUMIFS('P24 monthly Buchungen'!F2:F124,'P24 monthly Buchungen'!D2:D124,$E10,'P24 monthly Buchungen'!C2:C124,"&gt;="&amp;Y$4,'P24 monthly Buchungen'!C2:C124,"&lt;"&amp;Y$5+1,'P24 monthly Buchungen'!L2:L124,"Einnahmen")-SUMIFS('P24 monthly Buchungen'!F2:F124,'P24 monthly Buchungen'!D2:D124,$E10,'P24 monthly Buchungen'!C2:C124,"&gt;="&amp;Y$4,'P24 monthly Buchungen'!C2:C124,"&lt;"&amp;Y$5+1,'P24 monthly Buchungen'!P2:P124,"Ausgaben")</f>
        <v>0</v>
      </c>
      <c r="Z10" s="21"/>
      <c r="AC10" s="26">
        <f>SUMIFS('P24 monthly Buchungen'!F2:F124,'P24 monthly Buchungen'!D2:D124,$E10,'P24 monthly Buchungen'!C2:C124,"&gt;="&amp;AC$4,'P24 monthly Buchungen'!C2:C124,"&lt;"&amp;AC$5+1,'P24 monthly Buchungen'!L2:L124,"Ausgaben")-SUMIFS('P24 monthly Buchungen'!F2:F124,'P24 monthly Buchungen'!D2:D124,$E10,'P24 monthly Buchungen'!C2:C124,"&gt;="&amp;AC$4,'P24 monthly Buchungen'!C2:C124,"&lt;"&amp;AC$5+1,'P24 monthly Buchungen'!P2:P124,"Einnahmen")+SUMIFS('P24 monthly Buchungen'!F2:F124,'P24 monthly Buchungen'!D2:D124,$E10,'P24 monthly Buchungen'!C2:C124,"&gt;="&amp;AC$4,'P24 monthly Buchungen'!C2:C124,"&lt;"&amp;AC$5+1,'P24 monthly Buchungen'!L2:L124,"Einnahmen")-SUMIFS('P24 monthly Buchungen'!F2:F124,'P24 monthly Buchungen'!D2:D124,$E10,'P24 monthly Buchungen'!C2:C124,"&gt;="&amp;AC$4,'P24 monthly Buchungen'!C2:C124,"&lt;"&amp;AC$5+1,'P24 monthly Buchungen'!P2:P124,"Ausgaben")</f>
        <v>0</v>
      </c>
      <c r="AD10" s="21"/>
      <c r="AG10" s="26">
        <f>SUMIFS('P24 monthly Buchungen'!F2:F124,'P24 monthly Buchungen'!D2:D124,$E10,'P24 monthly Buchungen'!C2:C124,"&gt;="&amp;AG$4,'P24 monthly Buchungen'!C2:C124,"&lt;"&amp;AG$5+1,'P24 monthly Buchungen'!L2:L124,"Ausgaben")-SUMIFS('P24 monthly Buchungen'!F2:F124,'P24 monthly Buchungen'!D2:D124,$E10,'P24 monthly Buchungen'!C2:C124,"&gt;="&amp;AG$4,'P24 monthly Buchungen'!C2:C124,"&lt;"&amp;AG$5+1,'P24 monthly Buchungen'!P2:P124,"Einnahmen")+SUMIFS('P24 monthly Buchungen'!F2:F124,'P24 monthly Buchungen'!D2:D124,$E10,'P24 monthly Buchungen'!C2:C124,"&gt;="&amp;AG$4,'P24 monthly Buchungen'!C2:C124,"&lt;"&amp;AG$5+1,'P24 monthly Buchungen'!L2:L124,"Einnahmen")-SUMIFS('P24 monthly Buchungen'!F2:F124,'P24 monthly Buchungen'!D2:D124,$E10,'P24 monthly Buchungen'!C2:C124,"&gt;="&amp;AG$4,'P24 monthly Buchungen'!C2:C124,"&lt;"&amp;AG$5+1,'P24 monthly Buchungen'!P2:P124,"Ausgaben")</f>
        <v>0</v>
      </c>
      <c r="AH10" s="21"/>
      <c r="AK10" s="26">
        <f>SUMIFS('P24 monthly Buchungen'!F2:F124,'P24 monthly Buchungen'!D2:D124,$E10,'P24 monthly Buchungen'!C2:C124,"&gt;="&amp;AK$4,'P24 monthly Buchungen'!C2:C124,"&lt;"&amp;AK$5+1,'P24 monthly Buchungen'!L2:L124,"Ausgaben")-SUMIFS('P24 monthly Buchungen'!F2:F124,'P24 monthly Buchungen'!D2:D124,$E10,'P24 monthly Buchungen'!C2:C124,"&gt;="&amp;AK$4,'P24 monthly Buchungen'!C2:C124,"&lt;"&amp;AK$5+1,'P24 monthly Buchungen'!P2:P124,"Einnahmen")+SUMIFS('P24 monthly Buchungen'!F2:F124,'P24 monthly Buchungen'!D2:D124,$E10,'P24 monthly Buchungen'!C2:C124,"&gt;="&amp;AK$4,'P24 monthly Buchungen'!C2:C124,"&lt;"&amp;AK$5+1,'P24 monthly Buchungen'!L2:L124,"Einnahmen")-SUMIFS('P24 monthly Buchungen'!F2:F124,'P24 monthly Buchungen'!D2:D124,$E10,'P24 monthly Buchungen'!C2:C124,"&gt;="&amp;AK$4,'P24 monthly Buchungen'!C2:C124,"&lt;"&amp;AK$5+1,'P24 monthly Buchungen'!P2:P124,"Ausgaben")</f>
        <v>0</v>
      </c>
      <c r="AL10" s="21"/>
      <c r="AO10" s="26">
        <f>SUMIFS('P24 monthly Buchungen'!F2:F124,'P24 monthly Buchungen'!D2:D124,$E10,'P24 monthly Buchungen'!C2:C124,"&gt;="&amp;AO$4,'P24 monthly Buchungen'!C2:C124,"&lt;"&amp;AO$5+1,'P24 monthly Buchungen'!L2:L124,"Ausgaben")-SUMIFS('P24 monthly Buchungen'!F2:F124,'P24 monthly Buchungen'!D2:D124,$E10,'P24 monthly Buchungen'!C2:C124,"&gt;="&amp;AO$4,'P24 monthly Buchungen'!C2:C124,"&lt;"&amp;AO$5+1,'P24 monthly Buchungen'!P2:P124,"Einnahmen")+SUMIFS('P24 monthly Buchungen'!F2:F124,'P24 monthly Buchungen'!D2:D124,$E10,'P24 monthly Buchungen'!C2:C124,"&gt;="&amp;AO$4,'P24 monthly Buchungen'!C2:C124,"&lt;"&amp;AO$5+1,'P24 monthly Buchungen'!L2:L124,"Einnahmen")-SUMIFS('P24 monthly Buchungen'!F2:F124,'P24 monthly Buchungen'!D2:D124,$E10,'P24 monthly Buchungen'!C2:C124,"&gt;="&amp;AO$4,'P24 monthly Buchungen'!C2:C124,"&lt;"&amp;AO$5+1,'P24 monthly Buchungen'!P2:P124,"Ausgaben")</f>
        <v>0</v>
      </c>
      <c r="AP10" s="21"/>
      <c r="AS10" s="26">
        <f>SUMIFS('P24 monthly Buchungen'!F2:F124,'P24 monthly Buchungen'!D2:D124,$E10,'P24 monthly Buchungen'!C2:C124,"&gt;="&amp;AS$4,'P24 monthly Buchungen'!C2:C124,"&lt;"&amp;AS$5+1,'P24 monthly Buchungen'!L2:L124,"Ausgaben")-SUMIFS('P24 monthly Buchungen'!F2:F124,'P24 monthly Buchungen'!D2:D124,$E10,'P24 monthly Buchungen'!C2:C124,"&gt;="&amp;AS$4,'P24 monthly Buchungen'!C2:C124,"&lt;"&amp;AS$5+1,'P24 monthly Buchungen'!P2:P124,"Einnahmen")+SUMIFS('P24 monthly Buchungen'!F2:F124,'P24 monthly Buchungen'!D2:D124,$E10,'P24 monthly Buchungen'!C2:C124,"&gt;="&amp;AS$4,'P24 monthly Buchungen'!C2:C124,"&lt;"&amp;AS$5+1,'P24 monthly Buchungen'!L2:L124,"Einnahmen")-SUMIFS('P24 monthly Buchungen'!F2:F124,'P24 monthly Buchungen'!D2:D124,$E10,'P24 monthly Buchungen'!C2:C124,"&gt;="&amp;AS$4,'P24 monthly Buchungen'!C2:C124,"&lt;"&amp;AS$5+1,'P24 monthly Buchungen'!P2:P124,"Ausgaben")</f>
        <v>0</v>
      </c>
      <c r="AT10" s="21"/>
      <c r="AW10" s="26">
        <f>SUMIFS('P24 monthly Buchungen'!F2:F124,'P24 monthly Buchungen'!D2:D124,$E10,'P24 monthly Buchungen'!C2:C124,"&gt;="&amp;AW$4,'P24 monthly Buchungen'!C2:C124,"&lt;"&amp;AW$5+1,'P24 monthly Buchungen'!L2:L124,"Ausgaben")-SUMIFS('P24 monthly Buchungen'!F2:F124,'P24 monthly Buchungen'!D2:D124,$E10,'P24 monthly Buchungen'!C2:C124,"&gt;="&amp;AW$4,'P24 monthly Buchungen'!C2:C124,"&lt;"&amp;AW$5+1,'P24 monthly Buchungen'!P2:P124,"Einnahmen")+SUMIFS('P24 monthly Buchungen'!F2:F124,'P24 monthly Buchungen'!D2:D124,$E10,'P24 monthly Buchungen'!C2:C124,"&gt;="&amp;AW$4,'P24 monthly Buchungen'!C2:C124,"&lt;"&amp;AW$5+1,'P24 monthly Buchungen'!L2:L124,"Einnahmen")-SUMIFS('P24 monthly Buchungen'!F2:F124,'P24 monthly Buchungen'!D2:D124,$E10,'P24 monthly Buchungen'!C2:C124,"&gt;="&amp;AW$4,'P24 monthly Buchungen'!C2:C124,"&lt;"&amp;AW$5+1,'P24 monthly Buchungen'!P2:P124,"Ausgaben")</f>
        <v>0</v>
      </c>
      <c r="AX10" s="21"/>
      <c r="BA10" s="26">
        <f>SUMIFS('P24 monthly Buchungen'!F2:F124,'P24 monthly Buchungen'!D2:D124,$E10,'P24 monthly Buchungen'!C2:C124,"&gt;="&amp;BA$4,'P24 monthly Buchungen'!C2:C124,"&lt;"&amp;BA$5+1,'P24 monthly Buchungen'!L2:L124,"Ausgaben")-SUMIFS('P24 monthly Buchungen'!F2:F124,'P24 monthly Buchungen'!D2:D124,$E10,'P24 monthly Buchungen'!C2:C124,"&gt;="&amp;BA$4,'P24 monthly Buchungen'!C2:C124,"&lt;"&amp;BA$5+1,'P24 monthly Buchungen'!P2:P124,"Einnahmen")+SUMIFS('P24 monthly Buchungen'!F2:F124,'P24 monthly Buchungen'!D2:D124,$E10,'P24 monthly Buchungen'!C2:C124,"&gt;="&amp;BA$4,'P24 monthly Buchungen'!C2:C124,"&lt;"&amp;BA$5+1,'P24 monthly Buchungen'!L2:L124,"Einnahmen")-SUMIFS('P24 monthly Buchungen'!F2:F124,'P24 monthly Buchungen'!D2:D124,$E10,'P24 monthly Buchungen'!C2:C124,"&gt;="&amp;BA$4,'P24 monthly Buchungen'!C2:C124,"&lt;"&amp;BA$5+1,'P24 monthly Buchungen'!P2:P124,"Ausgaben")</f>
        <v>0</v>
      </c>
      <c r="BB10" s="21"/>
      <c r="BE10" s="26">
        <f>SUMIFS('P24 monthly Buchungen'!F2:F124,'P24 monthly Buchungen'!D2:D124,$E10,'P24 monthly Buchungen'!C2:C124,"&gt;="&amp;BE$4,'P24 monthly Buchungen'!C2:C124,"&lt;"&amp;BE$5+1,'P24 monthly Buchungen'!L2:L124,"Ausgaben")-SUMIFS('P24 monthly Buchungen'!F2:F124,'P24 monthly Buchungen'!D2:D124,$E10,'P24 monthly Buchungen'!C2:C124,"&gt;="&amp;BE$4,'P24 monthly Buchungen'!C2:C124,"&lt;"&amp;BE$5+1,'P24 monthly Buchungen'!P2:P124,"Einnahmen")+SUMIFS('P24 monthly Buchungen'!F2:F124,'P24 monthly Buchungen'!D2:D124,$E10,'P24 monthly Buchungen'!C2:C124,"&gt;="&amp;BE$4,'P24 monthly Buchungen'!C2:C124,"&lt;"&amp;BE$5+1,'P24 monthly Buchungen'!L2:L124,"Einnahmen")-SUMIFS('P24 monthly Buchungen'!F2:F124,'P24 monthly Buchungen'!D2:D124,$E10,'P24 monthly Buchungen'!C2:C124,"&gt;="&amp;BE$4,'P24 monthly Buchungen'!C2:C124,"&lt;"&amp;BE$5+1,'P24 monthly Buchungen'!P2:P124,"Ausgaben")</f>
        <v>0</v>
      </c>
      <c r="BF10" s="21"/>
      <c r="BI10" s="26">
        <f>SUMIFS('P24 monthly Buchungen'!F2:F124,'P24 monthly Buchungen'!D2:D124,$E10,'P24 monthly Buchungen'!C2:C124,"&gt;="&amp;BI$4,'P24 monthly Buchungen'!C2:C124,"&lt;"&amp;BI$5+1,'P24 monthly Buchungen'!L2:L124,"Ausgaben")-SUMIFS('P24 monthly Buchungen'!F2:F124,'P24 monthly Buchungen'!D2:D124,$E10,'P24 monthly Buchungen'!C2:C124,"&gt;="&amp;BI$4,'P24 monthly Buchungen'!C2:C124,"&lt;"&amp;BI$5+1,'P24 monthly Buchungen'!P2:P124,"Einnahmen")+SUMIFS('P24 monthly Buchungen'!F2:F124,'P24 monthly Buchungen'!D2:D124,$E10,'P24 monthly Buchungen'!C2:C124,"&gt;="&amp;BI$4,'P24 monthly Buchungen'!C2:C124,"&lt;"&amp;BI$5+1,'P24 monthly Buchungen'!L2:L124,"Einnahmen")-SUMIFS('P24 monthly Buchungen'!F2:F124,'P24 monthly Buchungen'!D2:D124,$E10,'P24 monthly Buchungen'!C2:C124,"&gt;="&amp;BI$4,'P24 monthly Buchungen'!C2:C124,"&lt;"&amp;BI$5+1,'P24 monthly Buchungen'!P2:P124,"Ausgaben")</f>
        <v>611.77</v>
      </c>
      <c r="BJ10" s="21"/>
      <c r="BM10" s="26">
        <f>SUMIFS('P24 monthly Buchungen'!F2:F124,'P24 monthly Buchungen'!D2:D124,$E10,'P24 monthly Buchungen'!C2:C124,"&gt;="&amp;BM$4,'P24 monthly Buchungen'!C2:C124,"&lt;"&amp;BM$5+1,'P24 monthly Buchungen'!L2:L124,"Ausgaben")-SUMIFS('P24 monthly Buchungen'!F2:F124,'P24 monthly Buchungen'!D2:D124,$E10,'P24 monthly Buchungen'!C2:C124,"&gt;="&amp;BM$4,'P24 monthly Buchungen'!C2:C124,"&lt;"&amp;BM$5+1,'P24 monthly Buchungen'!P2:P124,"Einnahmen")+SUMIFS('P24 monthly Buchungen'!F2:F124,'P24 monthly Buchungen'!D2:D124,$E10,'P24 monthly Buchungen'!C2:C124,"&gt;="&amp;BM$4,'P24 monthly Buchungen'!C2:C124,"&lt;"&amp;BM$5+1,'P24 monthly Buchungen'!L2:L124,"Einnahmen")-SUMIFS('P24 monthly Buchungen'!F2:F124,'P24 monthly Buchungen'!D2:D124,$E10,'P24 monthly Buchungen'!C2:C124,"&gt;="&amp;BM$4,'P24 monthly Buchungen'!C2:C124,"&lt;"&amp;BM$5+1,'P24 monthly Buchungen'!P2:P124,"Ausgaben")</f>
        <v>0</v>
      </c>
      <c r="BN10" s="21"/>
      <c r="BQ10" s="26">
        <f>SUMIFS('P24 monthly Buchungen'!F2:F124,'P24 monthly Buchungen'!D2:D124,$E10,'P24 monthly Buchungen'!C2:C124,"&gt;="&amp;BQ$4,'P24 monthly Buchungen'!C2:C124,"&lt;"&amp;BQ$5+1,'P24 monthly Buchungen'!L2:L124,"Ausgaben")-SUMIFS('P24 monthly Buchungen'!F2:F124,'P24 monthly Buchungen'!D2:D124,$E10,'P24 monthly Buchungen'!C2:C124,"&gt;="&amp;BQ$4,'P24 monthly Buchungen'!C2:C124,"&lt;"&amp;BQ$5+1,'P24 monthly Buchungen'!P2:P124,"Einnahmen")+SUMIFS('P24 monthly Buchungen'!F2:F124,'P24 monthly Buchungen'!D2:D124,$E10,'P24 monthly Buchungen'!C2:C124,"&gt;="&amp;BQ$4,'P24 monthly Buchungen'!C2:C124,"&lt;"&amp;BQ$5+1,'P24 monthly Buchungen'!L2:L124,"Einnahmen")-SUMIFS('P24 monthly Buchungen'!F2:F124,'P24 monthly Buchungen'!D2:D124,$E10,'P24 monthly Buchungen'!C2:C124,"&gt;="&amp;BQ$4,'P24 monthly Buchungen'!C2:C124,"&lt;"&amp;BQ$5+1,'P24 monthly Buchungen'!P2:P124,"Ausgaben")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Buchungen'!F2:F124,'P24 monthly Buchungen'!D2:D124,$E10,'P24 monthly Buchungen'!C2:C124,"&gt;="&amp;CC$4,'P24 monthly Buchungen'!C2:C124,"&lt;"&amp;CC$5+1,'P24 monthly Buchungen'!L2:L124,"Ausgaben")-SUMIFS('P24 monthly Buchungen'!F2:F124,'P24 monthly Buchungen'!D2:D124,$E10,'P24 monthly Buchungen'!C2:C124,"&gt;="&amp;CC$4,'P24 monthly Buchungen'!C2:C124,"&lt;"&amp;CC$5+1,'P24 monthly Buchungen'!P2:P124,"Einnahmen")+SUMIFS('P24 monthly Buchungen'!F2:F124,'P24 monthly Buchungen'!D2:D124,$E10,'P24 monthly Buchungen'!C2:C124,"&gt;="&amp;CC$4,'P24 monthly Buchungen'!C2:C124,"&lt;"&amp;CC$5+1,'P24 monthly Buchungen'!L2:L124,"Einnahmen")-SUMIFS('P24 monthly Buchungen'!F2:F124,'P24 monthly Buchungen'!D2:D124,$E10,'P24 monthly Buchungen'!C2:C124,"&gt;="&amp;CC$4,'P24 monthly Buchungen'!C2:C124,"&lt;"&amp;CC$5+1,'P24 monthly Buchungen'!P2:P124,"Ausgaben")</f>
        <v>609.02</v>
      </c>
      <c r="CD10" s="21"/>
      <c r="CG10" s="26">
        <f>SUMIFS('P24 monthly Buchungen'!F2:F124,'P24 monthly Buchungen'!D2:D124,$E10,'P24 monthly Buchungen'!C2:C124,"&gt;="&amp;CG$4,'P24 monthly Buchungen'!C2:C124,"&lt;"&amp;CG$5+1,'P24 monthly Buchungen'!L2:L124,"Ausgaben")-SUMIFS('P24 monthly Buchungen'!F2:F124,'P24 monthly Buchungen'!D2:D124,$E10,'P24 monthly Buchungen'!C2:C124,"&gt;="&amp;CG$4,'P24 monthly Buchungen'!C2:C124,"&lt;"&amp;CG$5+1,'P24 monthly Buchungen'!P2:P124,"Einnahmen")+SUMIFS('P24 monthly Buchungen'!F2:F124,'P24 monthly Buchungen'!D2:D124,$E10,'P24 monthly Buchungen'!C2:C124,"&gt;="&amp;CG$4,'P24 monthly Buchungen'!C2:C124,"&lt;"&amp;CG$5+1,'P24 monthly Buchungen'!L2:L124,"Einnahmen")-SUMIFS('P24 monthly Buchungen'!F2:F124,'P24 monthly Buchungen'!D2:D124,$E10,'P24 monthly Buchungen'!C2:C124,"&gt;="&amp;CG$4,'P24 monthly Buchungen'!C2:C124,"&lt;"&amp;CG$5+1,'P24 monthly Buchungen'!P2:P124,"Ausgaben")</f>
        <v>0</v>
      </c>
      <c r="CH10" s="21"/>
      <c r="CK10" s="26">
        <f>SUMIFS('P24 monthly Buchungen'!F2:F124,'P24 monthly Buchungen'!D2:D124,$E10,'P24 monthly Buchungen'!C2:C124,"&gt;="&amp;CK$4,'P24 monthly Buchungen'!C2:C124,"&lt;"&amp;CK$5+1,'P24 monthly Buchungen'!L2:L124,"Ausgaben")-SUMIFS('P24 monthly Buchungen'!F2:F124,'P24 monthly Buchungen'!D2:D124,$E10,'P24 monthly Buchungen'!C2:C124,"&gt;="&amp;CK$4,'P24 monthly Buchungen'!C2:C124,"&lt;"&amp;CK$5+1,'P24 monthly Buchungen'!P2:P124,"Einnahmen")+SUMIFS('P24 monthly Buchungen'!F2:F124,'P24 monthly Buchungen'!D2:D124,$E10,'P24 monthly Buchungen'!C2:C124,"&gt;="&amp;CK$4,'P24 monthly Buchungen'!C2:C124,"&lt;"&amp;CK$5+1,'P24 monthly Buchungen'!L2:L124,"Einnahmen")-SUMIFS('P24 monthly Buchungen'!F2:F124,'P24 monthly Buchungen'!D2:D124,$E10,'P24 monthly Buchungen'!C2:C124,"&gt;="&amp;CK$4,'P24 monthly Buchungen'!C2:C124,"&lt;"&amp;CK$5+1,'P24 monthly Buchungen'!P2:P124,"Ausgaben")</f>
        <v>0</v>
      </c>
      <c r="CL10" s="21"/>
      <c r="CO10" s="26">
        <f>SUMIFS('P24 monthly Buchungen'!F2:F124,'P24 monthly Buchungen'!D2:D124,$E10,'P24 monthly Buchungen'!C2:C124,"&gt;="&amp;CO$4,'P24 monthly Buchungen'!C2:C124,"&lt;"&amp;CO$5+1,'P24 monthly Buchungen'!L2:L124,"Ausgaben")-SUMIFS('P24 monthly Buchungen'!F2:F124,'P24 monthly Buchungen'!D2:D124,$E10,'P24 monthly Buchungen'!C2:C124,"&gt;="&amp;CO$4,'P24 monthly Buchungen'!C2:C124,"&lt;"&amp;CO$5+1,'P24 monthly Buchungen'!P2:P124,"Einnahmen")+SUMIFS('P24 monthly Buchungen'!F2:F124,'P24 monthly Buchungen'!D2:D124,$E10,'P24 monthly Buchungen'!C2:C124,"&gt;="&amp;CO$4,'P24 monthly Buchungen'!C2:C124,"&lt;"&amp;CO$5+1,'P24 monthly Buchungen'!L2:L124,"Einnahmen")-SUMIFS('P24 monthly Buchungen'!F2:F124,'P24 monthly Buchungen'!D2:D124,$E10,'P24 monthly Buchungen'!C2:C124,"&gt;="&amp;CO$4,'P24 monthly Buchungen'!C2:C124,"&lt;"&amp;CO$5+1,'P24 monthly Buchungen'!P2:P124,"Ausgaben")</f>
        <v>0</v>
      </c>
      <c r="CP10" s="21"/>
      <c r="CS10" s="26">
        <f>SUMIFS('P24 monthly Buchungen'!F2:F124,'P24 monthly Buchungen'!D2:D124,$E10,'P24 monthly Buchungen'!C2:C124,"&gt;="&amp;CS$4,'P24 monthly Buchungen'!C2:C124,"&lt;"&amp;CS$5+1,'P24 monthly Buchungen'!L2:L124,"Ausgaben")-SUMIFS('P24 monthly Buchungen'!F2:F124,'P24 monthly Buchungen'!D2:D124,$E10,'P24 monthly Buchungen'!C2:C124,"&gt;="&amp;CS$4,'P24 monthly Buchungen'!C2:C124,"&lt;"&amp;CS$5+1,'P24 monthly Buchungen'!P2:P124,"Einnahmen")+SUMIFS('P24 monthly Buchungen'!F2:F124,'P24 monthly Buchungen'!D2:D124,$E10,'P24 monthly Buchungen'!C2:C124,"&gt;="&amp;CS$4,'P24 monthly Buchungen'!C2:C124,"&lt;"&amp;CS$5+1,'P24 monthly Buchungen'!L2:L124,"Einnahmen")-SUMIFS('P24 monthly Buchungen'!F2:F124,'P24 monthly Buchungen'!D2:D124,$E10,'P24 monthly Buchungen'!C2:C124,"&gt;="&amp;CS$4,'P24 monthly Buchungen'!C2:C124,"&lt;"&amp;CS$5+1,'P24 monthly Buchungen'!P2:P124,"Ausgaben")</f>
        <v>0</v>
      </c>
      <c r="CT10" s="21"/>
      <c r="CW10" s="26">
        <f>SUMIFS('P24 monthly Buchungen'!F2:F124,'P24 monthly Buchungen'!D2:D124,$E10,'P24 monthly Buchungen'!C2:C124,"&gt;="&amp;CW$4,'P24 monthly Buchungen'!C2:C124,"&lt;"&amp;CW$5+1,'P24 monthly Buchungen'!L2:L124,"Ausgaben")-SUMIFS('P24 monthly Buchungen'!F2:F124,'P24 monthly Buchungen'!D2:D124,$E10,'P24 monthly Buchungen'!C2:C124,"&gt;="&amp;CW$4,'P24 monthly Buchungen'!C2:C124,"&lt;"&amp;CW$5+1,'P24 monthly Buchungen'!P2:P124,"Einnahmen")+SUMIFS('P24 monthly Buchungen'!F2:F124,'P24 monthly Buchungen'!D2:D124,$E10,'P24 monthly Buchungen'!C2:C124,"&gt;="&amp;CW$4,'P24 monthly Buchungen'!C2:C124,"&lt;"&amp;CW$5+1,'P24 monthly Buchungen'!L2:L124,"Einnahmen")-SUMIFS('P24 monthly Buchungen'!F2:F124,'P24 monthly Buchungen'!D2:D124,$E10,'P24 monthly Buchungen'!C2:C124,"&gt;="&amp;CW$4,'P24 monthly Buchungen'!C2:C124,"&lt;"&amp;CW$5+1,'P24 monthly Buchungen'!P2:P124,"Ausgaben")</f>
        <v>0</v>
      </c>
      <c r="CX10" s="21"/>
      <c r="DA10" s="26">
        <f>SUMIFS('P24 monthly Buchungen'!F2:F124,'P24 monthly Buchungen'!D2:D124,$E10,'P24 monthly Buchungen'!C2:C124,"&gt;="&amp;DA$4,'P24 monthly Buchungen'!C2:C124,"&lt;"&amp;DA$5+1,'P24 monthly Buchungen'!L2:L124,"Ausgaben")-SUMIFS('P24 monthly Buchungen'!F2:F124,'P24 monthly Buchungen'!D2:D124,$E10,'P24 monthly Buchungen'!C2:C124,"&gt;="&amp;DA$4,'P24 monthly Buchungen'!C2:C124,"&lt;"&amp;DA$5+1,'P24 monthly Buchungen'!P2:P124,"Einnahmen")+SUMIFS('P24 monthly Buchungen'!F2:F124,'P24 monthly Buchungen'!D2:D124,$E10,'P24 monthly Buchungen'!C2:C124,"&gt;="&amp;DA$4,'P24 monthly Buchungen'!C2:C124,"&lt;"&amp;DA$5+1,'P24 monthly Buchungen'!L2:L124,"Einnahmen")-SUMIFS('P24 monthly Buchungen'!F2:F124,'P24 monthly Buchungen'!D2:D124,$E10,'P24 monthly Buchungen'!C2:C124,"&gt;="&amp;DA$4,'P24 monthly Buchungen'!C2:C124,"&lt;"&amp;DA$5+1,'P24 monthly Buchungen'!P2:P124,"Ausgaben")</f>
        <v>0</v>
      </c>
      <c r="DB10" s="21"/>
      <c r="DE10" s="26">
        <f>SUMIFS('P24 monthly Buchungen'!F2:F124,'P24 monthly Buchungen'!D2:D124,$E10,'P24 monthly Buchungen'!C2:C124,"&gt;="&amp;DE$4,'P24 monthly Buchungen'!C2:C124,"&lt;"&amp;DE$5+1,'P24 monthly Buchungen'!L2:L124,"Ausgaben")-SUMIFS('P24 monthly Buchungen'!F2:F124,'P24 monthly Buchungen'!D2:D124,$E10,'P24 monthly Buchungen'!C2:C124,"&gt;="&amp;DE$4,'P24 monthly Buchungen'!C2:C124,"&lt;"&amp;DE$5+1,'P24 monthly Buchungen'!P2:P124,"Einnahmen")+SUMIFS('P24 monthly Buchungen'!F2:F124,'P24 monthly Buchungen'!D2:D124,$E10,'P24 monthly Buchungen'!C2:C124,"&gt;="&amp;DE$4,'P24 monthly Buchungen'!C2:C124,"&lt;"&amp;DE$5+1,'P24 monthly Buchungen'!L2:L124,"Einnahmen")-SUMIFS('P24 monthly Buchungen'!F2:F124,'P24 monthly Buchungen'!D2:D124,$E10,'P24 monthly Buchungen'!C2:C124,"&gt;="&amp;DE$4,'P24 monthly Buchungen'!C2:C124,"&lt;"&amp;DE$5+1,'P24 monthly Buchungen'!P2:P124,"Ausgaben")</f>
        <v>1368.35</v>
      </c>
      <c r="DF10" s="21"/>
      <c r="DI10" s="26">
        <f>SUMIFS('P24 monthly Buchungen'!F2:F124,'P24 monthly Buchungen'!D2:D124,$E10,'P24 monthly Buchungen'!C2:C124,"&gt;="&amp;DI$4,'P24 monthly Buchungen'!C2:C124,"&lt;"&amp;DI$5+1,'P24 monthly Buchungen'!L2:L124,"Ausgaben")-SUMIFS('P24 monthly Buchungen'!F2:F124,'P24 monthly Buchungen'!D2:D124,$E10,'P24 monthly Buchungen'!C2:C124,"&gt;="&amp;DI$4,'P24 monthly Buchungen'!C2:C124,"&lt;"&amp;DI$5+1,'P24 monthly Buchungen'!P2:P124,"Einnahmen")+SUMIFS('P24 monthly Buchungen'!F2:F124,'P24 monthly Buchungen'!D2:D124,$E10,'P24 monthly Buchungen'!C2:C124,"&gt;="&amp;DI$4,'P24 monthly Buchungen'!C2:C124,"&lt;"&amp;DI$5+1,'P24 monthly Buchungen'!L2:L124,"Einnahmen")-SUMIFS('P24 monthly Buchungen'!F2:F124,'P24 monthly Buchungen'!D2:D124,$E10,'P24 monthly Buchungen'!C2:C124,"&gt;="&amp;DI$4,'P24 monthly Buchungen'!C2:C124,"&lt;"&amp;DI$5+1,'P24 monthly Buchungen'!P2:P124,"Ausgaben")</f>
        <v>914.03</v>
      </c>
      <c r="DJ10" s="21"/>
      <c r="DM10" s="26">
        <f>SUMIFS('P24 monthly Buchungen'!F2:F124,'P24 monthly Buchungen'!D2:D124,$E10,'P24 monthly Buchungen'!C2:C124,"&gt;="&amp;DM$4,'P24 monthly Buchungen'!C2:C124,"&lt;"&amp;DM$5+1,'P24 monthly Buchungen'!L2:L124,"Ausgaben")-SUMIFS('P24 monthly Buchungen'!F2:F124,'P24 monthly Buchungen'!D2:D124,$E10,'P24 monthly Buchungen'!C2:C124,"&gt;="&amp;DM$4,'P24 monthly Buchungen'!C2:C124,"&lt;"&amp;DM$5+1,'P24 monthly Buchungen'!P2:P124,"Einnahmen")+SUMIFS('P24 monthly Buchungen'!F2:F124,'P24 monthly Buchungen'!D2:D124,$E10,'P24 monthly Buchungen'!C2:C124,"&gt;="&amp;DM$4,'P24 monthly Buchungen'!C2:C124,"&lt;"&amp;DM$5+1,'P24 monthly Buchungen'!L2:L124,"Einnahmen")-SUMIFS('P24 monthly Buchungen'!F2:F124,'P24 monthly Buchungen'!D2:D124,$E10,'P24 monthly Buchungen'!C2:C124,"&gt;="&amp;DM$4,'P24 monthly Buchungen'!C2:C124,"&lt;"&amp;DM$5+1,'P24 monthly Buchungen'!P2:P124,"Ausgaben")</f>
        <v>0</v>
      </c>
      <c r="DN10" s="21"/>
      <c r="DQ10" s="26">
        <f>SUMIFS('P24 monthly Buchungen'!F2:F124,'P24 monthly Buchungen'!D2:D124,$E10,'P24 monthly Buchungen'!C2:C124,"&gt;="&amp;DQ$4,'P24 monthly Buchungen'!C2:C124,"&lt;"&amp;DQ$5+1,'P24 monthly Buchungen'!L2:L124,"Ausgaben")-SUMIFS('P24 monthly Buchungen'!F2:F124,'P24 monthly Buchungen'!D2:D124,$E10,'P24 monthly Buchungen'!C2:C124,"&gt;="&amp;DQ$4,'P24 monthly Buchungen'!C2:C124,"&lt;"&amp;DQ$5+1,'P24 monthly Buchungen'!P2:P124,"Einnahmen")+SUMIFS('P24 monthly Buchungen'!F2:F124,'P24 monthly Buchungen'!D2:D124,$E10,'P24 monthly Buchungen'!C2:C124,"&gt;="&amp;DQ$4,'P24 monthly Buchungen'!C2:C124,"&lt;"&amp;DQ$5+1,'P24 monthly Buchungen'!L2:L124,"Einnahmen")-SUMIFS('P24 monthly Buchungen'!F2:F124,'P24 monthly Buchungen'!D2:D124,$E10,'P24 monthly Buchungen'!C2:C124,"&gt;="&amp;DQ$4,'P24 monthly Buchungen'!C2:C124,"&lt;"&amp;DQ$5+1,'P24 monthly Buchungen'!P2:P124,"Ausgaben")</f>
        <v>0</v>
      </c>
      <c r="DR10" s="21"/>
      <c r="DU10" s="26">
        <f>SUMIFS('P24 monthly Buchungen'!F2:F124,'P24 monthly Buchungen'!D2:D124,$E10,'P24 monthly Buchungen'!C2:C124,"&gt;="&amp;DU$4,'P24 monthly Buchungen'!C2:C124,"&lt;"&amp;DU$5+1,'P24 monthly Buchungen'!L2:L124,"Ausgaben")-SUMIFS('P24 monthly Buchungen'!F2:F124,'P24 monthly Buchungen'!D2:D124,$E10,'P24 monthly Buchungen'!C2:C124,"&gt;="&amp;DU$4,'P24 monthly Buchungen'!C2:C124,"&lt;"&amp;DU$5+1,'P24 monthly Buchungen'!P2:P124,"Einnahmen")+SUMIFS('P24 monthly Buchungen'!F2:F124,'P24 monthly Buchungen'!D2:D124,$E10,'P24 monthly Buchungen'!C2:C124,"&gt;="&amp;DU$4,'P24 monthly Buchungen'!C2:C124,"&lt;"&amp;DU$5+1,'P24 monthly Buchungen'!L2:L124,"Einnahmen")-SUMIFS('P24 monthly Buchungen'!F2:F124,'P24 monthly Buchungen'!D2:D124,$E10,'P24 monthly Buchungen'!C2:C124,"&gt;="&amp;DU$4,'P24 monthly Buchungen'!C2:C124,"&lt;"&amp;DU$5+1,'P24 monthly Buchungen'!P2:P124,"Ausgaben")</f>
        <v>0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Buchungen'!F2:F124,'P24 monthly Buchungen'!D2:D124,$E10,'P24 monthly Buchungen'!C2:C124,"&gt;="&amp;EG$4,'P24 monthly Buchungen'!C2:C124,"&lt;"&amp;EG$5+1,'P24 monthly Buchungen'!L2:L124,"Ausgaben")-SUMIFS('P24 monthly Buchungen'!F2:F124,'P24 monthly Buchungen'!D2:D124,$E10,'P24 monthly Buchungen'!C2:C124,"&gt;="&amp;EG$4,'P24 monthly Buchungen'!C2:C124,"&lt;"&amp;EG$5+1,'P24 monthly Buchungen'!P2:P124,"Einnahmen")+SUMIFS('P24 monthly Buchungen'!F2:F124,'P24 monthly Buchungen'!D2:D124,$E10,'P24 monthly Buchungen'!C2:C124,"&gt;="&amp;EG$4,'P24 monthly Buchungen'!C2:C124,"&lt;"&amp;EG$5+1,'P24 monthly Buchungen'!L2:L124,"Einnahmen")-SUMIFS('P24 monthly Buchungen'!F2:F124,'P24 monthly Buchungen'!D2:D124,$E10,'P24 monthly Buchungen'!C2:C124,"&gt;="&amp;EG$4,'P24 monthly Buchungen'!C2:C124,"&lt;"&amp;EG$5+1,'P24 monthly Buchungen'!P2:P124,"Ausgaben")</f>
        <v>0</v>
      </c>
      <c r="EH10" s="21"/>
      <c r="EK10" s="26">
        <f>SUMIFS('P24 monthly Buchungen'!F2:F124,'P24 monthly Buchungen'!D2:D124,$E10,'P24 monthly Buchungen'!C2:C124,"&gt;="&amp;EK$4,'P24 monthly Buchungen'!C2:C124,"&lt;"&amp;EK$5+1,'P24 monthly Buchungen'!L2:L124,"Ausgaben")-SUMIFS('P24 monthly Buchungen'!F2:F124,'P24 monthly Buchungen'!D2:D124,$E10,'P24 monthly Buchungen'!C2:C124,"&gt;="&amp;EK$4,'P24 monthly Buchungen'!C2:C124,"&lt;"&amp;EK$5+1,'P24 monthly Buchungen'!P2:P124,"Einnahmen")+SUMIFS('P24 monthly Buchungen'!F2:F124,'P24 monthly Buchungen'!D2:D124,$E10,'P24 monthly Buchungen'!C2:C124,"&gt;="&amp;EK$4,'P24 monthly Buchungen'!C2:C124,"&lt;"&amp;EK$5+1,'P24 monthly Buchungen'!L2:L124,"Einnahmen")-SUMIFS('P24 monthly Buchungen'!F2:F124,'P24 monthly Buchungen'!D2:D124,$E10,'P24 monthly Buchungen'!C2:C124,"&gt;="&amp;EK$4,'P24 monthly Buchungen'!C2:C124,"&lt;"&amp;EK$5+1,'P24 monthly Buchungen'!P2:P124,"Ausgaben")</f>
        <v>0</v>
      </c>
      <c r="EL10" s="21"/>
      <c r="EO10" s="26">
        <f>SUMIFS('P24 monthly Buchungen'!F2:F124,'P24 monthly Buchungen'!D2:D124,$E10,'P24 monthly Buchungen'!C2:C124,"&gt;="&amp;EO$4,'P24 monthly Buchungen'!C2:C124,"&lt;"&amp;EO$5+1,'P24 monthly Buchungen'!L2:L124,"Ausgaben")-SUMIFS('P24 monthly Buchungen'!F2:F124,'P24 monthly Buchungen'!D2:D124,$E10,'P24 monthly Buchungen'!C2:C124,"&gt;="&amp;EO$4,'P24 monthly Buchungen'!C2:C124,"&lt;"&amp;EO$5+1,'P24 monthly Buchungen'!P2:P124,"Einnahmen")+SUMIFS('P24 monthly Buchungen'!F2:F124,'P24 monthly Buchungen'!D2:D124,$E10,'P24 monthly Buchungen'!C2:C124,"&gt;="&amp;EO$4,'P24 monthly Buchungen'!C2:C124,"&lt;"&amp;EO$5+1,'P24 monthly Buchungen'!L2:L124,"Einnahmen")-SUMIFS('P24 monthly Buchungen'!F2:F124,'P24 monthly Buchungen'!D2:D124,$E10,'P24 monthly Buchungen'!C2:C124,"&gt;="&amp;EO$4,'P24 monthly Buchungen'!C2:C124,"&lt;"&amp;EO$5+1,'P24 monthly Buchungen'!P2:P124,"Ausgaben")</f>
        <v>0</v>
      </c>
      <c r="EP10" s="21"/>
      <c r="ES10" s="26">
        <f>SUMIFS('P24 monthly Buchungen'!F2:F124,'P24 monthly Buchungen'!D2:D124,$E10,'P24 monthly Buchungen'!C2:C124,"&gt;="&amp;ES$4,'P24 monthly Buchungen'!C2:C124,"&lt;"&amp;ES$5+1,'P24 monthly Buchungen'!L2:L124,"Ausgaben")-SUMIFS('P24 monthly Buchungen'!F2:F124,'P24 monthly Buchungen'!D2:D124,$E10,'P24 monthly Buchungen'!C2:C124,"&gt;="&amp;ES$4,'P24 monthly Buchungen'!C2:C124,"&lt;"&amp;ES$5+1,'P24 monthly Buchungen'!P2:P124,"Einnahmen")+SUMIFS('P24 monthly Buchungen'!F2:F124,'P24 monthly Buchungen'!D2:D124,$E10,'P24 monthly Buchungen'!C2:C124,"&gt;="&amp;ES$4,'P24 monthly Buchungen'!C2:C124,"&lt;"&amp;ES$5+1,'P24 monthly Buchungen'!L2:L124,"Einnahmen")-SUMIFS('P24 monthly Buchungen'!F2:F124,'P24 monthly Buchungen'!D2:D124,$E10,'P24 monthly Buchungen'!C2:C124,"&gt;="&amp;ES$4,'P24 monthly Buchungen'!C2:C124,"&lt;"&amp;ES$5+1,'P24 monthly Buchungen'!P2:P124,"Ausgaben")</f>
        <v>0</v>
      </c>
      <c r="ET10" s="21"/>
      <c r="EW10" s="26">
        <f>SUMIFS('P24 monthly Buchungen'!F2:F124,'P24 monthly Buchungen'!D2:D124,$E10,'P24 monthly Buchungen'!C2:C124,"&gt;="&amp;EW$4,'P24 monthly Buchungen'!C2:C124,"&lt;"&amp;EW$5+1,'P24 monthly Buchungen'!L2:L124,"Ausgaben")-SUMIFS('P24 monthly Buchungen'!F2:F124,'P24 monthly Buchungen'!D2:D124,$E10,'P24 monthly Buchungen'!C2:C124,"&gt;="&amp;EW$4,'P24 monthly Buchungen'!C2:C124,"&lt;"&amp;EW$5+1,'P24 monthly Buchungen'!P2:P124,"Einnahmen")+SUMIFS('P24 monthly Buchungen'!F2:F124,'P24 monthly Buchungen'!D2:D124,$E10,'P24 monthly Buchungen'!C2:C124,"&gt;="&amp;EW$4,'P24 monthly Buchungen'!C2:C124,"&lt;"&amp;EW$5+1,'P24 monthly Buchungen'!L2:L124,"Einnahmen")-SUMIFS('P24 monthly Buchungen'!F2:F124,'P24 monthly Buchungen'!D2:D124,$E10,'P24 monthly Buchungen'!C2:C124,"&gt;="&amp;EW$4,'P24 monthly Buchungen'!C2:C124,"&lt;"&amp;EW$5+1,'P24 monthly Buchungen'!P2:P124,"Ausgaben")</f>
        <v>0</v>
      </c>
      <c r="EX10" s="21"/>
      <c r="FA10" s="26">
        <f>SUMIFS('P24 monthly Buchungen'!F2:F124,'P24 monthly Buchungen'!D2:D124,$E10,'P24 monthly Buchungen'!C2:C124,"&gt;="&amp;FA$4,'P24 monthly Buchungen'!C2:C124,"&lt;"&amp;FA$5+1,'P24 monthly Buchungen'!L2:L124,"Ausgaben")-SUMIFS('P24 monthly Buchungen'!F2:F124,'P24 monthly Buchungen'!D2:D124,$E10,'P24 monthly Buchungen'!C2:C124,"&gt;="&amp;FA$4,'P24 monthly Buchungen'!C2:C124,"&lt;"&amp;FA$5+1,'P24 monthly Buchungen'!P2:P124,"Einnahmen")+SUMIFS('P24 monthly Buchungen'!F2:F124,'P24 monthly Buchungen'!D2:D124,$E10,'P24 monthly Buchungen'!C2:C124,"&gt;="&amp;FA$4,'P24 monthly Buchungen'!C2:C124,"&lt;"&amp;FA$5+1,'P24 monthly Buchungen'!L2:L124,"Einnahmen")-SUMIFS('P24 monthly Buchungen'!F2:F124,'P24 monthly Buchungen'!D2:D124,$E10,'P24 monthly Buchungen'!C2:C124,"&gt;="&amp;FA$4,'P24 monthly Buchungen'!C2:C124,"&lt;"&amp;FA$5+1,'P24 monthly Buchungen'!P2:P124,"Ausgaben")</f>
        <v>0</v>
      </c>
      <c r="FB10" s="21"/>
      <c r="FE10" s="26">
        <f>SUMIFS('P24 monthly Buchungen'!F2:F124,'P24 monthly Buchungen'!D2:D124,$E10,'P24 monthly Buchungen'!C2:C124,"&gt;="&amp;FE$4,'P24 monthly Buchungen'!C2:C124,"&lt;"&amp;FE$5+1,'P24 monthly Buchungen'!L2:L124,"Ausgaben")-SUMIFS('P24 monthly Buchungen'!F2:F124,'P24 monthly Buchungen'!D2:D124,$E10,'P24 monthly Buchungen'!C2:C124,"&gt;="&amp;FE$4,'P24 monthly Buchungen'!C2:C124,"&lt;"&amp;FE$5+1,'P24 monthly Buchungen'!P2:P124,"Einnahmen")+SUMIFS('P24 monthly Buchungen'!F2:F124,'P24 monthly Buchungen'!D2:D124,$E10,'P24 monthly Buchungen'!C2:C124,"&gt;="&amp;FE$4,'P24 monthly Buchungen'!C2:C124,"&lt;"&amp;FE$5+1,'P24 monthly Buchungen'!L2:L124,"Einnahmen")-SUMIFS('P24 monthly Buchungen'!F2:F124,'P24 monthly Buchungen'!D2:D124,$E10,'P24 monthly Buchungen'!C2:C124,"&gt;="&amp;FE$4,'P24 monthly Buchungen'!C2:C124,"&lt;"&amp;FE$5+1,'P24 monthly Buchungen'!P2:P124,"Ausgaben")</f>
        <v>0</v>
      </c>
      <c r="FF10" s="21"/>
      <c r="FI10" s="26">
        <f>SUMIFS('P24 monthly Buchungen'!F2:F124,'P24 monthly Buchungen'!D2:D124,$E10,'P24 monthly Buchungen'!C2:C124,"&gt;="&amp;FI$4,'P24 monthly Buchungen'!C2:C124,"&lt;"&amp;FI$5+1,'P24 monthly Buchungen'!L2:L124,"Ausgaben")-SUMIFS('P24 monthly Buchungen'!F2:F124,'P24 monthly Buchungen'!D2:D124,$E10,'P24 monthly Buchungen'!C2:C124,"&gt;="&amp;FI$4,'P24 monthly Buchungen'!C2:C124,"&lt;"&amp;FI$5+1,'P24 monthly Buchungen'!P2:P124,"Einnahmen")+SUMIFS('P24 monthly Buchungen'!F2:F124,'P24 monthly Buchungen'!D2:D124,$E10,'P24 monthly Buchungen'!C2:C124,"&gt;="&amp;FI$4,'P24 monthly Buchungen'!C2:C124,"&lt;"&amp;FI$5+1,'P24 monthly Buchungen'!L2:L124,"Einnahmen")-SUMIFS('P24 monthly Buchungen'!F2:F124,'P24 monthly Buchungen'!D2:D124,$E10,'P24 monthly Buchungen'!C2:C124,"&gt;="&amp;FI$4,'P24 monthly Buchungen'!C2:C124,"&lt;"&amp;FI$5+1,'P24 monthly Buchungen'!P2:P124,"Ausgaben")</f>
        <v>0</v>
      </c>
      <c r="FJ10" s="21"/>
      <c r="FM10" s="26">
        <f>SUMIFS('P24 monthly Buchungen'!F2:F124,'P24 monthly Buchungen'!D2:D124,$E10,'P24 monthly Buchungen'!C2:C124,"&gt;="&amp;FM$4,'P24 monthly Buchungen'!C2:C124,"&lt;"&amp;FM$5+1,'P24 monthly Buchungen'!L2:L124,"Ausgaben")-SUMIFS('P24 monthly Buchungen'!F2:F124,'P24 monthly Buchungen'!D2:D124,$E10,'P24 monthly Buchungen'!C2:C124,"&gt;="&amp;FM$4,'P24 monthly Buchungen'!C2:C124,"&lt;"&amp;FM$5+1,'P24 monthly Buchungen'!P2:P124,"Einnahmen")+SUMIFS('P24 monthly Buchungen'!F2:F124,'P24 monthly Buchungen'!D2:D124,$E10,'P24 monthly Buchungen'!C2:C124,"&gt;="&amp;FM$4,'P24 monthly Buchungen'!C2:C124,"&lt;"&amp;FM$5+1,'P24 monthly Buchungen'!L2:L124,"Einnahmen")-SUMIFS('P24 monthly Buchungen'!F2:F124,'P24 monthly Buchungen'!D2:D124,$E10,'P24 monthly Buchungen'!C2:C124,"&gt;="&amp;FM$4,'P24 monthly Buchungen'!C2:C124,"&lt;"&amp;FM$5+1,'P24 monthly Buchungen'!P2:P124,"Ausgaben")</f>
        <v>0</v>
      </c>
      <c r="FN10" s="21"/>
      <c r="FQ10" s="26">
        <f>SUMIFS('P24 monthly Buchungen'!F2:F124,'P24 monthly Buchungen'!D2:D124,$E10,'P24 monthly Buchungen'!C2:C124,"&gt;="&amp;FQ$4,'P24 monthly Buchungen'!C2:C124,"&lt;"&amp;FQ$5+1,'P24 monthly Buchungen'!L2:L124,"Ausgaben")-SUMIFS('P24 monthly Buchungen'!F2:F124,'P24 monthly Buchungen'!D2:D124,$E10,'P24 monthly Buchungen'!C2:C124,"&gt;="&amp;FQ$4,'P24 monthly Buchungen'!C2:C124,"&lt;"&amp;FQ$5+1,'P24 monthly Buchungen'!P2:P124,"Einnahmen")+SUMIFS('P24 monthly Buchungen'!F2:F124,'P24 monthly Buchungen'!D2:D124,$E10,'P24 monthly Buchungen'!C2:C124,"&gt;="&amp;FQ$4,'P24 monthly Buchungen'!C2:C124,"&lt;"&amp;FQ$5+1,'P24 monthly Buchungen'!L2:L124,"Einnahmen")-SUMIFS('P24 monthly Buchungen'!F2:F124,'P24 monthly Buchungen'!D2:D124,$E10,'P24 monthly Buchungen'!C2:C124,"&gt;="&amp;FQ$4,'P24 monthly Buchungen'!C2:C124,"&lt;"&amp;FQ$5+1,'P24 monthly Buchungen'!P2:P124,"Ausgaben")</f>
        <v>0</v>
      </c>
      <c r="FR10" s="21"/>
      <c r="FU10" s="26">
        <f>SUMIFS('P24 monthly Buchungen'!F2:F124,'P24 monthly Buchungen'!D2:D124,$E10,'P24 monthly Buchungen'!C2:C124,"&gt;="&amp;FU$4,'P24 monthly Buchungen'!C2:C124,"&lt;"&amp;FU$5+1,'P24 monthly Buchungen'!L2:L124,"Ausgaben")-SUMIFS('P24 monthly Buchungen'!F2:F124,'P24 monthly Buchungen'!D2:D124,$E10,'P24 monthly Buchungen'!C2:C124,"&gt;="&amp;FU$4,'P24 monthly Buchungen'!C2:C124,"&lt;"&amp;FU$5+1,'P24 monthly Buchungen'!P2:P124,"Einnahmen")+SUMIFS('P24 monthly Buchungen'!F2:F124,'P24 monthly Buchungen'!D2:D124,$E10,'P24 monthly Buchungen'!C2:C124,"&gt;="&amp;FU$4,'P24 monthly Buchungen'!C2:C124,"&lt;"&amp;FU$5+1,'P24 monthly Buchungen'!L2:L124,"Einnahmen")-SUMIFS('P24 monthly Buchungen'!F2:F124,'P24 monthly Buchungen'!D2:D124,$E10,'P24 monthly Buchungen'!C2:C124,"&gt;="&amp;FU$4,'P24 monthly Buchungen'!C2:C124,"&lt;"&amp;FU$5+1,'P24 monthly Buchungen'!P2:P124,"Ausgaben")</f>
        <v>0</v>
      </c>
      <c r="FV10" s="21"/>
      <c r="FY10" s="26">
        <f>SUMIFS('P24 monthly Buchungen'!F2:F124,'P24 monthly Buchungen'!D2:D124,$E10,'P24 monthly Buchungen'!C2:C124,"&gt;="&amp;FY$4,'P24 monthly Buchungen'!C2:C124,"&lt;"&amp;FY$5+1,'P24 monthly Buchungen'!L2:L124,"Ausgaben")-SUMIFS('P24 monthly Buchungen'!F2:F124,'P24 monthly Buchungen'!D2:D124,$E10,'P24 monthly Buchungen'!C2:C124,"&gt;="&amp;FY$4,'P24 monthly Buchungen'!C2:C124,"&lt;"&amp;FY$5+1,'P24 monthly Buchungen'!P2:P124,"Einnahmen")+SUMIFS('P24 monthly Buchungen'!F2:F124,'P24 monthly Buchungen'!D2:D124,$E10,'P24 monthly Buchungen'!C2:C124,"&gt;="&amp;FY$4,'P24 monthly Buchungen'!C2:C124,"&lt;"&amp;FY$5+1,'P24 monthly Buchungen'!L2:L124,"Einnahmen")-SUMIFS('P24 monthly Buchungen'!F2:F124,'P24 monthly Buchungen'!D2:D124,$E10,'P24 monthly Buchungen'!C2:C124,"&gt;="&amp;FY$4,'P24 monthly Buchungen'!C2:C124,"&lt;"&amp;FY$5+1,'P24 monthly Buchungen'!P2:P124,"Ausgaben")</f>
        <v>0</v>
      </c>
      <c r="FZ10" s="21"/>
      <c r="GC10" s="26">
        <f>SUMIFS('P24 monthly Buchungen'!F2:F124,'P24 monthly Buchungen'!D2:D124,$E10,'P24 monthly Buchungen'!C2:C124,"&gt;="&amp;GC$4,'P24 monthly Buchungen'!C2:C124,"&lt;"&amp;GC$5+1,'P24 monthly Buchungen'!L2:L124,"Ausgaben")-SUMIFS('P24 monthly Buchungen'!F2:F124,'P24 monthly Buchungen'!D2:D124,$E10,'P24 monthly Buchungen'!C2:C124,"&gt;="&amp;GC$4,'P24 monthly Buchungen'!C2:C124,"&lt;"&amp;GC$5+1,'P24 monthly Buchungen'!P2:P124,"Einnahmen")+SUMIFS('P24 monthly Buchungen'!F2:F124,'P24 monthly Buchungen'!D2:D124,$E10,'P24 monthly Buchungen'!C2:C124,"&gt;="&amp;GC$4,'P24 monthly Buchungen'!C2:C124,"&lt;"&amp;GC$5+1,'P24 monthly Buchungen'!L2:L124,"Einnahmen")-SUMIFS('P24 monthly Buchungen'!F2:F124,'P24 monthly Buchungen'!D2:D124,$E10,'P24 monthly Buchungen'!C2:C124,"&gt;="&amp;GC$4,'P24 monthly Buchungen'!C2:C124,"&lt;"&amp;GC$5+1,'P24 monthly Buchungen'!P2:P124,"Ausgaben")</f>
        <v>0</v>
      </c>
    </row>
    <row r="11" spans="1:185" x14ac:dyDescent="0.2">
      <c r="D11" t="s">
        <v>5013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Buchungen'!F2:F124,'P24 monthly Buchungen'!D2:D124,$E11,'P24 monthly Buchungen'!C2:C124,"&gt;="&amp;U$4,'P24 monthly Buchungen'!C2:C124,"&lt;"&amp;U$5+1,'P24 monthly Buchungen'!L2:L124,"Ausgaben")-SUMIFS('P24 monthly Buchungen'!F2:F124,'P24 monthly Buchungen'!D2:D124,$E11,'P24 monthly Buchungen'!C2:C124,"&gt;="&amp;U$4,'P24 monthly Buchungen'!C2:C124,"&lt;"&amp;U$5+1,'P24 monthly Buchungen'!P2:P124,"Einnahmen")+SUMIFS('P24 monthly Buchungen'!F2:F124,'P24 monthly Buchungen'!D2:D124,$E11,'P24 monthly Buchungen'!C2:C124,"&gt;="&amp;U$4,'P24 monthly Buchungen'!C2:C124,"&lt;"&amp;U$5+1,'P24 monthly Buchungen'!L2:L124,"Einnahmen")-SUMIFS('P24 monthly Buchungen'!F2:F124,'P24 monthly Buchungen'!D2:D124,$E11,'P24 monthly Buchungen'!C2:C124,"&gt;="&amp;U$4,'P24 monthly Buchungen'!C2:C124,"&lt;"&amp;U$5+1,'P24 monthly Buchungen'!P2:P124,"Ausgaben")</f>
        <v>0</v>
      </c>
      <c r="V11" s="21"/>
      <c r="Y11" s="26">
        <f>SUMIFS('P24 monthly Buchungen'!F2:F124,'P24 monthly Buchungen'!D2:D124,$E11,'P24 monthly Buchungen'!C2:C124,"&gt;="&amp;Y$4,'P24 monthly Buchungen'!C2:C124,"&lt;"&amp;Y$5+1,'P24 monthly Buchungen'!L2:L124,"Ausgaben")-SUMIFS('P24 monthly Buchungen'!F2:F124,'P24 monthly Buchungen'!D2:D124,$E11,'P24 monthly Buchungen'!C2:C124,"&gt;="&amp;Y$4,'P24 monthly Buchungen'!C2:C124,"&lt;"&amp;Y$5+1,'P24 monthly Buchungen'!P2:P124,"Einnahmen")+SUMIFS('P24 monthly Buchungen'!F2:F124,'P24 monthly Buchungen'!D2:D124,$E11,'P24 monthly Buchungen'!C2:C124,"&gt;="&amp;Y$4,'P24 monthly Buchungen'!C2:C124,"&lt;"&amp;Y$5+1,'P24 monthly Buchungen'!L2:L124,"Einnahmen")-SUMIFS('P24 monthly Buchungen'!F2:F124,'P24 monthly Buchungen'!D2:D124,$E11,'P24 monthly Buchungen'!C2:C124,"&gt;="&amp;Y$4,'P24 monthly Buchungen'!C2:C124,"&lt;"&amp;Y$5+1,'P24 monthly Buchungen'!P2:P124,"Ausgaben")</f>
        <v>0</v>
      </c>
      <c r="Z11" s="21"/>
      <c r="AC11" s="26">
        <f>SUMIFS('P24 monthly Buchungen'!F2:F124,'P24 monthly Buchungen'!D2:D124,$E11,'P24 monthly Buchungen'!C2:C124,"&gt;="&amp;AC$4,'P24 monthly Buchungen'!C2:C124,"&lt;"&amp;AC$5+1,'P24 monthly Buchungen'!L2:L124,"Ausgaben")-SUMIFS('P24 monthly Buchungen'!F2:F124,'P24 monthly Buchungen'!D2:D124,$E11,'P24 monthly Buchungen'!C2:C124,"&gt;="&amp;AC$4,'P24 monthly Buchungen'!C2:C124,"&lt;"&amp;AC$5+1,'P24 monthly Buchungen'!P2:P124,"Einnahmen")+SUMIFS('P24 monthly Buchungen'!F2:F124,'P24 monthly Buchungen'!D2:D124,$E11,'P24 monthly Buchungen'!C2:C124,"&gt;="&amp;AC$4,'P24 monthly Buchungen'!C2:C124,"&lt;"&amp;AC$5+1,'P24 monthly Buchungen'!L2:L124,"Einnahmen")-SUMIFS('P24 monthly Buchungen'!F2:F124,'P24 monthly Buchungen'!D2:D124,$E11,'P24 monthly Buchungen'!C2:C124,"&gt;="&amp;AC$4,'P24 monthly Buchungen'!C2:C124,"&lt;"&amp;AC$5+1,'P24 monthly Buchungen'!P2:P124,"Ausgaben")</f>
        <v>0</v>
      </c>
      <c r="AD11" s="21"/>
      <c r="AG11" s="26">
        <f>SUMIFS('P24 monthly Buchungen'!F2:F124,'P24 monthly Buchungen'!D2:D124,$E11,'P24 monthly Buchungen'!C2:C124,"&gt;="&amp;AG$4,'P24 monthly Buchungen'!C2:C124,"&lt;"&amp;AG$5+1,'P24 monthly Buchungen'!L2:L124,"Ausgaben")-SUMIFS('P24 monthly Buchungen'!F2:F124,'P24 monthly Buchungen'!D2:D124,$E11,'P24 monthly Buchungen'!C2:C124,"&gt;="&amp;AG$4,'P24 monthly Buchungen'!C2:C124,"&lt;"&amp;AG$5+1,'P24 monthly Buchungen'!P2:P124,"Einnahmen")+SUMIFS('P24 monthly Buchungen'!F2:F124,'P24 monthly Buchungen'!D2:D124,$E11,'P24 monthly Buchungen'!C2:C124,"&gt;="&amp;AG$4,'P24 monthly Buchungen'!C2:C124,"&lt;"&amp;AG$5+1,'P24 monthly Buchungen'!L2:L124,"Einnahmen")-SUMIFS('P24 monthly Buchungen'!F2:F124,'P24 monthly Buchungen'!D2:D124,$E11,'P24 monthly Buchungen'!C2:C124,"&gt;="&amp;AG$4,'P24 monthly Buchungen'!C2:C124,"&lt;"&amp;AG$5+1,'P24 monthly Buchungen'!P2:P124,"Ausgaben")</f>
        <v>0</v>
      </c>
      <c r="AH11" s="21"/>
      <c r="AK11" s="26">
        <f>SUMIFS('P24 monthly Buchungen'!F2:F124,'P24 monthly Buchungen'!D2:D124,$E11,'P24 monthly Buchungen'!C2:C124,"&gt;="&amp;AK$4,'P24 monthly Buchungen'!C2:C124,"&lt;"&amp;AK$5+1,'P24 monthly Buchungen'!L2:L124,"Ausgaben")-SUMIFS('P24 monthly Buchungen'!F2:F124,'P24 monthly Buchungen'!D2:D124,$E11,'P24 monthly Buchungen'!C2:C124,"&gt;="&amp;AK$4,'P24 monthly Buchungen'!C2:C124,"&lt;"&amp;AK$5+1,'P24 monthly Buchungen'!P2:P124,"Einnahmen")+SUMIFS('P24 monthly Buchungen'!F2:F124,'P24 monthly Buchungen'!D2:D124,$E11,'P24 monthly Buchungen'!C2:C124,"&gt;="&amp;AK$4,'P24 monthly Buchungen'!C2:C124,"&lt;"&amp;AK$5+1,'P24 monthly Buchungen'!L2:L124,"Einnahmen")-SUMIFS('P24 monthly Buchungen'!F2:F124,'P24 monthly Buchungen'!D2:D124,$E11,'P24 monthly Buchungen'!C2:C124,"&gt;="&amp;AK$4,'P24 monthly Buchungen'!C2:C124,"&lt;"&amp;AK$5+1,'P24 monthly Buchungen'!P2:P124,"Ausgaben")</f>
        <v>0</v>
      </c>
      <c r="AL11" s="21"/>
      <c r="AO11" s="26">
        <f>SUMIFS('P24 monthly Buchungen'!F2:F124,'P24 monthly Buchungen'!D2:D124,$E11,'P24 monthly Buchungen'!C2:C124,"&gt;="&amp;AO$4,'P24 monthly Buchungen'!C2:C124,"&lt;"&amp;AO$5+1,'P24 monthly Buchungen'!L2:L124,"Ausgaben")-SUMIFS('P24 monthly Buchungen'!F2:F124,'P24 monthly Buchungen'!D2:D124,$E11,'P24 monthly Buchungen'!C2:C124,"&gt;="&amp;AO$4,'P24 monthly Buchungen'!C2:C124,"&lt;"&amp;AO$5+1,'P24 monthly Buchungen'!P2:P124,"Einnahmen")+SUMIFS('P24 monthly Buchungen'!F2:F124,'P24 monthly Buchungen'!D2:D124,$E11,'P24 monthly Buchungen'!C2:C124,"&gt;="&amp;AO$4,'P24 monthly Buchungen'!C2:C124,"&lt;"&amp;AO$5+1,'P24 monthly Buchungen'!L2:L124,"Einnahmen")-SUMIFS('P24 monthly Buchungen'!F2:F124,'P24 monthly Buchungen'!D2:D124,$E11,'P24 monthly Buchungen'!C2:C124,"&gt;="&amp;AO$4,'P24 monthly Buchungen'!C2:C124,"&lt;"&amp;AO$5+1,'P24 monthly Buchungen'!P2:P124,"Ausgaben")</f>
        <v>0</v>
      </c>
      <c r="AP11" s="21"/>
      <c r="AS11" s="26">
        <f>SUMIFS('P24 monthly Buchungen'!F2:F124,'P24 monthly Buchungen'!D2:D124,$E11,'P24 monthly Buchungen'!C2:C124,"&gt;="&amp;AS$4,'P24 monthly Buchungen'!C2:C124,"&lt;"&amp;AS$5+1,'P24 monthly Buchungen'!L2:L124,"Ausgaben")-SUMIFS('P24 monthly Buchungen'!F2:F124,'P24 monthly Buchungen'!D2:D124,$E11,'P24 monthly Buchungen'!C2:C124,"&gt;="&amp;AS$4,'P24 monthly Buchungen'!C2:C124,"&lt;"&amp;AS$5+1,'P24 monthly Buchungen'!P2:P124,"Einnahmen")+SUMIFS('P24 monthly Buchungen'!F2:F124,'P24 monthly Buchungen'!D2:D124,$E11,'P24 monthly Buchungen'!C2:C124,"&gt;="&amp;AS$4,'P24 monthly Buchungen'!C2:C124,"&lt;"&amp;AS$5+1,'P24 monthly Buchungen'!L2:L124,"Einnahmen")-SUMIFS('P24 monthly Buchungen'!F2:F124,'P24 monthly Buchungen'!D2:D124,$E11,'P24 monthly Buchungen'!C2:C124,"&gt;="&amp;AS$4,'P24 monthly Buchungen'!C2:C124,"&lt;"&amp;AS$5+1,'P24 monthly Buchungen'!P2:P124,"Ausgaben")</f>
        <v>0</v>
      </c>
      <c r="AT11" s="21"/>
      <c r="AW11" s="26">
        <f>SUMIFS('P24 monthly Buchungen'!F2:F124,'P24 monthly Buchungen'!D2:D124,$E11,'P24 monthly Buchungen'!C2:C124,"&gt;="&amp;AW$4,'P24 monthly Buchungen'!C2:C124,"&lt;"&amp;AW$5+1,'P24 monthly Buchungen'!L2:L124,"Ausgaben")-SUMIFS('P24 monthly Buchungen'!F2:F124,'P24 monthly Buchungen'!D2:D124,$E11,'P24 monthly Buchungen'!C2:C124,"&gt;="&amp;AW$4,'P24 monthly Buchungen'!C2:C124,"&lt;"&amp;AW$5+1,'P24 monthly Buchungen'!P2:P124,"Einnahmen")+SUMIFS('P24 monthly Buchungen'!F2:F124,'P24 monthly Buchungen'!D2:D124,$E11,'P24 monthly Buchungen'!C2:C124,"&gt;="&amp;AW$4,'P24 monthly Buchungen'!C2:C124,"&lt;"&amp;AW$5+1,'P24 monthly Buchungen'!L2:L124,"Einnahmen")-SUMIFS('P24 monthly Buchungen'!F2:F124,'P24 monthly Buchungen'!D2:D124,$E11,'P24 monthly Buchungen'!C2:C124,"&gt;="&amp;AW$4,'P24 monthly Buchungen'!C2:C124,"&lt;"&amp;AW$5+1,'P24 monthly Buchungen'!P2:P124,"Ausgaben")</f>
        <v>0</v>
      </c>
      <c r="AX11" s="21"/>
      <c r="BA11" s="26">
        <f>SUMIFS('P24 monthly Buchungen'!F2:F124,'P24 monthly Buchungen'!D2:D124,$E11,'P24 monthly Buchungen'!C2:C124,"&gt;="&amp;BA$4,'P24 monthly Buchungen'!C2:C124,"&lt;"&amp;BA$5+1,'P24 monthly Buchungen'!L2:L124,"Ausgaben")-SUMIFS('P24 monthly Buchungen'!F2:F124,'P24 monthly Buchungen'!D2:D124,$E11,'P24 monthly Buchungen'!C2:C124,"&gt;="&amp;BA$4,'P24 monthly Buchungen'!C2:C124,"&lt;"&amp;BA$5+1,'P24 monthly Buchungen'!P2:P124,"Einnahmen")+SUMIFS('P24 monthly Buchungen'!F2:F124,'P24 monthly Buchungen'!D2:D124,$E11,'P24 monthly Buchungen'!C2:C124,"&gt;="&amp;BA$4,'P24 monthly Buchungen'!C2:C124,"&lt;"&amp;BA$5+1,'P24 monthly Buchungen'!L2:L124,"Einnahmen")-SUMIFS('P24 monthly Buchungen'!F2:F124,'P24 monthly Buchungen'!D2:D124,$E11,'P24 monthly Buchungen'!C2:C124,"&gt;="&amp;BA$4,'P24 monthly Buchungen'!C2:C124,"&lt;"&amp;BA$5+1,'P24 monthly Buchungen'!P2:P124,"Ausgaben")</f>
        <v>0</v>
      </c>
      <c r="BB11" s="21"/>
      <c r="BE11" s="26">
        <f>SUMIFS('P24 monthly Buchungen'!F2:F124,'P24 monthly Buchungen'!D2:D124,$E11,'P24 monthly Buchungen'!C2:C124,"&gt;="&amp;BE$4,'P24 monthly Buchungen'!C2:C124,"&lt;"&amp;BE$5+1,'P24 monthly Buchungen'!L2:L124,"Ausgaben")-SUMIFS('P24 monthly Buchungen'!F2:F124,'P24 monthly Buchungen'!D2:D124,$E11,'P24 monthly Buchungen'!C2:C124,"&gt;="&amp;BE$4,'P24 monthly Buchungen'!C2:C124,"&lt;"&amp;BE$5+1,'P24 monthly Buchungen'!P2:P124,"Einnahmen")+SUMIFS('P24 monthly Buchungen'!F2:F124,'P24 monthly Buchungen'!D2:D124,$E11,'P24 monthly Buchungen'!C2:C124,"&gt;="&amp;BE$4,'P24 monthly Buchungen'!C2:C124,"&lt;"&amp;BE$5+1,'P24 monthly Buchungen'!L2:L124,"Einnahmen")-SUMIFS('P24 monthly Buchungen'!F2:F124,'P24 monthly Buchungen'!D2:D124,$E11,'P24 monthly Buchungen'!C2:C124,"&gt;="&amp;BE$4,'P24 monthly Buchungen'!C2:C124,"&lt;"&amp;BE$5+1,'P24 monthly Buchungen'!P2:P124,"Ausgaben")</f>
        <v>0</v>
      </c>
      <c r="BF11" s="21"/>
      <c r="BI11" s="26">
        <f>SUMIFS('P24 monthly Buchungen'!F2:F124,'P24 monthly Buchungen'!D2:D124,$E11,'P24 monthly Buchungen'!C2:C124,"&gt;="&amp;BI$4,'P24 monthly Buchungen'!C2:C124,"&lt;"&amp;BI$5+1,'P24 monthly Buchungen'!L2:L124,"Ausgaben")-SUMIFS('P24 monthly Buchungen'!F2:F124,'P24 monthly Buchungen'!D2:D124,$E11,'P24 monthly Buchungen'!C2:C124,"&gt;="&amp;BI$4,'P24 monthly Buchungen'!C2:C124,"&lt;"&amp;BI$5+1,'P24 monthly Buchungen'!P2:P124,"Einnahmen")+SUMIFS('P24 monthly Buchungen'!F2:F124,'P24 monthly Buchungen'!D2:D124,$E11,'P24 monthly Buchungen'!C2:C124,"&gt;="&amp;BI$4,'P24 monthly Buchungen'!C2:C124,"&lt;"&amp;BI$5+1,'P24 monthly Buchungen'!L2:L124,"Einnahmen")-SUMIFS('P24 monthly Buchungen'!F2:F124,'P24 monthly Buchungen'!D2:D124,$E11,'P24 monthly Buchungen'!C2:C124,"&gt;="&amp;BI$4,'P24 monthly Buchungen'!C2:C124,"&lt;"&amp;BI$5+1,'P24 monthly Buchungen'!P2:P124,"Ausgaben")</f>
        <v>900</v>
      </c>
      <c r="BJ11" s="21"/>
      <c r="BM11" s="26">
        <f>SUMIFS('P24 monthly Buchungen'!F2:F124,'P24 monthly Buchungen'!D2:D124,$E11,'P24 monthly Buchungen'!C2:C124,"&gt;="&amp;BM$4,'P24 monthly Buchungen'!C2:C124,"&lt;"&amp;BM$5+1,'P24 monthly Buchungen'!L2:L124,"Ausgaben")-SUMIFS('P24 monthly Buchungen'!F2:F124,'P24 monthly Buchungen'!D2:D124,$E11,'P24 monthly Buchungen'!C2:C124,"&gt;="&amp;BM$4,'P24 monthly Buchungen'!C2:C124,"&lt;"&amp;BM$5+1,'P24 monthly Buchungen'!P2:P124,"Einnahmen")+SUMIFS('P24 monthly Buchungen'!F2:F124,'P24 monthly Buchungen'!D2:D124,$E11,'P24 monthly Buchungen'!C2:C124,"&gt;="&amp;BM$4,'P24 monthly Buchungen'!C2:C124,"&lt;"&amp;BM$5+1,'P24 monthly Buchungen'!L2:L124,"Einnahmen")-SUMIFS('P24 monthly Buchungen'!F2:F124,'P24 monthly Buchungen'!D2:D124,$E11,'P24 monthly Buchungen'!C2:C124,"&gt;="&amp;BM$4,'P24 monthly Buchungen'!C2:C124,"&lt;"&amp;BM$5+1,'P24 monthly Buchungen'!P2:P124,"Ausgaben")</f>
        <v>900</v>
      </c>
      <c r="BN11" s="21"/>
      <c r="BQ11" s="26">
        <f>SUMIFS('P24 monthly Buchungen'!F2:F124,'P24 monthly Buchungen'!D2:D124,$E11,'P24 monthly Buchungen'!C2:C124,"&gt;="&amp;BQ$4,'P24 monthly Buchungen'!C2:C124,"&lt;"&amp;BQ$5+1,'P24 monthly Buchungen'!L2:L124,"Ausgaben")-SUMIFS('P24 monthly Buchungen'!F2:F124,'P24 monthly Buchungen'!D2:D124,$E11,'P24 monthly Buchungen'!C2:C124,"&gt;="&amp;BQ$4,'P24 monthly Buchungen'!C2:C124,"&lt;"&amp;BQ$5+1,'P24 monthly Buchungen'!P2:P124,"Einnahmen")+SUMIFS('P24 monthly Buchungen'!F2:F124,'P24 monthly Buchungen'!D2:D124,$E11,'P24 monthly Buchungen'!C2:C124,"&gt;="&amp;BQ$4,'P24 monthly Buchungen'!C2:C124,"&lt;"&amp;BQ$5+1,'P24 monthly Buchungen'!L2:L124,"Einnahmen")-SUMIFS('P24 monthly Buchungen'!F2:F124,'P24 monthly Buchungen'!D2:D124,$E11,'P24 monthly Buchungen'!C2:C124,"&gt;="&amp;BQ$4,'P24 monthly Buchungen'!C2:C124,"&lt;"&amp;BQ$5+1,'P24 monthly Buchungen'!P2:P124,"Ausgaben")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Buchungen'!F2:F124,'P24 monthly Buchungen'!D2:D124,$E11,'P24 monthly Buchungen'!C2:C124,"&gt;="&amp;CC$4,'P24 monthly Buchungen'!C2:C124,"&lt;"&amp;CC$5+1,'P24 monthly Buchungen'!L2:L124,"Ausgaben")-SUMIFS('P24 monthly Buchungen'!F2:F124,'P24 monthly Buchungen'!D2:D124,$E11,'P24 monthly Buchungen'!C2:C124,"&gt;="&amp;CC$4,'P24 monthly Buchungen'!C2:C124,"&lt;"&amp;CC$5+1,'P24 monthly Buchungen'!P2:P124,"Einnahmen")+SUMIFS('P24 monthly Buchungen'!F2:F124,'P24 monthly Buchungen'!D2:D124,$E11,'P24 monthly Buchungen'!C2:C124,"&gt;="&amp;CC$4,'P24 monthly Buchungen'!C2:C124,"&lt;"&amp;CC$5+1,'P24 monthly Buchungen'!L2:L124,"Einnahmen")-SUMIFS('P24 monthly Buchungen'!F2:F124,'P24 monthly Buchungen'!D2:D124,$E11,'P24 monthly Buchungen'!C2:C124,"&gt;="&amp;CC$4,'P24 monthly Buchungen'!C2:C124,"&lt;"&amp;CC$5+1,'P24 monthly Buchungen'!P2:P124,"Ausgaben")</f>
        <v>0</v>
      </c>
      <c r="CD11" s="21"/>
      <c r="CG11" s="26">
        <f>SUMIFS('P24 monthly Buchungen'!F2:F124,'P24 monthly Buchungen'!D2:D124,$E11,'P24 monthly Buchungen'!C2:C124,"&gt;="&amp;CG$4,'P24 monthly Buchungen'!C2:C124,"&lt;"&amp;CG$5+1,'P24 monthly Buchungen'!L2:L124,"Ausgaben")-SUMIFS('P24 monthly Buchungen'!F2:F124,'P24 monthly Buchungen'!D2:D124,$E11,'P24 monthly Buchungen'!C2:C124,"&gt;="&amp;CG$4,'P24 monthly Buchungen'!C2:C124,"&lt;"&amp;CG$5+1,'P24 monthly Buchungen'!P2:P124,"Einnahmen")+SUMIFS('P24 monthly Buchungen'!F2:F124,'P24 monthly Buchungen'!D2:D124,$E11,'P24 monthly Buchungen'!C2:C124,"&gt;="&amp;CG$4,'P24 monthly Buchungen'!C2:C124,"&lt;"&amp;CG$5+1,'P24 monthly Buchungen'!L2:L124,"Einnahmen")-SUMIFS('P24 monthly Buchungen'!F2:F124,'P24 monthly Buchungen'!D2:D124,$E11,'P24 monthly Buchungen'!C2:C124,"&gt;="&amp;CG$4,'P24 monthly Buchungen'!C2:C124,"&lt;"&amp;CG$5+1,'P24 monthly Buchungen'!P2:P124,"Ausgaben")</f>
        <v>0</v>
      </c>
      <c r="CH11" s="21"/>
      <c r="CK11" s="26">
        <f>SUMIFS('P24 monthly Buchungen'!F2:F124,'P24 monthly Buchungen'!D2:D124,$E11,'P24 monthly Buchungen'!C2:C124,"&gt;="&amp;CK$4,'P24 monthly Buchungen'!C2:C124,"&lt;"&amp;CK$5+1,'P24 monthly Buchungen'!L2:L124,"Ausgaben")-SUMIFS('P24 monthly Buchungen'!F2:F124,'P24 monthly Buchungen'!D2:D124,$E11,'P24 monthly Buchungen'!C2:C124,"&gt;="&amp;CK$4,'P24 monthly Buchungen'!C2:C124,"&lt;"&amp;CK$5+1,'P24 monthly Buchungen'!P2:P124,"Einnahmen")+SUMIFS('P24 monthly Buchungen'!F2:F124,'P24 monthly Buchungen'!D2:D124,$E11,'P24 monthly Buchungen'!C2:C124,"&gt;="&amp;CK$4,'P24 monthly Buchungen'!C2:C124,"&lt;"&amp;CK$5+1,'P24 monthly Buchungen'!L2:L124,"Einnahmen")-SUMIFS('P24 monthly Buchungen'!F2:F124,'P24 monthly Buchungen'!D2:D124,$E11,'P24 monthly Buchungen'!C2:C124,"&gt;="&amp;CK$4,'P24 monthly Buchungen'!C2:C124,"&lt;"&amp;CK$5+1,'P24 monthly Buchungen'!P2:P124,"Ausgaben")</f>
        <v>0</v>
      </c>
      <c r="CL11" s="21"/>
      <c r="CO11" s="26">
        <f>SUMIFS('P24 monthly Buchungen'!F2:F124,'P24 monthly Buchungen'!D2:D124,$E11,'P24 monthly Buchungen'!C2:C124,"&gt;="&amp;CO$4,'P24 monthly Buchungen'!C2:C124,"&lt;"&amp;CO$5+1,'P24 monthly Buchungen'!L2:L124,"Ausgaben")-SUMIFS('P24 monthly Buchungen'!F2:F124,'P24 monthly Buchungen'!D2:D124,$E11,'P24 monthly Buchungen'!C2:C124,"&gt;="&amp;CO$4,'P24 monthly Buchungen'!C2:C124,"&lt;"&amp;CO$5+1,'P24 monthly Buchungen'!P2:P124,"Einnahmen")+SUMIFS('P24 monthly Buchungen'!F2:F124,'P24 monthly Buchungen'!D2:D124,$E11,'P24 monthly Buchungen'!C2:C124,"&gt;="&amp;CO$4,'P24 monthly Buchungen'!C2:C124,"&lt;"&amp;CO$5+1,'P24 monthly Buchungen'!L2:L124,"Einnahmen")-SUMIFS('P24 monthly Buchungen'!F2:F124,'P24 monthly Buchungen'!D2:D124,$E11,'P24 monthly Buchungen'!C2:C124,"&gt;="&amp;CO$4,'P24 monthly Buchungen'!C2:C124,"&lt;"&amp;CO$5+1,'P24 monthly Buchungen'!P2:P124,"Ausgaben")</f>
        <v>0</v>
      </c>
      <c r="CP11" s="21"/>
      <c r="CS11" s="26">
        <f>SUMIFS('P24 monthly Buchungen'!F2:F124,'P24 monthly Buchungen'!D2:D124,$E11,'P24 monthly Buchungen'!C2:C124,"&gt;="&amp;CS$4,'P24 monthly Buchungen'!C2:C124,"&lt;"&amp;CS$5+1,'P24 monthly Buchungen'!L2:L124,"Ausgaben")-SUMIFS('P24 monthly Buchungen'!F2:F124,'P24 monthly Buchungen'!D2:D124,$E11,'P24 monthly Buchungen'!C2:C124,"&gt;="&amp;CS$4,'P24 monthly Buchungen'!C2:C124,"&lt;"&amp;CS$5+1,'P24 monthly Buchungen'!P2:P124,"Einnahmen")+SUMIFS('P24 monthly Buchungen'!F2:F124,'P24 monthly Buchungen'!D2:D124,$E11,'P24 monthly Buchungen'!C2:C124,"&gt;="&amp;CS$4,'P24 monthly Buchungen'!C2:C124,"&lt;"&amp;CS$5+1,'P24 monthly Buchungen'!L2:L124,"Einnahmen")-SUMIFS('P24 monthly Buchungen'!F2:F124,'P24 monthly Buchungen'!D2:D124,$E11,'P24 monthly Buchungen'!C2:C124,"&gt;="&amp;CS$4,'P24 monthly Buchungen'!C2:C124,"&lt;"&amp;CS$5+1,'P24 monthly Buchungen'!P2:P124,"Ausgaben")</f>
        <v>0</v>
      </c>
      <c r="CT11" s="21"/>
      <c r="CW11" s="26">
        <f>SUMIFS('P24 monthly Buchungen'!F2:F124,'P24 monthly Buchungen'!D2:D124,$E11,'P24 monthly Buchungen'!C2:C124,"&gt;="&amp;CW$4,'P24 monthly Buchungen'!C2:C124,"&lt;"&amp;CW$5+1,'P24 monthly Buchungen'!L2:L124,"Ausgaben")-SUMIFS('P24 monthly Buchungen'!F2:F124,'P24 monthly Buchungen'!D2:D124,$E11,'P24 monthly Buchungen'!C2:C124,"&gt;="&amp;CW$4,'P24 monthly Buchungen'!C2:C124,"&lt;"&amp;CW$5+1,'P24 monthly Buchungen'!P2:P124,"Einnahmen")+SUMIFS('P24 monthly Buchungen'!F2:F124,'P24 monthly Buchungen'!D2:D124,$E11,'P24 monthly Buchungen'!C2:C124,"&gt;="&amp;CW$4,'P24 monthly Buchungen'!C2:C124,"&lt;"&amp;CW$5+1,'P24 monthly Buchungen'!L2:L124,"Einnahmen")-SUMIFS('P24 monthly Buchungen'!F2:F124,'P24 monthly Buchungen'!D2:D124,$E11,'P24 monthly Buchungen'!C2:C124,"&gt;="&amp;CW$4,'P24 monthly Buchungen'!C2:C124,"&lt;"&amp;CW$5+1,'P24 monthly Buchungen'!P2:P124,"Ausgaben")</f>
        <v>0</v>
      </c>
      <c r="CX11" s="21"/>
      <c r="DA11" s="26">
        <f>SUMIFS('P24 monthly Buchungen'!F2:F124,'P24 monthly Buchungen'!D2:D124,$E11,'P24 monthly Buchungen'!C2:C124,"&gt;="&amp;DA$4,'P24 monthly Buchungen'!C2:C124,"&lt;"&amp;DA$5+1,'P24 monthly Buchungen'!L2:L124,"Ausgaben")-SUMIFS('P24 monthly Buchungen'!F2:F124,'P24 monthly Buchungen'!D2:D124,$E11,'P24 monthly Buchungen'!C2:C124,"&gt;="&amp;DA$4,'P24 monthly Buchungen'!C2:C124,"&lt;"&amp;DA$5+1,'P24 monthly Buchungen'!P2:P124,"Einnahmen")+SUMIFS('P24 monthly Buchungen'!F2:F124,'P24 monthly Buchungen'!D2:D124,$E11,'P24 monthly Buchungen'!C2:C124,"&gt;="&amp;DA$4,'P24 monthly Buchungen'!C2:C124,"&lt;"&amp;DA$5+1,'P24 monthly Buchungen'!L2:L124,"Einnahmen")-SUMIFS('P24 monthly Buchungen'!F2:F124,'P24 monthly Buchungen'!D2:D124,$E11,'P24 monthly Buchungen'!C2:C124,"&gt;="&amp;DA$4,'P24 monthly Buchungen'!C2:C124,"&lt;"&amp;DA$5+1,'P24 monthly Buchungen'!P2:P124,"Ausgaben")</f>
        <v>89.99</v>
      </c>
      <c r="DB11" s="21"/>
      <c r="DE11" s="26">
        <f>SUMIFS('P24 monthly Buchungen'!F2:F124,'P24 monthly Buchungen'!D2:D124,$E11,'P24 monthly Buchungen'!C2:C124,"&gt;="&amp;DE$4,'P24 monthly Buchungen'!C2:C124,"&lt;"&amp;DE$5+1,'P24 monthly Buchungen'!L2:L124,"Ausgaben")-SUMIFS('P24 monthly Buchungen'!F2:F124,'P24 monthly Buchungen'!D2:D124,$E11,'P24 monthly Buchungen'!C2:C124,"&gt;="&amp;DE$4,'P24 monthly Buchungen'!C2:C124,"&lt;"&amp;DE$5+1,'P24 monthly Buchungen'!P2:P124,"Einnahmen")+SUMIFS('P24 monthly Buchungen'!F2:F124,'P24 monthly Buchungen'!D2:D124,$E11,'P24 monthly Buchungen'!C2:C124,"&gt;="&amp;DE$4,'P24 monthly Buchungen'!C2:C124,"&lt;"&amp;DE$5+1,'P24 monthly Buchungen'!L2:L124,"Einnahmen")-SUMIFS('P24 monthly Buchungen'!F2:F124,'P24 monthly Buchungen'!D2:D124,$E11,'P24 monthly Buchungen'!C2:C124,"&gt;="&amp;DE$4,'P24 monthly Buchungen'!C2:C124,"&lt;"&amp;DE$5+1,'P24 monthly Buchungen'!P2:P124,"Ausgaben")</f>
        <v>0</v>
      </c>
      <c r="DF11" s="21"/>
      <c r="DI11" s="26">
        <f>SUMIFS('P24 monthly Buchungen'!F2:F124,'P24 monthly Buchungen'!D2:D124,$E11,'P24 monthly Buchungen'!C2:C124,"&gt;="&amp;DI$4,'P24 monthly Buchungen'!C2:C124,"&lt;"&amp;DI$5+1,'P24 monthly Buchungen'!L2:L124,"Ausgaben")-SUMIFS('P24 monthly Buchungen'!F2:F124,'P24 monthly Buchungen'!D2:D124,$E11,'P24 monthly Buchungen'!C2:C124,"&gt;="&amp;DI$4,'P24 monthly Buchungen'!C2:C124,"&lt;"&amp;DI$5+1,'P24 monthly Buchungen'!P2:P124,"Einnahmen")+SUMIFS('P24 monthly Buchungen'!F2:F124,'P24 monthly Buchungen'!D2:D124,$E11,'P24 monthly Buchungen'!C2:C124,"&gt;="&amp;DI$4,'P24 monthly Buchungen'!C2:C124,"&lt;"&amp;DI$5+1,'P24 monthly Buchungen'!L2:L124,"Einnahmen")-SUMIFS('P24 monthly Buchungen'!F2:F124,'P24 monthly Buchungen'!D2:D124,$E11,'P24 monthly Buchungen'!C2:C124,"&gt;="&amp;DI$4,'P24 monthly Buchungen'!C2:C124,"&lt;"&amp;DI$5+1,'P24 monthly Buchungen'!P2:P124,"Ausgaben")</f>
        <v>0</v>
      </c>
      <c r="DJ11" s="21"/>
      <c r="DM11" s="26">
        <f>SUMIFS('P24 monthly Buchungen'!F2:F124,'P24 monthly Buchungen'!D2:D124,$E11,'P24 monthly Buchungen'!C2:C124,"&gt;="&amp;DM$4,'P24 monthly Buchungen'!C2:C124,"&lt;"&amp;DM$5+1,'P24 monthly Buchungen'!L2:L124,"Ausgaben")-SUMIFS('P24 monthly Buchungen'!F2:F124,'P24 monthly Buchungen'!D2:D124,$E11,'P24 monthly Buchungen'!C2:C124,"&gt;="&amp;DM$4,'P24 monthly Buchungen'!C2:C124,"&lt;"&amp;DM$5+1,'P24 monthly Buchungen'!P2:P124,"Einnahmen")+SUMIFS('P24 monthly Buchungen'!F2:F124,'P24 monthly Buchungen'!D2:D124,$E11,'P24 monthly Buchungen'!C2:C124,"&gt;="&amp;DM$4,'P24 monthly Buchungen'!C2:C124,"&lt;"&amp;DM$5+1,'P24 monthly Buchungen'!L2:L124,"Einnahmen")-SUMIFS('P24 monthly Buchungen'!F2:F124,'P24 monthly Buchungen'!D2:D124,$E11,'P24 monthly Buchungen'!C2:C124,"&gt;="&amp;DM$4,'P24 monthly Buchungen'!C2:C124,"&lt;"&amp;DM$5+1,'P24 monthly Buchungen'!P2:P124,"Ausgaben")</f>
        <v>0</v>
      </c>
      <c r="DN11" s="21"/>
      <c r="DQ11" s="26">
        <f>SUMIFS('P24 monthly Buchungen'!F2:F124,'P24 monthly Buchungen'!D2:D124,$E11,'P24 monthly Buchungen'!C2:C124,"&gt;="&amp;DQ$4,'P24 monthly Buchungen'!C2:C124,"&lt;"&amp;DQ$5+1,'P24 monthly Buchungen'!L2:L124,"Ausgaben")-SUMIFS('P24 monthly Buchungen'!F2:F124,'P24 monthly Buchungen'!D2:D124,$E11,'P24 monthly Buchungen'!C2:C124,"&gt;="&amp;DQ$4,'P24 monthly Buchungen'!C2:C124,"&lt;"&amp;DQ$5+1,'P24 monthly Buchungen'!P2:P124,"Einnahmen")+SUMIFS('P24 monthly Buchungen'!F2:F124,'P24 monthly Buchungen'!D2:D124,$E11,'P24 monthly Buchungen'!C2:C124,"&gt;="&amp;DQ$4,'P24 monthly Buchungen'!C2:C124,"&lt;"&amp;DQ$5+1,'P24 monthly Buchungen'!L2:L124,"Einnahmen")-SUMIFS('P24 monthly Buchungen'!F2:F124,'P24 monthly Buchungen'!D2:D124,$E11,'P24 monthly Buchungen'!C2:C124,"&gt;="&amp;DQ$4,'P24 monthly Buchungen'!C2:C124,"&lt;"&amp;DQ$5+1,'P24 monthly Buchungen'!P2:P124,"Ausgaben")</f>
        <v>0</v>
      </c>
      <c r="DR11" s="21"/>
      <c r="DU11" s="26">
        <f>SUMIFS('P24 monthly Buchungen'!F2:F124,'P24 monthly Buchungen'!D2:D124,$E11,'P24 monthly Buchungen'!C2:C124,"&gt;="&amp;DU$4,'P24 monthly Buchungen'!C2:C124,"&lt;"&amp;DU$5+1,'P24 monthly Buchungen'!L2:L124,"Ausgaben")-SUMIFS('P24 monthly Buchungen'!F2:F124,'P24 monthly Buchungen'!D2:D124,$E11,'P24 monthly Buchungen'!C2:C124,"&gt;="&amp;DU$4,'P24 monthly Buchungen'!C2:C124,"&lt;"&amp;DU$5+1,'P24 monthly Buchungen'!P2:P124,"Einnahmen")+SUMIFS('P24 monthly Buchungen'!F2:F124,'P24 monthly Buchungen'!D2:D124,$E11,'P24 monthly Buchungen'!C2:C124,"&gt;="&amp;DU$4,'P24 monthly Buchungen'!C2:C124,"&lt;"&amp;DU$5+1,'P24 monthly Buchungen'!L2:L124,"Einnahmen")-SUMIFS('P24 monthly Buchungen'!F2:F124,'P24 monthly Buchungen'!D2:D124,$E11,'P24 monthly Buchungen'!C2:C124,"&gt;="&amp;DU$4,'P24 monthly Buchungen'!C2:C124,"&lt;"&amp;DU$5+1,'P24 monthly Buchungen'!P2:P124,"Ausgaben")</f>
        <v>904.74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Buchungen'!F2:F124,'P24 monthly Buchungen'!D2:D124,$E11,'P24 monthly Buchungen'!C2:C124,"&gt;="&amp;EG$4,'P24 monthly Buchungen'!C2:C124,"&lt;"&amp;EG$5+1,'P24 monthly Buchungen'!L2:L124,"Ausgaben")-SUMIFS('P24 monthly Buchungen'!F2:F124,'P24 monthly Buchungen'!D2:D124,$E11,'P24 monthly Buchungen'!C2:C124,"&gt;="&amp;EG$4,'P24 monthly Buchungen'!C2:C124,"&lt;"&amp;EG$5+1,'P24 monthly Buchungen'!P2:P124,"Einnahmen")+SUMIFS('P24 monthly Buchungen'!F2:F124,'P24 monthly Buchungen'!D2:D124,$E11,'P24 monthly Buchungen'!C2:C124,"&gt;="&amp;EG$4,'P24 monthly Buchungen'!C2:C124,"&lt;"&amp;EG$5+1,'P24 monthly Buchungen'!L2:L124,"Einnahmen")-SUMIFS('P24 monthly Buchungen'!F2:F124,'P24 monthly Buchungen'!D2:D124,$E11,'P24 monthly Buchungen'!C2:C124,"&gt;="&amp;EG$4,'P24 monthly Buchungen'!C2:C124,"&lt;"&amp;EG$5+1,'P24 monthly Buchungen'!P2:P124,"Ausgaben")</f>
        <v>0</v>
      </c>
      <c r="EH11" s="21"/>
      <c r="EK11" s="26">
        <f>SUMIFS('P24 monthly Buchungen'!F2:F124,'P24 monthly Buchungen'!D2:D124,$E11,'P24 monthly Buchungen'!C2:C124,"&gt;="&amp;EK$4,'P24 monthly Buchungen'!C2:C124,"&lt;"&amp;EK$5+1,'P24 monthly Buchungen'!L2:L124,"Ausgaben")-SUMIFS('P24 monthly Buchungen'!F2:F124,'P24 monthly Buchungen'!D2:D124,$E11,'P24 monthly Buchungen'!C2:C124,"&gt;="&amp;EK$4,'P24 monthly Buchungen'!C2:C124,"&lt;"&amp;EK$5+1,'P24 monthly Buchungen'!P2:P124,"Einnahmen")+SUMIFS('P24 monthly Buchungen'!F2:F124,'P24 monthly Buchungen'!D2:D124,$E11,'P24 monthly Buchungen'!C2:C124,"&gt;="&amp;EK$4,'P24 monthly Buchungen'!C2:C124,"&lt;"&amp;EK$5+1,'P24 monthly Buchungen'!L2:L124,"Einnahmen")-SUMIFS('P24 monthly Buchungen'!F2:F124,'P24 monthly Buchungen'!D2:D124,$E11,'P24 monthly Buchungen'!C2:C124,"&gt;="&amp;EK$4,'P24 monthly Buchungen'!C2:C124,"&lt;"&amp;EK$5+1,'P24 monthly Buchungen'!P2:P124,"Ausgaben")</f>
        <v>0</v>
      </c>
      <c r="EL11" s="21"/>
      <c r="EO11" s="26">
        <f>SUMIFS('P24 monthly Buchungen'!F2:F124,'P24 monthly Buchungen'!D2:D124,$E11,'P24 monthly Buchungen'!C2:C124,"&gt;="&amp;EO$4,'P24 monthly Buchungen'!C2:C124,"&lt;"&amp;EO$5+1,'P24 monthly Buchungen'!L2:L124,"Ausgaben")-SUMIFS('P24 monthly Buchungen'!F2:F124,'P24 monthly Buchungen'!D2:D124,$E11,'P24 monthly Buchungen'!C2:C124,"&gt;="&amp;EO$4,'P24 monthly Buchungen'!C2:C124,"&lt;"&amp;EO$5+1,'P24 monthly Buchungen'!P2:P124,"Einnahmen")+SUMIFS('P24 monthly Buchungen'!F2:F124,'P24 monthly Buchungen'!D2:D124,$E11,'P24 monthly Buchungen'!C2:C124,"&gt;="&amp;EO$4,'P24 monthly Buchungen'!C2:C124,"&lt;"&amp;EO$5+1,'P24 monthly Buchungen'!L2:L124,"Einnahmen")-SUMIFS('P24 monthly Buchungen'!F2:F124,'P24 monthly Buchungen'!D2:D124,$E11,'P24 monthly Buchungen'!C2:C124,"&gt;="&amp;EO$4,'P24 monthly Buchungen'!C2:C124,"&lt;"&amp;EO$5+1,'P24 monthly Buchungen'!P2:P124,"Ausgaben")</f>
        <v>0</v>
      </c>
      <c r="EP11" s="21"/>
      <c r="ES11" s="26">
        <f>SUMIFS('P24 monthly Buchungen'!F2:F124,'P24 monthly Buchungen'!D2:D124,$E11,'P24 monthly Buchungen'!C2:C124,"&gt;="&amp;ES$4,'P24 monthly Buchungen'!C2:C124,"&lt;"&amp;ES$5+1,'P24 monthly Buchungen'!L2:L124,"Ausgaben")-SUMIFS('P24 monthly Buchungen'!F2:F124,'P24 monthly Buchungen'!D2:D124,$E11,'P24 monthly Buchungen'!C2:C124,"&gt;="&amp;ES$4,'P24 monthly Buchungen'!C2:C124,"&lt;"&amp;ES$5+1,'P24 monthly Buchungen'!P2:P124,"Einnahmen")+SUMIFS('P24 monthly Buchungen'!F2:F124,'P24 monthly Buchungen'!D2:D124,$E11,'P24 monthly Buchungen'!C2:C124,"&gt;="&amp;ES$4,'P24 monthly Buchungen'!C2:C124,"&lt;"&amp;ES$5+1,'P24 monthly Buchungen'!L2:L124,"Einnahmen")-SUMIFS('P24 monthly Buchungen'!F2:F124,'P24 monthly Buchungen'!D2:D124,$E11,'P24 monthly Buchungen'!C2:C124,"&gt;="&amp;ES$4,'P24 monthly Buchungen'!C2:C124,"&lt;"&amp;ES$5+1,'P24 monthly Buchungen'!P2:P124,"Ausgaben")</f>
        <v>0</v>
      </c>
      <c r="ET11" s="21"/>
      <c r="EW11" s="26">
        <f>SUMIFS('P24 monthly Buchungen'!F2:F124,'P24 monthly Buchungen'!D2:D124,$E11,'P24 monthly Buchungen'!C2:C124,"&gt;="&amp;EW$4,'P24 monthly Buchungen'!C2:C124,"&lt;"&amp;EW$5+1,'P24 monthly Buchungen'!L2:L124,"Ausgaben")-SUMIFS('P24 monthly Buchungen'!F2:F124,'P24 monthly Buchungen'!D2:D124,$E11,'P24 monthly Buchungen'!C2:C124,"&gt;="&amp;EW$4,'P24 monthly Buchungen'!C2:C124,"&lt;"&amp;EW$5+1,'P24 monthly Buchungen'!P2:P124,"Einnahmen")+SUMIFS('P24 monthly Buchungen'!F2:F124,'P24 monthly Buchungen'!D2:D124,$E11,'P24 monthly Buchungen'!C2:C124,"&gt;="&amp;EW$4,'P24 monthly Buchungen'!C2:C124,"&lt;"&amp;EW$5+1,'P24 monthly Buchungen'!L2:L124,"Einnahmen")-SUMIFS('P24 monthly Buchungen'!F2:F124,'P24 monthly Buchungen'!D2:D124,$E11,'P24 monthly Buchungen'!C2:C124,"&gt;="&amp;EW$4,'P24 monthly Buchungen'!C2:C124,"&lt;"&amp;EW$5+1,'P24 monthly Buchungen'!P2:P124,"Ausgaben")</f>
        <v>0</v>
      </c>
      <c r="EX11" s="21"/>
      <c r="FA11" s="26">
        <f>SUMIFS('P24 monthly Buchungen'!F2:F124,'P24 monthly Buchungen'!D2:D124,$E11,'P24 monthly Buchungen'!C2:C124,"&gt;="&amp;FA$4,'P24 monthly Buchungen'!C2:C124,"&lt;"&amp;FA$5+1,'P24 monthly Buchungen'!L2:L124,"Ausgaben")-SUMIFS('P24 monthly Buchungen'!F2:F124,'P24 monthly Buchungen'!D2:D124,$E11,'P24 monthly Buchungen'!C2:C124,"&gt;="&amp;FA$4,'P24 monthly Buchungen'!C2:C124,"&lt;"&amp;FA$5+1,'P24 monthly Buchungen'!P2:P124,"Einnahmen")+SUMIFS('P24 monthly Buchungen'!F2:F124,'P24 monthly Buchungen'!D2:D124,$E11,'P24 monthly Buchungen'!C2:C124,"&gt;="&amp;FA$4,'P24 monthly Buchungen'!C2:C124,"&lt;"&amp;FA$5+1,'P24 monthly Buchungen'!L2:L124,"Einnahmen")-SUMIFS('P24 monthly Buchungen'!F2:F124,'P24 monthly Buchungen'!D2:D124,$E11,'P24 monthly Buchungen'!C2:C124,"&gt;="&amp;FA$4,'P24 monthly Buchungen'!C2:C124,"&lt;"&amp;FA$5+1,'P24 monthly Buchungen'!P2:P124,"Ausgaben")</f>
        <v>0</v>
      </c>
      <c r="FB11" s="21"/>
      <c r="FE11" s="26">
        <f>SUMIFS('P24 monthly Buchungen'!F2:F124,'P24 monthly Buchungen'!D2:D124,$E11,'P24 monthly Buchungen'!C2:C124,"&gt;="&amp;FE$4,'P24 monthly Buchungen'!C2:C124,"&lt;"&amp;FE$5+1,'P24 monthly Buchungen'!L2:L124,"Ausgaben")-SUMIFS('P24 monthly Buchungen'!F2:F124,'P24 monthly Buchungen'!D2:D124,$E11,'P24 monthly Buchungen'!C2:C124,"&gt;="&amp;FE$4,'P24 monthly Buchungen'!C2:C124,"&lt;"&amp;FE$5+1,'P24 monthly Buchungen'!P2:P124,"Einnahmen")+SUMIFS('P24 monthly Buchungen'!F2:F124,'P24 monthly Buchungen'!D2:D124,$E11,'P24 monthly Buchungen'!C2:C124,"&gt;="&amp;FE$4,'P24 monthly Buchungen'!C2:C124,"&lt;"&amp;FE$5+1,'P24 monthly Buchungen'!L2:L124,"Einnahmen")-SUMIFS('P24 monthly Buchungen'!F2:F124,'P24 monthly Buchungen'!D2:D124,$E11,'P24 monthly Buchungen'!C2:C124,"&gt;="&amp;FE$4,'P24 monthly Buchungen'!C2:C124,"&lt;"&amp;FE$5+1,'P24 monthly Buchungen'!P2:P124,"Ausgaben")</f>
        <v>0</v>
      </c>
      <c r="FF11" s="21"/>
      <c r="FI11" s="26">
        <f>SUMIFS('P24 monthly Buchungen'!F2:F124,'P24 monthly Buchungen'!D2:D124,$E11,'P24 monthly Buchungen'!C2:C124,"&gt;="&amp;FI$4,'P24 monthly Buchungen'!C2:C124,"&lt;"&amp;FI$5+1,'P24 monthly Buchungen'!L2:L124,"Ausgaben")-SUMIFS('P24 monthly Buchungen'!F2:F124,'P24 monthly Buchungen'!D2:D124,$E11,'P24 monthly Buchungen'!C2:C124,"&gt;="&amp;FI$4,'P24 monthly Buchungen'!C2:C124,"&lt;"&amp;FI$5+1,'P24 monthly Buchungen'!P2:P124,"Einnahmen")+SUMIFS('P24 monthly Buchungen'!F2:F124,'P24 monthly Buchungen'!D2:D124,$E11,'P24 monthly Buchungen'!C2:C124,"&gt;="&amp;FI$4,'P24 monthly Buchungen'!C2:C124,"&lt;"&amp;FI$5+1,'P24 monthly Buchungen'!L2:L124,"Einnahmen")-SUMIFS('P24 monthly Buchungen'!F2:F124,'P24 monthly Buchungen'!D2:D124,$E11,'P24 monthly Buchungen'!C2:C124,"&gt;="&amp;FI$4,'P24 monthly Buchungen'!C2:C124,"&lt;"&amp;FI$5+1,'P24 monthly Buchungen'!P2:P124,"Ausgaben")</f>
        <v>0</v>
      </c>
      <c r="FJ11" s="21"/>
      <c r="FM11" s="26">
        <f>SUMIFS('P24 monthly Buchungen'!F2:F124,'P24 monthly Buchungen'!D2:D124,$E11,'P24 monthly Buchungen'!C2:C124,"&gt;="&amp;FM$4,'P24 monthly Buchungen'!C2:C124,"&lt;"&amp;FM$5+1,'P24 monthly Buchungen'!L2:L124,"Ausgaben")-SUMIFS('P24 monthly Buchungen'!F2:F124,'P24 monthly Buchungen'!D2:D124,$E11,'P24 monthly Buchungen'!C2:C124,"&gt;="&amp;FM$4,'P24 monthly Buchungen'!C2:C124,"&lt;"&amp;FM$5+1,'P24 monthly Buchungen'!P2:P124,"Einnahmen")+SUMIFS('P24 monthly Buchungen'!F2:F124,'P24 monthly Buchungen'!D2:D124,$E11,'P24 monthly Buchungen'!C2:C124,"&gt;="&amp;FM$4,'P24 monthly Buchungen'!C2:C124,"&lt;"&amp;FM$5+1,'P24 monthly Buchungen'!L2:L124,"Einnahmen")-SUMIFS('P24 monthly Buchungen'!F2:F124,'P24 monthly Buchungen'!D2:D124,$E11,'P24 monthly Buchungen'!C2:C124,"&gt;="&amp;FM$4,'P24 monthly Buchungen'!C2:C124,"&lt;"&amp;FM$5+1,'P24 monthly Buchungen'!P2:P124,"Ausgaben")</f>
        <v>0</v>
      </c>
      <c r="FN11" s="21"/>
      <c r="FQ11" s="26">
        <f>SUMIFS('P24 monthly Buchungen'!F2:F124,'P24 monthly Buchungen'!D2:D124,$E11,'P24 monthly Buchungen'!C2:C124,"&gt;="&amp;FQ$4,'P24 monthly Buchungen'!C2:C124,"&lt;"&amp;FQ$5+1,'P24 monthly Buchungen'!L2:L124,"Ausgaben")-SUMIFS('P24 monthly Buchungen'!F2:F124,'P24 monthly Buchungen'!D2:D124,$E11,'P24 monthly Buchungen'!C2:C124,"&gt;="&amp;FQ$4,'P24 monthly Buchungen'!C2:C124,"&lt;"&amp;FQ$5+1,'P24 monthly Buchungen'!P2:P124,"Einnahmen")+SUMIFS('P24 monthly Buchungen'!F2:F124,'P24 monthly Buchungen'!D2:D124,$E11,'P24 monthly Buchungen'!C2:C124,"&gt;="&amp;FQ$4,'P24 monthly Buchungen'!C2:C124,"&lt;"&amp;FQ$5+1,'P24 monthly Buchungen'!L2:L124,"Einnahmen")-SUMIFS('P24 monthly Buchungen'!F2:F124,'P24 monthly Buchungen'!D2:D124,$E11,'P24 monthly Buchungen'!C2:C124,"&gt;="&amp;FQ$4,'P24 monthly Buchungen'!C2:C124,"&lt;"&amp;FQ$5+1,'P24 monthly Buchungen'!P2:P124,"Ausgaben")</f>
        <v>0</v>
      </c>
      <c r="FR11" s="21"/>
      <c r="FU11" s="26">
        <f>SUMIFS('P24 monthly Buchungen'!F2:F124,'P24 monthly Buchungen'!D2:D124,$E11,'P24 monthly Buchungen'!C2:C124,"&gt;="&amp;FU$4,'P24 monthly Buchungen'!C2:C124,"&lt;"&amp;FU$5+1,'P24 monthly Buchungen'!L2:L124,"Ausgaben")-SUMIFS('P24 monthly Buchungen'!F2:F124,'P24 monthly Buchungen'!D2:D124,$E11,'P24 monthly Buchungen'!C2:C124,"&gt;="&amp;FU$4,'P24 monthly Buchungen'!C2:C124,"&lt;"&amp;FU$5+1,'P24 monthly Buchungen'!P2:P124,"Einnahmen")+SUMIFS('P24 monthly Buchungen'!F2:F124,'P24 monthly Buchungen'!D2:D124,$E11,'P24 monthly Buchungen'!C2:C124,"&gt;="&amp;FU$4,'P24 monthly Buchungen'!C2:C124,"&lt;"&amp;FU$5+1,'P24 monthly Buchungen'!L2:L124,"Einnahmen")-SUMIFS('P24 monthly Buchungen'!F2:F124,'P24 monthly Buchungen'!D2:D124,$E11,'P24 monthly Buchungen'!C2:C124,"&gt;="&amp;FU$4,'P24 monthly Buchungen'!C2:C124,"&lt;"&amp;FU$5+1,'P24 monthly Buchungen'!P2:P124,"Ausgaben")</f>
        <v>0</v>
      </c>
      <c r="FV11" s="21"/>
      <c r="FY11" s="26">
        <f>SUMIFS('P24 monthly Buchungen'!F2:F124,'P24 monthly Buchungen'!D2:D124,$E11,'P24 monthly Buchungen'!C2:C124,"&gt;="&amp;FY$4,'P24 monthly Buchungen'!C2:C124,"&lt;"&amp;FY$5+1,'P24 monthly Buchungen'!L2:L124,"Ausgaben")-SUMIFS('P24 monthly Buchungen'!F2:F124,'P24 monthly Buchungen'!D2:D124,$E11,'P24 monthly Buchungen'!C2:C124,"&gt;="&amp;FY$4,'P24 monthly Buchungen'!C2:C124,"&lt;"&amp;FY$5+1,'P24 monthly Buchungen'!P2:P124,"Einnahmen")+SUMIFS('P24 monthly Buchungen'!F2:F124,'P24 monthly Buchungen'!D2:D124,$E11,'P24 monthly Buchungen'!C2:C124,"&gt;="&amp;FY$4,'P24 monthly Buchungen'!C2:C124,"&lt;"&amp;FY$5+1,'P24 monthly Buchungen'!L2:L124,"Einnahmen")-SUMIFS('P24 monthly Buchungen'!F2:F124,'P24 monthly Buchungen'!D2:D124,$E11,'P24 monthly Buchungen'!C2:C124,"&gt;="&amp;FY$4,'P24 monthly Buchungen'!C2:C124,"&lt;"&amp;FY$5+1,'P24 monthly Buchungen'!P2:P124,"Ausgaben")</f>
        <v>0</v>
      </c>
      <c r="FZ11" s="21"/>
      <c r="GC11" s="26">
        <f>SUMIFS('P24 monthly Buchungen'!F2:F124,'P24 monthly Buchungen'!D2:D124,$E11,'P24 monthly Buchungen'!C2:C124,"&gt;="&amp;GC$4,'P24 monthly Buchungen'!C2:C124,"&lt;"&amp;GC$5+1,'P24 monthly Buchungen'!L2:L124,"Ausgaben")-SUMIFS('P24 monthly Buchungen'!F2:F124,'P24 monthly Buchungen'!D2:D124,$E11,'P24 monthly Buchungen'!C2:C124,"&gt;="&amp;GC$4,'P24 monthly Buchungen'!C2:C124,"&lt;"&amp;GC$5+1,'P24 monthly Buchungen'!P2:P124,"Einnahmen")+SUMIFS('P24 monthly Buchungen'!F2:F124,'P24 monthly Buchungen'!D2:D124,$E11,'P24 monthly Buchungen'!C2:C124,"&gt;="&amp;GC$4,'P24 monthly Buchungen'!C2:C124,"&lt;"&amp;GC$5+1,'P24 monthly Buchungen'!L2:L124,"Einnahmen")-SUMIFS('P24 monthly Buchungen'!F2:F124,'P24 monthly Buchungen'!D2:D124,$E11,'P24 monthly Buchungen'!C2:C124,"&gt;="&amp;GC$4,'P24 monthly Buchungen'!C2:C124,"&lt;"&amp;GC$5+1,'P24 monthly Buchungen'!P2:P124,"Ausgaben")</f>
        <v>0</v>
      </c>
    </row>
    <row r="12" spans="1:185" x14ac:dyDescent="0.2">
      <c r="D12" t="s">
        <v>5201</v>
      </c>
      <c r="E12" t="s">
        <v>5333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Buchungen'!F2:F124,'P24 monthly Buchungen'!D2:D124,$E12,'P24 monthly Buchungen'!C2:C124,"&gt;="&amp;U$4,'P24 monthly Buchungen'!C2:C124,"&lt;"&amp;U$5+1,'P24 monthly Buchungen'!L2:L124,"Ausgaben")-SUMIFS('P24 monthly Buchungen'!F2:F124,'P24 monthly Buchungen'!D2:D124,$E12,'P24 monthly Buchungen'!C2:C124,"&gt;="&amp;U$4,'P24 monthly Buchungen'!C2:C124,"&lt;"&amp;U$5+1,'P24 monthly Buchungen'!P2:P124,"Einnahmen")+SUMIFS('P24 monthly Buchungen'!F2:F124,'P24 monthly Buchungen'!D2:D124,$E12,'P24 monthly Buchungen'!C2:C124,"&gt;="&amp;U$4,'P24 monthly Buchungen'!C2:C124,"&lt;"&amp;U$5+1,'P24 monthly Buchungen'!L2:L124,"Einnahmen")-SUMIFS('P24 monthly Buchungen'!F2:F124,'P24 monthly Buchungen'!D2:D124,$E12,'P24 monthly Buchungen'!C2:C124,"&gt;="&amp;U$4,'P24 monthly Buchungen'!C2:C124,"&lt;"&amp;U$5+1,'P24 monthly Buchungen'!P2:P124,"Ausgaben")</f>
        <v>0</v>
      </c>
      <c r="V12" s="21"/>
      <c r="Y12" s="26">
        <f>SUMIFS('P24 monthly Buchungen'!F2:F124,'P24 monthly Buchungen'!D2:D124,$E12,'P24 monthly Buchungen'!C2:C124,"&gt;="&amp;Y$4,'P24 monthly Buchungen'!C2:C124,"&lt;"&amp;Y$5+1,'P24 monthly Buchungen'!L2:L124,"Ausgaben")-SUMIFS('P24 monthly Buchungen'!F2:F124,'P24 monthly Buchungen'!D2:D124,$E12,'P24 monthly Buchungen'!C2:C124,"&gt;="&amp;Y$4,'P24 monthly Buchungen'!C2:C124,"&lt;"&amp;Y$5+1,'P24 monthly Buchungen'!P2:P124,"Einnahmen")+SUMIFS('P24 monthly Buchungen'!F2:F124,'P24 monthly Buchungen'!D2:D124,$E12,'P24 monthly Buchungen'!C2:C124,"&gt;="&amp;Y$4,'P24 monthly Buchungen'!C2:C124,"&lt;"&amp;Y$5+1,'P24 monthly Buchungen'!L2:L124,"Einnahmen")-SUMIFS('P24 monthly Buchungen'!F2:F124,'P24 monthly Buchungen'!D2:D124,$E12,'P24 monthly Buchungen'!C2:C124,"&gt;="&amp;Y$4,'P24 monthly Buchungen'!C2:C124,"&lt;"&amp;Y$5+1,'P24 monthly Buchungen'!P2:P124,"Ausgaben")</f>
        <v>0</v>
      </c>
      <c r="Z12" s="21"/>
      <c r="AC12" s="26">
        <f>SUMIFS('P24 monthly Buchungen'!F2:F124,'P24 monthly Buchungen'!D2:D124,$E12,'P24 monthly Buchungen'!C2:C124,"&gt;="&amp;AC$4,'P24 monthly Buchungen'!C2:C124,"&lt;"&amp;AC$5+1,'P24 monthly Buchungen'!L2:L124,"Ausgaben")-SUMIFS('P24 monthly Buchungen'!F2:F124,'P24 monthly Buchungen'!D2:D124,$E12,'P24 monthly Buchungen'!C2:C124,"&gt;="&amp;AC$4,'P24 monthly Buchungen'!C2:C124,"&lt;"&amp;AC$5+1,'P24 monthly Buchungen'!P2:P124,"Einnahmen")+SUMIFS('P24 monthly Buchungen'!F2:F124,'P24 monthly Buchungen'!D2:D124,$E12,'P24 monthly Buchungen'!C2:C124,"&gt;="&amp;AC$4,'P24 monthly Buchungen'!C2:C124,"&lt;"&amp;AC$5+1,'P24 monthly Buchungen'!L2:L124,"Einnahmen")-SUMIFS('P24 monthly Buchungen'!F2:F124,'P24 monthly Buchungen'!D2:D124,$E12,'P24 monthly Buchungen'!C2:C124,"&gt;="&amp;AC$4,'P24 monthly Buchungen'!C2:C124,"&lt;"&amp;AC$5+1,'P24 monthly Buchungen'!P2:P124,"Ausgaben")</f>
        <v>0</v>
      </c>
      <c r="AD12" s="21"/>
      <c r="AG12" s="26">
        <f>SUMIFS('P24 monthly Buchungen'!F2:F124,'P24 monthly Buchungen'!D2:D124,$E12,'P24 monthly Buchungen'!C2:C124,"&gt;="&amp;AG$4,'P24 monthly Buchungen'!C2:C124,"&lt;"&amp;AG$5+1,'P24 monthly Buchungen'!L2:L124,"Ausgaben")-SUMIFS('P24 monthly Buchungen'!F2:F124,'P24 monthly Buchungen'!D2:D124,$E12,'P24 monthly Buchungen'!C2:C124,"&gt;="&amp;AG$4,'P24 monthly Buchungen'!C2:C124,"&lt;"&amp;AG$5+1,'P24 monthly Buchungen'!P2:P124,"Einnahmen")+SUMIFS('P24 monthly Buchungen'!F2:F124,'P24 monthly Buchungen'!D2:D124,$E12,'P24 monthly Buchungen'!C2:C124,"&gt;="&amp;AG$4,'P24 monthly Buchungen'!C2:C124,"&lt;"&amp;AG$5+1,'P24 monthly Buchungen'!L2:L124,"Einnahmen")-SUMIFS('P24 monthly Buchungen'!F2:F124,'P24 monthly Buchungen'!D2:D124,$E12,'P24 monthly Buchungen'!C2:C124,"&gt;="&amp;AG$4,'P24 monthly Buchungen'!C2:C124,"&lt;"&amp;AG$5+1,'P24 monthly Buchungen'!P2:P124,"Ausgaben")</f>
        <v>0</v>
      </c>
      <c r="AH12" s="21"/>
      <c r="AK12" s="26">
        <f>SUMIFS('P24 monthly Buchungen'!F2:F124,'P24 monthly Buchungen'!D2:D124,$E12,'P24 monthly Buchungen'!C2:C124,"&gt;="&amp;AK$4,'P24 monthly Buchungen'!C2:C124,"&lt;"&amp;AK$5+1,'P24 monthly Buchungen'!L2:L124,"Ausgaben")-SUMIFS('P24 monthly Buchungen'!F2:F124,'P24 monthly Buchungen'!D2:D124,$E12,'P24 monthly Buchungen'!C2:C124,"&gt;="&amp;AK$4,'P24 monthly Buchungen'!C2:C124,"&lt;"&amp;AK$5+1,'P24 monthly Buchungen'!P2:P124,"Einnahmen")+SUMIFS('P24 monthly Buchungen'!F2:F124,'P24 monthly Buchungen'!D2:D124,$E12,'P24 monthly Buchungen'!C2:C124,"&gt;="&amp;AK$4,'P24 monthly Buchungen'!C2:C124,"&lt;"&amp;AK$5+1,'P24 monthly Buchungen'!L2:L124,"Einnahmen")-SUMIFS('P24 monthly Buchungen'!F2:F124,'P24 monthly Buchungen'!D2:D124,$E12,'P24 monthly Buchungen'!C2:C124,"&gt;="&amp;AK$4,'P24 monthly Buchungen'!C2:C124,"&lt;"&amp;AK$5+1,'P24 monthly Buchungen'!P2:P124,"Ausgaben")</f>
        <v>0</v>
      </c>
      <c r="AL12" s="21"/>
      <c r="AO12" s="26">
        <f>SUMIFS('P24 monthly Buchungen'!F2:F124,'P24 monthly Buchungen'!D2:D124,$E12,'P24 monthly Buchungen'!C2:C124,"&gt;="&amp;AO$4,'P24 monthly Buchungen'!C2:C124,"&lt;"&amp;AO$5+1,'P24 monthly Buchungen'!L2:L124,"Ausgaben")-SUMIFS('P24 monthly Buchungen'!F2:F124,'P24 monthly Buchungen'!D2:D124,$E12,'P24 monthly Buchungen'!C2:C124,"&gt;="&amp;AO$4,'P24 monthly Buchungen'!C2:C124,"&lt;"&amp;AO$5+1,'P24 monthly Buchungen'!P2:P124,"Einnahmen")+SUMIFS('P24 monthly Buchungen'!F2:F124,'P24 monthly Buchungen'!D2:D124,$E12,'P24 monthly Buchungen'!C2:C124,"&gt;="&amp;AO$4,'P24 monthly Buchungen'!C2:C124,"&lt;"&amp;AO$5+1,'P24 monthly Buchungen'!L2:L124,"Einnahmen")-SUMIFS('P24 monthly Buchungen'!F2:F124,'P24 monthly Buchungen'!D2:D124,$E12,'P24 monthly Buchungen'!C2:C124,"&gt;="&amp;AO$4,'P24 monthly Buchungen'!C2:C124,"&lt;"&amp;AO$5+1,'P24 monthly Buchungen'!P2:P124,"Ausgaben")</f>
        <v>0</v>
      </c>
      <c r="AP12" s="21"/>
      <c r="AS12" s="26">
        <f>SUMIFS('P24 monthly Buchungen'!F2:F124,'P24 monthly Buchungen'!D2:D124,$E12,'P24 monthly Buchungen'!C2:C124,"&gt;="&amp;AS$4,'P24 monthly Buchungen'!C2:C124,"&lt;"&amp;AS$5+1,'P24 monthly Buchungen'!L2:L124,"Ausgaben")-SUMIFS('P24 monthly Buchungen'!F2:F124,'P24 monthly Buchungen'!D2:D124,$E12,'P24 monthly Buchungen'!C2:C124,"&gt;="&amp;AS$4,'P24 monthly Buchungen'!C2:C124,"&lt;"&amp;AS$5+1,'P24 monthly Buchungen'!P2:P124,"Einnahmen")+SUMIFS('P24 monthly Buchungen'!F2:F124,'P24 monthly Buchungen'!D2:D124,$E12,'P24 monthly Buchungen'!C2:C124,"&gt;="&amp;AS$4,'P24 monthly Buchungen'!C2:C124,"&lt;"&amp;AS$5+1,'P24 monthly Buchungen'!L2:L124,"Einnahmen")-SUMIFS('P24 monthly Buchungen'!F2:F124,'P24 monthly Buchungen'!D2:D124,$E12,'P24 monthly Buchungen'!C2:C124,"&gt;="&amp;AS$4,'P24 monthly Buchungen'!C2:C124,"&lt;"&amp;AS$5+1,'P24 monthly Buchungen'!P2:P124,"Ausgaben")</f>
        <v>0</v>
      </c>
      <c r="AT12" s="21"/>
      <c r="AW12" s="26">
        <f>SUMIFS('P24 monthly Buchungen'!F2:F124,'P24 monthly Buchungen'!D2:D124,$E12,'P24 monthly Buchungen'!C2:C124,"&gt;="&amp;AW$4,'P24 monthly Buchungen'!C2:C124,"&lt;"&amp;AW$5+1,'P24 monthly Buchungen'!L2:L124,"Ausgaben")-SUMIFS('P24 monthly Buchungen'!F2:F124,'P24 monthly Buchungen'!D2:D124,$E12,'P24 monthly Buchungen'!C2:C124,"&gt;="&amp;AW$4,'P24 monthly Buchungen'!C2:C124,"&lt;"&amp;AW$5+1,'P24 monthly Buchungen'!P2:P124,"Einnahmen")+SUMIFS('P24 monthly Buchungen'!F2:F124,'P24 monthly Buchungen'!D2:D124,$E12,'P24 monthly Buchungen'!C2:C124,"&gt;="&amp;AW$4,'P24 monthly Buchungen'!C2:C124,"&lt;"&amp;AW$5+1,'P24 monthly Buchungen'!L2:L124,"Einnahmen")-SUMIFS('P24 monthly Buchungen'!F2:F124,'P24 monthly Buchungen'!D2:D124,$E12,'P24 monthly Buchungen'!C2:C124,"&gt;="&amp;AW$4,'P24 monthly Buchungen'!C2:C124,"&lt;"&amp;AW$5+1,'P24 monthly Buchungen'!P2:P124,"Ausgaben")</f>
        <v>0</v>
      </c>
      <c r="AX12" s="21"/>
      <c r="BA12" s="26">
        <f>SUMIFS('P24 monthly Buchungen'!F2:F124,'P24 monthly Buchungen'!D2:D124,$E12,'P24 monthly Buchungen'!C2:C124,"&gt;="&amp;BA$4,'P24 monthly Buchungen'!C2:C124,"&lt;"&amp;BA$5+1,'P24 monthly Buchungen'!L2:L124,"Ausgaben")-SUMIFS('P24 monthly Buchungen'!F2:F124,'P24 monthly Buchungen'!D2:D124,$E12,'P24 monthly Buchungen'!C2:C124,"&gt;="&amp;BA$4,'P24 monthly Buchungen'!C2:C124,"&lt;"&amp;BA$5+1,'P24 monthly Buchungen'!P2:P124,"Einnahmen")+SUMIFS('P24 monthly Buchungen'!F2:F124,'P24 monthly Buchungen'!D2:D124,$E12,'P24 monthly Buchungen'!C2:C124,"&gt;="&amp;BA$4,'P24 monthly Buchungen'!C2:C124,"&lt;"&amp;BA$5+1,'P24 monthly Buchungen'!L2:L124,"Einnahmen")-SUMIFS('P24 monthly Buchungen'!F2:F124,'P24 monthly Buchungen'!D2:D124,$E12,'P24 monthly Buchungen'!C2:C124,"&gt;="&amp;BA$4,'P24 monthly Buchungen'!C2:C124,"&lt;"&amp;BA$5+1,'P24 monthly Buchungen'!P2:P124,"Ausgaben")</f>
        <v>0</v>
      </c>
      <c r="BB12" s="21"/>
      <c r="BE12" s="26">
        <f>SUMIFS('P24 monthly Buchungen'!F2:F124,'P24 monthly Buchungen'!D2:D124,$E12,'P24 monthly Buchungen'!C2:C124,"&gt;="&amp;BE$4,'P24 monthly Buchungen'!C2:C124,"&lt;"&amp;BE$5+1,'P24 monthly Buchungen'!L2:L124,"Ausgaben")-SUMIFS('P24 monthly Buchungen'!F2:F124,'P24 monthly Buchungen'!D2:D124,$E12,'P24 monthly Buchungen'!C2:C124,"&gt;="&amp;BE$4,'P24 monthly Buchungen'!C2:C124,"&lt;"&amp;BE$5+1,'P24 monthly Buchungen'!P2:P124,"Einnahmen")+SUMIFS('P24 monthly Buchungen'!F2:F124,'P24 monthly Buchungen'!D2:D124,$E12,'P24 monthly Buchungen'!C2:C124,"&gt;="&amp;BE$4,'P24 monthly Buchungen'!C2:C124,"&lt;"&amp;BE$5+1,'P24 monthly Buchungen'!L2:L124,"Einnahmen")-SUMIFS('P24 monthly Buchungen'!F2:F124,'P24 monthly Buchungen'!D2:D124,$E12,'P24 monthly Buchungen'!C2:C124,"&gt;="&amp;BE$4,'P24 monthly Buchungen'!C2:C124,"&lt;"&amp;BE$5+1,'P24 monthly Buchungen'!P2:P124,"Ausgaben")</f>
        <v>0</v>
      </c>
      <c r="BF12" s="21"/>
      <c r="BI12" s="26">
        <f>SUMIFS('P24 monthly Buchungen'!F2:F124,'P24 monthly Buchungen'!D2:D124,$E12,'P24 monthly Buchungen'!C2:C124,"&gt;="&amp;BI$4,'P24 monthly Buchungen'!C2:C124,"&lt;"&amp;BI$5+1,'P24 monthly Buchungen'!L2:L124,"Ausgaben")-SUMIFS('P24 monthly Buchungen'!F2:F124,'P24 monthly Buchungen'!D2:D124,$E12,'P24 monthly Buchungen'!C2:C124,"&gt;="&amp;BI$4,'P24 monthly Buchungen'!C2:C124,"&lt;"&amp;BI$5+1,'P24 monthly Buchungen'!P2:P124,"Einnahmen")+SUMIFS('P24 monthly Buchungen'!F2:F124,'P24 monthly Buchungen'!D2:D124,$E12,'P24 monthly Buchungen'!C2:C124,"&gt;="&amp;BI$4,'P24 monthly Buchungen'!C2:C124,"&lt;"&amp;BI$5+1,'P24 monthly Buchungen'!L2:L124,"Einnahmen")-SUMIFS('P24 monthly Buchungen'!F2:F124,'P24 monthly Buchungen'!D2:D124,$E12,'P24 monthly Buchungen'!C2:C124,"&gt;="&amp;BI$4,'P24 monthly Buchungen'!C2:C124,"&lt;"&amp;BI$5+1,'P24 monthly Buchungen'!P2:P124,"Ausgaben")</f>
        <v>0</v>
      </c>
      <c r="BJ12" s="21"/>
      <c r="BM12" s="26">
        <f>SUMIFS('P24 monthly Buchungen'!F2:F124,'P24 monthly Buchungen'!D2:D124,$E12,'P24 monthly Buchungen'!C2:C124,"&gt;="&amp;BM$4,'P24 monthly Buchungen'!C2:C124,"&lt;"&amp;BM$5+1,'P24 monthly Buchungen'!L2:L124,"Ausgaben")-SUMIFS('P24 monthly Buchungen'!F2:F124,'P24 monthly Buchungen'!D2:D124,$E12,'P24 monthly Buchungen'!C2:C124,"&gt;="&amp;BM$4,'P24 monthly Buchungen'!C2:C124,"&lt;"&amp;BM$5+1,'P24 monthly Buchungen'!P2:P124,"Einnahmen")+SUMIFS('P24 monthly Buchungen'!F2:F124,'P24 monthly Buchungen'!D2:D124,$E12,'P24 monthly Buchungen'!C2:C124,"&gt;="&amp;BM$4,'P24 monthly Buchungen'!C2:C124,"&lt;"&amp;BM$5+1,'P24 monthly Buchungen'!L2:L124,"Einnahmen")-SUMIFS('P24 monthly Buchungen'!F2:F124,'P24 monthly Buchungen'!D2:D124,$E12,'P24 monthly Buchungen'!C2:C124,"&gt;="&amp;BM$4,'P24 monthly Buchungen'!C2:C124,"&lt;"&amp;BM$5+1,'P24 monthly Buchungen'!P2:P124,"Ausgaben")</f>
        <v>0</v>
      </c>
      <c r="BN12" s="21"/>
      <c r="BQ12" s="26">
        <f>SUMIFS('P24 monthly Buchungen'!F2:F124,'P24 monthly Buchungen'!D2:D124,$E12,'P24 monthly Buchungen'!C2:C124,"&gt;="&amp;BQ$4,'P24 monthly Buchungen'!C2:C124,"&lt;"&amp;BQ$5+1,'P24 monthly Buchungen'!L2:L124,"Ausgaben")-SUMIFS('P24 monthly Buchungen'!F2:F124,'P24 monthly Buchungen'!D2:D124,$E12,'P24 monthly Buchungen'!C2:C124,"&gt;="&amp;BQ$4,'P24 monthly Buchungen'!C2:C124,"&lt;"&amp;BQ$5+1,'P24 monthly Buchungen'!P2:P124,"Einnahmen")+SUMIFS('P24 monthly Buchungen'!F2:F124,'P24 monthly Buchungen'!D2:D124,$E12,'P24 monthly Buchungen'!C2:C124,"&gt;="&amp;BQ$4,'P24 monthly Buchungen'!C2:C124,"&lt;"&amp;BQ$5+1,'P24 monthly Buchungen'!L2:L124,"Einnahmen")-SUMIFS('P24 monthly Buchungen'!F2:F124,'P24 monthly Buchungen'!D2:D124,$E12,'P24 monthly Buchungen'!C2:C124,"&gt;="&amp;BQ$4,'P24 monthly Buchungen'!C2:C124,"&lt;"&amp;BQ$5+1,'P24 monthly Buchungen'!P2:P124,"Ausgaben")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Buchungen'!F2:F124,'P24 monthly Buchungen'!D2:D124,$E12,'P24 monthly Buchungen'!C2:C124,"&gt;="&amp;CC$4,'P24 monthly Buchungen'!C2:C124,"&lt;"&amp;CC$5+1,'P24 monthly Buchungen'!L2:L124,"Ausgaben")-SUMIFS('P24 monthly Buchungen'!F2:F124,'P24 monthly Buchungen'!D2:D124,$E12,'P24 monthly Buchungen'!C2:C124,"&gt;="&amp;CC$4,'P24 monthly Buchungen'!C2:C124,"&lt;"&amp;CC$5+1,'P24 monthly Buchungen'!P2:P124,"Einnahmen")+SUMIFS('P24 monthly Buchungen'!F2:F124,'P24 monthly Buchungen'!D2:D124,$E12,'P24 monthly Buchungen'!C2:C124,"&gt;="&amp;CC$4,'P24 monthly Buchungen'!C2:C124,"&lt;"&amp;CC$5+1,'P24 monthly Buchungen'!L2:L124,"Einnahmen")-SUMIFS('P24 monthly Buchungen'!F2:F124,'P24 monthly Buchungen'!D2:D124,$E12,'P24 monthly Buchungen'!C2:C124,"&gt;="&amp;CC$4,'P24 monthly Buchungen'!C2:C124,"&lt;"&amp;CC$5+1,'P24 monthly Buchungen'!P2:P124,"Ausgaben")</f>
        <v>0</v>
      </c>
      <c r="CD12" s="21"/>
      <c r="CG12" s="26">
        <f>SUMIFS('P24 monthly Buchungen'!F2:F124,'P24 monthly Buchungen'!D2:D124,$E12,'P24 monthly Buchungen'!C2:C124,"&gt;="&amp;CG$4,'P24 monthly Buchungen'!C2:C124,"&lt;"&amp;CG$5+1,'P24 monthly Buchungen'!L2:L124,"Ausgaben")-SUMIFS('P24 monthly Buchungen'!F2:F124,'P24 monthly Buchungen'!D2:D124,$E12,'P24 monthly Buchungen'!C2:C124,"&gt;="&amp;CG$4,'P24 monthly Buchungen'!C2:C124,"&lt;"&amp;CG$5+1,'P24 monthly Buchungen'!P2:P124,"Einnahmen")+SUMIFS('P24 monthly Buchungen'!F2:F124,'P24 monthly Buchungen'!D2:D124,$E12,'P24 monthly Buchungen'!C2:C124,"&gt;="&amp;CG$4,'P24 monthly Buchungen'!C2:C124,"&lt;"&amp;CG$5+1,'P24 monthly Buchungen'!L2:L124,"Einnahmen")-SUMIFS('P24 monthly Buchungen'!F2:F124,'P24 monthly Buchungen'!D2:D124,$E12,'P24 monthly Buchungen'!C2:C124,"&gt;="&amp;CG$4,'P24 monthly Buchungen'!C2:C124,"&lt;"&amp;CG$5+1,'P24 monthly Buchungen'!P2:P124,"Ausgaben")</f>
        <v>0</v>
      </c>
      <c r="CH12" s="21"/>
      <c r="CK12" s="26">
        <f>SUMIFS('P24 monthly Buchungen'!F2:F124,'P24 monthly Buchungen'!D2:D124,$E12,'P24 monthly Buchungen'!C2:C124,"&gt;="&amp;CK$4,'P24 monthly Buchungen'!C2:C124,"&lt;"&amp;CK$5+1,'P24 monthly Buchungen'!L2:L124,"Ausgaben")-SUMIFS('P24 monthly Buchungen'!F2:F124,'P24 monthly Buchungen'!D2:D124,$E12,'P24 monthly Buchungen'!C2:C124,"&gt;="&amp;CK$4,'P24 monthly Buchungen'!C2:C124,"&lt;"&amp;CK$5+1,'P24 monthly Buchungen'!P2:P124,"Einnahmen")+SUMIFS('P24 monthly Buchungen'!F2:F124,'P24 monthly Buchungen'!D2:D124,$E12,'P24 monthly Buchungen'!C2:C124,"&gt;="&amp;CK$4,'P24 monthly Buchungen'!C2:C124,"&lt;"&amp;CK$5+1,'P24 monthly Buchungen'!L2:L124,"Einnahmen")-SUMIFS('P24 monthly Buchungen'!F2:F124,'P24 monthly Buchungen'!D2:D124,$E12,'P24 monthly Buchungen'!C2:C124,"&gt;="&amp;CK$4,'P24 monthly Buchungen'!C2:C124,"&lt;"&amp;CK$5+1,'P24 monthly Buchungen'!P2:P124,"Ausgaben")</f>
        <v>0</v>
      </c>
      <c r="CL12" s="21"/>
      <c r="CO12" s="26">
        <f>SUMIFS('P24 monthly Buchungen'!F2:F124,'P24 monthly Buchungen'!D2:D124,$E12,'P24 monthly Buchungen'!C2:C124,"&gt;="&amp;CO$4,'P24 monthly Buchungen'!C2:C124,"&lt;"&amp;CO$5+1,'P24 monthly Buchungen'!L2:L124,"Ausgaben")-SUMIFS('P24 monthly Buchungen'!F2:F124,'P24 monthly Buchungen'!D2:D124,$E12,'P24 monthly Buchungen'!C2:C124,"&gt;="&amp;CO$4,'P24 monthly Buchungen'!C2:C124,"&lt;"&amp;CO$5+1,'P24 monthly Buchungen'!P2:P124,"Einnahmen")+SUMIFS('P24 monthly Buchungen'!F2:F124,'P24 monthly Buchungen'!D2:D124,$E12,'P24 monthly Buchungen'!C2:C124,"&gt;="&amp;CO$4,'P24 monthly Buchungen'!C2:C124,"&lt;"&amp;CO$5+1,'P24 monthly Buchungen'!L2:L124,"Einnahmen")-SUMIFS('P24 monthly Buchungen'!F2:F124,'P24 monthly Buchungen'!D2:D124,$E12,'P24 monthly Buchungen'!C2:C124,"&gt;="&amp;CO$4,'P24 monthly Buchungen'!C2:C124,"&lt;"&amp;CO$5+1,'P24 monthly Buchungen'!P2:P124,"Ausgaben")</f>
        <v>0</v>
      </c>
      <c r="CP12" s="21"/>
      <c r="CS12" s="26">
        <f>SUMIFS('P24 monthly Buchungen'!F2:F124,'P24 monthly Buchungen'!D2:D124,$E12,'P24 monthly Buchungen'!C2:C124,"&gt;="&amp;CS$4,'P24 monthly Buchungen'!C2:C124,"&lt;"&amp;CS$5+1,'P24 monthly Buchungen'!L2:L124,"Ausgaben")-SUMIFS('P24 monthly Buchungen'!F2:F124,'P24 monthly Buchungen'!D2:D124,$E12,'P24 monthly Buchungen'!C2:C124,"&gt;="&amp;CS$4,'P24 monthly Buchungen'!C2:C124,"&lt;"&amp;CS$5+1,'P24 monthly Buchungen'!P2:P124,"Einnahmen")+SUMIFS('P24 monthly Buchungen'!F2:F124,'P24 monthly Buchungen'!D2:D124,$E12,'P24 monthly Buchungen'!C2:C124,"&gt;="&amp;CS$4,'P24 monthly Buchungen'!C2:C124,"&lt;"&amp;CS$5+1,'P24 monthly Buchungen'!L2:L124,"Einnahmen")-SUMIFS('P24 monthly Buchungen'!F2:F124,'P24 monthly Buchungen'!D2:D124,$E12,'P24 monthly Buchungen'!C2:C124,"&gt;="&amp;CS$4,'P24 monthly Buchungen'!C2:C124,"&lt;"&amp;CS$5+1,'P24 monthly Buchungen'!P2:P124,"Ausgaben")</f>
        <v>0</v>
      </c>
      <c r="CT12" s="21"/>
      <c r="CW12" s="26">
        <f>SUMIFS('P24 monthly Buchungen'!F2:F124,'P24 monthly Buchungen'!D2:D124,$E12,'P24 monthly Buchungen'!C2:C124,"&gt;="&amp;CW$4,'P24 monthly Buchungen'!C2:C124,"&lt;"&amp;CW$5+1,'P24 monthly Buchungen'!L2:L124,"Ausgaben")-SUMIFS('P24 monthly Buchungen'!F2:F124,'P24 monthly Buchungen'!D2:D124,$E12,'P24 monthly Buchungen'!C2:C124,"&gt;="&amp;CW$4,'P24 monthly Buchungen'!C2:C124,"&lt;"&amp;CW$5+1,'P24 monthly Buchungen'!P2:P124,"Einnahmen")+SUMIFS('P24 monthly Buchungen'!F2:F124,'P24 monthly Buchungen'!D2:D124,$E12,'P24 monthly Buchungen'!C2:C124,"&gt;="&amp;CW$4,'P24 monthly Buchungen'!C2:C124,"&lt;"&amp;CW$5+1,'P24 monthly Buchungen'!L2:L124,"Einnahmen")-SUMIFS('P24 monthly Buchungen'!F2:F124,'P24 monthly Buchungen'!D2:D124,$E12,'P24 monthly Buchungen'!C2:C124,"&gt;="&amp;CW$4,'P24 monthly Buchungen'!C2:C124,"&lt;"&amp;CW$5+1,'P24 monthly Buchungen'!P2:P124,"Ausgaben")</f>
        <v>0</v>
      </c>
      <c r="CX12" s="21"/>
      <c r="DA12" s="26">
        <f>SUMIFS('P24 monthly Buchungen'!F2:F124,'P24 monthly Buchungen'!D2:D124,$E12,'P24 monthly Buchungen'!C2:C124,"&gt;="&amp;DA$4,'P24 monthly Buchungen'!C2:C124,"&lt;"&amp;DA$5+1,'P24 monthly Buchungen'!L2:L124,"Ausgaben")-SUMIFS('P24 monthly Buchungen'!F2:F124,'P24 monthly Buchungen'!D2:D124,$E12,'P24 monthly Buchungen'!C2:C124,"&gt;="&amp;DA$4,'P24 monthly Buchungen'!C2:C124,"&lt;"&amp;DA$5+1,'P24 monthly Buchungen'!P2:P124,"Einnahmen")+SUMIFS('P24 monthly Buchungen'!F2:F124,'P24 monthly Buchungen'!D2:D124,$E12,'P24 monthly Buchungen'!C2:C124,"&gt;="&amp;DA$4,'P24 monthly Buchungen'!C2:C124,"&lt;"&amp;DA$5+1,'P24 monthly Buchungen'!L2:L124,"Einnahmen")-SUMIFS('P24 monthly Buchungen'!F2:F124,'P24 monthly Buchungen'!D2:D124,$E12,'P24 monthly Buchungen'!C2:C124,"&gt;="&amp;DA$4,'P24 monthly Buchungen'!C2:C124,"&lt;"&amp;DA$5+1,'P24 monthly Buchungen'!P2:P124,"Ausgaben")</f>
        <v>0</v>
      </c>
      <c r="DB12" s="21"/>
      <c r="DE12" s="26">
        <f>SUMIFS('P24 monthly Buchungen'!F2:F124,'P24 monthly Buchungen'!D2:D124,$E12,'P24 monthly Buchungen'!C2:C124,"&gt;="&amp;DE$4,'P24 monthly Buchungen'!C2:C124,"&lt;"&amp;DE$5+1,'P24 monthly Buchungen'!L2:L124,"Ausgaben")-SUMIFS('P24 monthly Buchungen'!F2:F124,'P24 monthly Buchungen'!D2:D124,$E12,'P24 monthly Buchungen'!C2:C124,"&gt;="&amp;DE$4,'P24 monthly Buchungen'!C2:C124,"&lt;"&amp;DE$5+1,'P24 monthly Buchungen'!P2:P124,"Einnahmen")+SUMIFS('P24 monthly Buchungen'!F2:F124,'P24 monthly Buchungen'!D2:D124,$E12,'P24 monthly Buchungen'!C2:C124,"&gt;="&amp;DE$4,'P24 monthly Buchungen'!C2:C124,"&lt;"&amp;DE$5+1,'P24 monthly Buchungen'!L2:L124,"Einnahmen")-SUMIFS('P24 monthly Buchungen'!F2:F124,'P24 monthly Buchungen'!D2:D124,$E12,'P24 monthly Buchungen'!C2:C124,"&gt;="&amp;DE$4,'P24 monthly Buchungen'!C2:C124,"&lt;"&amp;DE$5+1,'P24 monthly Buchungen'!P2:P124,"Ausgaben")</f>
        <v>0</v>
      </c>
      <c r="DF12" s="21"/>
      <c r="DI12" s="26">
        <f>SUMIFS('P24 monthly Buchungen'!F2:F124,'P24 monthly Buchungen'!D2:D124,$E12,'P24 monthly Buchungen'!C2:C124,"&gt;="&amp;DI$4,'P24 monthly Buchungen'!C2:C124,"&lt;"&amp;DI$5+1,'P24 monthly Buchungen'!L2:L124,"Ausgaben")-SUMIFS('P24 monthly Buchungen'!F2:F124,'P24 monthly Buchungen'!D2:D124,$E12,'P24 monthly Buchungen'!C2:C124,"&gt;="&amp;DI$4,'P24 monthly Buchungen'!C2:C124,"&lt;"&amp;DI$5+1,'P24 monthly Buchungen'!P2:P124,"Einnahmen")+SUMIFS('P24 monthly Buchungen'!F2:F124,'P24 monthly Buchungen'!D2:D124,$E12,'P24 monthly Buchungen'!C2:C124,"&gt;="&amp;DI$4,'P24 monthly Buchungen'!C2:C124,"&lt;"&amp;DI$5+1,'P24 monthly Buchungen'!L2:L124,"Einnahmen")-SUMIFS('P24 monthly Buchungen'!F2:F124,'P24 monthly Buchungen'!D2:D124,$E12,'P24 monthly Buchungen'!C2:C124,"&gt;="&amp;DI$4,'P24 monthly Buchungen'!C2:C124,"&lt;"&amp;DI$5+1,'P24 monthly Buchungen'!P2:P124,"Ausgaben")</f>
        <v>0</v>
      </c>
      <c r="DJ12" s="21"/>
      <c r="DM12" s="26">
        <f>SUMIFS('P24 monthly Buchungen'!F2:F124,'P24 monthly Buchungen'!D2:D124,$E12,'P24 monthly Buchungen'!C2:C124,"&gt;="&amp;DM$4,'P24 monthly Buchungen'!C2:C124,"&lt;"&amp;DM$5+1,'P24 monthly Buchungen'!L2:L124,"Ausgaben")-SUMIFS('P24 monthly Buchungen'!F2:F124,'P24 monthly Buchungen'!D2:D124,$E12,'P24 monthly Buchungen'!C2:C124,"&gt;="&amp;DM$4,'P24 monthly Buchungen'!C2:C124,"&lt;"&amp;DM$5+1,'P24 monthly Buchungen'!P2:P124,"Einnahmen")+SUMIFS('P24 monthly Buchungen'!F2:F124,'P24 monthly Buchungen'!D2:D124,$E12,'P24 monthly Buchungen'!C2:C124,"&gt;="&amp;DM$4,'P24 monthly Buchungen'!C2:C124,"&lt;"&amp;DM$5+1,'P24 monthly Buchungen'!L2:L124,"Einnahmen")-SUMIFS('P24 monthly Buchungen'!F2:F124,'P24 monthly Buchungen'!D2:D124,$E12,'P24 monthly Buchungen'!C2:C124,"&gt;="&amp;DM$4,'P24 monthly Buchungen'!C2:C124,"&lt;"&amp;DM$5+1,'P24 monthly Buchungen'!P2:P124,"Ausgaben")</f>
        <v>0</v>
      </c>
      <c r="DN12" s="21"/>
      <c r="DQ12" s="26">
        <f>SUMIFS('P24 monthly Buchungen'!F2:F124,'P24 monthly Buchungen'!D2:D124,$E12,'P24 monthly Buchungen'!C2:C124,"&gt;="&amp;DQ$4,'P24 monthly Buchungen'!C2:C124,"&lt;"&amp;DQ$5+1,'P24 monthly Buchungen'!L2:L124,"Ausgaben")-SUMIFS('P24 monthly Buchungen'!F2:F124,'P24 monthly Buchungen'!D2:D124,$E12,'P24 monthly Buchungen'!C2:C124,"&gt;="&amp;DQ$4,'P24 monthly Buchungen'!C2:C124,"&lt;"&amp;DQ$5+1,'P24 monthly Buchungen'!P2:P124,"Einnahmen")+SUMIFS('P24 monthly Buchungen'!F2:F124,'P24 monthly Buchungen'!D2:D124,$E12,'P24 monthly Buchungen'!C2:C124,"&gt;="&amp;DQ$4,'P24 monthly Buchungen'!C2:C124,"&lt;"&amp;DQ$5+1,'P24 monthly Buchungen'!L2:L124,"Einnahmen")-SUMIFS('P24 monthly Buchungen'!F2:F124,'P24 monthly Buchungen'!D2:D124,$E12,'P24 monthly Buchungen'!C2:C124,"&gt;="&amp;DQ$4,'P24 monthly Buchungen'!C2:C124,"&lt;"&amp;DQ$5+1,'P24 monthly Buchungen'!P2:P124,"Ausgaben")</f>
        <v>0</v>
      </c>
      <c r="DR12" s="21"/>
      <c r="DU12" s="26">
        <f>SUMIFS('P24 monthly Buchungen'!F2:F124,'P24 monthly Buchungen'!D2:D124,$E12,'P24 monthly Buchungen'!C2:C124,"&gt;="&amp;DU$4,'P24 monthly Buchungen'!C2:C124,"&lt;"&amp;DU$5+1,'P24 monthly Buchungen'!L2:L124,"Ausgaben")-SUMIFS('P24 monthly Buchungen'!F2:F124,'P24 monthly Buchungen'!D2:D124,$E12,'P24 monthly Buchungen'!C2:C124,"&gt;="&amp;DU$4,'P24 monthly Buchungen'!C2:C124,"&lt;"&amp;DU$5+1,'P24 monthly Buchungen'!P2:P124,"Einnahmen")+SUMIFS('P24 monthly Buchungen'!F2:F124,'P24 monthly Buchungen'!D2:D124,$E12,'P24 monthly Buchungen'!C2:C124,"&gt;="&amp;DU$4,'P24 monthly Buchungen'!C2:C124,"&lt;"&amp;DU$5+1,'P24 monthly Buchungen'!L2:L124,"Einnahmen")-SUMIFS('P24 monthly Buchungen'!F2:F124,'P24 monthly Buchungen'!D2:D124,$E12,'P24 monthly Buchungen'!C2:C124,"&gt;="&amp;DU$4,'P24 monthly Buchungen'!C2:C124,"&lt;"&amp;DU$5+1,'P24 monthly Buchungen'!P2:P124,"Ausgaben")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Buchungen'!F2:F124,'P24 monthly Buchungen'!D2:D124,$E12,'P24 monthly Buchungen'!C2:C124,"&gt;="&amp;EG$4,'P24 monthly Buchungen'!C2:C124,"&lt;"&amp;EG$5+1,'P24 monthly Buchungen'!L2:L124,"Ausgaben")-SUMIFS('P24 monthly Buchungen'!F2:F124,'P24 monthly Buchungen'!D2:D124,$E12,'P24 monthly Buchungen'!C2:C124,"&gt;="&amp;EG$4,'P24 monthly Buchungen'!C2:C124,"&lt;"&amp;EG$5+1,'P24 monthly Buchungen'!P2:P124,"Einnahmen")+SUMIFS('P24 monthly Buchungen'!F2:F124,'P24 monthly Buchungen'!D2:D124,$E12,'P24 monthly Buchungen'!C2:C124,"&gt;="&amp;EG$4,'P24 monthly Buchungen'!C2:C124,"&lt;"&amp;EG$5+1,'P24 monthly Buchungen'!L2:L124,"Einnahmen")-SUMIFS('P24 monthly Buchungen'!F2:F124,'P24 monthly Buchungen'!D2:D124,$E12,'P24 monthly Buchungen'!C2:C124,"&gt;="&amp;EG$4,'P24 monthly Buchungen'!C2:C124,"&lt;"&amp;EG$5+1,'P24 monthly Buchungen'!P2:P124,"Ausgaben")</f>
        <v>0</v>
      </c>
      <c r="EH12" s="21"/>
      <c r="EK12" s="26">
        <f>SUMIFS('P24 monthly Buchungen'!F2:F124,'P24 monthly Buchungen'!D2:D124,$E12,'P24 monthly Buchungen'!C2:C124,"&gt;="&amp;EK$4,'P24 monthly Buchungen'!C2:C124,"&lt;"&amp;EK$5+1,'P24 monthly Buchungen'!L2:L124,"Ausgaben")-SUMIFS('P24 monthly Buchungen'!F2:F124,'P24 monthly Buchungen'!D2:D124,$E12,'P24 monthly Buchungen'!C2:C124,"&gt;="&amp;EK$4,'P24 monthly Buchungen'!C2:C124,"&lt;"&amp;EK$5+1,'P24 monthly Buchungen'!P2:P124,"Einnahmen")+SUMIFS('P24 monthly Buchungen'!F2:F124,'P24 monthly Buchungen'!D2:D124,$E12,'P24 monthly Buchungen'!C2:C124,"&gt;="&amp;EK$4,'P24 monthly Buchungen'!C2:C124,"&lt;"&amp;EK$5+1,'P24 monthly Buchungen'!L2:L124,"Einnahmen")-SUMIFS('P24 monthly Buchungen'!F2:F124,'P24 monthly Buchungen'!D2:D124,$E12,'P24 monthly Buchungen'!C2:C124,"&gt;="&amp;EK$4,'P24 monthly Buchungen'!C2:C124,"&lt;"&amp;EK$5+1,'P24 monthly Buchungen'!P2:P124,"Ausgaben")</f>
        <v>0</v>
      </c>
      <c r="EL12" s="21"/>
      <c r="EO12" s="26">
        <f>SUMIFS('P24 monthly Buchungen'!F2:F124,'P24 monthly Buchungen'!D2:D124,$E12,'P24 monthly Buchungen'!C2:C124,"&gt;="&amp;EO$4,'P24 monthly Buchungen'!C2:C124,"&lt;"&amp;EO$5+1,'P24 monthly Buchungen'!L2:L124,"Ausgaben")-SUMIFS('P24 monthly Buchungen'!F2:F124,'P24 monthly Buchungen'!D2:D124,$E12,'P24 monthly Buchungen'!C2:C124,"&gt;="&amp;EO$4,'P24 monthly Buchungen'!C2:C124,"&lt;"&amp;EO$5+1,'P24 monthly Buchungen'!P2:P124,"Einnahmen")+SUMIFS('P24 monthly Buchungen'!F2:F124,'P24 monthly Buchungen'!D2:D124,$E12,'P24 monthly Buchungen'!C2:C124,"&gt;="&amp;EO$4,'P24 monthly Buchungen'!C2:C124,"&lt;"&amp;EO$5+1,'P24 monthly Buchungen'!L2:L124,"Einnahmen")-SUMIFS('P24 monthly Buchungen'!F2:F124,'P24 monthly Buchungen'!D2:D124,$E12,'P24 monthly Buchungen'!C2:C124,"&gt;="&amp;EO$4,'P24 monthly Buchungen'!C2:C124,"&lt;"&amp;EO$5+1,'P24 monthly Buchungen'!P2:P124,"Ausgaben")</f>
        <v>0</v>
      </c>
      <c r="EP12" s="21"/>
      <c r="ES12" s="26">
        <f>SUMIFS('P24 monthly Buchungen'!F2:F124,'P24 monthly Buchungen'!D2:D124,$E12,'P24 monthly Buchungen'!C2:C124,"&gt;="&amp;ES$4,'P24 monthly Buchungen'!C2:C124,"&lt;"&amp;ES$5+1,'P24 monthly Buchungen'!L2:L124,"Ausgaben")-SUMIFS('P24 monthly Buchungen'!F2:F124,'P24 monthly Buchungen'!D2:D124,$E12,'P24 monthly Buchungen'!C2:C124,"&gt;="&amp;ES$4,'P24 monthly Buchungen'!C2:C124,"&lt;"&amp;ES$5+1,'P24 monthly Buchungen'!P2:P124,"Einnahmen")+SUMIFS('P24 monthly Buchungen'!F2:F124,'P24 monthly Buchungen'!D2:D124,$E12,'P24 monthly Buchungen'!C2:C124,"&gt;="&amp;ES$4,'P24 monthly Buchungen'!C2:C124,"&lt;"&amp;ES$5+1,'P24 monthly Buchungen'!L2:L124,"Einnahmen")-SUMIFS('P24 monthly Buchungen'!F2:F124,'P24 monthly Buchungen'!D2:D124,$E12,'P24 monthly Buchungen'!C2:C124,"&gt;="&amp;ES$4,'P24 monthly Buchungen'!C2:C124,"&lt;"&amp;ES$5+1,'P24 monthly Buchungen'!P2:P124,"Ausgaben")</f>
        <v>0</v>
      </c>
      <c r="ET12" s="21"/>
      <c r="EW12" s="26">
        <f>SUMIFS('P24 monthly Buchungen'!F2:F124,'P24 monthly Buchungen'!D2:D124,$E12,'P24 monthly Buchungen'!C2:C124,"&gt;="&amp;EW$4,'P24 monthly Buchungen'!C2:C124,"&lt;"&amp;EW$5+1,'P24 monthly Buchungen'!L2:L124,"Ausgaben")-SUMIFS('P24 monthly Buchungen'!F2:F124,'P24 monthly Buchungen'!D2:D124,$E12,'P24 monthly Buchungen'!C2:C124,"&gt;="&amp;EW$4,'P24 monthly Buchungen'!C2:C124,"&lt;"&amp;EW$5+1,'P24 monthly Buchungen'!P2:P124,"Einnahmen")+SUMIFS('P24 monthly Buchungen'!F2:F124,'P24 monthly Buchungen'!D2:D124,$E12,'P24 monthly Buchungen'!C2:C124,"&gt;="&amp;EW$4,'P24 monthly Buchungen'!C2:C124,"&lt;"&amp;EW$5+1,'P24 monthly Buchungen'!L2:L124,"Einnahmen")-SUMIFS('P24 monthly Buchungen'!F2:F124,'P24 monthly Buchungen'!D2:D124,$E12,'P24 monthly Buchungen'!C2:C124,"&gt;="&amp;EW$4,'P24 monthly Buchungen'!C2:C124,"&lt;"&amp;EW$5+1,'P24 monthly Buchungen'!P2:P124,"Ausgaben")</f>
        <v>0</v>
      </c>
      <c r="EX12" s="21"/>
      <c r="FA12" s="26">
        <f>SUMIFS('P24 monthly Buchungen'!F2:F124,'P24 monthly Buchungen'!D2:D124,$E12,'P24 monthly Buchungen'!C2:C124,"&gt;="&amp;FA$4,'P24 monthly Buchungen'!C2:C124,"&lt;"&amp;FA$5+1,'P24 monthly Buchungen'!L2:L124,"Ausgaben")-SUMIFS('P24 monthly Buchungen'!F2:F124,'P24 monthly Buchungen'!D2:D124,$E12,'P24 monthly Buchungen'!C2:C124,"&gt;="&amp;FA$4,'P24 monthly Buchungen'!C2:C124,"&lt;"&amp;FA$5+1,'P24 monthly Buchungen'!P2:P124,"Einnahmen")+SUMIFS('P24 monthly Buchungen'!F2:F124,'P24 monthly Buchungen'!D2:D124,$E12,'P24 monthly Buchungen'!C2:C124,"&gt;="&amp;FA$4,'P24 monthly Buchungen'!C2:C124,"&lt;"&amp;FA$5+1,'P24 monthly Buchungen'!L2:L124,"Einnahmen")-SUMIFS('P24 monthly Buchungen'!F2:F124,'P24 monthly Buchungen'!D2:D124,$E12,'P24 monthly Buchungen'!C2:C124,"&gt;="&amp;FA$4,'P24 monthly Buchungen'!C2:C124,"&lt;"&amp;FA$5+1,'P24 monthly Buchungen'!P2:P124,"Ausgaben")</f>
        <v>0</v>
      </c>
      <c r="FB12" s="21"/>
      <c r="FE12" s="26">
        <f>SUMIFS('P24 monthly Buchungen'!F2:F124,'P24 monthly Buchungen'!D2:D124,$E12,'P24 monthly Buchungen'!C2:C124,"&gt;="&amp;FE$4,'P24 monthly Buchungen'!C2:C124,"&lt;"&amp;FE$5+1,'P24 monthly Buchungen'!L2:L124,"Ausgaben")-SUMIFS('P24 monthly Buchungen'!F2:F124,'P24 monthly Buchungen'!D2:D124,$E12,'P24 monthly Buchungen'!C2:C124,"&gt;="&amp;FE$4,'P24 monthly Buchungen'!C2:C124,"&lt;"&amp;FE$5+1,'P24 monthly Buchungen'!P2:P124,"Einnahmen")+SUMIFS('P24 monthly Buchungen'!F2:F124,'P24 monthly Buchungen'!D2:D124,$E12,'P24 monthly Buchungen'!C2:C124,"&gt;="&amp;FE$4,'P24 monthly Buchungen'!C2:C124,"&lt;"&amp;FE$5+1,'P24 monthly Buchungen'!L2:L124,"Einnahmen")-SUMIFS('P24 monthly Buchungen'!F2:F124,'P24 monthly Buchungen'!D2:D124,$E12,'P24 monthly Buchungen'!C2:C124,"&gt;="&amp;FE$4,'P24 monthly Buchungen'!C2:C124,"&lt;"&amp;FE$5+1,'P24 monthly Buchungen'!P2:P124,"Ausgaben")</f>
        <v>0</v>
      </c>
      <c r="FF12" s="21"/>
      <c r="FI12" s="26">
        <f>SUMIFS('P24 monthly Buchungen'!F2:F124,'P24 monthly Buchungen'!D2:D124,$E12,'P24 monthly Buchungen'!C2:C124,"&gt;="&amp;FI$4,'P24 monthly Buchungen'!C2:C124,"&lt;"&amp;FI$5+1,'P24 monthly Buchungen'!L2:L124,"Ausgaben")-SUMIFS('P24 monthly Buchungen'!F2:F124,'P24 monthly Buchungen'!D2:D124,$E12,'P24 monthly Buchungen'!C2:C124,"&gt;="&amp;FI$4,'P24 monthly Buchungen'!C2:C124,"&lt;"&amp;FI$5+1,'P24 monthly Buchungen'!P2:P124,"Einnahmen")+SUMIFS('P24 monthly Buchungen'!F2:F124,'P24 monthly Buchungen'!D2:D124,$E12,'P24 monthly Buchungen'!C2:C124,"&gt;="&amp;FI$4,'P24 monthly Buchungen'!C2:C124,"&lt;"&amp;FI$5+1,'P24 monthly Buchungen'!L2:L124,"Einnahmen")-SUMIFS('P24 monthly Buchungen'!F2:F124,'P24 monthly Buchungen'!D2:D124,$E12,'P24 monthly Buchungen'!C2:C124,"&gt;="&amp;FI$4,'P24 monthly Buchungen'!C2:C124,"&lt;"&amp;FI$5+1,'P24 monthly Buchungen'!P2:P124,"Ausgaben")</f>
        <v>0</v>
      </c>
      <c r="FJ12" s="21"/>
      <c r="FM12" s="26">
        <f>SUMIFS('P24 monthly Buchungen'!F2:F124,'P24 monthly Buchungen'!D2:D124,$E12,'P24 monthly Buchungen'!C2:C124,"&gt;="&amp;FM$4,'P24 monthly Buchungen'!C2:C124,"&lt;"&amp;FM$5+1,'P24 monthly Buchungen'!L2:L124,"Ausgaben")-SUMIFS('P24 monthly Buchungen'!F2:F124,'P24 monthly Buchungen'!D2:D124,$E12,'P24 monthly Buchungen'!C2:C124,"&gt;="&amp;FM$4,'P24 monthly Buchungen'!C2:C124,"&lt;"&amp;FM$5+1,'P24 monthly Buchungen'!P2:P124,"Einnahmen")+SUMIFS('P24 monthly Buchungen'!F2:F124,'P24 monthly Buchungen'!D2:D124,$E12,'P24 monthly Buchungen'!C2:C124,"&gt;="&amp;FM$4,'P24 monthly Buchungen'!C2:C124,"&lt;"&amp;FM$5+1,'P24 monthly Buchungen'!L2:L124,"Einnahmen")-SUMIFS('P24 monthly Buchungen'!F2:F124,'P24 monthly Buchungen'!D2:D124,$E12,'P24 monthly Buchungen'!C2:C124,"&gt;="&amp;FM$4,'P24 monthly Buchungen'!C2:C124,"&lt;"&amp;FM$5+1,'P24 monthly Buchungen'!P2:P124,"Ausgaben")</f>
        <v>0</v>
      </c>
      <c r="FN12" s="21"/>
      <c r="FQ12" s="26">
        <f>SUMIFS('P24 monthly Buchungen'!F2:F124,'P24 monthly Buchungen'!D2:D124,$E12,'P24 monthly Buchungen'!C2:C124,"&gt;="&amp;FQ$4,'P24 monthly Buchungen'!C2:C124,"&lt;"&amp;FQ$5+1,'P24 monthly Buchungen'!L2:L124,"Ausgaben")-SUMIFS('P24 monthly Buchungen'!F2:F124,'P24 monthly Buchungen'!D2:D124,$E12,'P24 monthly Buchungen'!C2:C124,"&gt;="&amp;FQ$4,'P24 monthly Buchungen'!C2:C124,"&lt;"&amp;FQ$5+1,'P24 monthly Buchungen'!P2:P124,"Einnahmen")+SUMIFS('P24 monthly Buchungen'!F2:F124,'P24 monthly Buchungen'!D2:D124,$E12,'P24 monthly Buchungen'!C2:C124,"&gt;="&amp;FQ$4,'P24 monthly Buchungen'!C2:C124,"&lt;"&amp;FQ$5+1,'P24 monthly Buchungen'!L2:L124,"Einnahmen")-SUMIFS('P24 monthly Buchungen'!F2:F124,'P24 monthly Buchungen'!D2:D124,$E12,'P24 monthly Buchungen'!C2:C124,"&gt;="&amp;FQ$4,'P24 monthly Buchungen'!C2:C124,"&lt;"&amp;FQ$5+1,'P24 monthly Buchungen'!P2:P124,"Ausgaben")</f>
        <v>0</v>
      </c>
      <c r="FR12" s="21"/>
      <c r="FU12" s="26">
        <f>SUMIFS('P24 monthly Buchungen'!F2:F124,'P24 monthly Buchungen'!D2:D124,$E12,'P24 monthly Buchungen'!C2:C124,"&gt;="&amp;FU$4,'P24 monthly Buchungen'!C2:C124,"&lt;"&amp;FU$5+1,'P24 monthly Buchungen'!L2:L124,"Ausgaben")-SUMIFS('P24 monthly Buchungen'!F2:F124,'P24 monthly Buchungen'!D2:D124,$E12,'P24 monthly Buchungen'!C2:C124,"&gt;="&amp;FU$4,'P24 monthly Buchungen'!C2:C124,"&lt;"&amp;FU$5+1,'P24 monthly Buchungen'!P2:P124,"Einnahmen")+SUMIFS('P24 monthly Buchungen'!F2:F124,'P24 monthly Buchungen'!D2:D124,$E12,'P24 monthly Buchungen'!C2:C124,"&gt;="&amp;FU$4,'P24 monthly Buchungen'!C2:C124,"&lt;"&amp;FU$5+1,'P24 monthly Buchungen'!L2:L124,"Einnahmen")-SUMIFS('P24 monthly Buchungen'!F2:F124,'P24 monthly Buchungen'!D2:D124,$E12,'P24 monthly Buchungen'!C2:C124,"&gt;="&amp;FU$4,'P24 monthly Buchungen'!C2:C124,"&lt;"&amp;FU$5+1,'P24 monthly Buchungen'!P2:P124,"Ausgaben")</f>
        <v>0</v>
      </c>
      <c r="FV12" s="21"/>
      <c r="FY12" s="26">
        <f>SUMIFS('P24 monthly Buchungen'!F2:F124,'P24 monthly Buchungen'!D2:D124,$E12,'P24 monthly Buchungen'!C2:C124,"&gt;="&amp;FY$4,'P24 monthly Buchungen'!C2:C124,"&lt;"&amp;FY$5+1,'P24 monthly Buchungen'!L2:L124,"Ausgaben")-SUMIFS('P24 monthly Buchungen'!F2:F124,'P24 monthly Buchungen'!D2:D124,$E12,'P24 monthly Buchungen'!C2:C124,"&gt;="&amp;FY$4,'P24 monthly Buchungen'!C2:C124,"&lt;"&amp;FY$5+1,'P24 monthly Buchungen'!P2:P124,"Einnahmen")+SUMIFS('P24 monthly Buchungen'!F2:F124,'P24 monthly Buchungen'!D2:D124,$E12,'P24 monthly Buchungen'!C2:C124,"&gt;="&amp;FY$4,'P24 monthly Buchungen'!C2:C124,"&lt;"&amp;FY$5+1,'P24 monthly Buchungen'!L2:L124,"Einnahmen")-SUMIFS('P24 monthly Buchungen'!F2:F124,'P24 monthly Buchungen'!D2:D124,$E12,'P24 monthly Buchungen'!C2:C124,"&gt;="&amp;FY$4,'P24 monthly Buchungen'!C2:C124,"&lt;"&amp;FY$5+1,'P24 monthly Buchungen'!P2:P124,"Ausgaben")</f>
        <v>0</v>
      </c>
      <c r="FZ12" s="21"/>
      <c r="GC12" s="26">
        <f>SUMIFS('P24 monthly Buchungen'!F2:F124,'P24 monthly Buchungen'!D2:D124,$E12,'P24 monthly Buchungen'!C2:C124,"&gt;="&amp;GC$4,'P24 monthly Buchungen'!C2:C124,"&lt;"&amp;GC$5+1,'P24 monthly Buchungen'!L2:L124,"Ausgaben")-SUMIFS('P24 monthly Buchungen'!F2:F124,'P24 monthly Buchungen'!D2:D124,$E12,'P24 monthly Buchungen'!C2:C124,"&gt;="&amp;GC$4,'P24 monthly Buchungen'!C2:C124,"&lt;"&amp;GC$5+1,'P24 monthly Buchungen'!P2:P124,"Einnahmen")+SUMIFS('P24 monthly Buchungen'!F2:F124,'P24 monthly Buchungen'!D2:D124,$E12,'P24 monthly Buchungen'!C2:C124,"&gt;="&amp;GC$4,'P24 monthly Buchungen'!C2:C124,"&lt;"&amp;GC$5+1,'P24 monthly Buchungen'!L2:L124,"Einnahmen")-SUMIFS('P24 monthly Buchungen'!F2:F124,'P24 monthly Buchungen'!D2:D124,$E12,'P24 monthly Buchungen'!C2:C124,"&gt;="&amp;GC$4,'P24 monthly Buchungen'!C2:C124,"&lt;"&amp;GC$5+1,'P24 monthly Buchungen'!P2:P124,"Ausgaben")</f>
        <v>0</v>
      </c>
    </row>
    <row r="13" spans="1:185" ht="18" x14ac:dyDescent="0.2">
      <c r="C13" s="24" t="s">
        <v>5148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36590</v>
      </c>
      <c r="P13" s="45"/>
      <c r="Q13" s="43"/>
      <c r="R13" s="25"/>
      <c r="S13" s="46">
        <f>T14</f>
        <v>0</v>
      </c>
      <c r="T13" s="45"/>
      <c r="U13" s="43"/>
      <c r="V13" s="25"/>
      <c r="W13" s="46">
        <f>X14</f>
        <v>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0</v>
      </c>
      <c r="AF13" s="45"/>
      <c r="AG13" s="43"/>
      <c r="AH13" s="25"/>
      <c r="AI13" s="46">
        <f>AJ14</f>
        <v>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  <c r="AT13" s="25"/>
      <c r="AU13" s="46">
        <f>AV14</f>
        <v>0</v>
      </c>
      <c r="AV13" s="45"/>
      <c r="AW13" s="43"/>
      <c r="AX13" s="25"/>
      <c r="AY13" s="46">
        <f>AZ14</f>
        <v>0</v>
      </c>
      <c r="AZ13" s="45"/>
      <c r="BA13" s="43"/>
      <c r="BB13" s="25"/>
      <c r="BC13" s="46">
        <f>BD14</f>
        <v>0</v>
      </c>
      <c r="BD13" s="45"/>
      <c r="BE13" s="43"/>
      <c r="BF13" s="25"/>
      <c r="BG13" s="46">
        <f>BH14</f>
        <v>0</v>
      </c>
      <c r="BH13" s="45"/>
      <c r="BI13" s="43"/>
      <c r="BJ13" s="25"/>
      <c r="BK13" s="46">
        <f>BL14</f>
        <v>6745.6200000000008</v>
      </c>
      <c r="BL13" s="45"/>
      <c r="BM13" s="43"/>
      <c r="BN13" s="25"/>
      <c r="BO13" s="46">
        <f>BP14</f>
        <v>0</v>
      </c>
      <c r="BP13" s="45"/>
      <c r="BQ13" s="43"/>
      <c r="BR13" s="25"/>
      <c r="BS13" s="46">
        <f>BT14</f>
        <v>39030</v>
      </c>
      <c r="BT13" s="45"/>
      <c r="BU13" s="43"/>
      <c r="BV13" s="25"/>
      <c r="BW13" s="46">
        <f>BX14</f>
        <v>39030</v>
      </c>
      <c r="BX13" s="45"/>
      <c r="BY13" s="43"/>
      <c r="BZ13" s="25"/>
      <c r="CA13" s="46">
        <f>CB14</f>
        <v>0</v>
      </c>
      <c r="CB13" s="45"/>
      <c r="CC13" s="43"/>
      <c r="CD13" s="25"/>
      <c r="CE13" s="46">
        <f>CF14</f>
        <v>0</v>
      </c>
      <c r="CF13" s="45"/>
      <c r="CG13" s="43"/>
      <c r="CH13" s="25"/>
      <c r="CI13" s="46">
        <f>CJ14</f>
        <v>0</v>
      </c>
      <c r="CJ13" s="45"/>
      <c r="CK13" s="43"/>
      <c r="CL13" s="25"/>
      <c r="CM13" s="46">
        <f>CN14</f>
        <v>0</v>
      </c>
      <c r="CN13" s="45"/>
      <c r="CO13" s="43"/>
      <c r="CP13" s="25"/>
      <c r="CQ13" s="46">
        <f>CR14</f>
        <v>0</v>
      </c>
      <c r="CR13" s="45"/>
      <c r="CS13" s="43"/>
      <c r="CT13" s="25"/>
      <c r="CU13" s="46">
        <f>CV14</f>
        <v>0</v>
      </c>
      <c r="CV13" s="45"/>
      <c r="CW13" s="43"/>
      <c r="CX13" s="25"/>
      <c r="CY13" s="46">
        <f>CZ14</f>
        <v>0</v>
      </c>
      <c r="CZ13" s="45"/>
      <c r="DA13" s="43"/>
      <c r="DB13" s="25"/>
      <c r="DC13" s="46">
        <f>DD14</f>
        <v>0</v>
      </c>
      <c r="DD13" s="45"/>
      <c r="DE13" s="43"/>
      <c r="DF13" s="25"/>
      <c r="DG13" s="46">
        <f>DH14</f>
        <v>0</v>
      </c>
      <c r="DH13" s="45"/>
      <c r="DI13" s="43"/>
      <c r="DJ13" s="25"/>
      <c r="DK13" s="46">
        <f>DL14</f>
        <v>0</v>
      </c>
      <c r="DL13" s="45"/>
      <c r="DM13" s="43"/>
      <c r="DN13" s="25"/>
      <c r="DO13" s="46">
        <f>DP14</f>
        <v>0</v>
      </c>
      <c r="DP13" s="45"/>
      <c r="DQ13" s="43"/>
      <c r="DR13" s="25"/>
      <c r="DS13" s="46">
        <f>DT14</f>
        <v>4642.05</v>
      </c>
      <c r="DT13" s="45"/>
      <c r="DU13" s="43"/>
      <c r="DV13" s="25"/>
      <c r="DW13" s="46">
        <f>DX14</f>
        <v>42700</v>
      </c>
      <c r="DX13" s="45"/>
      <c r="DY13" s="43"/>
      <c r="DZ13" s="25"/>
      <c r="EA13" s="46">
        <f>EB14</f>
        <v>42700</v>
      </c>
      <c r="EB13" s="45"/>
      <c r="EC13" s="43"/>
      <c r="ED13" s="25"/>
      <c r="EE13" s="46">
        <f>EF14</f>
        <v>0</v>
      </c>
      <c r="EF13" s="45"/>
      <c r="EG13" s="43"/>
      <c r="EH13" s="25"/>
      <c r="EI13" s="46">
        <f>EJ14</f>
        <v>0</v>
      </c>
      <c r="EJ13" s="45"/>
      <c r="EK13" s="43"/>
      <c r="EL13" s="25"/>
      <c r="EM13" s="46">
        <f>EN14</f>
        <v>0</v>
      </c>
      <c r="EN13" s="45"/>
      <c r="EO13" s="43"/>
      <c r="EP13" s="25"/>
      <c r="EQ13" s="46">
        <f>ER14</f>
        <v>0</v>
      </c>
      <c r="ER13" s="45"/>
      <c r="ES13" s="43"/>
      <c r="ET13" s="25"/>
      <c r="EU13" s="46">
        <f>EV14</f>
        <v>0</v>
      </c>
      <c r="EV13" s="45"/>
      <c r="EW13" s="43"/>
      <c r="EX13" s="25"/>
      <c r="EY13" s="46">
        <f>EZ14</f>
        <v>0</v>
      </c>
      <c r="EZ13" s="45"/>
      <c r="FA13" s="43"/>
      <c r="FB13" s="25"/>
      <c r="FC13" s="46">
        <f>FD14</f>
        <v>0</v>
      </c>
      <c r="FD13" s="45"/>
      <c r="FE13" s="43"/>
      <c r="FF13" s="25"/>
      <c r="FG13" s="46">
        <f>FH14</f>
        <v>0</v>
      </c>
      <c r="FH13" s="45"/>
      <c r="FI13" s="43"/>
      <c r="FJ13" s="25"/>
      <c r="FK13" s="46">
        <f>FL14</f>
        <v>0</v>
      </c>
      <c r="FL13" s="45"/>
      <c r="FM13" s="43"/>
      <c r="FN13" s="25"/>
      <c r="FO13" s="46">
        <f>FP14</f>
        <v>0</v>
      </c>
      <c r="FP13" s="45"/>
      <c r="FQ13" s="43"/>
      <c r="FR13" s="25"/>
      <c r="FS13" s="46">
        <f>FT14</f>
        <v>0</v>
      </c>
      <c r="FT13" s="45"/>
      <c r="FU13" s="43"/>
      <c r="FV13" s="25"/>
      <c r="FW13" s="46">
        <f>FX14</f>
        <v>0</v>
      </c>
      <c r="FX13" s="45"/>
      <c r="FY13" s="43"/>
      <c r="FZ13" s="25"/>
      <c r="GA13" s="46">
        <f>GB14</f>
        <v>0</v>
      </c>
      <c r="GB13" s="45"/>
      <c r="GC13" s="43"/>
    </row>
    <row r="14" spans="1:185" ht="16" x14ac:dyDescent="0.2">
      <c r="D14" s="27" t="s">
        <v>5334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v>36590</v>
      </c>
      <c r="Q14" s="43"/>
      <c r="R14" s="28"/>
      <c r="S14" s="27"/>
      <c r="T14" s="42">
        <f>SUM(U15:U17)</f>
        <v>0</v>
      </c>
      <c r="U14" s="43"/>
      <c r="V14" s="28"/>
      <c r="W14" s="27"/>
      <c r="X14" s="42">
        <f>SUM(Y15:Y17)</f>
        <v>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0</v>
      </c>
      <c r="AG14" s="43"/>
      <c r="AH14" s="28"/>
      <c r="AI14" s="27"/>
      <c r="AJ14" s="42">
        <f>SUM(AK15:AK17)</f>
        <v>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  <c r="AT14" s="28"/>
      <c r="AU14" s="27"/>
      <c r="AV14" s="42">
        <f>SUM(AW15:AW17)</f>
        <v>0</v>
      </c>
      <c r="AW14" s="43"/>
      <c r="AX14" s="28"/>
      <c r="AY14" s="27"/>
      <c r="AZ14" s="42">
        <f>SUM(BA15:BA17)</f>
        <v>0</v>
      </c>
      <c r="BA14" s="43"/>
      <c r="BB14" s="28"/>
      <c r="BC14" s="27"/>
      <c r="BD14" s="42">
        <f>SUM(BE15:BE17)</f>
        <v>0</v>
      </c>
      <c r="BE14" s="43"/>
      <c r="BF14" s="28"/>
      <c r="BG14" s="27"/>
      <c r="BH14" s="42">
        <f>SUM(BI15:BI17)</f>
        <v>0</v>
      </c>
      <c r="BI14" s="43"/>
      <c r="BJ14" s="28"/>
      <c r="BK14" s="27"/>
      <c r="BL14" s="42">
        <f>SUM(BM15:BM17)</f>
        <v>6745.6200000000008</v>
      </c>
      <c r="BM14" s="43"/>
      <c r="BN14" s="28"/>
      <c r="BO14" s="27"/>
      <c r="BP14" s="42">
        <f>SUM(BQ15:BQ17)</f>
        <v>0</v>
      </c>
      <c r="BQ14" s="43"/>
      <c r="BR14" s="28"/>
      <c r="BS14" s="27"/>
      <c r="BT14" s="42">
        <v>39030</v>
      </c>
      <c r="BU14" s="43"/>
      <c r="BV14" s="28"/>
      <c r="BW14" s="27"/>
      <c r="BX14" s="42">
        <v>39030</v>
      </c>
      <c r="BY14" s="43"/>
      <c r="BZ14" s="28"/>
      <c r="CA14" s="27"/>
      <c r="CB14" s="42">
        <f>SUM(CC15:CC17)</f>
        <v>0</v>
      </c>
      <c r="CC14" s="43"/>
      <c r="CD14" s="28"/>
      <c r="CE14" s="27"/>
      <c r="CF14" s="42">
        <f>SUM(CG15:CG17)</f>
        <v>0</v>
      </c>
      <c r="CG14" s="43"/>
      <c r="CH14" s="28"/>
      <c r="CI14" s="27"/>
      <c r="CJ14" s="42">
        <f>SUM(CK15:CK17)</f>
        <v>0</v>
      </c>
      <c r="CK14" s="43"/>
      <c r="CL14" s="28"/>
      <c r="CM14" s="27"/>
      <c r="CN14" s="42">
        <f>SUM(CO15:CO17)</f>
        <v>0</v>
      </c>
      <c r="CO14" s="43"/>
      <c r="CP14" s="28"/>
      <c r="CQ14" s="27"/>
      <c r="CR14" s="42">
        <f>SUM(CS15:CS17)</f>
        <v>0</v>
      </c>
      <c r="CS14" s="43"/>
      <c r="CT14" s="28"/>
      <c r="CU14" s="27"/>
      <c r="CV14" s="42">
        <f>SUM(CW15:CW17)</f>
        <v>0</v>
      </c>
      <c r="CW14" s="43"/>
      <c r="CX14" s="28"/>
      <c r="CY14" s="27"/>
      <c r="CZ14" s="42">
        <f>SUM(DA15:DA17)</f>
        <v>0</v>
      </c>
      <c r="DA14" s="43"/>
      <c r="DB14" s="28"/>
      <c r="DC14" s="27"/>
      <c r="DD14" s="42">
        <f>SUM(DE15:DE17)</f>
        <v>0</v>
      </c>
      <c r="DE14" s="43"/>
      <c r="DF14" s="28"/>
      <c r="DG14" s="27"/>
      <c r="DH14" s="42">
        <f>SUM(DI15:DI17)</f>
        <v>0</v>
      </c>
      <c r="DI14" s="43"/>
      <c r="DJ14" s="28"/>
      <c r="DK14" s="27"/>
      <c r="DL14" s="42">
        <f>SUM(DM15:DM17)</f>
        <v>0</v>
      </c>
      <c r="DM14" s="43"/>
      <c r="DN14" s="28"/>
      <c r="DO14" s="27"/>
      <c r="DP14" s="42">
        <f>SUM(DQ15:DQ17)</f>
        <v>0</v>
      </c>
      <c r="DQ14" s="43"/>
      <c r="DR14" s="28"/>
      <c r="DS14" s="27"/>
      <c r="DT14" s="42">
        <f>SUM(DU15:DU17)</f>
        <v>4642.05</v>
      </c>
      <c r="DU14" s="43"/>
      <c r="DV14" s="28"/>
      <c r="DW14" s="27"/>
      <c r="DX14" s="42">
        <v>42700</v>
      </c>
      <c r="DY14" s="43"/>
      <c r="DZ14" s="28"/>
      <c r="EA14" s="27"/>
      <c r="EB14" s="42">
        <v>42700</v>
      </c>
      <c r="EC14" s="43"/>
      <c r="ED14" s="28"/>
      <c r="EE14" s="27"/>
      <c r="EF14" s="42">
        <f>SUM(EG15:EG17)</f>
        <v>0</v>
      </c>
      <c r="EG14" s="43"/>
      <c r="EH14" s="28"/>
      <c r="EI14" s="27"/>
      <c r="EJ14" s="42">
        <f>SUM(EK15:EK17)</f>
        <v>0</v>
      </c>
      <c r="EK14" s="43"/>
      <c r="EL14" s="28"/>
      <c r="EM14" s="27"/>
      <c r="EN14" s="42">
        <f>SUM(EO15:EO17)</f>
        <v>0</v>
      </c>
      <c r="EO14" s="43"/>
      <c r="EP14" s="28"/>
      <c r="EQ14" s="27"/>
      <c r="ER14" s="42">
        <f>SUM(ES15:ES17)</f>
        <v>0</v>
      </c>
      <c r="ES14" s="43"/>
      <c r="ET14" s="28"/>
      <c r="EU14" s="27"/>
      <c r="EV14" s="42">
        <f>SUM(EW15:EW17)</f>
        <v>0</v>
      </c>
      <c r="EW14" s="43"/>
      <c r="EX14" s="28"/>
      <c r="EY14" s="27"/>
      <c r="EZ14" s="42">
        <f>SUM(FA15:FA17)</f>
        <v>0</v>
      </c>
      <c r="FA14" s="43"/>
      <c r="FB14" s="28"/>
      <c r="FC14" s="27"/>
      <c r="FD14" s="42">
        <f>SUM(FE15:FE17)</f>
        <v>0</v>
      </c>
      <c r="FE14" s="43"/>
      <c r="FF14" s="28"/>
      <c r="FG14" s="27"/>
      <c r="FH14" s="42">
        <f>SUM(FI15:FI17)</f>
        <v>0</v>
      </c>
      <c r="FI14" s="43"/>
      <c r="FJ14" s="28"/>
      <c r="FK14" s="27"/>
      <c r="FL14" s="42">
        <f>SUM(FM15:FM17)</f>
        <v>0</v>
      </c>
      <c r="FM14" s="43"/>
      <c r="FN14" s="28"/>
      <c r="FO14" s="27"/>
      <c r="FP14" s="42">
        <f>SUM(FQ15:FQ17)</f>
        <v>0</v>
      </c>
      <c r="FQ14" s="43"/>
      <c r="FR14" s="28"/>
      <c r="FS14" s="27"/>
      <c r="FT14" s="42">
        <f>SUM(FU15:FU17)</f>
        <v>0</v>
      </c>
      <c r="FU14" s="43"/>
      <c r="FV14" s="28"/>
      <c r="FW14" s="27"/>
      <c r="FX14" s="42">
        <f>SUM(FY15:FY17)</f>
        <v>0</v>
      </c>
      <c r="FY14" s="43"/>
      <c r="FZ14" s="28"/>
      <c r="GA14" s="27"/>
      <c r="GB14" s="42">
        <f>SUM(GC15:GC17)</f>
        <v>0</v>
      </c>
      <c r="GC14" s="43"/>
    </row>
    <row r="15" spans="1:185" x14ac:dyDescent="0.2">
      <c r="D15" t="s">
        <v>5015</v>
      </c>
      <c r="E15" t="s">
        <v>4828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Buchungen'!F2:F124,'P24 monthly Buchungen'!D2:D124,$E15,'P24 monthly Buchungen'!C2:C124,"&gt;="&amp;U$4,'P24 monthly Buchungen'!C2:C124,"&lt;"&amp;U$5+1,'P24 monthly Buchungen'!L2:L124,"Ausgaben")-SUMIFS('P24 monthly Buchungen'!F2:F124,'P24 monthly Buchungen'!D2:D124,$E15,'P24 monthly Buchungen'!C2:C124,"&gt;="&amp;U$4,'P24 monthly Buchungen'!C2:C124,"&lt;"&amp;U$5+1,'P24 monthly Buchungen'!P2:P124,"Einnahmen")+SUMIFS('P24 monthly Buchungen'!F2:F124,'P24 monthly Buchungen'!D2:D124,$E15,'P24 monthly Buchungen'!C2:C124,"&gt;="&amp;U$4,'P24 monthly Buchungen'!C2:C124,"&lt;"&amp;U$5+1,'P24 monthly Buchungen'!L2:L124,"Einnahmen")-SUMIFS('P24 monthly Buchungen'!F2:F124,'P24 monthly Buchungen'!D2:D124,$E15,'P24 monthly Buchungen'!C2:C124,"&gt;="&amp;U$4,'P24 monthly Buchungen'!C2:C124,"&lt;"&amp;U$5+1,'P24 monthly Buchungen'!P2:P124,"Ausgaben")</f>
        <v>0</v>
      </c>
      <c r="V15" s="21"/>
      <c r="Y15" s="26">
        <f>SUMIFS('P24 monthly Buchungen'!F2:F124,'P24 monthly Buchungen'!D2:D124,$E15,'P24 monthly Buchungen'!C2:C124,"&gt;="&amp;Y$4,'P24 monthly Buchungen'!C2:C124,"&lt;"&amp;Y$5+1,'P24 monthly Buchungen'!L2:L124,"Ausgaben")-SUMIFS('P24 monthly Buchungen'!F2:F124,'P24 monthly Buchungen'!D2:D124,$E15,'P24 monthly Buchungen'!C2:C124,"&gt;="&amp;Y$4,'P24 monthly Buchungen'!C2:C124,"&lt;"&amp;Y$5+1,'P24 monthly Buchungen'!P2:P124,"Einnahmen")+SUMIFS('P24 monthly Buchungen'!F2:F124,'P24 monthly Buchungen'!D2:D124,$E15,'P24 monthly Buchungen'!C2:C124,"&gt;="&amp;Y$4,'P24 monthly Buchungen'!C2:C124,"&lt;"&amp;Y$5+1,'P24 monthly Buchungen'!L2:L124,"Einnahmen")-SUMIFS('P24 monthly Buchungen'!F2:F124,'P24 monthly Buchungen'!D2:D124,$E15,'P24 monthly Buchungen'!C2:C124,"&gt;="&amp;Y$4,'P24 monthly Buchungen'!C2:C124,"&lt;"&amp;Y$5+1,'P24 monthly Buchungen'!P2:P124,"Ausgaben")</f>
        <v>0</v>
      </c>
      <c r="Z15" s="21"/>
      <c r="AC15" s="26">
        <f>SUMIFS('P24 monthly Buchungen'!F2:F124,'P24 monthly Buchungen'!D2:D124,$E15,'P24 monthly Buchungen'!C2:C124,"&gt;="&amp;AC$4,'P24 monthly Buchungen'!C2:C124,"&lt;"&amp;AC$5+1,'P24 monthly Buchungen'!L2:L124,"Ausgaben")-SUMIFS('P24 monthly Buchungen'!F2:F124,'P24 monthly Buchungen'!D2:D124,$E15,'P24 monthly Buchungen'!C2:C124,"&gt;="&amp;AC$4,'P24 monthly Buchungen'!C2:C124,"&lt;"&amp;AC$5+1,'P24 monthly Buchungen'!P2:P124,"Einnahmen")+SUMIFS('P24 monthly Buchungen'!F2:F124,'P24 monthly Buchungen'!D2:D124,$E15,'P24 monthly Buchungen'!C2:C124,"&gt;="&amp;AC$4,'P24 monthly Buchungen'!C2:C124,"&lt;"&amp;AC$5+1,'P24 monthly Buchungen'!L2:L124,"Einnahmen")-SUMIFS('P24 monthly Buchungen'!F2:F124,'P24 monthly Buchungen'!D2:D124,$E15,'P24 monthly Buchungen'!C2:C124,"&gt;="&amp;AC$4,'P24 monthly Buchungen'!C2:C124,"&lt;"&amp;AC$5+1,'P24 monthly Buchungen'!P2:P124,"Ausgaben")</f>
        <v>0</v>
      </c>
      <c r="AD15" s="21"/>
      <c r="AG15" s="26">
        <f>SUMIFS('P24 monthly Buchungen'!F2:F124,'P24 monthly Buchungen'!D2:D124,$E15,'P24 monthly Buchungen'!C2:C124,"&gt;="&amp;AG$4,'P24 monthly Buchungen'!C2:C124,"&lt;"&amp;AG$5+1,'P24 monthly Buchungen'!L2:L124,"Ausgaben")-SUMIFS('P24 monthly Buchungen'!F2:F124,'P24 monthly Buchungen'!D2:D124,$E15,'P24 monthly Buchungen'!C2:C124,"&gt;="&amp;AG$4,'P24 monthly Buchungen'!C2:C124,"&lt;"&amp;AG$5+1,'P24 monthly Buchungen'!P2:P124,"Einnahmen")+SUMIFS('P24 monthly Buchungen'!F2:F124,'P24 monthly Buchungen'!D2:D124,$E15,'P24 monthly Buchungen'!C2:C124,"&gt;="&amp;AG$4,'P24 monthly Buchungen'!C2:C124,"&lt;"&amp;AG$5+1,'P24 monthly Buchungen'!L2:L124,"Einnahmen")-SUMIFS('P24 monthly Buchungen'!F2:F124,'P24 monthly Buchungen'!D2:D124,$E15,'P24 monthly Buchungen'!C2:C124,"&gt;="&amp;AG$4,'P24 monthly Buchungen'!C2:C124,"&lt;"&amp;AG$5+1,'P24 monthly Buchungen'!P2:P124,"Ausgaben")</f>
        <v>0</v>
      </c>
      <c r="AH15" s="21"/>
      <c r="AK15" s="26">
        <f>SUMIFS('P24 monthly Buchungen'!F2:F124,'P24 monthly Buchungen'!D2:D124,$E15,'P24 monthly Buchungen'!C2:C124,"&gt;="&amp;AK$4,'P24 monthly Buchungen'!C2:C124,"&lt;"&amp;AK$5+1,'P24 monthly Buchungen'!L2:L124,"Ausgaben")-SUMIFS('P24 monthly Buchungen'!F2:F124,'P24 monthly Buchungen'!D2:D124,$E15,'P24 monthly Buchungen'!C2:C124,"&gt;="&amp;AK$4,'P24 monthly Buchungen'!C2:C124,"&lt;"&amp;AK$5+1,'P24 monthly Buchungen'!P2:P124,"Einnahmen")+SUMIFS('P24 monthly Buchungen'!F2:F124,'P24 monthly Buchungen'!D2:D124,$E15,'P24 monthly Buchungen'!C2:C124,"&gt;="&amp;AK$4,'P24 monthly Buchungen'!C2:C124,"&lt;"&amp;AK$5+1,'P24 monthly Buchungen'!L2:L124,"Einnahmen")-SUMIFS('P24 monthly Buchungen'!F2:F124,'P24 monthly Buchungen'!D2:D124,$E15,'P24 monthly Buchungen'!C2:C124,"&gt;="&amp;AK$4,'P24 monthly Buchungen'!C2:C124,"&lt;"&amp;AK$5+1,'P24 monthly Buchungen'!P2:P124,"Ausgaben")</f>
        <v>0</v>
      </c>
      <c r="AL15" s="21"/>
      <c r="AO15" s="26">
        <f>SUMIFS('P24 monthly Buchungen'!F2:F124,'P24 monthly Buchungen'!D2:D124,$E15,'P24 monthly Buchungen'!C2:C124,"&gt;="&amp;AO$4,'P24 monthly Buchungen'!C2:C124,"&lt;"&amp;AO$5+1,'P24 monthly Buchungen'!L2:L124,"Ausgaben")-SUMIFS('P24 monthly Buchungen'!F2:F124,'P24 monthly Buchungen'!D2:D124,$E15,'P24 monthly Buchungen'!C2:C124,"&gt;="&amp;AO$4,'P24 monthly Buchungen'!C2:C124,"&lt;"&amp;AO$5+1,'P24 monthly Buchungen'!P2:P124,"Einnahmen")+SUMIFS('P24 monthly Buchungen'!F2:F124,'P24 monthly Buchungen'!D2:D124,$E15,'P24 monthly Buchungen'!C2:C124,"&gt;="&amp;AO$4,'P24 monthly Buchungen'!C2:C124,"&lt;"&amp;AO$5+1,'P24 monthly Buchungen'!L2:L124,"Einnahmen")-SUMIFS('P24 monthly Buchungen'!F2:F124,'P24 monthly Buchungen'!D2:D124,$E15,'P24 monthly Buchungen'!C2:C124,"&gt;="&amp;AO$4,'P24 monthly Buchungen'!C2:C124,"&lt;"&amp;AO$5+1,'P24 monthly Buchungen'!P2:P124,"Ausgaben")</f>
        <v>0</v>
      </c>
      <c r="AP15" s="21"/>
      <c r="AS15" s="26">
        <f>SUMIFS('P24 monthly Buchungen'!F2:F124,'P24 monthly Buchungen'!D2:D124,$E15,'P24 monthly Buchungen'!C2:C124,"&gt;="&amp;AS$4,'P24 monthly Buchungen'!C2:C124,"&lt;"&amp;AS$5+1,'P24 monthly Buchungen'!L2:L124,"Ausgaben")-SUMIFS('P24 monthly Buchungen'!F2:F124,'P24 monthly Buchungen'!D2:D124,$E15,'P24 monthly Buchungen'!C2:C124,"&gt;="&amp;AS$4,'P24 monthly Buchungen'!C2:C124,"&lt;"&amp;AS$5+1,'P24 monthly Buchungen'!P2:P124,"Einnahmen")+SUMIFS('P24 monthly Buchungen'!F2:F124,'P24 monthly Buchungen'!D2:D124,$E15,'P24 monthly Buchungen'!C2:C124,"&gt;="&amp;AS$4,'P24 monthly Buchungen'!C2:C124,"&lt;"&amp;AS$5+1,'P24 monthly Buchungen'!L2:L124,"Einnahmen")-SUMIFS('P24 monthly Buchungen'!F2:F124,'P24 monthly Buchungen'!D2:D124,$E15,'P24 monthly Buchungen'!C2:C124,"&gt;="&amp;AS$4,'P24 monthly Buchungen'!C2:C124,"&lt;"&amp;AS$5+1,'P24 monthly Buchungen'!P2:P124,"Ausgaben")</f>
        <v>0</v>
      </c>
      <c r="AT15" s="21"/>
      <c r="AW15" s="26">
        <f>SUMIFS('P24 monthly Buchungen'!F2:F124,'P24 monthly Buchungen'!D2:D124,$E15,'P24 monthly Buchungen'!C2:C124,"&gt;="&amp;AW$4,'P24 monthly Buchungen'!C2:C124,"&lt;"&amp;AW$5+1,'P24 monthly Buchungen'!L2:L124,"Ausgaben")-SUMIFS('P24 monthly Buchungen'!F2:F124,'P24 monthly Buchungen'!D2:D124,$E15,'P24 monthly Buchungen'!C2:C124,"&gt;="&amp;AW$4,'P24 monthly Buchungen'!C2:C124,"&lt;"&amp;AW$5+1,'P24 monthly Buchungen'!P2:P124,"Einnahmen")+SUMIFS('P24 monthly Buchungen'!F2:F124,'P24 monthly Buchungen'!D2:D124,$E15,'P24 monthly Buchungen'!C2:C124,"&gt;="&amp;AW$4,'P24 monthly Buchungen'!C2:C124,"&lt;"&amp;AW$5+1,'P24 monthly Buchungen'!L2:L124,"Einnahmen")-SUMIFS('P24 monthly Buchungen'!F2:F124,'P24 monthly Buchungen'!D2:D124,$E15,'P24 monthly Buchungen'!C2:C124,"&gt;="&amp;AW$4,'P24 monthly Buchungen'!C2:C124,"&lt;"&amp;AW$5+1,'P24 monthly Buchungen'!P2:P124,"Ausgaben")</f>
        <v>0</v>
      </c>
      <c r="AX15" s="21"/>
      <c r="BA15" s="26">
        <f>SUMIFS('P24 monthly Buchungen'!F2:F124,'P24 monthly Buchungen'!D2:D124,$E15,'P24 monthly Buchungen'!C2:C124,"&gt;="&amp;BA$4,'P24 monthly Buchungen'!C2:C124,"&lt;"&amp;BA$5+1,'P24 monthly Buchungen'!L2:L124,"Ausgaben")-SUMIFS('P24 monthly Buchungen'!F2:F124,'P24 monthly Buchungen'!D2:D124,$E15,'P24 monthly Buchungen'!C2:C124,"&gt;="&amp;BA$4,'P24 monthly Buchungen'!C2:C124,"&lt;"&amp;BA$5+1,'P24 monthly Buchungen'!P2:P124,"Einnahmen")+SUMIFS('P24 monthly Buchungen'!F2:F124,'P24 monthly Buchungen'!D2:D124,$E15,'P24 monthly Buchungen'!C2:C124,"&gt;="&amp;BA$4,'P24 monthly Buchungen'!C2:C124,"&lt;"&amp;BA$5+1,'P24 monthly Buchungen'!L2:L124,"Einnahmen")-SUMIFS('P24 monthly Buchungen'!F2:F124,'P24 monthly Buchungen'!D2:D124,$E15,'P24 monthly Buchungen'!C2:C124,"&gt;="&amp;BA$4,'P24 monthly Buchungen'!C2:C124,"&lt;"&amp;BA$5+1,'P24 monthly Buchungen'!P2:P124,"Ausgaben")</f>
        <v>0</v>
      </c>
      <c r="BB15" s="21"/>
      <c r="BE15" s="26">
        <f>SUMIFS('P24 monthly Buchungen'!F2:F124,'P24 monthly Buchungen'!D2:D124,$E15,'P24 monthly Buchungen'!C2:C124,"&gt;="&amp;BE$4,'P24 monthly Buchungen'!C2:C124,"&lt;"&amp;BE$5+1,'P24 monthly Buchungen'!L2:L124,"Ausgaben")-SUMIFS('P24 monthly Buchungen'!F2:F124,'P24 monthly Buchungen'!D2:D124,$E15,'P24 monthly Buchungen'!C2:C124,"&gt;="&amp;BE$4,'P24 monthly Buchungen'!C2:C124,"&lt;"&amp;BE$5+1,'P24 monthly Buchungen'!P2:P124,"Einnahmen")+SUMIFS('P24 monthly Buchungen'!F2:F124,'P24 monthly Buchungen'!D2:D124,$E15,'P24 monthly Buchungen'!C2:C124,"&gt;="&amp;BE$4,'P24 monthly Buchungen'!C2:C124,"&lt;"&amp;BE$5+1,'P24 monthly Buchungen'!L2:L124,"Einnahmen")-SUMIFS('P24 monthly Buchungen'!F2:F124,'P24 monthly Buchungen'!D2:D124,$E15,'P24 monthly Buchungen'!C2:C124,"&gt;="&amp;BE$4,'P24 monthly Buchungen'!C2:C124,"&lt;"&amp;BE$5+1,'P24 monthly Buchungen'!P2:P124,"Ausgaben")</f>
        <v>0</v>
      </c>
      <c r="BF15" s="21"/>
      <c r="BI15" s="26">
        <f>SUMIFS('P24 monthly Buchungen'!F2:F124,'P24 monthly Buchungen'!D2:D124,$E15,'P24 monthly Buchungen'!C2:C124,"&gt;="&amp;BI$4,'P24 monthly Buchungen'!C2:C124,"&lt;"&amp;BI$5+1,'P24 monthly Buchungen'!L2:L124,"Ausgaben")-SUMIFS('P24 monthly Buchungen'!F2:F124,'P24 monthly Buchungen'!D2:D124,$E15,'P24 monthly Buchungen'!C2:C124,"&gt;="&amp;BI$4,'P24 monthly Buchungen'!C2:C124,"&lt;"&amp;BI$5+1,'P24 monthly Buchungen'!P2:P124,"Einnahmen")+SUMIFS('P24 monthly Buchungen'!F2:F124,'P24 monthly Buchungen'!D2:D124,$E15,'P24 monthly Buchungen'!C2:C124,"&gt;="&amp;BI$4,'P24 monthly Buchungen'!C2:C124,"&lt;"&amp;BI$5+1,'P24 monthly Buchungen'!L2:L124,"Einnahmen")-SUMIFS('P24 monthly Buchungen'!F2:F124,'P24 monthly Buchungen'!D2:D124,$E15,'P24 monthly Buchungen'!C2:C124,"&gt;="&amp;BI$4,'P24 monthly Buchungen'!C2:C124,"&lt;"&amp;BI$5+1,'P24 monthly Buchungen'!P2:P124,"Ausgaben")</f>
        <v>0</v>
      </c>
      <c r="BJ15" s="21"/>
      <c r="BM15" s="26">
        <f>SUMIFS('P24 monthly Buchungen'!F2:F124,'P24 monthly Buchungen'!D2:D124,$E15,'P24 monthly Buchungen'!C2:C124,"&gt;="&amp;BM$4,'P24 monthly Buchungen'!C2:C124,"&lt;"&amp;BM$5+1,'P24 monthly Buchungen'!L2:L124,"Ausgaben")-SUMIFS('P24 monthly Buchungen'!F2:F124,'P24 monthly Buchungen'!D2:D124,$E15,'P24 monthly Buchungen'!C2:C124,"&gt;="&amp;BM$4,'P24 monthly Buchungen'!C2:C124,"&lt;"&amp;BM$5+1,'P24 monthly Buchungen'!P2:P124,"Einnahmen")+SUMIFS('P24 monthly Buchungen'!F2:F124,'P24 monthly Buchungen'!D2:D124,$E15,'P24 monthly Buchungen'!C2:C124,"&gt;="&amp;BM$4,'P24 monthly Buchungen'!C2:C124,"&lt;"&amp;BM$5+1,'P24 monthly Buchungen'!L2:L124,"Einnahmen")-SUMIFS('P24 monthly Buchungen'!F2:F124,'P24 monthly Buchungen'!D2:D124,$E15,'P24 monthly Buchungen'!C2:C124,"&gt;="&amp;BM$4,'P24 monthly Buchungen'!C2:C124,"&lt;"&amp;BM$5+1,'P24 monthly Buchungen'!P2:P124,"Ausgaben")</f>
        <v>0</v>
      </c>
      <c r="BN15" s="21"/>
      <c r="BQ15" s="26">
        <f>SUMIFS('P24 monthly Buchungen'!F2:F124,'P24 monthly Buchungen'!D2:D124,$E15,'P24 monthly Buchungen'!C2:C124,"&gt;="&amp;BQ$4,'P24 monthly Buchungen'!C2:C124,"&lt;"&amp;BQ$5+1,'P24 monthly Buchungen'!L2:L124,"Ausgaben")-SUMIFS('P24 monthly Buchungen'!F2:F124,'P24 monthly Buchungen'!D2:D124,$E15,'P24 monthly Buchungen'!C2:C124,"&gt;="&amp;BQ$4,'P24 monthly Buchungen'!C2:C124,"&lt;"&amp;BQ$5+1,'P24 monthly Buchungen'!P2:P124,"Einnahmen")+SUMIFS('P24 monthly Buchungen'!F2:F124,'P24 monthly Buchungen'!D2:D124,$E15,'P24 monthly Buchungen'!C2:C124,"&gt;="&amp;BQ$4,'P24 monthly Buchungen'!C2:C124,"&lt;"&amp;BQ$5+1,'P24 monthly Buchungen'!L2:L124,"Einnahmen")-SUMIFS('P24 monthly Buchungen'!F2:F124,'P24 monthly Buchungen'!D2:D124,$E15,'P24 monthly Buchungen'!C2:C124,"&gt;="&amp;BQ$4,'P24 monthly Buchungen'!C2:C124,"&lt;"&amp;BQ$5+1,'P24 monthly Buchungen'!P2:P124,"Ausgaben")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Buchungen'!F2:F124,'P24 monthly Buchungen'!D2:D124,$E15,'P24 monthly Buchungen'!C2:C124,"&gt;="&amp;CC$4,'P24 monthly Buchungen'!C2:C124,"&lt;"&amp;CC$5+1,'P24 monthly Buchungen'!L2:L124,"Ausgaben")-SUMIFS('P24 monthly Buchungen'!F2:F124,'P24 monthly Buchungen'!D2:D124,$E15,'P24 monthly Buchungen'!C2:C124,"&gt;="&amp;CC$4,'P24 monthly Buchungen'!C2:C124,"&lt;"&amp;CC$5+1,'P24 monthly Buchungen'!P2:P124,"Einnahmen")+SUMIFS('P24 monthly Buchungen'!F2:F124,'P24 monthly Buchungen'!D2:D124,$E15,'P24 monthly Buchungen'!C2:C124,"&gt;="&amp;CC$4,'P24 monthly Buchungen'!C2:C124,"&lt;"&amp;CC$5+1,'P24 monthly Buchungen'!L2:L124,"Einnahmen")-SUMIFS('P24 monthly Buchungen'!F2:F124,'P24 monthly Buchungen'!D2:D124,$E15,'P24 monthly Buchungen'!C2:C124,"&gt;="&amp;CC$4,'P24 monthly Buchungen'!C2:C124,"&lt;"&amp;CC$5+1,'P24 monthly Buchungen'!P2:P124,"Ausgaben")</f>
        <v>0</v>
      </c>
      <c r="CD15" s="21"/>
      <c r="CG15" s="26">
        <f>SUMIFS('P24 monthly Buchungen'!F2:F124,'P24 monthly Buchungen'!D2:D124,$E15,'P24 monthly Buchungen'!C2:C124,"&gt;="&amp;CG$4,'P24 monthly Buchungen'!C2:C124,"&lt;"&amp;CG$5+1,'P24 monthly Buchungen'!L2:L124,"Ausgaben")-SUMIFS('P24 monthly Buchungen'!F2:F124,'P24 monthly Buchungen'!D2:D124,$E15,'P24 monthly Buchungen'!C2:C124,"&gt;="&amp;CG$4,'P24 monthly Buchungen'!C2:C124,"&lt;"&amp;CG$5+1,'P24 monthly Buchungen'!P2:P124,"Einnahmen")+SUMIFS('P24 monthly Buchungen'!F2:F124,'P24 monthly Buchungen'!D2:D124,$E15,'P24 monthly Buchungen'!C2:C124,"&gt;="&amp;CG$4,'P24 monthly Buchungen'!C2:C124,"&lt;"&amp;CG$5+1,'P24 monthly Buchungen'!L2:L124,"Einnahmen")-SUMIFS('P24 monthly Buchungen'!F2:F124,'P24 monthly Buchungen'!D2:D124,$E15,'P24 monthly Buchungen'!C2:C124,"&gt;="&amp;CG$4,'P24 monthly Buchungen'!C2:C124,"&lt;"&amp;CG$5+1,'P24 monthly Buchungen'!P2:P124,"Ausgaben")</f>
        <v>0</v>
      </c>
      <c r="CH15" s="21"/>
      <c r="CK15" s="26">
        <f>SUMIFS('P24 monthly Buchungen'!F2:F124,'P24 monthly Buchungen'!D2:D124,$E15,'P24 monthly Buchungen'!C2:C124,"&gt;="&amp;CK$4,'P24 monthly Buchungen'!C2:C124,"&lt;"&amp;CK$5+1,'P24 monthly Buchungen'!L2:L124,"Ausgaben")-SUMIFS('P24 monthly Buchungen'!F2:F124,'P24 monthly Buchungen'!D2:D124,$E15,'P24 monthly Buchungen'!C2:C124,"&gt;="&amp;CK$4,'P24 monthly Buchungen'!C2:C124,"&lt;"&amp;CK$5+1,'P24 monthly Buchungen'!P2:P124,"Einnahmen")+SUMIFS('P24 monthly Buchungen'!F2:F124,'P24 monthly Buchungen'!D2:D124,$E15,'P24 monthly Buchungen'!C2:C124,"&gt;="&amp;CK$4,'P24 monthly Buchungen'!C2:C124,"&lt;"&amp;CK$5+1,'P24 monthly Buchungen'!L2:L124,"Einnahmen")-SUMIFS('P24 monthly Buchungen'!F2:F124,'P24 monthly Buchungen'!D2:D124,$E15,'P24 monthly Buchungen'!C2:C124,"&gt;="&amp;CK$4,'P24 monthly Buchungen'!C2:C124,"&lt;"&amp;CK$5+1,'P24 monthly Buchungen'!P2:P124,"Ausgaben")</f>
        <v>0</v>
      </c>
      <c r="CL15" s="21"/>
      <c r="CO15" s="26">
        <f>SUMIFS('P24 monthly Buchungen'!F2:F124,'P24 monthly Buchungen'!D2:D124,$E15,'P24 monthly Buchungen'!C2:C124,"&gt;="&amp;CO$4,'P24 monthly Buchungen'!C2:C124,"&lt;"&amp;CO$5+1,'P24 monthly Buchungen'!L2:L124,"Ausgaben")-SUMIFS('P24 monthly Buchungen'!F2:F124,'P24 monthly Buchungen'!D2:D124,$E15,'P24 monthly Buchungen'!C2:C124,"&gt;="&amp;CO$4,'P24 monthly Buchungen'!C2:C124,"&lt;"&amp;CO$5+1,'P24 monthly Buchungen'!P2:P124,"Einnahmen")+SUMIFS('P24 monthly Buchungen'!F2:F124,'P24 monthly Buchungen'!D2:D124,$E15,'P24 monthly Buchungen'!C2:C124,"&gt;="&amp;CO$4,'P24 monthly Buchungen'!C2:C124,"&lt;"&amp;CO$5+1,'P24 monthly Buchungen'!L2:L124,"Einnahmen")-SUMIFS('P24 monthly Buchungen'!F2:F124,'P24 monthly Buchungen'!D2:D124,$E15,'P24 monthly Buchungen'!C2:C124,"&gt;="&amp;CO$4,'P24 monthly Buchungen'!C2:C124,"&lt;"&amp;CO$5+1,'P24 monthly Buchungen'!P2:P124,"Ausgaben")</f>
        <v>0</v>
      </c>
      <c r="CP15" s="21"/>
      <c r="CS15" s="26">
        <f>SUMIFS('P24 monthly Buchungen'!F2:F124,'P24 monthly Buchungen'!D2:D124,$E15,'P24 monthly Buchungen'!C2:C124,"&gt;="&amp;CS$4,'P24 monthly Buchungen'!C2:C124,"&lt;"&amp;CS$5+1,'P24 monthly Buchungen'!L2:L124,"Ausgaben")-SUMIFS('P24 monthly Buchungen'!F2:F124,'P24 monthly Buchungen'!D2:D124,$E15,'P24 monthly Buchungen'!C2:C124,"&gt;="&amp;CS$4,'P24 monthly Buchungen'!C2:C124,"&lt;"&amp;CS$5+1,'P24 monthly Buchungen'!P2:P124,"Einnahmen")+SUMIFS('P24 monthly Buchungen'!F2:F124,'P24 monthly Buchungen'!D2:D124,$E15,'P24 monthly Buchungen'!C2:C124,"&gt;="&amp;CS$4,'P24 monthly Buchungen'!C2:C124,"&lt;"&amp;CS$5+1,'P24 monthly Buchungen'!L2:L124,"Einnahmen")-SUMIFS('P24 monthly Buchungen'!F2:F124,'P24 monthly Buchungen'!D2:D124,$E15,'P24 monthly Buchungen'!C2:C124,"&gt;="&amp;CS$4,'P24 monthly Buchungen'!C2:C124,"&lt;"&amp;CS$5+1,'P24 monthly Buchungen'!P2:P124,"Ausgaben")</f>
        <v>0</v>
      </c>
      <c r="CT15" s="21"/>
      <c r="CW15" s="26">
        <f>SUMIFS('P24 monthly Buchungen'!F2:F124,'P24 monthly Buchungen'!D2:D124,$E15,'P24 monthly Buchungen'!C2:C124,"&gt;="&amp;CW$4,'P24 monthly Buchungen'!C2:C124,"&lt;"&amp;CW$5+1,'P24 monthly Buchungen'!L2:L124,"Ausgaben")-SUMIFS('P24 monthly Buchungen'!F2:F124,'P24 monthly Buchungen'!D2:D124,$E15,'P24 monthly Buchungen'!C2:C124,"&gt;="&amp;CW$4,'P24 monthly Buchungen'!C2:C124,"&lt;"&amp;CW$5+1,'P24 monthly Buchungen'!P2:P124,"Einnahmen")+SUMIFS('P24 monthly Buchungen'!F2:F124,'P24 monthly Buchungen'!D2:D124,$E15,'P24 monthly Buchungen'!C2:C124,"&gt;="&amp;CW$4,'P24 monthly Buchungen'!C2:C124,"&lt;"&amp;CW$5+1,'P24 monthly Buchungen'!L2:L124,"Einnahmen")-SUMIFS('P24 monthly Buchungen'!F2:F124,'P24 monthly Buchungen'!D2:D124,$E15,'P24 monthly Buchungen'!C2:C124,"&gt;="&amp;CW$4,'P24 monthly Buchungen'!C2:C124,"&lt;"&amp;CW$5+1,'P24 monthly Buchungen'!P2:P124,"Ausgaben")</f>
        <v>0</v>
      </c>
      <c r="CX15" s="21"/>
      <c r="DA15" s="26">
        <f>SUMIFS('P24 monthly Buchungen'!F2:F124,'P24 monthly Buchungen'!D2:D124,$E15,'P24 monthly Buchungen'!C2:C124,"&gt;="&amp;DA$4,'P24 monthly Buchungen'!C2:C124,"&lt;"&amp;DA$5+1,'P24 monthly Buchungen'!L2:L124,"Ausgaben")-SUMIFS('P24 monthly Buchungen'!F2:F124,'P24 monthly Buchungen'!D2:D124,$E15,'P24 monthly Buchungen'!C2:C124,"&gt;="&amp;DA$4,'P24 monthly Buchungen'!C2:C124,"&lt;"&amp;DA$5+1,'P24 monthly Buchungen'!P2:P124,"Einnahmen")+SUMIFS('P24 monthly Buchungen'!F2:F124,'P24 monthly Buchungen'!D2:D124,$E15,'P24 monthly Buchungen'!C2:C124,"&gt;="&amp;DA$4,'P24 monthly Buchungen'!C2:C124,"&lt;"&amp;DA$5+1,'P24 monthly Buchungen'!L2:L124,"Einnahmen")-SUMIFS('P24 monthly Buchungen'!F2:F124,'P24 monthly Buchungen'!D2:D124,$E15,'P24 monthly Buchungen'!C2:C124,"&gt;="&amp;DA$4,'P24 monthly Buchungen'!C2:C124,"&lt;"&amp;DA$5+1,'P24 monthly Buchungen'!P2:P124,"Ausgaben")</f>
        <v>0</v>
      </c>
      <c r="DB15" s="21"/>
      <c r="DE15" s="26">
        <f>SUMIFS('P24 monthly Buchungen'!F2:F124,'P24 monthly Buchungen'!D2:D124,$E15,'P24 monthly Buchungen'!C2:C124,"&gt;="&amp;DE$4,'P24 monthly Buchungen'!C2:C124,"&lt;"&amp;DE$5+1,'P24 monthly Buchungen'!L2:L124,"Ausgaben")-SUMIFS('P24 monthly Buchungen'!F2:F124,'P24 monthly Buchungen'!D2:D124,$E15,'P24 monthly Buchungen'!C2:C124,"&gt;="&amp;DE$4,'P24 monthly Buchungen'!C2:C124,"&lt;"&amp;DE$5+1,'P24 monthly Buchungen'!P2:P124,"Einnahmen")+SUMIFS('P24 monthly Buchungen'!F2:F124,'P24 monthly Buchungen'!D2:D124,$E15,'P24 monthly Buchungen'!C2:C124,"&gt;="&amp;DE$4,'P24 monthly Buchungen'!C2:C124,"&lt;"&amp;DE$5+1,'P24 monthly Buchungen'!L2:L124,"Einnahmen")-SUMIFS('P24 monthly Buchungen'!F2:F124,'P24 monthly Buchungen'!D2:D124,$E15,'P24 monthly Buchungen'!C2:C124,"&gt;="&amp;DE$4,'P24 monthly Buchungen'!C2:C124,"&lt;"&amp;DE$5+1,'P24 monthly Buchungen'!P2:P124,"Ausgaben")</f>
        <v>0</v>
      </c>
      <c r="DF15" s="21"/>
      <c r="DI15" s="26">
        <f>SUMIFS('P24 monthly Buchungen'!F2:F124,'P24 monthly Buchungen'!D2:D124,$E15,'P24 monthly Buchungen'!C2:C124,"&gt;="&amp;DI$4,'P24 monthly Buchungen'!C2:C124,"&lt;"&amp;DI$5+1,'P24 monthly Buchungen'!L2:L124,"Ausgaben")-SUMIFS('P24 monthly Buchungen'!F2:F124,'P24 monthly Buchungen'!D2:D124,$E15,'P24 monthly Buchungen'!C2:C124,"&gt;="&amp;DI$4,'P24 monthly Buchungen'!C2:C124,"&lt;"&amp;DI$5+1,'P24 monthly Buchungen'!P2:P124,"Einnahmen")+SUMIFS('P24 monthly Buchungen'!F2:F124,'P24 monthly Buchungen'!D2:D124,$E15,'P24 monthly Buchungen'!C2:C124,"&gt;="&amp;DI$4,'P24 monthly Buchungen'!C2:C124,"&lt;"&amp;DI$5+1,'P24 monthly Buchungen'!L2:L124,"Einnahmen")-SUMIFS('P24 monthly Buchungen'!F2:F124,'P24 monthly Buchungen'!D2:D124,$E15,'P24 monthly Buchungen'!C2:C124,"&gt;="&amp;DI$4,'P24 monthly Buchungen'!C2:C124,"&lt;"&amp;DI$5+1,'P24 monthly Buchungen'!P2:P124,"Ausgaben")</f>
        <v>0</v>
      </c>
      <c r="DJ15" s="21"/>
      <c r="DM15" s="26">
        <f>SUMIFS('P24 monthly Buchungen'!F2:F124,'P24 monthly Buchungen'!D2:D124,$E15,'P24 monthly Buchungen'!C2:C124,"&gt;="&amp;DM$4,'P24 monthly Buchungen'!C2:C124,"&lt;"&amp;DM$5+1,'P24 monthly Buchungen'!L2:L124,"Ausgaben")-SUMIFS('P24 monthly Buchungen'!F2:F124,'P24 monthly Buchungen'!D2:D124,$E15,'P24 monthly Buchungen'!C2:C124,"&gt;="&amp;DM$4,'P24 monthly Buchungen'!C2:C124,"&lt;"&amp;DM$5+1,'P24 monthly Buchungen'!P2:P124,"Einnahmen")+SUMIFS('P24 monthly Buchungen'!F2:F124,'P24 monthly Buchungen'!D2:D124,$E15,'P24 monthly Buchungen'!C2:C124,"&gt;="&amp;DM$4,'P24 monthly Buchungen'!C2:C124,"&lt;"&amp;DM$5+1,'P24 monthly Buchungen'!L2:L124,"Einnahmen")-SUMIFS('P24 monthly Buchungen'!F2:F124,'P24 monthly Buchungen'!D2:D124,$E15,'P24 monthly Buchungen'!C2:C124,"&gt;="&amp;DM$4,'P24 monthly Buchungen'!C2:C124,"&lt;"&amp;DM$5+1,'P24 monthly Buchungen'!P2:P124,"Ausgaben")</f>
        <v>0</v>
      </c>
      <c r="DN15" s="21"/>
      <c r="DQ15" s="26">
        <f>SUMIFS('P24 monthly Buchungen'!F2:F124,'P24 monthly Buchungen'!D2:D124,$E15,'P24 monthly Buchungen'!C2:C124,"&gt;="&amp;DQ$4,'P24 monthly Buchungen'!C2:C124,"&lt;"&amp;DQ$5+1,'P24 monthly Buchungen'!L2:L124,"Ausgaben")-SUMIFS('P24 monthly Buchungen'!F2:F124,'P24 monthly Buchungen'!D2:D124,$E15,'P24 monthly Buchungen'!C2:C124,"&gt;="&amp;DQ$4,'P24 monthly Buchungen'!C2:C124,"&lt;"&amp;DQ$5+1,'P24 monthly Buchungen'!P2:P124,"Einnahmen")+SUMIFS('P24 monthly Buchungen'!F2:F124,'P24 monthly Buchungen'!D2:D124,$E15,'P24 monthly Buchungen'!C2:C124,"&gt;="&amp;DQ$4,'P24 monthly Buchungen'!C2:C124,"&lt;"&amp;DQ$5+1,'P24 monthly Buchungen'!L2:L124,"Einnahmen")-SUMIFS('P24 monthly Buchungen'!F2:F124,'P24 monthly Buchungen'!D2:D124,$E15,'P24 monthly Buchungen'!C2:C124,"&gt;="&amp;DQ$4,'P24 monthly Buchungen'!C2:C124,"&lt;"&amp;DQ$5+1,'P24 monthly Buchungen'!P2:P124,"Ausgaben")</f>
        <v>0</v>
      </c>
      <c r="DR15" s="21"/>
      <c r="DU15" s="26">
        <f>SUMIFS('P24 monthly Buchungen'!F2:F124,'P24 monthly Buchungen'!D2:D124,$E15,'P24 monthly Buchungen'!C2:C124,"&gt;="&amp;DU$4,'P24 monthly Buchungen'!C2:C124,"&lt;"&amp;DU$5+1,'P24 monthly Buchungen'!L2:L124,"Ausgaben")-SUMIFS('P24 monthly Buchungen'!F2:F124,'P24 monthly Buchungen'!D2:D124,$E15,'P24 monthly Buchungen'!C2:C124,"&gt;="&amp;DU$4,'P24 monthly Buchungen'!C2:C124,"&lt;"&amp;DU$5+1,'P24 monthly Buchungen'!P2:P124,"Einnahmen")+SUMIFS('P24 monthly Buchungen'!F2:F124,'P24 monthly Buchungen'!D2:D124,$E15,'P24 monthly Buchungen'!C2:C124,"&gt;="&amp;DU$4,'P24 monthly Buchungen'!C2:C124,"&lt;"&amp;DU$5+1,'P24 monthly Buchungen'!L2:L124,"Einnahmen")-SUMIFS('P24 monthly Buchungen'!F2:F124,'P24 monthly Buchungen'!D2:D124,$E15,'P24 monthly Buchungen'!C2:C124,"&gt;="&amp;DU$4,'P24 monthly Buchungen'!C2:C124,"&lt;"&amp;DU$5+1,'P24 monthly Buchungen'!P2:P124,"Ausgaben")</f>
        <v>858.25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Buchungen'!F2:F124,'P24 monthly Buchungen'!D2:D124,$E15,'P24 monthly Buchungen'!C2:C124,"&gt;="&amp;EG$4,'P24 monthly Buchungen'!C2:C124,"&lt;"&amp;EG$5+1,'P24 monthly Buchungen'!L2:L124,"Ausgaben")-SUMIFS('P24 monthly Buchungen'!F2:F124,'P24 monthly Buchungen'!D2:D124,$E15,'P24 monthly Buchungen'!C2:C124,"&gt;="&amp;EG$4,'P24 monthly Buchungen'!C2:C124,"&lt;"&amp;EG$5+1,'P24 monthly Buchungen'!P2:P124,"Einnahmen")+SUMIFS('P24 monthly Buchungen'!F2:F124,'P24 monthly Buchungen'!D2:D124,$E15,'P24 monthly Buchungen'!C2:C124,"&gt;="&amp;EG$4,'P24 monthly Buchungen'!C2:C124,"&lt;"&amp;EG$5+1,'P24 monthly Buchungen'!L2:L124,"Einnahmen")-SUMIFS('P24 monthly Buchungen'!F2:F124,'P24 monthly Buchungen'!D2:D124,$E15,'P24 monthly Buchungen'!C2:C124,"&gt;="&amp;EG$4,'P24 monthly Buchungen'!C2:C124,"&lt;"&amp;EG$5+1,'P24 monthly Buchungen'!P2:P124,"Ausgaben")</f>
        <v>0</v>
      </c>
      <c r="EH15" s="21"/>
      <c r="EK15" s="26">
        <f>SUMIFS('P24 monthly Buchungen'!F2:F124,'P24 monthly Buchungen'!D2:D124,$E15,'P24 monthly Buchungen'!C2:C124,"&gt;="&amp;EK$4,'P24 monthly Buchungen'!C2:C124,"&lt;"&amp;EK$5+1,'P24 monthly Buchungen'!L2:L124,"Ausgaben")-SUMIFS('P24 monthly Buchungen'!F2:F124,'P24 monthly Buchungen'!D2:D124,$E15,'P24 monthly Buchungen'!C2:C124,"&gt;="&amp;EK$4,'P24 monthly Buchungen'!C2:C124,"&lt;"&amp;EK$5+1,'P24 monthly Buchungen'!P2:P124,"Einnahmen")+SUMIFS('P24 monthly Buchungen'!F2:F124,'P24 monthly Buchungen'!D2:D124,$E15,'P24 monthly Buchungen'!C2:C124,"&gt;="&amp;EK$4,'P24 monthly Buchungen'!C2:C124,"&lt;"&amp;EK$5+1,'P24 monthly Buchungen'!L2:L124,"Einnahmen")-SUMIFS('P24 monthly Buchungen'!F2:F124,'P24 monthly Buchungen'!D2:D124,$E15,'P24 monthly Buchungen'!C2:C124,"&gt;="&amp;EK$4,'P24 monthly Buchungen'!C2:C124,"&lt;"&amp;EK$5+1,'P24 monthly Buchungen'!P2:P124,"Ausgaben")</f>
        <v>0</v>
      </c>
      <c r="EL15" s="21"/>
      <c r="EO15" s="26">
        <f>SUMIFS('P24 monthly Buchungen'!F2:F124,'P24 monthly Buchungen'!D2:D124,$E15,'P24 monthly Buchungen'!C2:C124,"&gt;="&amp;EO$4,'P24 monthly Buchungen'!C2:C124,"&lt;"&amp;EO$5+1,'P24 monthly Buchungen'!L2:L124,"Ausgaben")-SUMIFS('P24 monthly Buchungen'!F2:F124,'P24 monthly Buchungen'!D2:D124,$E15,'P24 monthly Buchungen'!C2:C124,"&gt;="&amp;EO$4,'P24 monthly Buchungen'!C2:C124,"&lt;"&amp;EO$5+1,'P24 monthly Buchungen'!P2:P124,"Einnahmen")+SUMIFS('P24 monthly Buchungen'!F2:F124,'P24 monthly Buchungen'!D2:D124,$E15,'P24 monthly Buchungen'!C2:C124,"&gt;="&amp;EO$4,'P24 monthly Buchungen'!C2:C124,"&lt;"&amp;EO$5+1,'P24 monthly Buchungen'!L2:L124,"Einnahmen")-SUMIFS('P24 monthly Buchungen'!F2:F124,'P24 monthly Buchungen'!D2:D124,$E15,'P24 monthly Buchungen'!C2:C124,"&gt;="&amp;EO$4,'P24 monthly Buchungen'!C2:C124,"&lt;"&amp;EO$5+1,'P24 monthly Buchungen'!P2:P124,"Ausgaben")</f>
        <v>0</v>
      </c>
      <c r="EP15" s="21"/>
      <c r="ES15" s="26">
        <f>SUMIFS('P24 monthly Buchungen'!F2:F124,'P24 monthly Buchungen'!D2:D124,$E15,'P24 monthly Buchungen'!C2:C124,"&gt;="&amp;ES$4,'P24 monthly Buchungen'!C2:C124,"&lt;"&amp;ES$5+1,'P24 monthly Buchungen'!L2:L124,"Ausgaben")-SUMIFS('P24 monthly Buchungen'!F2:F124,'P24 monthly Buchungen'!D2:D124,$E15,'P24 monthly Buchungen'!C2:C124,"&gt;="&amp;ES$4,'P24 monthly Buchungen'!C2:C124,"&lt;"&amp;ES$5+1,'P24 monthly Buchungen'!P2:P124,"Einnahmen")+SUMIFS('P24 monthly Buchungen'!F2:F124,'P24 monthly Buchungen'!D2:D124,$E15,'P24 monthly Buchungen'!C2:C124,"&gt;="&amp;ES$4,'P24 monthly Buchungen'!C2:C124,"&lt;"&amp;ES$5+1,'P24 monthly Buchungen'!L2:L124,"Einnahmen")-SUMIFS('P24 monthly Buchungen'!F2:F124,'P24 monthly Buchungen'!D2:D124,$E15,'P24 monthly Buchungen'!C2:C124,"&gt;="&amp;ES$4,'P24 monthly Buchungen'!C2:C124,"&lt;"&amp;ES$5+1,'P24 monthly Buchungen'!P2:P124,"Ausgaben")</f>
        <v>0</v>
      </c>
      <c r="ET15" s="21"/>
      <c r="EW15" s="26">
        <f>SUMIFS('P24 monthly Buchungen'!F2:F124,'P24 monthly Buchungen'!D2:D124,$E15,'P24 monthly Buchungen'!C2:C124,"&gt;="&amp;EW$4,'P24 monthly Buchungen'!C2:C124,"&lt;"&amp;EW$5+1,'P24 monthly Buchungen'!L2:L124,"Ausgaben")-SUMIFS('P24 monthly Buchungen'!F2:F124,'P24 monthly Buchungen'!D2:D124,$E15,'P24 monthly Buchungen'!C2:C124,"&gt;="&amp;EW$4,'P24 monthly Buchungen'!C2:C124,"&lt;"&amp;EW$5+1,'P24 monthly Buchungen'!P2:P124,"Einnahmen")+SUMIFS('P24 monthly Buchungen'!F2:F124,'P24 monthly Buchungen'!D2:D124,$E15,'P24 monthly Buchungen'!C2:C124,"&gt;="&amp;EW$4,'P24 monthly Buchungen'!C2:C124,"&lt;"&amp;EW$5+1,'P24 monthly Buchungen'!L2:L124,"Einnahmen")-SUMIFS('P24 monthly Buchungen'!F2:F124,'P24 monthly Buchungen'!D2:D124,$E15,'P24 monthly Buchungen'!C2:C124,"&gt;="&amp;EW$4,'P24 monthly Buchungen'!C2:C124,"&lt;"&amp;EW$5+1,'P24 monthly Buchungen'!P2:P124,"Ausgaben")</f>
        <v>0</v>
      </c>
      <c r="EX15" s="21"/>
      <c r="FA15" s="26">
        <f>SUMIFS('P24 monthly Buchungen'!F2:F124,'P24 monthly Buchungen'!D2:D124,$E15,'P24 monthly Buchungen'!C2:C124,"&gt;="&amp;FA$4,'P24 monthly Buchungen'!C2:C124,"&lt;"&amp;FA$5+1,'P24 monthly Buchungen'!L2:L124,"Ausgaben")-SUMIFS('P24 monthly Buchungen'!F2:F124,'P24 monthly Buchungen'!D2:D124,$E15,'P24 monthly Buchungen'!C2:C124,"&gt;="&amp;FA$4,'P24 monthly Buchungen'!C2:C124,"&lt;"&amp;FA$5+1,'P24 monthly Buchungen'!P2:P124,"Einnahmen")+SUMIFS('P24 monthly Buchungen'!F2:F124,'P24 monthly Buchungen'!D2:D124,$E15,'P24 monthly Buchungen'!C2:C124,"&gt;="&amp;FA$4,'P24 monthly Buchungen'!C2:C124,"&lt;"&amp;FA$5+1,'P24 monthly Buchungen'!L2:L124,"Einnahmen")-SUMIFS('P24 monthly Buchungen'!F2:F124,'P24 monthly Buchungen'!D2:D124,$E15,'P24 monthly Buchungen'!C2:C124,"&gt;="&amp;FA$4,'P24 monthly Buchungen'!C2:C124,"&lt;"&amp;FA$5+1,'P24 monthly Buchungen'!P2:P124,"Ausgaben")</f>
        <v>0</v>
      </c>
      <c r="FB15" s="21"/>
      <c r="FE15" s="26">
        <f>SUMIFS('P24 monthly Buchungen'!F2:F124,'P24 monthly Buchungen'!D2:D124,$E15,'P24 monthly Buchungen'!C2:C124,"&gt;="&amp;FE$4,'P24 monthly Buchungen'!C2:C124,"&lt;"&amp;FE$5+1,'P24 monthly Buchungen'!L2:L124,"Ausgaben")-SUMIFS('P24 monthly Buchungen'!F2:F124,'P24 monthly Buchungen'!D2:D124,$E15,'P24 monthly Buchungen'!C2:C124,"&gt;="&amp;FE$4,'P24 monthly Buchungen'!C2:C124,"&lt;"&amp;FE$5+1,'P24 monthly Buchungen'!P2:P124,"Einnahmen")+SUMIFS('P24 monthly Buchungen'!F2:F124,'P24 monthly Buchungen'!D2:D124,$E15,'P24 monthly Buchungen'!C2:C124,"&gt;="&amp;FE$4,'P24 monthly Buchungen'!C2:C124,"&lt;"&amp;FE$5+1,'P24 monthly Buchungen'!L2:L124,"Einnahmen")-SUMIFS('P24 monthly Buchungen'!F2:F124,'P24 monthly Buchungen'!D2:D124,$E15,'P24 monthly Buchungen'!C2:C124,"&gt;="&amp;FE$4,'P24 monthly Buchungen'!C2:C124,"&lt;"&amp;FE$5+1,'P24 monthly Buchungen'!P2:P124,"Ausgaben")</f>
        <v>0</v>
      </c>
      <c r="FF15" s="21"/>
      <c r="FI15" s="26">
        <f>SUMIFS('P24 monthly Buchungen'!F2:F124,'P24 monthly Buchungen'!D2:D124,$E15,'P24 monthly Buchungen'!C2:C124,"&gt;="&amp;FI$4,'P24 monthly Buchungen'!C2:C124,"&lt;"&amp;FI$5+1,'P24 monthly Buchungen'!L2:L124,"Ausgaben")-SUMIFS('P24 monthly Buchungen'!F2:F124,'P24 monthly Buchungen'!D2:D124,$E15,'P24 monthly Buchungen'!C2:C124,"&gt;="&amp;FI$4,'P24 monthly Buchungen'!C2:C124,"&lt;"&amp;FI$5+1,'P24 monthly Buchungen'!P2:P124,"Einnahmen")+SUMIFS('P24 monthly Buchungen'!F2:F124,'P24 monthly Buchungen'!D2:D124,$E15,'P24 monthly Buchungen'!C2:C124,"&gt;="&amp;FI$4,'P24 monthly Buchungen'!C2:C124,"&lt;"&amp;FI$5+1,'P24 monthly Buchungen'!L2:L124,"Einnahmen")-SUMIFS('P24 monthly Buchungen'!F2:F124,'P24 monthly Buchungen'!D2:D124,$E15,'P24 monthly Buchungen'!C2:C124,"&gt;="&amp;FI$4,'P24 monthly Buchungen'!C2:C124,"&lt;"&amp;FI$5+1,'P24 monthly Buchungen'!P2:P124,"Ausgaben")</f>
        <v>0</v>
      </c>
      <c r="FJ15" s="21"/>
      <c r="FM15" s="26">
        <f>SUMIFS('P24 monthly Buchungen'!F2:F124,'P24 monthly Buchungen'!D2:D124,$E15,'P24 monthly Buchungen'!C2:C124,"&gt;="&amp;FM$4,'P24 monthly Buchungen'!C2:C124,"&lt;"&amp;FM$5+1,'P24 monthly Buchungen'!L2:L124,"Ausgaben")-SUMIFS('P24 monthly Buchungen'!F2:F124,'P24 monthly Buchungen'!D2:D124,$E15,'P24 monthly Buchungen'!C2:C124,"&gt;="&amp;FM$4,'P24 monthly Buchungen'!C2:C124,"&lt;"&amp;FM$5+1,'P24 monthly Buchungen'!P2:P124,"Einnahmen")+SUMIFS('P24 monthly Buchungen'!F2:F124,'P24 monthly Buchungen'!D2:D124,$E15,'P24 monthly Buchungen'!C2:C124,"&gt;="&amp;FM$4,'P24 monthly Buchungen'!C2:C124,"&lt;"&amp;FM$5+1,'P24 monthly Buchungen'!L2:L124,"Einnahmen")-SUMIFS('P24 monthly Buchungen'!F2:F124,'P24 monthly Buchungen'!D2:D124,$E15,'P24 monthly Buchungen'!C2:C124,"&gt;="&amp;FM$4,'P24 monthly Buchungen'!C2:C124,"&lt;"&amp;FM$5+1,'P24 monthly Buchungen'!P2:P124,"Ausgaben")</f>
        <v>0</v>
      </c>
      <c r="FN15" s="21"/>
      <c r="FQ15" s="26">
        <f>SUMIFS('P24 monthly Buchungen'!F2:F124,'P24 monthly Buchungen'!D2:D124,$E15,'P24 monthly Buchungen'!C2:C124,"&gt;="&amp;FQ$4,'P24 monthly Buchungen'!C2:C124,"&lt;"&amp;FQ$5+1,'P24 monthly Buchungen'!L2:L124,"Ausgaben")-SUMIFS('P24 monthly Buchungen'!F2:F124,'P24 monthly Buchungen'!D2:D124,$E15,'P24 monthly Buchungen'!C2:C124,"&gt;="&amp;FQ$4,'P24 monthly Buchungen'!C2:C124,"&lt;"&amp;FQ$5+1,'P24 monthly Buchungen'!P2:P124,"Einnahmen")+SUMIFS('P24 monthly Buchungen'!F2:F124,'P24 monthly Buchungen'!D2:D124,$E15,'P24 monthly Buchungen'!C2:C124,"&gt;="&amp;FQ$4,'P24 monthly Buchungen'!C2:C124,"&lt;"&amp;FQ$5+1,'P24 monthly Buchungen'!L2:L124,"Einnahmen")-SUMIFS('P24 monthly Buchungen'!F2:F124,'P24 monthly Buchungen'!D2:D124,$E15,'P24 monthly Buchungen'!C2:C124,"&gt;="&amp;FQ$4,'P24 monthly Buchungen'!C2:C124,"&lt;"&amp;FQ$5+1,'P24 monthly Buchungen'!P2:P124,"Ausgaben")</f>
        <v>0</v>
      </c>
      <c r="FR15" s="21"/>
      <c r="FU15" s="26">
        <f>SUMIFS('P24 monthly Buchungen'!F2:F124,'P24 monthly Buchungen'!D2:D124,$E15,'P24 monthly Buchungen'!C2:C124,"&gt;="&amp;FU$4,'P24 monthly Buchungen'!C2:C124,"&lt;"&amp;FU$5+1,'P24 monthly Buchungen'!L2:L124,"Ausgaben")-SUMIFS('P24 monthly Buchungen'!F2:F124,'P24 monthly Buchungen'!D2:D124,$E15,'P24 monthly Buchungen'!C2:C124,"&gt;="&amp;FU$4,'P24 monthly Buchungen'!C2:C124,"&lt;"&amp;FU$5+1,'P24 monthly Buchungen'!P2:P124,"Einnahmen")+SUMIFS('P24 monthly Buchungen'!F2:F124,'P24 monthly Buchungen'!D2:D124,$E15,'P24 monthly Buchungen'!C2:C124,"&gt;="&amp;FU$4,'P24 monthly Buchungen'!C2:C124,"&lt;"&amp;FU$5+1,'P24 monthly Buchungen'!L2:L124,"Einnahmen")-SUMIFS('P24 monthly Buchungen'!F2:F124,'P24 monthly Buchungen'!D2:D124,$E15,'P24 monthly Buchungen'!C2:C124,"&gt;="&amp;FU$4,'P24 monthly Buchungen'!C2:C124,"&lt;"&amp;FU$5+1,'P24 monthly Buchungen'!P2:P124,"Ausgaben")</f>
        <v>0</v>
      </c>
      <c r="FV15" s="21"/>
      <c r="FY15" s="26">
        <f>SUMIFS('P24 monthly Buchungen'!F2:F124,'P24 monthly Buchungen'!D2:D124,$E15,'P24 monthly Buchungen'!C2:C124,"&gt;="&amp;FY$4,'P24 monthly Buchungen'!C2:C124,"&lt;"&amp;FY$5+1,'P24 monthly Buchungen'!L2:L124,"Ausgaben")-SUMIFS('P24 monthly Buchungen'!F2:F124,'P24 monthly Buchungen'!D2:D124,$E15,'P24 monthly Buchungen'!C2:C124,"&gt;="&amp;FY$4,'P24 monthly Buchungen'!C2:C124,"&lt;"&amp;FY$5+1,'P24 monthly Buchungen'!P2:P124,"Einnahmen")+SUMIFS('P24 monthly Buchungen'!F2:F124,'P24 monthly Buchungen'!D2:D124,$E15,'P24 monthly Buchungen'!C2:C124,"&gt;="&amp;FY$4,'P24 monthly Buchungen'!C2:C124,"&lt;"&amp;FY$5+1,'P24 monthly Buchungen'!L2:L124,"Einnahmen")-SUMIFS('P24 monthly Buchungen'!F2:F124,'P24 monthly Buchungen'!D2:D124,$E15,'P24 monthly Buchungen'!C2:C124,"&gt;="&amp;FY$4,'P24 monthly Buchungen'!C2:C124,"&lt;"&amp;FY$5+1,'P24 monthly Buchungen'!P2:P124,"Ausgaben")</f>
        <v>0</v>
      </c>
      <c r="FZ15" s="21"/>
      <c r="GC15" s="26">
        <f>SUMIFS('P24 monthly Buchungen'!F2:F124,'P24 monthly Buchungen'!D2:D124,$E15,'P24 monthly Buchungen'!C2:C124,"&gt;="&amp;GC$4,'P24 monthly Buchungen'!C2:C124,"&lt;"&amp;GC$5+1,'P24 monthly Buchungen'!L2:L124,"Ausgaben")-SUMIFS('P24 monthly Buchungen'!F2:F124,'P24 monthly Buchungen'!D2:D124,$E15,'P24 monthly Buchungen'!C2:C124,"&gt;="&amp;GC$4,'P24 monthly Buchungen'!C2:C124,"&lt;"&amp;GC$5+1,'P24 monthly Buchungen'!P2:P124,"Einnahmen")+SUMIFS('P24 monthly Buchungen'!F2:F124,'P24 monthly Buchungen'!D2:D124,$E15,'P24 monthly Buchungen'!C2:C124,"&gt;="&amp;GC$4,'P24 monthly Buchungen'!C2:C124,"&lt;"&amp;GC$5+1,'P24 monthly Buchungen'!L2:L124,"Einnahmen")-SUMIFS('P24 monthly Buchungen'!F2:F124,'P24 monthly Buchungen'!D2:D124,$E15,'P24 monthly Buchungen'!C2:C124,"&gt;="&amp;GC$4,'P24 monthly Buchungen'!C2:C124,"&lt;"&amp;GC$5+1,'P24 monthly Buchungen'!P2:P124,"Ausgaben")</f>
        <v>0</v>
      </c>
    </row>
    <row r="16" spans="1:185" x14ac:dyDescent="0.2">
      <c r="D16" t="s">
        <v>5017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Buchungen'!F2:F124,'P24 monthly Buchungen'!D2:D124,$E16,'P24 monthly Buchungen'!C2:C124,"&gt;="&amp;U$4,'P24 monthly Buchungen'!C2:C124,"&lt;"&amp;U$5+1,'P24 monthly Buchungen'!L2:L124,"Ausgaben")-SUMIFS('P24 monthly Buchungen'!F2:F124,'P24 monthly Buchungen'!D2:D124,$E16,'P24 monthly Buchungen'!C2:C124,"&gt;="&amp;U$4,'P24 monthly Buchungen'!C2:C124,"&lt;"&amp;U$5+1,'P24 monthly Buchungen'!P2:P124,"Einnahmen")+SUMIFS('P24 monthly Buchungen'!F2:F124,'P24 monthly Buchungen'!D2:D124,$E16,'P24 monthly Buchungen'!C2:C124,"&gt;="&amp;U$4,'P24 monthly Buchungen'!C2:C124,"&lt;"&amp;U$5+1,'P24 monthly Buchungen'!L2:L124,"Einnahmen")-SUMIFS('P24 monthly Buchungen'!F2:F124,'P24 monthly Buchungen'!D2:D124,$E16,'P24 monthly Buchungen'!C2:C124,"&gt;="&amp;U$4,'P24 monthly Buchungen'!C2:C124,"&lt;"&amp;U$5+1,'P24 monthly Buchungen'!P2:P124,"Ausgaben")</f>
        <v>0</v>
      </c>
      <c r="V16" s="21"/>
      <c r="Y16" s="26">
        <f>SUMIFS('P24 monthly Buchungen'!F2:F124,'P24 monthly Buchungen'!D2:D124,$E16,'P24 monthly Buchungen'!C2:C124,"&gt;="&amp;Y$4,'P24 monthly Buchungen'!C2:C124,"&lt;"&amp;Y$5+1,'P24 monthly Buchungen'!L2:L124,"Ausgaben")-SUMIFS('P24 monthly Buchungen'!F2:F124,'P24 monthly Buchungen'!D2:D124,$E16,'P24 monthly Buchungen'!C2:C124,"&gt;="&amp;Y$4,'P24 monthly Buchungen'!C2:C124,"&lt;"&amp;Y$5+1,'P24 monthly Buchungen'!P2:P124,"Einnahmen")+SUMIFS('P24 monthly Buchungen'!F2:F124,'P24 monthly Buchungen'!D2:D124,$E16,'P24 monthly Buchungen'!C2:C124,"&gt;="&amp;Y$4,'P24 monthly Buchungen'!C2:C124,"&lt;"&amp;Y$5+1,'P24 monthly Buchungen'!L2:L124,"Einnahmen")-SUMIFS('P24 monthly Buchungen'!F2:F124,'P24 monthly Buchungen'!D2:D124,$E16,'P24 monthly Buchungen'!C2:C124,"&gt;="&amp;Y$4,'P24 monthly Buchungen'!C2:C124,"&lt;"&amp;Y$5+1,'P24 monthly Buchungen'!P2:P124,"Ausgaben")</f>
        <v>0</v>
      </c>
      <c r="Z16" s="21"/>
      <c r="AC16" s="26">
        <f>SUMIFS('P24 monthly Buchungen'!F2:F124,'P24 monthly Buchungen'!D2:D124,$E16,'P24 monthly Buchungen'!C2:C124,"&gt;="&amp;AC$4,'P24 monthly Buchungen'!C2:C124,"&lt;"&amp;AC$5+1,'P24 monthly Buchungen'!L2:L124,"Ausgaben")-SUMIFS('P24 monthly Buchungen'!F2:F124,'P24 monthly Buchungen'!D2:D124,$E16,'P24 monthly Buchungen'!C2:C124,"&gt;="&amp;AC$4,'P24 monthly Buchungen'!C2:C124,"&lt;"&amp;AC$5+1,'P24 monthly Buchungen'!P2:P124,"Einnahmen")+SUMIFS('P24 monthly Buchungen'!F2:F124,'P24 monthly Buchungen'!D2:D124,$E16,'P24 monthly Buchungen'!C2:C124,"&gt;="&amp;AC$4,'P24 monthly Buchungen'!C2:C124,"&lt;"&amp;AC$5+1,'P24 monthly Buchungen'!L2:L124,"Einnahmen")-SUMIFS('P24 monthly Buchungen'!F2:F124,'P24 monthly Buchungen'!D2:D124,$E16,'P24 monthly Buchungen'!C2:C124,"&gt;="&amp;AC$4,'P24 monthly Buchungen'!C2:C124,"&lt;"&amp;AC$5+1,'P24 monthly Buchungen'!P2:P124,"Ausgaben")</f>
        <v>0</v>
      </c>
      <c r="AD16" s="21"/>
      <c r="AG16" s="26">
        <f>SUMIFS('P24 monthly Buchungen'!F2:F124,'P24 monthly Buchungen'!D2:D124,$E16,'P24 monthly Buchungen'!C2:C124,"&gt;="&amp;AG$4,'P24 monthly Buchungen'!C2:C124,"&lt;"&amp;AG$5+1,'P24 monthly Buchungen'!L2:L124,"Ausgaben")-SUMIFS('P24 monthly Buchungen'!F2:F124,'P24 monthly Buchungen'!D2:D124,$E16,'P24 monthly Buchungen'!C2:C124,"&gt;="&amp;AG$4,'P24 monthly Buchungen'!C2:C124,"&lt;"&amp;AG$5+1,'P24 monthly Buchungen'!P2:P124,"Einnahmen")+SUMIFS('P24 monthly Buchungen'!F2:F124,'P24 monthly Buchungen'!D2:D124,$E16,'P24 monthly Buchungen'!C2:C124,"&gt;="&amp;AG$4,'P24 monthly Buchungen'!C2:C124,"&lt;"&amp;AG$5+1,'P24 monthly Buchungen'!L2:L124,"Einnahmen")-SUMIFS('P24 monthly Buchungen'!F2:F124,'P24 monthly Buchungen'!D2:D124,$E16,'P24 monthly Buchungen'!C2:C124,"&gt;="&amp;AG$4,'P24 monthly Buchungen'!C2:C124,"&lt;"&amp;AG$5+1,'P24 monthly Buchungen'!P2:P124,"Ausgaben")</f>
        <v>0</v>
      </c>
      <c r="AH16" s="21"/>
      <c r="AK16" s="26">
        <f>SUMIFS('P24 monthly Buchungen'!F2:F124,'P24 monthly Buchungen'!D2:D124,$E16,'P24 monthly Buchungen'!C2:C124,"&gt;="&amp;AK$4,'P24 monthly Buchungen'!C2:C124,"&lt;"&amp;AK$5+1,'P24 monthly Buchungen'!L2:L124,"Ausgaben")-SUMIFS('P24 monthly Buchungen'!F2:F124,'P24 monthly Buchungen'!D2:D124,$E16,'P24 monthly Buchungen'!C2:C124,"&gt;="&amp;AK$4,'P24 monthly Buchungen'!C2:C124,"&lt;"&amp;AK$5+1,'P24 monthly Buchungen'!P2:P124,"Einnahmen")+SUMIFS('P24 monthly Buchungen'!F2:F124,'P24 monthly Buchungen'!D2:D124,$E16,'P24 monthly Buchungen'!C2:C124,"&gt;="&amp;AK$4,'P24 monthly Buchungen'!C2:C124,"&lt;"&amp;AK$5+1,'P24 monthly Buchungen'!L2:L124,"Einnahmen")-SUMIFS('P24 monthly Buchungen'!F2:F124,'P24 monthly Buchungen'!D2:D124,$E16,'P24 monthly Buchungen'!C2:C124,"&gt;="&amp;AK$4,'P24 monthly Buchungen'!C2:C124,"&lt;"&amp;AK$5+1,'P24 monthly Buchungen'!P2:P124,"Ausgaben")</f>
        <v>0</v>
      </c>
      <c r="AL16" s="21"/>
      <c r="AO16" s="26">
        <f>SUMIFS('P24 monthly Buchungen'!F2:F124,'P24 monthly Buchungen'!D2:D124,$E16,'P24 monthly Buchungen'!C2:C124,"&gt;="&amp;AO$4,'P24 monthly Buchungen'!C2:C124,"&lt;"&amp;AO$5+1,'P24 monthly Buchungen'!L2:L124,"Ausgaben")-SUMIFS('P24 monthly Buchungen'!F2:F124,'P24 monthly Buchungen'!D2:D124,$E16,'P24 monthly Buchungen'!C2:C124,"&gt;="&amp;AO$4,'P24 monthly Buchungen'!C2:C124,"&lt;"&amp;AO$5+1,'P24 monthly Buchungen'!P2:P124,"Einnahmen")+SUMIFS('P24 monthly Buchungen'!F2:F124,'P24 monthly Buchungen'!D2:D124,$E16,'P24 monthly Buchungen'!C2:C124,"&gt;="&amp;AO$4,'P24 monthly Buchungen'!C2:C124,"&lt;"&amp;AO$5+1,'P24 monthly Buchungen'!L2:L124,"Einnahmen")-SUMIFS('P24 monthly Buchungen'!F2:F124,'P24 monthly Buchungen'!D2:D124,$E16,'P24 monthly Buchungen'!C2:C124,"&gt;="&amp;AO$4,'P24 monthly Buchungen'!C2:C124,"&lt;"&amp;AO$5+1,'P24 monthly Buchungen'!P2:P124,"Ausgaben")</f>
        <v>0</v>
      </c>
      <c r="AP16" s="21"/>
      <c r="AS16" s="26">
        <f>SUMIFS('P24 monthly Buchungen'!F2:F124,'P24 monthly Buchungen'!D2:D124,$E16,'P24 monthly Buchungen'!C2:C124,"&gt;="&amp;AS$4,'P24 monthly Buchungen'!C2:C124,"&lt;"&amp;AS$5+1,'P24 monthly Buchungen'!L2:L124,"Ausgaben")-SUMIFS('P24 monthly Buchungen'!F2:F124,'P24 monthly Buchungen'!D2:D124,$E16,'P24 monthly Buchungen'!C2:C124,"&gt;="&amp;AS$4,'P24 monthly Buchungen'!C2:C124,"&lt;"&amp;AS$5+1,'P24 monthly Buchungen'!P2:P124,"Einnahmen")+SUMIFS('P24 monthly Buchungen'!F2:F124,'P24 monthly Buchungen'!D2:D124,$E16,'P24 monthly Buchungen'!C2:C124,"&gt;="&amp;AS$4,'P24 monthly Buchungen'!C2:C124,"&lt;"&amp;AS$5+1,'P24 monthly Buchungen'!L2:L124,"Einnahmen")-SUMIFS('P24 monthly Buchungen'!F2:F124,'P24 monthly Buchungen'!D2:D124,$E16,'P24 monthly Buchungen'!C2:C124,"&gt;="&amp;AS$4,'P24 monthly Buchungen'!C2:C124,"&lt;"&amp;AS$5+1,'P24 monthly Buchungen'!P2:P124,"Ausgaben")</f>
        <v>0</v>
      </c>
      <c r="AT16" s="21"/>
      <c r="AW16" s="26">
        <f>SUMIFS('P24 monthly Buchungen'!F2:F124,'P24 monthly Buchungen'!D2:D124,$E16,'P24 monthly Buchungen'!C2:C124,"&gt;="&amp;AW$4,'P24 monthly Buchungen'!C2:C124,"&lt;"&amp;AW$5+1,'P24 monthly Buchungen'!L2:L124,"Ausgaben")-SUMIFS('P24 monthly Buchungen'!F2:F124,'P24 monthly Buchungen'!D2:D124,$E16,'P24 monthly Buchungen'!C2:C124,"&gt;="&amp;AW$4,'P24 monthly Buchungen'!C2:C124,"&lt;"&amp;AW$5+1,'P24 monthly Buchungen'!P2:P124,"Einnahmen")+SUMIFS('P24 monthly Buchungen'!F2:F124,'P24 monthly Buchungen'!D2:D124,$E16,'P24 monthly Buchungen'!C2:C124,"&gt;="&amp;AW$4,'P24 monthly Buchungen'!C2:C124,"&lt;"&amp;AW$5+1,'P24 monthly Buchungen'!L2:L124,"Einnahmen")-SUMIFS('P24 monthly Buchungen'!F2:F124,'P24 monthly Buchungen'!D2:D124,$E16,'P24 monthly Buchungen'!C2:C124,"&gt;="&amp;AW$4,'P24 monthly Buchungen'!C2:C124,"&lt;"&amp;AW$5+1,'P24 monthly Buchungen'!P2:P124,"Ausgaben")</f>
        <v>0</v>
      </c>
      <c r="AX16" s="21"/>
      <c r="BA16" s="26">
        <f>SUMIFS('P24 monthly Buchungen'!F2:F124,'P24 monthly Buchungen'!D2:D124,$E16,'P24 monthly Buchungen'!C2:C124,"&gt;="&amp;BA$4,'P24 monthly Buchungen'!C2:C124,"&lt;"&amp;BA$5+1,'P24 monthly Buchungen'!L2:L124,"Ausgaben")-SUMIFS('P24 monthly Buchungen'!F2:F124,'P24 monthly Buchungen'!D2:D124,$E16,'P24 monthly Buchungen'!C2:C124,"&gt;="&amp;BA$4,'P24 monthly Buchungen'!C2:C124,"&lt;"&amp;BA$5+1,'P24 monthly Buchungen'!P2:P124,"Einnahmen")+SUMIFS('P24 monthly Buchungen'!F2:F124,'P24 monthly Buchungen'!D2:D124,$E16,'P24 monthly Buchungen'!C2:C124,"&gt;="&amp;BA$4,'P24 monthly Buchungen'!C2:C124,"&lt;"&amp;BA$5+1,'P24 monthly Buchungen'!L2:L124,"Einnahmen")-SUMIFS('P24 monthly Buchungen'!F2:F124,'P24 monthly Buchungen'!D2:D124,$E16,'P24 monthly Buchungen'!C2:C124,"&gt;="&amp;BA$4,'P24 monthly Buchungen'!C2:C124,"&lt;"&amp;BA$5+1,'P24 monthly Buchungen'!P2:P124,"Ausgaben")</f>
        <v>0</v>
      </c>
      <c r="BB16" s="21"/>
      <c r="BE16" s="26">
        <f>SUMIFS('P24 monthly Buchungen'!F2:F124,'P24 monthly Buchungen'!D2:D124,$E16,'P24 monthly Buchungen'!C2:C124,"&gt;="&amp;BE$4,'P24 monthly Buchungen'!C2:C124,"&lt;"&amp;BE$5+1,'P24 monthly Buchungen'!L2:L124,"Ausgaben")-SUMIFS('P24 monthly Buchungen'!F2:F124,'P24 monthly Buchungen'!D2:D124,$E16,'P24 monthly Buchungen'!C2:C124,"&gt;="&amp;BE$4,'P24 monthly Buchungen'!C2:C124,"&lt;"&amp;BE$5+1,'P24 monthly Buchungen'!P2:P124,"Einnahmen")+SUMIFS('P24 monthly Buchungen'!F2:F124,'P24 monthly Buchungen'!D2:D124,$E16,'P24 monthly Buchungen'!C2:C124,"&gt;="&amp;BE$4,'P24 monthly Buchungen'!C2:C124,"&lt;"&amp;BE$5+1,'P24 monthly Buchungen'!L2:L124,"Einnahmen")-SUMIFS('P24 monthly Buchungen'!F2:F124,'P24 monthly Buchungen'!D2:D124,$E16,'P24 monthly Buchungen'!C2:C124,"&gt;="&amp;BE$4,'P24 monthly Buchungen'!C2:C124,"&lt;"&amp;BE$5+1,'P24 monthly Buchungen'!P2:P124,"Ausgaben")</f>
        <v>0</v>
      </c>
      <c r="BF16" s="21"/>
      <c r="BI16" s="26">
        <f>SUMIFS('P24 monthly Buchungen'!F2:F124,'P24 monthly Buchungen'!D2:D124,$E16,'P24 monthly Buchungen'!C2:C124,"&gt;="&amp;BI$4,'P24 monthly Buchungen'!C2:C124,"&lt;"&amp;BI$5+1,'P24 monthly Buchungen'!L2:L124,"Ausgaben")-SUMIFS('P24 monthly Buchungen'!F2:F124,'P24 monthly Buchungen'!D2:D124,$E16,'P24 monthly Buchungen'!C2:C124,"&gt;="&amp;BI$4,'P24 monthly Buchungen'!C2:C124,"&lt;"&amp;BI$5+1,'P24 monthly Buchungen'!P2:P124,"Einnahmen")+SUMIFS('P24 monthly Buchungen'!F2:F124,'P24 monthly Buchungen'!D2:D124,$E16,'P24 monthly Buchungen'!C2:C124,"&gt;="&amp;BI$4,'P24 monthly Buchungen'!C2:C124,"&lt;"&amp;BI$5+1,'P24 monthly Buchungen'!L2:L124,"Einnahmen")-SUMIFS('P24 monthly Buchungen'!F2:F124,'P24 monthly Buchungen'!D2:D124,$E16,'P24 monthly Buchungen'!C2:C124,"&gt;="&amp;BI$4,'P24 monthly Buchungen'!C2:C124,"&lt;"&amp;BI$5+1,'P24 monthly Buchungen'!P2:P124,"Ausgaben")</f>
        <v>0</v>
      </c>
      <c r="BJ16" s="21"/>
      <c r="BM16" s="26">
        <f>SUMIFS('P24 monthly Buchungen'!F2:F124,'P24 monthly Buchungen'!D2:D124,$E16,'P24 monthly Buchungen'!C2:C124,"&gt;="&amp;BM$4,'P24 monthly Buchungen'!C2:C124,"&lt;"&amp;BM$5+1,'P24 monthly Buchungen'!L2:L124,"Ausgaben")-SUMIFS('P24 monthly Buchungen'!F2:F124,'P24 monthly Buchungen'!D2:D124,$E16,'P24 monthly Buchungen'!C2:C124,"&gt;="&amp;BM$4,'P24 monthly Buchungen'!C2:C124,"&lt;"&amp;BM$5+1,'P24 monthly Buchungen'!P2:P124,"Einnahmen")+SUMIFS('P24 monthly Buchungen'!F2:F124,'P24 monthly Buchungen'!D2:D124,$E16,'P24 monthly Buchungen'!C2:C124,"&gt;="&amp;BM$4,'P24 monthly Buchungen'!C2:C124,"&lt;"&amp;BM$5+1,'P24 monthly Buchungen'!L2:L124,"Einnahmen")-SUMIFS('P24 monthly Buchungen'!F2:F124,'P24 monthly Buchungen'!D2:D124,$E16,'P24 monthly Buchungen'!C2:C124,"&gt;="&amp;BM$4,'P24 monthly Buchungen'!C2:C124,"&lt;"&amp;BM$5+1,'P24 monthly Buchungen'!P2:P124,"Ausgaben")</f>
        <v>6745.6200000000008</v>
      </c>
      <c r="BN16" s="21"/>
      <c r="BQ16" s="26">
        <f>SUMIFS('P24 monthly Buchungen'!F2:F124,'P24 monthly Buchungen'!D2:D124,$E16,'P24 monthly Buchungen'!C2:C124,"&gt;="&amp;BQ$4,'P24 monthly Buchungen'!C2:C124,"&lt;"&amp;BQ$5+1,'P24 monthly Buchungen'!L2:L124,"Ausgaben")-SUMIFS('P24 monthly Buchungen'!F2:F124,'P24 monthly Buchungen'!D2:D124,$E16,'P24 monthly Buchungen'!C2:C124,"&gt;="&amp;BQ$4,'P24 monthly Buchungen'!C2:C124,"&lt;"&amp;BQ$5+1,'P24 monthly Buchungen'!P2:P124,"Einnahmen")+SUMIFS('P24 monthly Buchungen'!F2:F124,'P24 monthly Buchungen'!D2:D124,$E16,'P24 monthly Buchungen'!C2:C124,"&gt;="&amp;BQ$4,'P24 monthly Buchungen'!C2:C124,"&lt;"&amp;BQ$5+1,'P24 monthly Buchungen'!L2:L124,"Einnahmen")-SUMIFS('P24 monthly Buchungen'!F2:F124,'P24 monthly Buchungen'!D2:D124,$E16,'P24 monthly Buchungen'!C2:C124,"&gt;="&amp;BQ$4,'P24 monthly Buchungen'!C2:C124,"&lt;"&amp;BQ$5+1,'P24 monthly Buchungen'!P2:P124,"Ausgaben")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Buchungen'!F2:F124,'P24 monthly Buchungen'!D2:D124,$E16,'P24 monthly Buchungen'!C2:C124,"&gt;="&amp;CC$4,'P24 monthly Buchungen'!C2:C124,"&lt;"&amp;CC$5+1,'P24 monthly Buchungen'!L2:L124,"Ausgaben")-SUMIFS('P24 monthly Buchungen'!F2:F124,'P24 monthly Buchungen'!D2:D124,$E16,'P24 monthly Buchungen'!C2:C124,"&gt;="&amp;CC$4,'P24 monthly Buchungen'!C2:C124,"&lt;"&amp;CC$5+1,'P24 monthly Buchungen'!P2:P124,"Einnahmen")+SUMIFS('P24 monthly Buchungen'!F2:F124,'P24 monthly Buchungen'!D2:D124,$E16,'P24 monthly Buchungen'!C2:C124,"&gt;="&amp;CC$4,'P24 monthly Buchungen'!C2:C124,"&lt;"&amp;CC$5+1,'P24 monthly Buchungen'!L2:L124,"Einnahmen")-SUMIFS('P24 monthly Buchungen'!F2:F124,'P24 monthly Buchungen'!D2:D124,$E16,'P24 monthly Buchungen'!C2:C124,"&gt;="&amp;CC$4,'P24 monthly Buchungen'!C2:C124,"&lt;"&amp;CC$5+1,'P24 monthly Buchungen'!P2:P124,"Ausgaben")</f>
        <v>0</v>
      </c>
      <c r="CD16" s="21"/>
      <c r="CG16" s="26">
        <f>SUMIFS('P24 monthly Buchungen'!F2:F124,'P24 monthly Buchungen'!D2:D124,$E16,'P24 monthly Buchungen'!C2:C124,"&gt;="&amp;CG$4,'P24 monthly Buchungen'!C2:C124,"&lt;"&amp;CG$5+1,'P24 monthly Buchungen'!L2:L124,"Ausgaben")-SUMIFS('P24 monthly Buchungen'!F2:F124,'P24 monthly Buchungen'!D2:D124,$E16,'P24 monthly Buchungen'!C2:C124,"&gt;="&amp;CG$4,'P24 monthly Buchungen'!C2:C124,"&lt;"&amp;CG$5+1,'P24 monthly Buchungen'!P2:P124,"Einnahmen")+SUMIFS('P24 monthly Buchungen'!F2:F124,'P24 monthly Buchungen'!D2:D124,$E16,'P24 monthly Buchungen'!C2:C124,"&gt;="&amp;CG$4,'P24 monthly Buchungen'!C2:C124,"&lt;"&amp;CG$5+1,'P24 monthly Buchungen'!L2:L124,"Einnahmen")-SUMIFS('P24 monthly Buchungen'!F2:F124,'P24 monthly Buchungen'!D2:D124,$E16,'P24 monthly Buchungen'!C2:C124,"&gt;="&amp;CG$4,'P24 monthly Buchungen'!C2:C124,"&lt;"&amp;CG$5+1,'P24 monthly Buchungen'!P2:P124,"Ausgaben")</f>
        <v>0</v>
      </c>
      <c r="CH16" s="21"/>
      <c r="CK16" s="26">
        <f>SUMIFS('P24 monthly Buchungen'!F2:F124,'P24 monthly Buchungen'!D2:D124,$E16,'P24 monthly Buchungen'!C2:C124,"&gt;="&amp;CK$4,'P24 monthly Buchungen'!C2:C124,"&lt;"&amp;CK$5+1,'P24 monthly Buchungen'!L2:L124,"Ausgaben")-SUMIFS('P24 monthly Buchungen'!F2:F124,'P24 monthly Buchungen'!D2:D124,$E16,'P24 monthly Buchungen'!C2:C124,"&gt;="&amp;CK$4,'P24 monthly Buchungen'!C2:C124,"&lt;"&amp;CK$5+1,'P24 monthly Buchungen'!P2:P124,"Einnahmen")+SUMIFS('P24 monthly Buchungen'!F2:F124,'P24 monthly Buchungen'!D2:D124,$E16,'P24 monthly Buchungen'!C2:C124,"&gt;="&amp;CK$4,'P24 monthly Buchungen'!C2:C124,"&lt;"&amp;CK$5+1,'P24 monthly Buchungen'!L2:L124,"Einnahmen")-SUMIFS('P24 monthly Buchungen'!F2:F124,'P24 monthly Buchungen'!D2:D124,$E16,'P24 monthly Buchungen'!C2:C124,"&gt;="&amp;CK$4,'P24 monthly Buchungen'!C2:C124,"&lt;"&amp;CK$5+1,'P24 monthly Buchungen'!P2:P124,"Ausgaben")</f>
        <v>0</v>
      </c>
      <c r="CL16" s="21"/>
      <c r="CO16" s="26">
        <f>SUMIFS('P24 monthly Buchungen'!F2:F124,'P24 monthly Buchungen'!D2:D124,$E16,'P24 monthly Buchungen'!C2:C124,"&gt;="&amp;CO$4,'P24 monthly Buchungen'!C2:C124,"&lt;"&amp;CO$5+1,'P24 monthly Buchungen'!L2:L124,"Ausgaben")-SUMIFS('P24 monthly Buchungen'!F2:F124,'P24 monthly Buchungen'!D2:D124,$E16,'P24 monthly Buchungen'!C2:C124,"&gt;="&amp;CO$4,'P24 monthly Buchungen'!C2:C124,"&lt;"&amp;CO$5+1,'P24 monthly Buchungen'!P2:P124,"Einnahmen")+SUMIFS('P24 monthly Buchungen'!F2:F124,'P24 monthly Buchungen'!D2:D124,$E16,'P24 monthly Buchungen'!C2:C124,"&gt;="&amp;CO$4,'P24 monthly Buchungen'!C2:C124,"&lt;"&amp;CO$5+1,'P24 monthly Buchungen'!L2:L124,"Einnahmen")-SUMIFS('P24 monthly Buchungen'!F2:F124,'P24 monthly Buchungen'!D2:D124,$E16,'P24 monthly Buchungen'!C2:C124,"&gt;="&amp;CO$4,'P24 monthly Buchungen'!C2:C124,"&lt;"&amp;CO$5+1,'P24 monthly Buchungen'!P2:P124,"Ausgaben")</f>
        <v>0</v>
      </c>
      <c r="CP16" s="21"/>
      <c r="CS16" s="26">
        <f>SUMIFS('P24 monthly Buchungen'!F2:F124,'P24 monthly Buchungen'!D2:D124,$E16,'P24 monthly Buchungen'!C2:C124,"&gt;="&amp;CS$4,'P24 monthly Buchungen'!C2:C124,"&lt;"&amp;CS$5+1,'P24 monthly Buchungen'!L2:L124,"Ausgaben")-SUMIFS('P24 monthly Buchungen'!F2:F124,'P24 monthly Buchungen'!D2:D124,$E16,'P24 monthly Buchungen'!C2:C124,"&gt;="&amp;CS$4,'P24 monthly Buchungen'!C2:C124,"&lt;"&amp;CS$5+1,'P24 monthly Buchungen'!P2:P124,"Einnahmen")+SUMIFS('P24 monthly Buchungen'!F2:F124,'P24 monthly Buchungen'!D2:D124,$E16,'P24 monthly Buchungen'!C2:C124,"&gt;="&amp;CS$4,'P24 monthly Buchungen'!C2:C124,"&lt;"&amp;CS$5+1,'P24 monthly Buchungen'!L2:L124,"Einnahmen")-SUMIFS('P24 monthly Buchungen'!F2:F124,'P24 monthly Buchungen'!D2:D124,$E16,'P24 monthly Buchungen'!C2:C124,"&gt;="&amp;CS$4,'P24 monthly Buchungen'!C2:C124,"&lt;"&amp;CS$5+1,'P24 monthly Buchungen'!P2:P124,"Ausgaben")</f>
        <v>0</v>
      </c>
      <c r="CT16" s="21"/>
      <c r="CW16" s="26">
        <f>SUMIFS('P24 monthly Buchungen'!F2:F124,'P24 monthly Buchungen'!D2:D124,$E16,'P24 monthly Buchungen'!C2:C124,"&gt;="&amp;CW$4,'P24 monthly Buchungen'!C2:C124,"&lt;"&amp;CW$5+1,'P24 monthly Buchungen'!L2:L124,"Ausgaben")-SUMIFS('P24 monthly Buchungen'!F2:F124,'P24 monthly Buchungen'!D2:D124,$E16,'P24 monthly Buchungen'!C2:C124,"&gt;="&amp;CW$4,'P24 monthly Buchungen'!C2:C124,"&lt;"&amp;CW$5+1,'P24 monthly Buchungen'!P2:P124,"Einnahmen")+SUMIFS('P24 monthly Buchungen'!F2:F124,'P24 monthly Buchungen'!D2:D124,$E16,'P24 monthly Buchungen'!C2:C124,"&gt;="&amp;CW$4,'P24 monthly Buchungen'!C2:C124,"&lt;"&amp;CW$5+1,'P24 monthly Buchungen'!L2:L124,"Einnahmen")-SUMIFS('P24 monthly Buchungen'!F2:F124,'P24 monthly Buchungen'!D2:D124,$E16,'P24 monthly Buchungen'!C2:C124,"&gt;="&amp;CW$4,'P24 monthly Buchungen'!C2:C124,"&lt;"&amp;CW$5+1,'P24 monthly Buchungen'!P2:P124,"Ausgaben")</f>
        <v>0</v>
      </c>
      <c r="CX16" s="21"/>
      <c r="DA16" s="26">
        <f>SUMIFS('P24 monthly Buchungen'!F2:F124,'P24 monthly Buchungen'!D2:D124,$E16,'P24 monthly Buchungen'!C2:C124,"&gt;="&amp;DA$4,'P24 monthly Buchungen'!C2:C124,"&lt;"&amp;DA$5+1,'P24 monthly Buchungen'!L2:L124,"Ausgaben")-SUMIFS('P24 monthly Buchungen'!F2:F124,'P24 monthly Buchungen'!D2:D124,$E16,'P24 monthly Buchungen'!C2:C124,"&gt;="&amp;DA$4,'P24 monthly Buchungen'!C2:C124,"&lt;"&amp;DA$5+1,'P24 monthly Buchungen'!P2:P124,"Einnahmen")+SUMIFS('P24 monthly Buchungen'!F2:F124,'P24 monthly Buchungen'!D2:D124,$E16,'P24 monthly Buchungen'!C2:C124,"&gt;="&amp;DA$4,'P24 monthly Buchungen'!C2:C124,"&lt;"&amp;DA$5+1,'P24 monthly Buchungen'!L2:L124,"Einnahmen")-SUMIFS('P24 monthly Buchungen'!F2:F124,'P24 monthly Buchungen'!D2:D124,$E16,'P24 monthly Buchungen'!C2:C124,"&gt;="&amp;DA$4,'P24 monthly Buchungen'!C2:C124,"&lt;"&amp;DA$5+1,'P24 monthly Buchungen'!P2:P124,"Ausgaben")</f>
        <v>0</v>
      </c>
      <c r="DB16" s="21"/>
      <c r="DE16" s="26">
        <f>SUMIFS('P24 monthly Buchungen'!F2:F124,'P24 monthly Buchungen'!D2:D124,$E16,'P24 monthly Buchungen'!C2:C124,"&gt;="&amp;DE$4,'P24 monthly Buchungen'!C2:C124,"&lt;"&amp;DE$5+1,'P24 monthly Buchungen'!L2:L124,"Ausgaben")-SUMIFS('P24 monthly Buchungen'!F2:F124,'P24 monthly Buchungen'!D2:D124,$E16,'P24 monthly Buchungen'!C2:C124,"&gt;="&amp;DE$4,'P24 monthly Buchungen'!C2:C124,"&lt;"&amp;DE$5+1,'P24 monthly Buchungen'!P2:P124,"Einnahmen")+SUMIFS('P24 monthly Buchungen'!F2:F124,'P24 monthly Buchungen'!D2:D124,$E16,'P24 monthly Buchungen'!C2:C124,"&gt;="&amp;DE$4,'P24 monthly Buchungen'!C2:C124,"&lt;"&amp;DE$5+1,'P24 monthly Buchungen'!L2:L124,"Einnahmen")-SUMIFS('P24 monthly Buchungen'!F2:F124,'P24 monthly Buchungen'!D2:D124,$E16,'P24 monthly Buchungen'!C2:C124,"&gt;="&amp;DE$4,'P24 monthly Buchungen'!C2:C124,"&lt;"&amp;DE$5+1,'P24 monthly Buchungen'!P2:P124,"Ausgaben")</f>
        <v>0</v>
      </c>
      <c r="DF16" s="21"/>
      <c r="DI16" s="26">
        <f>SUMIFS('P24 monthly Buchungen'!F2:F124,'P24 monthly Buchungen'!D2:D124,$E16,'P24 monthly Buchungen'!C2:C124,"&gt;="&amp;DI$4,'P24 monthly Buchungen'!C2:C124,"&lt;"&amp;DI$5+1,'P24 monthly Buchungen'!L2:L124,"Ausgaben")-SUMIFS('P24 monthly Buchungen'!F2:F124,'P24 monthly Buchungen'!D2:D124,$E16,'P24 monthly Buchungen'!C2:C124,"&gt;="&amp;DI$4,'P24 monthly Buchungen'!C2:C124,"&lt;"&amp;DI$5+1,'P24 monthly Buchungen'!P2:P124,"Einnahmen")+SUMIFS('P24 monthly Buchungen'!F2:F124,'P24 monthly Buchungen'!D2:D124,$E16,'P24 monthly Buchungen'!C2:C124,"&gt;="&amp;DI$4,'P24 monthly Buchungen'!C2:C124,"&lt;"&amp;DI$5+1,'P24 monthly Buchungen'!L2:L124,"Einnahmen")-SUMIFS('P24 monthly Buchungen'!F2:F124,'P24 monthly Buchungen'!D2:D124,$E16,'P24 monthly Buchungen'!C2:C124,"&gt;="&amp;DI$4,'P24 monthly Buchungen'!C2:C124,"&lt;"&amp;DI$5+1,'P24 monthly Buchungen'!P2:P124,"Ausgaben")</f>
        <v>0</v>
      </c>
      <c r="DJ16" s="21"/>
      <c r="DM16" s="26">
        <f>SUMIFS('P24 monthly Buchungen'!F2:F124,'P24 monthly Buchungen'!D2:D124,$E16,'P24 monthly Buchungen'!C2:C124,"&gt;="&amp;DM$4,'P24 monthly Buchungen'!C2:C124,"&lt;"&amp;DM$5+1,'P24 monthly Buchungen'!L2:L124,"Ausgaben")-SUMIFS('P24 monthly Buchungen'!F2:F124,'P24 monthly Buchungen'!D2:D124,$E16,'P24 monthly Buchungen'!C2:C124,"&gt;="&amp;DM$4,'P24 monthly Buchungen'!C2:C124,"&lt;"&amp;DM$5+1,'P24 monthly Buchungen'!P2:P124,"Einnahmen")+SUMIFS('P24 monthly Buchungen'!F2:F124,'P24 monthly Buchungen'!D2:D124,$E16,'P24 monthly Buchungen'!C2:C124,"&gt;="&amp;DM$4,'P24 monthly Buchungen'!C2:C124,"&lt;"&amp;DM$5+1,'P24 monthly Buchungen'!L2:L124,"Einnahmen")-SUMIFS('P24 monthly Buchungen'!F2:F124,'P24 monthly Buchungen'!D2:D124,$E16,'P24 monthly Buchungen'!C2:C124,"&gt;="&amp;DM$4,'P24 monthly Buchungen'!C2:C124,"&lt;"&amp;DM$5+1,'P24 monthly Buchungen'!P2:P124,"Ausgaben")</f>
        <v>0</v>
      </c>
      <c r="DN16" s="21"/>
      <c r="DQ16" s="26">
        <f>SUMIFS('P24 monthly Buchungen'!F2:F124,'P24 monthly Buchungen'!D2:D124,$E16,'P24 monthly Buchungen'!C2:C124,"&gt;="&amp;DQ$4,'P24 monthly Buchungen'!C2:C124,"&lt;"&amp;DQ$5+1,'P24 monthly Buchungen'!L2:L124,"Ausgaben")-SUMIFS('P24 monthly Buchungen'!F2:F124,'P24 monthly Buchungen'!D2:D124,$E16,'P24 monthly Buchungen'!C2:C124,"&gt;="&amp;DQ$4,'P24 monthly Buchungen'!C2:C124,"&lt;"&amp;DQ$5+1,'P24 monthly Buchungen'!P2:P124,"Einnahmen")+SUMIFS('P24 monthly Buchungen'!F2:F124,'P24 monthly Buchungen'!D2:D124,$E16,'P24 monthly Buchungen'!C2:C124,"&gt;="&amp;DQ$4,'P24 monthly Buchungen'!C2:C124,"&lt;"&amp;DQ$5+1,'P24 monthly Buchungen'!L2:L124,"Einnahmen")-SUMIFS('P24 monthly Buchungen'!F2:F124,'P24 monthly Buchungen'!D2:D124,$E16,'P24 monthly Buchungen'!C2:C124,"&gt;="&amp;DQ$4,'P24 monthly Buchungen'!C2:C124,"&lt;"&amp;DQ$5+1,'P24 monthly Buchungen'!P2:P124,"Ausgaben")</f>
        <v>0</v>
      </c>
      <c r="DR16" s="21"/>
      <c r="DU16" s="26">
        <f>SUMIFS('P24 monthly Buchungen'!F2:F124,'P24 monthly Buchungen'!D2:D124,$E16,'P24 monthly Buchungen'!C2:C124,"&gt;="&amp;DU$4,'P24 monthly Buchungen'!C2:C124,"&lt;"&amp;DU$5+1,'P24 monthly Buchungen'!L2:L124,"Ausgaben")-SUMIFS('P24 monthly Buchungen'!F2:F124,'P24 monthly Buchungen'!D2:D124,$E16,'P24 monthly Buchungen'!C2:C124,"&gt;="&amp;DU$4,'P24 monthly Buchungen'!C2:C124,"&lt;"&amp;DU$5+1,'P24 monthly Buchungen'!P2:P124,"Einnahmen")+SUMIFS('P24 monthly Buchungen'!F2:F124,'P24 monthly Buchungen'!D2:D124,$E16,'P24 monthly Buchungen'!C2:C124,"&gt;="&amp;DU$4,'P24 monthly Buchungen'!C2:C124,"&lt;"&amp;DU$5+1,'P24 monthly Buchungen'!L2:L124,"Einnahmen")-SUMIFS('P24 monthly Buchungen'!F2:F124,'P24 monthly Buchungen'!D2:D124,$E16,'P24 monthly Buchungen'!C2:C124,"&gt;="&amp;DU$4,'P24 monthly Buchungen'!C2:C124,"&lt;"&amp;DU$5+1,'P24 monthly Buchungen'!P2:P124,"Ausgaben")</f>
        <v>3783.8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Buchungen'!F2:F124,'P24 monthly Buchungen'!D2:D124,$E16,'P24 monthly Buchungen'!C2:C124,"&gt;="&amp;EG$4,'P24 monthly Buchungen'!C2:C124,"&lt;"&amp;EG$5+1,'P24 monthly Buchungen'!L2:L124,"Ausgaben")-SUMIFS('P24 monthly Buchungen'!F2:F124,'P24 monthly Buchungen'!D2:D124,$E16,'P24 monthly Buchungen'!C2:C124,"&gt;="&amp;EG$4,'P24 monthly Buchungen'!C2:C124,"&lt;"&amp;EG$5+1,'P24 monthly Buchungen'!P2:P124,"Einnahmen")+SUMIFS('P24 monthly Buchungen'!F2:F124,'P24 monthly Buchungen'!D2:D124,$E16,'P24 monthly Buchungen'!C2:C124,"&gt;="&amp;EG$4,'P24 monthly Buchungen'!C2:C124,"&lt;"&amp;EG$5+1,'P24 monthly Buchungen'!L2:L124,"Einnahmen")-SUMIFS('P24 monthly Buchungen'!F2:F124,'P24 monthly Buchungen'!D2:D124,$E16,'P24 monthly Buchungen'!C2:C124,"&gt;="&amp;EG$4,'P24 monthly Buchungen'!C2:C124,"&lt;"&amp;EG$5+1,'P24 monthly Buchungen'!P2:P124,"Ausgaben")</f>
        <v>0</v>
      </c>
      <c r="EH16" s="21"/>
      <c r="EK16" s="26">
        <f>SUMIFS('P24 monthly Buchungen'!F2:F124,'P24 monthly Buchungen'!D2:D124,$E16,'P24 monthly Buchungen'!C2:C124,"&gt;="&amp;EK$4,'P24 monthly Buchungen'!C2:C124,"&lt;"&amp;EK$5+1,'P24 monthly Buchungen'!L2:L124,"Ausgaben")-SUMIFS('P24 monthly Buchungen'!F2:F124,'P24 monthly Buchungen'!D2:D124,$E16,'P24 monthly Buchungen'!C2:C124,"&gt;="&amp;EK$4,'P24 monthly Buchungen'!C2:C124,"&lt;"&amp;EK$5+1,'P24 monthly Buchungen'!P2:P124,"Einnahmen")+SUMIFS('P24 monthly Buchungen'!F2:F124,'P24 monthly Buchungen'!D2:D124,$E16,'P24 monthly Buchungen'!C2:C124,"&gt;="&amp;EK$4,'P24 monthly Buchungen'!C2:C124,"&lt;"&amp;EK$5+1,'P24 monthly Buchungen'!L2:L124,"Einnahmen")-SUMIFS('P24 monthly Buchungen'!F2:F124,'P24 monthly Buchungen'!D2:D124,$E16,'P24 monthly Buchungen'!C2:C124,"&gt;="&amp;EK$4,'P24 monthly Buchungen'!C2:C124,"&lt;"&amp;EK$5+1,'P24 monthly Buchungen'!P2:P124,"Ausgaben")</f>
        <v>0</v>
      </c>
      <c r="EL16" s="21"/>
      <c r="EO16" s="26">
        <f>SUMIFS('P24 monthly Buchungen'!F2:F124,'P24 monthly Buchungen'!D2:D124,$E16,'P24 monthly Buchungen'!C2:C124,"&gt;="&amp;EO$4,'P24 monthly Buchungen'!C2:C124,"&lt;"&amp;EO$5+1,'P24 monthly Buchungen'!L2:L124,"Ausgaben")-SUMIFS('P24 monthly Buchungen'!F2:F124,'P24 monthly Buchungen'!D2:D124,$E16,'P24 monthly Buchungen'!C2:C124,"&gt;="&amp;EO$4,'P24 monthly Buchungen'!C2:C124,"&lt;"&amp;EO$5+1,'P24 monthly Buchungen'!P2:P124,"Einnahmen")+SUMIFS('P24 monthly Buchungen'!F2:F124,'P24 monthly Buchungen'!D2:D124,$E16,'P24 monthly Buchungen'!C2:C124,"&gt;="&amp;EO$4,'P24 monthly Buchungen'!C2:C124,"&lt;"&amp;EO$5+1,'P24 monthly Buchungen'!L2:L124,"Einnahmen")-SUMIFS('P24 monthly Buchungen'!F2:F124,'P24 monthly Buchungen'!D2:D124,$E16,'P24 monthly Buchungen'!C2:C124,"&gt;="&amp;EO$4,'P24 monthly Buchungen'!C2:C124,"&lt;"&amp;EO$5+1,'P24 monthly Buchungen'!P2:P124,"Ausgaben")</f>
        <v>0</v>
      </c>
      <c r="EP16" s="21"/>
      <c r="ES16" s="26">
        <f>SUMIFS('P24 monthly Buchungen'!F2:F124,'P24 monthly Buchungen'!D2:D124,$E16,'P24 monthly Buchungen'!C2:C124,"&gt;="&amp;ES$4,'P24 monthly Buchungen'!C2:C124,"&lt;"&amp;ES$5+1,'P24 monthly Buchungen'!L2:L124,"Ausgaben")-SUMIFS('P24 monthly Buchungen'!F2:F124,'P24 monthly Buchungen'!D2:D124,$E16,'P24 monthly Buchungen'!C2:C124,"&gt;="&amp;ES$4,'P24 monthly Buchungen'!C2:C124,"&lt;"&amp;ES$5+1,'P24 monthly Buchungen'!P2:P124,"Einnahmen")+SUMIFS('P24 monthly Buchungen'!F2:F124,'P24 monthly Buchungen'!D2:D124,$E16,'P24 monthly Buchungen'!C2:C124,"&gt;="&amp;ES$4,'P24 monthly Buchungen'!C2:C124,"&lt;"&amp;ES$5+1,'P24 monthly Buchungen'!L2:L124,"Einnahmen")-SUMIFS('P24 monthly Buchungen'!F2:F124,'P24 monthly Buchungen'!D2:D124,$E16,'P24 monthly Buchungen'!C2:C124,"&gt;="&amp;ES$4,'P24 monthly Buchungen'!C2:C124,"&lt;"&amp;ES$5+1,'P24 monthly Buchungen'!P2:P124,"Ausgaben")</f>
        <v>0</v>
      </c>
      <c r="ET16" s="21"/>
      <c r="EW16" s="26">
        <f>SUMIFS('P24 monthly Buchungen'!F2:F124,'P24 monthly Buchungen'!D2:D124,$E16,'P24 monthly Buchungen'!C2:C124,"&gt;="&amp;EW$4,'P24 monthly Buchungen'!C2:C124,"&lt;"&amp;EW$5+1,'P24 monthly Buchungen'!L2:L124,"Ausgaben")-SUMIFS('P24 monthly Buchungen'!F2:F124,'P24 monthly Buchungen'!D2:D124,$E16,'P24 monthly Buchungen'!C2:C124,"&gt;="&amp;EW$4,'P24 monthly Buchungen'!C2:C124,"&lt;"&amp;EW$5+1,'P24 monthly Buchungen'!P2:P124,"Einnahmen")+SUMIFS('P24 monthly Buchungen'!F2:F124,'P24 monthly Buchungen'!D2:D124,$E16,'P24 monthly Buchungen'!C2:C124,"&gt;="&amp;EW$4,'P24 monthly Buchungen'!C2:C124,"&lt;"&amp;EW$5+1,'P24 monthly Buchungen'!L2:L124,"Einnahmen")-SUMIFS('P24 monthly Buchungen'!F2:F124,'P24 monthly Buchungen'!D2:D124,$E16,'P24 monthly Buchungen'!C2:C124,"&gt;="&amp;EW$4,'P24 monthly Buchungen'!C2:C124,"&lt;"&amp;EW$5+1,'P24 monthly Buchungen'!P2:P124,"Ausgaben")</f>
        <v>0</v>
      </c>
      <c r="EX16" s="21"/>
      <c r="FA16" s="26">
        <f>SUMIFS('P24 monthly Buchungen'!F2:F124,'P24 monthly Buchungen'!D2:D124,$E16,'P24 monthly Buchungen'!C2:C124,"&gt;="&amp;FA$4,'P24 monthly Buchungen'!C2:C124,"&lt;"&amp;FA$5+1,'P24 monthly Buchungen'!L2:L124,"Ausgaben")-SUMIFS('P24 monthly Buchungen'!F2:F124,'P24 monthly Buchungen'!D2:D124,$E16,'P24 monthly Buchungen'!C2:C124,"&gt;="&amp;FA$4,'P24 monthly Buchungen'!C2:C124,"&lt;"&amp;FA$5+1,'P24 monthly Buchungen'!P2:P124,"Einnahmen")+SUMIFS('P24 monthly Buchungen'!F2:F124,'P24 monthly Buchungen'!D2:D124,$E16,'P24 monthly Buchungen'!C2:C124,"&gt;="&amp;FA$4,'P24 monthly Buchungen'!C2:C124,"&lt;"&amp;FA$5+1,'P24 monthly Buchungen'!L2:L124,"Einnahmen")-SUMIFS('P24 monthly Buchungen'!F2:F124,'P24 monthly Buchungen'!D2:D124,$E16,'P24 monthly Buchungen'!C2:C124,"&gt;="&amp;FA$4,'P24 monthly Buchungen'!C2:C124,"&lt;"&amp;FA$5+1,'P24 monthly Buchungen'!P2:P124,"Ausgaben")</f>
        <v>0</v>
      </c>
      <c r="FB16" s="21"/>
      <c r="FE16" s="26">
        <f>SUMIFS('P24 monthly Buchungen'!F2:F124,'P24 monthly Buchungen'!D2:D124,$E16,'P24 monthly Buchungen'!C2:C124,"&gt;="&amp;FE$4,'P24 monthly Buchungen'!C2:C124,"&lt;"&amp;FE$5+1,'P24 monthly Buchungen'!L2:L124,"Ausgaben")-SUMIFS('P24 monthly Buchungen'!F2:F124,'P24 monthly Buchungen'!D2:D124,$E16,'P24 monthly Buchungen'!C2:C124,"&gt;="&amp;FE$4,'P24 monthly Buchungen'!C2:C124,"&lt;"&amp;FE$5+1,'P24 monthly Buchungen'!P2:P124,"Einnahmen")+SUMIFS('P24 monthly Buchungen'!F2:F124,'P24 monthly Buchungen'!D2:D124,$E16,'P24 monthly Buchungen'!C2:C124,"&gt;="&amp;FE$4,'P24 monthly Buchungen'!C2:C124,"&lt;"&amp;FE$5+1,'P24 monthly Buchungen'!L2:L124,"Einnahmen")-SUMIFS('P24 monthly Buchungen'!F2:F124,'P24 monthly Buchungen'!D2:D124,$E16,'P24 monthly Buchungen'!C2:C124,"&gt;="&amp;FE$4,'P24 monthly Buchungen'!C2:C124,"&lt;"&amp;FE$5+1,'P24 monthly Buchungen'!P2:P124,"Ausgaben")</f>
        <v>0</v>
      </c>
      <c r="FF16" s="21"/>
      <c r="FI16" s="26">
        <f>SUMIFS('P24 monthly Buchungen'!F2:F124,'P24 monthly Buchungen'!D2:D124,$E16,'P24 monthly Buchungen'!C2:C124,"&gt;="&amp;FI$4,'P24 monthly Buchungen'!C2:C124,"&lt;"&amp;FI$5+1,'P24 monthly Buchungen'!L2:L124,"Ausgaben")-SUMIFS('P24 monthly Buchungen'!F2:F124,'P24 monthly Buchungen'!D2:D124,$E16,'P24 monthly Buchungen'!C2:C124,"&gt;="&amp;FI$4,'P24 monthly Buchungen'!C2:C124,"&lt;"&amp;FI$5+1,'P24 monthly Buchungen'!P2:P124,"Einnahmen")+SUMIFS('P24 monthly Buchungen'!F2:F124,'P24 monthly Buchungen'!D2:D124,$E16,'P24 monthly Buchungen'!C2:C124,"&gt;="&amp;FI$4,'P24 monthly Buchungen'!C2:C124,"&lt;"&amp;FI$5+1,'P24 monthly Buchungen'!L2:L124,"Einnahmen")-SUMIFS('P24 monthly Buchungen'!F2:F124,'P24 monthly Buchungen'!D2:D124,$E16,'P24 monthly Buchungen'!C2:C124,"&gt;="&amp;FI$4,'P24 monthly Buchungen'!C2:C124,"&lt;"&amp;FI$5+1,'P24 monthly Buchungen'!P2:P124,"Ausgaben")</f>
        <v>0</v>
      </c>
      <c r="FJ16" s="21"/>
      <c r="FM16" s="26">
        <f>SUMIFS('P24 monthly Buchungen'!F2:F124,'P24 monthly Buchungen'!D2:D124,$E16,'P24 monthly Buchungen'!C2:C124,"&gt;="&amp;FM$4,'P24 monthly Buchungen'!C2:C124,"&lt;"&amp;FM$5+1,'P24 monthly Buchungen'!L2:L124,"Ausgaben")-SUMIFS('P24 monthly Buchungen'!F2:F124,'P24 monthly Buchungen'!D2:D124,$E16,'P24 monthly Buchungen'!C2:C124,"&gt;="&amp;FM$4,'P24 monthly Buchungen'!C2:C124,"&lt;"&amp;FM$5+1,'P24 monthly Buchungen'!P2:P124,"Einnahmen")+SUMIFS('P24 monthly Buchungen'!F2:F124,'P24 monthly Buchungen'!D2:D124,$E16,'P24 monthly Buchungen'!C2:C124,"&gt;="&amp;FM$4,'P24 monthly Buchungen'!C2:C124,"&lt;"&amp;FM$5+1,'P24 monthly Buchungen'!L2:L124,"Einnahmen")-SUMIFS('P24 monthly Buchungen'!F2:F124,'P24 monthly Buchungen'!D2:D124,$E16,'P24 monthly Buchungen'!C2:C124,"&gt;="&amp;FM$4,'P24 monthly Buchungen'!C2:C124,"&lt;"&amp;FM$5+1,'P24 monthly Buchungen'!P2:P124,"Ausgaben")</f>
        <v>0</v>
      </c>
      <c r="FN16" s="21"/>
      <c r="FQ16" s="26">
        <f>SUMIFS('P24 monthly Buchungen'!F2:F124,'P24 monthly Buchungen'!D2:D124,$E16,'P24 monthly Buchungen'!C2:C124,"&gt;="&amp;FQ$4,'P24 monthly Buchungen'!C2:C124,"&lt;"&amp;FQ$5+1,'P24 monthly Buchungen'!L2:L124,"Ausgaben")-SUMIFS('P24 monthly Buchungen'!F2:F124,'P24 monthly Buchungen'!D2:D124,$E16,'P24 monthly Buchungen'!C2:C124,"&gt;="&amp;FQ$4,'P24 monthly Buchungen'!C2:C124,"&lt;"&amp;FQ$5+1,'P24 monthly Buchungen'!P2:P124,"Einnahmen")+SUMIFS('P24 monthly Buchungen'!F2:F124,'P24 monthly Buchungen'!D2:D124,$E16,'P24 monthly Buchungen'!C2:C124,"&gt;="&amp;FQ$4,'P24 monthly Buchungen'!C2:C124,"&lt;"&amp;FQ$5+1,'P24 monthly Buchungen'!L2:L124,"Einnahmen")-SUMIFS('P24 monthly Buchungen'!F2:F124,'P24 monthly Buchungen'!D2:D124,$E16,'P24 monthly Buchungen'!C2:C124,"&gt;="&amp;FQ$4,'P24 monthly Buchungen'!C2:C124,"&lt;"&amp;FQ$5+1,'P24 monthly Buchungen'!P2:P124,"Ausgaben")</f>
        <v>0</v>
      </c>
      <c r="FR16" s="21"/>
      <c r="FU16" s="26">
        <f>SUMIFS('P24 monthly Buchungen'!F2:F124,'P24 monthly Buchungen'!D2:D124,$E16,'P24 monthly Buchungen'!C2:C124,"&gt;="&amp;FU$4,'P24 monthly Buchungen'!C2:C124,"&lt;"&amp;FU$5+1,'P24 monthly Buchungen'!L2:L124,"Ausgaben")-SUMIFS('P24 monthly Buchungen'!F2:F124,'P24 monthly Buchungen'!D2:D124,$E16,'P24 monthly Buchungen'!C2:C124,"&gt;="&amp;FU$4,'P24 monthly Buchungen'!C2:C124,"&lt;"&amp;FU$5+1,'P24 monthly Buchungen'!P2:P124,"Einnahmen")+SUMIFS('P24 monthly Buchungen'!F2:F124,'P24 monthly Buchungen'!D2:D124,$E16,'P24 monthly Buchungen'!C2:C124,"&gt;="&amp;FU$4,'P24 monthly Buchungen'!C2:C124,"&lt;"&amp;FU$5+1,'P24 monthly Buchungen'!L2:L124,"Einnahmen")-SUMIFS('P24 monthly Buchungen'!F2:F124,'P24 monthly Buchungen'!D2:D124,$E16,'P24 monthly Buchungen'!C2:C124,"&gt;="&amp;FU$4,'P24 monthly Buchungen'!C2:C124,"&lt;"&amp;FU$5+1,'P24 monthly Buchungen'!P2:P124,"Ausgaben")</f>
        <v>0</v>
      </c>
      <c r="FV16" s="21"/>
      <c r="FY16" s="26">
        <f>SUMIFS('P24 monthly Buchungen'!F2:F124,'P24 monthly Buchungen'!D2:D124,$E16,'P24 monthly Buchungen'!C2:C124,"&gt;="&amp;FY$4,'P24 monthly Buchungen'!C2:C124,"&lt;"&amp;FY$5+1,'P24 monthly Buchungen'!L2:L124,"Ausgaben")-SUMIFS('P24 monthly Buchungen'!F2:F124,'P24 monthly Buchungen'!D2:D124,$E16,'P24 monthly Buchungen'!C2:C124,"&gt;="&amp;FY$4,'P24 monthly Buchungen'!C2:C124,"&lt;"&amp;FY$5+1,'P24 monthly Buchungen'!P2:P124,"Einnahmen")+SUMIFS('P24 monthly Buchungen'!F2:F124,'P24 monthly Buchungen'!D2:D124,$E16,'P24 monthly Buchungen'!C2:C124,"&gt;="&amp;FY$4,'P24 monthly Buchungen'!C2:C124,"&lt;"&amp;FY$5+1,'P24 monthly Buchungen'!L2:L124,"Einnahmen")-SUMIFS('P24 monthly Buchungen'!F2:F124,'P24 monthly Buchungen'!D2:D124,$E16,'P24 monthly Buchungen'!C2:C124,"&gt;="&amp;FY$4,'P24 monthly Buchungen'!C2:C124,"&lt;"&amp;FY$5+1,'P24 monthly Buchungen'!P2:P124,"Ausgaben")</f>
        <v>0</v>
      </c>
      <c r="FZ16" s="21"/>
      <c r="GC16" s="26">
        <f>SUMIFS('P24 monthly Buchungen'!F2:F124,'P24 monthly Buchungen'!D2:D124,$E16,'P24 monthly Buchungen'!C2:C124,"&gt;="&amp;GC$4,'P24 monthly Buchungen'!C2:C124,"&lt;"&amp;GC$5+1,'P24 monthly Buchungen'!L2:L124,"Ausgaben")-SUMIFS('P24 monthly Buchungen'!F2:F124,'P24 monthly Buchungen'!D2:D124,$E16,'P24 monthly Buchungen'!C2:C124,"&gt;="&amp;GC$4,'P24 monthly Buchungen'!C2:C124,"&lt;"&amp;GC$5+1,'P24 monthly Buchungen'!P2:P124,"Einnahmen")+SUMIFS('P24 monthly Buchungen'!F2:F124,'P24 monthly Buchungen'!D2:D124,$E16,'P24 monthly Buchungen'!C2:C124,"&gt;="&amp;GC$4,'P24 monthly Buchungen'!C2:C124,"&lt;"&amp;GC$5+1,'P24 monthly Buchungen'!L2:L124,"Einnahmen")-SUMIFS('P24 monthly Buchungen'!F2:F124,'P24 monthly Buchungen'!D2:D124,$E16,'P24 monthly Buchungen'!C2:C124,"&gt;="&amp;GC$4,'P24 monthly Buchungen'!C2:C124,"&lt;"&amp;GC$5+1,'P24 monthly Buchungen'!P2:P124,"Ausgaben")</f>
        <v>0</v>
      </c>
    </row>
    <row r="17" spans="1:185" x14ac:dyDescent="0.2">
      <c r="D17" t="s">
        <v>5019</v>
      </c>
      <c r="E17" t="s">
        <v>5335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Buchungen'!F2:F124,'P24 monthly Buchungen'!D2:D124,$E17,'P24 monthly Buchungen'!C2:C124,"&gt;="&amp;U$4,'P24 monthly Buchungen'!C2:C124,"&lt;"&amp;U$5+1,'P24 monthly Buchungen'!L2:L124,"Ausgaben")-SUMIFS('P24 monthly Buchungen'!F2:F124,'P24 monthly Buchungen'!D2:D124,$E17,'P24 monthly Buchungen'!C2:C124,"&gt;="&amp;U$4,'P24 monthly Buchungen'!C2:C124,"&lt;"&amp;U$5+1,'P24 monthly Buchungen'!P2:P124,"Einnahmen")+SUMIFS('P24 monthly Buchungen'!F2:F124,'P24 monthly Buchungen'!D2:D124,$E17,'P24 monthly Buchungen'!C2:C124,"&gt;="&amp;U$4,'P24 monthly Buchungen'!C2:C124,"&lt;"&amp;U$5+1,'P24 monthly Buchungen'!L2:L124,"Einnahmen")-SUMIFS('P24 monthly Buchungen'!F2:F124,'P24 monthly Buchungen'!D2:D124,$E17,'P24 monthly Buchungen'!C2:C124,"&gt;="&amp;U$4,'P24 monthly Buchungen'!C2:C124,"&lt;"&amp;U$5+1,'P24 monthly Buchungen'!P2:P124,"Ausgaben")</f>
        <v>0</v>
      </c>
      <c r="V17" s="21"/>
      <c r="Y17" s="26">
        <f>SUMIFS('P24 monthly Buchungen'!F2:F124,'P24 monthly Buchungen'!D2:D124,$E17,'P24 monthly Buchungen'!C2:C124,"&gt;="&amp;Y$4,'P24 monthly Buchungen'!C2:C124,"&lt;"&amp;Y$5+1,'P24 monthly Buchungen'!L2:L124,"Ausgaben")-SUMIFS('P24 monthly Buchungen'!F2:F124,'P24 monthly Buchungen'!D2:D124,$E17,'P24 monthly Buchungen'!C2:C124,"&gt;="&amp;Y$4,'P24 monthly Buchungen'!C2:C124,"&lt;"&amp;Y$5+1,'P24 monthly Buchungen'!P2:P124,"Einnahmen")+SUMIFS('P24 monthly Buchungen'!F2:F124,'P24 monthly Buchungen'!D2:D124,$E17,'P24 monthly Buchungen'!C2:C124,"&gt;="&amp;Y$4,'P24 monthly Buchungen'!C2:C124,"&lt;"&amp;Y$5+1,'P24 monthly Buchungen'!L2:L124,"Einnahmen")-SUMIFS('P24 monthly Buchungen'!F2:F124,'P24 monthly Buchungen'!D2:D124,$E17,'P24 monthly Buchungen'!C2:C124,"&gt;="&amp;Y$4,'P24 monthly Buchungen'!C2:C124,"&lt;"&amp;Y$5+1,'P24 monthly Buchungen'!P2:P124,"Ausgaben")</f>
        <v>0</v>
      </c>
      <c r="Z17" s="21"/>
      <c r="AC17" s="26">
        <f>SUMIFS('P24 monthly Buchungen'!F2:F124,'P24 monthly Buchungen'!D2:D124,$E17,'P24 monthly Buchungen'!C2:C124,"&gt;="&amp;AC$4,'P24 monthly Buchungen'!C2:C124,"&lt;"&amp;AC$5+1,'P24 monthly Buchungen'!L2:L124,"Ausgaben")-SUMIFS('P24 monthly Buchungen'!F2:F124,'P24 monthly Buchungen'!D2:D124,$E17,'P24 monthly Buchungen'!C2:C124,"&gt;="&amp;AC$4,'P24 monthly Buchungen'!C2:C124,"&lt;"&amp;AC$5+1,'P24 monthly Buchungen'!P2:P124,"Einnahmen")+SUMIFS('P24 monthly Buchungen'!F2:F124,'P24 monthly Buchungen'!D2:D124,$E17,'P24 monthly Buchungen'!C2:C124,"&gt;="&amp;AC$4,'P24 monthly Buchungen'!C2:C124,"&lt;"&amp;AC$5+1,'P24 monthly Buchungen'!L2:L124,"Einnahmen")-SUMIFS('P24 monthly Buchungen'!F2:F124,'P24 monthly Buchungen'!D2:D124,$E17,'P24 monthly Buchungen'!C2:C124,"&gt;="&amp;AC$4,'P24 monthly Buchungen'!C2:C124,"&lt;"&amp;AC$5+1,'P24 monthly Buchungen'!P2:P124,"Ausgaben")</f>
        <v>0</v>
      </c>
      <c r="AD17" s="21"/>
      <c r="AG17" s="26">
        <f>SUMIFS('P24 monthly Buchungen'!F2:F124,'P24 monthly Buchungen'!D2:D124,$E17,'P24 monthly Buchungen'!C2:C124,"&gt;="&amp;AG$4,'P24 monthly Buchungen'!C2:C124,"&lt;"&amp;AG$5+1,'P24 monthly Buchungen'!L2:L124,"Ausgaben")-SUMIFS('P24 monthly Buchungen'!F2:F124,'P24 monthly Buchungen'!D2:D124,$E17,'P24 monthly Buchungen'!C2:C124,"&gt;="&amp;AG$4,'P24 monthly Buchungen'!C2:C124,"&lt;"&amp;AG$5+1,'P24 monthly Buchungen'!P2:P124,"Einnahmen")+SUMIFS('P24 monthly Buchungen'!F2:F124,'P24 monthly Buchungen'!D2:D124,$E17,'P24 monthly Buchungen'!C2:C124,"&gt;="&amp;AG$4,'P24 monthly Buchungen'!C2:C124,"&lt;"&amp;AG$5+1,'P24 monthly Buchungen'!L2:L124,"Einnahmen")-SUMIFS('P24 monthly Buchungen'!F2:F124,'P24 monthly Buchungen'!D2:D124,$E17,'P24 monthly Buchungen'!C2:C124,"&gt;="&amp;AG$4,'P24 monthly Buchungen'!C2:C124,"&lt;"&amp;AG$5+1,'P24 monthly Buchungen'!P2:P124,"Ausgaben")</f>
        <v>0</v>
      </c>
      <c r="AH17" s="21"/>
      <c r="AK17" s="26">
        <f>SUMIFS('P24 monthly Buchungen'!F2:F124,'P24 monthly Buchungen'!D2:D124,$E17,'P24 monthly Buchungen'!C2:C124,"&gt;="&amp;AK$4,'P24 monthly Buchungen'!C2:C124,"&lt;"&amp;AK$5+1,'P24 monthly Buchungen'!L2:L124,"Ausgaben")-SUMIFS('P24 monthly Buchungen'!F2:F124,'P24 monthly Buchungen'!D2:D124,$E17,'P24 monthly Buchungen'!C2:C124,"&gt;="&amp;AK$4,'P24 monthly Buchungen'!C2:C124,"&lt;"&amp;AK$5+1,'P24 monthly Buchungen'!P2:P124,"Einnahmen")+SUMIFS('P24 monthly Buchungen'!F2:F124,'P24 monthly Buchungen'!D2:D124,$E17,'P24 monthly Buchungen'!C2:C124,"&gt;="&amp;AK$4,'P24 monthly Buchungen'!C2:C124,"&lt;"&amp;AK$5+1,'P24 monthly Buchungen'!L2:L124,"Einnahmen")-SUMIFS('P24 monthly Buchungen'!F2:F124,'P24 monthly Buchungen'!D2:D124,$E17,'P24 monthly Buchungen'!C2:C124,"&gt;="&amp;AK$4,'P24 monthly Buchungen'!C2:C124,"&lt;"&amp;AK$5+1,'P24 monthly Buchungen'!P2:P124,"Ausgaben")</f>
        <v>0</v>
      </c>
      <c r="AL17" s="21"/>
      <c r="AO17" s="26">
        <f>SUMIFS('P24 monthly Buchungen'!F2:F124,'P24 monthly Buchungen'!D2:D124,$E17,'P24 monthly Buchungen'!C2:C124,"&gt;="&amp;AO$4,'P24 monthly Buchungen'!C2:C124,"&lt;"&amp;AO$5+1,'P24 monthly Buchungen'!L2:L124,"Ausgaben")-SUMIFS('P24 monthly Buchungen'!F2:F124,'P24 monthly Buchungen'!D2:D124,$E17,'P24 monthly Buchungen'!C2:C124,"&gt;="&amp;AO$4,'P24 monthly Buchungen'!C2:C124,"&lt;"&amp;AO$5+1,'P24 monthly Buchungen'!P2:P124,"Einnahmen")+SUMIFS('P24 monthly Buchungen'!F2:F124,'P24 monthly Buchungen'!D2:D124,$E17,'P24 monthly Buchungen'!C2:C124,"&gt;="&amp;AO$4,'P24 monthly Buchungen'!C2:C124,"&lt;"&amp;AO$5+1,'P24 monthly Buchungen'!L2:L124,"Einnahmen")-SUMIFS('P24 monthly Buchungen'!F2:F124,'P24 monthly Buchungen'!D2:D124,$E17,'P24 monthly Buchungen'!C2:C124,"&gt;="&amp;AO$4,'P24 monthly Buchungen'!C2:C124,"&lt;"&amp;AO$5+1,'P24 monthly Buchungen'!P2:P124,"Ausgaben")</f>
        <v>0</v>
      </c>
      <c r="AP17" s="21"/>
      <c r="AS17" s="26">
        <f>SUMIFS('P24 monthly Buchungen'!F2:F124,'P24 monthly Buchungen'!D2:D124,$E17,'P24 monthly Buchungen'!C2:C124,"&gt;="&amp;AS$4,'P24 monthly Buchungen'!C2:C124,"&lt;"&amp;AS$5+1,'P24 monthly Buchungen'!L2:L124,"Ausgaben")-SUMIFS('P24 monthly Buchungen'!F2:F124,'P24 monthly Buchungen'!D2:D124,$E17,'P24 monthly Buchungen'!C2:C124,"&gt;="&amp;AS$4,'P24 monthly Buchungen'!C2:C124,"&lt;"&amp;AS$5+1,'P24 monthly Buchungen'!P2:P124,"Einnahmen")+SUMIFS('P24 monthly Buchungen'!F2:F124,'P24 monthly Buchungen'!D2:D124,$E17,'P24 monthly Buchungen'!C2:C124,"&gt;="&amp;AS$4,'P24 monthly Buchungen'!C2:C124,"&lt;"&amp;AS$5+1,'P24 monthly Buchungen'!L2:L124,"Einnahmen")-SUMIFS('P24 monthly Buchungen'!F2:F124,'P24 monthly Buchungen'!D2:D124,$E17,'P24 monthly Buchungen'!C2:C124,"&gt;="&amp;AS$4,'P24 monthly Buchungen'!C2:C124,"&lt;"&amp;AS$5+1,'P24 monthly Buchungen'!P2:P124,"Ausgaben")</f>
        <v>0</v>
      </c>
      <c r="AT17" s="21"/>
      <c r="AW17" s="26">
        <f>SUMIFS('P24 monthly Buchungen'!F2:F124,'P24 monthly Buchungen'!D2:D124,$E17,'P24 monthly Buchungen'!C2:C124,"&gt;="&amp;AW$4,'P24 monthly Buchungen'!C2:C124,"&lt;"&amp;AW$5+1,'P24 monthly Buchungen'!L2:L124,"Ausgaben")-SUMIFS('P24 monthly Buchungen'!F2:F124,'P24 monthly Buchungen'!D2:D124,$E17,'P24 monthly Buchungen'!C2:C124,"&gt;="&amp;AW$4,'P24 monthly Buchungen'!C2:C124,"&lt;"&amp;AW$5+1,'P24 monthly Buchungen'!P2:P124,"Einnahmen")+SUMIFS('P24 monthly Buchungen'!F2:F124,'P24 monthly Buchungen'!D2:D124,$E17,'P24 monthly Buchungen'!C2:C124,"&gt;="&amp;AW$4,'P24 monthly Buchungen'!C2:C124,"&lt;"&amp;AW$5+1,'P24 monthly Buchungen'!L2:L124,"Einnahmen")-SUMIFS('P24 monthly Buchungen'!F2:F124,'P24 monthly Buchungen'!D2:D124,$E17,'P24 monthly Buchungen'!C2:C124,"&gt;="&amp;AW$4,'P24 monthly Buchungen'!C2:C124,"&lt;"&amp;AW$5+1,'P24 monthly Buchungen'!P2:P124,"Ausgaben")</f>
        <v>0</v>
      </c>
      <c r="AX17" s="21"/>
      <c r="BA17" s="26">
        <f>SUMIFS('P24 monthly Buchungen'!F2:F124,'P24 monthly Buchungen'!D2:D124,$E17,'P24 monthly Buchungen'!C2:C124,"&gt;="&amp;BA$4,'P24 monthly Buchungen'!C2:C124,"&lt;"&amp;BA$5+1,'P24 monthly Buchungen'!L2:L124,"Ausgaben")-SUMIFS('P24 monthly Buchungen'!F2:F124,'P24 monthly Buchungen'!D2:D124,$E17,'P24 monthly Buchungen'!C2:C124,"&gt;="&amp;BA$4,'P24 monthly Buchungen'!C2:C124,"&lt;"&amp;BA$5+1,'P24 monthly Buchungen'!P2:P124,"Einnahmen")+SUMIFS('P24 monthly Buchungen'!F2:F124,'P24 monthly Buchungen'!D2:D124,$E17,'P24 monthly Buchungen'!C2:C124,"&gt;="&amp;BA$4,'P24 monthly Buchungen'!C2:C124,"&lt;"&amp;BA$5+1,'P24 monthly Buchungen'!L2:L124,"Einnahmen")-SUMIFS('P24 monthly Buchungen'!F2:F124,'P24 monthly Buchungen'!D2:D124,$E17,'P24 monthly Buchungen'!C2:C124,"&gt;="&amp;BA$4,'P24 monthly Buchungen'!C2:C124,"&lt;"&amp;BA$5+1,'P24 monthly Buchungen'!P2:P124,"Ausgaben")</f>
        <v>0</v>
      </c>
      <c r="BB17" s="21"/>
      <c r="BE17" s="26">
        <f>SUMIFS('P24 monthly Buchungen'!F2:F124,'P24 monthly Buchungen'!D2:D124,$E17,'P24 monthly Buchungen'!C2:C124,"&gt;="&amp;BE$4,'P24 monthly Buchungen'!C2:C124,"&lt;"&amp;BE$5+1,'P24 monthly Buchungen'!L2:L124,"Ausgaben")-SUMIFS('P24 monthly Buchungen'!F2:F124,'P24 monthly Buchungen'!D2:D124,$E17,'P24 monthly Buchungen'!C2:C124,"&gt;="&amp;BE$4,'P24 monthly Buchungen'!C2:C124,"&lt;"&amp;BE$5+1,'P24 monthly Buchungen'!P2:P124,"Einnahmen")+SUMIFS('P24 monthly Buchungen'!F2:F124,'P24 monthly Buchungen'!D2:D124,$E17,'P24 monthly Buchungen'!C2:C124,"&gt;="&amp;BE$4,'P24 monthly Buchungen'!C2:C124,"&lt;"&amp;BE$5+1,'P24 monthly Buchungen'!L2:L124,"Einnahmen")-SUMIFS('P24 monthly Buchungen'!F2:F124,'P24 monthly Buchungen'!D2:D124,$E17,'P24 monthly Buchungen'!C2:C124,"&gt;="&amp;BE$4,'P24 monthly Buchungen'!C2:C124,"&lt;"&amp;BE$5+1,'P24 monthly Buchungen'!P2:P124,"Ausgaben")</f>
        <v>0</v>
      </c>
      <c r="BF17" s="21"/>
      <c r="BI17" s="26">
        <f>SUMIFS('P24 monthly Buchungen'!F2:F124,'P24 monthly Buchungen'!D2:D124,$E17,'P24 monthly Buchungen'!C2:C124,"&gt;="&amp;BI$4,'P24 monthly Buchungen'!C2:C124,"&lt;"&amp;BI$5+1,'P24 monthly Buchungen'!L2:L124,"Ausgaben")-SUMIFS('P24 monthly Buchungen'!F2:F124,'P24 monthly Buchungen'!D2:D124,$E17,'P24 monthly Buchungen'!C2:C124,"&gt;="&amp;BI$4,'P24 monthly Buchungen'!C2:C124,"&lt;"&amp;BI$5+1,'P24 monthly Buchungen'!P2:P124,"Einnahmen")+SUMIFS('P24 monthly Buchungen'!F2:F124,'P24 monthly Buchungen'!D2:D124,$E17,'P24 monthly Buchungen'!C2:C124,"&gt;="&amp;BI$4,'P24 monthly Buchungen'!C2:C124,"&lt;"&amp;BI$5+1,'P24 monthly Buchungen'!L2:L124,"Einnahmen")-SUMIFS('P24 monthly Buchungen'!F2:F124,'P24 monthly Buchungen'!D2:D124,$E17,'P24 monthly Buchungen'!C2:C124,"&gt;="&amp;BI$4,'P24 monthly Buchungen'!C2:C124,"&lt;"&amp;BI$5+1,'P24 monthly Buchungen'!P2:P124,"Ausgaben")</f>
        <v>0</v>
      </c>
      <c r="BJ17" s="21"/>
      <c r="BM17" s="26">
        <f>SUMIFS('P24 monthly Buchungen'!F2:F124,'P24 monthly Buchungen'!D2:D124,$E17,'P24 monthly Buchungen'!C2:C124,"&gt;="&amp;BM$4,'P24 monthly Buchungen'!C2:C124,"&lt;"&amp;BM$5+1,'P24 monthly Buchungen'!L2:L124,"Ausgaben")-SUMIFS('P24 monthly Buchungen'!F2:F124,'P24 monthly Buchungen'!D2:D124,$E17,'P24 monthly Buchungen'!C2:C124,"&gt;="&amp;BM$4,'P24 monthly Buchungen'!C2:C124,"&lt;"&amp;BM$5+1,'P24 monthly Buchungen'!P2:P124,"Einnahmen")+SUMIFS('P24 monthly Buchungen'!F2:F124,'P24 monthly Buchungen'!D2:D124,$E17,'P24 monthly Buchungen'!C2:C124,"&gt;="&amp;BM$4,'P24 monthly Buchungen'!C2:C124,"&lt;"&amp;BM$5+1,'P24 monthly Buchungen'!L2:L124,"Einnahmen")-SUMIFS('P24 monthly Buchungen'!F2:F124,'P24 monthly Buchungen'!D2:D124,$E17,'P24 monthly Buchungen'!C2:C124,"&gt;="&amp;BM$4,'P24 monthly Buchungen'!C2:C124,"&lt;"&amp;BM$5+1,'P24 monthly Buchungen'!P2:P124,"Ausgaben")</f>
        <v>0</v>
      </c>
      <c r="BN17" s="21"/>
      <c r="BQ17" s="26">
        <f>SUMIFS('P24 monthly Buchungen'!F2:F124,'P24 monthly Buchungen'!D2:D124,$E17,'P24 monthly Buchungen'!C2:C124,"&gt;="&amp;BQ$4,'P24 monthly Buchungen'!C2:C124,"&lt;"&amp;BQ$5+1,'P24 monthly Buchungen'!L2:L124,"Ausgaben")-SUMIFS('P24 monthly Buchungen'!F2:F124,'P24 monthly Buchungen'!D2:D124,$E17,'P24 monthly Buchungen'!C2:C124,"&gt;="&amp;BQ$4,'P24 monthly Buchungen'!C2:C124,"&lt;"&amp;BQ$5+1,'P24 monthly Buchungen'!P2:P124,"Einnahmen")+SUMIFS('P24 monthly Buchungen'!F2:F124,'P24 monthly Buchungen'!D2:D124,$E17,'P24 monthly Buchungen'!C2:C124,"&gt;="&amp;BQ$4,'P24 monthly Buchungen'!C2:C124,"&lt;"&amp;BQ$5+1,'P24 monthly Buchungen'!L2:L124,"Einnahmen")-SUMIFS('P24 monthly Buchungen'!F2:F124,'P24 monthly Buchungen'!D2:D124,$E17,'P24 monthly Buchungen'!C2:C124,"&gt;="&amp;BQ$4,'P24 monthly Buchungen'!C2:C124,"&lt;"&amp;BQ$5+1,'P24 monthly Buchungen'!P2:P124,"Ausgaben")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Buchungen'!F2:F124,'P24 monthly Buchungen'!D2:D124,$E17,'P24 monthly Buchungen'!C2:C124,"&gt;="&amp;CC$4,'P24 monthly Buchungen'!C2:C124,"&lt;"&amp;CC$5+1,'P24 monthly Buchungen'!L2:L124,"Ausgaben")-SUMIFS('P24 monthly Buchungen'!F2:F124,'P24 monthly Buchungen'!D2:D124,$E17,'P24 monthly Buchungen'!C2:C124,"&gt;="&amp;CC$4,'P24 monthly Buchungen'!C2:C124,"&lt;"&amp;CC$5+1,'P24 monthly Buchungen'!P2:P124,"Einnahmen")+SUMIFS('P24 monthly Buchungen'!F2:F124,'P24 monthly Buchungen'!D2:D124,$E17,'P24 monthly Buchungen'!C2:C124,"&gt;="&amp;CC$4,'P24 monthly Buchungen'!C2:C124,"&lt;"&amp;CC$5+1,'P24 monthly Buchungen'!L2:L124,"Einnahmen")-SUMIFS('P24 monthly Buchungen'!F2:F124,'P24 monthly Buchungen'!D2:D124,$E17,'P24 monthly Buchungen'!C2:C124,"&gt;="&amp;CC$4,'P24 monthly Buchungen'!C2:C124,"&lt;"&amp;CC$5+1,'P24 monthly Buchungen'!P2:P124,"Ausgaben")</f>
        <v>0</v>
      </c>
      <c r="CD17" s="21"/>
      <c r="CG17" s="26">
        <f>SUMIFS('P24 monthly Buchungen'!F2:F124,'P24 monthly Buchungen'!D2:D124,$E17,'P24 monthly Buchungen'!C2:C124,"&gt;="&amp;CG$4,'P24 monthly Buchungen'!C2:C124,"&lt;"&amp;CG$5+1,'P24 monthly Buchungen'!L2:L124,"Ausgaben")-SUMIFS('P24 monthly Buchungen'!F2:F124,'P24 monthly Buchungen'!D2:D124,$E17,'P24 monthly Buchungen'!C2:C124,"&gt;="&amp;CG$4,'P24 monthly Buchungen'!C2:C124,"&lt;"&amp;CG$5+1,'P24 monthly Buchungen'!P2:P124,"Einnahmen")+SUMIFS('P24 monthly Buchungen'!F2:F124,'P24 monthly Buchungen'!D2:D124,$E17,'P24 monthly Buchungen'!C2:C124,"&gt;="&amp;CG$4,'P24 monthly Buchungen'!C2:C124,"&lt;"&amp;CG$5+1,'P24 monthly Buchungen'!L2:L124,"Einnahmen")-SUMIFS('P24 monthly Buchungen'!F2:F124,'P24 monthly Buchungen'!D2:D124,$E17,'P24 monthly Buchungen'!C2:C124,"&gt;="&amp;CG$4,'P24 monthly Buchungen'!C2:C124,"&lt;"&amp;CG$5+1,'P24 monthly Buchungen'!P2:P124,"Ausgaben")</f>
        <v>0</v>
      </c>
      <c r="CH17" s="21"/>
      <c r="CK17" s="26">
        <f>SUMIFS('P24 monthly Buchungen'!F2:F124,'P24 monthly Buchungen'!D2:D124,$E17,'P24 monthly Buchungen'!C2:C124,"&gt;="&amp;CK$4,'P24 monthly Buchungen'!C2:C124,"&lt;"&amp;CK$5+1,'P24 monthly Buchungen'!L2:L124,"Ausgaben")-SUMIFS('P24 monthly Buchungen'!F2:F124,'P24 monthly Buchungen'!D2:D124,$E17,'P24 monthly Buchungen'!C2:C124,"&gt;="&amp;CK$4,'P24 monthly Buchungen'!C2:C124,"&lt;"&amp;CK$5+1,'P24 monthly Buchungen'!P2:P124,"Einnahmen")+SUMIFS('P24 monthly Buchungen'!F2:F124,'P24 monthly Buchungen'!D2:D124,$E17,'P24 monthly Buchungen'!C2:C124,"&gt;="&amp;CK$4,'P24 monthly Buchungen'!C2:C124,"&lt;"&amp;CK$5+1,'P24 monthly Buchungen'!L2:L124,"Einnahmen")-SUMIFS('P24 monthly Buchungen'!F2:F124,'P24 monthly Buchungen'!D2:D124,$E17,'P24 monthly Buchungen'!C2:C124,"&gt;="&amp;CK$4,'P24 monthly Buchungen'!C2:C124,"&lt;"&amp;CK$5+1,'P24 monthly Buchungen'!P2:P124,"Ausgaben")</f>
        <v>0</v>
      </c>
      <c r="CL17" s="21"/>
      <c r="CO17" s="26">
        <f>SUMIFS('P24 monthly Buchungen'!F2:F124,'P24 monthly Buchungen'!D2:D124,$E17,'P24 monthly Buchungen'!C2:C124,"&gt;="&amp;CO$4,'P24 monthly Buchungen'!C2:C124,"&lt;"&amp;CO$5+1,'P24 monthly Buchungen'!L2:L124,"Ausgaben")-SUMIFS('P24 monthly Buchungen'!F2:F124,'P24 monthly Buchungen'!D2:D124,$E17,'P24 monthly Buchungen'!C2:C124,"&gt;="&amp;CO$4,'P24 monthly Buchungen'!C2:C124,"&lt;"&amp;CO$5+1,'P24 monthly Buchungen'!P2:P124,"Einnahmen")+SUMIFS('P24 monthly Buchungen'!F2:F124,'P24 monthly Buchungen'!D2:D124,$E17,'P24 monthly Buchungen'!C2:C124,"&gt;="&amp;CO$4,'P24 monthly Buchungen'!C2:C124,"&lt;"&amp;CO$5+1,'P24 monthly Buchungen'!L2:L124,"Einnahmen")-SUMIFS('P24 monthly Buchungen'!F2:F124,'P24 monthly Buchungen'!D2:D124,$E17,'P24 monthly Buchungen'!C2:C124,"&gt;="&amp;CO$4,'P24 monthly Buchungen'!C2:C124,"&lt;"&amp;CO$5+1,'P24 monthly Buchungen'!P2:P124,"Ausgaben")</f>
        <v>0</v>
      </c>
      <c r="CP17" s="21"/>
      <c r="CS17" s="26">
        <f>SUMIFS('P24 monthly Buchungen'!F2:F124,'P24 monthly Buchungen'!D2:D124,$E17,'P24 monthly Buchungen'!C2:C124,"&gt;="&amp;CS$4,'P24 monthly Buchungen'!C2:C124,"&lt;"&amp;CS$5+1,'P24 monthly Buchungen'!L2:L124,"Ausgaben")-SUMIFS('P24 monthly Buchungen'!F2:F124,'P24 monthly Buchungen'!D2:D124,$E17,'P24 monthly Buchungen'!C2:C124,"&gt;="&amp;CS$4,'P24 monthly Buchungen'!C2:C124,"&lt;"&amp;CS$5+1,'P24 monthly Buchungen'!P2:P124,"Einnahmen")+SUMIFS('P24 monthly Buchungen'!F2:F124,'P24 monthly Buchungen'!D2:D124,$E17,'P24 monthly Buchungen'!C2:C124,"&gt;="&amp;CS$4,'P24 monthly Buchungen'!C2:C124,"&lt;"&amp;CS$5+1,'P24 monthly Buchungen'!L2:L124,"Einnahmen")-SUMIFS('P24 monthly Buchungen'!F2:F124,'P24 monthly Buchungen'!D2:D124,$E17,'P24 monthly Buchungen'!C2:C124,"&gt;="&amp;CS$4,'P24 monthly Buchungen'!C2:C124,"&lt;"&amp;CS$5+1,'P24 monthly Buchungen'!P2:P124,"Ausgaben")</f>
        <v>0</v>
      </c>
      <c r="CT17" s="21"/>
      <c r="CW17" s="26">
        <f>SUMIFS('P24 monthly Buchungen'!F2:F124,'P24 monthly Buchungen'!D2:D124,$E17,'P24 monthly Buchungen'!C2:C124,"&gt;="&amp;CW$4,'P24 monthly Buchungen'!C2:C124,"&lt;"&amp;CW$5+1,'P24 monthly Buchungen'!L2:L124,"Ausgaben")-SUMIFS('P24 monthly Buchungen'!F2:F124,'P24 monthly Buchungen'!D2:D124,$E17,'P24 monthly Buchungen'!C2:C124,"&gt;="&amp;CW$4,'P24 monthly Buchungen'!C2:C124,"&lt;"&amp;CW$5+1,'P24 monthly Buchungen'!P2:P124,"Einnahmen")+SUMIFS('P24 monthly Buchungen'!F2:F124,'P24 monthly Buchungen'!D2:D124,$E17,'P24 monthly Buchungen'!C2:C124,"&gt;="&amp;CW$4,'P24 monthly Buchungen'!C2:C124,"&lt;"&amp;CW$5+1,'P24 monthly Buchungen'!L2:L124,"Einnahmen")-SUMIFS('P24 monthly Buchungen'!F2:F124,'P24 monthly Buchungen'!D2:D124,$E17,'P24 monthly Buchungen'!C2:C124,"&gt;="&amp;CW$4,'P24 monthly Buchungen'!C2:C124,"&lt;"&amp;CW$5+1,'P24 monthly Buchungen'!P2:P124,"Ausgaben")</f>
        <v>0</v>
      </c>
      <c r="CX17" s="21"/>
      <c r="DA17" s="26">
        <f>SUMIFS('P24 monthly Buchungen'!F2:F124,'P24 monthly Buchungen'!D2:D124,$E17,'P24 monthly Buchungen'!C2:C124,"&gt;="&amp;DA$4,'P24 monthly Buchungen'!C2:C124,"&lt;"&amp;DA$5+1,'P24 monthly Buchungen'!L2:L124,"Ausgaben")-SUMIFS('P24 monthly Buchungen'!F2:F124,'P24 monthly Buchungen'!D2:D124,$E17,'P24 monthly Buchungen'!C2:C124,"&gt;="&amp;DA$4,'P24 monthly Buchungen'!C2:C124,"&lt;"&amp;DA$5+1,'P24 monthly Buchungen'!P2:P124,"Einnahmen")+SUMIFS('P24 monthly Buchungen'!F2:F124,'P24 monthly Buchungen'!D2:D124,$E17,'P24 monthly Buchungen'!C2:C124,"&gt;="&amp;DA$4,'P24 monthly Buchungen'!C2:C124,"&lt;"&amp;DA$5+1,'P24 monthly Buchungen'!L2:L124,"Einnahmen")-SUMIFS('P24 monthly Buchungen'!F2:F124,'P24 monthly Buchungen'!D2:D124,$E17,'P24 monthly Buchungen'!C2:C124,"&gt;="&amp;DA$4,'P24 monthly Buchungen'!C2:C124,"&lt;"&amp;DA$5+1,'P24 monthly Buchungen'!P2:P124,"Ausgaben")</f>
        <v>0</v>
      </c>
      <c r="DB17" s="21"/>
      <c r="DE17" s="26">
        <f>SUMIFS('P24 monthly Buchungen'!F2:F124,'P24 monthly Buchungen'!D2:D124,$E17,'P24 monthly Buchungen'!C2:C124,"&gt;="&amp;DE$4,'P24 monthly Buchungen'!C2:C124,"&lt;"&amp;DE$5+1,'P24 monthly Buchungen'!L2:L124,"Ausgaben")-SUMIFS('P24 monthly Buchungen'!F2:F124,'P24 monthly Buchungen'!D2:D124,$E17,'P24 monthly Buchungen'!C2:C124,"&gt;="&amp;DE$4,'P24 monthly Buchungen'!C2:C124,"&lt;"&amp;DE$5+1,'P24 monthly Buchungen'!P2:P124,"Einnahmen")+SUMIFS('P24 monthly Buchungen'!F2:F124,'P24 monthly Buchungen'!D2:D124,$E17,'P24 monthly Buchungen'!C2:C124,"&gt;="&amp;DE$4,'P24 monthly Buchungen'!C2:C124,"&lt;"&amp;DE$5+1,'P24 monthly Buchungen'!L2:L124,"Einnahmen")-SUMIFS('P24 monthly Buchungen'!F2:F124,'P24 monthly Buchungen'!D2:D124,$E17,'P24 monthly Buchungen'!C2:C124,"&gt;="&amp;DE$4,'P24 monthly Buchungen'!C2:C124,"&lt;"&amp;DE$5+1,'P24 monthly Buchungen'!P2:P124,"Ausgaben")</f>
        <v>0</v>
      </c>
      <c r="DF17" s="21"/>
      <c r="DI17" s="26">
        <f>SUMIFS('P24 monthly Buchungen'!F2:F124,'P24 monthly Buchungen'!D2:D124,$E17,'P24 monthly Buchungen'!C2:C124,"&gt;="&amp;DI$4,'P24 monthly Buchungen'!C2:C124,"&lt;"&amp;DI$5+1,'P24 monthly Buchungen'!L2:L124,"Ausgaben")-SUMIFS('P24 monthly Buchungen'!F2:F124,'P24 monthly Buchungen'!D2:D124,$E17,'P24 monthly Buchungen'!C2:C124,"&gt;="&amp;DI$4,'P24 monthly Buchungen'!C2:C124,"&lt;"&amp;DI$5+1,'P24 monthly Buchungen'!P2:P124,"Einnahmen")+SUMIFS('P24 monthly Buchungen'!F2:F124,'P24 monthly Buchungen'!D2:D124,$E17,'P24 monthly Buchungen'!C2:C124,"&gt;="&amp;DI$4,'P24 monthly Buchungen'!C2:C124,"&lt;"&amp;DI$5+1,'P24 monthly Buchungen'!L2:L124,"Einnahmen")-SUMIFS('P24 monthly Buchungen'!F2:F124,'P24 monthly Buchungen'!D2:D124,$E17,'P24 monthly Buchungen'!C2:C124,"&gt;="&amp;DI$4,'P24 monthly Buchungen'!C2:C124,"&lt;"&amp;DI$5+1,'P24 monthly Buchungen'!P2:P124,"Ausgaben")</f>
        <v>0</v>
      </c>
      <c r="DJ17" s="21"/>
      <c r="DM17" s="26">
        <f>SUMIFS('P24 monthly Buchungen'!F2:F124,'P24 monthly Buchungen'!D2:D124,$E17,'P24 monthly Buchungen'!C2:C124,"&gt;="&amp;DM$4,'P24 monthly Buchungen'!C2:C124,"&lt;"&amp;DM$5+1,'P24 monthly Buchungen'!L2:L124,"Ausgaben")-SUMIFS('P24 monthly Buchungen'!F2:F124,'P24 monthly Buchungen'!D2:D124,$E17,'P24 monthly Buchungen'!C2:C124,"&gt;="&amp;DM$4,'P24 monthly Buchungen'!C2:C124,"&lt;"&amp;DM$5+1,'P24 monthly Buchungen'!P2:P124,"Einnahmen")+SUMIFS('P24 monthly Buchungen'!F2:F124,'P24 monthly Buchungen'!D2:D124,$E17,'P24 monthly Buchungen'!C2:C124,"&gt;="&amp;DM$4,'P24 monthly Buchungen'!C2:C124,"&lt;"&amp;DM$5+1,'P24 monthly Buchungen'!L2:L124,"Einnahmen")-SUMIFS('P24 monthly Buchungen'!F2:F124,'P24 monthly Buchungen'!D2:D124,$E17,'P24 monthly Buchungen'!C2:C124,"&gt;="&amp;DM$4,'P24 monthly Buchungen'!C2:C124,"&lt;"&amp;DM$5+1,'P24 monthly Buchungen'!P2:P124,"Ausgaben")</f>
        <v>0</v>
      </c>
      <c r="DN17" s="21"/>
      <c r="DQ17" s="26">
        <f>SUMIFS('P24 monthly Buchungen'!F2:F124,'P24 monthly Buchungen'!D2:D124,$E17,'P24 monthly Buchungen'!C2:C124,"&gt;="&amp;DQ$4,'P24 monthly Buchungen'!C2:C124,"&lt;"&amp;DQ$5+1,'P24 monthly Buchungen'!L2:L124,"Ausgaben")-SUMIFS('P24 monthly Buchungen'!F2:F124,'P24 monthly Buchungen'!D2:D124,$E17,'P24 monthly Buchungen'!C2:C124,"&gt;="&amp;DQ$4,'P24 monthly Buchungen'!C2:C124,"&lt;"&amp;DQ$5+1,'P24 monthly Buchungen'!P2:P124,"Einnahmen")+SUMIFS('P24 monthly Buchungen'!F2:F124,'P24 monthly Buchungen'!D2:D124,$E17,'P24 monthly Buchungen'!C2:C124,"&gt;="&amp;DQ$4,'P24 monthly Buchungen'!C2:C124,"&lt;"&amp;DQ$5+1,'P24 monthly Buchungen'!L2:L124,"Einnahmen")-SUMIFS('P24 monthly Buchungen'!F2:F124,'P24 monthly Buchungen'!D2:D124,$E17,'P24 monthly Buchungen'!C2:C124,"&gt;="&amp;DQ$4,'P24 monthly Buchungen'!C2:C124,"&lt;"&amp;DQ$5+1,'P24 monthly Buchungen'!P2:P124,"Ausgaben")</f>
        <v>0</v>
      </c>
      <c r="DR17" s="21"/>
      <c r="DU17" s="26">
        <f>SUMIFS('P24 monthly Buchungen'!F2:F124,'P24 monthly Buchungen'!D2:D124,$E17,'P24 monthly Buchungen'!C2:C124,"&gt;="&amp;DU$4,'P24 monthly Buchungen'!C2:C124,"&lt;"&amp;DU$5+1,'P24 monthly Buchungen'!L2:L124,"Ausgaben")-SUMIFS('P24 monthly Buchungen'!F2:F124,'P24 monthly Buchungen'!D2:D124,$E17,'P24 monthly Buchungen'!C2:C124,"&gt;="&amp;DU$4,'P24 monthly Buchungen'!C2:C124,"&lt;"&amp;DU$5+1,'P24 monthly Buchungen'!P2:P124,"Einnahmen")+SUMIFS('P24 monthly Buchungen'!F2:F124,'P24 monthly Buchungen'!D2:D124,$E17,'P24 monthly Buchungen'!C2:C124,"&gt;="&amp;DU$4,'P24 monthly Buchungen'!C2:C124,"&lt;"&amp;DU$5+1,'P24 monthly Buchungen'!L2:L124,"Einnahmen")-SUMIFS('P24 monthly Buchungen'!F2:F124,'P24 monthly Buchungen'!D2:D124,$E17,'P24 monthly Buchungen'!C2:C124,"&gt;="&amp;DU$4,'P24 monthly Buchungen'!C2:C124,"&lt;"&amp;DU$5+1,'P24 monthly Buchungen'!P2:P124,"Ausgaben")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Buchungen'!F2:F124,'P24 monthly Buchungen'!D2:D124,$E17,'P24 monthly Buchungen'!C2:C124,"&gt;="&amp;EG$4,'P24 monthly Buchungen'!C2:C124,"&lt;"&amp;EG$5+1,'P24 monthly Buchungen'!L2:L124,"Ausgaben")-SUMIFS('P24 monthly Buchungen'!F2:F124,'P24 monthly Buchungen'!D2:D124,$E17,'P24 monthly Buchungen'!C2:C124,"&gt;="&amp;EG$4,'P24 monthly Buchungen'!C2:C124,"&lt;"&amp;EG$5+1,'P24 monthly Buchungen'!P2:P124,"Einnahmen")+SUMIFS('P24 monthly Buchungen'!F2:F124,'P24 monthly Buchungen'!D2:D124,$E17,'P24 monthly Buchungen'!C2:C124,"&gt;="&amp;EG$4,'P24 monthly Buchungen'!C2:C124,"&lt;"&amp;EG$5+1,'P24 monthly Buchungen'!L2:L124,"Einnahmen")-SUMIFS('P24 monthly Buchungen'!F2:F124,'P24 monthly Buchungen'!D2:D124,$E17,'P24 monthly Buchungen'!C2:C124,"&gt;="&amp;EG$4,'P24 monthly Buchungen'!C2:C124,"&lt;"&amp;EG$5+1,'P24 monthly Buchungen'!P2:P124,"Ausgaben")</f>
        <v>0</v>
      </c>
      <c r="EH17" s="21"/>
      <c r="EK17" s="26">
        <f>SUMIFS('P24 monthly Buchungen'!F2:F124,'P24 monthly Buchungen'!D2:D124,$E17,'P24 monthly Buchungen'!C2:C124,"&gt;="&amp;EK$4,'P24 monthly Buchungen'!C2:C124,"&lt;"&amp;EK$5+1,'P24 monthly Buchungen'!L2:L124,"Ausgaben")-SUMIFS('P24 monthly Buchungen'!F2:F124,'P24 monthly Buchungen'!D2:D124,$E17,'P24 monthly Buchungen'!C2:C124,"&gt;="&amp;EK$4,'P24 monthly Buchungen'!C2:C124,"&lt;"&amp;EK$5+1,'P24 monthly Buchungen'!P2:P124,"Einnahmen")+SUMIFS('P24 monthly Buchungen'!F2:F124,'P24 monthly Buchungen'!D2:D124,$E17,'P24 monthly Buchungen'!C2:C124,"&gt;="&amp;EK$4,'P24 monthly Buchungen'!C2:C124,"&lt;"&amp;EK$5+1,'P24 monthly Buchungen'!L2:L124,"Einnahmen")-SUMIFS('P24 monthly Buchungen'!F2:F124,'P24 monthly Buchungen'!D2:D124,$E17,'P24 monthly Buchungen'!C2:C124,"&gt;="&amp;EK$4,'P24 monthly Buchungen'!C2:C124,"&lt;"&amp;EK$5+1,'P24 monthly Buchungen'!P2:P124,"Ausgaben")</f>
        <v>0</v>
      </c>
      <c r="EL17" s="21"/>
      <c r="EO17" s="26">
        <f>SUMIFS('P24 monthly Buchungen'!F2:F124,'P24 monthly Buchungen'!D2:D124,$E17,'P24 monthly Buchungen'!C2:C124,"&gt;="&amp;EO$4,'P24 monthly Buchungen'!C2:C124,"&lt;"&amp;EO$5+1,'P24 monthly Buchungen'!L2:L124,"Ausgaben")-SUMIFS('P24 monthly Buchungen'!F2:F124,'P24 monthly Buchungen'!D2:D124,$E17,'P24 monthly Buchungen'!C2:C124,"&gt;="&amp;EO$4,'P24 monthly Buchungen'!C2:C124,"&lt;"&amp;EO$5+1,'P24 monthly Buchungen'!P2:P124,"Einnahmen")+SUMIFS('P24 monthly Buchungen'!F2:F124,'P24 monthly Buchungen'!D2:D124,$E17,'P24 monthly Buchungen'!C2:C124,"&gt;="&amp;EO$4,'P24 monthly Buchungen'!C2:C124,"&lt;"&amp;EO$5+1,'P24 monthly Buchungen'!L2:L124,"Einnahmen")-SUMIFS('P24 monthly Buchungen'!F2:F124,'P24 monthly Buchungen'!D2:D124,$E17,'P24 monthly Buchungen'!C2:C124,"&gt;="&amp;EO$4,'P24 monthly Buchungen'!C2:C124,"&lt;"&amp;EO$5+1,'P24 monthly Buchungen'!P2:P124,"Ausgaben")</f>
        <v>0</v>
      </c>
      <c r="EP17" s="21"/>
      <c r="ES17" s="26">
        <f>SUMIFS('P24 monthly Buchungen'!F2:F124,'P24 monthly Buchungen'!D2:D124,$E17,'P24 monthly Buchungen'!C2:C124,"&gt;="&amp;ES$4,'P24 monthly Buchungen'!C2:C124,"&lt;"&amp;ES$5+1,'P24 monthly Buchungen'!L2:L124,"Ausgaben")-SUMIFS('P24 monthly Buchungen'!F2:F124,'P24 monthly Buchungen'!D2:D124,$E17,'P24 monthly Buchungen'!C2:C124,"&gt;="&amp;ES$4,'P24 monthly Buchungen'!C2:C124,"&lt;"&amp;ES$5+1,'P24 monthly Buchungen'!P2:P124,"Einnahmen")+SUMIFS('P24 monthly Buchungen'!F2:F124,'P24 monthly Buchungen'!D2:D124,$E17,'P24 monthly Buchungen'!C2:C124,"&gt;="&amp;ES$4,'P24 monthly Buchungen'!C2:C124,"&lt;"&amp;ES$5+1,'P24 monthly Buchungen'!L2:L124,"Einnahmen")-SUMIFS('P24 monthly Buchungen'!F2:F124,'P24 monthly Buchungen'!D2:D124,$E17,'P24 monthly Buchungen'!C2:C124,"&gt;="&amp;ES$4,'P24 monthly Buchungen'!C2:C124,"&lt;"&amp;ES$5+1,'P24 monthly Buchungen'!P2:P124,"Ausgaben")</f>
        <v>0</v>
      </c>
      <c r="ET17" s="21"/>
      <c r="EW17" s="26">
        <f>SUMIFS('P24 monthly Buchungen'!F2:F124,'P24 monthly Buchungen'!D2:D124,$E17,'P24 monthly Buchungen'!C2:C124,"&gt;="&amp;EW$4,'P24 monthly Buchungen'!C2:C124,"&lt;"&amp;EW$5+1,'P24 monthly Buchungen'!L2:L124,"Ausgaben")-SUMIFS('P24 monthly Buchungen'!F2:F124,'P24 monthly Buchungen'!D2:D124,$E17,'P24 monthly Buchungen'!C2:C124,"&gt;="&amp;EW$4,'P24 monthly Buchungen'!C2:C124,"&lt;"&amp;EW$5+1,'P24 monthly Buchungen'!P2:P124,"Einnahmen")+SUMIFS('P24 monthly Buchungen'!F2:F124,'P24 monthly Buchungen'!D2:D124,$E17,'P24 monthly Buchungen'!C2:C124,"&gt;="&amp;EW$4,'P24 monthly Buchungen'!C2:C124,"&lt;"&amp;EW$5+1,'P24 monthly Buchungen'!L2:L124,"Einnahmen")-SUMIFS('P24 monthly Buchungen'!F2:F124,'P24 monthly Buchungen'!D2:D124,$E17,'P24 monthly Buchungen'!C2:C124,"&gt;="&amp;EW$4,'P24 monthly Buchungen'!C2:C124,"&lt;"&amp;EW$5+1,'P24 monthly Buchungen'!P2:P124,"Ausgaben")</f>
        <v>0</v>
      </c>
      <c r="EX17" s="21"/>
      <c r="FA17" s="26">
        <f>SUMIFS('P24 monthly Buchungen'!F2:F124,'P24 monthly Buchungen'!D2:D124,$E17,'P24 monthly Buchungen'!C2:C124,"&gt;="&amp;FA$4,'P24 monthly Buchungen'!C2:C124,"&lt;"&amp;FA$5+1,'P24 monthly Buchungen'!L2:L124,"Ausgaben")-SUMIFS('P24 monthly Buchungen'!F2:F124,'P24 monthly Buchungen'!D2:D124,$E17,'P24 monthly Buchungen'!C2:C124,"&gt;="&amp;FA$4,'P24 monthly Buchungen'!C2:C124,"&lt;"&amp;FA$5+1,'P24 monthly Buchungen'!P2:P124,"Einnahmen")+SUMIFS('P24 monthly Buchungen'!F2:F124,'P24 monthly Buchungen'!D2:D124,$E17,'P24 monthly Buchungen'!C2:C124,"&gt;="&amp;FA$4,'P24 monthly Buchungen'!C2:C124,"&lt;"&amp;FA$5+1,'P24 monthly Buchungen'!L2:L124,"Einnahmen")-SUMIFS('P24 monthly Buchungen'!F2:F124,'P24 monthly Buchungen'!D2:D124,$E17,'P24 monthly Buchungen'!C2:C124,"&gt;="&amp;FA$4,'P24 monthly Buchungen'!C2:C124,"&lt;"&amp;FA$5+1,'P24 monthly Buchungen'!P2:P124,"Ausgaben")</f>
        <v>0</v>
      </c>
      <c r="FB17" s="21"/>
      <c r="FE17" s="26">
        <f>SUMIFS('P24 monthly Buchungen'!F2:F124,'P24 monthly Buchungen'!D2:D124,$E17,'P24 monthly Buchungen'!C2:C124,"&gt;="&amp;FE$4,'P24 monthly Buchungen'!C2:C124,"&lt;"&amp;FE$5+1,'P24 monthly Buchungen'!L2:L124,"Ausgaben")-SUMIFS('P24 monthly Buchungen'!F2:F124,'P24 monthly Buchungen'!D2:D124,$E17,'P24 monthly Buchungen'!C2:C124,"&gt;="&amp;FE$4,'P24 monthly Buchungen'!C2:C124,"&lt;"&amp;FE$5+1,'P24 monthly Buchungen'!P2:P124,"Einnahmen")+SUMIFS('P24 monthly Buchungen'!F2:F124,'P24 monthly Buchungen'!D2:D124,$E17,'P24 monthly Buchungen'!C2:C124,"&gt;="&amp;FE$4,'P24 monthly Buchungen'!C2:C124,"&lt;"&amp;FE$5+1,'P24 monthly Buchungen'!L2:L124,"Einnahmen")-SUMIFS('P24 monthly Buchungen'!F2:F124,'P24 monthly Buchungen'!D2:D124,$E17,'P24 monthly Buchungen'!C2:C124,"&gt;="&amp;FE$4,'P24 monthly Buchungen'!C2:C124,"&lt;"&amp;FE$5+1,'P24 monthly Buchungen'!P2:P124,"Ausgaben")</f>
        <v>0</v>
      </c>
      <c r="FF17" s="21"/>
      <c r="FI17" s="26">
        <f>SUMIFS('P24 monthly Buchungen'!F2:F124,'P24 monthly Buchungen'!D2:D124,$E17,'P24 monthly Buchungen'!C2:C124,"&gt;="&amp;FI$4,'P24 monthly Buchungen'!C2:C124,"&lt;"&amp;FI$5+1,'P24 monthly Buchungen'!L2:L124,"Ausgaben")-SUMIFS('P24 monthly Buchungen'!F2:F124,'P24 monthly Buchungen'!D2:D124,$E17,'P24 monthly Buchungen'!C2:C124,"&gt;="&amp;FI$4,'P24 monthly Buchungen'!C2:C124,"&lt;"&amp;FI$5+1,'P24 monthly Buchungen'!P2:P124,"Einnahmen")+SUMIFS('P24 monthly Buchungen'!F2:F124,'P24 monthly Buchungen'!D2:D124,$E17,'P24 monthly Buchungen'!C2:C124,"&gt;="&amp;FI$4,'P24 monthly Buchungen'!C2:C124,"&lt;"&amp;FI$5+1,'P24 monthly Buchungen'!L2:L124,"Einnahmen")-SUMIFS('P24 monthly Buchungen'!F2:F124,'P24 monthly Buchungen'!D2:D124,$E17,'P24 monthly Buchungen'!C2:C124,"&gt;="&amp;FI$4,'P24 monthly Buchungen'!C2:C124,"&lt;"&amp;FI$5+1,'P24 monthly Buchungen'!P2:P124,"Ausgaben")</f>
        <v>0</v>
      </c>
      <c r="FJ17" s="21"/>
      <c r="FM17" s="26">
        <f>SUMIFS('P24 monthly Buchungen'!F2:F124,'P24 monthly Buchungen'!D2:D124,$E17,'P24 monthly Buchungen'!C2:C124,"&gt;="&amp;FM$4,'P24 monthly Buchungen'!C2:C124,"&lt;"&amp;FM$5+1,'P24 monthly Buchungen'!L2:L124,"Ausgaben")-SUMIFS('P24 monthly Buchungen'!F2:F124,'P24 monthly Buchungen'!D2:D124,$E17,'P24 monthly Buchungen'!C2:C124,"&gt;="&amp;FM$4,'P24 monthly Buchungen'!C2:C124,"&lt;"&amp;FM$5+1,'P24 monthly Buchungen'!P2:P124,"Einnahmen")+SUMIFS('P24 monthly Buchungen'!F2:F124,'P24 monthly Buchungen'!D2:D124,$E17,'P24 monthly Buchungen'!C2:C124,"&gt;="&amp;FM$4,'P24 monthly Buchungen'!C2:C124,"&lt;"&amp;FM$5+1,'P24 monthly Buchungen'!L2:L124,"Einnahmen")-SUMIFS('P24 monthly Buchungen'!F2:F124,'P24 monthly Buchungen'!D2:D124,$E17,'P24 monthly Buchungen'!C2:C124,"&gt;="&amp;FM$4,'P24 monthly Buchungen'!C2:C124,"&lt;"&amp;FM$5+1,'P24 monthly Buchungen'!P2:P124,"Ausgaben")</f>
        <v>0</v>
      </c>
      <c r="FN17" s="21"/>
      <c r="FQ17" s="26">
        <f>SUMIFS('P24 monthly Buchungen'!F2:F124,'P24 monthly Buchungen'!D2:D124,$E17,'P24 monthly Buchungen'!C2:C124,"&gt;="&amp;FQ$4,'P24 monthly Buchungen'!C2:C124,"&lt;"&amp;FQ$5+1,'P24 monthly Buchungen'!L2:L124,"Ausgaben")-SUMIFS('P24 monthly Buchungen'!F2:F124,'P24 monthly Buchungen'!D2:D124,$E17,'P24 monthly Buchungen'!C2:C124,"&gt;="&amp;FQ$4,'P24 monthly Buchungen'!C2:C124,"&lt;"&amp;FQ$5+1,'P24 monthly Buchungen'!P2:P124,"Einnahmen")+SUMIFS('P24 monthly Buchungen'!F2:F124,'P24 monthly Buchungen'!D2:D124,$E17,'P24 monthly Buchungen'!C2:C124,"&gt;="&amp;FQ$4,'P24 monthly Buchungen'!C2:C124,"&lt;"&amp;FQ$5+1,'P24 monthly Buchungen'!L2:L124,"Einnahmen")-SUMIFS('P24 monthly Buchungen'!F2:F124,'P24 monthly Buchungen'!D2:D124,$E17,'P24 monthly Buchungen'!C2:C124,"&gt;="&amp;FQ$4,'P24 monthly Buchungen'!C2:C124,"&lt;"&amp;FQ$5+1,'P24 monthly Buchungen'!P2:P124,"Ausgaben")</f>
        <v>0</v>
      </c>
      <c r="FR17" s="21"/>
      <c r="FU17" s="26">
        <f>SUMIFS('P24 monthly Buchungen'!F2:F124,'P24 monthly Buchungen'!D2:D124,$E17,'P24 monthly Buchungen'!C2:C124,"&gt;="&amp;FU$4,'P24 monthly Buchungen'!C2:C124,"&lt;"&amp;FU$5+1,'P24 monthly Buchungen'!L2:L124,"Ausgaben")-SUMIFS('P24 monthly Buchungen'!F2:F124,'P24 monthly Buchungen'!D2:D124,$E17,'P24 monthly Buchungen'!C2:C124,"&gt;="&amp;FU$4,'P24 monthly Buchungen'!C2:C124,"&lt;"&amp;FU$5+1,'P24 monthly Buchungen'!P2:P124,"Einnahmen")+SUMIFS('P24 monthly Buchungen'!F2:F124,'P24 monthly Buchungen'!D2:D124,$E17,'P24 monthly Buchungen'!C2:C124,"&gt;="&amp;FU$4,'P24 monthly Buchungen'!C2:C124,"&lt;"&amp;FU$5+1,'P24 monthly Buchungen'!L2:L124,"Einnahmen")-SUMIFS('P24 monthly Buchungen'!F2:F124,'P24 monthly Buchungen'!D2:D124,$E17,'P24 monthly Buchungen'!C2:C124,"&gt;="&amp;FU$4,'P24 monthly Buchungen'!C2:C124,"&lt;"&amp;FU$5+1,'P24 monthly Buchungen'!P2:P124,"Ausgaben")</f>
        <v>0</v>
      </c>
      <c r="FV17" s="21"/>
      <c r="FY17" s="26">
        <f>SUMIFS('P24 monthly Buchungen'!F2:F124,'P24 monthly Buchungen'!D2:D124,$E17,'P24 monthly Buchungen'!C2:C124,"&gt;="&amp;FY$4,'P24 monthly Buchungen'!C2:C124,"&lt;"&amp;FY$5+1,'P24 monthly Buchungen'!L2:L124,"Ausgaben")-SUMIFS('P24 monthly Buchungen'!F2:F124,'P24 monthly Buchungen'!D2:D124,$E17,'P24 monthly Buchungen'!C2:C124,"&gt;="&amp;FY$4,'P24 monthly Buchungen'!C2:C124,"&lt;"&amp;FY$5+1,'P24 monthly Buchungen'!P2:P124,"Einnahmen")+SUMIFS('P24 monthly Buchungen'!F2:F124,'P24 monthly Buchungen'!D2:D124,$E17,'P24 monthly Buchungen'!C2:C124,"&gt;="&amp;FY$4,'P24 monthly Buchungen'!C2:C124,"&lt;"&amp;FY$5+1,'P24 monthly Buchungen'!L2:L124,"Einnahmen")-SUMIFS('P24 monthly Buchungen'!F2:F124,'P24 monthly Buchungen'!D2:D124,$E17,'P24 monthly Buchungen'!C2:C124,"&gt;="&amp;FY$4,'P24 monthly Buchungen'!C2:C124,"&lt;"&amp;FY$5+1,'P24 monthly Buchungen'!P2:P124,"Ausgaben")</f>
        <v>0</v>
      </c>
      <c r="FZ17" s="21"/>
      <c r="GC17" s="26">
        <f>SUMIFS('P24 monthly Buchungen'!F2:F124,'P24 monthly Buchungen'!D2:D124,$E17,'P24 monthly Buchungen'!C2:C124,"&gt;="&amp;GC$4,'P24 monthly Buchungen'!C2:C124,"&lt;"&amp;GC$5+1,'P24 monthly Buchungen'!L2:L124,"Ausgaben")-SUMIFS('P24 monthly Buchungen'!F2:F124,'P24 monthly Buchungen'!D2:D124,$E17,'P24 monthly Buchungen'!C2:C124,"&gt;="&amp;GC$4,'P24 monthly Buchungen'!C2:C124,"&lt;"&amp;GC$5+1,'P24 monthly Buchungen'!P2:P124,"Einnahmen")+SUMIFS('P24 monthly Buchungen'!F2:F124,'P24 monthly Buchungen'!D2:D124,$E17,'P24 monthly Buchungen'!C2:C124,"&gt;="&amp;GC$4,'P24 monthly Buchungen'!C2:C124,"&lt;"&amp;GC$5+1,'P24 monthly Buchungen'!L2:L124,"Einnahmen")-SUMIFS('P24 monthly Buchungen'!F2:F124,'P24 monthly Buchungen'!D2:D124,$E17,'P24 monthly Buchungen'!C2:C124,"&gt;="&amp;GC$4,'P24 monthly Buchungen'!C2:C124,"&lt;"&amp;GC$5+1,'P24 monthly Buchungen'!P2:P124,"Ausgaben")</f>
        <v>0</v>
      </c>
    </row>
    <row r="18" spans="1:185" ht="18" x14ac:dyDescent="0.2">
      <c r="C18" s="24" t="s">
        <v>5203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1700</v>
      </c>
      <c r="P18" s="45"/>
      <c r="Q18" s="43"/>
      <c r="R18" s="25"/>
      <c r="S18" s="46">
        <f>T19</f>
        <v>0</v>
      </c>
      <c r="T18" s="45"/>
      <c r="U18" s="43"/>
      <c r="V18" s="25"/>
      <c r="W18" s="46">
        <f>X19</f>
        <v>0</v>
      </c>
      <c r="X18" s="45"/>
      <c r="Y18" s="43"/>
      <c r="Z18" s="25"/>
      <c r="AA18" s="46">
        <f>AB19</f>
        <v>0</v>
      </c>
      <c r="AB18" s="45"/>
      <c r="AC18" s="43"/>
      <c r="AD18" s="25"/>
      <c r="AE18" s="46">
        <f>AF19</f>
        <v>22.5</v>
      </c>
      <c r="AF18" s="45"/>
      <c r="AG18" s="43"/>
      <c r="AH18" s="25"/>
      <c r="AI18" s="46">
        <f>AJ19</f>
        <v>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  <c r="AT18" s="25"/>
      <c r="AU18" s="46">
        <f>AV19</f>
        <v>0</v>
      </c>
      <c r="AV18" s="45"/>
      <c r="AW18" s="43"/>
      <c r="AX18" s="25"/>
      <c r="AY18" s="46">
        <f>AZ19</f>
        <v>0</v>
      </c>
      <c r="AZ18" s="45"/>
      <c r="BA18" s="43"/>
      <c r="BB18" s="25"/>
      <c r="BC18" s="46">
        <f>BD19</f>
        <v>0</v>
      </c>
      <c r="BD18" s="45"/>
      <c r="BE18" s="43"/>
      <c r="BF18" s="25"/>
      <c r="BG18" s="46">
        <f>BH19</f>
        <v>18.920000000000002</v>
      </c>
      <c r="BH18" s="45"/>
      <c r="BI18" s="43"/>
      <c r="BJ18" s="25"/>
      <c r="BK18" s="46">
        <f>BL19</f>
        <v>0</v>
      </c>
      <c r="BL18" s="45"/>
      <c r="BM18" s="43"/>
      <c r="BN18" s="25"/>
      <c r="BO18" s="46">
        <f>BP19</f>
        <v>0</v>
      </c>
      <c r="BP18" s="45"/>
      <c r="BQ18" s="43"/>
      <c r="BR18" s="25"/>
      <c r="BS18" s="46">
        <f>BT19</f>
        <v>1500</v>
      </c>
      <c r="BT18" s="45"/>
      <c r="BU18" s="43"/>
      <c r="BV18" s="25"/>
      <c r="BW18" s="46">
        <f>BX19</f>
        <v>1500</v>
      </c>
      <c r="BX18" s="45"/>
      <c r="BY18" s="43"/>
      <c r="BZ18" s="25"/>
      <c r="CA18" s="46">
        <f>CB19</f>
        <v>34</v>
      </c>
      <c r="CB18" s="45"/>
      <c r="CC18" s="43"/>
      <c r="CD18" s="25"/>
      <c r="CE18" s="46">
        <f>CF19</f>
        <v>0</v>
      </c>
      <c r="CF18" s="45"/>
      <c r="CG18" s="43"/>
      <c r="CH18" s="25"/>
      <c r="CI18" s="46">
        <f>CJ19</f>
        <v>0</v>
      </c>
      <c r="CJ18" s="45"/>
      <c r="CK18" s="43"/>
      <c r="CL18" s="25"/>
      <c r="CM18" s="46">
        <f>CN19</f>
        <v>0</v>
      </c>
      <c r="CN18" s="45"/>
      <c r="CO18" s="43"/>
      <c r="CP18" s="25"/>
      <c r="CQ18" s="46">
        <f>CR19</f>
        <v>0</v>
      </c>
      <c r="CR18" s="45"/>
      <c r="CS18" s="43"/>
      <c r="CT18" s="25"/>
      <c r="CU18" s="46">
        <f>CV19</f>
        <v>0</v>
      </c>
      <c r="CV18" s="45"/>
      <c r="CW18" s="43"/>
      <c r="CX18" s="25"/>
      <c r="CY18" s="46">
        <f>CZ19</f>
        <v>0</v>
      </c>
      <c r="CZ18" s="45"/>
      <c r="DA18" s="43"/>
      <c r="DB18" s="25"/>
      <c r="DC18" s="46">
        <f>DD19</f>
        <v>14</v>
      </c>
      <c r="DD18" s="45"/>
      <c r="DE18" s="43"/>
      <c r="DF18" s="25"/>
      <c r="DG18" s="46">
        <f>DH19</f>
        <v>14</v>
      </c>
      <c r="DH18" s="45"/>
      <c r="DI18" s="43"/>
      <c r="DJ18" s="25"/>
      <c r="DK18" s="46">
        <f>DL19</f>
        <v>0</v>
      </c>
      <c r="DL18" s="45"/>
      <c r="DM18" s="43"/>
      <c r="DN18" s="25"/>
      <c r="DO18" s="46">
        <f>DP19</f>
        <v>0</v>
      </c>
      <c r="DP18" s="45"/>
      <c r="DQ18" s="43"/>
      <c r="DR18" s="25"/>
      <c r="DS18" s="46">
        <f>DT19</f>
        <v>343</v>
      </c>
      <c r="DT18" s="45"/>
      <c r="DU18" s="43"/>
      <c r="DV18" s="25"/>
      <c r="DW18" s="46">
        <f>DX19</f>
        <v>1500</v>
      </c>
      <c r="DX18" s="45"/>
      <c r="DY18" s="43"/>
      <c r="DZ18" s="25"/>
      <c r="EA18" s="46">
        <f>EB19</f>
        <v>1500</v>
      </c>
      <c r="EB18" s="45"/>
      <c r="EC18" s="43"/>
      <c r="ED18" s="25"/>
      <c r="EE18" s="46">
        <f>EF19</f>
        <v>0</v>
      </c>
      <c r="EF18" s="45"/>
      <c r="EG18" s="43"/>
      <c r="EH18" s="25"/>
      <c r="EI18" s="46">
        <f>EJ19</f>
        <v>0</v>
      </c>
      <c r="EJ18" s="45"/>
      <c r="EK18" s="43"/>
      <c r="EL18" s="25"/>
      <c r="EM18" s="46">
        <f>EN19</f>
        <v>0</v>
      </c>
      <c r="EN18" s="45"/>
      <c r="EO18" s="43"/>
      <c r="EP18" s="25"/>
      <c r="EQ18" s="46">
        <f>ER19</f>
        <v>0</v>
      </c>
      <c r="ER18" s="45"/>
      <c r="ES18" s="43"/>
      <c r="ET18" s="25"/>
      <c r="EU18" s="46">
        <f>EV19</f>
        <v>0</v>
      </c>
      <c r="EV18" s="45"/>
      <c r="EW18" s="43"/>
      <c r="EX18" s="25"/>
      <c r="EY18" s="46">
        <f>EZ19</f>
        <v>0</v>
      </c>
      <c r="EZ18" s="45"/>
      <c r="FA18" s="43"/>
      <c r="FB18" s="25"/>
      <c r="FC18" s="46">
        <f>FD19</f>
        <v>0</v>
      </c>
      <c r="FD18" s="45"/>
      <c r="FE18" s="43"/>
      <c r="FF18" s="25"/>
      <c r="FG18" s="46">
        <f>FH19</f>
        <v>0</v>
      </c>
      <c r="FH18" s="45"/>
      <c r="FI18" s="43"/>
      <c r="FJ18" s="25"/>
      <c r="FK18" s="46">
        <f>FL19</f>
        <v>0</v>
      </c>
      <c r="FL18" s="45"/>
      <c r="FM18" s="43"/>
      <c r="FN18" s="25"/>
      <c r="FO18" s="46">
        <f>FP19</f>
        <v>0</v>
      </c>
      <c r="FP18" s="45"/>
      <c r="FQ18" s="43"/>
      <c r="FR18" s="25"/>
      <c r="FS18" s="46">
        <f>FT19</f>
        <v>0</v>
      </c>
      <c r="FT18" s="45"/>
      <c r="FU18" s="43"/>
      <c r="FV18" s="25"/>
      <c r="FW18" s="46">
        <f>FX19</f>
        <v>0</v>
      </c>
      <c r="FX18" s="45"/>
      <c r="FY18" s="43"/>
      <c r="FZ18" s="25"/>
      <c r="GA18" s="46">
        <f>GB19</f>
        <v>0</v>
      </c>
      <c r="GB18" s="45"/>
      <c r="GC18" s="43"/>
    </row>
    <row r="19" spans="1:185" ht="16" x14ac:dyDescent="0.2">
      <c r="D19" s="27" t="s">
        <v>5336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v>1700</v>
      </c>
      <c r="Q19" s="43"/>
      <c r="R19" s="28"/>
      <c r="S19" s="27"/>
      <c r="T19" s="42">
        <f>SUM(U20:U22)</f>
        <v>0</v>
      </c>
      <c r="U19" s="43"/>
      <c r="V19" s="28"/>
      <c r="W19" s="27"/>
      <c r="X19" s="42">
        <f>SUM(Y20:Y22)</f>
        <v>0</v>
      </c>
      <c r="Y19" s="43"/>
      <c r="Z19" s="28"/>
      <c r="AA19" s="27"/>
      <c r="AB19" s="42">
        <f>SUM(AC20:AC22)</f>
        <v>0</v>
      </c>
      <c r="AC19" s="43"/>
      <c r="AD19" s="28"/>
      <c r="AE19" s="27"/>
      <c r="AF19" s="42">
        <f>SUM(AG20:AG22)</f>
        <v>22.5</v>
      </c>
      <c r="AG19" s="43"/>
      <c r="AH19" s="28"/>
      <c r="AI19" s="27"/>
      <c r="AJ19" s="42">
        <f>SUM(AK20:AK22)</f>
        <v>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  <c r="AT19" s="28"/>
      <c r="AU19" s="27"/>
      <c r="AV19" s="42">
        <f>SUM(AW20:AW22)</f>
        <v>0</v>
      </c>
      <c r="AW19" s="43"/>
      <c r="AX19" s="28"/>
      <c r="AY19" s="27"/>
      <c r="AZ19" s="42">
        <f>SUM(BA20:BA22)</f>
        <v>0</v>
      </c>
      <c r="BA19" s="43"/>
      <c r="BB19" s="28"/>
      <c r="BC19" s="27"/>
      <c r="BD19" s="42">
        <f>SUM(BE20:BE22)</f>
        <v>0</v>
      </c>
      <c r="BE19" s="43"/>
      <c r="BF19" s="28"/>
      <c r="BG19" s="27"/>
      <c r="BH19" s="42">
        <f>SUM(BI20:BI22)</f>
        <v>18.920000000000002</v>
      </c>
      <c r="BI19" s="43"/>
      <c r="BJ19" s="28"/>
      <c r="BK19" s="27"/>
      <c r="BL19" s="42">
        <f>SUM(BM20:BM22)</f>
        <v>0</v>
      </c>
      <c r="BM19" s="43"/>
      <c r="BN19" s="28"/>
      <c r="BO19" s="27"/>
      <c r="BP19" s="42">
        <f>SUM(BQ20:BQ22)</f>
        <v>0</v>
      </c>
      <c r="BQ19" s="43"/>
      <c r="BR19" s="28"/>
      <c r="BS19" s="27"/>
      <c r="BT19" s="42">
        <v>1500</v>
      </c>
      <c r="BU19" s="43"/>
      <c r="BV19" s="28"/>
      <c r="BW19" s="27"/>
      <c r="BX19" s="42">
        <v>1500</v>
      </c>
      <c r="BY19" s="43"/>
      <c r="BZ19" s="28"/>
      <c r="CA19" s="27"/>
      <c r="CB19" s="42">
        <f>SUM(CC20:CC22)</f>
        <v>34</v>
      </c>
      <c r="CC19" s="43"/>
      <c r="CD19" s="28"/>
      <c r="CE19" s="27"/>
      <c r="CF19" s="42">
        <f>SUM(CG20:CG22)</f>
        <v>0</v>
      </c>
      <c r="CG19" s="43"/>
      <c r="CH19" s="28"/>
      <c r="CI19" s="27"/>
      <c r="CJ19" s="42">
        <f>SUM(CK20:CK22)</f>
        <v>0</v>
      </c>
      <c r="CK19" s="43"/>
      <c r="CL19" s="28"/>
      <c r="CM19" s="27"/>
      <c r="CN19" s="42">
        <f>SUM(CO20:CO22)</f>
        <v>0</v>
      </c>
      <c r="CO19" s="43"/>
      <c r="CP19" s="28"/>
      <c r="CQ19" s="27"/>
      <c r="CR19" s="42">
        <f>SUM(CS20:CS22)</f>
        <v>0</v>
      </c>
      <c r="CS19" s="43"/>
      <c r="CT19" s="28"/>
      <c r="CU19" s="27"/>
      <c r="CV19" s="42">
        <f>SUM(CW20:CW22)</f>
        <v>0</v>
      </c>
      <c r="CW19" s="43"/>
      <c r="CX19" s="28"/>
      <c r="CY19" s="27"/>
      <c r="CZ19" s="42">
        <f>SUM(DA20:DA22)</f>
        <v>0</v>
      </c>
      <c r="DA19" s="43"/>
      <c r="DB19" s="28"/>
      <c r="DC19" s="27"/>
      <c r="DD19" s="42">
        <f>SUM(DE20:DE22)</f>
        <v>14</v>
      </c>
      <c r="DE19" s="43"/>
      <c r="DF19" s="28"/>
      <c r="DG19" s="27"/>
      <c r="DH19" s="42">
        <f>SUM(DI20:DI22)</f>
        <v>14</v>
      </c>
      <c r="DI19" s="43"/>
      <c r="DJ19" s="28"/>
      <c r="DK19" s="27"/>
      <c r="DL19" s="42">
        <f>SUM(DM20:DM22)</f>
        <v>0</v>
      </c>
      <c r="DM19" s="43"/>
      <c r="DN19" s="28"/>
      <c r="DO19" s="27"/>
      <c r="DP19" s="42">
        <f>SUM(DQ20:DQ22)</f>
        <v>0</v>
      </c>
      <c r="DQ19" s="43"/>
      <c r="DR19" s="28"/>
      <c r="DS19" s="27"/>
      <c r="DT19" s="42">
        <f>SUM(DU20:DU22)</f>
        <v>343</v>
      </c>
      <c r="DU19" s="43"/>
      <c r="DV19" s="28"/>
      <c r="DW19" s="27"/>
      <c r="DX19" s="42">
        <v>1500</v>
      </c>
      <c r="DY19" s="43"/>
      <c r="DZ19" s="28"/>
      <c r="EA19" s="27"/>
      <c r="EB19" s="42">
        <v>1500</v>
      </c>
      <c r="EC19" s="43"/>
      <c r="ED19" s="28"/>
      <c r="EE19" s="27"/>
      <c r="EF19" s="42">
        <f>SUM(EG20:EG22)</f>
        <v>0</v>
      </c>
      <c r="EG19" s="43"/>
      <c r="EH19" s="28"/>
      <c r="EI19" s="27"/>
      <c r="EJ19" s="42">
        <f>SUM(EK20:EK22)</f>
        <v>0</v>
      </c>
      <c r="EK19" s="43"/>
      <c r="EL19" s="28"/>
      <c r="EM19" s="27"/>
      <c r="EN19" s="42">
        <f>SUM(EO20:EO22)</f>
        <v>0</v>
      </c>
      <c r="EO19" s="43"/>
      <c r="EP19" s="28"/>
      <c r="EQ19" s="27"/>
      <c r="ER19" s="42">
        <f>SUM(ES20:ES22)</f>
        <v>0</v>
      </c>
      <c r="ES19" s="43"/>
      <c r="ET19" s="28"/>
      <c r="EU19" s="27"/>
      <c r="EV19" s="42">
        <f>SUM(EW20:EW22)</f>
        <v>0</v>
      </c>
      <c r="EW19" s="43"/>
      <c r="EX19" s="28"/>
      <c r="EY19" s="27"/>
      <c r="EZ19" s="42">
        <f>SUM(FA20:FA22)</f>
        <v>0</v>
      </c>
      <c r="FA19" s="43"/>
      <c r="FB19" s="28"/>
      <c r="FC19" s="27"/>
      <c r="FD19" s="42">
        <f>SUM(FE20:FE22)</f>
        <v>0</v>
      </c>
      <c r="FE19" s="43"/>
      <c r="FF19" s="28"/>
      <c r="FG19" s="27"/>
      <c r="FH19" s="42">
        <f>SUM(FI20:FI22)</f>
        <v>0</v>
      </c>
      <c r="FI19" s="43"/>
      <c r="FJ19" s="28"/>
      <c r="FK19" s="27"/>
      <c r="FL19" s="42">
        <f>SUM(FM20:FM22)</f>
        <v>0</v>
      </c>
      <c r="FM19" s="43"/>
      <c r="FN19" s="28"/>
      <c r="FO19" s="27"/>
      <c r="FP19" s="42">
        <f>SUM(FQ20:FQ22)</f>
        <v>0</v>
      </c>
      <c r="FQ19" s="43"/>
      <c r="FR19" s="28"/>
      <c r="FS19" s="27"/>
      <c r="FT19" s="42">
        <f>SUM(FU20:FU22)</f>
        <v>0</v>
      </c>
      <c r="FU19" s="43"/>
      <c r="FV19" s="28"/>
      <c r="FW19" s="27"/>
      <c r="FX19" s="42">
        <f>SUM(FY20:FY22)</f>
        <v>0</v>
      </c>
      <c r="FY19" s="43"/>
      <c r="FZ19" s="28"/>
      <c r="GA19" s="27"/>
      <c r="GB19" s="42">
        <f>SUM(GC20:GC22)</f>
        <v>0</v>
      </c>
      <c r="GC19" s="43"/>
    </row>
    <row r="20" spans="1:185" x14ac:dyDescent="0.2">
      <c r="D20" t="s">
        <v>4986</v>
      </c>
      <c r="E20" t="s">
        <v>5337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Buchungen'!F2:F124,'P24 monthly Buchungen'!D2:D124,$E20,'P24 monthly Buchungen'!C2:C124,"&gt;="&amp;U$4,'P24 monthly Buchungen'!C2:C124,"&lt;"&amp;U$5+1,'P24 monthly Buchungen'!L2:L124,"Ausgaben")-SUMIFS('P24 monthly Buchungen'!F2:F124,'P24 monthly Buchungen'!D2:D124,$E20,'P24 monthly Buchungen'!C2:C124,"&gt;="&amp;U$4,'P24 monthly Buchungen'!C2:C124,"&lt;"&amp;U$5+1,'P24 monthly Buchungen'!P2:P124,"Einnahmen")+SUMIFS('P24 monthly Buchungen'!F2:F124,'P24 monthly Buchungen'!D2:D124,$E20,'P24 monthly Buchungen'!C2:C124,"&gt;="&amp;U$4,'P24 monthly Buchungen'!C2:C124,"&lt;"&amp;U$5+1,'P24 monthly Buchungen'!L2:L124,"Einnahmen")-SUMIFS('P24 monthly Buchungen'!F2:F124,'P24 monthly Buchungen'!D2:D124,$E20,'P24 monthly Buchungen'!C2:C124,"&gt;="&amp;U$4,'P24 monthly Buchungen'!C2:C124,"&lt;"&amp;U$5+1,'P24 monthly Buchungen'!P2:P124,"Ausgaben")</f>
        <v>0</v>
      </c>
      <c r="V20" s="21"/>
      <c r="Y20" s="26">
        <f>SUMIFS('P24 monthly Buchungen'!F2:F124,'P24 monthly Buchungen'!D2:D124,$E20,'P24 monthly Buchungen'!C2:C124,"&gt;="&amp;Y$4,'P24 monthly Buchungen'!C2:C124,"&lt;"&amp;Y$5+1,'P24 monthly Buchungen'!L2:L124,"Ausgaben")-SUMIFS('P24 monthly Buchungen'!F2:F124,'P24 monthly Buchungen'!D2:D124,$E20,'P24 monthly Buchungen'!C2:C124,"&gt;="&amp;Y$4,'P24 monthly Buchungen'!C2:C124,"&lt;"&amp;Y$5+1,'P24 monthly Buchungen'!P2:P124,"Einnahmen")+SUMIFS('P24 monthly Buchungen'!F2:F124,'P24 monthly Buchungen'!D2:D124,$E20,'P24 monthly Buchungen'!C2:C124,"&gt;="&amp;Y$4,'P24 monthly Buchungen'!C2:C124,"&lt;"&amp;Y$5+1,'P24 monthly Buchungen'!L2:L124,"Einnahmen")-SUMIFS('P24 monthly Buchungen'!F2:F124,'P24 monthly Buchungen'!D2:D124,$E20,'P24 monthly Buchungen'!C2:C124,"&gt;="&amp;Y$4,'P24 monthly Buchungen'!C2:C124,"&lt;"&amp;Y$5+1,'P24 monthly Buchungen'!P2:P124,"Ausgaben")</f>
        <v>0</v>
      </c>
      <c r="Z20" s="21"/>
      <c r="AC20" s="26">
        <f>SUMIFS('P24 monthly Buchungen'!F2:F124,'P24 monthly Buchungen'!D2:D124,$E20,'P24 monthly Buchungen'!C2:C124,"&gt;="&amp;AC$4,'P24 monthly Buchungen'!C2:C124,"&lt;"&amp;AC$5+1,'P24 monthly Buchungen'!L2:L124,"Ausgaben")-SUMIFS('P24 monthly Buchungen'!F2:F124,'P24 monthly Buchungen'!D2:D124,$E20,'P24 monthly Buchungen'!C2:C124,"&gt;="&amp;AC$4,'P24 monthly Buchungen'!C2:C124,"&lt;"&amp;AC$5+1,'P24 monthly Buchungen'!P2:P124,"Einnahmen")+SUMIFS('P24 monthly Buchungen'!F2:F124,'P24 monthly Buchungen'!D2:D124,$E20,'P24 monthly Buchungen'!C2:C124,"&gt;="&amp;AC$4,'P24 monthly Buchungen'!C2:C124,"&lt;"&amp;AC$5+1,'P24 monthly Buchungen'!L2:L124,"Einnahmen")-SUMIFS('P24 monthly Buchungen'!F2:F124,'P24 monthly Buchungen'!D2:D124,$E20,'P24 monthly Buchungen'!C2:C124,"&gt;="&amp;AC$4,'P24 monthly Buchungen'!C2:C124,"&lt;"&amp;AC$5+1,'P24 monthly Buchungen'!P2:P124,"Ausgaben")</f>
        <v>0</v>
      </c>
      <c r="AD20" s="21"/>
      <c r="AG20" s="26">
        <f>SUMIFS('P24 monthly Buchungen'!F2:F124,'P24 monthly Buchungen'!D2:D124,$E20,'P24 monthly Buchungen'!C2:C124,"&gt;="&amp;AG$4,'P24 monthly Buchungen'!C2:C124,"&lt;"&amp;AG$5+1,'P24 monthly Buchungen'!L2:L124,"Ausgaben")-SUMIFS('P24 monthly Buchungen'!F2:F124,'P24 monthly Buchungen'!D2:D124,$E20,'P24 monthly Buchungen'!C2:C124,"&gt;="&amp;AG$4,'P24 monthly Buchungen'!C2:C124,"&lt;"&amp;AG$5+1,'P24 monthly Buchungen'!P2:P124,"Einnahmen")+SUMIFS('P24 monthly Buchungen'!F2:F124,'P24 monthly Buchungen'!D2:D124,$E20,'P24 monthly Buchungen'!C2:C124,"&gt;="&amp;AG$4,'P24 monthly Buchungen'!C2:C124,"&lt;"&amp;AG$5+1,'P24 monthly Buchungen'!L2:L124,"Einnahmen")-SUMIFS('P24 monthly Buchungen'!F2:F124,'P24 monthly Buchungen'!D2:D124,$E20,'P24 monthly Buchungen'!C2:C124,"&gt;="&amp;AG$4,'P24 monthly Buchungen'!C2:C124,"&lt;"&amp;AG$5+1,'P24 monthly Buchungen'!P2:P124,"Ausgaben")</f>
        <v>0</v>
      </c>
      <c r="AH20" s="21"/>
      <c r="AK20" s="26">
        <f>SUMIFS('P24 monthly Buchungen'!F2:F124,'P24 monthly Buchungen'!D2:D124,$E20,'P24 monthly Buchungen'!C2:C124,"&gt;="&amp;AK$4,'P24 monthly Buchungen'!C2:C124,"&lt;"&amp;AK$5+1,'P24 monthly Buchungen'!L2:L124,"Ausgaben")-SUMIFS('P24 monthly Buchungen'!F2:F124,'P24 monthly Buchungen'!D2:D124,$E20,'P24 monthly Buchungen'!C2:C124,"&gt;="&amp;AK$4,'P24 monthly Buchungen'!C2:C124,"&lt;"&amp;AK$5+1,'P24 monthly Buchungen'!P2:P124,"Einnahmen")+SUMIFS('P24 monthly Buchungen'!F2:F124,'P24 monthly Buchungen'!D2:D124,$E20,'P24 monthly Buchungen'!C2:C124,"&gt;="&amp;AK$4,'P24 monthly Buchungen'!C2:C124,"&lt;"&amp;AK$5+1,'P24 monthly Buchungen'!L2:L124,"Einnahmen")-SUMIFS('P24 monthly Buchungen'!F2:F124,'P24 monthly Buchungen'!D2:D124,$E20,'P24 monthly Buchungen'!C2:C124,"&gt;="&amp;AK$4,'P24 monthly Buchungen'!C2:C124,"&lt;"&amp;AK$5+1,'P24 monthly Buchungen'!P2:P124,"Ausgaben")</f>
        <v>0</v>
      </c>
      <c r="AL20" s="21"/>
      <c r="AO20" s="26">
        <f>SUMIFS('P24 monthly Buchungen'!F2:F124,'P24 monthly Buchungen'!D2:D124,$E20,'P24 monthly Buchungen'!C2:C124,"&gt;="&amp;AO$4,'P24 monthly Buchungen'!C2:C124,"&lt;"&amp;AO$5+1,'P24 monthly Buchungen'!L2:L124,"Ausgaben")-SUMIFS('P24 monthly Buchungen'!F2:F124,'P24 monthly Buchungen'!D2:D124,$E20,'P24 monthly Buchungen'!C2:C124,"&gt;="&amp;AO$4,'P24 monthly Buchungen'!C2:C124,"&lt;"&amp;AO$5+1,'P24 monthly Buchungen'!P2:P124,"Einnahmen")+SUMIFS('P24 monthly Buchungen'!F2:F124,'P24 monthly Buchungen'!D2:D124,$E20,'P24 monthly Buchungen'!C2:C124,"&gt;="&amp;AO$4,'P24 monthly Buchungen'!C2:C124,"&lt;"&amp;AO$5+1,'P24 monthly Buchungen'!L2:L124,"Einnahmen")-SUMIFS('P24 monthly Buchungen'!F2:F124,'P24 monthly Buchungen'!D2:D124,$E20,'P24 monthly Buchungen'!C2:C124,"&gt;="&amp;AO$4,'P24 monthly Buchungen'!C2:C124,"&lt;"&amp;AO$5+1,'P24 monthly Buchungen'!P2:P124,"Ausgaben")</f>
        <v>0</v>
      </c>
      <c r="AP20" s="21"/>
      <c r="AS20" s="26">
        <f>SUMIFS('P24 monthly Buchungen'!F2:F124,'P24 monthly Buchungen'!D2:D124,$E20,'P24 monthly Buchungen'!C2:C124,"&gt;="&amp;AS$4,'P24 monthly Buchungen'!C2:C124,"&lt;"&amp;AS$5+1,'P24 monthly Buchungen'!L2:L124,"Ausgaben")-SUMIFS('P24 monthly Buchungen'!F2:F124,'P24 monthly Buchungen'!D2:D124,$E20,'P24 monthly Buchungen'!C2:C124,"&gt;="&amp;AS$4,'P24 monthly Buchungen'!C2:C124,"&lt;"&amp;AS$5+1,'P24 monthly Buchungen'!P2:P124,"Einnahmen")+SUMIFS('P24 monthly Buchungen'!F2:F124,'P24 monthly Buchungen'!D2:D124,$E20,'P24 monthly Buchungen'!C2:C124,"&gt;="&amp;AS$4,'P24 monthly Buchungen'!C2:C124,"&lt;"&amp;AS$5+1,'P24 monthly Buchungen'!L2:L124,"Einnahmen")-SUMIFS('P24 monthly Buchungen'!F2:F124,'P24 monthly Buchungen'!D2:D124,$E20,'P24 monthly Buchungen'!C2:C124,"&gt;="&amp;AS$4,'P24 monthly Buchungen'!C2:C124,"&lt;"&amp;AS$5+1,'P24 monthly Buchungen'!P2:P124,"Ausgaben")</f>
        <v>0</v>
      </c>
      <c r="AT20" s="21"/>
      <c r="AW20" s="26">
        <f>SUMIFS('P24 monthly Buchungen'!F2:F124,'P24 monthly Buchungen'!D2:D124,$E20,'P24 monthly Buchungen'!C2:C124,"&gt;="&amp;AW$4,'P24 monthly Buchungen'!C2:C124,"&lt;"&amp;AW$5+1,'P24 monthly Buchungen'!L2:L124,"Ausgaben")-SUMIFS('P24 monthly Buchungen'!F2:F124,'P24 monthly Buchungen'!D2:D124,$E20,'P24 monthly Buchungen'!C2:C124,"&gt;="&amp;AW$4,'P24 monthly Buchungen'!C2:C124,"&lt;"&amp;AW$5+1,'P24 monthly Buchungen'!P2:P124,"Einnahmen")+SUMIFS('P24 monthly Buchungen'!F2:F124,'P24 monthly Buchungen'!D2:D124,$E20,'P24 monthly Buchungen'!C2:C124,"&gt;="&amp;AW$4,'P24 monthly Buchungen'!C2:C124,"&lt;"&amp;AW$5+1,'P24 monthly Buchungen'!L2:L124,"Einnahmen")-SUMIFS('P24 monthly Buchungen'!F2:F124,'P24 monthly Buchungen'!D2:D124,$E20,'P24 monthly Buchungen'!C2:C124,"&gt;="&amp;AW$4,'P24 monthly Buchungen'!C2:C124,"&lt;"&amp;AW$5+1,'P24 monthly Buchungen'!P2:P124,"Ausgaben")</f>
        <v>0</v>
      </c>
      <c r="AX20" s="21"/>
      <c r="BA20" s="26">
        <f>SUMIFS('P24 monthly Buchungen'!F2:F124,'P24 monthly Buchungen'!D2:D124,$E20,'P24 monthly Buchungen'!C2:C124,"&gt;="&amp;BA$4,'P24 monthly Buchungen'!C2:C124,"&lt;"&amp;BA$5+1,'P24 monthly Buchungen'!L2:L124,"Ausgaben")-SUMIFS('P24 monthly Buchungen'!F2:F124,'P24 monthly Buchungen'!D2:D124,$E20,'P24 monthly Buchungen'!C2:C124,"&gt;="&amp;BA$4,'P24 monthly Buchungen'!C2:C124,"&lt;"&amp;BA$5+1,'P24 monthly Buchungen'!P2:P124,"Einnahmen")+SUMIFS('P24 monthly Buchungen'!F2:F124,'P24 monthly Buchungen'!D2:D124,$E20,'P24 monthly Buchungen'!C2:C124,"&gt;="&amp;BA$4,'P24 monthly Buchungen'!C2:C124,"&lt;"&amp;BA$5+1,'P24 monthly Buchungen'!L2:L124,"Einnahmen")-SUMIFS('P24 monthly Buchungen'!F2:F124,'P24 monthly Buchungen'!D2:D124,$E20,'P24 monthly Buchungen'!C2:C124,"&gt;="&amp;BA$4,'P24 monthly Buchungen'!C2:C124,"&lt;"&amp;BA$5+1,'P24 monthly Buchungen'!P2:P124,"Ausgaben")</f>
        <v>0</v>
      </c>
      <c r="BB20" s="21"/>
      <c r="BE20" s="26">
        <f>SUMIFS('P24 monthly Buchungen'!F2:F124,'P24 monthly Buchungen'!D2:D124,$E20,'P24 monthly Buchungen'!C2:C124,"&gt;="&amp;BE$4,'P24 monthly Buchungen'!C2:C124,"&lt;"&amp;BE$5+1,'P24 monthly Buchungen'!L2:L124,"Ausgaben")-SUMIFS('P24 monthly Buchungen'!F2:F124,'P24 monthly Buchungen'!D2:D124,$E20,'P24 monthly Buchungen'!C2:C124,"&gt;="&amp;BE$4,'P24 monthly Buchungen'!C2:C124,"&lt;"&amp;BE$5+1,'P24 monthly Buchungen'!P2:P124,"Einnahmen")+SUMIFS('P24 monthly Buchungen'!F2:F124,'P24 monthly Buchungen'!D2:D124,$E20,'P24 monthly Buchungen'!C2:C124,"&gt;="&amp;BE$4,'P24 monthly Buchungen'!C2:C124,"&lt;"&amp;BE$5+1,'P24 monthly Buchungen'!L2:L124,"Einnahmen")-SUMIFS('P24 monthly Buchungen'!F2:F124,'P24 monthly Buchungen'!D2:D124,$E20,'P24 monthly Buchungen'!C2:C124,"&gt;="&amp;BE$4,'P24 monthly Buchungen'!C2:C124,"&lt;"&amp;BE$5+1,'P24 monthly Buchungen'!P2:P124,"Ausgaben")</f>
        <v>0</v>
      </c>
      <c r="BF20" s="21"/>
      <c r="BI20" s="26">
        <f>SUMIFS('P24 monthly Buchungen'!F2:F124,'P24 monthly Buchungen'!D2:D124,$E20,'P24 monthly Buchungen'!C2:C124,"&gt;="&amp;BI$4,'P24 monthly Buchungen'!C2:C124,"&lt;"&amp;BI$5+1,'P24 monthly Buchungen'!L2:L124,"Ausgaben")-SUMIFS('P24 monthly Buchungen'!F2:F124,'P24 monthly Buchungen'!D2:D124,$E20,'P24 monthly Buchungen'!C2:C124,"&gt;="&amp;BI$4,'P24 monthly Buchungen'!C2:C124,"&lt;"&amp;BI$5+1,'P24 monthly Buchungen'!P2:P124,"Einnahmen")+SUMIFS('P24 monthly Buchungen'!F2:F124,'P24 monthly Buchungen'!D2:D124,$E20,'P24 monthly Buchungen'!C2:C124,"&gt;="&amp;BI$4,'P24 monthly Buchungen'!C2:C124,"&lt;"&amp;BI$5+1,'P24 monthly Buchungen'!L2:L124,"Einnahmen")-SUMIFS('P24 monthly Buchungen'!F2:F124,'P24 monthly Buchungen'!D2:D124,$E20,'P24 monthly Buchungen'!C2:C124,"&gt;="&amp;BI$4,'P24 monthly Buchungen'!C2:C124,"&lt;"&amp;BI$5+1,'P24 monthly Buchungen'!P2:P124,"Ausgaben")</f>
        <v>0</v>
      </c>
      <c r="BJ20" s="21"/>
      <c r="BM20" s="26">
        <f>SUMIFS('P24 monthly Buchungen'!F2:F124,'P24 monthly Buchungen'!D2:D124,$E20,'P24 monthly Buchungen'!C2:C124,"&gt;="&amp;BM$4,'P24 monthly Buchungen'!C2:C124,"&lt;"&amp;BM$5+1,'P24 monthly Buchungen'!L2:L124,"Ausgaben")-SUMIFS('P24 monthly Buchungen'!F2:F124,'P24 monthly Buchungen'!D2:D124,$E20,'P24 monthly Buchungen'!C2:C124,"&gt;="&amp;BM$4,'P24 monthly Buchungen'!C2:C124,"&lt;"&amp;BM$5+1,'P24 monthly Buchungen'!P2:P124,"Einnahmen")+SUMIFS('P24 monthly Buchungen'!F2:F124,'P24 monthly Buchungen'!D2:D124,$E20,'P24 monthly Buchungen'!C2:C124,"&gt;="&amp;BM$4,'P24 monthly Buchungen'!C2:C124,"&lt;"&amp;BM$5+1,'P24 monthly Buchungen'!L2:L124,"Einnahmen")-SUMIFS('P24 monthly Buchungen'!F2:F124,'P24 monthly Buchungen'!D2:D124,$E20,'P24 monthly Buchungen'!C2:C124,"&gt;="&amp;BM$4,'P24 monthly Buchungen'!C2:C124,"&lt;"&amp;BM$5+1,'P24 monthly Buchungen'!P2:P124,"Ausgaben")</f>
        <v>0</v>
      </c>
      <c r="BN20" s="21"/>
      <c r="BQ20" s="26">
        <f>SUMIFS('P24 monthly Buchungen'!F2:F124,'P24 monthly Buchungen'!D2:D124,$E20,'P24 monthly Buchungen'!C2:C124,"&gt;="&amp;BQ$4,'P24 monthly Buchungen'!C2:C124,"&lt;"&amp;BQ$5+1,'P24 monthly Buchungen'!L2:L124,"Ausgaben")-SUMIFS('P24 monthly Buchungen'!F2:F124,'P24 monthly Buchungen'!D2:D124,$E20,'P24 monthly Buchungen'!C2:C124,"&gt;="&amp;BQ$4,'P24 monthly Buchungen'!C2:C124,"&lt;"&amp;BQ$5+1,'P24 monthly Buchungen'!P2:P124,"Einnahmen")+SUMIFS('P24 monthly Buchungen'!F2:F124,'P24 monthly Buchungen'!D2:D124,$E20,'P24 monthly Buchungen'!C2:C124,"&gt;="&amp;BQ$4,'P24 monthly Buchungen'!C2:C124,"&lt;"&amp;BQ$5+1,'P24 monthly Buchungen'!L2:L124,"Einnahmen")-SUMIFS('P24 monthly Buchungen'!F2:F124,'P24 monthly Buchungen'!D2:D124,$E20,'P24 monthly Buchungen'!C2:C124,"&gt;="&amp;BQ$4,'P24 monthly Buchungen'!C2:C124,"&lt;"&amp;BQ$5+1,'P24 monthly Buchungen'!P2:P124,"Ausgaben")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Buchungen'!F2:F124,'P24 monthly Buchungen'!D2:D124,$E20,'P24 monthly Buchungen'!C2:C124,"&gt;="&amp;CC$4,'P24 monthly Buchungen'!C2:C124,"&lt;"&amp;CC$5+1,'P24 monthly Buchungen'!L2:L124,"Ausgaben")-SUMIFS('P24 monthly Buchungen'!F2:F124,'P24 monthly Buchungen'!D2:D124,$E20,'P24 monthly Buchungen'!C2:C124,"&gt;="&amp;CC$4,'P24 monthly Buchungen'!C2:C124,"&lt;"&amp;CC$5+1,'P24 monthly Buchungen'!P2:P124,"Einnahmen")+SUMIFS('P24 monthly Buchungen'!F2:F124,'P24 monthly Buchungen'!D2:D124,$E20,'P24 monthly Buchungen'!C2:C124,"&gt;="&amp;CC$4,'P24 monthly Buchungen'!C2:C124,"&lt;"&amp;CC$5+1,'P24 monthly Buchungen'!L2:L124,"Einnahmen")-SUMIFS('P24 monthly Buchungen'!F2:F124,'P24 monthly Buchungen'!D2:D124,$E20,'P24 monthly Buchungen'!C2:C124,"&gt;="&amp;CC$4,'P24 monthly Buchungen'!C2:C124,"&lt;"&amp;CC$5+1,'P24 monthly Buchungen'!P2:P124,"Ausgaben")</f>
        <v>0</v>
      </c>
      <c r="CD20" s="21"/>
      <c r="CG20" s="26">
        <f>SUMIFS('P24 monthly Buchungen'!F2:F124,'P24 monthly Buchungen'!D2:D124,$E20,'P24 monthly Buchungen'!C2:C124,"&gt;="&amp;CG$4,'P24 monthly Buchungen'!C2:C124,"&lt;"&amp;CG$5+1,'P24 monthly Buchungen'!L2:L124,"Ausgaben")-SUMIFS('P24 monthly Buchungen'!F2:F124,'P24 monthly Buchungen'!D2:D124,$E20,'P24 monthly Buchungen'!C2:C124,"&gt;="&amp;CG$4,'P24 monthly Buchungen'!C2:C124,"&lt;"&amp;CG$5+1,'P24 monthly Buchungen'!P2:P124,"Einnahmen")+SUMIFS('P24 monthly Buchungen'!F2:F124,'P24 monthly Buchungen'!D2:D124,$E20,'P24 monthly Buchungen'!C2:C124,"&gt;="&amp;CG$4,'P24 monthly Buchungen'!C2:C124,"&lt;"&amp;CG$5+1,'P24 monthly Buchungen'!L2:L124,"Einnahmen")-SUMIFS('P24 monthly Buchungen'!F2:F124,'P24 monthly Buchungen'!D2:D124,$E20,'P24 monthly Buchungen'!C2:C124,"&gt;="&amp;CG$4,'P24 monthly Buchungen'!C2:C124,"&lt;"&amp;CG$5+1,'P24 monthly Buchungen'!P2:P124,"Ausgaben")</f>
        <v>0</v>
      </c>
      <c r="CH20" s="21"/>
      <c r="CK20" s="26">
        <f>SUMIFS('P24 monthly Buchungen'!F2:F124,'P24 monthly Buchungen'!D2:D124,$E20,'P24 monthly Buchungen'!C2:C124,"&gt;="&amp;CK$4,'P24 monthly Buchungen'!C2:C124,"&lt;"&amp;CK$5+1,'P24 monthly Buchungen'!L2:L124,"Ausgaben")-SUMIFS('P24 monthly Buchungen'!F2:F124,'P24 monthly Buchungen'!D2:D124,$E20,'P24 monthly Buchungen'!C2:C124,"&gt;="&amp;CK$4,'P24 monthly Buchungen'!C2:C124,"&lt;"&amp;CK$5+1,'P24 monthly Buchungen'!P2:P124,"Einnahmen")+SUMIFS('P24 monthly Buchungen'!F2:F124,'P24 monthly Buchungen'!D2:D124,$E20,'P24 monthly Buchungen'!C2:C124,"&gt;="&amp;CK$4,'P24 monthly Buchungen'!C2:C124,"&lt;"&amp;CK$5+1,'P24 monthly Buchungen'!L2:L124,"Einnahmen")-SUMIFS('P24 monthly Buchungen'!F2:F124,'P24 monthly Buchungen'!D2:D124,$E20,'P24 monthly Buchungen'!C2:C124,"&gt;="&amp;CK$4,'P24 monthly Buchungen'!C2:C124,"&lt;"&amp;CK$5+1,'P24 monthly Buchungen'!P2:P124,"Ausgaben")</f>
        <v>0</v>
      </c>
      <c r="CL20" s="21"/>
      <c r="CO20" s="26">
        <f>SUMIFS('P24 monthly Buchungen'!F2:F124,'P24 monthly Buchungen'!D2:D124,$E20,'P24 monthly Buchungen'!C2:C124,"&gt;="&amp;CO$4,'P24 monthly Buchungen'!C2:C124,"&lt;"&amp;CO$5+1,'P24 monthly Buchungen'!L2:L124,"Ausgaben")-SUMIFS('P24 monthly Buchungen'!F2:F124,'P24 monthly Buchungen'!D2:D124,$E20,'P24 monthly Buchungen'!C2:C124,"&gt;="&amp;CO$4,'P24 monthly Buchungen'!C2:C124,"&lt;"&amp;CO$5+1,'P24 monthly Buchungen'!P2:P124,"Einnahmen")+SUMIFS('P24 monthly Buchungen'!F2:F124,'P24 monthly Buchungen'!D2:D124,$E20,'P24 monthly Buchungen'!C2:C124,"&gt;="&amp;CO$4,'P24 monthly Buchungen'!C2:C124,"&lt;"&amp;CO$5+1,'P24 monthly Buchungen'!L2:L124,"Einnahmen")-SUMIFS('P24 monthly Buchungen'!F2:F124,'P24 monthly Buchungen'!D2:D124,$E20,'P24 monthly Buchungen'!C2:C124,"&gt;="&amp;CO$4,'P24 monthly Buchungen'!C2:C124,"&lt;"&amp;CO$5+1,'P24 monthly Buchungen'!P2:P124,"Ausgaben")</f>
        <v>0</v>
      </c>
      <c r="CP20" s="21"/>
      <c r="CS20" s="26">
        <f>SUMIFS('P24 monthly Buchungen'!F2:F124,'P24 monthly Buchungen'!D2:D124,$E20,'P24 monthly Buchungen'!C2:C124,"&gt;="&amp;CS$4,'P24 monthly Buchungen'!C2:C124,"&lt;"&amp;CS$5+1,'P24 monthly Buchungen'!L2:L124,"Ausgaben")-SUMIFS('P24 monthly Buchungen'!F2:F124,'P24 monthly Buchungen'!D2:D124,$E20,'P24 monthly Buchungen'!C2:C124,"&gt;="&amp;CS$4,'P24 monthly Buchungen'!C2:C124,"&lt;"&amp;CS$5+1,'P24 monthly Buchungen'!P2:P124,"Einnahmen")+SUMIFS('P24 monthly Buchungen'!F2:F124,'P24 monthly Buchungen'!D2:D124,$E20,'P24 monthly Buchungen'!C2:C124,"&gt;="&amp;CS$4,'P24 monthly Buchungen'!C2:C124,"&lt;"&amp;CS$5+1,'P24 monthly Buchungen'!L2:L124,"Einnahmen")-SUMIFS('P24 monthly Buchungen'!F2:F124,'P24 monthly Buchungen'!D2:D124,$E20,'P24 monthly Buchungen'!C2:C124,"&gt;="&amp;CS$4,'P24 monthly Buchungen'!C2:C124,"&lt;"&amp;CS$5+1,'P24 monthly Buchungen'!P2:P124,"Ausgaben")</f>
        <v>0</v>
      </c>
      <c r="CT20" s="21"/>
      <c r="CW20" s="26">
        <f>SUMIFS('P24 monthly Buchungen'!F2:F124,'P24 monthly Buchungen'!D2:D124,$E20,'P24 monthly Buchungen'!C2:C124,"&gt;="&amp;CW$4,'P24 monthly Buchungen'!C2:C124,"&lt;"&amp;CW$5+1,'P24 monthly Buchungen'!L2:L124,"Ausgaben")-SUMIFS('P24 monthly Buchungen'!F2:F124,'P24 monthly Buchungen'!D2:D124,$E20,'P24 monthly Buchungen'!C2:C124,"&gt;="&amp;CW$4,'P24 monthly Buchungen'!C2:C124,"&lt;"&amp;CW$5+1,'P24 monthly Buchungen'!P2:P124,"Einnahmen")+SUMIFS('P24 monthly Buchungen'!F2:F124,'P24 monthly Buchungen'!D2:D124,$E20,'P24 monthly Buchungen'!C2:C124,"&gt;="&amp;CW$4,'P24 monthly Buchungen'!C2:C124,"&lt;"&amp;CW$5+1,'P24 monthly Buchungen'!L2:L124,"Einnahmen")-SUMIFS('P24 monthly Buchungen'!F2:F124,'P24 monthly Buchungen'!D2:D124,$E20,'P24 monthly Buchungen'!C2:C124,"&gt;="&amp;CW$4,'P24 monthly Buchungen'!C2:C124,"&lt;"&amp;CW$5+1,'P24 monthly Buchungen'!P2:P124,"Ausgaben")</f>
        <v>0</v>
      </c>
      <c r="CX20" s="21"/>
      <c r="DA20" s="26">
        <f>SUMIFS('P24 monthly Buchungen'!F2:F124,'P24 monthly Buchungen'!D2:D124,$E20,'P24 monthly Buchungen'!C2:C124,"&gt;="&amp;DA$4,'P24 monthly Buchungen'!C2:C124,"&lt;"&amp;DA$5+1,'P24 monthly Buchungen'!L2:L124,"Ausgaben")-SUMIFS('P24 monthly Buchungen'!F2:F124,'P24 monthly Buchungen'!D2:D124,$E20,'P24 monthly Buchungen'!C2:C124,"&gt;="&amp;DA$4,'P24 monthly Buchungen'!C2:C124,"&lt;"&amp;DA$5+1,'P24 monthly Buchungen'!P2:P124,"Einnahmen")+SUMIFS('P24 monthly Buchungen'!F2:F124,'P24 monthly Buchungen'!D2:D124,$E20,'P24 monthly Buchungen'!C2:C124,"&gt;="&amp;DA$4,'P24 monthly Buchungen'!C2:C124,"&lt;"&amp;DA$5+1,'P24 monthly Buchungen'!L2:L124,"Einnahmen")-SUMIFS('P24 monthly Buchungen'!F2:F124,'P24 monthly Buchungen'!D2:D124,$E20,'P24 monthly Buchungen'!C2:C124,"&gt;="&amp;DA$4,'P24 monthly Buchungen'!C2:C124,"&lt;"&amp;DA$5+1,'P24 monthly Buchungen'!P2:P124,"Ausgaben")</f>
        <v>0</v>
      </c>
      <c r="DB20" s="21"/>
      <c r="DE20" s="26">
        <f>SUMIFS('P24 monthly Buchungen'!F2:F124,'P24 monthly Buchungen'!D2:D124,$E20,'P24 monthly Buchungen'!C2:C124,"&gt;="&amp;DE$4,'P24 monthly Buchungen'!C2:C124,"&lt;"&amp;DE$5+1,'P24 monthly Buchungen'!L2:L124,"Ausgaben")-SUMIFS('P24 monthly Buchungen'!F2:F124,'P24 monthly Buchungen'!D2:D124,$E20,'P24 monthly Buchungen'!C2:C124,"&gt;="&amp;DE$4,'P24 monthly Buchungen'!C2:C124,"&lt;"&amp;DE$5+1,'P24 monthly Buchungen'!P2:P124,"Einnahmen")+SUMIFS('P24 monthly Buchungen'!F2:F124,'P24 monthly Buchungen'!D2:D124,$E20,'P24 monthly Buchungen'!C2:C124,"&gt;="&amp;DE$4,'P24 monthly Buchungen'!C2:C124,"&lt;"&amp;DE$5+1,'P24 monthly Buchungen'!L2:L124,"Einnahmen")-SUMIFS('P24 monthly Buchungen'!F2:F124,'P24 monthly Buchungen'!D2:D124,$E20,'P24 monthly Buchungen'!C2:C124,"&gt;="&amp;DE$4,'P24 monthly Buchungen'!C2:C124,"&lt;"&amp;DE$5+1,'P24 monthly Buchungen'!P2:P124,"Ausgaben")</f>
        <v>0</v>
      </c>
      <c r="DF20" s="21"/>
      <c r="DI20" s="26">
        <f>SUMIFS('P24 monthly Buchungen'!F2:F124,'P24 monthly Buchungen'!D2:D124,$E20,'P24 monthly Buchungen'!C2:C124,"&gt;="&amp;DI$4,'P24 monthly Buchungen'!C2:C124,"&lt;"&amp;DI$5+1,'P24 monthly Buchungen'!L2:L124,"Ausgaben")-SUMIFS('P24 monthly Buchungen'!F2:F124,'P24 monthly Buchungen'!D2:D124,$E20,'P24 monthly Buchungen'!C2:C124,"&gt;="&amp;DI$4,'P24 monthly Buchungen'!C2:C124,"&lt;"&amp;DI$5+1,'P24 monthly Buchungen'!P2:P124,"Einnahmen")+SUMIFS('P24 monthly Buchungen'!F2:F124,'P24 monthly Buchungen'!D2:D124,$E20,'P24 monthly Buchungen'!C2:C124,"&gt;="&amp;DI$4,'P24 monthly Buchungen'!C2:C124,"&lt;"&amp;DI$5+1,'P24 monthly Buchungen'!L2:L124,"Einnahmen")-SUMIFS('P24 monthly Buchungen'!F2:F124,'P24 monthly Buchungen'!D2:D124,$E20,'P24 monthly Buchungen'!C2:C124,"&gt;="&amp;DI$4,'P24 monthly Buchungen'!C2:C124,"&lt;"&amp;DI$5+1,'P24 monthly Buchungen'!P2:P124,"Ausgaben")</f>
        <v>0</v>
      </c>
      <c r="DJ20" s="21"/>
      <c r="DM20" s="26">
        <f>SUMIFS('P24 monthly Buchungen'!F2:F124,'P24 monthly Buchungen'!D2:D124,$E20,'P24 monthly Buchungen'!C2:C124,"&gt;="&amp;DM$4,'P24 monthly Buchungen'!C2:C124,"&lt;"&amp;DM$5+1,'P24 monthly Buchungen'!L2:L124,"Ausgaben")-SUMIFS('P24 monthly Buchungen'!F2:F124,'P24 monthly Buchungen'!D2:D124,$E20,'P24 monthly Buchungen'!C2:C124,"&gt;="&amp;DM$4,'P24 monthly Buchungen'!C2:C124,"&lt;"&amp;DM$5+1,'P24 monthly Buchungen'!P2:P124,"Einnahmen")+SUMIFS('P24 monthly Buchungen'!F2:F124,'P24 monthly Buchungen'!D2:D124,$E20,'P24 monthly Buchungen'!C2:C124,"&gt;="&amp;DM$4,'P24 monthly Buchungen'!C2:C124,"&lt;"&amp;DM$5+1,'P24 monthly Buchungen'!L2:L124,"Einnahmen")-SUMIFS('P24 monthly Buchungen'!F2:F124,'P24 monthly Buchungen'!D2:D124,$E20,'P24 monthly Buchungen'!C2:C124,"&gt;="&amp;DM$4,'P24 monthly Buchungen'!C2:C124,"&lt;"&amp;DM$5+1,'P24 monthly Buchungen'!P2:P124,"Ausgaben")</f>
        <v>0</v>
      </c>
      <c r="DN20" s="21"/>
      <c r="DQ20" s="26">
        <f>SUMIFS('P24 monthly Buchungen'!F2:F124,'P24 monthly Buchungen'!D2:D124,$E20,'P24 monthly Buchungen'!C2:C124,"&gt;="&amp;DQ$4,'P24 monthly Buchungen'!C2:C124,"&lt;"&amp;DQ$5+1,'P24 monthly Buchungen'!L2:L124,"Ausgaben")-SUMIFS('P24 monthly Buchungen'!F2:F124,'P24 monthly Buchungen'!D2:D124,$E20,'P24 monthly Buchungen'!C2:C124,"&gt;="&amp;DQ$4,'P24 monthly Buchungen'!C2:C124,"&lt;"&amp;DQ$5+1,'P24 monthly Buchungen'!P2:P124,"Einnahmen")+SUMIFS('P24 monthly Buchungen'!F2:F124,'P24 monthly Buchungen'!D2:D124,$E20,'P24 monthly Buchungen'!C2:C124,"&gt;="&amp;DQ$4,'P24 monthly Buchungen'!C2:C124,"&lt;"&amp;DQ$5+1,'P24 monthly Buchungen'!L2:L124,"Einnahmen")-SUMIFS('P24 monthly Buchungen'!F2:F124,'P24 monthly Buchungen'!D2:D124,$E20,'P24 monthly Buchungen'!C2:C124,"&gt;="&amp;DQ$4,'P24 monthly Buchungen'!C2:C124,"&lt;"&amp;DQ$5+1,'P24 monthly Buchungen'!P2:P124,"Ausgaben")</f>
        <v>0</v>
      </c>
      <c r="DR20" s="21"/>
      <c r="DU20" s="26">
        <f>SUMIFS('P24 monthly Buchungen'!F2:F124,'P24 monthly Buchungen'!D2:D124,$E20,'P24 monthly Buchungen'!C2:C124,"&gt;="&amp;DU$4,'P24 monthly Buchungen'!C2:C124,"&lt;"&amp;DU$5+1,'P24 monthly Buchungen'!L2:L124,"Ausgaben")-SUMIFS('P24 monthly Buchungen'!F2:F124,'P24 monthly Buchungen'!D2:D124,$E20,'P24 monthly Buchungen'!C2:C124,"&gt;="&amp;DU$4,'P24 monthly Buchungen'!C2:C124,"&lt;"&amp;DU$5+1,'P24 monthly Buchungen'!P2:P124,"Einnahmen")+SUMIFS('P24 monthly Buchungen'!F2:F124,'P24 monthly Buchungen'!D2:D124,$E20,'P24 monthly Buchungen'!C2:C124,"&gt;="&amp;DU$4,'P24 monthly Buchungen'!C2:C124,"&lt;"&amp;DU$5+1,'P24 monthly Buchungen'!L2:L124,"Einnahmen")-SUMIFS('P24 monthly Buchungen'!F2:F124,'P24 monthly Buchungen'!D2:D124,$E20,'P24 monthly Buchungen'!C2:C124,"&gt;="&amp;DU$4,'P24 monthly Buchungen'!C2:C124,"&lt;"&amp;DU$5+1,'P24 monthly Buchungen'!P2:P124,"Ausgaben")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Buchungen'!F2:F124,'P24 monthly Buchungen'!D2:D124,$E20,'P24 monthly Buchungen'!C2:C124,"&gt;="&amp;EG$4,'P24 monthly Buchungen'!C2:C124,"&lt;"&amp;EG$5+1,'P24 monthly Buchungen'!L2:L124,"Ausgaben")-SUMIFS('P24 monthly Buchungen'!F2:F124,'P24 monthly Buchungen'!D2:D124,$E20,'P24 monthly Buchungen'!C2:C124,"&gt;="&amp;EG$4,'P24 monthly Buchungen'!C2:C124,"&lt;"&amp;EG$5+1,'P24 monthly Buchungen'!P2:P124,"Einnahmen")+SUMIFS('P24 monthly Buchungen'!F2:F124,'P24 monthly Buchungen'!D2:D124,$E20,'P24 monthly Buchungen'!C2:C124,"&gt;="&amp;EG$4,'P24 monthly Buchungen'!C2:C124,"&lt;"&amp;EG$5+1,'P24 monthly Buchungen'!L2:L124,"Einnahmen")-SUMIFS('P24 monthly Buchungen'!F2:F124,'P24 monthly Buchungen'!D2:D124,$E20,'P24 monthly Buchungen'!C2:C124,"&gt;="&amp;EG$4,'P24 monthly Buchungen'!C2:C124,"&lt;"&amp;EG$5+1,'P24 monthly Buchungen'!P2:P124,"Ausgaben")</f>
        <v>0</v>
      </c>
      <c r="EH20" s="21"/>
      <c r="EK20" s="26">
        <f>SUMIFS('P24 monthly Buchungen'!F2:F124,'P24 monthly Buchungen'!D2:D124,$E20,'P24 monthly Buchungen'!C2:C124,"&gt;="&amp;EK$4,'P24 monthly Buchungen'!C2:C124,"&lt;"&amp;EK$5+1,'P24 monthly Buchungen'!L2:L124,"Ausgaben")-SUMIFS('P24 monthly Buchungen'!F2:F124,'P24 monthly Buchungen'!D2:D124,$E20,'P24 monthly Buchungen'!C2:C124,"&gt;="&amp;EK$4,'P24 monthly Buchungen'!C2:C124,"&lt;"&amp;EK$5+1,'P24 monthly Buchungen'!P2:P124,"Einnahmen")+SUMIFS('P24 monthly Buchungen'!F2:F124,'P24 monthly Buchungen'!D2:D124,$E20,'P24 monthly Buchungen'!C2:C124,"&gt;="&amp;EK$4,'P24 monthly Buchungen'!C2:C124,"&lt;"&amp;EK$5+1,'P24 monthly Buchungen'!L2:L124,"Einnahmen")-SUMIFS('P24 monthly Buchungen'!F2:F124,'P24 monthly Buchungen'!D2:D124,$E20,'P24 monthly Buchungen'!C2:C124,"&gt;="&amp;EK$4,'P24 monthly Buchungen'!C2:C124,"&lt;"&amp;EK$5+1,'P24 monthly Buchungen'!P2:P124,"Ausgaben")</f>
        <v>0</v>
      </c>
      <c r="EL20" s="21"/>
      <c r="EO20" s="26">
        <f>SUMIFS('P24 monthly Buchungen'!F2:F124,'P24 monthly Buchungen'!D2:D124,$E20,'P24 monthly Buchungen'!C2:C124,"&gt;="&amp;EO$4,'P24 monthly Buchungen'!C2:C124,"&lt;"&amp;EO$5+1,'P24 monthly Buchungen'!L2:L124,"Ausgaben")-SUMIFS('P24 monthly Buchungen'!F2:F124,'P24 monthly Buchungen'!D2:D124,$E20,'P24 monthly Buchungen'!C2:C124,"&gt;="&amp;EO$4,'P24 monthly Buchungen'!C2:C124,"&lt;"&amp;EO$5+1,'P24 monthly Buchungen'!P2:P124,"Einnahmen")+SUMIFS('P24 monthly Buchungen'!F2:F124,'P24 monthly Buchungen'!D2:D124,$E20,'P24 monthly Buchungen'!C2:C124,"&gt;="&amp;EO$4,'P24 monthly Buchungen'!C2:C124,"&lt;"&amp;EO$5+1,'P24 monthly Buchungen'!L2:L124,"Einnahmen")-SUMIFS('P24 monthly Buchungen'!F2:F124,'P24 monthly Buchungen'!D2:D124,$E20,'P24 monthly Buchungen'!C2:C124,"&gt;="&amp;EO$4,'P24 monthly Buchungen'!C2:C124,"&lt;"&amp;EO$5+1,'P24 monthly Buchungen'!P2:P124,"Ausgaben")</f>
        <v>0</v>
      </c>
      <c r="EP20" s="21"/>
      <c r="ES20" s="26">
        <f>SUMIFS('P24 monthly Buchungen'!F2:F124,'P24 monthly Buchungen'!D2:D124,$E20,'P24 monthly Buchungen'!C2:C124,"&gt;="&amp;ES$4,'P24 monthly Buchungen'!C2:C124,"&lt;"&amp;ES$5+1,'P24 monthly Buchungen'!L2:L124,"Ausgaben")-SUMIFS('P24 monthly Buchungen'!F2:F124,'P24 monthly Buchungen'!D2:D124,$E20,'P24 monthly Buchungen'!C2:C124,"&gt;="&amp;ES$4,'P24 monthly Buchungen'!C2:C124,"&lt;"&amp;ES$5+1,'P24 monthly Buchungen'!P2:P124,"Einnahmen")+SUMIFS('P24 monthly Buchungen'!F2:F124,'P24 monthly Buchungen'!D2:D124,$E20,'P24 monthly Buchungen'!C2:C124,"&gt;="&amp;ES$4,'P24 monthly Buchungen'!C2:C124,"&lt;"&amp;ES$5+1,'P24 monthly Buchungen'!L2:L124,"Einnahmen")-SUMIFS('P24 monthly Buchungen'!F2:F124,'P24 monthly Buchungen'!D2:D124,$E20,'P24 monthly Buchungen'!C2:C124,"&gt;="&amp;ES$4,'P24 monthly Buchungen'!C2:C124,"&lt;"&amp;ES$5+1,'P24 monthly Buchungen'!P2:P124,"Ausgaben")</f>
        <v>0</v>
      </c>
      <c r="ET20" s="21"/>
      <c r="EW20" s="26">
        <f>SUMIFS('P24 monthly Buchungen'!F2:F124,'P24 monthly Buchungen'!D2:D124,$E20,'P24 monthly Buchungen'!C2:C124,"&gt;="&amp;EW$4,'P24 monthly Buchungen'!C2:C124,"&lt;"&amp;EW$5+1,'P24 monthly Buchungen'!L2:L124,"Ausgaben")-SUMIFS('P24 monthly Buchungen'!F2:F124,'P24 monthly Buchungen'!D2:D124,$E20,'P24 monthly Buchungen'!C2:C124,"&gt;="&amp;EW$4,'P24 monthly Buchungen'!C2:C124,"&lt;"&amp;EW$5+1,'P24 monthly Buchungen'!P2:P124,"Einnahmen")+SUMIFS('P24 monthly Buchungen'!F2:F124,'P24 monthly Buchungen'!D2:D124,$E20,'P24 monthly Buchungen'!C2:C124,"&gt;="&amp;EW$4,'P24 monthly Buchungen'!C2:C124,"&lt;"&amp;EW$5+1,'P24 monthly Buchungen'!L2:L124,"Einnahmen")-SUMIFS('P24 monthly Buchungen'!F2:F124,'P24 monthly Buchungen'!D2:D124,$E20,'P24 monthly Buchungen'!C2:C124,"&gt;="&amp;EW$4,'P24 monthly Buchungen'!C2:C124,"&lt;"&amp;EW$5+1,'P24 monthly Buchungen'!P2:P124,"Ausgaben")</f>
        <v>0</v>
      </c>
      <c r="EX20" s="21"/>
      <c r="FA20" s="26">
        <f>SUMIFS('P24 monthly Buchungen'!F2:F124,'P24 monthly Buchungen'!D2:D124,$E20,'P24 monthly Buchungen'!C2:C124,"&gt;="&amp;FA$4,'P24 monthly Buchungen'!C2:C124,"&lt;"&amp;FA$5+1,'P24 monthly Buchungen'!L2:L124,"Ausgaben")-SUMIFS('P24 monthly Buchungen'!F2:F124,'P24 monthly Buchungen'!D2:D124,$E20,'P24 monthly Buchungen'!C2:C124,"&gt;="&amp;FA$4,'P24 monthly Buchungen'!C2:C124,"&lt;"&amp;FA$5+1,'P24 monthly Buchungen'!P2:P124,"Einnahmen")+SUMIFS('P24 monthly Buchungen'!F2:F124,'P24 monthly Buchungen'!D2:D124,$E20,'P24 monthly Buchungen'!C2:C124,"&gt;="&amp;FA$4,'P24 monthly Buchungen'!C2:C124,"&lt;"&amp;FA$5+1,'P24 monthly Buchungen'!L2:L124,"Einnahmen")-SUMIFS('P24 monthly Buchungen'!F2:F124,'P24 monthly Buchungen'!D2:D124,$E20,'P24 monthly Buchungen'!C2:C124,"&gt;="&amp;FA$4,'P24 monthly Buchungen'!C2:C124,"&lt;"&amp;FA$5+1,'P24 monthly Buchungen'!P2:P124,"Ausgaben")</f>
        <v>0</v>
      </c>
      <c r="FB20" s="21"/>
      <c r="FE20" s="26">
        <f>SUMIFS('P24 monthly Buchungen'!F2:F124,'P24 monthly Buchungen'!D2:D124,$E20,'P24 monthly Buchungen'!C2:C124,"&gt;="&amp;FE$4,'P24 monthly Buchungen'!C2:C124,"&lt;"&amp;FE$5+1,'P24 monthly Buchungen'!L2:L124,"Ausgaben")-SUMIFS('P24 monthly Buchungen'!F2:F124,'P24 monthly Buchungen'!D2:D124,$E20,'P24 monthly Buchungen'!C2:C124,"&gt;="&amp;FE$4,'P24 monthly Buchungen'!C2:C124,"&lt;"&amp;FE$5+1,'P24 monthly Buchungen'!P2:P124,"Einnahmen")+SUMIFS('P24 monthly Buchungen'!F2:F124,'P24 monthly Buchungen'!D2:D124,$E20,'P24 monthly Buchungen'!C2:C124,"&gt;="&amp;FE$4,'P24 monthly Buchungen'!C2:C124,"&lt;"&amp;FE$5+1,'P24 monthly Buchungen'!L2:L124,"Einnahmen")-SUMIFS('P24 monthly Buchungen'!F2:F124,'P24 monthly Buchungen'!D2:D124,$E20,'P24 monthly Buchungen'!C2:C124,"&gt;="&amp;FE$4,'P24 monthly Buchungen'!C2:C124,"&lt;"&amp;FE$5+1,'P24 monthly Buchungen'!P2:P124,"Ausgaben")</f>
        <v>0</v>
      </c>
      <c r="FF20" s="21"/>
      <c r="FI20" s="26">
        <f>SUMIFS('P24 monthly Buchungen'!F2:F124,'P24 monthly Buchungen'!D2:D124,$E20,'P24 monthly Buchungen'!C2:C124,"&gt;="&amp;FI$4,'P24 monthly Buchungen'!C2:C124,"&lt;"&amp;FI$5+1,'P24 monthly Buchungen'!L2:L124,"Ausgaben")-SUMIFS('P24 monthly Buchungen'!F2:F124,'P24 monthly Buchungen'!D2:D124,$E20,'P24 monthly Buchungen'!C2:C124,"&gt;="&amp;FI$4,'P24 monthly Buchungen'!C2:C124,"&lt;"&amp;FI$5+1,'P24 monthly Buchungen'!P2:P124,"Einnahmen")+SUMIFS('P24 monthly Buchungen'!F2:F124,'P24 monthly Buchungen'!D2:D124,$E20,'P24 monthly Buchungen'!C2:C124,"&gt;="&amp;FI$4,'P24 monthly Buchungen'!C2:C124,"&lt;"&amp;FI$5+1,'P24 monthly Buchungen'!L2:L124,"Einnahmen")-SUMIFS('P24 monthly Buchungen'!F2:F124,'P24 monthly Buchungen'!D2:D124,$E20,'P24 monthly Buchungen'!C2:C124,"&gt;="&amp;FI$4,'P24 monthly Buchungen'!C2:C124,"&lt;"&amp;FI$5+1,'P24 monthly Buchungen'!P2:P124,"Ausgaben")</f>
        <v>0</v>
      </c>
      <c r="FJ20" s="21"/>
      <c r="FM20" s="26">
        <f>SUMIFS('P24 monthly Buchungen'!F2:F124,'P24 monthly Buchungen'!D2:D124,$E20,'P24 monthly Buchungen'!C2:C124,"&gt;="&amp;FM$4,'P24 monthly Buchungen'!C2:C124,"&lt;"&amp;FM$5+1,'P24 monthly Buchungen'!L2:L124,"Ausgaben")-SUMIFS('P24 monthly Buchungen'!F2:F124,'P24 monthly Buchungen'!D2:D124,$E20,'P24 monthly Buchungen'!C2:C124,"&gt;="&amp;FM$4,'P24 monthly Buchungen'!C2:C124,"&lt;"&amp;FM$5+1,'P24 monthly Buchungen'!P2:P124,"Einnahmen")+SUMIFS('P24 monthly Buchungen'!F2:F124,'P24 monthly Buchungen'!D2:D124,$E20,'P24 monthly Buchungen'!C2:C124,"&gt;="&amp;FM$4,'P24 monthly Buchungen'!C2:C124,"&lt;"&amp;FM$5+1,'P24 monthly Buchungen'!L2:L124,"Einnahmen")-SUMIFS('P24 monthly Buchungen'!F2:F124,'P24 monthly Buchungen'!D2:D124,$E20,'P24 monthly Buchungen'!C2:C124,"&gt;="&amp;FM$4,'P24 monthly Buchungen'!C2:C124,"&lt;"&amp;FM$5+1,'P24 monthly Buchungen'!P2:P124,"Ausgaben")</f>
        <v>0</v>
      </c>
      <c r="FN20" s="21"/>
      <c r="FQ20" s="26">
        <f>SUMIFS('P24 monthly Buchungen'!F2:F124,'P24 monthly Buchungen'!D2:D124,$E20,'P24 monthly Buchungen'!C2:C124,"&gt;="&amp;FQ$4,'P24 monthly Buchungen'!C2:C124,"&lt;"&amp;FQ$5+1,'P24 monthly Buchungen'!L2:L124,"Ausgaben")-SUMIFS('P24 monthly Buchungen'!F2:F124,'P24 monthly Buchungen'!D2:D124,$E20,'P24 monthly Buchungen'!C2:C124,"&gt;="&amp;FQ$4,'P24 monthly Buchungen'!C2:C124,"&lt;"&amp;FQ$5+1,'P24 monthly Buchungen'!P2:P124,"Einnahmen")+SUMIFS('P24 monthly Buchungen'!F2:F124,'P24 monthly Buchungen'!D2:D124,$E20,'P24 monthly Buchungen'!C2:C124,"&gt;="&amp;FQ$4,'P24 monthly Buchungen'!C2:C124,"&lt;"&amp;FQ$5+1,'P24 monthly Buchungen'!L2:L124,"Einnahmen")-SUMIFS('P24 monthly Buchungen'!F2:F124,'P24 monthly Buchungen'!D2:D124,$E20,'P24 monthly Buchungen'!C2:C124,"&gt;="&amp;FQ$4,'P24 monthly Buchungen'!C2:C124,"&lt;"&amp;FQ$5+1,'P24 monthly Buchungen'!P2:P124,"Ausgaben")</f>
        <v>0</v>
      </c>
      <c r="FR20" s="21"/>
      <c r="FU20" s="26">
        <f>SUMIFS('P24 monthly Buchungen'!F2:F124,'P24 monthly Buchungen'!D2:D124,$E20,'P24 monthly Buchungen'!C2:C124,"&gt;="&amp;FU$4,'P24 monthly Buchungen'!C2:C124,"&lt;"&amp;FU$5+1,'P24 monthly Buchungen'!L2:L124,"Ausgaben")-SUMIFS('P24 monthly Buchungen'!F2:F124,'P24 monthly Buchungen'!D2:D124,$E20,'P24 monthly Buchungen'!C2:C124,"&gt;="&amp;FU$4,'P24 monthly Buchungen'!C2:C124,"&lt;"&amp;FU$5+1,'P24 monthly Buchungen'!P2:P124,"Einnahmen")+SUMIFS('P24 monthly Buchungen'!F2:F124,'P24 monthly Buchungen'!D2:D124,$E20,'P24 monthly Buchungen'!C2:C124,"&gt;="&amp;FU$4,'P24 monthly Buchungen'!C2:C124,"&lt;"&amp;FU$5+1,'P24 monthly Buchungen'!L2:L124,"Einnahmen")-SUMIFS('P24 monthly Buchungen'!F2:F124,'P24 monthly Buchungen'!D2:D124,$E20,'P24 monthly Buchungen'!C2:C124,"&gt;="&amp;FU$4,'P24 monthly Buchungen'!C2:C124,"&lt;"&amp;FU$5+1,'P24 monthly Buchungen'!P2:P124,"Ausgaben")</f>
        <v>0</v>
      </c>
      <c r="FV20" s="21"/>
      <c r="FY20" s="26">
        <f>SUMIFS('P24 monthly Buchungen'!F2:F124,'P24 monthly Buchungen'!D2:D124,$E20,'P24 monthly Buchungen'!C2:C124,"&gt;="&amp;FY$4,'P24 monthly Buchungen'!C2:C124,"&lt;"&amp;FY$5+1,'P24 monthly Buchungen'!L2:L124,"Ausgaben")-SUMIFS('P24 monthly Buchungen'!F2:F124,'P24 monthly Buchungen'!D2:D124,$E20,'P24 monthly Buchungen'!C2:C124,"&gt;="&amp;FY$4,'P24 monthly Buchungen'!C2:C124,"&lt;"&amp;FY$5+1,'P24 monthly Buchungen'!P2:P124,"Einnahmen")+SUMIFS('P24 monthly Buchungen'!F2:F124,'P24 monthly Buchungen'!D2:D124,$E20,'P24 monthly Buchungen'!C2:C124,"&gt;="&amp;FY$4,'P24 monthly Buchungen'!C2:C124,"&lt;"&amp;FY$5+1,'P24 monthly Buchungen'!L2:L124,"Einnahmen")-SUMIFS('P24 monthly Buchungen'!F2:F124,'P24 monthly Buchungen'!D2:D124,$E20,'P24 monthly Buchungen'!C2:C124,"&gt;="&amp;FY$4,'P24 monthly Buchungen'!C2:C124,"&lt;"&amp;FY$5+1,'P24 monthly Buchungen'!P2:P124,"Ausgaben")</f>
        <v>0</v>
      </c>
      <c r="FZ20" s="21"/>
      <c r="GC20" s="26">
        <f>SUMIFS('P24 monthly Buchungen'!F2:F124,'P24 monthly Buchungen'!D2:D124,$E20,'P24 monthly Buchungen'!C2:C124,"&gt;="&amp;GC$4,'P24 monthly Buchungen'!C2:C124,"&lt;"&amp;GC$5+1,'P24 monthly Buchungen'!L2:L124,"Ausgaben")-SUMIFS('P24 monthly Buchungen'!F2:F124,'P24 monthly Buchungen'!D2:D124,$E20,'P24 monthly Buchungen'!C2:C124,"&gt;="&amp;GC$4,'P24 monthly Buchungen'!C2:C124,"&lt;"&amp;GC$5+1,'P24 monthly Buchungen'!P2:P124,"Einnahmen")+SUMIFS('P24 monthly Buchungen'!F2:F124,'P24 monthly Buchungen'!D2:D124,$E20,'P24 monthly Buchungen'!C2:C124,"&gt;="&amp;GC$4,'P24 monthly Buchungen'!C2:C124,"&lt;"&amp;GC$5+1,'P24 monthly Buchungen'!L2:L124,"Einnahmen")-SUMIFS('P24 monthly Buchungen'!F2:F124,'P24 monthly Buchungen'!D2:D124,$E20,'P24 monthly Buchungen'!C2:C124,"&gt;="&amp;GC$4,'P24 monthly Buchungen'!C2:C124,"&lt;"&amp;GC$5+1,'P24 monthly Buchungen'!P2:P124,"Ausgaben")</f>
        <v>0</v>
      </c>
    </row>
    <row r="21" spans="1:185" x14ac:dyDescent="0.2">
      <c r="D21" t="s">
        <v>5022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Buchungen'!F2:F124,'P24 monthly Buchungen'!D2:D124,$E21,'P24 monthly Buchungen'!C2:C124,"&gt;="&amp;U$4,'P24 monthly Buchungen'!C2:C124,"&lt;"&amp;U$5+1,'P24 monthly Buchungen'!L2:L124,"Ausgaben")-SUMIFS('P24 monthly Buchungen'!F2:F124,'P24 monthly Buchungen'!D2:D124,$E21,'P24 monthly Buchungen'!C2:C124,"&gt;="&amp;U$4,'P24 monthly Buchungen'!C2:C124,"&lt;"&amp;U$5+1,'P24 monthly Buchungen'!P2:P124,"Einnahmen")+SUMIFS('P24 monthly Buchungen'!F2:F124,'P24 monthly Buchungen'!D2:D124,$E21,'P24 monthly Buchungen'!C2:C124,"&gt;="&amp;U$4,'P24 monthly Buchungen'!C2:C124,"&lt;"&amp;U$5+1,'P24 monthly Buchungen'!L2:L124,"Einnahmen")-SUMIFS('P24 monthly Buchungen'!F2:F124,'P24 monthly Buchungen'!D2:D124,$E21,'P24 monthly Buchungen'!C2:C124,"&gt;="&amp;U$4,'P24 monthly Buchungen'!C2:C124,"&lt;"&amp;U$5+1,'P24 monthly Buchungen'!P2:P124,"Ausgaben")</f>
        <v>0</v>
      </c>
      <c r="V21" s="21"/>
      <c r="Y21" s="26">
        <f>SUMIFS('P24 monthly Buchungen'!F2:F124,'P24 monthly Buchungen'!D2:D124,$E21,'P24 monthly Buchungen'!C2:C124,"&gt;="&amp;Y$4,'P24 monthly Buchungen'!C2:C124,"&lt;"&amp;Y$5+1,'P24 monthly Buchungen'!L2:L124,"Ausgaben")-SUMIFS('P24 monthly Buchungen'!F2:F124,'P24 monthly Buchungen'!D2:D124,$E21,'P24 monthly Buchungen'!C2:C124,"&gt;="&amp;Y$4,'P24 monthly Buchungen'!C2:C124,"&lt;"&amp;Y$5+1,'P24 monthly Buchungen'!P2:P124,"Einnahmen")+SUMIFS('P24 monthly Buchungen'!F2:F124,'P24 monthly Buchungen'!D2:D124,$E21,'P24 monthly Buchungen'!C2:C124,"&gt;="&amp;Y$4,'P24 monthly Buchungen'!C2:C124,"&lt;"&amp;Y$5+1,'P24 monthly Buchungen'!L2:L124,"Einnahmen")-SUMIFS('P24 monthly Buchungen'!F2:F124,'P24 monthly Buchungen'!D2:D124,$E21,'P24 monthly Buchungen'!C2:C124,"&gt;="&amp;Y$4,'P24 monthly Buchungen'!C2:C124,"&lt;"&amp;Y$5+1,'P24 monthly Buchungen'!P2:P124,"Ausgaben")</f>
        <v>0</v>
      </c>
      <c r="Z21" s="21"/>
      <c r="AC21" s="26">
        <f>SUMIFS('P24 monthly Buchungen'!F2:F124,'P24 monthly Buchungen'!D2:D124,$E21,'P24 monthly Buchungen'!C2:C124,"&gt;="&amp;AC$4,'P24 monthly Buchungen'!C2:C124,"&lt;"&amp;AC$5+1,'P24 monthly Buchungen'!L2:L124,"Ausgaben")-SUMIFS('P24 monthly Buchungen'!F2:F124,'P24 monthly Buchungen'!D2:D124,$E21,'P24 monthly Buchungen'!C2:C124,"&gt;="&amp;AC$4,'P24 monthly Buchungen'!C2:C124,"&lt;"&amp;AC$5+1,'P24 monthly Buchungen'!P2:P124,"Einnahmen")+SUMIFS('P24 monthly Buchungen'!F2:F124,'P24 monthly Buchungen'!D2:D124,$E21,'P24 monthly Buchungen'!C2:C124,"&gt;="&amp;AC$4,'P24 monthly Buchungen'!C2:C124,"&lt;"&amp;AC$5+1,'P24 monthly Buchungen'!L2:L124,"Einnahmen")-SUMIFS('P24 monthly Buchungen'!F2:F124,'P24 monthly Buchungen'!D2:D124,$E21,'P24 monthly Buchungen'!C2:C124,"&gt;="&amp;AC$4,'P24 monthly Buchungen'!C2:C124,"&lt;"&amp;AC$5+1,'P24 monthly Buchungen'!P2:P124,"Ausgaben")</f>
        <v>0</v>
      </c>
      <c r="AD21" s="21"/>
      <c r="AG21" s="26">
        <f>SUMIFS('P24 monthly Buchungen'!F2:F124,'P24 monthly Buchungen'!D2:D124,$E21,'P24 monthly Buchungen'!C2:C124,"&gt;="&amp;AG$4,'P24 monthly Buchungen'!C2:C124,"&lt;"&amp;AG$5+1,'P24 monthly Buchungen'!L2:L124,"Ausgaben")-SUMIFS('P24 monthly Buchungen'!F2:F124,'P24 monthly Buchungen'!D2:D124,$E21,'P24 monthly Buchungen'!C2:C124,"&gt;="&amp;AG$4,'P24 monthly Buchungen'!C2:C124,"&lt;"&amp;AG$5+1,'P24 monthly Buchungen'!P2:P124,"Einnahmen")+SUMIFS('P24 monthly Buchungen'!F2:F124,'P24 monthly Buchungen'!D2:D124,$E21,'P24 monthly Buchungen'!C2:C124,"&gt;="&amp;AG$4,'P24 monthly Buchungen'!C2:C124,"&lt;"&amp;AG$5+1,'P24 monthly Buchungen'!L2:L124,"Einnahmen")-SUMIFS('P24 monthly Buchungen'!F2:F124,'P24 monthly Buchungen'!D2:D124,$E21,'P24 monthly Buchungen'!C2:C124,"&gt;="&amp;AG$4,'P24 monthly Buchungen'!C2:C124,"&lt;"&amp;AG$5+1,'P24 monthly Buchungen'!P2:P124,"Ausgaben")</f>
        <v>22.5</v>
      </c>
      <c r="AH21" s="21"/>
      <c r="AK21" s="26">
        <f>SUMIFS('P24 monthly Buchungen'!F2:F124,'P24 monthly Buchungen'!D2:D124,$E21,'P24 monthly Buchungen'!C2:C124,"&gt;="&amp;AK$4,'P24 monthly Buchungen'!C2:C124,"&lt;"&amp;AK$5+1,'P24 monthly Buchungen'!L2:L124,"Ausgaben")-SUMIFS('P24 monthly Buchungen'!F2:F124,'P24 monthly Buchungen'!D2:D124,$E21,'P24 monthly Buchungen'!C2:C124,"&gt;="&amp;AK$4,'P24 monthly Buchungen'!C2:C124,"&lt;"&amp;AK$5+1,'P24 monthly Buchungen'!P2:P124,"Einnahmen")+SUMIFS('P24 monthly Buchungen'!F2:F124,'P24 monthly Buchungen'!D2:D124,$E21,'P24 monthly Buchungen'!C2:C124,"&gt;="&amp;AK$4,'P24 monthly Buchungen'!C2:C124,"&lt;"&amp;AK$5+1,'P24 monthly Buchungen'!L2:L124,"Einnahmen")-SUMIFS('P24 monthly Buchungen'!F2:F124,'P24 monthly Buchungen'!D2:D124,$E21,'P24 monthly Buchungen'!C2:C124,"&gt;="&amp;AK$4,'P24 monthly Buchungen'!C2:C124,"&lt;"&amp;AK$5+1,'P24 monthly Buchungen'!P2:P124,"Ausgaben")</f>
        <v>0</v>
      </c>
      <c r="AL21" s="21"/>
      <c r="AO21" s="26">
        <f>SUMIFS('P24 monthly Buchungen'!F2:F124,'P24 monthly Buchungen'!D2:D124,$E21,'P24 monthly Buchungen'!C2:C124,"&gt;="&amp;AO$4,'P24 monthly Buchungen'!C2:C124,"&lt;"&amp;AO$5+1,'P24 monthly Buchungen'!L2:L124,"Ausgaben")-SUMIFS('P24 monthly Buchungen'!F2:F124,'P24 monthly Buchungen'!D2:D124,$E21,'P24 monthly Buchungen'!C2:C124,"&gt;="&amp;AO$4,'P24 monthly Buchungen'!C2:C124,"&lt;"&amp;AO$5+1,'P24 monthly Buchungen'!P2:P124,"Einnahmen")+SUMIFS('P24 monthly Buchungen'!F2:F124,'P24 monthly Buchungen'!D2:D124,$E21,'P24 monthly Buchungen'!C2:C124,"&gt;="&amp;AO$4,'P24 monthly Buchungen'!C2:C124,"&lt;"&amp;AO$5+1,'P24 monthly Buchungen'!L2:L124,"Einnahmen")-SUMIFS('P24 monthly Buchungen'!F2:F124,'P24 monthly Buchungen'!D2:D124,$E21,'P24 monthly Buchungen'!C2:C124,"&gt;="&amp;AO$4,'P24 monthly Buchungen'!C2:C124,"&lt;"&amp;AO$5+1,'P24 monthly Buchungen'!P2:P124,"Ausgaben")</f>
        <v>0</v>
      </c>
      <c r="AP21" s="21"/>
      <c r="AS21" s="26">
        <f>SUMIFS('P24 monthly Buchungen'!F2:F124,'P24 monthly Buchungen'!D2:D124,$E21,'P24 monthly Buchungen'!C2:C124,"&gt;="&amp;AS$4,'P24 monthly Buchungen'!C2:C124,"&lt;"&amp;AS$5+1,'P24 monthly Buchungen'!L2:L124,"Ausgaben")-SUMIFS('P24 monthly Buchungen'!F2:F124,'P24 monthly Buchungen'!D2:D124,$E21,'P24 monthly Buchungen'!C2:C124,"&gt;="&amp;AS$4,'P24 monthly Buchungen'!C2:C124,"&lt;"&amp;AS$5+1,'P24 monthly Buchungen'!P2:P124,"Einnahmen")+SUMIFS('P24 monthly Buchungen'!F2:F124,'P24 monthly Buchungen'!D2:D124,$E21,'P24 monthly Buchungen'!C2:C124,"&gt;="&amp;AS$4,'P24 monthly Buchungen'!C2:C124,"&lt;"&amp;AS$5+1,'P24 monthly Buchungen'!L2:L124,"Einnahmen")-SUMIFS('P24 monthly Buchungen'!F2:F124,'P24 monthly Buchungen'!D2:D124,$E21,'P24 monthly Buchungen'!C2:C124,"&gt;="&amp;AS$4,'P24 monthly Buchungen'!C2:C124,"&lt;"&amp;AS$5+1,'P24 monthly Buchungen'!P2:P124,"Ausgaben")</f>
        <v>0</v>
      </c>
      <c r="AT21" s="21"/>
      <c r="AW21" s="26">
        <f>SUMIFS('P24 monthly Buchungen'!F2:F124,'P24 monthly Buchungen'!D2:D124,$E21,'P24 monthly Buchungen'!C2:C124,"&gt;="&amp;AW$4,'P24 monthly Buchungen'!C2:C124,"&lt;"&amp;AW$5+1,'P24 monthly Buchungen'!L2:L124,"Ausgaben")-SUMIFS('P24 monthly Buchungen'!F2:F124,'P24 monthly Buchungen'!D2:D124,$E21,'P24 monthly Buchungen'!C2:C124,"&gt;="&amp;AW$4,'P24 monthly Buchungen'!C2:C124,"&lt;"&amp;AW$5+1,'P24 monthly Buchungen'!P2:P124,"Einnahmen")+SUMIFS('P24 monthly Buchungen'!F2:F124,'P24 monthly Buchungen'!D2:D124,$E21,'P24 monthly Buchungen'!C2:C124,"&gt;="&amp;AW$4,'P24 monthly Buchungen'!C2:C124,"&lt;"&amp;AW$5+1,'P24 monthly Buchungen'!L2:L124,"Einnahmen")-SUMIFS('P24 monthly Buchungen'!F2:F124,'P24 monthly Buchungen'!D2:D124,$E21,'P24 monthly Buchungen'!C2:C124,"&gt;="&amp;AW$4,'P24 monthly Buchungen'!C2:C124,"&lt;"&amp;AW$5+1,'P24 monthly Buchungen'!P2:P124,"Ausgaben")</f>
        <v>0</v>
      </c>
      <c r="AX21" s="21"/>
      <c r="BA21" s="26">
        <f>SUMIFS('P24 monthly Buchungen'!F2:F124,'P24 monthly Buchungen'!D2:D124,$E21,'P24 monthly Buchungen'!C2:C124,"&gt;="&amp;BA$4,'P24 monthly Buchungen'!C2:C124,"&lt;"&amp;BA$5+1,'P24 monthly Buchungen'!L2:L124,"Ausgaben")-SUMIFS('P24 monthly Buchungen'!F2:F124,'P24 monthly Buchungen'!D2:D124,$E21,'P24 monthly Buchungen'!C2:C124,"&gt;="&amp;BA$4,'P24 monthly Buchungen'!C2:C124,"&lt;"&amp;BA$5+1,'P24 monthly Buchungen'!P2:P124,"Einnahmen")+SUMIFS('P24 monthly Buchungen'!F2:F124,'P24 monthly Buchungen'!D2:D124,$E21,'P24 monthly Buchungen'!C2:C124,"&gt;="&amp;BA$4,'P24 monthly Buchungen'!C2:C124,"&lt;"&amp;BA$5+1,'P24 monthly Buchungen'!L2:L124,"Einnahmen")-SUMIFS('P24 monthly Buchungen'!F2:F124,'P24 monthly Buchungen'!D2:D124,$E21,'P24 monthly Buchungen'!C2:C124,"&gt;="&amp;BA$4,'P24 monthly Buchungen'!C2:C124,"&lt;"&amp;BA$5+1,'P24 monthly Buchungen'!P2:P124,"Ausgaben")</f>
        <v>0</v>
      </c>
      <c r="BB21" s="21"/>
      <c r="BE21" s="26">
        <f>SUMIFS('P24 monthly Buchungen'!F2:F124,'P24 monthly Buchungen'!D2:D124,$E21,'P24 monthly Buchungen'!C2:C124,"&gt;="&amp;BE$4,'P24 monthly Buchungen'!C2:C124,"&lt;"&amp;BE$5+1,'P24 monthly Buchungen'!L2:L124,"Ausgaben")-SUMIFS('P24 monthly Buchungen'!F2:F124,'P24 monthly Buchungen'!D2:D124,$E21,'P24 monthly Buchungen'!C2:C124,"&gt;="&amp;BE$4,'P24 monthly Buchungen'!C2:C124,"&lt;"&amp;BE$5+1,'P24 monthly Buchungen'!P2:P124,"Einnahmen")+SUMIFS('P24 monthly Buchungen'!F2:F124,'P24 monthly Buchungen'!D2:D124,$E21,'P24 monthly Buchungen'!C2:C124,"&gt;="&amp;BE$4,'P24 monthly Buchungen'!C2:C124,"&lt;"&amp;BE$5+1,'P24 monthly Buchungen'!L2:L124,"Einnahmen")-SUMIFS('P24 monthly Buchungen'!F2:F124,'P24 monthly Buchungen'!D2:D124,$E21,'P24 monthly Buchungen'!C2:C124,"&gt;="&amp;BE$4,'P24 monthly Buchungen'!C2:C124,"&lt;"&amp;BE$5+1,'P24 monthly Buchungen'!P2:P124,"Ausgaben")</f>
        <v>0</v>
      </c>
      <c r="BF21" s="21"/>
      <c r="BI21" s="26">
        <f>SUMIFS('P24 monthly Buchungen'!F2:F124,'P24 monthly Buchungen'!D2:D124,$E21,'P24 monthly Buchungen'!C2:C124,"&gt;="&amp;BI$4,'P24 monthly Buchungen'!C2:C124,"&lt;"&amp;BI$5+1,'P24 monthly Buchungen'!L2:L124,"Ausgaben")-SUMIFS('P24 monthly Buchungen'!F2:F124,'P24 monthly Buchungen'!D2:D124,$E21,'P24 monthly Buchungen'!C2:C124,"&gt;="&amp;BI$4,'P24 monthly Buchungen'!C2:C124,"&lt;"&amp;BI$5+1,'P24 monthly Buchungen'!P2:P124,"Einnahmen")+SUMIFS('P24 monthly Buchungen'!F2:F124,'P24 monthly Buchungen'!D2:D124,$E21,'P24 monthly Buchungen'!C2:C124,"&gt;="&amp;BI$4,'P24 monthly Buchungen'!C2:C124,"&lt;"&amp;BI$5+1,'P24 monthly Buchungen'!L2:L124,"Einnahmen")-SUMIFS('P24 monthly Buchungen'!F2:F124,'P24 monthly Buchungen'!D2:D124,$E21,'P24 monthly Buchungen'!C2:C124,"&gt;="&amp;BI$4,'P24 monthly Buchungen'!C2:C124,"&lt;"&amp;BI$5+1,'P24 monthly Buchungen'!P2:P124,"Ausgaben")</f>
        <v>18.920000000000002</v>
      </c>
      <c r="BJ21" s="21"/>
      <c r="BM21" s="26">
        <f>SUMIFS('P24 monthly Buchungen'!F2:F124,'P24 monthly Buchungen'!D2:D124,$E21,'P24 monthly Buchungen'!C2:C124,"&gt;="&amp;BM$4,'P24 monthly Buchungen'!C2:C124,"&lt;"&amp;BM$5+1,'P24 monthly Buchungen'!L2:L124,"Ausgaben")-SUMIFS('P24 monthly Buchungen'!F2:F124,'P24 monthly Buchungen'!D2:D124,$E21,'P24 monthly Buchungen'!C2:C124,"&gt;="&amp;BM$4,'P24 monthly Buchungen'!C2:C124,"&lt;"&amp;BM$5+1,'P24 monthly Buchungen'!P2:P124,"Einnahmen")+SUMIFS('P24 monthly Buchungen'!F2:F124,'P24 monthly Buchungen'!D2:D124,$E21,'P24 monthly Buchungen'!C2:C124,"&gt;="&amp;BM$4,'P24 monthly Buchungen'!C2:C124,"&lt;"&amp;BM$5+1,'P24 monthly Buchungen'!L2:L124,"Einnahmen")-SUMIFS('P24 monthly Buchungen'!F2:F124,'P24 monthly Buchungen'!D2:D124,$E21,'P24 monthly Buchungen'!C2:C124,"&gt;="&amp;BM$4,'P24 monthly Buchungen'!C2:C124,"&lt;"&amp;BM$5+1,'P24 monthly Buchungen'!P2:P124,"Ausgaben")</f>
        <v>0</v>
      </c>
      <c r="BN21" s="21"/>
      <c r="BQ21" s="26">
        <f>SUMIFS('P24 monthly Buchungen'!F2:F124,'P24 monthly Buchungen'!D2:D124,$E21,'P24 monthly Buchungen'!C2:C124,"&gt;="&amp;BQ$4,'P24 monthly Buchungen'!C2:C124,"&lt;"&amp;BQ$5+1,'P24 monthly Buchungen'!L2:L124,"Ausgaben")-SUMIFS('P24 monthly Buchungen'!F2:F124,'P24 monthly Buchungen'!D2:D124,$E21,'P24 monthly Buchungen'!C2:C124,"&gt;="&amp;BQ$4,'P24 monthly Buchungen'!C2:C124,"&lt;"&amp;BQ$5+1,'P24 monthly Buchungen'!P2:P124,"Einnahmen")+SUMIFS('P24 monthly Buchungen'!F2:F124,'P24 monthly Buchungen'!D2:D124,$E21,'P24 monthly Buchungen'!C2:C124,"&gt;="&amp;BQ$4,'P24 monthly Buchungen'!C2:C124,"&lt;"&amp;BQ$5+1,'P24 monthly Buchungen'!L2:L124,"Einnahmen")-SUMIFS('P24 monthly Buchungen'!F2:F124,'P24 monthly Buchungen'!D2:D124,$E21,'P24 monthly Buchungen'!C2:C124,"&gt;="&amp;BQ$4,'P24 monthly Buchungen'!C2:C124,"&lt;"&amp;BQ$5+1,'P24 monthly Buchungen'!P2:P124,"Ausgaben")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Buchungen'!F2:F124,'P24 monthly Buchungen'!D2:D124,$E21,'P24 monthly Buchungen'!C2:C124,"&gt;="&amp;CC$4,'P24 monthly Buchungen'!C2:C124,"&lt;"&amp;CC$5+1,'P24 monthly Buchungen'!L2:L124,"Ausgaben")-SUMIFS('P24 monthly Buchungen'!F2:F124,'P24 monthly Buchungen'!D2:D124,$E21,'P24 monthly Buchungen'!C2:C124,"&gt;="&amp;CC$4,'P24 monthly Buchungen'!C2:C124,"&lt;"&amp;CC$5+1,'P24 monthly Buchungen'!P2:P124,"Einnahmen")+SUMIFS('P24 monthly Buchungen'!F2:F124,'P24 monthly Buchungen'!D2:D124,$E21,'P24 monthly Buchungen'!C2:C124,"&gt;="&amp;CC$4,'P24 monthly Buchungen'!C2:C124,"&lt;"&amp;CC$5+1,'P24 monthly Buchungen'!L2:L124,"Einnahmen")-SUMIFS('P24 monthly Buchungen'!F2:F124,'P24 monthly Buchungen'!D2:D124,$E21,'P24 monthly Buchungen'!C2:C124,"&gt;="&amp;CC$4,'P24 monthly Buchungen'!C2:C124,"&lt;"&amp;CC$5+1,'P24 monthly Buchungen'!P2:P124,"Ausgaben")</f>
        <v>34</v>
      </c>
      <c r="CD21" s="21"/>
      <c r="CG21" s="26">
        <f>SUMIFS('P24 monthly Buchungen'!F2:F124,'P24 monthly Buchungen'!D2:D124,$E21,'P24 monthly Buchungen'!C2:C124,"&gt;="&amp;CG$4,'P24 monthly Buchungen'!C2:C124,"&lt;"&amp;CG$5+1,'P24 monthly Buchungen'!L2:L124,"Ausgaben")-SUMIFS('P24 monthly Buchungen'!F2:F124,'P24 monthly Buchungen'!D2:D124,$E21,'P24 monthly Buchungen'!C2:C124,"&gt;="&amp;CG$4,'P24 monthly Buchungen'!C2:C124,"&lt;"&amp;CG$5+1,'P24 monthly Buchungen'!P2:P124,"Einnahmen")+SUMIFS('P24 monthly Buchungen'!F2:F124,'P24 monthly Buchungen'!D2:D124,$E21,'P24 monthly Buchungen'!C2:C124,"&gt;="&amp;CG$4,'P24 monthly Buchungen'!C2:C124,"&lt;"&amp;CG$5+1,'P24 monthly Buchungen'!L2:L124,"Einnahmen")-SUMIFS('P24 monthly Buchungen'!F2:F124,'P24 monthly Buchungen'!D2:D124,$E21,'P24 monthly Buchungen'!C2:C124,"&gt;="&amp;CG$4,'P24 monthly Buchungen'!C2:C124,"&lt;"&amp;CG$5+1,'P24 monthly Buchungen'!P2:P124,"Ausgaben")</f>
        <v>0</v>
      </c>
      <c r="CH21" s="21"/>
      <c r="CK21" s="26">
        <f>SUMIFS('P24 monthly Buchungen'!F2:F124,'P24 monthly Buchungen'!D2:D124,$E21,'P24 monthly Buchungen'!C2:C124,"&gt;="&amp;CK$4,'P24 monthly Buchungen'!C2:C124,"&lt;"&amp;CK$5+1,'P24 monthly Buchungen'!L2:L124,"Ausgaben")-SUMIFS('P24 monthly Buchungen'!F2:F124,'P24 monthly Buchungen'!D2:D124,$E21,'P24 monthly Buchungen'!C2:C124,"&gt;="&amp;CK$4,'P24 monthly Buchungen'!C2:C124,"&lt;"&amp;CK$5+1,'P24 monthly Buchungen'!P2:P124,"Einnahmen")+SUMIFS('P24 monthly Buchungen'!F2:F124,'P24 monthly Buchungen'!D2:D124,$E21,'P24 monthly Buchungen'!C2:C124,"&gt;="&amp;CK$4,'P24 monthly Buchungen'!C2:C124,"&lt;"&amp;CK$5+1,'P24 monthly Buchungen'!L2:L124,"Einnahmen")-SUMIFS('P24 monthly Buchungen'!F2:F124,'P24 monthly Buchungen'!D2:D124,$E21,'P24 monthly Buchungen'!C2:C124,"&gt;="&amp;CK$4,'P24 monthly Buchungen'!C2:C124,"&lt;"&amp;CK$5+1,'P24 monthly Buchungen'!P2:P124,"Ausgaben")</f>
        <v>0</v>
      </c>
      <c r="CL21" s="21"/>
      <c r="CO21" s="26">
        <f>SUMIFS('P24 monthly Buchungen'!F2:F124,'P24 monthly Buchungen'!D2:D124,$E21,'P24 monthly Buchungen'!C2:C124,"&gt;="&amp;CO$4,'P24 monthly Buchungen'!C2:C124,"&lt;"&amp;CO$5+1,'P24 monthly Buchungen'!L2:L124,"Ausgaben")-SUMIFS('P24 monthly Buchungen'!F2:F124,'P24 monthly Buchungen'!D2:D124,$E21,'P24 monthly Buchungen'!C2:C124,"&gt;="&amp;CO$4,'P24 monthly Buchungen'!C2:C124,"&lt;"&amp;CO$5+1,'P24 monthly Buchungen'!P2:P124,"Einnahmen")+SUMIFS('P24 monthly Buchungen'!F2:F124,'P24 monthly Buchungen'!D2:D124,$E21,'P24 monthly Buchungen'!C2:C124,"&gt;="&amp;CO$4,'P24 monthly Buchungen'!C2:C124,"&lt;"&amp;CO$5+1,'P24 monthly Buchungen'!L2:L124,"Einnahmen")-SUMIFS('P24 monthly Buchungen'!F2:F124,'P24 monthly Buchungen'!D2:D124,$E21,'P24 monthly Buchungen'!C2:C124,"&gt;="&amp;CO$4,'P24 monthly Buchungen'!C2:C124,"&lt;"&amp;CO$5+1,'P24 monthly Buchungen'!P2:P124,"Ausgaben")</f>
        <v>0</v>
      </c>
      <c r="CP21" s="21"/>
      <c r="CS21" s="26">
        <f>SUMIFS('P24 monthly Buchungen'!F2:F124,'P24 monthly Buchungen'!D2:D124,$E21,'P24 monthly Buchungen'!C2:C124,"&gt;="&amp;CS$4,'P24 monthly Buchungen'!C2:C124,"&lt;"&amp;CS$5+1,'P24 monthly Buchungen'!L2:L124,"Ausgaben")-SUMIFS('P24 monthly Buchungen'!F2:F124,'P24 monthly Buchungen'!D2:D124,$E21,'P24 monthly Buchungen'!C2:C124,"&gt;="&amp;CS$4,'P24 monthly Buchungen'!C2:C124,"&lt;"&amp;CS$5+1,'P24 monthly Buchungen'!P2:P124,"Einnahmen")+SUMIFS('P24 monthly Buchungen'!F2:F124,'P24 monthly Buchungen'!D2:D124,$E21,'P24 monthly Buchungen'!C2:C124,"&gt;="&amp;CS$4,'P24 monthly Buchungen'!C2:C124,"&lt;"&amp;CS$5+1,'P24 monthly Buchungen'!L2:L124,"Einnahmen")-SUMIFS('P24 monthly Buchungen'!F2:F124,'P24 monthly Buchungen'!D2:D124,$E21,'P24 monthly Buchungen'!C2:C124,"&gt;="&amp;CS$4,'P24 monthly Buchungen'!C2:C124,"&lt;"&amp;CS$5+1,'P24 monthly Buchungen'!P2:P124,"Ausgaben")</f>
        <v>0</v>
      </c>
      <c r="CT21" s="21"/>
      <c r="CW21" s="26">
        <f>SUMIFS('P24 monthly Buchungen'!F2:F124,'P24 monthly Buchungen'!D2:D124,$E21,'P24 monthly Buchungen'!C2:C124,"&gt;="&amp;CW$4,'P24 monthly Buchungen'!C2:C124,"&lt;"&amp;CW$5+1,'P24 monthly Buchungen'!L2:L124,"Ausgaben")-SUMIFS('P24 monthly Buchungen'!F2:F124,'P24 monthly Buchungen'!D2:D124,$E21,'P24 monthly Buchungen'!C2:C124,"&gt;="&amp;CW$4,'P24 monthly Buchungen'!C2:C124,"&lt;"&amp;CW$5+1,'P24 monthly Buchungen'!P2:P124,"Einnahmen")+SUMIFS('P24 monthly Buchungen'!F2:F124,'P24 monthly Buchungen'!D2:D124,$E21,'P24 monthly Buchungen'!C2:C124,"&gt;="&amp;CW$4,'P24 monthly Buchungen'!C2:C124,"&lt;"&amp;CW$5+1,'P24 monthly Buchungen'!L2:L124,"Einnahmen")-SUMIFS('P24 monthly Buchungen'!F2:F124,'P24 monthly Buchungen'!D2:D124,$E21,'P24 monthly Buchungen'!C2:C124,"&gt;="&amp;CW$4,'P24 monthly Buchungen'!C2:C124,"&lt;"&amp;CW$5+1,'P24 monthly Buchungen'!P2:P124,"Ausgaben")</f>
        <v>0</v>
      </c>
      <c r="CX21" s="21"/>
      <c r="DA21" s="26">
        <f>SUMIFS('P24 monthly Buchungen'!F2:F124,'P24 monthly Buchungen'!D2:D124,$E21,'P24 monthly Buchungen'!C2:C124,"&gt;="&amp;DA$4,'P24 monthly Buchungen'!C2:C124,"&lt;"&amp;DA$5+1,'P24 monthly Buchungen'!L2:L124,"Ausgaben")-SUMIFS('P24 monthly Buchungen'!F2:F124,'P24 monthly Buchungen'!D2:D124,$E21,'P24 monthly Buchungen'!C2:C124,"&gt;="&amp;DA$4,'P24 monthly Buchungen'!C2:C124,"&lt;"&amp;DA$5+1,'P24 monthly Buchungen'!P2:P124,"Einnahmen")+SUMIFS('P24 monthly Buchungen'!F2:F124,'P24 monthly Buchungen'!D2:D124,$E21,'P24 monthly Buchungen'!C2:C124,"&gt;="&amp;DA$4,'P24 monthly Buchungen'!C2:C124,"&lt;"&amp;DA$5+1,'P24 monthly Buchungen'!L2:L124,"Einnahmen")-SUMIFS('P24 monthly Buchungen'!F2:F124,'P24 monthly Buchungen'!D2:D124,$E21,'P24 monthly Buchungen'!C2:C124,"&gt;="&amp;DA$4,'P24 monthly Buchungen'!C2:C124,"&lt;"&amp;DA$5+1,'P24 monthly Buchungen'!P2:P124,"Ausgaben")</f>
        <v>0</v>
      </c>
      <c r="DB21" s="21"/>
      <c r="DE21" s="26">
        <f>SUMIFS('P24 monthly Buchungen'!F2:F124,'P24 monthly Buchungen'!D2:D124,$E21,'P24 monthly Buchungen'!C2:C124,"&gt;="&amp;DE$4,'P24 monthly Buchungen'!C2:C124,"&lt;"&amp;DE$5+1,'P24 monthly Buchungen'!L2:L124,"Ausgaben")-SUMIFS('P24 monthly Buchungen'!F2:F124,'P24 monthly Buchungen'!D2:D124,$E21,'P24 monthly Buchungen'!C2:C124,"&gt;="&amp;DE$4,'P24 monthly Buchungen'!C2:C124,"&lt;"&amp;DE$5+1,'P24 monthly Buchungen'!P2:P124,"Einnahmen")+SUMIFS('P24 monthly Buchungen'!F2:F124,'P24 monthly Buchungen'!D2:D124,$E21,'P24 monthly Buchungen'!C2:C124,"&gt;="&amp;DE$4,'P24 monthly Buchungen'!C2:C124,"&lt;"&amp;DE$5+1,'P24 monthly Buchungen'!L2:L124,"Einnahmen")-SUMIFS('P24 monthly Buchungen'!F2:F124,'P24 monthly Buchungen'!D2:D124,$E21,'P24 monthly Buchungen'!C2:C124,"&gt;="&amp;DE$4,'P24 monthly Buchungen'!C2:C124,"&lt;"&amp;DE$5+1,'P24 monthly Buchungen'!P2:P124,"Ausgaben")</f>
        <v>14</v>
      </c>
      <c r="DF21" s="21"/>
      <c r="DI21" s="26">
        <f>SUMIFS('P24 monthly Buchungen'!F2:F124,'P24 monthly Buchungen'!D2:D124,$E21,'P24 monthly Buchungen'!C2:C124,"&gt;="&amp;DI$4,'P24 monthly Buchungen'!C2:C124,"&lt;"&amp;DI$5+1,'P24 monthly Buchungen'!L2:L124,"Ausgaben")-SUMIFS('P24 monthly Buchungen'!F2:F124,'P24 monthly Buchungen'!D2:D124,$E21,'P24 monthly Buchungen'!C2:C124,"&gt;="&amp;DI$4,'P24 monthly Buchungen'!C2:C124,"&lt;"&amp;DI$5+1,'P24 monthly Buchungen'!P2:P124,"Einnahmen")+SUMIFS('P24 monthly Buchungen'!F2:F124,'P24 monthly Buchungen'!D2:D124,$E21,'P24 monthly Buchungen'!C2:C124,"&gt;="&amp;DI$4,'P24 monthly Buchungen'!C2:C124,"&lt;"&amp;DI$5+1,'P24 monthly Buchungen'!L2:L124,"Einnahmen")-SUMIFS('P24 monthly Buchungen'!F2:F124,'P24 monthly Buchungen'!D2:D124,$E21,'P24 monthly Buchungen'!C2:C124,"&gt;="&amp;DI$4,'P24 monthly Buchungen'!C2:C124,"&lt;"&amp;DI$5+1,'P24 monthly Buchungen'!P2:P124,"Ausgaben")</f>
        <v>14</v>
      </c>
      <c r="DJ21" s="21"/>
      <c r="DM21" s="26">
        <f>SUMIFS('P24 monthly Buchungen'!F2:F124,'P24 monthly Buchungen'!D2:D124,$E21,'P24 monthly Buchungen'!C2:C124,"&gt;="&amp;DM$4,'P24 monthly Buchungen'!C2:C124,"&lt;"&amp;DM$5+1,'P24 monthly Buchungen'!L2:L124,"Ausgaben")-SUMIFS('P24 monthly Buchungen'!F2:F124,'P24 monthly Buchungen'!D2:D124,$E21,'P24 monthly Buchungen'!C2:C124,"&gt;="&amp;DM$4,'P24 monthly Buchungen'!C2:C124,"&lt;"&amp;DM$5+1,'P24 monthly Buchungen'!P2:P124,"Einnahmen")+SUMIFS('P24 monthly Buchungen'!F2:F124,'P24 monthly Buchungen'!D2:D124,$E21,'P24 monthly Buchungen'!C2:C124,"&gt;="&amp;DM$4,'P24 monthly Buchungen'!C2:C124,"&lt;"&amp;DM$5+1,'P24 monthly Buchungen'!L2:L124,"Einnahmen")-SUMIFS('P24 monthly Buchungen'!F2:F124,'P24 monthly Buchungen'!D2:D124,$E21,'P24 monthly Buchungen'!C2:C124,"&gt;="&amp;DM$4,'P24 monthly Buchungen'!C2:C124,"&lt;"&amp;DM$5+1,'P24 monthly Buchungen'!P2:P124,"Ausgaben")</f>
        <v>0</v>
      </c>
      <c r="DN21" s="21"/>
      <c r="DQ21" s="26">
        <f>SUMIFS('P24 monthly Buchungen'!F2:F124,'P24 monthly Buchungen'!D2:D124,$E21,'P24 monthly Buchungen'!C2:C124,"&gt;="&amp;DQ$4,'P24 monthly Buchungen'!C2:C124,"&lt;"&amp;DQ$5+1,'P24 monthly Buchungen'!L2:L124,"Ausgaben")-SUMIFS('P24 monthly Buchungen'!F2:F124,'P24 monthly Buchungen'!D2:D124,$E21,'P24 monthly Buchungen'!C2:C124,"&gt;="&amp;DQ$4,'P24 monthly Buchungen'!C2:C124,"&lt;"&amp;DQ$5+1,'P24 monthly Buchungen'!P2:P124,"Einnahmen")+SUMIFS('P24 monthly Buchungen'!F2:F124,'P24 monthly Buchungen'!D2:D124,$E21,'P24 monthly Buchungen'!C2:C124,"&gt;="&amp;DQ$4,'P24 monthly Buchungen'!C2:C124,"&lt;"&amp;DQ$5+1,'P24 monthly Buchungen'!L2:L124,"Einnahmen")-SUMIFS('P24 monthly Buchungen'!F2:F124,'P24 monthly Buchungen'!D2:D124,$E21,'P24 monthly Buchungen'!C2:C124,"&gt;="&amp;DQ$4,'P24 monthly Buchungen'!C2:C124,"&lt;"&amp;DQ$5+1,'P24 monthly Buchungen'!P2:P124,"Ausgaben")</f>
        <v>0</v>
      </c>
      <c r="DR21" s="21"/>
      <c r="DU21" s="26">
        <f>SUMIFS('P24 monthly Buchungen'!F2:F124,'P24 monthly Buchungen'!D2:D124,$E21,'P24 monthly Buchungen'!C2:C124,"&gt;="&amp;DU$4,'P24 monthly Buchungen'!C2:C124,"&lt;"&amp;DU$5+1,'P24 monthly Buchungen'!L2:L124,"Ausgaben")-SUMIFS('P24 monthly Buchungen'!F2:F124,'P24 monthly Buchungen'!D2:D124,$E21,'P24 monthly Buchungen'!C2:C124,"&gt;="&amp;DU$4,'P24 monthly Buchungen'!C2:C124,"&lt;"&amp;DU$5+1,'P24 monthly Buchungen'!P2:P124,"Einnahmen")+SUMIFS('P24 monthly Buchungen'!F2:F124,'P24 monthly Buchungen'!D2:D124,$E21,'P24 monthly Buchungen'!C2:C124,"&gt;="&amp;DU$4,'P24 monthly Buchungen'!C2:C124,"&lt;"&amp;DU$5+1,'P24 monthly Buchungen'!L2:L124,"Einnahmen")-SUMIFS('P24 monthly Buchungen'!F2:F124,'P24 monthly Buchungen'!D2:D124,$E21,'P24 monthly Buchungen'!C2:C124,"&gt;="&amp;DU$4,'P24 monthly Buchungen'!C2:C124,"&lt;"&amp;DU$5+1,'P24 monthly Buchungen'!P2:P124,"Ausgaben")</f>
        <v>343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Buchungen'!F2:F124,'P24 monthly Buchungen'!D2:D124,$E21,'P24 monthly Buchungen'!C2:C124,"&gt;="&amp;EG$4,'P24 monthly Buchungen'!C2:C124,"&lt;"&amp;EG$5+1,'P24 monthly Buchungen'!L2:L124,"Ausgaben")-SUMIFS('P24 monthly Buchungen'!F2:F124,'P24 monthly Buchungen'!D2:D124,$E21,'P24 monthly Buchungen'!C2:C124,"&gt;="&amp;EG$4,'P24 monthly Buchungen'!C2:C124,"&lt;"&amp;EG$5+1,'P24 monthly Buchungen'!P2:P124,"Einnahmen")+SUMIFS('P24 monthly Buchungen'!F2:F124,'P24 monthly Buchungen'!D2:D124,$E21,'P24 monthly Buchungen'!C2:C124,"&gt;="&amp;EG$4,'P24 monthly Buchungen'!C2:C124,"&lt;"&amp;EG$5+1,'P24 monthly Buchungen'!L2:L124,"Einnahmen")-SUMIFS('P24 monthly Buchungen'!F2:F124,'P24 monthly Buchungen'!D2:D124,$E21,'P24 monthly Buchungen'!C2:C124,"&gt;="&amp;EG$4,'P24 monthly Buchungen'!C2:C124,"&lt;"&amp;EG$5+1,'P24 monthly Buchungen'!P2:P124,"Ausgaben")</f>
        <v>0</v>
      </c>
      <c r="EH21" s="21"/>
      <c r="EK21" s="26">
        <f>SUMIFS('P24 monthly Buchungen'!F2:F124,'P24 monthly Buchungen'!D2:D124,$E21,'P24 monthly Buchungen'!C2:C124,"&gt;="&amp;EK$4,'P24 monthly Buchungen'!C2:C124,"&lt;"&amp;EK$5+1,'P24 monthly Buchungen'!L2:L124,"Ausgaben")-SUMIFS('P24 monthly Buchungen'!F2:F124,'P24 monthly Buchungen'!D2:D124,$E21,'P24 monthly Buchungen'!C2:C124,"&gt;="&amp;EK$4,'P24 monthly Buchungen'!C2:C124,"&lt;"&amp;EK$5+1,'P24 monthly Buchungen'!P2:P124,"Einnahmen")+SUMIFS('P24 monthly Buchungen'!F2:F124,'P24 monthly Buchungen'!D2:D124,$E21,'P24 monthly Buchungen'!C2:C124,"&gt;="&amp;EK$4,'P24 monthly Buchungen'!C2:C124,"&lt;"&amp;EK$5+1,'P24 monthly Buchungen'!L2:L124,"Einnahmen")-SUMIFS('P24 monthly Buchungen'!F2:F124,'P24 monthly Buchungen'!D2:D124,$E21,'P24 monthly Buchungen'!C2:C124,"&gt;="&amp;EK$4,'P24 monthly Buchungen'!C2:C124,"&lt;"&amp;EK$5+1,'P24 monthly Buchungen'!P2:P124,"Ausgaben")</f>
        <v>0</v>
      </c>
      <c r="EL21" s="21"/>
      <c r="EO21" s="26">
        <f>SUMIFS('P24 monthly Buchungen'!F2:F124,'P24 monthly Buchungen'!D2:D124,$E21,'P24 monthly Buchungen'!C2:C124,"&gt;="&amp;EO$4,'P24 monthly Buchungen'!C2:C124,"&lt;"&amp;EO$5+1,'P24 monthly Buchungen'!L2:L124,"Ausgaben")-SUMIFS('P24 monthly Buchungen'!F2:F124,'P24 monthly Buchungen'!D2:D124,$E21,'P24 monthly Buchungen'!C2:C124,"&gt;="&amp;EO$4,'P24 monthly Buchungen'!C2:C124,"&lt;"&amp;EO$5+1,'P24 monthly Buchungen'!P2:P124,"Einnahmen")+SUMIFS('P24 monthly Buchungen'!F2:F124,'P24 monthly Buchungen'!D2:D124,$E21,'P24 monthly Buchungen'!C2:C124,"&gt;="&amp;EO$4,'P24 monthly Buchungen'!C2:C124,"&lt;"&amp;EO$5+1,'P24 monthly Buchungen'!L2:L124,"Einnahmen")-SUMIFS('P24 monthly Buchungen'!F2:F124,'P24 monthly Buchungen'!D2:D124,$E21,'P24 monthly Buchungen'!C2:C124,"&gt;="&amp;EO$4,'P24 monthly Buchungen'!C2:C124,"&lt;"&amp;EO$5+1,'P24 monthly Buchungen'!P2:P124,"Ausgaben")</f>
        <v>0</v>
      </c>
      <c r="EP21" s="21"/>
      <c r="ES21" s="26">
        <f>SUMIFS('P24 monthly Buchungen'!F2:F124,'P24 monthly Buchungen'!D2:D124,$E21,'P24 monthly Buchungen'!C2:C124,"&gt;="&amp;ES$4,'P24 monthly Buchungen'!C2:C124,"&lt;"&amp;ES$5+1,'P24 monthly Buchungen'!L2:L124,"Ausgaben")-SUMIFS('P24 monthly Buchungen'!F2:F124,'P24 monthly Buchungen'!D2:D124,$E21,'P24 monthly Buchungen'!C2:C124,"&gt;="&amp;ES$4,'P24 monthly Buchungen'!C2:C124,"&lt;"&amp;ES$5+1,'P24 monthly Buchungen'!P2:P124,"Einnahmen")+SUMIFS('P24 monthly Buchungen'!F2:F124,'P24 monthly Buchungen'!D2:D124,$E21,'P24 monthly Buchungen'!C2:C124,"&gt;="&amp;ES$4,'P24 monthly Buchungen'!C2:C124,"&lt;"&amp;ES$5+1,'P24 monthly Buchungen'!L2:L124,"Einnahmen")-SUMIFS('P24 monthly Buchungen'!F2:F124,'P24 monthly Buchungen'!D2:D124,$E21,'P24 monthly Buchungen'!C2:C124,"&gt;="&amp;ES$4,'P24 monthly Buchungen'!C2:C124,"&lt;"&amp;ES$5+1,'P24 monthly Buchungen'!P2:P124,"Ausgaben")</f>
        <v>0</v>
      </c>
      <c r="ET21" s="21"/>
      <c r="EW21" s="26">
        <f>SUMIFS('P24 monthly Buchungen'!F2:F124,'P24 monthly Buchungen'!D2:D124,$E21,'P24 monthly Buchungen'!C2:C124,"&gt;="&amp;EW$4,'P24 monthly Buchungen'!C2:C124,"&lt;"&amp;EW$5+1,'P24 monthly Buchungen'!L2:L124,"Ausgaben")-SUMIFS('P24 monthly Buchungen'!F2:F124,'P24 monthly Buchungen'!D2:D124,$E21,'P24 monthly Buchungen'!C2:C124,"&gt;="&amp;EW$4,'P24 monthly Buchungen'!C2:C124,"&lt;"&amp;EW$5+1,'P24 monthly Buchungen'!P2:P124,"Einnahmen")+SUMIFS('P24 monthly Buchungen'!F2:F124,'P24 monthly Buchungen'!D2:D124,$E21,'P24 monthly Buchungen'!C2:C124,"&gt;="&amp;EW$4,'P24 monthly Buchungen'!C2:C124,"&lt;"&amp;EW$5+1,'P24 monthly Buchungen'!L2:L124,"Einnahmen")-SUMIFS('P24 monthly Buchungen'!F2:F124,'P24 monthly Buchungen'!D2:D124,$E21,'P24 monthly Buchungen'!C2:C124,"&gt;="&amp;EW$4,'P24 monthly Buchungen'!C2:C124,"&lt;"&amp;EW$5+1,'P24 monthly Buchungen'!P2:P124,"Ausgaben")</f>
        <v>0</v>
      </c>
      <c r="EX21" s="21"/>
      <c r="FA21" s="26">
        <f>SUMIFS('P24 monthly Buchungen'!F2:F124,'P24 monthly Buchungen'!D2:D124,$E21,'P24 monthly Buchungen'!C2:C124,"&gt;="&amp;FA$4,'P24 monthly Buchungen'!C2:C124,"&lt;"&amp;FA$5+1,'P24 monthly Buchungen'!L2:L124,"Ausgaben")-SUMIFS('P24 monthly Buchungen'!F2:F124,'P24 monthly Buchungen'!D2:D124,$E21,'P24 monthly Buchungen'!C2:C124,"&gt;="&amp;FA$4,'P24 monthly Buchungen'!C2:C124,"&lt;"&amp;FA$5+1,'P24 monthly Buchungen'!P2:P124,"Einnahmen")+SUMIFS('P24 monthly Buchungen'!F2:F124,'P24 monthly Buchungen'!D2:D124,$E21,'P24 monthly Buchungen'!C2:C124,"&gt;="&amp;FA$4,'P24 monthly Buchungen'!C2:C124,"&lt;"&amp;FA$5+1,'P24 monthly Buchungen'!L2:L124,"Einnahmen")-SUMIFS('P24 monthly Buchungen'!F2:F124,'P24 monthly Buchungen'!D2:D124,$E21,'P24 monthly Buchungen'!C2:C124,"&gt;="&amp;FA$4,'P24 monthly Buchungen'!C2:C124,"&lt;"&amp;FA$5+1,'P24 monthly Buchungen'!P2:P124,"Ausgaben")</f>
        <v>0</v>
      </c>
      <c r="FB21" s="21"/>
      <c r="FE21" s="26">
        <f>SUMIFS('P24 monthly Buchungen'!F2:F124,'P24 monthly Buchungen'!D2:D124,$E21,'P24 monthly Buchungen'!C2:C124,"&gt;="&amp;FE$4,'P24 monthly Buchungen'!C2:C124,"&lt;"&amp;FE$5+1,'P24 monthly Buchungen'!L2:L124,"Ausgaben")-SUMIFS('P24 monthly Buchungen'!F2:F124,'P24 monthly Buchungen'!D2:D124,$E21,'P24 monthly Buchungen'!C2:C124,"&gt;="&amp;FE$4,'P24 monthly Buchungen'!C2:C124,"&lt;"&amp;FE$5+1,'P24 monthly Buchungen'!P2:P124,"Einnahmen")+SUMIFS('P24 monthly Buchungen'!F2:F124,'P24 monthly Buchungen'!D2:D124,$E21,'P24 monthly Buchungen'!C2:C124,"&gt;="&amp;FE$4,'P24 monthly Buchungen'!C2:C124,"&lt;"&amp;FE$5+1,'P24 monthly Buchungen'!L2:L124,"Einnahmen")-SUMIFS('P24 monthly Buchungen'!F2:F124,'P24 monthly Buchungen'!D2:D124,$E21,'P24 monthly Buchungen'!C2:C124,"&gt;="&amp;FE$4,'P24 monthly Buchungen'!C2:C124,"&lt;"&amp;FE$5+1,'P24 monthly Buchungen'!P2:P124,"Ausgaben")</f>
        <v>0</v>
      </c>
      <c r="FF21" s="21"/>
      <c r="FI21" s="26">
        <f>SUMIFS('P24 monthly Buchungen'!F2:F124,'P24 monthly Buchungen'!D2:D124,$E21,'P24 monthly Buchungen'!C2:C124,"&gt;="&amp;FI$4,'P24 monthly Buchungen'!C2:C124,"&lt;"&amp;FI$5+1,'P24 monthly Buchungen'!L2:L124,"Ausgaben")-SUMIFS('P24 monthly Buchungen'!F2:F124,'P24 monthly Buchungen'!D2:D124,$E21,'P24 monthly Buchungen'!C2:C124,"&gt;="&amp;FI$4,'P24 monthly Buchungen'!C2:C124,"&lt;"&amp;FI$5+1,'P24 monthly Buchungen'!P2:P124,"Einnahmen")+SUMIFS('P24 monthly Buchungen'!F2:F124,'P24 monthly Buchungen'!D2:D124,$E21,'P24 monthly Buchungen'!C2:C124,"&gt;="&amp;FI$4,'P24 monthly Buchungen'!C2:C124,"&lt;"&amp;FI$5+1,'P24 monthly Buchungen'!L2:L124,"Einnahmen")-SUMIFS('P24 monthly Buchungen'!F2:F124,'P24 monthly Buchungen'!D2:D124,$E21,'P24 monthly Buchungen'!C2:C124,"&gt;="&amp;FI$4,'P24 monthly Buchungen'!C2:C124,"&lt;"&amp;FI$5+1,'P24 monthly Buchungen'!P2:P124,"Ausgaben")</f>
        <v>0</v>
      </c>
      <c r="FJ21" s="21"/>
      <c r="FM21" s="26">
        <f>SUMIFS('P24 monthly Buchungen'!F2:F124,'P24 monthly Buchungen'!D2:D124,$E21,'P24 monthly Buchungen'!C2:C124,"&gt;="&amp;FM$4,'P24 monthly Buchungen'!C2:C124,"&lt;"&amp;FM$5+1,'P24 monthly Buchungen'!L2:L124,"Ausgaben")-SUMIFS('P24 monthly Buchungen'!F2:F124,'P24 monthly Buchungen'!D2:D124,$E21,'P24 monthly Buchungen'!C2:C124,"&gt;="&amp;FM$4,'P24 monthly Buchungen'!C2:C124,"&lt;"&amp;FM$5+1,'P24 monthly Buchungen'!P2:P124,"Einnahmen")+SUMIFS('P24 monthly Buchungen'!F2:F124,'P24 monthly Buchungen'!D2:D124,$E21,'P24 monthly Buchungen'!C2:C124,"&gt;="&amp;FM$4,'P24 monthly Buchungen'!C2:C124,"&lt;"&amp;FM$5+1,'P24 monthly Buchungen'!L2:L124,"Einnahmen")-SUMIFS('P24 monthly Buchungen'!F2:F124,'P24 monthly Buchungen'!D2:D124,$E21,'P24 monthly Buchungen'!C2:C124,"&gt;="&amp;FM$4,'P24 monthly Buchungen'!C2:C124,"&lt;"&amp;FM$5+1,'P24 monthly Buchungen'!P2:P124,"Ausgaben")</f>
        <v>0</v>
      </c>
      <c r="FN21" s="21"/>
      <c r="FQ21" s="26">
        <f>SUMIFS('P24 monthly Buchungen'!F2:F124,'P24 monthly Buchungen'!D2:D124,$E21,'P24 monthly Buchungen'!C2:C124,"&gt;="&amp;FQ$4,'P24 monthly Buchungen'!C2:C124,"&lt;"&amp;FQ$5+1,'P24 monthly Buchungen'!L2:L124,"Ausgaben")-SUMIFS('P24 monthly Buchungen'!F2:F124,'P24 monthly Buchungen'!D2:D124,$E21,'P24 monthly Buchungen'!C2:C124,"&gt;="&amp;FQ$4,'P24 monthly Buchungen'!C2:C124,"&lt;"&amp;FQ$5+1,'P24 monthly Buchungen'!P2:P124,"Einnahmen")+SUMIFS('P24 monthly Buchungen'!F2:F124,'P24 monthly Buchungen'!D2:D124,$E21,'P24 monthly Buchungen'!C2:C124,"&gt;="&amp;FQ$4,'P24 monthly Buchungen'!C2:C124,"&lt;"&amp;FQ$5+1,'P24 monthly Buchungen'!L2:L124,"Einnahmen")-SUMIFS('P24 monthly Buchungen'!F2:F124,'P24 monthly Buchungen'!D2:D124,$E21,'P24 monthly Buchungen'!C2:C124,"&gt;="&amp;FQ$4,'P24 monthly Buchungen'!C2:C124,"&lt;"&amp;FQ$5+1,'P24 monthly Buchungen'!P2:P124,"Ausgaben")</f>
        <v>0</v>
      </c>
      <c r="FR21" s="21"/>
      <c r="FU21" s="26">
        <f>SUMIFS('P24 monthly Buchungen'!F2:F124,'P24 monthly Buchungen'!D2:D124,$E21,'P24 monthly Buchungen'!C2:C124,"&gt;="&amp;FU$4,'P24 monthly Buchungen'!C2:C124,"&lt;"&amp;FU$5+1,'P24 monthly Buchungen'!L2:L124,"Ausgaben")-SUMIFS('P24 monthly Buchungen'!F2:F124,'P24 monthly Buchungen'!D2:D124,$E21,'P24 monthly Buchungen'!C2:C124,"&gt;="&amp;FU$4,'P24 monthly Buchungen'!C2:C124,"&lt;"&amp;FU$5+1,'P24 monthly Buchungen'!P2:P124,"Einnahmen")+SUMIFS('P24 monthly Buchungen'!F2:F124,'P24 monthly Buchungen'!D2:D124,$E21,'P24 monthly Buchungen'!C2:C124,"&gt;="&amp;FU$4,'P24 monthly Buchungen'!C2:C124,"&lt;"&amp;FU$5+1,'P24 monthly Buchungen'!L2:L124,"Einnahmen")-SUMIFS('P24 monthly Buchungen'!F2:F124,'P24 monthly Buchungen'!D2:D124,$E21,'P24 monthly Buchungen'!C2:C124,"&gt;="&amp;FU$4,'P24 monthly Buchungen'!C2:C124,"&lt;"&amp;FU$5+1,'P24 monthly Buchungen'!P2:P124,"Ausgaben")</f>
        <v>0</v>
      </c>
      <c r="FV21" s="21"/>
      <c r="FY21" s="26">
        <f>SUMIFS('P24 monthly Buchungen'!F2:F124,'P24 monthly Buchungen'!D2:D124,$E21,'P24 monthly Buchungen'!C2:C124,"&gt;="&amp;FY$4,'P24 monthly Buchungen'!C2:C124,"&lt;"&amp;FY$5+1,'P24 monthly Buchungen'!L2:L124,"Ausgaben")-SUMIFS('P24 monthly Buchungen'!F2:F124,'P24 monthly Buchungen'!D2:D124,$E21,'P24 monthly Buchungen'!C2:C124,"&gt;="&amp;FY$4,'P24 monthly Buchungen'!C2:C124,"&lt;"&amp;FY$5+1,'P24 monthly Buchungen'!P2:P124,"Einnahmen")+SUMIFS('P24 monthly Buchungen'!F2:F124,'P24 monthly Buchungen'!D2:D124,$E21,'P24 monthly Buchungen'!C2:C124,"&gt;="&amp;FY$4,'P24 monthly Buchungen'!C2:C124,"&lt;"&amp;FY$5+1,'P24 monthly Buchungen'!L2:L124,"Einnahmen")-SUMIFS('P24 monthly Buchungen'!F2:F124,'P24 monthly Buchungen'!D2:D124,$E21,'P24 monthly Buchungen'!C2:C124,"&gt;="&amp;FY$4,'P24 monthly Buchungen'!C2:C124,"&lt;"&amp;FY$5+1,'P24 monthly Buchungen'!P2:P124,"Ausgaben")</f>
        <v>0</v>
      </c>
      <c r="FZ21" s="21"/>
      <c r="GC21" s="26">
        <f>SUMIFS('P24 monthly Buchungen'!F2:F124,'P24 monthly Buchungen'!D2:D124,$E21,'P24 monthly Buchungen'!C2:C124,"&gt;="&amp;GC$4,'P24 monthly Buchungen'!C2:C124,"&lt;"&amp;GC$5+1,'P24 monthly Buchungen'!L2:L124,"Ausgaben")-SUMIFS('P24 monthly Buchungen'!F2:F124,'P24 monthly Buchungen'!D2:D124,$E21,'P24 monthly Buchungen'!C2:C124,"&gt;="&amp;GC$4,'P24 monthly Buchungen'!C2:C124,"&lt;"&amp;GC$5+1,'P24 monthly Buchungen'!P2:P124,"Einnahmen")+SUMIFS('P24 monthly Buchungen'!F2:F124,'P24 monthly Buchungen'!D2:D124,$E21,'P24 monthly Buchungen'!C2:C124,"&gt;="&amp;GC$4,'P24 monthly Buchungen'!C2:C124,"&lt;"&amp;GC$5+1,'P24 monthly Buchungen'!L2:L124,"Einnahmen")-SUMIFS('P24 monthly Buchungen'!F2:F124,'P24 monthly Buchungen'!D2:D124,$E21,'P24 monthly Buchungen'!C2:C124,"&gt;="&amp;GC$4,'P24 monthly Buchungen'!C2:C124,"&lt;"&amp;GC$5+1,'P24 monthly Buchungen'!P2:P124,"Ausgaben")</f>
        <v>0</v>
      </c>
    </row>
    <row r="22" spans="1:185" x14ac:dyDescent="0.2">
      <c r="D22" t="s">
        <v>5004</v>
      </c>
      <c r="E22" t="s">
        <v>5338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Buchungen'!F2:F124,'P24 monthly Buchungen'!D2:D124,$E22,'P24 monthly Buchungen'!C2:C124,"&gt;="&amp;U$4,'P24 monthly Buchungen'!C2:C124,"&lt;"&amp;U$5+1,'P24 monthly Buchungen'!L2:L124,"Ausgaben")-SUMIFS('P24 monthly Buchungen'!F2:F124,'P24 monthly Buchungen'!D2:D124,$E22,'P24 monthly Buchungen'!C2:C124,"&gt;="&amp;U$4,'P24 monthly Buchungen'!C2:C124,"&lt;"&amp;U$5+1,'P24 monthly Buchungen'!P2:P124,"Einnahmen")+SUMIFS('P24 monthly Buchungen'!F2:F124,'P24 monthly Buchungen'!D2:D124,$E22,'P24 monthly Buchungen'!C2:C124,"&gt;="&amp;U$4,'P24 monthly Buchungen'!C2:C124,"&lt;"&amp;U$5+1,'P24 monthly Buchungen'!L2:L124,"Einnahmen")-SUMIFS('P24 monthly Buchungen'!F2:F124,'P24 monthly Buchungen'!D2:D124,$E22,'P24 monthly Buchungen'!C2:C124,"&gt;="&amp;U$4,'P24 monthly Buchungen'!C2:C124,"&lt;"&amp;U$5+1,'P24 monthly Buchungen'!P2:P124,"Ausgaben")</f>
        <v>0</v>
      </c>
      <c r="V22" s="21"/>
      <c r="Y22" s="26">
        <f>SUMIFS('P24 monthly Buchungen'!F2:F124,'P24 monthly Buchungen'!D2:D124,$E22,'P24 monthly Buchungen'!C2:C124,"&gt;="&amp;Y$4,'P24 monthly Buchungen'!C2:C124,"&lt;"&amp;Y$5+1,'P24 monthly Buchungen'!L2:L124,"Ausgaben")-SUMIFS('P24 monthly Buchungen'!F2:F124,'P24 monthly Buchungen'!D2:D124,$E22,'P24 monthly Buchungen'!C2:C124,"&gt;="&amp;Y$4,'P24 monthly Buchungen'!C2:C124,"&lt;"&amp;Y$5+1,'P24 monthly Buchungen'!P2:P124,"Einnahmen")+SUMIFS('P24 monthly Buchungen'!F2:F124,'P24 monthly Buchungen'!D2:D124,$E22,'P24 monthly Buchungen'!C2:C124,"&gt;="&amp;Y$4,'P24 monthly Buchungen'!C2:C124,"&lt;"&amp;Y$5+1,'P24 monthly Buchungen'!L2:L124,"Einnahmen")-SUMIFS('P24 monthly Buchungen'!F2:F124,'P24 monthly Buchungen'!D2:D124,$E22,'P24 monthly Buchungen'!C2:C124,"&gt;="&amp;Y$4,'P24 monthly Buchungen'!C2:C124,"&lt;"&amp;Y$5+1,'P24 monthly Buchungen'!P2:P124,"Ausgaben")</f>
        <v>0</v>
      </c>
      <c r="Z22" s="21"/>
      <c r="AC22" s="26">
        <f>SUMIFS('P24 monthly Buchungen'!F2:F124,'P24 monthly Buchungen'!D2:D124,$E22,'P24 monthly Buchungen'!C2:C124,"&gt;="&amp;AC$4,'P24 monthly Buchungen'!C2:C124,"&lt;"&amp;AC$5+1,'P24 monthly Buchungen'!L2:L124,"Ausgaben")-SUMIFS('P24 monthly Buchungen'!F2:F124,'P24 monthly Buchungen'!D2:D124,$E22,'P24 monthly Buchungen'!C2:C124,"&gt;="&amp;AC$4,'P24 monthly Buchungen'!C2:C124,"&lt;"&amp;AC$5+1,'P24 monthly Buchungen'!P2:P124,"Einnahmen")+SUMIFS('P24 monthly Buchungen'!F2:F124,'P24 monthly Buchungen'!D2:D124,$E22,'P24 monthly Buchungen'!C2:C124,"&gt;="&amp;AC$4,'P24 monthly Buchungen'!C2:C124,"&lt;"&amp;AC$5+1,'P24 monthly Buchungen'!L2:L124,"Einnahmen")-SUMIFS('P24 monthly Buchungen'!F2:F124,'P24 monthly Buchungen'!D2:D124,$E22,'P24 monthly Buchungen'!C2:C124,"&gt;="&amp;AC$4,'P24 monthly Buchungen'!C2:C124,"&lt;"&amp;AC$5+1,'P24 monthly Buchungen'!P2:P124,"Ausgaben")</f>
        <v>0</v>
      </c>
      <c r="AD22" s="21"/>
      <c r="AG22" s="26">
        <f>SUMIFS('P24 monthly Buchungen'!F2:F124,'P24 monthly Buchungen'!D2:D124,$E22,'P24 monthly Buchungen'!C2:C124,"&gt;="&amp;AG$4,'P24 monthly Buchungen'!C2:C124,"&lt;"&amp;AG$5+1,'P24 monthly Buchungen'!L2:L124,"Ausgaben")-SUMIFS('P24 monthly Buchungen'!F2:F124,'P24 monthly Buchungen'!D2:D124,$E22,'P24 monthly Buchungen'!C2:C124,"&gt;="&amp;AG$4,'P24 monthly Buchungen'!C2:C124,"&lt;"&amp;AG$5+1,'P24 monthly Buchungen'!P2:P124,"Einnahmen")+SUMIFS('P24 monthly Buchungen'!F2:F124,'P24 monthly Buchungen'!D2:D124,$E22,'P24 monthly Buchungen'!C2:C124,"&gt;="&amp;AG$4,'P24 monthly Buchungen'!C2:C124,"&lt;"&amp;AG$5+1,'P24 monthly Buchungen'!L2:L124,"Einnahmen")-SUMIFS('P24 monthly Buchungen'!F2:F124,'P24 monthly Buchungen'!D2:D124,$E22,'P24 monthly Buchungen'!C2:C124,"&gt;="&amp;AG$4,'P24 monthly Buchungen'!C2:C124,"&lt;"&amp;AG$5+1,'P24 monthly Buchungen'!P2:P124,"Ausgaben")</f>
        <v>0</v>
      </c>
      <c r="AH22" s="21"/>
      <c r="AK22" s="26">
        <f>SUMIFS('P24 monthly Buchungen'!F2:F124,'P24 monthly Buchungen'!D2:D124,$E22,'P24 monthly Buchungen'!C2:C124,"&gt;="&amp;AK$4,'P24 monthly Buchungen'!C2:C124,"&lt;"&amp;AK$5+1,'P24 monthly Buchungen'!L2:L124,"Ausgaben")-SUMIFS('P24 monthly Buchungen'!F2:F124,'P24 monthly Buchungen'!D2:D124,$E22,'P24 monthly Buchungen'!C2:C124,"&gt;="&amp;AK$4,'P24 monthly Buchungen'!C2:C124,"&lt;"&amp;AK$5+1,'P24 monthly Buchungen'!P2:P124,"Einnahmen")+SUMIFS('P24 monthly Buchungen'!F2:F124,'P24 monthly Buchungen'!D2:D124,$E22,'P24 monthly Buchungen'!C2:C124,"&gt;="&amp;AK$4,'P24 monthly Buchungen'!C2:C124,"&lt;"&amp;AK$5+1,'P24 monthly Buchungen'!L2:L124,"Einnahmen")-SUMIFS('P24 monthly Buchungen'!F2:F124,'P24 monthly Buchungen'!D2:D124,$E22,'P24 monthly Buchungen'!C2:C124,"&gt;="&amp;AK$4,'P24 monthly Buchungen'!C2:C124,"&lt;"&amp;AK$5+1,'P24 monthly Buchungen'!P2:P124,"Ausgaben")</f>
        <v>0</v>
      </c>
      <c r="AL22" s="21"/>
      <c r="AO22" s="26">
        <f>SUMIFS('P24 monthly Buchungen'!F2:F124,'P24 monthly Buchungen'!D2:D124,$E22,'P24 monthly Buchungen'!C2:C124,"&gt;="&amp;AO$4,'P24 monthly Buchungen'!C2:C124,"&lt;"&amp;AO$5+1,'P24 monthly Buchungen'!L2:L124,"Ausgaben")-SUMIFS('P24 monthly Buchungen'!F2:F124,'P24 monthly Buchungen'!D2:D124,$E22,'P24 monthly Buchungen'!C2:C124,"&gt;="&amp;AO$4,'P24 monthly Buchungen'!C2:C124,"&lt;"&amp;AO$5+1,'P24 monthly Buchungen'!P2:P124,"Einnahmen")+SUMIFS('P24 monthly Buchungen'!F2:F124,'P24 monthly Buchungen'!D2:D124,$E22,'P24 monthly Buchungen'!C2:C124,"&gt;="&amp;AO$4,'P24 monthly Buchungen'!C2:C124,"&lt;"&amp;AO$5+1,'P24 monthly Buchungen'!L2:L124,"Einnahmen")-SUMIFS('P24 monthly Buchungen'!F2:F124,'P24 monthly Buchungen'!D2:D124,$E22,'P24 monthly Buchungen'!C2:C124,"&gt;="&amp;AO$4,'P24 monthly Buchungen'!C2:C124,"&lt;"&amp;AO$5+1,'P24 monthly Buchungen'!P2:P124,"Ausgaben")</f>
        <v>0</v>
      </c>
      <c r="AP22" s="21"/>
      <c r="AS22" s="26">
        <f>SUMIFS('P24 monthly Buchungen'!F2:F124,'P24 monthly Buchungen'!D2:D124,$E22,'P24 monthly Buchungen'!C2:C124,"&gt;="&amp;AS$4,'P24 monthly Buchungen'!C2:C124,"&lt;"&amp;AS$5+1,'P24 monthly Buchungen'!L2:L124,"Ausgaben")-SUMIFS('P24 monthly Buchungen'!F2:F124,'P24 monthly Buchungen'!D2:D124,$E22,'P24 monthly Buchungen'!C2:C124,"&gt;="&amp;AS$4,'P24 monthly Buchungen'!C2:C124,"&lt;"&amp;AS$5+1,'P24 monthly Buchungen'!P2:P124,"Einnahmen")+SUMIFS('P24 monthly Buchungen'!F2:F124,'P24 monthly Buchungen'!D2:D124,$E22,'P24 monthly Buchungen'!C2:C124,"&gt;="&amp;AS$4,'P24 monthly Buchungen'!C2:C124,"&lt;"&amp;AS$5+1,'P24 monthly Buchungen'!L2:L124,"Einnahmen")-SUMIFS('P24 monthly Buchungen'!F2:F124,'P24 monthly Buchungen'!D2:D124,$E22,'P24 monthly Buchungen'!C2:C124,"&gt;="&amp;AS$4,'P24 monthly Buchungen'!C2:C124,"&lt;"&amp;AS$5+1,'P24 monthly Buchungen'!P2:P124,"Ausgaben")</f>
        <v>0</v>
      </c>
      <c r="AT22" s="21"/>
      <c r="AW22" s="26">
        <f>SUMIFS('P24 monthly Buchungen'!F2:F124,'P24 monthly Buchungen'!D2:D124,$E22,'P24 monthly Buchungen'!C2:C124,"&gt;="&amp;AW$4,'P24 monthly Buchungen'!C2:C124,"&lt;"&amp;AW$5+1,'P24 monthly Buchungen'!L2:L124,"Ausgaben")-SUMIFS('P24 monthly Buchungen'!F2:F124,'P24 monthly Buchungen'!D2:D124,$E22,'P24 monthly Buchungen'!C2:C124,"&gt;="&amp;AW$4,'P24 monthly Buchungen'!C2:C124,"&lt;"&amp;AW$5+1,'P24 monthly Buchungen'!P2:P124,"Einnahmen")+SUMIFS('P24 monthly Buchungen'!F2:F124,'P24 monthly Buchungen'!D2:D124,$E22,'P24 monthly Buchungen'!C2:C124,"&gt;="&amp;AW$4,'P24 monthly Buchungen'!C2:C124,"&lt;"&amp;AW$5+1,'P24 monthly Buchungen'!L2:L124,"Einnahmen")-SUMIFS('P24 monthly Buchungen'!F2:F124,'P24 monthly Buchungen'!D2:D124,$E22,'P24 monthly Buchungen'!C2:C124,"&gt;="&amp;AW$4,'P24 monthly Buchungen'!C2:C124,"&lt;"&amp;AW$5+1,'P24 monthly Buchungen'!P2:P124,"Ausgaben")</f>
        <v>0</v>
      </c>
      <c r="AX22" s="21"/>
      <c r="BA22" s="26">
        <f>SUMIFS('P24 monthly Buchungen'!F2:F124,'P24 monthly Buchungen'!D2:D124,$E22,'P24 monthly Buchungen'!C2:C124,"&gt;="&amp;BA$4,'P24 monthly Buchungen'!C2:C124,"&lt;"&amp;BA$5+1,'P24 monthly Buchungen'!L2:L124,"Ausgaben")-SUMIFS('P24 monthly Buchungen'!F2:F124,'P24 monthly Buchungen'!D2:D124,$E22,'P24 monthly Buchungen'!C2:C124,"&gt;="&amp;BA$4,'P24 monthly Buchungen'!C2:C124,"&lt;"&amp;BA$5+1,'P24 monthly Buchungen'!P2:P124,"Einnahmen")+SUMIFS('P24 monthly Buchungen'!F2:F124,'P24 monthly Buchungen'!D2:D124,$E22,'P24 monthly Buchungen'!C2:C124,"&gt;="&amp;BA$4,'P24 monthly Buchungen'!C2:C124,"&lt;"&amp;BA$5+1,'P24 monthly Buchungen'!L2:L124,"Einnahmen")-SUMIFS('P24 monthly Buchungen'!F2:F124,'P24 monthly Buchungen'!D2:D124,$E22,'P24 monthly Buchungen'!C2:C124,"&gt;="&amp;BA$4,'P24 monthly Buchungen'!C2:C124,"&lt;"&amp;BA$5+1,'P24 monthly Buchungen'!P2:P124,"Ausgaben")</f>
        <v>0</v>
      </c>
      <c r="BB22" s="21"/>
      <c r="BE22" s="26">
        <f>SUMIFS('P24 monthly Buchungen'!F2:F124,'P24 monthly Buchungen'!D2:D124,$E22,'P24 monthly Buchungen'!C2:C124,"&gt;="&amp;BE$4,'P24 monthly Buchungen'!C2:C124,"&lt;"&amp;BE$5+1,'P24 monthly Buchungen'!L2:L124,"Ausgaben")-SUMIFS('P24 monthly Buchungen'!F2:F124,'P24 monthly Buchungen'!D2:D124,$E22,'P24 monthly Buchungen'!C2:C124,"&gt;="&amp;BE$4,'P24 monthly Buchungen'!C2:C124,"&lt;"&amp;BE$5+1,'P24 monthly Buchungen'!P2:P124,"Einnahmen")+SUMIFS('P24 monthly Buchungen'!F2:F124,'P24 monthly Buchungen'!D2:D124,$E22,'P24 monthly Buchungen'!C2:C124,"&gt;="&amp;BE$4,'P24 monthly Buchungen'!C2:C124,"&lt;"&amp;BE$5+1,'P24 monthly Buchungen'!L2:L124,"Einnahmen")-SUMIFS('P24 monthly Buchungen'!F2:F124,'P24 monthly Buchungen'!D2:D124,$E22,'P24 monthly Buchungen'!C2:C124,"&gt;="&amp;BE$4,'P24 monthly Buchungen'!C2:C124,"&lt;"&amp;BE$5+1,'P24 monthly Buchungen'!P2:P124,"Ausgaben")</f>
        <v>0</v>
      </c>
      <c r="BF22" s="21"/>
      <c r="BI22" s="26">
        <f>SUMIFS('P24 monthly Buchungen'!F2:F124,'P24 monthly Buchungen'!D2:D124,$E22,'P24 monthly Buchungen'!C2:C124,"&gt;="&amp;BI$4,'P24 monthly Buchungen'!C2:C124,"&lt;"&amp;BI$5+1,'P24 monthly Buchungen'!L2:L124,"Ausgaben")-SUMIFS('P24 monthly Buchungen'!F2:F124,'P24 monthly Buchungen'!D2:D124,$E22,'P24 monthly Buchungen'!C2:C124,"&gt;="&amp;BI$4,'P24 monthly Buchungen'!C2:C124,"&lt;"&amp;BI$5+1,'P24 monthly Buchungen'!P2:P124,"Einnahmen")+SUMIFS('P24 monthly Buchungen'!F2:F124,'P24 monthly Buchungen'!D2:D124,$E22,'P24 monthly Buchungen'!C2:C124,"&gt;="&amp;BI$4,'P24 monthly Buchungen'!C2:C124,"&lt;"&amp;BI$5+1,'P24 monthly Buchungen'!L2:L124,"Einnahmen")-SUMIFS('P24 monthly Buchungen'!F2:F124,'P24 monthly Buchungen'!D2:D124,$E22,'P24 monthly Buchungen'!C2:C124,"&gt;="&amp;BI$4,'P24 monthly Buchungen'!C2:C124,"&lt;"&amp;BI$5+1,'P24 monthly Buchungen'!P2:P124,"Ausgaben")</f>
        <v>0</v>
      </c>
      <c r="BJ22" s="21"/>
      <c r="BM22" s="26">
        <f>SUMIFS('P24 monthly Buchungen'!F2:F124,'P24 monthly Buchungen'!D2:D124,$E22,'P24 monthly Buchungen'!C2:C124,"&gt;="&amp;BM$4,'P24 monthly Buchungen'!C2:C124,"&lt;"&amp;BM$5+1,'P24 monthly Buchungen'!L2:L124,"Ausgaben")-SUMIFS('P24 monthly Buchungen'!F2:F124,'P24 monthly Buchungen'!D2:D124,$E22,'P24 monthly Buchungen'!C2:C124,"&gt;="&amp;BM$4,'P24 monthly Buchungen'!C2:C124,"&lt;"&amp;BM$5+1,'P24 monthly Buchungen'!P2:P124,"Einnahmen")+SUMIFS('P24 monthly Buchungen'!F2:F124,'P24 monthly Buchungen'!D2:D124,$E22,'P24 monthly Buchungen'!C2:C124,"&gt;="&amp;BM$4,'P24 monthly Buchungen'!C2:C124,"&lt;"&amp;BM$5+1,'P24 monthly Buchungen'!L2:L124,"Einnahmen")-SUMIFS('P24 monthly Buchungen'!F2:F124,'P24 monthly Buchungen'!D2:D124,$E22,'P24 monthly Buchungen'!C2:C124,"&gt;="&amp;BM$4,'P24 monthly Buchungen'!C2:C124,"&lt;"&amp;BM$5+1,'P24 monthly Buchungen'!P2:P124,"Ausgaben")</f>
        <v>0</v>
      </c>
      <c r="BN22" s="21"/>
      <c r="BQ22" s="26">
        <f>SUMIFS('P24 monthly Buchungen'!F2:F124,'P24 monthly Buchungen'!D2:D124,$E22,'P24 monthly Buchungen'!C2:C124,"&gt;="&amp;BQ$4,'P24 monthly Buchungen'!C2:C124,"&lt;"&amp;BQ$5+1,'P24 monthly Buchungen'!L2:L124,"Ausgaben")-SUMIFS('P24 monthly Buchungen'!F2:F124,'P24 monthly Buchungen'!D2:D124,$E22,'P24 monthly Buchungen'!C2:C124,"&gt;="&amp;BQ$4,'P24 monthly Buchungen'!C2:C124,"&lt;"&amp;BQ$5+1,'P24 monthly Buchungen'!P2:P124,"Einnahmen")+SUMIFS('P24 monthly Buchungen'!F2:F124,'P24 monthly Buchungen'!D2:D124,$E22,'P24 monthly Buchungen'!C2:C124,"&gt;="&amp;BQ$4,'P24 monthly Buchungen'!C2:C124,"&lt;"&amp;BQ$5+1,'P24 monthly Buchungen'!L2:L124,"Einnahmen")-SUMIFS('P24 monthly Buchungen'!F2:F124,'P24 monthly Buchungen'!D2:D124,$E22,'P24 monthly Buchungen'!C2:C124,"&gt;="&amp;BQ$4,'P24 monthly Buchungen'!C2:C124,"&lt;"&amp;BQ$5+1,'P24 monthly Buchungen'!P2:P124,"Ausgaben")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Buchungen'!F2:F124,'P24 monthly Buchungen'!D2:D124,$E22,'P24 monthly Buchungen'!C2:C124,"&gt;="&amp;CC$4,'P24 monthly Buchungen'!C2:C124,"&lt;"&amp;CC$5+1,'P24 monthly Buchungen'!L2:L124,"Ausgaben")-SUMIFS('P24 monthly Buchungen'!F2:F124,'P24 monthly Buchungen'!D2:D124,$E22,'P24 monthly Buchungen'!C2:C124,"&gt;="&amp;CC$4,'P24 monthly Buchungen'!C2:C124,"&lt;"&amp;CC$5+1,'P24 monthly Buchungen'!P2:P124,"Einnahmen")+SUMIFS('P24 monthly Buchungen'!F2:F124,'P24 monthly Buchungen'!D2:D124,$E22,'P24 monthly Buchungen'!C2:C124,"&gt;="&amp;CC$4,'P24 monthly Buchungen'!C2:C124,"&lt;"&amp;CC$5+1,'P24 monthly Buchungen'!L2:L124,"Einnahmen")-SUMIFS('P24 monthly Buchungen'!F2:F124,'P24 monthly Buchungen'!D2:D124,$E22,'P24 monthly Buchungen'!C2:C124,"&gt;="&amp;CC$4,'P24 monthly Buchungen'!C2:C124,"&lt;"&amp;CC$5+1,'P24 monthly Buchungen'!P2:P124,"Ausgaben")</f>
        <v>0</v>
      </c>
      <c r="CD22" s="21"/>
      <c r="CG22" s="26">
        <f>SUMIFS('P24 monthly Buchungen'!F2:F124,'P24 monthly Buchungen'!D2:D124,$E22,'P24 monthly Buchungen'!C2:C124,"&gt;="&amp;CG$4,'P24 monthly Buchungen'!C2:C124,"&lt;"&amp;CG$5+1,'P24 monthly Buchungen'!L2:L124,"Ausgaben")-SUMIFS('P24 monthly Buchungen'!F2:F124,'P24 monthly Buchungen'!D2:D124,$E22,'P24 monthly Buchungen'!C2:C124,"&gt;="&amp;CG$4,'P24 monthly Buchungen'!C2:C124,"&lt;"&amp;CG$5+1,'P24 monthly Buchungen'!P2:P124,"Einnahmen")+SUMIFS('P24 monthly Buchungen'!F2:F124,'P24 monthly Buchungen'!D2:D124,$E22,'P24 monthly Buchungen'!C2:C124,"&gt;="&amp;CG$4,'P24 monthly Buchungen'!C2:C124,"&lt;"&amp;CG$5+1,'P24 monthly Buchungen'!L2:L124,"Einnahmen")-SUMIFS('P24 monthly Buchungen'!F2:F124,'P24 monthly Buchungen'!D2:D124,$E22,'P24 monthly Buchungen'!C2:C124,"&gt;="&amp;CG$4,'P24 monthly Buchungen'!C2:C124,"&lt;"&amp;CG$5+1,'P24 monthly Buchungen'!P2:P124,"Ausgaben")</f>
        <v>0</v>
      </c>
      <c r="CH22" s="21"/>
      <c r="CK22" s="26">
        <f>SUMIFS('P24 monthly Buchungen'!F2:F124,'P24 monthly Buchungen'!D2:D124,$E22,'P24 monthly Buchungen'!C2:C124,"&gt;="&amp;CK$4,'P24 monthly Buchungen'!C2:C124,"&lt;"&amp;CK$5+1,'P24 monthly Buchungen'!L2:L124,"Ausgaben")-SUMIFS('P24 monthly Buchungen'!F2:F124,'P24 monthly Buchungen'!D2:D124,$E22,'P24 monthly Buchungen'!C2:C124,"&gt;="&amp;CK$4,'P24 monthly Buchungen'!C2:C124,"&lt;"&amp;CK$5+1,'P24 monthly Buchungen'!P2:P124,"Einnahmen")+SUMIFS('P24 monthly Buchungen'!F2:F124,'P24 monthly Buchungen'!D2:D124,$E22,'P24 monthly Buchungen'!C2:C124,"&gt;="&amp;CK$4,'P24 monthly Buchungen'!C2:C124,"&lt;"&amp;CK$5+1,'P24 monthly Buchungen'!L2:L124,"Einnahmen")-SUMIFS('P24 monthly Buchungen'!F2:F124,'P24 monthly Buchungen'!D2:D124,$E22,'P24 monthly Buchungen'!C2:C124,"&gt;="&amp;CK$4,'P24 monthly Buchungen'!C2:C124,"&lt;"&amp;CK$5+1,'P24 monthly Buchungen'!P2:P124,"Ausgaben")</f>
        <v>0</v>
      </c>
      <c r="CL22" s="21"/>
      <c r="CO22" s="26">
        <f>SUMIFS('P24 monthly Buchungen'!F2:F124,'P24 monthly Buchungen'!D2:D124,$E22,'P24 monthly Buchungen'!C2:C124,"&gt;="&amp;CO$4,'P24 monthly Buchungen'!C2:C124,"&lt;"&amp;CO$5+1,'P24 monthly Buchungen'!L2:L124,"Ausgaben")-SUMIFS('P24 monthly Buchungen'!F2:F124,'P24 monthly Buchungen'!D2:D124,$E22,'P24 monthly Buchungen'!C2:C124,"&gt;="&amp;CO$4,'P24 monthly Buchungen'!C2:C124,"&lt;"&amp;CO$5+1,'P24 monthly Buchungen'!P2:P124,"Einnahmen")+SUMIFS('P24 monthly Buchungen'!F2:F124,'P24 monthly Buchungen'!D2:D124,$E22,'P24 monthly Buchungen'!C2:C124,"&gt;="&amp;CO$4,'P24 monthly Buchungen'!C2:C124,"&lt;"&amp;CO$5+1,'P24 monthly Buchungen'!L2:L124,"Einnahmen")-SUMIFS('P24 monthly Buchungen'!F2:F124,'P24 monthly Buchungen'!D2:D124,$E22,'P24 monthly Buchungen'!C2:C124,"&gt;="&amp;CO$4,'P24 monthly Buchungen'!C2:C124,"&lt;"&amp;CO$5+1,'P24 monthly Buchungen'!P2:P124,"Ausgaben")</f>
        <v>0</v>
      </c>
      <c r="CP22" s="21"/>
      <c r="CS22" s="26">
        <f>SUMIFS('P24 monthly Buchungen'!F2:F124,'P24 monthly Buchungen'!D2:D124,$E22,'P24 monthly Buchungen'!C2:C124,"&gt;="&amp;CS$4,'P24 monthly Buchungen'!C2:C124,"&lt;"&amp;CS$5+1,'P24 monthly Buchungen'!L2:L124,"Ausgaben")-SUMIFS('P24 monthly Buchungen'!F2:F124,'P24 monthly Buchungen'!D2:D124,$E22,'P24 monthly Buchungen'!C2:C124,"&gt;="&amp;CS$4,'P24 monthly Buchungen'!C2:C124,"&lt;"&amp;CS$5+1,'P24 monthly Buchungen'!P2:P124,"Einnahmen")+SUMIFS('P24 monthly Buchungen'!F2:F124,'P24 monthly Buchungen'!D2:D124,$E22,'P24 monthly Buchungen'!C2:C124,"&gt;="&amp;CS$4,'P24 monthly Buchungen'!C2:C124,"&lt;"&amp;CS$5+1,'P24 monthly Buchungen'!L2:L124,"Einnahmen")-SUMIFS('P24 monthly Buchungen'!F2:F124,'P24 monthly Buchungen'!D2:D124,$E22,'P24 monthly Buchungen'!C2:C124,"&gt;="&amp;CS$4,'P24 monthly Buchungen'!C2:C124,"&lt;"&amp;CS$5+1,'P24 monthly Buchungen'!P2:P124,"Ausgaben")</f>
        <v>0</v>
      </c>
      <c r="CT22" s="21"/>
      <c r="CW22" s="26">
        <f>SUMIFS('P24 monthly Buchungen'!F2:F124,'P24 monthly Buchungen'!D2:D124,$E22,'P24 monthly Buchungen'!C2:C124,"&gt;="&amp;CW$4,'P24 monthly Buchungen'!C2:C124,"&lt;"&amp;CW$5+1,'P24 monthly Buchungen'!L2:L124,"Ausgaben")-SUMIFS('P24 monthly Buchungen'!F2:F124,'P24 monthly Buchungen'!D2:D124,$E22,'P24 monthly Buchungen'!C2:C124,"&gt;="&amp;CW$4,'P24 monthly Buchungen'!C2:C124,"&lt;"&amp;CW$5+1,'P24 monthly Buchungen'!P2:P124,"Einnahmen")+SUMIFS('P24 monthly Buchungen'!F2:F124,'P24 monthly Buchungen'!D2:D124,$E22,'P24 monthly Buchungen'!C2:C124,"&gt;="&amp;CW$4,'P24 monthly Buchungen'!C2:C124,"&lt;"&amp;CW$5+1,'P24 monthly Buchungen'!L2:L124,"Einnahmen")-SUMIFS('P24 monthly Buchungen'!F2:F124,'P24 monthly Buchungen'!D2:D124,$E22,'P24 monthly Buchungen'!C2:C124,"&gt;="&amp;CW$4,'P24 monthly Buchungen'!C2:C124,"&lt;"&amp;CW$5+1,'P24 monthly Buchungen'!P2:P124,"Ausgaben")</f>
        <v>0</v>
      </c>
      <c r="CX22" s="21"/>
      <c r="DA22" s="26">
        <f>SUMIFS('P24 monthly Buchungen'!F2:F124,'P24 monthly Buchungen'!D2:D124,$E22,'P24 monthly Buchungen'!C2:C124,"&gt;="&amp;DA$4,'P24 monthly Buchungen'!C2:C124,"&lt;"&amp;DA$5+1,'P24 monthly Buchungen'!L2:L124,"Ausgaben")-SUMIFS('P24 monthly Buchungen'!F2:F124,'P24 monthly Buchungen'!D2:D124,$E22,'P24 monthly Buchungen'!C2:C124,"&gt;="&amp;DA$4,'P24 monthly Buchungen'!C2:C124,"&lt;"&amp;DA$5+1,'P24 monthly Buchungen'!P2:P124,"Einnahmen")+SUMIFS('P24 monthly Buchungen'!F2:F124,'P24 monthly Buchungen'!D2:D124,$E22,'P24 monthly Buchungen'!C2:C124,"&gt;="&amp;DA$4,'P24 monthly Buchungen'!C2:C124,"&lt;"&amp;DA$5+1,'P24 monthly Buchungen'!L2:L124,"Einnahmen")-SUMIFS('P24 monthly Buchungen'!F2:F124,'P24 monthly Buchungen'!D2:D124,$E22,'P24 monthly Buchungen'!C2:C124,"&gt;="&amp;DA$4,'P24 monthly Buchungen'!C2:C124,"&lt;"&amp;DA$5+1,'P24 monthly Buchungen'!P2:P124,"Ausgaben")</f>
        <v>0</v>
      </c>
      <c r="DB22" s="21"/>
      <c r="DE22" s="26">
        <f>SUMIFS('P24 monthly Buchungen'!F2:F124,'P24 monthly Buchungen'!D2:D124,$E22,'P24 monthly Buchungen'!C2:C124,"&gt;="&amp;DE$4,'P24 monthly Buchungen'!C2:C124,"&lt;"&amp;DE$5+1,'P24 monthly Buchungen'!L2:L124,"Ausgaben")-SUMIFS('P24 monthly Buchungen'!F2:F124,'P24 monthly Buchungen'!D2:D124,$E22,'P24 monthly Buchungen'!C2:C124,"&gt;="&amp;DE$4,'P24 monthly Buchungen'!C2:C124,"&lt;"&amp;DE$5+1,'P24 monthly Buchungen'!P2:P124,"Einnahmen")+SUMIFS('P24 monthly Buchungen'!F2:F124,'P24 monthly Buchungen'!D2:D124,$E22,'P24 monthly Buchungen'!C2:C124,"&gt;="&amp;DE$4,'P24 monthly Buchungen'!C2:C124,"&lt;"&amp;DE$5+1,'P24 monthly Buchungen'!L2:L124,"Einnahmen")-SUMIFS('P24 monthly Buchungen'!F2:F124,'P24 monthly Buchungen'!D2:D124,$E22,'P24 monthly Buchungen'!C2:C124,"&gt;="&amp;DE$4,'P24 monthly Buchungen'!C2:C124,"&lt;"&amp;DE$5+1,'P24 monthly Buchungen'!P2:P124,"Ausgaben")</f>
        <v>0</v>
      </c>
      <c r="DF22" s="21"/>
      <c r="DI22" s="26">
        <f>SUMIFS('P24 monthly Buchungen'!F2:F124,'P24 monthly Buchungen'!D2:D124,$E22,'P24 monthly Buchungen'!C2:C124,"&gt;="&amp;DI$4,'P24 monthly Buchungen'!C2:C124,"&lt;"&amp;DI$5+1,'P24 monthly Buchungen'!L2:L124,"Ausgaben")-SUMIFS('P24 monthly Buchungen'!F2:F124,'P24 monthly Buchungen'!D2:D124,$E22,'P24 monthly Buchungen'!C2:C124,"&gt;="&amp;DI$4,'P24 monthly Buchungen'!C2:C124,"&lt;"&amp;DI$5+1,'P24 monthly Buchungen'!P2:P124,"Einnahmen")+SUMIFS('P24 monthly Buchungen'!F2:F124,'P24 monthly Buchungen'!D2:D124,$E22,'P24 monthly Buchungen'!C2:C124,"&gt;="&amp;DI$4,'P24 monthly Buchungen'!C2:C124,"&lt;"&amp;DI$5+1,'P24 monthly Buchungen'!L2:L124,"Einnahmen")-SUMIFS('P24 monthly Buchungen'!F2:F124,'P24 monthly Buchungen'!D2:D124,$E22,'P24 monthly Buchungen'!C2:C124,"&gt;="&amp;DI$4,'P24 monthly Buchungen'!C2:C124,"&lt;"&amp;DI$5+1,'P24 monthly Buchungen'!P2:P124,"Ausgaben")</f>
        <v>0</v>
      </c>
      <c r="DJ22" s="21"/>
      <c r="DM22" s="26">
        <f>SUMIFS('P24 monthly Buchungen'!F2:F124,'P24 monthly Buchungen'!D2:D124,$E22,'P24 monthly Buchungen'!C2:C124,"&gt;="&amp;DM$4,'P24 monthly Buchungen'!C2:C124,"&lt;"&amp;DM$5+1,'P24 monthly Buchungen'!L2:L124,"Ausgaben")-SUMIFS('P24 monthly Buchungen'!F2:F124,'P24 monthly Buchungen'!D2:D124,$E22,'P24 monthly Buchungen'!C2:C124,"&gt;="&amp;DM$4,'P24 monthly Buchungen'!C2:C124,"&lt;"&amp;DM$5+1,'P24 monthly Buchungen'!P2:P124,"Einnahmen")+SUMIFS('P24 monthly Buchungen'!F2:F124,'P24 monthly Buchungen'!D2:D124,$E22,'P24 monthly Buchungen'!C2:C124,"&gt;="&amp;DM$4,'P24 monthly Buchungen'!C2:C124,"&lt;"&amp;DM$5+1,'P24 monthly Buchungen'!L2:L124,"Einnahmen")-SUMIFS('P24 monthly Buchungen'!F2:F124,'P24 monthly Buchungen'!D2:D124,$E22,'P24 monthly Buchungen'!C2:C124,"&gt;="&amp;DM$4,'P24 monthly Buchungen'!C2:C124,"&lt;"&amp;DM$5+1,'P24 monthly Buchungen'!P2:P124,"Ausgaben")</f>
        <v>0</v>
      </c>
      <c r="DN22" s="21"/>
      <c r="DQ22" s="26">
        <f>SUMIFS('P24 monthly Buchungen'!F2:F124,'P24 monthly Buchungen'!D2:D124,$E22,'P24 monthly Buchungen'!C2:C124,"&gt;="&amp;DQ$4,'P24 monthly Buchungen'!C2:C124,"&lt;"&amp;DQ$5+1,'P24 monthly Buchungen'!L2:L124,"Ausgaben")-SUMIFS('P24 monthly Buchungen'!F2:F124,'P24 monthly Buchungen'!D2:D124,$E22,'P24 monthly Buchungen'!C2:C124,"&gt;="&amp;DQ$4,'P24 monthly Buchungen'!C2:C124,"&lt;"&amp;DQ$5+1,'P24 monthly Buchungen'!P2:P124,"Einnahmen")+SUMIFS('P24 monthly Buchungen'!F2:F124,'P24 monthly Buchungen'!D2:D124,$E22,'P24 monthly Buchungen'!C2:C124,"&gt;="&amp;DQ$4,'P24 monthly Buchungen'!C2:C124,"&lt;"&amp;DQ$5+1,'P24 monthly Buchungen'!L2:L124,"Einnahmen")-SUMIFS('P24 monthly Buchungen'!F2:F124,'P24 monthly Buchungen'!D2:D124,$E22,'P24 monthly Buchungen'!C2:C124,"&gt;="&amp;DQ$4,'P24 monthly Buchungen'!C2:C124,"&lt;"&amp;DQ$5+1,'P24 monthly Buchungen'!P2:P124,"Ausgaben")</f>
        <v>0</v>
      </c>
      <c r="DR22" s="21"/>
      <c r="DU22" s="26">
        <f>SUMIFS('P24 monthly Buchungen'!F2:F124,'P24 monthly Buchungen'!D2:D124,$E22,'P24 monthly Buchungen'!C2:C124,"&gt;="&amp;DU$4,'P24 monthly Buchungen'!C2:C124,"&lt;"&amp;DU$5+1,'P24 monthly Buchungen'!L2:L124,"Ausgaben")-SUMIFS('P24 monthly Buchungen'!F2:F124,'P24 monthly Buchungen'!D2:D124,$E22,'P24 monthly Buchungen'!C2:C124,"&gt;="&amp;DU$4,'P24 monthly Buchungen'!C2:C124,"&lt;"&amp;DU$5+1,'P24 monthly Buchungen'!P2:P124,"Einnahmen")+SUMIFS('P24 monthly Buchungen'!F2:F124,'P24 monthly Buchungen'!D2:D124,$E22,'P24 monthly Buchungen'!C2:C124,"&gt;="&amp;DU$4,'P24 monthly Buchungen'!C2:C124,"&lt;"&amp;DU$5+1,'P24 monthly Buchungen'!L2:L124,"Einnahmen")-SUMIFS('P24 monthly Buchungen'!F2:F124,'P24 monthly Buchungen'!D2:D124,$E22,'P24 monthly Buchungen'!C2:C124,"&gt;="&amp;DU$4,'P24 monthly Buchungen'!C2:C124,"&lt;"&amp;DU$5+1,'P24 monthly Buchungen'!P2:P124,"Ausgaben")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Buchungen'!F2:F124,'P24 monthly Buchungen'!D2:D124,$E22,'P24 monthly Buchungen'!C2:C124,"&gt;="&amp;EG$4,'P24 monthly Buchungen'!C2:C124,"&lt;"&amp;EG$5+1,'P24 monthly Buchungen'!L2:L124,"Ausgaben")-SUMIFS('P24 monthly Buchungen'!F2:F124,'P24 monthly Buchungen'!D2:D124,$E22,'P24 monthly Buchungen'!C2:C124,"&gt;="&amp;EG$4,'P24 monthly Buchungen'!C2:C124,"&lt;"&amp;EG$5+1,'P24 monthly Buchungen'!P2:P124,"Einnahmen")+SUMIFS('P24 monthly Buchungen'!F2:F124,'P24 monthly Buchungen'!D2:D124,$E22,'P24 monthly Buchungen'!C2:C124,"&gt;="&amp;EG$4,'P24 monthly Buchungen'!C2:C124,"&lt;"&amp;EG$5+1,'P24 monthly Buchungen'!L2:L124,"Einnahmen")-SUMIFS('P24 monthly Buchungen'!F2:F124,'P24 monthly Buchungen'!D2:D124,$E22,'P24 monthly Buchungen'!C2:C124,"&gt;="&amp;EG$4,'P24 monthly Buchungen'!C2:C124,"&lt;"&amp;EG$5+1,'P24 monthly Buchungen'!P2:P124,"Ausgaben")</f>
        <v>0</v>
      </c>
      <c r="EH22" s="21"/>
      <c r="EK22" s="26">
        <f>SUMIFS('P24 monthly Buchungen'!F2:F124,'P24 monthly Buchungen'!D2:D124,$E22,'P24 monthly Buchungen'!C2:C124,"&gt;="&amp;EK$4,'P24 monthly Buchungen'!C2:C124,"&lt;"&amp;EK$5+1,'P24 monthly Buchungen'!L2:L124,"Ausgaben")-SUMIFS('P24 monthly Buchungen'!F2:F124,'P24 monthly Buchungen'!D2:D124,$E22,'P24 monthly Buchungen'!C2:C124,"&gt;="&amp;EK$4,'P24 monthly Buchungen'!C2:C124,"&lt;"&amp;EK$5+1,'P24 monthly Buchungen'!P2:P124,"Einnahmen")+SUMIFS('P24 monthly Buchungen'!F2:F124,'P24 monthly Buchungen'!D2:D124,$E22,'P24 monthly Buchungen'!C2:C124,"&gt;="&amp;EK$4,'P24 monthly Buchungen'!C2:C124,"&lt;"&amp;EK$5+1,'P24 monthly Buchungen'!L2:L124,"Einnahmen")-SUMIFS('P24 monthly Buchungen'!F2:F124,'P24 monthly Buchungen'!D2:D124,$E22,'P24 monthly Buchungen'!C2:C124,"&gt;="&amp;EK$4,'P24 monthly Buchungen'!C2:C124,"&lt;"&amp;EK$5+1,'P24 monthly Buchungen'!P2:P124,"Ausgaben")</f>
        <v>0</v>
      </c>
      <c r="EL22" s="21"/>
      <c r="EO22" s="26">
        <f>SUMIFS('P24 monthly Buchungen'!F2:F124,'P24 monthly Buchungen'!D2:D124,$E22,'P24 monthly Buchungen'!C2:C124,"&gt;="&amp;EO$4,'P24 monthly Buchungen'!C2:C124,"&lt;"&amp;EO$5+1,'P24 monthly Buchungen'!L2:L124,"Ausgaben")-SUMIFS('P24 monthly Buchungen'!F2:F124,'P24 monthly Buchungen'!D2:D124,$E22,'P24 monthly Buchungen'!C2:C124,"&gt;="&amp;EO$4,'P24 monthly Buchungen'!C2:C124,"&lt;"&amp;EO$5+1,'P24 monthly Buchungen'!P2:P124,"Einnahmen")+SUMIFS('P24 monthly Buchungen'!F2:F124,'P24 monthly Buchungen'!D2:D124,$E22,'P24 monthly Buchungen'!C2:C124,"&gt;="&amp;EO$4,'P24 monthly Buchungen'!C2:C124,"&lt;"&amp;EO$5+1,'P24 monthly Buchungen'!L2:L124,"Einnahmen")-SUMIFS('P24 monthly Buchungen'!F2:F124,'P24 monthly Buchungen'!D2:D124,$E22,'P24 monthly Buchungen'!C2:C124,"&gt;="&amp;EO$4,'P24 monthly Buchungen'!C2:C124,"&lt;"&amp;EO$5+1,'P24 monthly Buchungen'!P2:P124,"Ausgaben")</f>
        <v>0</v>
      </c>
      <c r="EP22" s="21"/>
      <c r="ES22" s="26">
        <f>SUMIFS('P24 monthly Buchungen'!F2:F124,'P24 monthly Buchungen'!D2:D124,$E22,'P24 monthly Buchungen'!C2:C124,"&gt;="&amp;ES$4,'P24 monthly Buchungen'!C2:C124,"&lt;"&amp;ES$5+1,'P24 monthly Buchungen'!L2:L124,"Ausgaben")-SUMIFS('P24 monthly Buchungen'!F2:F124,'P24 monthly Buchungen'!D2:D124,$E22,'P24 monthly Buchungen'!C2:C124,"&gt;="&amp;ES$4,'P24 monthly Buchungen'!C2:C124,"&lt;"&amp;ES$5+1,'P24 monthly Buchungen'!P2:P124,"Einnahmen")+SUMIFS('P24 monthly Buchungen'!F2:F124,'P24 monthly Buchungen'!D2:D124,$E22,'P24 monthly Buchungen'!C2:C124,"&gt;="&amp;ES$4,'P24 monthly Buchungen'!C2:C124,"&lt;"&amp;ES$5+1,'P24 monthly Buchungen'!L2:L124,"Einnahmen")-SUMIFS('P24 monthly Buchungen'!F2:F124,'P24 monthly Buchungen'!D2:D124,$E22,'P24 monthly Buchungen'!C2:C124,"&gt;="&amp;ES$4,'P24 monthly Buchungen'!C2:C124,"&lt;"&amp;ES$5+1,'P24 monthly Buchungen'!P2:P124,"Ausgaben")</f>
        <v>0</v>
      </c>
      <c r="ET22" s="21"/>
      <c r="EW22" s="26">
        <f>SUMIFS('P24 monthly Buchungen'!F2:F124,'P24 monthly Buchungen'!D2:D124,$E22,'P24 monthly Buchungen'!C2:C124,"&gt;="&amp;EW$4,'P24 monthly Buchungen'!C2:C124,"&lt;"&amp;EW$5+1,'P24 monthly Buchungen'!L2:L124,"Ausgaben")-SUMIFS('P24 monthly Buchungen'!F2:F124,'P24 monthly Buchungen'!D2:D124,$E22,'P24 monthly Buchungen'!C2:C124,"&gt;="&amp;EW$4,'P24 monthly Buchungen'!C2:C124,"&lt;"&amp;EW$5+1,'P24 monthly Buchungen'!P2:P124,"Einnahmen")+SUMIFS('P24 monthly Buchungen'!F2:F124,'P24 monthly Buchungen'!D2:D124,$E22,'P24 monthly Buchungen'!C2:C124,"&gt;="&amp;EW$4,'P24 monthly Buchungen'!C2:C124,"&lt;"&amp;EW$5+1,'P24 monthly Buchungen'!L2:L124,"Einnahmen")-SUMIFS('P24 monthly Buchungen'!F2:F124,'P24 monthly Buchungen'!D2:D124,$E22,'P24 monthly Buchungen'!C2:C124,"&gt;="&amp;EW$4,'P24 monthly Buchungen'!C2:C124,"&lt;"&amp;EW$5+1,'P24 monthly Buchungen'!P2:P124,"Ausgaben")</f>
        <v>0</v>
      </c>
      <c r="EX22" s="21"/>
      <c r="FA22" s="26">
        <f>SUMIFS('P24 monthly Buchungen'!F2:F124,'P24 monthly Buchungen'!D2:D124,$E22,'P24 monthly Buchungen'!C2:C124,"&gt;="&amp;FA$4,'P24 monthly Buchungen'!C2:C124,"&lt;"&amp;FA$5+1,'P24 monthly Buchungen'!L2:L124,"Ausgaben")-SUMIFS('P24 monthly Buchungen'!F2:F124,'P24 monthly Buchungen'!D2:D124,$E22,'P24 monthly Buchungen'!C2:C124,"&gt;="&amp;FA$4,'P24 monthly Buchungen'!C2:C124,"&lt;"&amp;FA$5+1,'P24 monthly Buchungen'!P2:P124,"Einnahmen")+SUMIFS('P24 monthly Buchungen'!F2:F124,'P24 monthly Buchungen'!D2:D124,$E22,'P24 monthly Buchungen'!C2:C124,"&gt;="&amp;FA$4,'P24 monthly Buchungen'!C2:C124,"&lt;"&amp;FA$5+1,'P24 monthly Buchungen'!L2:L124,"Einnahmen")-SUMIFS('P24 monthly Buchungen'!F2:F124,'P24 monthly Buchungen'!D2:D124,$E22,'P24 monthly Buchungen'!C2:C124,"&gt;="&amp;FA$4,'P24 monthly Buchungen'!C2:C124,"&lt;"&amp;FA$5+1,'P24 monthly Buchungen'!P2:P124,"Ausgaben")</f>
        <v>0</v>
      </c>
      <c r="FB22" s="21"/>
      <c r="FE22" s="26">
        <f>SUMIFS('P24 monthly Buchungen'!F2:F124,'P24 monthly Buchungen'!D2:D124,$E22,'P24 monthly Buchungen'!C2:C124,"&gt;="&amp;FE$4,'P24 monthly Buchungen'!C2:C124,"&lt;"&amp;FE$5+1,'P24 monthly Buchungen'!L2:L124,"Ausgaben")-SUMIFS('P24 monthly Buchungen'!F2:F124,'P24 monthly Buchungen'!D2:D124,$E22,'P24 monthly Buchungen'!C2:C124,"&gt;="&amp;FE$4,'P24 monthly Buchungen'!C2:C124,"&lt;"&amp;FE$5+1,'P24 monthly Buchungen'!P2:P124,"Einnahmen")+SUMIFS('P24 monthly Buchungen'!F2:F124,'P24 monthly Buchungen'!D2:D124,$E22,'P24 monthly Buchungen'!C2:C124,"&gt;="&amp;FE$4,'P24 monthly Buchungen'!C2:C124,"&lt;"&amp;FE$5+1,'P24 monthly Buchungen'!L2:L124,"Einnahmen")-SUMIFS('P24 monthly Buchungen'!F2:F124,'P24 monthly Buchungen'!D2:D124,$E22,'P24 monthly Buchungen'!C2:C124,"&gt;="&amp;FE$4,'P24 monthly Buchungen'!C2:C124,"&lt;"&amp;FE$5+1,'P24 monthly Buchungen'!P2:P124,"Ausgaben")</f>
        <v>0</v>
      </c>
      <c r="FF22" s="21"/>
      <c r="FI22" s="26">
        <f>SUMIFS('P24 monthly Buchungen'!F2:F124,'P24 monthly Buchungen'!D2:D124,$E22,'P24 monthly Buchungen'!C2:C124,"&gt;="&amp;FI$4,'P24 monthly Buchungen'!C2:C124,"&lt;"&amp;FI$5+1,'P24 monthly Buchungen'!L2:L124,"Ausgaben")-SUMIFS('P24 monthly Buchungen'!F2:F124,'P24 monthly Buchungen'!D2:D124,$E22,'P24 monthly Buchungen'!C2:C124,"&gt;="&amp;FI$4,'P24 monthly Buchungen'!C2:C124,"&lt;"&amp;FI$5+1,'P24 monthly Buchungen'!P2:P124,"Einnahmen")+SUMIFS('P24 monthly Buchungen'!F2:F124,'P24 monthly Buchungen'!D2:D124,$E22,'P24 monthly Buchungen'!C2:C124,"&gt;="&amp;FI$4,'P24 monthly Buchungen'!C2:C124,"&lt;"&amp;FI$5+1,'P24 monthly Buchungen'!L2:L124,"Einnahmen")-SUMIFS('P24 monthly Buchungen'!F2:F124,'P24 monthly Buchungen'!D2:D124,$E22,'P24 monthly Buchungen'!C2:C124,"&gt;="&amp;FI$4,'P24 monthly Buchungen'!C2:C124,"&lt;"&amp;FI$5+1,'P24 monthly Buchungen'!P2:P124,"Ausgaben")</f>
        <v>0</v>
      </c>
      <c r="FJ22" s="21"/>
      <c r="FM22" s="26">
        <f>SUMIFS('P24 monthly Buchungen'!F2:F124,'P24 monthly Buchungen'!D2:D124,$E22,'P24 monthly Buchungen'!C2:C124,"&gt;="&amp;FM$4,'P24 monthly Buchungen'!C2:C124,"&lt;"&amp;FM$5+1,'P24 monthly Buchungen'!L2:L124,"Ausgaben")-SUMIFS('P24 monthly Buchungen'!F2:F124,'P24 monthly Buchungen'!D2:D124,$E22,'P24 monthly Buchungen'!C2:C124,"&gt;="&amp;FM$4,'P24 monthly Buchungen'!C2:C124,"&lt;"&amp;FM$5+1,'P24 monthly Buchungen'!P2:P124,"Einnahmen")+SUMIFS('P24 monthly Buchungen'!F2:F124,'P24 monthly Buchungen'!D2:D124,$E22,'P24 monthly Buchungen'!C2:C124,"&gt;="&amp;FM$4,'P24 monthly Buchungen'!C2:C124,"&lt;"&amp;FM$5+1,'P24 monthly Buchungen'!L2:L124,"Einnahmen")-SUMIFS('P24 monthly Buchungen'!F2:F124,'P24 monthly Buchungen'!D2:D124,$E22,'P24 monthly Buchungen'!C2:C124,"&gt;="&amp;FM$4,'P24 monthly Buchungen'!C2:C124,"&lt;"&amp;FM$5+1,'P24 monthly Buchungen'!P2:P124,"Ausgaben")</f>
        <v>0</v>
      </c>
      <c r="FN22" s="21"/>
      <c r="FQ22" s="26">
        <f>SUMIFS('P24 monthly Buchungen'!F2:F124,'P24 monthly Buchungen'!D2:D124,$E22,'P24 monthly Buchungen'!C2:C124,"&gt;="&amp;FQ$4,'P24 monthly Buchungen'!C2:C124,"&lt;"&amp;FQ$5+1,'P24 monthly Buchungen'!L2:L124,"Ausgaben")-SUMIFS('P24 monthly Buchungen'!F2:F124,'P24 monthly Buchungen'!D2:D124,$E22,'P24 monthly Buchungen'!C2:C124,"&gt;="&amp;FQ$4,'P24 monthly Buchungen'!C2:C124,"&lt;"&amp;FQ$5+1,'P24 monthly Buchungen'!P2:P124,"Einnahmen")+SUMIFS('P24 monthly Buchungen'!F2:F124,'P24 monthly Buchungen'!D2:D124,$E22,'P24 monthly Buchungen'!C2:C124,"&gt;="&amp;FQ$4,'P24 monthly Buchungen'!C2:C124,"&lt;"&amp;FQ$5+1,'P24 monthly Buchungen'!L2:L124,"Einnahmen")-SUMIFS('P24 monthly Buchungen'!F2:F124,'P24 monthly Buchungen'!D2:D124,$E22,'P24 monthly Buchungen'!C2:C124,"&gt;="&amp;FQ$4,'P24 monthly Buchungen'!C2:C124,"&lt;"&amp;FQ$5+1,'P24 monthly Buchungen'!P2:P124,"Ausgaben")</f>
        <v>0</v>
      </c>
      <c r="FR22" s="21"/>
      <c r="FU22" s="26">
        <f>SUMIFS('P24 monthly Buchungen'!F2:F124,'P24 monthly Buchungen'!D2:D124,$E22,'P24 monthly Buchungen'!C2:C124,"&gt;="&amp;FU$4,'P24 monthly Buchungen'!C2:C124,"&lt;"&amp;FU$5+1,'P24 monthly Buchungen'!L2:L124,"Ausgaben")-SUMIFS('P24 monthly Buchungen'!F2:F124,'P24 monthly Buchungen'!D2:D124,$E22,'P24 monthly Buchungen'!C2:C124,"&gt;="&amp;FU$4,'P24 monthly Buchungen'!C2:C124,"&lt;"&amp;FU$5+1,'P24 monthly Buchungen'!P2:P124,"Einnahmen")+SUMIFS('P24 monthly Buchungen'!F2:F124,'P24 monthly Buchungen'!D2:D124,$E22,'P24 monthly Buchungen'!C2:C124,"&gt;="&amp;FU$4,'P24 monthly Buchungen'!C2:C124,"&lt;"&amp;FU$5+1,'P24 monthly Buchungen'!L2:L124,"Einnahmen")-SUMIFS('P24 monthly Buchungen'!F2:F124,'P24 monthly Buchungen'!D2:D124,$E22,'P24 monthly Buchungen'!C2:C124,"&gt;="&amp;FU$4,'P24 monthly Buchungen'!C2:C124,"&lt;"&amp;FU$5+1,'P24 monthly Buchungen'!P2:P124,"Ausgaben")</f>
        <v>0</v>
      </c>
      <c r="FV22" s="21"/>
      <c r="FY22" s="26">
        <f>SUMIFS('P24 monthly Buchungen'!F2:F124,'P24 monthly Buchungen'!D2:D124,$E22,'P24 monthly Buchungen'!C2:C124,"&gt;="&amp;FY$4,'P24 monthly Buchungen'!C2:C124,"&lt;"&amp;FY$5+1,'P24 monthly Buchungen'!L2:L124,"Ausgaben")-SUMIFS('P24 monthly Buchungen'!F2:F124,'P24 monthly Buchungen'!D2:D124,$E22,'P24 monthly Buchungen'!C2:C124,"&gt;="&amp;FY$4,'P24 monthly Buchungen'!C2:C124,"&lt;"&amp;FY$5+1,'P24 monthly Buchungen'!P2:P124,"Einnahmen")+SUMIFS('P24 monthly Buchungen'!F2:F124,'P24 monthly Buchungen'!D2:D124,$E22,'P24 monthly Buchungen'!C2:C124,"&gt;="&amp;FY$4,'P24 monthly Buchungen'!C2:C124,"&lt;"&amp;FY$5+1,'P24 monthly Buchungen'!L2:L124,"Einnahmen")-SUMIFS('P24 monthly Buchungen'!F2:F124,'P24 monthly Buchungen'!D2:D124,$E22,'P24 monthly Buchungen'!C2:C124,"&gt;="&amp;FY$4,'P24 monthly Buchungen'!C2:C124,"&lt;"&amp;FY$5+1,'P24 monthly Buchungen'!P2:P124,"Ausgaben")</f>
        <v>0</v>
      </c>
      <c r="FZ22" s="21"/>
      <c r="GC22" s="26">
        <f>SUMIFS('P24 monthly Buchungen'!F2:F124,'P24 monthly Buchungen'!D2:D124,$E22,'P24 monthly Buchungen'!C2:C124,"&gt;="&amp;GC$4,'P24 monthly Buchungen'!C2:C124,"&lt;"&amp;GC$5+1,'P24 monthly Buchungen'!L2:L124,"Ausgaben")-SUMIFS('P24 monthly Buchungen'!F2:F124,'P24 monthly Buchungen'!D2:D124,$E22,'P24 monthly Buchungen'!C2:C124,"&gt;="&amp;GC$4,'P24 monthly Buchungen'!C2:C124,"&lt;"&amp;GC$5+1,'P24 monthly Buchungen'!P2:P124,"Einnahmen")+SUMIFS('P24 monthly Buchungen'!F2:F124,'P24 monthly Buchungen'!D2:D124,$E22,'P24 monthly Buchungen'!C2:C124,"&gt;="&amp;GC$4,'P24 monthly Buchungen'!C2:C124,"&lt;"&amp;GC$5+1,'P24 monthly Buchungen'!L2:L124,"Einnahmen")-SUMIFS('P24 monthly Buchungen'!F2:F124,'P24 monthly Buchungen'!D2:D124,$E22,'P24 monthly Buchungen'!C2:C124,"&gt;="&amp;GC$4,'P24 monthly Buchungen'!C2:C124,"&lt;"&amp;GC$5+1,'P24 monthly Buchungen'!P2:P124,"Ausgaben")</f>
        <v>0</v>
      </c>
    </row>
    <row r="23" spans="1:185" ht="18" x14ac:dyDescent="0.2">
      <c r="C23" s="24" t="s">
        <v>5204</v>
      </c>
      <c r="D23" s="24"/>
      <c r="E23" s="24"/>
      <c r="F23" s="25"/>
      <c r="G23" s="46">
        <f>H24</f>
        <v>0</v>
      </c>
      <c r="H23" s="45"/>
      <c r="I23" s="43"/>
      <c r="J23" s="25"/>
      <c r="K23" s="46">
        <f>L24</f>
        <v>0</v>
      </c>
      <c r="L23" s="45"/>
      <c r="M23" s="43"/>
      <c r="N23" s="25"/>
      <c r="O23" s="46">
        <f>P24</f>
        <v>0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721.81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  <c r="AT23" s="25"/>
      <c r="AU23" s="46">
        <f>AV24</f>
        <v>0</v>
      </c>
      <c r="AV23" s="45"/>
      <c r="AW23" s="43"/>
      <c r="AX23" s="25"/>
      <c r="AY23" s="46">
        <f>AZ24</f>
        <v>0</v>
      </c>
      <c r="AZ23" s="45"/>
      <c r="BA23" s="43"/>
      <c r="BB23" s="25"/>
      <c r="BC23" s="46">
        <f>BD24</f>
        <v>0</v>
      </c>
      <c r="BD23" s="45"/>
      <c r="BE23" s="43"/>
      <c r="BF23" s="25"/>
      <c r="BG23" s="46">
        <f>BH24</f>
        <v>0</v>
      </c>
      <c r="BH23" s="45"/>
      <c r="BI23" s="43"/>
      <c r="BJ23" s="25"/>
      <c r="BK23" s="46">
        <f>BL24</f>
        <v>0</v>
      </c>
      <c r="BL23" s="45"/>
      <c r="BM23" s="43"/>
      <c r="BN23" s="25"/>
      <c r="BO23" s="46">
        <f>BP24</f>
        <v>0</v>
      </c>
      <c r="BP23" s="45"/>
      <c r="BQ23" s="43"/>
      <c r="BR23" s="25"/>
      <c r="BS23" s="46">
        <f>BT24</f>
        <v>0</v>
      </c>
      <c r="BT23" s="45"/>
      <c r="BU23" s="43"/>
      <c r="BV23" s="25"/>
      <c r="BW23" s="46">
        <f>BX24</f>
        <v>0</v>
      </c>
      <c r="BX23" s="45"/>
      <c r="BY23" s="43"/>
      <c r="BZ23" s="25"/>
      <c r="CA23" s="46">
        <f>CB24</f>
        <v>0</v>
      </c>
      <c r="CB23" s="45"/>
      <c r="CC23" s="43"/>
      <c r="CD23" s="25"/>
      <c r="CE23" s="46">
        <f>CF24</f>
        <v>0</v>
      </c>
      <c r="CF23" s="45"/>
      <c r="CG23" s="43"/>
      <c r="CH23" s="25"/>
      <c r="CI23" s="46">
        <f>CJ24</f>
        <v>0</v>
      </c>
      <c r="CJ23" s="45"/>
      <c r="CK23" s="43"/>
      <c r="CL23" s="25"/>
      <c r="CM23" s="46">
        <f>CN24</f>
        <v>0</v>
      </c>
      <c r="CN23" s="45"/>
      <c r="CO23" s="43"/>
      <c r="CP23" s="25"/>
      <c r="CQ23" s="46">
        <f>CR24</f>
        <v>0</v>
      </c>
      <c r="CR23" s="45"/>
      <c r="CS23" s="43"/>
      <c r="CT23" s="25"/>
      <c r="CU23" s="46">
        <f>CV24</f>
        <v>0</v>
      </c>
      <c r="CV23" s="45"/>
      <c r="CW23" s="43"/>
      <c r="CX23" s="25"/>
      <c r="CY23" s="46">
        <f>CZ24</f>
        <v>0</v>
      </c>
      <c r="CZ23" s="45"/>
      <c r="DA23" s="43"/>
      <c r="DB23" s="25"/>
      <c r="DC23" s="46">
        <f>DD24</f>
        <v>0</v>
      </c>
      <c r="DD23" s="45"/>
      <c r="DE23" s="43"/>
      <c r="DF23" s="25"/>
      <c r="DG23" s="46">
        <f>DH24</f>
        <v>0</v>
      </c>
      <c r="DH23" s="45"/>
      <c r="DI23" s="43"/>
      <c r="DJ23" s="25"/>
      <c r="DK23" s="46">
        <f>DL24</f>
        <v>0</v>
      </c>
      <c r="DL23" s="45"/>
      <c r="DM23" s="43"/>
      <c r="DN23" s="25"/>
      <c r="DO23" s="46">
        <f>DP24</f>
        <v>0</v>
      </c>
      <c r="DP23" s="45"/>
      <c r="DQ23" s="43"/>
      <c r="DR23" s="25"/>
      <c r="DS23" s="46">
        <f>DT24</f>
        <v>0</v>
      </c>
      <c r="DT23" s="45"/>
      <c r="DU23" s="43"/>
      <c r="DV23" s="25"/>
      <c r="DW23" s="46">
        <f>DX24</f>
        <v>0</v>
      </c>
      <c r="DX23" s="45"/>
      <c r="DY23" s="43"/>
      <c r="DZ23" s="25"/>
      <c r="EA23" s="46">
        <f>EB24</f>
        <v>0</v>
      </c>
      <c r="EB23" s="45"/>
      <c r="EC23" s="43"/>
      <c r="ED23" s="25"/>
      <c r="EE23" s="46">
        <f>EF24</f>
        <v>0</v>
      </c>
      <c r="EF23" s="45"/>
      <c r="EG23" s="43"/>
      <c r="EH23" s="25"/>
      <c r="EI23" s="46">
        <f>EJ24</f>
        <v>0</v>
      </c>
      <c r="EJ23" s="45"/>
      <c r="EK23" s="43"/>
      <c r="EL23" s="25"/>
      <c r="EM23" s="46">
        <f>EN24</f>
        <v>0</v>
      </c>
      <c r="EN23" s="45"/>
      <c r="EO23" s="43"/>
      <c r="EP23" s="25"/>
      <c r="EQ23" s="46">
        <f>ER24</f>
        <v>0</v>
      </c>
      <c r="ER23" s="45"/>
      <c r="ES23" s="43"/>
      <c r="ET23" s="25"/>
      <c r="EU23" s="46">
        <f>EV24</f>
        <v>0</v>
      </c>
      <c r="EV23" s="45"/>
      <c r="EW23" s="43"/>
      <c r="EX23" s="25"/>
      <c r="EY23" s="46">
        <f>EZ24</f>
        <v>0</v>
      </c>
      <c r="EZ23" s="45"/>
      <c r="FA23" s="43"/>
      <c r="FB23" s="25"/>
      <c r="FC23" s="46">
        <f>FD24</f>
        <v>0</v>
      </c>
      <c r="FD23" s="45"/>
      <c r="FE23" s="43"/>
      <c r="FF23" s="25"/>
      <c r="FG23" s="46">
        <f>FH24</f>
        <v>0</v>
      </c>
      <c r="FH23" s="45"/>
      <c r="FI23" s="43"/>
      <c r="FJ23" s="25"/>
      <c r="FK23" s="46">
        <f>FL24</f>
        <v>0</v>
      </c>
      <c r="FL23" s="45"/>
      <c r="FM23" s="43"/>
      <c r="FN23" s="25"/>
      <c r="FO23" s="46">
        <f>FP24</f>
        <v>0</v>
      </c>
      <c r="FP23" s="45"/>
      <c r="FQ23" s="43"/>
      <c r="FR23" s="25"/>
      <c r="FS23" s="46">
        <f>FT24</f>
        <v>0</v>
      </c>
      <c r="FT23" s="45"/>
      <c r="FU23" s="43"/>
      <c r="FV23" s="25"/>
      <c r="FW23" s="46">
        <f>FX24</f>
        <v>0</v>
      </c>
      <c r="FX23" s="45"/>
      <c r="FY23" s="43"/>
      <c r="FZ23" s="25"/>
      <c r="GA23" s="46">
        <f>GB24</f>
        <v>0</v>
      </c>
      <c r="GB23" s="45"/>
      <c r="GC23" s="43"/>
    </row>
    <row r="24" spans="1:185" ht="16" x14ac:dyDescent="0.2">
      <c r="D24" s="27" t="s">
        <v>5339</v>
      </c>
      <c r="E24" s="27"/>
      <c r="F24" s="28"/>
      <c r="G24" s="27"/>
      <c r="H24" s="42">
        <f>I25</f>
        <v>0</v>
      </c>
      <c r="I24" s="43"/>
      <c r="J24" s="28"/>
      <c r="K24" s="27"/>
      <c r="L24" s="42">
        <f>M25</f>
        <v>0</v>
      </c>
      <c r="M24" s="43"/>
      <c r="N24" s="28"/>
      <c r="O24" s="27"/>
      <c r="P24" s="42">
        <f>Q25</f>
        <v>0</v>
      </c>
      <c r="Q24" s="43"/>
      <c r="R24" s="28"/>
      <c r="S24" s="27"/>
      <c r="T24" s="42">
        <f>U25</f>
        <v>0</v>
      </c>
      <c r="U24" s="43"/>
      <c r="V24" s="28"/>
      <c r="W24" s="27"/>
      <c r="X24" s="42">
        <f>Y25</f>
        <v>721.81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f>AK25</f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  <c r="AT24" s="28"/>
      <c r="AU24" s="27"/>
      <c r="AV24" s="42">
        <f>AW25</f>
        <v>0</v>
      </c>
      <c r="AW24" s="43"/>
      <c r="AX24" s="28"/>
      <c r="AY24" s="27"/>
      <c r="AZ24" s="42">
        <f>BA25</f>
        <v>0</v>
      </c>
      <c r="BA24" s="43"/>
      <c r="BB24" s="28"/>
      <c r="BC24" s="27"/>
      <c r="BD24" s="42">
        <f>BE25</f>
        <v>0</v>
      </c>
      <c r="BE24" s="43"/>
      <c r="BF24" s="28"/>
      <c r="BG24" s="27"/>
      <c r="BH24" s="42">
        <f>BI25</f>
        <v>0</v>
      </c>
      <c r="BI24" s="43"/>
      <c r="BJ24" s="28"/>
      <c r="BK24" s="27"/>
      <c r="BL24" s="42">
        <f>BM25</f>
        <v>0</v>
      </c>
      <c r="BM24" s="43"/>
      <c r="BN24" s="28"/>
      <c r="BO24" s="27"/>
      <c r="BP24" s="42">
        <f>BQ25</f>
        <v>0</v>
      </c>
      <c r="BQ24" s="43"/>
      <c r="BR24" s="28"/>
      <c r="BS24" s="27"/>
      <c r="BT24" s="42">
        <f>BU25</f>
        <v>0</v>
      </c>
      <c r="BU24" s="43"/>
      <c r="BV24" s="28"/>
      <c r="BW24" s="27"/>
      <c r="BX24" s="42">
        <f>BY25</f>
        <v>0</v>
      </c>
      <c r="BY24" s="43"/>
      <c r="BZ24" s="28"/>
      <c r="CA24" s="27"/>
      <c r="CB24" s="42">
        <f>CC25</f>
        <v>0</v>
      </c>
      <c r="CC24" s="43"/>
      <c r="CD24" s="28"/>
      <c r="CE24" s="27"/>
      <c r="CF24" s="42">
        <f>CG25</f>
        <v>0</v>
      </c>
      <c r="CG24" s="43"/>
      <c r="CH24" s="28"/>
      <c r="CI24" s="27"/>
      <c r="CJ24" s="42">
        <f>CK25</f>
        <v>0</v>
      </c>
      <c r="CK24" s="43"/>
      <c r="CL24" s="28"/>
      <c r="CM24" s="27"/>
      <c r="CN24" s="42">
        <f>CO25</f>
        <v>0</v>
      </c>
      <c r="CO24" s="43"/>
      <c r="CP24" s="28"/>
      <c r="CQ24" s="27"/>
      <c r="CR24" s="42">
        <f>CS25</f>
        <v>0</v>
      </c>
      <c r="CS24" s="43"/>
      <c r="CT24" s="28"/>
      <c r="CU24" s="27"/>
      <c r="CV24" s="42">
        <f>CW25</f>
        <v>0</v>
      </c>
      <c r="CW24" s="43"/>
      <c r="CX24" s="28"/>
      <c r="CY24" s="27"/>
      <c r="CZ24" s="42">
        <f>DA25</f>
        <v>0</v>
      </c>
      <c r="DA24" s="43"/>
      <c r="DB24" s="28"/>
      <c r="DC24" s="27"/>
      <c r="DD24" s="42">
        <f>DE25</f>
        <v>0</v>
      </c>
      <c r="DE24" s="43"/>
      <c r="DF24" s="28"/>
      <c r="DG24" s="27"/>
      <c r="DH24" s="42">
        <f>DI25</f>
        <v>0</v>
      </c>
      <c r="DI24" s="43"/>
      <c r="DJ24" s="28"/>
      <c r="DK24" s="27"/>
      <c r="DL24" s="42">
        <f>DM25</f>
        <v>0</v>
      </c>
      <c r="DM24" s="43"/>
      <c r="DN24" s="28"/>
      <c r="DO24" s="27"/>
      <c r="DP24" s="42">
        <f>DQ25</f>
        <v>0</v>
      </c>
      <c r="DQ24" s="43"/>
      <c r="DR24" s="28"/>
      <c r="DS24" s="27"/>
      <c r="DT24" s="42">
        <f>DU25</f>
        <v>0</v>
      </c>
      <c r="DU24" s="43"/>
      <c r="DV24" s="28"/>
      <c r="DW24" s="27"/>
      <c r="DX24" s="42">
        <f>DY25</f>
        <v>0</v>
      </c>
      <c r="DY24" s="43"/>
      <c r="DZ24" s="28"/>
      <c r="EA24" s="27"/>
      <c r="EB24" s="42">
        <f>EC25</f>
        <v>0</v>
      </c>
      <c r="EC24" s="43"/>
      <c r="ED24" s="28"/>
      <c r="EE24" s="27"/>
      <c r="EF24" s="42">
        <f>EG25</f>
        <v>0</v>
      </c>
      <c r="EG24" s="43"/>
      <c r="EH24" s="28"/>
      <c r="EI24" s="27"/>
      <c r="EJ24" s="42">
        <f>EK25</f>
        <v>0</v>
      </c>
      <c r="EK24" s="43"/>
      <c r="EL24" s="28"/>
      <c r="EM24" s="27"/>
      <c r="EN24" s="42">
        <f>EO25</f>
        <v>0</v>
      </c>
      <c r="EO24" s="43"/>
      <c r="EP24" s="28"/>
      <c r="EQ24" s="27"/>
      <c r="ER24" s="42">
        <f>ES25</f>
        <v>0</v>
      </c>
      <c r="ES24" s="43"/>
      <c r="ET24" s="28"/>
      <c r="EU24" s="27"/>
      <c r="EV24" s="42">
        <f>EW25</f>
        <v>0</v>
      </c>
      <c r="EW24" s="43"/>
      <c r="EX24" s="28"/>
      <c r="EY24" s="27"/>
      <c r="EZ24" s="42">
        <f>FA25</f>
        <v>0</v>
      </c>
      <c r="FA24" s="43"/>
      <c r="FB24" s="28"/>
      <c r="FC24" s="27"/>
      <c r="FD24" s="42">
        <f>FE25</f>
        <v>0</v>
      </c>
      <c r="FE24" s="43"/>
      <c r="FF24" s="28"/>
      <c r="FG24" s="27"/>
      <c r="FH24" s="42">
        <f>FI25</f>
        <v>0</v>
      </c>
      <c r="FI24" s="43"/>
      <c r="FJ24" s="28"/>
      <c r="FK24" s="27"/>
      <c r="FL24" s="42">
        <f>FM25</f>
        <v>0</v>
      </c>
      <c r="FM24" s="43"/>
      <c r="FN24" s="28"/>
      <c r="FO24" s="27"/>
      <c r="FP24" s="42">
        <f>FQ25</f>
        <v>0</v>
      </c>
      <c r="FQ24" s="43"/>
      <c r="FR24" s="28"/>
      <c r="FS24" s="27"/>
      <c r="FT24" s="42">
        <f>FU25</f>
        <v>0</v>
      </c>
      <c r="FU24" s="43"/>
      <c r="FV24" s="28"/>
      <c r="FW24" s="27"/>
      <c r="FX24" s="42">
        <f>FY25</f>
        <v>0</v>
      </c>
      <c r="FY24" s="43"/>
      <c r="FZ24" s="28"/>
      <c r="GA24" s="27"/>
      <c r="GB24" s="42">
        <f>GC25</f>
        <v>0</v>
      </c>
      <c r="GC24" s="43"/>
    </row>
    <row r="25" spans="1:185" x14ac:dyDescent="0.2">
      <c r="D25" t="s">
        <v>5024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Buchungen'!F2:F124,'P24 monthly Buchungen'!D2:D124,$E25,'P24 monthly Buchungen'!C2:C124,"&gt;="&amp;U$4,'P24 monthly Buchungen'!C2:C124,"&lt;"&amp;U$5+1,'P24 monthly Buchungen'!L2:L124,"Ausgaben")-SUMIFS('P24 monthly Buchungen'!F2:F124,'P24 monthly Buchungen'!D2:D124,$E25,'P24 monthly Buchungen'!C2:C124,"&gt;="&amp;U$4,'P24 monthly Buchungen'!C2:C124,"&lt;"&amp;U$5+1,'P24 monthly Buchungen'!P2:P124,"Einnahmen")+SUMIFS('P24 monthly Buchungen'!F2:F124,'P24 monthly Buchungen'!D2:D124,$E25,'P24 monthly Buchungen'!C2:C124,"&gt;="&amp;U$4,'P24 monthly Buchungen'!C2:C124,"&lt;"&amp;U$5+1,'P24 monthly Buchungen'!L2:L124,"Einnahmen")-SUMIFS('P24 monthly Buchungen'!F2:F124,'P24 monthly Buchungen'!D2:D124,$E25,'P24 monthly Buchungen'!C2:C124,"&gt;="&amp;U$4,'P24 monthly Buchungen'!C2:C124,"&lt;"&amp;U$5+1,'P24 monthly Buchungen'!P2:P124,"Ausgaben")</f>
        <v>0</v>
      </c>
      <c r="V25" s="21"/>
      <c r="Y25" s="26">
        <f>SUMIFS('P24 monthly Buchungen'!F2:F124,'P24 monthly Buchungen'!D2:D124,$E25,'P24 monthly Buchungen'!C2:C124,"&gt;="&amp;Y$4,'P24 monthly Buchungen'!C2:C124,"&lt;"&amp;Y$5+1,'P24 monthly Buchungen'!L2:L124,"Ausgaben")-SUMIFS('P24 monthly Buchungen'!F2:F124,'P24 monthly Buchungen'!D2:D124,$E25,'P24 monthly Buchungen'!C2:C124,"&gt;="&amp;Y$4,'P24 monthly Buchungen'!C2:C124,"&lt;"&amp;Y$5+1,'P24 monthly Buchungen'!P2:P124,"Einnahmen")+SUMIFS('P24 monthly Buchungen'!F2:F124,'P24 monthly Buchungen'!D2:D124,$E25,'P24 monthly Buchungen'!C2:C124,"&gt;="&amp;Y$4,'P24 monthly Buchungen'!C2:C124,"&lt;"&amp;Y$5+1,'P24 monthly Buchungen'!L2:L124,"Einnahmen")-SUMIFS('P24 monthly Buchungen'!F2:F124,'P24 monthly Buchungen'!D2:D124,$E25,'P24 monthly Buchungen'!C2:C124,"&gt;="&amp;Y$4,'P24 monthly Buchungen'!C2:C124,"&lt;"&amp;Y$5+1,'P24 monthly Buchungen'!P2:P124,"Ausgaben")</f>
        <v>721.81</v>
      </c>
      <c r="Z25" s="21"/>
      <c r="AC25" s="26">
        <f>SUMIFS('P24 monthly Buchungen'!F2:F124,'P24 monthly Buchungen'!D2:D124,$E25,'P24 monthly Buchungen'!C2:C124,"&gt;="&amp;AC$4,'P24 monthly Buchungen'!C2:C124,"&lt;"&amp;AC$5+1,'P24 monthly Buchungen'!L2:L124,"Ausgaben")-SUMIFS('P24 monthly Buchungen'!F2:F124,'P24 monthly Buchungen'!D2:D124,$E25,'P24 monthly Buchungen'!C2:C124,"&gt;="&amp;AC$4,'P24 monthly Buchungen'!C2:C124,"&lt;"&amp;AC$5+1,'P24 monthly Buchungen'!P2:P124,"Einnahmen")+SUMIFS('P24 monthly Buchungen'!F2:F124,'P24 monthly Buchungen'!D2:D124,$E25,'P24 monthly Buchungen'!C2:C124,"&gt;="&amp;AC$4,'P24 monthly Buchungen'!C2:C124,"&lt;"&amp;AC$5+1,'P24 monthly Buchungen'!L2:L124,"Einnahmen")-SUMIFS('P24 monthly Buchungen'!F2:F124,'P24 monthly Buchungen'!D2:D124,$E25,'P24 monthly Buchungen'!C2:C124,"&gt;="&amp;AC$4,'P24 monthly Buchungen'!C2:C124,"&lt;"&amp;AC$5+1,'P24 monthly Buchungen'!P2:P124,"Ausgaben")</f>
        <v>0</v>
      </c>
      <c r="AD25" s="21"/>
      <c r="AG25" s="26">
        <f>SUMIFS('P24 monthly Buchungen'!F2:F124,'P24 monthly Buchungen'!D2:D124,$E25,'P24 monthly Buchungen'!C2:C124,"&gt;="&amp;AG$4,'P24 monthly Buchungen'!C2:C124,"&lt;"&amp;AG$5+1,'P24 monthly Buchungen'!L2:L124,"Ausgaben")-SUMIFS('P24 monthly Buchungen'!F2:F124,'P24 monthly Buchungen'!D2:D124,$E25,'P24 monthly Buchungen'!C2:C124,"&gt;="&amp;AG$4,'P24 monthly Buchungen'!C2:C124,"&lt;"&amp;AG$5+1,'P24 monthly Buchungen'!P2:P124,"Einnahmen")+SUMIFS('P24 monthly Buchungen'!F2:F124,'P24 monthly Buchungen'!D2:D124,$E25,'P24 monthly Buchungen'!C2:C124,"&gt;="&amp;AG$4,'P24 monthly Buchungen'!C2:C124,"&lt;"&amp;AG$5+1,'P24 monthly Buchungen'!L2:L124,"Einnahmen")-SUMIFS('P24 monthly Buchungen'!F2:F124,'P24 monthly Buchungen'!D2:D124,$E25,'P24 monthly Buchungen'!C2:C124,"&gt;="&amp;AG$4,'P24 monthly Buchungen'!C2:C124,"&lt;"&amp;AG$5+1,'P24 monthly Buchungen'!P2:P124,"Ausgaben")</f>
        <v>0</v>
      </c>
      <c r="AH25" s="21"/>
      <c r="AK25" s="26">
        <f>SUMIFS('P24 monthly Buchungen'!F2:F124,'P24 monthly Buchungen'!D2:D124,$E25,'P24 monthly Buchungen'!C2:C124,"&gt;="&amp;AK$4,'P24 monthly Buchungen'!C2:C124,"&lt;"&amp;AK$5+1,'P24 monthly Buchungen'!L2:L124,"Ausgaben")-SUMIFS('P24 monthly Buchungen'!F2:F124,'P24 monthly Buchungen'!D2:D124,$E25,'P24 monthly Buchungen'!C2:C124,"&gt;="&amp;AK$4,'P24 monthly Buchungen'!C2:C124,"&lt;"&amp;AK$5+1,'P24 monthly Buchungen'!P2:P124,"Einnahmen")+SUMIFS('P24 monthly Buchungen'!F2:F124,'P24 monthly Buchungen'!D2:D124,$E25,'P24 monthly Buchungen'!C2:C124,"&gt;="&amp;AK$4,'P24 monthly Buchungen'!C2:C124,"&lt;"&amp;AK$5+1,'P24 monthly Buchungen'!L2:L124,"Einnahmen")-SUMIFS('P24 monthly Buchungen'!F2:F124,'P24 monthly Buchungen'!D2:D124,$E25,'P24 monthly Buchungen'!C2:C124,"&gt;="&amp;AK$4,'P24 monthly Buchungen'!C2:C124,"&lt;"&amp;AK$5+1,'P24 monthly Buchungen'!P2:P124,"Ausgaben")</f>
        <v>0</v>
      </c>
      <c r="AL25" s="21"/>
      <c r="AO25" s="26">
        <f>SUMIFS('P24 monthly Buchungen'!F2:F124,'P24 monthly Buchungen'!D2:D124,$E25,'P24 monthly Buchungen'!C2:C124,"&gt;="&amp;AO$4,'P24 monthly Buchungen'!C2:C124,"&lt;"&amp;AO$5+1,'P24 monthly Buchungen'!L2:L124,"Ausgaben")-SUMIFS('P24 monthly Buchungen'!F2:F124,'P24 monthly Buchungen'!D2:D124,$E25,'P24 monthly Buchungen'!C2:C124,"&gt;="&amp;AO$4,'P24 monthly Buchungen'!C2:C124,"&lt;"&amp;AO$5+1,'P24 monthly Buchungen'!P2:P124,"Einnahmen")+SUMIFS('P24 monthly Buchungen'!F2:F124,'P24 monthly Buchungen'!D2:D124,$E25,'P24 monthly Buchungen'!C2:C124,"&gt;="&amp;AO$4,'P24 monthly Buchungen'!C2:C124,"&lt;"&amp;AO$5+1,'P24 monthly Buchungen'!L2:L124,"Einnahmen")-SUMIFS('P24 monthly Buchungen'!F2:F124,'P24 monthly Buchungen'!D2:D124,$E25,'P24 monthly Buchungen'!C2:C124,"&gt;="&amp;AO$4,'P24 monthly Buchungen'!C2:C124,"&lt;"&amp;AO$5+1,'P24 monthly Buchungen'!P2:P124,"Ausgaben")</f>
        <v>0</v>
      </c>
      <c r="AP25" s="21"/>
      <c r="AS25" s="26">
        <f>SUMIFS('P24 monthly Buchungen'!F2:F124,'P24 monthly Buchungen'!D2:D124,$E25,'P24 monthly Buchungen'!C2:C124,"&gt;="&amp;AS$4,'P24 monthly Buchungen'!C2:C124,"&lt;"&amp;AS$5+1,'P24 monthly Buchungen'!L2:L124,"Ausgaben")-SUMIFS('P24 monthly Buchungen'!F2:F124,'P24 monthly Buchungen'!D2:D124,$E25,'P24 monthly Buchungen'!C2:C124,"&gt;="&amp;AS$4,'P24 monthly Buchungen'!C2:C124,"&lt;"&amp;AS$5+1,'P24 monthly Buchungen'!P2:P124,"Einnahmen")+SUMIFS('P24 monthly Buchungen'!F2:F124,'P24 monthly Buchungen'!D2:D124,$E25,'P24 monthly Buchungen'!C2:C124,"&gt;="&amp;AS$4,'P24 monthly Buchungen'!C2:C124,"&lt;"&amp;AS$5+1,'P24 monthly Buchungen'!L2:L124,"Einnahmen")-SUMIFS('P24 monthly Buchungen'!F2:F124,'P24 monthly Buchungen'!D2:D124,$E25,'P24 monthly Buchungen'!C2:C124,"&gt;="&amp;AS$4,'P24 monthly Buchungen'!C2:C124,"&lt;"&amp;AS$5+1,'P24 monthly Buchungen'!P2:P124,"Ausgaben")</f>
        <v>0</v>
      </c>
      <c r="AT25" s="21"/>
      <c r="AW25" s="26">
        <f>SUMIFS('P24 monthly Buchungen'!F2:F124,'P24 monthly Buchungen'!D2:D124,$E25,'P24 monthly Buchungen'!C2:C124,"&gt;="&amp;AW$4,'P24 monthly Buchungen'!C2:C124,"&lt;"&amp;AW$5+1,'P24 monthly Buchungen'!L2:L124,"Ausgaben")-SUMIFS('P24 monthly Buchungen'!F2:F124,'P24 monthly Buchungen'!D2:D124,$E25,'P24 monthly Buchungen'!C2:C124,"&gt;="&amp;AW$4,'P24 monthly Buchungen'!C2:C124,"&lt;"&amp;AW$5+1,'P24 monthly Buchungen'!P2:P124,"Einnahmen")+SUMIFS('P24 monthly Buchungen'!F2:F124,'P24 monthly Buchungen'!D2:D124,$E25,'P24 monthly Buchungen'!C2:C124,"&gt;="&amp;AW$4,'P24 monthly Buchungen'!C2:C124,"&lt;"&amp;AW$5+1,'P24 monthly Buchungen'!L2:L124,"Einnahmen")-SUMIFS('P24 monthly Buchungen'!F2:F124,'P24 monthly Buchungen'!D2:D124,$E25,'P24 monthly Buchungen'!C2:C124,"&gt;="&amp;AW$4,'P24 monthly Buchungen'!C2:C124,"&lt;"&amp;AW$5+1,'P24 monthly Buchungen'!P2:P124,"Ausgaben")</f>
        <v>0</v>
      </c>
      <c r="AX25" s="21"/>
      <c r="BA25" s="26">
        <f>SUMIFS('P24 monthly Buchungen'!F2:F124,'P24 monthly Buchungen'!D2:D124,$E25,'P24 monthly Buchungen'!C2:C124,"&gt;="&amp;BA$4,'P24 monthly Buchungen'!C2:C124,"&lt;"&amp;BA$5+1,'P24 monthly Buchungen'!L2:L124,"Ausgaben")-SUMIFS('P24 monthly Buchungen'!F2:F124,'P24 monthly Buchungen'!D2:D124,$E25,'P24 monthly Buchungen'!C2:C124,"&gt;="&amp;BA$4,'P24 monthly Buchungen'!C2:C124,"&lt;"&amp;BA$5+1,'P24 monthly Buchungen'!P2:P124,"Einnahmen")+SUMIFS('P24 monthly Buchungen'!F2:F124,'P24 monthly Buchungen'!D2:D124,$E25,'P24 monthly Buchungen'!C2:C124,"&gt;="&amp;BA$4,'P24 monthly Buchungen'!C2:C124,"&lt;"&amp;BA$5+1,'P24 monthly Buchungen'!L2:L124,"Einnahmen")-SUMIFS('P24 monthly Buchungen'!F2:F124,'P24 monthly Buchungen'!D2:D124,$E25,'P24 monthly Buchungen'!C2:C124,"&gt;="&amp;BA$4,'P24 monthly Buchungen'!C2:C124,"&lt;"&amp;BA$5+1,'P24 monthly Buchungen'!P2:P124,"Ausgaben")</f>
        <v>0</v>
      </c>
      <c r="BB25" s="21"/>
      <c r="BE25" s="26">
        <f>SUMIFS('P24 monthly Buchungen'!F2:F124,'P24 monthly Buchungen'!D2:D124,$E25,'P24 monthly Buchungen'!C2:C124,"&gt;="&amp;BE$4,'P24 monthly Buchungen'!C2:C124,"&lt;"&amp;BE$5+1,'P24 monthly Buchungen'!L2:L124,"Ausgaben")-SUMIFS('P24 monthly Buchungen'!F2:F124,'P24 monthly Buchungen'!D2:D124,$E25,'P24 monthly Buchungen'!C2:C124,"&gt;="&amp;BE$4,'P24 monthly Buchungen'!C2:C124,"&lt;"&amp;BE$5+1,'P24 monthly Buchungen'!P2:P124,"Einnahmen")+SUMIFS('P24 monthly Buchungen'!F2:F124,'P24 monthly Buchungen'!D2:D124,$E25,'P24 monthly Buchungen'!C2:C124,"&gt;="&amp;BE$4,'P24 monthly Buchungen'!C2:C124,"&lt;"&amp;BE$5+1,'P24 monthly Buchungen'!L2:L124,"Einnahmen")-SUMIFS('P24 monthly Buchungen'!F2:F124,'P24 monthly Buchungen'!D2:D124,$E25,'P24 monthly Buchungen'!C2:C124,"&gt;="&amp;BE$4,'P24 monthly Buchungen'!C2:C124,"&lt;"&amp;BE$5+1,'P24 monthly Buchungen'!P2:P124,"Ausgaben")</f>
        <v>0</v>
      </c>
      <c r="BF25" s="21"/>
      <c r="BI25" s="26">
        <f>SUMIFS('P24 monthly Buchungen'!F2:F124,'P24 monthly Buchungen'!D2:D124,$E25,'P24 monthly Buchungen'!C2:C124,"&gt;="&amp;BI$4,'P24 monthly Buchungen'!C2:C124,"&lt;"&amp;BI$5+1,'P24 monthly Buchungen'!L2:L124,"Ausgaben")-SUMIFS('P24 monthly Buchungen'!F2:F124,'P24 monthly Buchungen'!D2:D124,$E25,'P24 monthly Buchungen'!C2:C124,"&gt;="&amp;BI$4,'P24 monthly Buchungen'!C2:C124,"&lt;"&amp;BI$5+1,'P24 monthly Buchungen'!P2:P124,"Einnahmen")+SUMIFS('P24 monthly Buchungen'!F2:F124,'P24 monthly Buchungen'!D2:D124,$E25,'P24 monthly Buchungen'!C2:C124,"&gt;="&amp;BI$4,'P24 monthly Buchungen'!C2:C124,"&lt;"&amp;BI$5+1,'P24 monthly Buchungen'!L2:L124,"Einnahmen")-SUMIFS('P24 monthly Buchungen'!F2:F124,'P24 monthly Buchungen'!D2:D124,$E25,'P24 monthly Buchungen'!C2:C124,"&gt;="&amp;BI$4,'P24 monthly Buchungen'!C2:C124,"&lt;"&amp;BI$5+1,'P24 monthly Buchungen'!P2:P124,"Ausgaben")</f>
        <v>0</v>
      </c>
      <c r="BJ25" s="21"/>
      <c r="BM25" s="26">
        <f>SUMIFS('P24 monthly Buchungen'!F2:F124,'P24 monthly Buchungen'!D2:D124,$E25,'P24 monthly Buchungen'!C2:C124,"&gt;="&amp;BM$4,'P24 monthly Buchungen'!C2:C124,"&lt;"&amp;BM$5+1,'P24 monthly Buchungen'!L2:L124,"Ausgaben")-SUMIFS('P24 monthly Buchungen'!F2:F124,'P24 monthly Buchungen'!D2:D124,$E25,'P24 monthly Buchungen'!C2:C124,"&gt;="&amp;BM$4,'P24 monthly Buchungen'!C2:C124,"&lt;"&amp;BM$5+1,'P24 monthly Buchungen'!P2:P124,"Einnahmen")+SUMIFS('P24 monthly Buchungen'!F2:F124,'P24 monthly Buchungen'!D2:D124,$E25,'P24 monthly Buchungen'!C2:C124,"&gt;="&amp;BM$4,'P24 monthly Buchungen'!C2:C124,"&lt;"&amp;BM$5+1,'P24 monthly Buchungen'!L2:L124,"Einnahmen")-SUMIFS('P24 monthly Buchungen'!F2:F124,'P24 monthly Buchungen'!D2:D124,$E25,'P24 monthly Buchungen'!C2:C124,"&gt;="&amp;BM$4,'P24 monthly Buchungen'!C2:C124,"&lt;"&amp;BM$5+1,'P24 monthly Buchungen'!P2:P124,"Ausgaben")</f>
        <v>0</v>
      </c>
      <c r="BN25" s="21"/>
      <c r="BQ25" s="26">
        <f>SUMIFS('P24 monthly Buchungen'!F2:F124,'P24 monthly Buchungen'!D2:D124,$E25,'P24 monthly Buchungen'!C2:C124,"&gt;="&amp;BQ$4,'P24 monthly Buchungen'!C2:C124,"&lt;"&amp;BQ$5+1,'P24 monthly Buchungen'!L2:L124,"Ausgaben")-SUMIFS('P24 monthly Buchungen'!F2:F124,'P24 monthly Buchungen'!D2:D124,$E25,'P24 monthly Buchungen'!C2:C124,"&gt;="&amp;BQ$4,'P24 monthly Buchungen'!C2:C124,"&lt;"&amp;BQ$5+1,'P24 monthly Buchungen'!P2:P124,"Einnahmen")+SUMIFS('P24 monthly Buchungen'!F2:F124,'P24 monthly Buchungen'!D2:D124,$E25,'P24 monthly Buchungen'!C2:C124,"&gt;="&amp;BQ$4,'P24 monthly Buchungen'!C2:C124,"&lt;"&amp;BQ$5+1,'P24 monthly Buchungen'!L2:L124,"Einnahmen")-SUMIFS('P24 monthly Buchungen'!F2:F124,'P24 monthly Buchungen'!D2:D124,$E25,'P24 monthly Buchungen'!C2:C124,"&gt;="&amp;BQ$4,'P24 monthly Buchungen'!C2:C124,"&lt;"&amp;BQ$5+1,'P24 monthly Buchungen'!P2:P124,"Ausgaben")</f>
        <v>0</v>
      </c>
      <c r="BR25" s="21"/>
      <c r="BU25" s="22"/>
      <c r="BV25" s="21"/>
      <c r="BY25" s="22"/>
      <c r="BZ25" s="21"/>
      <c r="CC25" s="26">
        <f>SUMIFS('P24 monthly Buchungen'!F2:F124,'P24 monthly Buchungen'!D2:D124,$E25,'P24 monthly Buchungen'!C2:C124,"&gt;="&amp;CC$4,'P24 monthly Buchungen'!C2:C124,"&lt;"&amp;CC$5+1,'P24 monthly Buchungen'!L2:L124,"Ausgaben")-SUMIFS('P24 monthly Buchungen'!F2:F124,'P24 monthly Buchungen'!D2:D124,$E25,'P24 monthly Buchungen'!C2:C124,"&gt;="&amp;CC$4,'P24 monthly Buchungen'!C2:C124,"&lt;"&amp;CC$5+1,'P24 monthly Buchungen'!P2:P124,"Einnahmen")+SUMIFS('P24 monthly Buchungen'!F2:F124,'P24 monthly Buchungen'!D2:D124,$E25,'P24 monthly Buchungen'!C2:C124,"&gt;="&amp;CC$4,'P24 monthly Buchungen'!C2:C124,"&lt;"&amp;CC$5+1,'P24 monthly Buchungen'!L2:L124,"Einnahmen")-SUMIFS('P24 monthly Buchungen'!F2:F124,'P24 monthly Buchungen'!D2:D124,$E25,'P24 monthly Buchungen'!C2:C124,"&gt;="&amp;CC$4,'P24 monthly Buchungen'!C2:C124,"&lt;"&amp;CC$5+1,'P24 monthly Buchungen'!P2:P124,"Ausgaben")</f>
        <v>0</v>
      </c>
      <c r="CD25" s="21"/>
      <c r="CG25" s="26">
        <f>SUMIFS('P24 monthly Buchungen'!F2:F124,'P24 monthly Buchungen'!D2:D124,$E25,'P24 monthly Buchungen'!C2:C124,"&gt;="&amp;CG$4,'P24 monthly Buchungen'!C2:C124,"&lt;"&amp;CG$5+1,'P24 monthly Buchungen'!L2:L124,"Ausgaben")-SUMIFS('P24 monthly Buchungen'!F2:F124,'P24 monthly Buchungen'!D2:D124,$E25,'P24 monthly Buchungen'!C2:C124,"&gt;="&amp;CG$4,'P24 monthly Buchungen'!C2:C124,"&lt;"&amp;CG$5+1,'P24 monthly Buchungen'!P2:P124,"Einnahmen")+SUMIFS('P24 monthly Buchungen'!F2:F124,'P24 monthly Buchungen'!D2:D124,$E25,'P24 monthly Buchungen'!C2:C124,"&gt;="&amp;CG$4,'P24 monthly Buchungen'!C2:C124,"&lt;"&amp;CG$5+1,'P24 monthly Buchungen'!L2:L124,"Einnahmen")-SUMIFS('P24 monthly Buchungen'!F2:F124,'P24 monthly Buchungen'!D2:D124,$E25,'P24 monthly Buchungen'!C2:C124,"&gt;="&amp;CG$4,'P24 monthly Buchungen'!C2:C124,"&lt;"&amp;CG$5+1,'P24 monthly Buchungen'!P2:P124,"Ausgaben")</f>
        <v>0</v>
      </c>
      <c r="CH25" s="21"/>
      <c r="CK25" s="26">
        <f>SUMIFS('P24 monthly Buchungen'!F2:F124,'P24 monthly Buchungen'!D2:D124,$E25,'P24 monthly Buchungen'!C2:C124,"&gt;="&amp;CK$4,'P24 monthly Buchungen'!C2:C124,"&lt;"&amp;CK$5+1,'P24 monthly Buchungen'!L2:L124,"Ausgaben")-SUMIFS('P24 monthly Buchungen'!F2:F124,'P24 monthly Buchungen'!D2:D124,$E25,'P24 monthly Buchungen'!C2:C124,"&gt;="&amp;CK$4,'P24 monthly Buchungen'!C2:C124,"&lt;"&amp;CK$5+1,'P24 monthly Buchungen'!P2:P124,"Einnahmen")+SUMIFS('P24 monthly Buchungen'!F2:F124,'P24 monthly Buchungen'!D2:D124,$E25,'P24 monthly Buchungen'!C2:C124,"&gt;="&amp;CK$4,'P24 monthly Buchungen'!C2:C124,"&lt;"&amp;CK$5+1,'P24 monthly Buchungen'!L2:L124,"Einnahmen")-SUMIFS('P24 monthly Buchungen'!F2:F124,'P24 monthly Buchungen'!D2:D124,$E25,'P24 monthly Buchungen'!C2:C124,"&gt;="&amp;CK$4,'P24 monthly Buchungen'!C2:C124,"&lt;"&amp;CK$5+1,'P24 monthly Buchungen'!P2:P124,"Ausgaben")</f>
        <v>0</v>
      </c>
      <c r="CL25" s="21"/>
      <c r="CO25" s="26">
        <f>SUMIFS('P24 monthly Buchungen'!F2:F124,'P24 monthly Buchungen'!D2:D124,$E25,'P24 monthly Buchungen'!C2:C124,"&gt;="&amp;CO$4,'P24 monthly Buchungen'!C2:C124,"&lt;"&amp;CO$5+1,'P24 monthly Buchungen'!L2:L124,"Ausgaben")-SUMIFS('P24 monthly Buchungen'!F2:F124,'P24 monthly Buchungen'!D2:D124,$E25,'P24 monthly Buchungen'!C2:C124,"&gt;="&amp;CO$4,'P24 monthly Buchungen'!C2:C124,"&lt;"&amp;CO$5+1,'P24 monthly Buchungen'!P2:P124,"Einnahmen")+SUMIFS('P24 monthly Buchungen'!F2:F124,'P24 monthly Buchungen'!D2:D124,$E25,'P24 monthly Buchungen'!C2:C124,"&gt;="&amp;CO$4,'P24 monthly Buchungen'!C2:C124,"&lt;"&amp;CO$5+1,'P24 monthly Buchungen'!L2:L124,"Einnahmen")-SUMIFS('P24 monthly Buchungen'!F2:F124,'P24 monthly Buchungen'!D2:D124,$E25,'P24 monthly Buchungen'!C2:C124,"&gt;="&amp;CO$4,'P24 monthly Buchungen'!C2:C124,"&lt;"&amp;CO$5+1,'P24 monthly Buchungen'!P2:P124,"Ausgaben")</f>
        <v>0</v>
      </c>
      <c r="CP25" s="21"/>
      <c r="CS25" s="26">
        <f>SUMIFS('P24 monthly Buchungen'!F2:F124,'P24 monthly Buchungen'!D2:D124,$E25,'P24 monthly Buchungen'!C2:C124,"&gt;="&amp;CS$4,'P24 monthly Buchungen'!C2:C124,"&lt;"&amp;CS$5+1,'P24 monthly Buchungen'!L2:L124,"Ausgaben")-SUMIFS('P24 monthly Buchungen'!F2:F124,'P24 monthly Buchungen'!D2:D124,$E25,'P24 monthly Buchungen'!C2:C124,"&gt;="&amp;CS$4,'P24 monthly Buchungen'!C2:C124,"&lt;"&amp;CS$5+1,'P24 monthly Buchungen'!P2:P124,"Einnahmen")+SUMIFS('P24 monthly Buchungen'!F2:F124,'P24 monthly Buchungen'!D2:D124,$E25,'P24 monthly Buchungen'!C2:C124,"&gt;="&amp;CS$4,'P24 monthly Buchungen'!C2:C124,"&lt;"&amp;CS$5+1,'P24 monthly Buchungen'!L2:L124,"Einnahmen")-SUMIFS('P24 monthly Buchungen'!F2:F124,'P24 monthly Buchungen'!D2:D124,$E25,'P24 monthly Buchungen'!C2:C124,"&gt;="&amp;CS$4,'P24 monthly Buchungen'!C2:C124,"&lt;"&amp;CS$5+1,'P24 monthly Buchungen'!P2:P124,"Ausgaben")</f>
        <v>0</v>
      </c>
      <c r="CT25" s="21"/>
      <c r="CW25" s="26">
        <f>SUMIFS('P24 monthly Buchungen'!F2:F124,'P24 monthly Buchungen'!D2:D124,$E25,'P24 monthly Buchungen'!C2:C124,"&gt;="&amp;CW$4,'P24 monthly Buchungen'!C2:C124,"&lt;"&amp;CW$5+1,'P24 monthly Buchungen'!L2:L124,"Ausgaben")-SUMIFS('P24 monthly Buchungen'!F2:F124,'P24 monthly Buchungen'!D2:D124,$E25,'P24 monthly Buchungen'!C2:C124,"&gt;="&amp;CW$4,'P24 monthly Buchungen'!C2:C124,"&lt;"&amp;CW$5+1,'P24 monthly Buchungen'!P2:P124,"Einnahmen")+SUMIFS('P24 monthly Buchungen'!F2:F124,'P24 monthly Buchungen'!D2:D124,$E25,'P24 monthly Buchungen'!C2:C124,"&gt;="&amp;CW$4,'P24 monthly Buchungen'!C2:C124,"&lt;"&amp;CW$5+1,'P24 monthly Buchungen'!L2:L124,"Einnahmen")-SUMIFS('P24 monthly Buchungen'!F2:F124,'P24 monthly Buchungen'!D2:D124,$E25,'P24 monthly Buchungen'!C2:C124,"&gt;="&amp;CW$4,'P24 monthly Buchungen'!C2:C124,"&lt;"&amp;CW$5+1,'P24 monthly Buchungen'!P2:P124,"Ausgaben")</f>
        <v>0</v>
      </c>
      <c r="CX25" s="21"/>
      <c r="DA25" s="26">
        <f>SUMIFS('P24 monthly Buchungen'!F2:F124,'P24 monthly Buchungen'!D2:D124,$E25,'P24 monthly Buchungen'!C2:C124,"&gt;="&amp;DA$4,'P24 monthly Buchungen'!C2:C124,"&lt;"&amp;DA$5+1,'P24 monthly Buchungen'!L2:L124,"Ausgaben")-SUMIFS('P24 monthly Buchungen'!F2:F124,'P24 monthly Buchungen'!D2:D124,$E25,'P24 monthly Buchungen'!C2:C124,"&gt;="&amp;DA$4,'P24 monthly Buchungen'!C2:C124,"&lt;"&amp;DA$5+1,'P24 monthly Buchungen'!P2:P124,"Einnahmen")+SUMIFS('P24 monthly Buchungen'!F2:F124,'P24 monthly Buchungen'!D2:D124,$E25,'P24 monthly Buchungen'!C2:C124,"&gt;="&amp;DA$4,'P24 monthly Buchungen'!C2:C124,"&lt;"&amp;DA$5+1,'P24 monthly Buchungen'!L2:L124,"Einnahmen")-SUMIFS('P24 monthly Buchungen'!F2:F124,'P24 monthly Buchungen'!D2:D124,$E25,'P24 monthly Buchungen'!C2:C124,"&gt;="&amp;DA$4,'P24 monthly Buchungen'!C2:C124,"&lt;"&amp;DA$5+1,'P24 monthly Buchungen'!P2:P124,"Ausgaben")</f>
        <v>0</v>
      </c>
      <c r="DB25" s="21"/>
      <c r="DE25" s="26">
        <f>SUMIFS('P24 monthly Buchungen'!F2:F124,'P24 monthly Buchungen'!D2:D124,$E25,'P24 monthly Buchungen'!C2:C124,"&gt;="&amp;DE$4,'P24 monthly Buchungen'!C2:C124,"&lt;"&amp;DE$5+1,'P24 monthly Buchungen'!L2:L124,"Ausgaben")-SUMIFS('P24 monthly Buchungen'!F2:F124,'P24 monthly Buchungen'!D2:D124,$E25,'P24 monthly Buchungen'!C2:C124,"&gt;="&amp;DE$4,'P24 monthly Buchungen'!C2:C124,"&lt;"&amp;DE$5+1,'P24 monthly Buchungen'!P2:P124,"Einnahmen")+SUMIFS('P24 monthly Buchungen'!F2:F124,'P24 monthly Buchungen'!D2:D124,$E25,'P24 monthly Buchungen'!C2:C124,"&gt;="&amp;DE$4,'P24 monthly Buchungen'!C2:C124,"&lt;"&amp;DE$5+1,'P24 monthly Buchungen'!L2:L124,"Einnahmen")-SUMIFS('P24 monthly Buchungen'!F2:F124,'P24 monthly Buchungen'!D2:D124,$E25,'P24 monthly Buchungen'!C2:C124,"&gt;="&amp;DE$4,'P24 monthly Buchungen'!C2:C124,"&lt;"&amp;DE$5+1,'P24 monthly Buchungen'!P2:P124,"Ausgaben")</f>
        <v>0</v>
      </c>
      <c r="DF25" s="21"/>
      <c r="DI25" s="26">
        <f>SUMIFS('P24 monthly Buchungen'!F2:F124,'P24 monthly Buchungen'!D2:D124,$E25,'P24 monthly Buchungen'!C2:C124,"&gt;="&amp;DI$4,'P24 monthly Buchungen'!C2:C124,"&lt;"&amp;DI$5+1,'P24 monthly Buchungen'!L2:L124,"Ausgaben")-SUMIFS('P24 monthly Buchungen'!F2:F124,'P24 monthly Buchungen'!D2:D124,$E25,'P24 monthly Buchungen'!C2:C124,"&gt;="&amp;DI$4,'P24 monthly Buchungen'!C2:C124,"&lt;"&amp;DI$5+1,'P24 monthly Buchungen'!P2:P124,"Einnahmen")+SUMIFS('P24 monthly Buchungen'!F2:F124,'P24 monthly Buchungen'!D2:D124,$E25,'P24 monthly Buchungen'!C2:C124,"&gt;="&amp;DI$4,'P24 monthly Buchungen'!C2:C124,"&lt;"&amp;DI$5+1,'P24 monthly Buchungen'!L2:L124,"Einnahmen")-SUMIFS('P24 monthly Buchungen'!F2:F124,'P24 monthly Buchungen'!D2:D124,$E25,'P24 monthly Buchungen'!C2:C124,"&gt;="&amp;DI$4,'P24 monthly Buchungen'!C2:C124,"&lt;"&amp;DI$5+1,'P24 monthly Buchungen'!P2:P124,"Ausgaben")</f>
        <v>0</v>
      </c>
      <c r="DJ25" s="21"/>
      <c r="DM25" s="26">
        <f>SUMIFS('P24 monthly Buchungen'!F2:F124,'P24 monthly Buchungen'!D2:D124,$E25,'P24 monthly Buchungen'!C2:C124,"&gt;="&amp;DM$4,'P24 monthly Buchungen'!C2:C124,"&lt;"&amp;DM$5+1,'P24 monthly Buchungen'!L2:L124,"Ausgaben")-SUMIFS('P24 monthly Buchungen'!F2:F124,'P24 monthly Buchungen'!D2:D124,$E25,'P24 monthly Buchungen'!C2:C124,"&gt;="&amp;DM$4,'P24 monthly Buchungen'!C2:C124,"&lt;"&amp;DM$5+1,'P24 monthly Buchungen'!P2:P124,"Einnahmen")+SUMIFS('P24 monthly Buchungen'!F2:F124,'P24 monthly Buchungen'!D2:D124,$E25,'P24 monthly Buchungen'!C2:C124,"&gt;="&amp;DM$4,'P24 monthly Buchungen'!C2:C124,"&lt;"&amp;DM$5+1,'P24 monthly Buchungen'!L2:L124,"Einnahmen")-SUMIFS('P24 monthly Buchungen'!F2:F124,'P24 monthly Buchungen'!D2:D124,$E25,'P24 monthly Buchungen'!C2:C124,"&gt;="&amp;DM$4,'P24 monthly Buchungen'!C2:C124,"&lt;"&amp;DM$5+1,'P24 monthly Buchungen'!P2:P124,"Ausgaben")</f>
        <v>0</v>
      </c>
      <c r="DN25" s="21"/>
      <c r="DQ25" s="26">
        <f>SUMIFS('P24 monthly Buchungen'!F2:F124,'P24 monthly Buchungen'!D2:D124,$E25,'P24 monthly Buchungen'!C2:C124,"&gt;="&amp;DQ$4,'P24 monthly Buchungen'!C2:C124,"&lt;"&amp;DQ$5+1,'P24 monthly Buchungen'!L2:L124,"Ausgaben")-SUMIFS('P24 monthly Buchungen'!F2:F124,'P24 monthly Buchungen'!D2:D124,$E25,'P24 monthly Buchungen'!C2:C124,"&gt;="&amp;DQ$4,'P24 monthly Buchungen'!C2:C124,"&lt;"&amp;DQ$5+1,'P24 monthly Buchungen'!P2:P124,"Einnahmen")+SUMIFS('P24 monthly Buchungen'!F2:F124,'P24 monthly Buchungen'!D2:D124,$E25,'P24 monthly Buchungen'!C2:C124,"&gt;="&amp;DQ$4,'P24 monthly Buchungen'!C2:C124,"&lt;"&amp;DQ$5+1,'P24 monthly Buchungen'!L2:L124,"Einnahmen")-SUMIFS('P24 monthly Buchungen'!F2:F124,'P24 monthly Buchungen'!D2:D124,$E25,'P24 monthly Buchungen'!C2:C124,"&gt;="&amp;DQ$4,'P24 monthly Buchungen'!C2:C124,"&lt;"&amp;DQ$5+1,'P24 monthly Buchungen'!P2:P124,"Ausgaben")</f>
        <v>0</v>
      </c>
      <c r="DR25" s="21"/>
      <c r="DU25" s="26">
        <f>SUMIFS('P24 monthly Buchungen'!F2:F124,'P24 monthly Buchungen'!D2:D124,$E25,'P24 monthly Buchungen'!C2:C124,"&gt;="&amp;DU$4,'P24 monthly Buchungen'!C2:C124,"&lt;"&amp;DU$5+1,'P24 monthly Buchungen'!L2:L124,"Ausgaben")-SUMIFS('P24 monthly Buchungen'!F2:F124,'P24 monthly Buchungen'!D2:D124,$E25,'P24 monthly Buchungen'!C2:C124,"&gt;="&amp;DU$4,'P24 monthly Buchungen'!C2:C124,"&lt;"&amp;DU$5+1,'P24 monthly Buchungen'!P2:P124,"Einnahmen")+SUMIFS('P24 monthly Buchungen'!F2:F124,'P24 monthly Buchungen'!D2:D124,$E25,'P24 monthly Buchungen'!C2:C124,"&gt;="&amp;DU$4,'P24 monthly Buchungen'!C2:C124,"&lt;"&amp;DU$5+1,'P24 monthly Buchungen'!L2:L124,"Einnahmen")-SUMIFS('P24 monthly Buchungen'!F2:F124,'P24 monthly Buchungen'!D2:D124,$E25,'P24 monthly Buchungen'!C2:C124,"&gt;="&amp;DU$4,'P24 monthly Buchungen'!C2:C124,"&lt;"&amp;DU$5+1,'P24 monthly Buchungen'!P2:P124,"Ausgaben")</f>
        <v>0</v>
      </c>
      <c r="DV25" s="21"/>
      <c r="DY25" s="22"/>
      <c r="DZ25" s="21"/>
      <c r="EC25" s="22"/>
      <c r="ED25" s="21"/>
      <c r="EG25" s="26">
        <f>SUMIFS('P24 monthly Buchungen'!F2:F124,'P24 monthly Buchungen'!D2:D124,$E25,'P24 monthly Buchungen'!C2:C124,"&gt;="&amp;EG$4,'P24 monthly Buchungen'!C2:C124,"&lt;"&amp;EG$5+1,'P24 monthly Buchungen'!L2:L124,"Ausgaben")-SUMIFS('P24 monthly Buchungen'!F2:F124,'P24 monthly Buchungen'!D2:D124,$E25,'P24 monthly Buchungen'!C2:C124,"&gt;="&amp;EG$4,'P24 monthly Buchungen'!C2:C124,"&lt;"&amp;EG$5+1,'P24 monthly Buchungen'!P2:P124,"Einnahmen")+SUMIFS('P24 monthly Buchungen'!F2:F124,'P24 monthly Buchungen'!D2:D124,$E25,'P24 monthly Buchungen'!C2:C124,"&gt;="&amp;EG$4,'P24 monthly Buchungen'!C2:C124,"&lt;"&amp;EG$5+1,'P24 monthly Buchungen'!L2:L124,"Einnahmen")-SUMIFS('P24 monthly Buchungen'!F2:F124,'P24 monthly Buchungen'!D2:D124,$E25,'P24 monthly Buchungen'!C2:C124,"&gt;="&amp;EG$4,'P24 monthly Buchungen'!C2:C124,"&lt;"&amp;EG$5+1,'P24 monthly Buchungen'!P2:P124,"Ausgaben")</f>
        <v>0</v>
      </c>
      <c r="EH25" s="21"/>
      <c r="EK25" s="26">
        <f>SUMIFS('P24 monthly Buchungen'!F2:F124,'P24 monthly Buchungen'!D2:D124,$E25,'P24 monthly Buchungen'!C2:C124,"&gt;="&amp;EK$4,'P24 monthly Buchungen'!C2:C124,"&lt;"&amp;EK$5+1,'P24 monthly Buchungen'!L2:L124,"Ausgaben")-SUMIFS('P24 monthly Buchungen'!F2:F124,'P24 monthly Buchungen'!D2:D124,$E25,'P24 monthly Buchungen'!C2:C124,"&gt;="&amp;EK$4,'P24 monthly Buchungen'!C2:C124,"&lt;"&amp;EK$5+1,'P24 monthly Buchungen'!P2:P124,"Einnahmen")+SUMIFS('P24 monthly Buchungen'!F2:F124,'P24 monthly Buchungen'!D2:D124,$E25,'P24 monthly Buchungen'!C2:C124,"&gt;="&amp;EK$4,'P24 monthly Buchungen'!C2:C124,"&lt;"&amp;EK$5+1,'P24 monthly Buchungen'!L2:L124,"Einnahmen")-SUMIFS('P24 monthly Buchungen'!F2:F124,'P24 monthly Buchungen'!D2:D124,$E25,'P24 monthly Buchungen'!C2:C124,"&gt;="&amp;EK$4,'P24 monthly Buchungen'!C2:C124,"&lt;"&amp;EK$5+1,'P24 monthly Buchungen'!P2:P124,"Ausgaben")</f>
        <v>0</v>
      </c>
      <c r="EL25" s="21"/>
      <c r="EO25" s="26">
        <f>SUMIFS('P24 monthly Buchungen'!F2:F124,'P24 monthly Buchungen'!D2:D124,$E25,'P24 monthly Buchungen'!C2:C124,"&gt;="&amp;EO$4,'P24 monthly Buchungen'!C2:C124,"&lt;"&amp;EO$5+1,'P24 monthly Buchungen'!L2:L124,"Ausgaben")-SUMIFS('P24 monthly Buchungen'!F2:F124,'P24 monthly Buchungen'!D2:D124,$E25,'P24 monthly Buchungen'!C2:C124,"&gt;="&amp;EO$4,'P24 monthly Buchungen'!C2:C124,"&lt;"&amp;EO$5+1,'P24 monthly Buchungen'!P2:P124,"Einnahmen")+SUMIFS('P24 monthly Buchungen'!F2:F124,'P24 monthly Buchungen'!D2:D124,$E25,'P24 monthly Buchungen'!C2:C124,"&gt;="&amp;EO$4,'P24 monthly Buchungen'!C2:C124,"&lt;"&amp;EO$5+1,'P24 monthly Buchungen'!L2:L124,"Einnahmen")-SUMIFS('P24 monthly Buchungen'!F2:F124,'P24 monthly Buchungen'!D2:D124,$E25,'P24 monthly Buchungen'!C2:C124,"&gt;="&amp;EO$4,'P24 monthly Buchungen'!C2:C124,"&lt;"&amp;EO$5+1,'P24 monthly Buchungen'!P2:P124,"Ausgaben")</f>
        <v>0</v>
      </c>
      <c r="EP25" s="21"/>
      <c r="ES25" s="26">
        <f>SUMIFS('P24 monthly Buchungen'!F2:F124,'P24 monthly Buchungen'!D2:D124,$E25,'P24 monthly Buchungen'!C2:C124,"&gt;="&amp;ES$4,'P24 monthly Buchungen'!C2:C124,"&lt;"&amp;ES$5+1,'P24 monthly Buchungen'!L2:L124,"Ausgaben")-SUMIFS('P24 monthly Buchungen'!F2:F124,'P24 monthly Buchungen'!D2:D124,$E25,'P24 monthly Buchungen'!C2:C124,"&gt;="&amp;ES$4,'P24 monthly Buchungen'!C2:C124,"&lt;"&amp;ES$5+1,'P24 monthly Buchungen'!P2:P124,"Einnahmen")+SUMIFS('P24 monthly Buchungen'!F2:F124,'P24 monthly Buchungen'!D2:D124,$E25,'P24 monthly Buchungen'!C2:C124,"&gt;="&amp;ES$4,'P24 monthly Buchungen'!C2:C124,"&lt;"&amp;ES$5+1,'P24 monthly Buchungen'!L2:L124,"Einnahmen")-SUMIFS('P24 monthly Buchungen'!F2:F124,'P24 monthly Buchungen'!D2:D124,$E25,'P24 monthly Buchungen'!C2:C124,"&gt;="&amp;ES$4,'P24 monthly Buchungen'!C2:C124,"&lt;"&amp;ES$5+1,'P24 monthly Buchungen'!P2:P124,"Ausgaben")</f>
        <v>0</v>
      </c>
      <c r="ET25" s="21"/>
      <c r="EW25" s="26">
        <f>SUMIFS('P24 monthly Buchungen'!F2:F124,'P24 monthly Buchungen'!D2:D124,$E25,'P24 monthly Buchungen'!C2:C124,"&gt;="&amp;EW$4,'P24 monthly Buchungen'!C2:C124,"&lt;"&amp;EW$5+1,'P24 monthly Buchungen'!L2:L124,"Ausgaben")-SUMIFS('P24 monthly Buchungen'!F2:F124,'P24 monthly Buchungen'!D2:D124,$E25,'P24 monthly Buchungen'!C2:C124,"&gt;="&amp;EW$4,'P24 monthly Buchungen'!C2:C124,"&lt;"&amp;EW$5+1,'P24 monthly Buchungen'!P2:P124,"Einnahmen")+SUMIFS('P24 monthly Buchungen'!F2:F124,'P24 monthly Buchungen'!D2:D124,$E25,'P24 monthly Buchungen'!C2:C124,"&gt;="&amp;EW$4,'P24 monthly Buchungen'!C2:C124,"&lt;"&amp;EW$5+1,'P24 monthly Buchungen'!L2:L124,"Einnahmen")-SUMIFS('P24 monthly Buchungen'!F2:F124,'P24 monthly Buchungen'!D2:D124,$E25,'P24 monthly Buchungen'!C2:C124,"&gt;="&amp;EW$4,'P24 monthly Buchungen'!C2:C124,"&lt;"&amp;EW$5+1,'P24 monthly Buchungen'!P2:P124,"Ausgaben")</f>
        <v>0</v>
      </c>
      <c r="EX25" s="21"/>
      <c r="FA25" s="26">
        <f>SUMIFS('P24 monthly Buchungen'!F2:F124,'P24 monthly Buchungen'!D2:D124,$E25,'P24 monthly Buchungen'!C2:C124,"&gt;="&amp;FA$4,'P24 monthly Buchungen'!C2:C124,"&lt;"&amp;FA$5+1,'P24 monthly Buchungen'!L2:L124,"Ausgaben")-SUMIFS('P24 monthly Buchungen'!F2:F124,'P24 monthly Buchungen'!D2:D124,$E25,'P24 monthly Buchungen'!C2:C124,"&gt;="&amp;FA$4,'P24 monthly Buchungen'!C2:C124,"&lt;"&amp;FA$5+1,'P24 monthly Buchungen'!P2:P124,"Einnahmen")+SUMIFS('P24 monthly Buchungen'!F2:F124,'P24 monthly Buchungen'!D2:D124,$E25,'P24 monthly Buchungen'!C2:C124,"&gt;="&amp;FA$4,'P24 monthly Buchungen'!C2:C124,"&lt;"&amp;FA$5+1,'P24 monthly Buchungen'!L2:L124,"Einnahmen")-SUMIFS('P24 monthly Buchungen'!F2:F124,'P24 monthly Buchungen'!D2:D124,$E25,'P24 monthly Buchungen'!C2:C124,"&gt;="&amp;FA$4,'P24 monthly Buchungen'!C2:C124,"&lt;"&amp;FA$5+1,'P24 monthly Buchungen'!P2:P124,"Ausgaben")</f>
        <v>0</v>
      </c>
      <c r="FB25" s="21"/>
      <c r="FE25" s="26">
        <f>SUMIFS('P24 monthly Buchungen'!F2:F124,'P24 monthly Buchungen'!D2:D124,$E25,'P24 monthly Buchungen'!C2:C124,"&gt;="&amp;FE$4,'P24 monthly Buchungen'!C2:C124,"&lt;"&amp;FE$5+1,'P24 monthly Buchungen'!L2:L124,"Ausgaben")-SUMIFS('P24 monthly Buchungen'!F2:F124,'P24 monthly Buchungen'!D2:D124,$E25,'P24 monthly Buchungen'!C2:C124,"&gt;="&amp;FE$4,'P24 monthly Buchungen'!C2:C124,"&lt;"&amp;FE$5+1,'P24 monthly Buchungen'!P2:P124,"Einnahmen")+SUMIFS('P24 monthly Buchungen'!F2:F124,'P24 monthly Buchungen'!D2:D124,$E25,'P24 monthly Buchungen'!C2:C124,"&gt;="&amp;FE$4,'P24 monthly Buchungen'!C2:C124,"&lt;"&amp;FE$5+1,'P24 monthly Buchungen'!L2:L124,"Einnahmen")-SUMIFS('P24 monthly Buchungen'!F2:F124,'P24 monthly Buchungen'!D2:D124,$E25,'P24 monthly Buchungen'!C2:C124,"&gt;="&amp;FE$4,'P24 monthly Buchungen'!C2:C124,"&lt;"&amp;FE$5+1,'P24 monthly Buchungen'!P2:P124,"Ausgaben")</f>
        <v>0</v>
      </c>
      <c r="FF25" s="21"/>
      <c r="FI25" s="26">
        <f>SUMIFS('P24 monthly Buchungen'!F2:F124,'P24 monthly Buchungen'!D2:D124,$E25,'P24 monthly Buchungen'!C2:C124,"&gt;="&amp;FI$4,'P24 monthly Buchungen'!C2:C124,"&lt;"&amp;FI$5+1,'P24 monthly Buchungen'!L2:L124,"Ausgaben")-SUMIFS('P24 monthly Buchungen'!F2:F124,'P24 monthly Buchungen'!D2:D124,$E25,'P24 monthly Buchungen'!C2:C124,"&gt;="&amp;FI$4,'P24 monthly Buchungen'!C2:C124,"&lt;"&amp;FI$5+1,'P24 monthly Buchungen'!P2:P124,"Einnahmen")+SUMIFS('P24 monthly Buchungen'!F2:F124,'P24 monthly Buchungen'!D2:D124,$E25,'P24 monthly Buchungen'!C2:C124,"&gt;="&amp;FI$4,'P24 monthly Buchungen'!C2:C124,"&lt;"&amp;FI$5+1,'P24 monthly Buchungen'!L2:L124,"Einnahmen")-SUMIFS('P24 monthly Buchungen'!F2:F124,'P24 monthly Buchungen'!D2:D124,$E25,'P24 monthly Buchungen'!C2:C124,"&gt;="&amp;FI$4,'P24 monthly Buchungen'!C2:C124,"&lt;"&amp;FI$5+1,'P24 monthly Buchungen'!P2:P124,"Ausgaben")</f>
        <v>0</v>
      </c>
      <c r="FJ25" s="21"/>
      <c r="FM25" s="26">
        <f>SUMIFS('P24 monthly Buchungen'!F2:F124,'P24 monthly Buchungen'!D2:D124,$E25,'P24 monthly Buchungen'!C2:C124,"&gt;="&amp;FM$4,'P24 monthly Buchungen'!C2:C124,"&lt;"&amp;FM$5+1,'P24 monthly Buchungen'!L2:L124,"Ausgaben")-SUMIFS('P24 monthly Buchungen'!F2:F124,'P24 monthly Buchungen'!D2:D124,$E25,'P24 monthly Buchungen'!C2:C124,"&gt;="&amp;FM$4,'P24 monthly Buchungen'!C2:C124,"&lt;"&amp;FM$5+1,'P24 monthly Buchungen'!P2:P124,"Einnahmen")+SUMIFS('P24 monthly Buchungen'!F2:F124,'P24 monthly Buchungen'!D2:D124,$E25,'P24 monthly Buchungen'!C2:C124,"&gt;="&amp;FM$4,'P24 monthly Buchungen'!C2:C124,"&lt;"&amp;FM$5+1,'P24 monthly Buchungen'!L2:L124,"Einnahmen")-SUMIFS('P24 monthly Buchungen'!F2:F124,'P24 monthly Buchungen'!D2:D124,$E25,'P24 monthly Buchungen'!C2:C124,"&gt;="&amp;FM$4,'P24 monthly Buchungen'!C2:C124,"&lt;"&amp;FM$5+1,'P24 monthly Buchungen'!P2:P124,"Ausgaben")</f>
        <v>0</v>
      </c>
      <c r="FN25" s="21"/>
      <c r="FQ25" s="26">
        <f>SUMIFS('P24 monthly Buchungen'!F2:F124,'P24 monthly Buchungen'!D2:D124,$E25,'P24 monthly Buchungen'!C2:C124,"&gt;="&amp;FQ$4,'P24 monthly Buchungen'!C2:C124,"&lt;"&amp;FQ$5+1,'P24 monthly Buchungen'!L2:L124,"Ausgaben")-SUMIFS('P24 monthly Buchungen'!F2:F124,'P24 monthly Buchungen'!D2:D124,$E25,'P24 monthly Buchungen'!C2:C124,"&gt;="&amp;FQ$4,'P24 monthly Buchungen'!C2:C124,"&lt;"&amp;FQ$5+1,'P24 monthly Buchungen'!P2:P124,"Einnahmen")+SUMIFS('P24 monthly Buchungen'!F2:F124,'P24 monthly Buchungen'!D2:D124,$E25,'P24 monthly Buchungen'!C2:C124,"&gt;="&amp;FQ$4,'P24 monthly Buchungen'!C2:C124,"&lt;"&amp;FQ$5+1,'P24 monthly Buchungen'!L2:L124,"Einnahmen")-SUMIFS('P24 monthly Buchungen'!F2:F124,'P24 monthly Buchungen'!D2:D124,$E25,'P24 monthly Buchungen'!C2:C124,"&gt;="&amp;FQ$4,'P24 monthly Buchungen'!C2:C124,"&lt;"&amp;FQ$5+1,'P24 monthly Buchungen'!P2:P124,"Ausgaben")</f>
        <v>0</v>
      </c>
      <c r="FR25" s="21"/>
      <c r="FU25" s="26">
        <f>SUMIFS('P24 monthly Buchungen'!F2:F124,'P24 monthly Buchungen'!D2:D124,$E25,'P24 monthly Buchungen'!C2:C124,"&gt;="&amp;FU$4,'P24 monthly Buchungen'!C2:C124,"&lt;"&amp;FU$5+1,'P24 monthly Buchungen'!L2:L124,"Ausgaben")-SUMIFS('P24 monthly Buchungen'!F2:F124,'P24 monthly Buchungen'!D2:D124,$E25,'P24 monthly Buchungen'!C2:C124,"&gt;="&amp;FU$4,'P24 monthly Buchungen'!C2:C124,"&lt;"&amp;FU$5+1,'P24 monthly Buchungen'!P2:P124,"Einnahmen")+SUMIFS('P24 monthly Buchungen'!F2:F124,'P24 monthly Buchungen'!D2:D124,$E25,'P24 monthly Buchungen'!C2:C124,"&gt;="&amp;FU$4,'P24 monthly Buchungen'!C2:C124,"&lt;"&amp;FU$5+1,'P24 monthly Buchungen'!L2:L124,"Einnahmen")-SUMIFS('P24 monthly Buchungen'!F2:F124,'P24 monthly Buchungen'!D2:D124,$E25,'P24 monthly Buchungen'!C2:C124,"&gt;="&amp;FU$4,'P24 monthly Buchungen'!C2:C124,"&lt;"&amp;FU$5+1,'P24 monthly Buchungen'!P2:P124,"Ausgaben")</f>
        <v>0</v>
      </c>
      <c r="FV25" s="21"/>
      <c r="FY25" s="26">
        <f>SUMIFS('P24 monthly Buchungen'!F2:F124,'P24 monthly Buchungen'!D2:D124,$E25,'P24 monthly Buchungen'!C2:C124,"&gt;="&amp;FY$4,'P24 monthly Buchungen'!C2:C124,"&lt;"&amp;FY$5+1,'P24 monthly Buchungen'!L2:L124,"Ausgaben")-SUMIFS('P24 monthly Buchungen'!F2:F124,'P24 monthly Buchungen'!D2:D124,$E25,'P24 monthly Buchungen'!C2:C124,"&gt;="&amp;FY$4,'P24 monthly Buchungen'!C2:C124,"&lt;"&amp;FY$5+1,'P24 monthly Buchungen'!P2:P124,"Einnahmen")+SUMIFS('P24 monthly Buchungen'!F2:F124,'P24 monthly Buchungen'!D2:D124,$E25,'P24 monthly Buchungen'!C2:C124,"&gt;="&amp;FY$4,'P24 monthly Buchungen'!C2:C124,"&lt;"&amp;FY$5+1,'P24 monthly Buchungen'!L2:L124,"Einnahmen")-SUMIFS('P24 monthly Buchungen'!F2:F124,'P24 monthly Buchungen'!D2:D124,$E25,'P24 monthly Buchungen'!C2:C124,"&gt;="&amp;FY$4,'P24 monthly Buchungen'!C2:C124,"&lt;"&amp;FY$5+1,'P24 monthly Buchungen'!P2:P124,"Ausgaben")</f>
        <v>0</v>
      </c>
      <c r="FZ25" s="21"/>
      <c r="GC25" s="26">
        <f>SUMIFS('P24 monthly Buchungen'!F2:F124,'P24 monthly Buchungen'!D2:D124,$E25,'P24 monthly Buchungen'!C2:C124,"&gt;="&amp;GC$4,'P24 monthly Buchungen'!C2:C124,"&lt;"&amp;GC$5+1,'P24 monthly Buchungen'!L2:L124,"Ausgaben")-SUMIFS('P24 monthly Buchungen'!F2:F124,'P24 monthly Buchungen'!D2:D124,$E25,'P24 monthly Buchungen'!C2:C124,"&gt;="&amp;GC$4,'P24 monthly Buchungen'!C2:C124,"&lt;"&amp;GC$5+1,'P24 monthly Buchungen'!P2:P124,"Einnahmen")+SUMIFS('P24 monthly Buchungen'!F2:F124,'P24 monthly Buchungen'!D2:D124,$E25,'P24 monthly Buchungen'!C2:C124,"&gt;="&amp;GC$4,'P24 monthly Buchungen'!C2:C124,"&lt;"&amp;GC$5+1,'P24 monthly Buchungen'!L2:L124,"Einnahmen")-SUMIFS('P24 monthly Buchungen'!F2:F124,'P24 monthly Buchungen'!D2:D124,$E25,'P24 monthly Buchungen'!C2:C124,"&gt;="&amp;GC$4,'P24 monthly Buchungen'!C2:C124,"&lt;"&amp;GC$5+1,'P24 monthly Buchungen'!P2:P124,"Ausgaben")</f>
        <v>0</v>
      </c>
    </row>
    <row r="26" spans="1:185" ht="21" x14ac:dyDescent="0.25">
      <c r="B26" s="23" t="s">
        <v>5158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48070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10117.19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0</v>
      </c>
      <c r="AE26" s="45"/>
      <c r="AF26" s="45"/>
      <c r="AG26" s="43"/>
      <c r="AH26" s="50">
        <f>AI27</f>
        <v>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  <c r="AT26" s="50">
        <f>AU27</f>
        <v>0</v>
      </c>
      <c r="AU26" s="45"/>
      <c r="AV26" s="45"/>
      <c r="AW26" s="43"/>
      <c r="AX26" s="50">
        <f>AY27</f>
        <v>0</v>
      </c>
      <c r="AY26" s="45"/>
      <c r="AZ26" s="45"/>
      <c r="BA26" s="43"/>
      <c r="BB26" s="50">
        <f>BC27</f>
        <v>0</v>
      </c>
      <c r="BC26" s="45"/>
      <c r="BD26" s="45"/>
      <c r="BE26" s="43"/>
      <c r="BF26" s="50">
        <f>BG27</f>
        <v>0</v>
      </c>
      <c r="BG26" s="45"/>
      <c r="BH26" s="45"/>
      <c r="BI26" s="43"/>
      <c r="BJ26" s="50">
        <f>BK27</f>
        <v>0</v>
      </c>
      <c r="BK26" s="45"/>
      <c r="BL26" s="45"/>
      <c r="BM26" s="43"/>
      <c r="BN26" s="50">
        <f>BO27</f>
        <v>0</v>
      </c>
      <c r="BO26" s="45"/>
      <c r="BP26" s="45"/>
      <c r="BQ26" s="43"/>
      <c r="BR26" s="50">
        <f>BS27</f>
        <v>50310</v>
      </c>
      <c r="BS26" s="45"/>
      <c r="BT26" s="45"/>
      <c r="BU26" s="43"/>
      <c r="BV26" s="50">
        <f>BW27</f>
        <v>50310</v>
      </c>
      <c r="BW26" s="45"/>
      <c r="BX26" s="45"/>
      <c r="BY26" s="43"/>
      <c r="BZ26" s="50">
        <f>CA27</f>
        <v>0</v>
      </c>
      <c r="CA26" s="45"/>
      <c r="CB26" s="45"/>
      <c r="CC26" s="43"/>
      <c r="CD26" s="50">
        <f>CE27</f>
        <v>0</v>
      </c>
      <c r="CE26" s="45"/>
      <c r="CF26" s="45"/>
      <c r="CG26" s="43"/>
      <c r="CH26" s="50">
        <f>CI27</f>
        <v>0</v>
      </c>
      <c r="CI26" s="45"/>
      <c r="CJ26" s="45"/>
      <c r="CK26" s="43"/>
      <c r="CL26" s="50">
        <f>CM27</f>
        <v>0</v>
      </c>
      <c r="CM26" s="45"/>
      <c r="CN26" s="45"/>
      <c r="CO26" s="43"/>
      <c r="CP26" s="50">
        <f>CQ27</f>
        <v>0</v>
      </c>
      <c r="CQ26" s="45"/>
      <c r="CR26" s="45"/>
      <c r="CS26" s="43"/>
      <c r="CT26" s="50">
        <f>CU27</f>
        <v>0</v>
      </c>
      <c r="CU26" s="45"/>
      <c r="CV26" s="45"/>
      <c r="CW26" s="43"/>
      <c r="CX26" s="50">
        <f>CY27</f>
        <v>0</v>
      </c>
      <c r="CY26" s="45"/>
      <c r="CZ26" s="45"/>
      <c r="DA26" s="43"/>
      <c r="DB26" s="50">
        <f>DC27</f>
        <v>0</v>
      </c>
      <c r="DC26" s="45"/>
      <c r="DD26" s="45"/>
      <c r="DE26" s="43"/>
      <c r="DF26" s="50">
        <f>DG27</f>
        <v>10642.53</v>
      </c>
      <c r="DG26" s="45"/>
      <c r="DH26" s="45"/>
      <c r="DI26" s="43"/>
      <c r="DJ26" s="50">
        <f>DK27</f>
        <v>0</v>
      </c>
      <c r="DK26" s="45"/>
      <c r="DL26" s="45"/>
      <c r="DM26" s="43"/>
      <c r="DN26" s="50">
        <f>DO27</f>
        <v>0</v>
      </c>
      <c r="DO26" s="45"/>
      <c r="DP26" s="45"/>
      <c r="DQ26" s="43"/>
      <c r="DR26" s="50">
        <f>DS27</f>
        <v>0</v>
      </c>
      <c r="DS26" s="45"/>
      <c r="DT26" s="45"/>
      <c r="DU26" s="43"/>
      <c r="DV26" s="50">
        <f>DW27</f>
        <v>54040</v>
      </c>
      <c r="DW26" s="45"/>
      <c r="DX26" s="45"/>
      <c r="DY26" s="43"/>
      <c r="DZ26" s="50">
        <f>EA27</f>
        <v>54040</v>
      </c>
      <c r="EA26" s="45"/>
      <c r="EB26" s="45"/>
      <c r="EC26" s="43"/>
      <c r="ED26" s="50">
        <f>EE27</f>
        <v>0</v>
      </c>
      <c r="EE26" s="45"/>
      <c r="EF26" s="45"/>
      <c r="EG26" s="43"/>
      <c r="EH26" s="50">
        <f>EI27</f>
        <v>0</v>
      </c>
      <c r="EI26" s="45"/>
      <c r="EJ26" s="45"/>
      <c r="EK26" s="43"/>
      <c r="EL26" s="50">
        <f>EM27</f>
        <v>0</v>
      </c>
      <c r="EM26" s="45"/>
      <c r="EN26" s="45"/>
      <c r="EO26" s="43"/>
      <c r="EP26" s="50">
        <f>EQ27</f>
        <v>0</v>
      </c>
      <c r="EQ26" s="45"/>
      <c r="ER26" s="45"/>
      <c r="ES26" s="43"/>
      <c r="ET26" s="50">
        <f>EU27</f>
        <v>0</v>
      </c>
      <c r="EU26" s="45"/>
      <c r="EV26" s="45"/>
      <c r="EW26" s="43"/>
      <c r="EX26" s="50">
        <f>EY27</f>
        <v>0</v>
      </c>
      <c r="EY26" s="45"/>
      <c r="EZ26" s="45"/>
      <c r="FA26" s="43"/>
      <c r="FB26" s="50">
        <f>FC27</f>
        <v>0</v>
      </c>
      <c r="FC26" s="45"/>
      <c r="FD26" s="45"/>
      <c r="FE26" s="43"/>
      <c r="FF26" s="50">
        <f>FG27</f>
        <v>0</v>
      </c>
      <c r="FG26" s="45"/>
      <c r="FH26" s="45"/>
      <c r="FI26" s="43"/>
      <c r="FJ26" s="50">
        <f>FK27</f>
        <v>0</v>
      </c>
      <c r="FK26" s="45"/>
      <c r="FL26" s="45"/>
      <c r="FM26" s="43"/>
      <c r="FN26" s="50">
        <f>FO27</f>
        <v>0</v>
      </c>
      <c r="FO26" s="45"/>
      <c r="FP26" s="45"/>
      <c r="FQ26" s="43"/>
      <c r="FR26" s="50">
        <f>FS27</f>
        <v>0</v>
      </c>
      <c r="FS26" s="45"/>
      <c r="FT26" s="45"/>
      <c r="FU26" s="43"/>
      <c r="FV26" s="50">
        <f>FW27</f>
        <v>0</v>
      </c>
      <c r="FW26" s="45"/>
      <c r="FX26" s="45"/>
      <c r="FY26" s="43"/>
      <c r="FZ26" s="50">
        <f>GA27</f>
        <v>0</v>
      </c>
      <c r="GA26" s="45"/>
      <c r="GB26" s="45"/>
      <c r="GC26" s="43"/>
    </row>
    <row r="27" spans="1:185" ht="18" x14ac:dyDescent="0.2">
      <c r="C27" s="24" t="s">
        <v>5340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48070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10117.19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0</v>
      </c>
      <c r="AF27" s="45"/>
      <c r="AG27" s="43"/>
      <c r="AH27" s="25"/>
      <c r="AI27" s="46">
        <f>SUM(AK28:AK29)</f>
        <v>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  <c r="AT27" s="25"/>
      <c r="AU27" s="46">
        <f>SUM(AW28:AW29)</f>
        <v>0</v>
      </c>
      <c r="AV27" s="45"/>
      <c r="AW27" s="43"/>
      <c r="AX27" s="25"/>
      <c r="AY27" s="46">
        <f>SUM(BA28:BA29)</f>
        <v>0</v>
      </c>
      <c r="AZ27" s="45"/>
      <c r="BA27" s="43"/>
      <c r="BB27" s="25"/>
      <c r="BC27" s="46">
        <f>SUM(BE28:BE29)</f>
        <v>0</v>
      </c>
      <c r="BD27" s="45"/>
      <c r="BE27" s="43"/>
      <c r="BF27" s="25"/>
      <c r="BG27" s="46">
        <f>SUM(BI28:BI29)</f>
        <v>0</v>
      </c>
      <c r="BH27" s="45"/>
      <c r="BI27" s="43"/>
      <c r="BJ27" s="25"/>
      <c r="BK27" s="46">
        <f>SUM(BM28:BM29)</f>
        <v>0</v>
      </c>
      <c r="BL27" s="45"/>
      <c r="BM27" s="43"/>
      <c r="BN27" s="25"/>
      <c r="BO27" s="46">
        <f>SUM(BQ28:BQ29)</f>
        <v>0</v>
      </c>
      <c r="BP27" s="45"/>
      <c r="BQ27" s="43"/>
      <c r="BR27" s="25"/>
      <c r="BS27" s="46">
        <f>SUM(BU28:BU29)</f>
        <v>50310</v>
      </c>
      <c r="BT27" s="45"/>
      <c r="BU27" s="43"/>
      <c r="BV27" s="25"/>
      <c r="BW27" s="46">
        <f>SUM(BY28:BY29)</f>
        <v>50310</v>
      </c>
      <c r="BX27" s="45"/>
      <c r="BY27" s="43"/>
      <c r="BZ27" s="25"/>
      <c r="CA27" s="46">
        <f>SUM(CC28:CC29)</f>
        <v>0</v>
      </c>
      <c r="CB27" s="45"/>
      <c r="CC27" s="43"/>
      <c r="CD27" s="25"/>
      <c r="CE27" s="46">
        <f>SUM(CG28:CG29)</f>
        <v>0</v>
      </c>
      <c r="CF27" s="45"/>
      <c r="CG27" s="43"/>
      <c r="CH27" s="25"/>
      <c r="CI27" s="46">
        <f>SUM(CK28:CK29)</f>
        <v>0</v>
      </c>
      <c r="CJ27" s="45"/>
      <c r="CK27" s="43"/>
      <c r="CL27" s="25"/>
      <c r="CM27" s="46">
        <f>SUM(CO28:CO29)</f>
        <v>0</v>
      </c>
      <c r="CN27" s="45"/>
      <c r="CO27" s="43"/>
      <c r="CP27" s="25"/>
      <c r="CQ27" s="46">
        <f>SUM(CS28:CS29)</f>
        <v>0</v>
      </c>
      <c r="CR27" s="45"/>
      <c r="CS27" s="43"/>
      <c r="CT27" s="25"/>
      <c r="CU27" s="46">
        <f>SUM(CW28:CW29)</f>
        <v>0</v>
      </c>
      <c r="CV27" s="45"/>
      <c r="CW27" s="43"/>
      <c r="CX27" s="25"/>
      <c r="CY27" s="46">
        <f>SUM(DA28:DA29)</f>
        <v>0</v>
      </c>
      <c r="CZ27" s="45"/>
      <c r="DA27" s="43"/>
      <c r="DB27" s="25"/>
      <c r="DC27" s="46">
        <f>SUM(DE28:DE29)</f>
        <v>0</v>
      </c>
      <c r="DD27" s="45"/>
      <c r="DE27" s="43"/>
      <c r="DF27" s="25"/>
      <c r="DG27" s="46">
        <f>SUM(DI28:DI29)</f>
        <v>10642.53</v>
      </c>
      <c r="DH27" s="45"/>
      <c r="DI27" s="43"/>
      <c r="DJ27" s="25"/>
      <c r="DK27" s="46">
        <f>SUM(DM28:DM29)</f>
        <v>0</v>
      </c>
      <c r="DL27" s="45"/>
      <c r="DM27" s="43"/>
      <c r="DN27" s="25"/>
      <c r="DO27" s="46">
        <f>SUM(DQ28:DQ29)</f>
        <v>0</v>
      </c>
      <c r="DP27" s="45"/>
      <c r="DQ27" s="43"/>
      <c r="DR27" s="25"/>
      <c r="DS27" s="46">
        <f>SUM(DU28:DU29)</f>
        <v>0</v>
      </c>
      <c r="DT27" s="45"/>
      <c r="DU27" s="43"/>
      <c r="DV27" s="25"/>
      <c r="DW27" s="46">
        <f>SUM(DY28:DY29)</f>
        <v>54040</v>
      </c>
      <c r="DX27" s="45"/>
      <c r="DY27" s="43"/>
      <c r="DZ27" s="25"/>
      <c r="EA27" s="46">
        <f>SUM(EC28:EC29)</f>
        <v>54040</v>
      </c>
      <c r="EB27" s="45"/>
      <c r="EC27" s="43"/>
      <c r="ED27" s="25"/>
      <c r="EE27" s="46">
        <f>SUM(EG28:EG29)</f>
        <v>0</v>
      </c>
      <c r="EF27" s="45"/>
      <c r="EG27" s="43"/>
      <c r="EH27" s="25"/>
      <c r="EI27" s="46">
        <f>SUM(EK28:EK29)</f>
        <v>0</v>
      </c>
      <c r="EJ27" s="45"/>
      <c r="EK27" s="43"/>
      <c r="EL27" s="25"/>
      <c r="EM27" s="46">
        <f>SUM(EO28:EO29)</f>
        <v>0</v>
      </c>
      <c r="EN27" s="45"/>
      <c r="EO27" s="43"/>
      <c r="EP27" s="25"/>
      <c r="EQ27" s="46">
        <f>SUM(ES28:ES29)</f>
        <v>0</v>
      </c>
      <c r="ER27" s="45"/>
      <c r="ES27" s="43"/>
      <c r="ET27" s="25"/>
      <c r="EU27" s="46">
        <f>SUM(EW28:EW29)</f>
        <v>0</v>
      </c>
      <c r="EV27" s="45"/>
      <c r="EW27" s="43"/>
      <c r="EX27" s="25"/>
      <c r="EY27" s="46">
        <f>SUM(FA28:FA29)</f>
        <v>0</v>
      </c>
      <c r="EZ27" s="45"/>
      <c r="FA27" s="43"/>
      <c r="FB27" s="25"/>
      <c r="FC27" s="46">
        <f>SUM(FE28:FE29)</f>
        <v>0</v>
      </c>
      <c r="FD27" s="45"/>
      <c r="FE27" s="43"/>
      <c r="FF27" s="25"/>
      <c r="FG27" s="46">
        <f>SUM(FI28:FI29)</f>
        <v>0</v>
      </c>
      <c r="FH27" s="45"/>
      <c r="FI27" s="43"/>
      <c r="FJ27" s="25"/>
      <c r="FK27" s="46">
        <f>SUM(FM28:FM29)</f>
        <v>0</v>
      </c>
      <c r="FL27" s="45"/>
      <c r="FM27" s="43"/>
      <c r="FN27" s="25"/>
      <c r="FO27" s="46">
        <f>SUM(FQ28:FQ29)</f>
        <v>0</v>
      </c>
      <c r="FP27" s="45"/>
      <c r="FQ27" s="43"/>
      <c r="FR27" s="25"/>
      <c r="FS27" s="46">
        <f>SUM(FU28:FU29)</f>
        <v>0</v>
      </c>
      <c r="FT27" s="45"/>
      <c r="FU27" s="43"/>
      <c r="FV27" s="25"/>
      <c r="FW27" s="46">
        <f>SUM(FY28:FY29)</f>
        <v>0</v>
      </c>
      <c r="FX27" s="45"/>
      <c r="FY27" s="43"/>
      <c r="FZ27" s="25"/>
      <c r="GA27" s="46">
        <f>SUM(GC28:GC29)</f>
        <v>0</v>
      </c>
      <c r="GB27" s="45"/>
      <c r="GC27" s="43"/>
    </row>
    <row r="28" spans="1:18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Buchungen'!F2:F124,'P24 monthly Buchungen'!D2:D124,$E28,'P24 monthly Buchungen'!C2:C124,"&gt;="&amp;U$4,'P24 monthly Buchungen'!C2:C124,"&lt;"&amp;U$5+1,'P24 monthly Buchungen'!L2:L124,"Ausgaben")-SUMIFS('P24 monthly Buchungen'!F2:F124,'P24 monthly Buchungen'!D2:D124,$E28,'P24 monthly Buchungen'!C2:C124,"&gt;="&amp;U$4,'P24 monthly Buchungen'!C2:C124,"&lt;"&amp;U$5+1,'P24 monthly Buchungen'!P2:P124,"Einnahmen")+SUMIFS('P24 monthly Buchungen'!F2:F124,'P24 monthly Buchungen'!D2:D124,$E28,'P24 monthly Buchungen'!C2:C124,"&gt;="&amp;U$4,'P24 monthly Buchungen'!C2:C124,"&lt;"&amp;U$5+1,'P24 monthly Buchungen'!L2:L124,"Einnahmen")-SUMIFS('P24 monthly Buchungen'!F2:F124,'P24 monthly Buchungen'!D2:D124,$E28,'P24 monthly Buchungen'!C2:C124,"&gt;="&amp;U$4,'P24 monthly Buchungen'!C2:C124,"&lt;"&amp;U$5+1,'P24 monthly Buchungen'!P2:P124,"Ausgaben"))</f>
        <v>0</v>
      </c>
      <c r="V28" s="21"/>
      <c r="Y28" s="26">
        <f>-(SUMIFS('P24 monthly Buchungen'!F2:F124,'P24 monthly Buchungen'!D2:D124,$E28,'P24 monthly Buchungen'!C2:C124,"&gt;="&amp;Y$4,'P24 monthly Buchungen'!C2:C124,"&lt;"&amp;Y$5+1,'P24 monthly Buchungen'!L2:L124,"Ausgaben")-SUMIFS('P24 monthly Buchungen'!F2:F124,'P24 monthly Buchungen'!D2:D124,$E28,'P24 monthly Buchungen'!C2:C124,"&gt;="&amp;Y$4,'P24 monthly Buchungen'!C2:C124,"&lt;"&amp;Y$5+1,'P24 monthly Buchungen'!P2:P124,"Einnahmen")+SUMIFS('P24 monthly Buchungen'!F2:F124,'P24 monthly Buchungen'!D2:D124,$E28,'P24 monthly Buchungen'!C2:C124,"&gt;="&amp;Y$4,'P24 monthly Buchungen'!C2:C124,"&lt;"&amp;Y$5+1,'P24 monthly Buchungen'!L2:L124,"Einnahmen")-SUMIFS('P24 monthly Buchungen'!F2:F124,'P24 monthly Buchungen'!D2:D124,$E28,'P24 monthly Buchungen'!C2:C124,"&gt;="&amp;Y$4,'P24 monthly Buchungen'!C2:C124,"&lt;"&amp;Y$5+1,'P24 monthly Buchungen'!P2:P124,"Ausgaben"))</f>
        <v>10117.19</v>
      </c>
      <c r="Z28" s="21"/>
      <c r="AC28" s="26">
        <f>-(SUMIFS('P24 monthly Buchungen'!F2:F124,'P24 monthly Buchungen'!D2:D124,$E28,'P24 monthly Buchungen'!C2:C124,"&gt;="&amp;AC$4,'P24 monthly Buchungen'!C2:C124,"&lt;"&amp;AC$5+1,'P24 monthly Buchungen'!L2:L124,"Ausgaben")-SUMIFS('P24 monthly Buchungen'!F2:F124,'P24 monthly Buchungen'!D2:D124,$E28,'P24 monthly Buchungen'!C2:C124,"&gt;="&amp;AC$4,'P24 monthly Buchungen'!C2:C124,"&lt;"&amp;AC$5+1,'P24 monthly Buchungen'!P2:P124,"Einnahmen")+SUMIFS('P24 monthly Buchungen'!F2:F124,'P24 monthly Buchungen'!D2:D124,$E28,'P24 monthly Buchungen'!C2:C124,"&gt;="&amp;AC$4,'P24 monthly Buchungen'!C2:C124,"&lt;"&amp;AC$5+1,'P24 monthly Buchungen'!L2:L124,"Einnahmen")-SUMIFS('P24 monthly Buchungen'!F2:F124,'P24 monthly Buchungen'!D2:D124,$E28,'P24 monthly Buchungen'!C2:C124,"&gt;="&amp;AC$4,'P24 monthly Buchungen'!C2:C124,"&lt;"&amp;AC$5+1,'P24 monthly Buchungen'!P2:P124,"Ausgaben"))</f>
        <v>0</v>
      </c>
      <c r="AD28" s="21"/>
      <c r="AG28" s="26">
        <f>-(SUMIFS('P24 monthly Buchungen'!F2:F124,'P24 monthly Buchungen'!D2:D124,$E28,'P24 monthly Buchungen'!C2:C124,"&gt;="&amp;AG$4,'P24 monthly Buchungen'!C2:C124,"&lt;"&amp;AG$5+1,'P24 monthly Buchungen'!L2:L124,"Ausgaben")-SUMIFS('P24 monthly Buchungen'!F2:F124,'P24 monthly Buchungen'!D2:D124,$E28,'P24 monthly Buchungen'!C2:C124,"&gt;="&amp;AG$4,'P24 monthly Buchungen'!C2:C124,"&lt;"&amp;AG$5+1,'P24 monthly Buchungen'!P2:P124,"Einnahmen")+SUMIFS('P24 monthly Buchungen'!F2:F124,'P24 monthly Buchungen'!D2:D124,$E28,'P24 monthly Buchungen'!C2:C124,"&gt;="&amp;AG$4,'P24 monthly Buchungen'!C2:C124,"&lt;"&amp;AG$5+1,'P24 monthly Buchungen'!L2:L124,"Einnahmen")-SUMIFS('P24 monthly Buchungen'!F2:F124,'P24 monthly Buchungen'!D2:D124,$E28,'P24 monthly Buchungen'!C2:C124,"&gt;="&amp;AG$4,'P24 monthly Buchungen'!C2:C124,"&lt;"&amp;AG$5+1,'P24 monthly Buchungen'!P2:P124,"Ausgaben"))</f>
        <v>0</v>
      </c>
      <c r="AH28" s="21"/>
      <c r="AK28" s="26">
        <f>-(SUMIFS('P24 monthly Buchungen'!F2:F124,'P24 monthly Buchungen'!D2:D124,$E28,'P24 monthly Buchungen'!C2:C124,"&gt;="&amp;AK$4,'P24 monthly Buchungen'!C2:C124,"&lt;"&amp;AK$5+1,'P24 monthly Buchungen'!L2:L124,"Ausgaben")-SUMIFS('P24 monthly Buchungen'!F2:F124,'P24 monthly Buchungen'!D2:D124,$E28,'P24 monthly Buchungen'!C2:C124,"&gt;="&amp;AK$4,'P24 monthly Buchungen'!C2:C124,"&lt;"&amp;AK$5+1,'P24 monthly Buchungen'!P2:P124,"Einnahmen")+SUMIFS('P24 monthly Buchungen'!F2:F124,'P24 monthly Buchungen'!D2:D124,$E28,'P24 monthly Buchungen'!C2:C124,"&gt;="&amp;AK$4,'P24 monthly Buchungen'!C2:C124,"&lt;"&amp;AK$5+1,'P24 monthly Buchungen'!L2:L124,"Einnahmen")-SUMIFS('P24 monthly Buchungen'!F2:F124,'P24 monthly Buchungen'!D2:D124,$E28,'P24 monthly Buchungen'!C2:C124,"&gt;="&amp;AK$4,'P24 monthly Buchungen'!C2:C124,"&lt;"&amp;AK$5+1,'P24 monthly Buchungen'!P2:P124,"Ausgaben"))</f>
        <v>0</v>
      </c>
      <c r="AL28" s="21"/>
      <c r="AO28" s="26">
        <f>-(SUMIFS('P24 monthly Buchungen'!F2:F124,'P24 monthly Buchungen'!D2:D124,$E28,'P24 monthly Buchungen'!C2:C124,"&gt;="&amp;AO$4,'P24 monthly Buchungen'!C2:C124,"&lt;"&amp;AO$5+1,'P24 monthly Buchungen'!L2:L124,"Ausgaben")-SUMIFS('P24 monthly Buchungen'!F2:F124,'P24 monthly Buchungen'!D2:D124,$E28,'P24 monthly Buchungen'!C2:C124,"&gt;="&amp;AO$4,'P24 monthly Buchungen'!C2:C124,"&lt;"&amp;AO$5+1,'P24 monthly Buchungen'!P2:P124,"Einnahmen")+SUMIFS('P24 monthly Buchungen'!F2:F124,'P24 monthly Buchungen'!D2:D124,$E28,'P24 monthly Buchungen'!C2:C124,"&gt;="&amp;AO$4,'P24 monthly Buchungen'!C2:C124,"&lt;"&amp;AO$5+1,'P24 monthly Buchungen'!L2:L124,"Einnahmen")-SUMIFS('P24 monthly Buchungen'!F2:F124,'P24 monthly Buchungen'!D2:D124,$E28,'P24 monthly Buchungen'!C2:C124,"&gt;="&amp;AO$4,'P24 monthly Buchungen'!C2:C124,"&lt;"&amp;AO$5+1,'P24 monthly Buchungen'!P2:P124,"Ausgaben"))</f>
        <v>0</v>
      </c>
      <c r="AP28" s="21"/>
      <c r="AS28" s="26">
        <f>-(SUMIFS('P24 monthly Buchungen'!F2:F124,'P24 monthly Buchungen'!D2:D124,$E28,'P24 monthly Buchungen'!C2:C124,"&gt;="&amp;AS$4,'P24 monthly Buchungen'!C2:C124,"&lt;"&amp;AS$5+1,'P24 monthly Buchungen'!L2:L124,"Ausgaben")-SUMIFS('P24 monthly Buchungen'!F2:F124,'P24 monthly Buchungen'!D2:D124,$E28,'P24 monthly Buchungen'!C2:C124,"&gt;="&amp;AS$4,'P24 monthly Buchungen'!C2:C124,"&lt;"&amp;AS$5+1,'P24 monthly Buchungen'!P2:P124,"Einnahmen")+SUMIFS('P24 monthly Buchungen'!F2:F124,'P24 monthly Buchungen'!D2:D124,$E28,'P24 monthly Buchungen'!C2:C124,"&gt;="&amp;AS$4,'P24 monthly Buchungen'!C2:C124,"&lt;"&amp;AS$5+1,'P24 monthly Buchungen'!L2:L124,"Einnahmen")-SUMIFS('P24 monthly Buchungen'!F2:F124,'P24 monthly Buchungen'!D2:D124,$E28,'P24 monthly Buchungen'!C2:C124,"&gt;="&amp;AS$4,'P24 monthly Buchungen'!C2:C124,"&lt;"&amp;AS$5+1,'P24 monthly Buchungen'!P2:P124,"Ausgaben"))</f>
        <v>0</v>
      </c>
      <c r="AT28" s="21"/>
      <c r="AW28" s="26">
        <f>-(SUMIFS('P24 monthly Buchungen'!F2:F124,'P24 monthly Buchungen'!D2:D124,$E28,'P24 monthly Buchungen'!C2:C124,"&gt;="&amp;AW$4,'P24 monthly Buchungen'!C2:C124,"&lt;"&amp;AW$5+1,'P24 monthly Buchungen'!L2:L124,"Ausgaben")-SUMIFS('P24 monthly Buchungen'!F2:F124,'P24 monthly Buchungen'!D2:D124,$E28,'P24 monthly Buchungen'!C2:C124,"&gt;="&amp;AW$4,'P24 monthly Buchungen'!C2:C124,"&lt;"&amp;AW$5+1,'P24 monthly Buchungen'!P2:P124,"Einnahmen")+SUMIFS('P24 monthly Buchungen'!F2:F124,'P24 monthly Buchungen'!D2:D124,$E28,'P24 monthly Buchungen'!C2:C124,"&gt;="&amp;AW$4,'P24 monthly Buchungen'!C2:C124,"&lt;"&amp;AW$5+1,'P24 monthly Buchungen'!L2:L124,"Einnahmen")-SUMIFS('P24 monthly Buchungen'!F2:F124,'P24 monthly Buchungen'!D2:D124,$E28,'P24 monthly Buchungen'!C2:C124,"&gt;="&amp;AW$4,'P24 monthly Buchungen'!C2:C124,"&lt;"&amp;AW$5+1,'P24 monthly Buchungen'!P2:P124,"Ausgaben"))</f>
        <v>0</v>
      </c>
      <c r="AX28" s="21"/>
      <c r="BA28" s="26">
        <f>-(SUMIFS('P24 monthly Buchungen'!F2:F124,'P24 monthly Buchungen'!D2:D124,$E28,'P24 monthly Buchungen'!C2:C124,"&gt;="&amp;BA$4,'P24 monthly Buchungen'!C2:C124,"&lt;"&amp;BA$5+1,'P24 monthly Buchungen'!L2:L124,"Ausgaben")-SUMIFS('P24 monthly Buchungen'!F2:F124,'P24 monthly Buchungen'!D2:D124,$E28,'P24 monthly Buchungen'!C2:C124,"&gt;="&amp;BA$4,'P24 monthly Buchungen'!C2:C124,"&lt;"&amp;BA$5+1,'P24 monthly Buchungen'!P2:P124,"Einnahmen")+SUMIFS('P24 monthly Buchungen'!F2:F124,'P24 monthly Buchungen'!D2:D124,$E28,'P24 monthly Buchungen'!C2:C124,"&gt;="&amp;BA$4,'P24 monthly Buchungen'!C2:C124,"&lt;"&amp;BA$5+1,'P24 monthly Buchungen'!L2:L124,"Einnahmen")-SUMIFS('P24 monthly Buchungen'!F2:F124,'P24 monthly Buchungen'!D2:D124,$E28,'P24 monthly Buchungen'!C2:C124,"&gt;="&amp;BA$4,'P24 monthly Buchungen'!C2:C124,"&lt;"&amp;BA$5+1,'P24 monthly Buchungen'!P2:P124,"Ausgaben"))</f>
        <v>0</v>
      </c>
      <c r="BB28" s="21"/>
      <c r="BE28" s="26">
        <f>-(SUMIFS('P24 monthly Buchungen'!F2:F124,'P24 monthly Buchungen'!D2:D124,$E28,'P24 monthly Buchungen'!C2:C124,"&gt;="&amp;BE$4,'P24 monthly Buchungen'!C2:C124,"&lt;"&amp;BE$5+1,'P24 monthly Buchungen'!L2:L124,"Ausgaben")-SUMIFS('P24 monthly Buchungen'!F2:F124,'P24 monthly Buchungen'!D2:D124,$E28,'P24 monthly Buchungen'!C2:C124,"&gt;="&amp;BE$4,'P24 monthly Buchungen'!C2:C124,"&lt;"&amp;BE$5+1,'P24 monthly Buchungen'!P2:P124,"Einnahmen")+SUMIFS('P24 monthly Buchungen'!F2:F124,'P24 monthly Buchungen'!D2:D124,$E28,'P24 monthly Buchungen'!C2:C124,"&gt;="&amp;BE$4,'P24 monthly Buchungen'!C2:C124,"&lt;"&amp;BE$5+1,'P24 monthly Buchungen'!L2:L124,"Einnahmen")-SUMIFS('P24 monthly Buchungen'!F2:F124,'P24 monthly Buchungen'!D2:D124,$E28,'P24 monthly Buchungen'!C2:C124,"&gt;="&amp;BE$4,'P24 monthly Buchungen'!C2:C124,"&lt;"&amp;BE$5+1,'P24 monthly Buchungen'!P2:P124,"Ausgaben"))</f>
        <v>0</v>
      </c>
      <c r="BF28" s="21"/>
      <c r="BI28" s="26">
        <f>-(SUMIFS('P24 monthly Buchungen'!F2:F124,'P24 monthly Buchungen'!D2:D124,$E28,'P24 monthly Buchungen'!C2:C124,"&gt;="&amp;BI$4,'P24 monthly Buchungen'!C2:C124,"&lt;"&amp;BI$5+1,'P24 monthly Buchungen'!L2:L124,"Ausgaben")-SUMIFS('P24 monthly Buchungen'!F2:F124,'P24 monthly Buchungen'!D2:D124,$E28,'P24 monthly Buchungen'!C2:C124,"&gt;="&amp;BI$4,'P24 monthly Buchungen'!C2:C124,"&lt;"&amp;BI$5+1,'P24 monthly Buchungen'!P2:P124,"Einnahmen")+SUMIFS('P24 monthly Buchungen'!F2:F124,'P24 monthly Buchungen'!D2:D124,$E28,'P24 monthly Buchungen'!C2:C124,"&gt;="&amp;BI$4,'P24 monthly Buchungen'!C2:C124,"&lt;"&amp;BI$5+1,'P24 monthly Buchungen'!L2:L124,"Einnahmen")-SUMIFS('P24 monthly Buchungen'!F2:F124,'P24 monthly Buchungen'!D2:D124,$E28,'P24 monthly Buchungen'!C2:C124,"&gt;="&amp;BI$4,'P24 monthly Buchungen'!C2:C124,"&lt;"&amp;BI$5+1,'P24 monthly Buchungen'!P2:P124,"Ausgaben"))</f>
        <v>0</v>
      </c>
      <c r="BJ28" s="21"/>
      <c r="BM28" s="26">
        <f>-(SUMIFS('P24 monthly Buchungen'!F2:F124,'P24 monthly Buchungen'!D2:D124,$E28,'P24 monthly Buchungen'!C2:C124,"&gt;="&amp;BM$4,'P24 monthly Buchungen'!C2:C124,"&lt;"&amp;BM$5+1,'P24 monthly Buchungen'!L2:L124,"Ausgaben")-SUMIFS('P24 monthly Buchungen'!F2:F124,'P24 monthly Buchungen'!D2:D124,$E28,'P24 monthly Buchungen'!C2:C124,"&gt;="&amp;BM$4,'P24 monthly Buchungen'!C2:C124,"&lt;"&amp;BM$5+1,'P24 monthly Buchungen'!P2:P124,"Einnahmen")+SUMIFS('P24 monthly Buchungen'!F2:F124,'P24 monthly Buchungen'!D2:D124,$E28,'P24 monthly Buchungen'!C2:C124,"&gt;="&amp;BM$4,'P24 monthly Buchungen'!C2:C124,"&lt;"&amp;BM$5+1,'P24 monthly Buchungen'!L2:L124,"Einnahmen")-SUMIFS('P24 monthly Buchungen'!F2:F124,'P24 monthly Buchungen'!D2:D124,$E28,'P24 monthly Buchungen'!C2:C124,"&gt;="&amp;BM$4,'P24 monthly Buchungen'!C2:C124,"&lt;"&amp;BM$5+1,'P24 monthly Buchungen'!P2:P124,"Ausgaben"))</f>
        <v>0</v>
      </c>
      <c r="BN28" s="21"/>
      <c r="BQ28" s="26">
        <f>-(SUMIFS('P24 monthly Buchungen'!F2:F124,'P24 monthly Buchungen'!D2:D124,$E28,'P24 monthly Buchungen'!C2:C124,"&gt;="&amp;BQ$4,'P24 monthly Buchungen'!C2:C124,"&lt;"&amp;BQ$5+1,'P24 monthly Buchungen'!L2:L124,"Ausgaben")-SUMIFS('P24 monthly Buchungen'!F2:F124,'P24 monthly Buchungen'!D2:D124,$E28,'P24 monthly Buchungen'!C2:C124,"&gt;="&amp;BQ$4,'P24 monthly Buchungen'!C2:C124,"&lt;"&amp;BQ$5+1,'P24 monthly Buchungen'!P2:P124,"Einnahmen")+SUMIFS('P24 monthly Buchungen'!F2:F124,'P24 monthly Buchungen'!D2:D124,$E28,'P24 monthly Buchungen'!C2:C124,"&gt;="&amp;BQ$4,'P24 monthly Buchungen'!C2:C124,"&lt;"&amp;BQ$5+1,'P24 monthly Buchungen'!L2:L124,"Einnahmen")-SUMIFS('P24 monthly Buchungen'!F2:F124,'P24 monthly Buchungen'!D2:D124,$E28,'P24 monthly Buchungen'!C2:C124,"&gt;="&amp;BQ$4,'P24 monthly Buchungen'!C2:C124,"&lt;"&amp;BQ$5+1,'P24 monthly Buchungen'!P2:P124,"Ausgaben"))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Buchungen'!F2:F124,'P24 monthly Buchungen'!D2:D124,$E28,'P24 monthly Buchungen'!C2:C124,"&gt;="&amp;CC$4,'P24 monthly Buchungen'!C2:C124,"&lt;"&amp;CC$5+1,'P24 monthly Buchungen'!L2:L124,"Ausgaben")-SUMIFS('P24 monthly Buchungen'!F2:F124,'P24 monthly Buchungen'!D2:D124,$E28,'P24 monthly Buchungen'!C2:C124,"&gt;="&amp;CC$4,'P24 monthly Buchungen'!C2:C124,"&lt;"&amp;CC$5+1,'P24 monthly Buchungen'!P2:P124,"Einnahmen")+SUMIFS('P24 monthly Buchungen'!F2:F124,'P24 monthly Buchungen'!D2:D124,$E28,'P24 monthly Buchungen'!C2:C124,"&gt;="&amp;CC$4,'P24 monthly Buchungen'!C2:C124,"&lt;"&amp;CC$5+1,'P24 monthly Buchungen'!L2:L124,"Einnahmen")-SUMIFS('P24 monthly Buchungen'!F2:F124,'P24 monthly Buchungen'!D2:D124,$E28,'P24 monthly Buchungen'!C2:C124,"&gt;="&amp;CC$4,'P24 monthly Buchungen'!C2:C124,"&lt;"&amp;CC$5+1,'P24 monthly Buchungen'!P2:P124,"Ausgaben"))</f>
        <v>0</v>
      </c>
      <c r="CD28" s="21"/>
      <c r="CG28" s="26">
        <f>-(SUMIFS('P24 monthly Buchungen'!F2:F124,'P24 monthly Buchungen'!D2:D124,$E28,'P24 monthly Buchungen'!C2:C124,"&gt;="&amp;CG$4,'P24 monthly Buchungen'!C2:C124,"&lt;"&amp;CG$5+1,'P24 monthly Buchungen'!L2:L124,"Ausgaben")-SUMIFS('P24 monthly Buchungen'!F2:F124,'P24 monthly Buchungen'!D2:D124,$E28,'P24 monthly Buchungen'!C2:C124,"&gt;="&amp;CG$4,'P24 monthly Buchungen'!C2:C124,"&lt;"&amp;CG$5+1,'P24 monthly Buchungen'!P2:P124,"Einnahmen")+SUMIFS('P24 monthly Buchungen'!F2:F124,'P24 monthly Buchungen'!D2:D124,$E28,'P24 monthly Buchungen'!C2:C124,"&gt;="&amp;CG$4,'P24 monthly Buchungen'!C2:C124,"&lt;"&amp;CG$5+1,'P24 monthly Buchungen'!L2:L124,"Einnahmen")-SUMIFS('P24 monthly Buchungen'!F2:F124,'P24 monthly Buchungen'!D2:D124,$E28,'P24 monthly Buchungen'!C2:C124,"&gt;="&amp;CG$4,'P24 monthly Buchungen'!C2:C124,"&lt;"&amp;CG$5+1,'P24 monthly Buchungen'!P2:P124,"Ausgaben"))</f>
        <v>0</v>
      </c>
      <c r="CH28" s="21"/>
      <c r="CK28" s="26">
        <f>-(SUMIFS('P24 monthly Buchungen'!F2:F124,'P24 monthly Buchungen'!D2:D124,$E28,'P24 monthly Buchungen'!C2:C124,"&gt;="&amp;CK$4,'P24 monthly Buchungen'!C2:C124,"&lt;"&amp;CK$5+1,'P24 monthly Buchungen'!L2:L124,"Ausgaben")-SUMIFS('P24 monthly Buchungen'!F2:F124,'P24 monthly Buchungen'!D2:D124,$E28,'P24 monthly Buchungen'!C2:C124,"&gt;="&amp;CK$4,'P24 monthly Buchungen'!C2:C124,"&lt;"&amp;CK$5+1,'P24 monthly Buchungen'!P2:P124,"Einnahmen")+SUMIFS('P24 monthly Buchungen'!F2:F124,'P24 monthly Buchungen'!D2:D124,$E28,'P24 monthly Buchungen'!C2:C124,"&gt;="&amp;CK$4,'P24 monthly Buchungen'!C2:C124,"&lt;"&amp;CK$5+1,'P24 monthly Buchungen'!L2:L124,"Einnahmen")-SUMIFS('P24 monthly Buchungen'!F2:F124,'P24 monthly Buchungen'!D2:D124,$E28,'P24 monthly Buchungen'!C2:C124,"&gt;="&amp;CK$4,'P24 monthly Buchungen'!C2:C124,"&lt;"&amp;CK$5+1,'P24 monthly Buchungen'!P2:P124,"Ausgaben"))</f>
        <v>0</v>
      </c>
      <c r="CL28" s="21"/>
      <c r="CO28" s="26">
        <f>-(SUMIFS('P24 monthly Buchungen'!F2:F124,'P24 monthly Buchungen'!D2:D124,$E28,'P24 monthly Buchungen'!C2:C124,"&gt;="&amp;CO$4,'P24 monthly Buchungen'!C2:C124,"&lt;"&amp;CO$5+1,'P24 monthly Buchungen'!L2:L124,"Ausgaben")-SUMIFS('P24 monthly Buchungen'!F2:F124,'P24 monthly Buchungen'!D2:D124,$E28,'P24 monthly Buchungen'!C2:C124,"&gt;="&amp;CO$4,'P24 monthly Buchungen'!C2:C124,"&lt;"&amp;CO$5+1,'P24 monthly Buchungen'!P2:P124,"Einnahmen")+SUMIFS('P24 monthly Buchungen'!F2:F124,'P24 monthly Buchungen'!D2:D124,$E28,'P24 monthly Buchungen'!C2:C124,"&gt;="&amp;CO$4,'P24 monthly Buchungen'!C2:C124,"&lt;"&amp;CO$5+1,'P24 monthly Buchungen'!L2:L124,"Einnahmen")-SUMIFS('P24 monthly Buchungen'!F2:F124,'P24 monthly Buchungen'!D2:D124,$E28,'P24 monthly Buchungen'!C2:C124,"&gt;="&amp;CO$4,'P24 monthly Buchungen'!C2:C124,"&lt;"&amp;CO$5+1,'P24 monthly Buchungen'!P2:P124,"Ausgaben"))</f>
        <v>0</v>
      </c>
      <c r="CP28" s="21"/>
      <c r="CS28" s="26">
        <f>-(SUMIFS('P24 monthly Buchungen'!F2:F124,'P24 monthly Buchungen'!D2:D124,$E28,'P24 monthly Buchungen'!C2:C124,"&gt;="&amp;CS$4,'P24 monthly Buchungen'!C2:C124,"&lt;"&amp;CS$5+1,'P24 monthly Buchungen'!L2:L124,"Ausgaben")-SUMIFS('P24 monthly Buchungen'!F2:F124,'P24 monthly Buchungen'!D2:D124,$E28,'P24 monthly Buchungen'!C2:C124,"&gt;="&amp;CS$4,'P24 monthly Buchungen'!C2:C124,"&lt;"&amp;CS$5+1,'P24 monthly Buchungen'!P2:P124,"Einnahmen")+SUMIFS('P24 monthly Buchungen'!F2:F124,'P24 monthly Buchungen'!D2:D124,$E28,'P24 monthly Buchungen'!C2:C124,"&gt;="&amp;CS$4,'P24 monthly Buchungen'!C2:C124,"&lt;"&amp;CS$5+1,'P24 monthly Buchungen'!L2:L124,"Einnahmen")-SUMIFS('P24 monthly Buchungen'!F2:F124,'P24 monthly Buchungen'!D2:D124,$E28,'P24 monthly Buchungen'!C2:C124,"&gt;="&amp;CS$4,'P24 monthly Buchungen'!C2:C124,"&lt;"&amp;CS$5+1,'P24 monthly Buchungen'!P2:P124,"Ausgaben"))</f>
        <v>0</v>
      </c>
      <c r="CT28" s="21"/>
      <c r="CW28" s="26">
        <f>-(SUMIFS('P24 monthly Buchungen'!F2:F124,'P24 monthly Buchungen'!D2:D124,$E28,'P24 monthly Buchungen'!C2:C124,"&gt;="&amp;CW$4,'P24 monthly Buchungen'!C2:C124,"&lt;"&amp;CW$5+1,'P24 monthly Buchungen'!L2:L124,"Ausgaben")-SUMIFS('P24 monthly Buchungen'!F2:F124,'P24 monthly Buchungen'!D2:D124,$E28,'P24 monthly Buchungen'!C2:C124,"&gt;="&amp;CW$4,'P24 monthly Buchungen'!C2:C124,"&lt;"&amp;CW$5+1,'P24 monthly Buchungen'!P2:P124,"Einnahmen")+SUMIFS('P24 monthly Buchungen'!F2:F124,'P24 monthly Buchungen'!D2:D124,$E28,'P24 monthly Buchungen'!C2:C124,"&gt;="&amp;CW$4,'P24 monthly Buchungen'!C2:C124,"&lt;"&amp;CW$5+1,'P24 monthly Buchungen'!L2:L124,"Einnahmen")-SUMIFS('P24 monthly Buchungen'!F2:F124,'P24 monthly Buchungen'!D2:D124,$E28,'P24 monthly Buchungen'!C2:C124,"&gt;="&amp;CW$4,'P24 monthly Buchungen'!C2:C124,"&lt;"&amp;CW$5+1,'P24 monthly Buchungen'!P2:P124,"Ausgaben"))</f>
        <v>0</v>
      </c>
      <c r="CX28" s="21"/>
      <c r="DA28" s="26">
        <f>-(SUMIFS('P24 monthly Buchungen'!F2:F124,'P24 monthly Buchungen'!D2:D124,$E28,'P24 monthly Buchungen'!C2:C124,"&gt;="&amp;DA$4,'P24 monthly Buchungen'!C2:C124,"&lt;"&amp;DA$5+1,'P24 monthly Buchungen'!L2:L124,"Ausgaben")-SUMIFS('P24 monthly Buchungen'!F2:F124,'P24 monthly Buchungen'!D2:D124,$E28,'P24 monthly Buchungen'!C2:C124,"&gt;="&amp;DA$4,'P24 monthly Buchungen'!C2:C124,"&lt;"&amp;DA$5+1,'P24 monthly Buchungen'!P2:P124,"Einnahmen")+SUMIFS('P24 monthly Buchungen'!F2:F124,'P24 monthly Buchungen'!D2:D124,$E28,'P24 monthly Buchungen'!C2:C124,"&gt;="&amp;DA$4,'P24 monthly Buchungen'!C2:C124,"&lt;"&amp;DA$5+1,'P24 monthly Buchungen'!L2:L124,"Einnahmen")-SUMIFS('P24 monthly Buchungen'!F2:F124,'P24 monthly Buchungen'!D2:D124,$E28,'P24 monthly Buchungen'!C2:C124,"&gt;="&amp;DA$4,'P24 monthly Buchungen'!C2:C124,"&lt;"&amp;DA$5+1,'P24 monthly Buchungen'!P2:P124,"Ausgaben"))</f>
        <v>0</v>
      </c>
      <c r="DB28" s="21"/>
      <c r="DE28" s="26">
        <f>-(SUMIFS('P24 monthly Buchungen'!F2:F124,'P24 monthly Buchungen'!D2:D124,$E28,'P24 monthly Buchungen'!C2:C124,"&gt;="&amp;DE$4,'P24 monthly Buchungen'!C2:C124,"&lt;"&amp;DE$5+1,'P24 monthly Buchungen'!L2:L124,"Ausgaben")-SUMIFS('P24 monthly Buchungen'!F2:F124,'P24 monthly Buchungen'!D2:D124,$E28,'P24 monthly Buchungen'!C2:C124,"&gt;="&amp;DE$4,'P24 monthly Buchungen'!C2:C124,"&lt;"&amp;DE$5+1,'P24 monthly Buchungen'!P2:P124,"Einnahmen")+SUMIFS('P24 monthly Buchungen'!F2:F124,'P24 monthly Buchungen'!D2:D124,$E28,'P24 monthly Buchungen'!C2:C124,"&gt;="&amp;DE$4,'P24 monthly Buchungen'!C2:C124,"&lt;"&amp;DE$5+1,'P24 monthly Buchungen'!L2:L124,"Einnahmen")-SUMIFS('P24 monthly Buchungen'!F2:F124,'P24 monthly Buchungen'!D2:D124,$E28,'P24 monthly Buchungen'!C2:C124,"&gt;="&amp;DE$4,'P24 monthly Buchungen'!C2:C124,"&lt;"&amp;DE$5+1,'P24 monthly Buchungen'!P2:P124,"Ausgaben"))</f>
        <v>0</v>
      </c>
      <c r="DF28" s="21"/>
      <c r="DI28" s="26">
        <f>-(SUMIFS('P24 monthly Buchungen'!F2:F124,'P24 monthly Buchungen'!D2:D124,$E28,'P24 monthly Buchungen'!C2:C124,"&gt;="&amp;DI$4,'P24 monthly Buchungen'!C2:C124,"&lt;"&amp;DI$5+1,'P24 monthly Buchungen'!L2:L124,"Ausgaben")-SUMIFS('P24 monthly Buchungen'!F2:F124,'P24 monthly Buchungen'!D2:D124,$E28,'P24 monthly Buchungen'!C2:C124,"&gt;="&amp;DI$4,'P24 monthly Buchungen'!C2:C124,"&lt;"&amp;DI$5+1,'P24 monthly Buchungen'!P2:P124,"Einnahmen")+SUMIFS('P24 monthly Buchungen'!F2:F124,'P24 monthly Buchungen'!D2:D124,$E28,'P24 monthly Buchungen'!C2:C124,"&gt;="&amp;DI$4,'P24 monthly Buchungen'!C2:C124,"&lt;"&amp;DI$5+1,'P24 monthly Buchungen'!L2:L124,"Einnahmen")-SUMIFS('P24 monthly Buchungen'!F2:F124,'P24 monthly Buchungen'!D2:D124,$E28,'P24 monthly Buchungen'!C2:C124,"&gt;="&amp;DI$4,'P24 monthly Buchungen'!C2:C124,"&lt;"&amp;DI$5+1,'P24 monthly Buchungen'!P2:P124,"Ausgaben"))</f>
        <v>10642.53</v>
      </c>
      <c r="DJ28" s="21"/>
      <c r="DM28" s="26">
        <f>-(SUMIFS('P24 monthly Buchungen'!F2:F124,'P24 monthly Buchungen'!D2:D124,$E28,'P24 monthly Buchungen'!C2:C124,"&gt;="&amp;DM$4,'P24 monthly Buchungen'!C2:C124,"&lt;"&amp;DM$5+1,'P24 monthly Buchungen'!L2:L124,"Ausgaben")-SUMIFS('P24 monthly Buchungen'!F2:F124,'P24 monthly Buchungen'!D2:D124,$E28,'P24 monthly Buchungen'!C2:C124,"&gt;="&amp;DM$4,'P24 monthly Buchungen'!C2:C124,"&lt;"&amp;DM$5+1,'P24 monthly Buchungen'!P2:P124,"Einnahmen")+SUMIFS('P24 monthly Buchungen'!F2:F124,'P24 monthly Buchungen'!D2:D124,$E28,'P24 monthly Buchungen'!C2:C124,"&gt;="&amp;DM$4,'P24 monthly Buchungen'!C2:C124,"&lt;"&amp;DM$5+1,'P24 monthly Buchungen'!L2:L124,"Einnahmen")-SUMIFS('P24 monthly Buchungen'!F2:F124,'P24 monthly Buchungen'!D2:D124,$E28,'P24 monthly Buchungen'!C2:C124,"&gt;="&amp;DM$4,'P24 monthly Buchungen'!C2:C124,"&lt;"&amp;DM$5+1,'P24 monthly Buchungen'!P2:P124,"Ausgaben"))</f>
        <v>0</v>
      </c>
      <c r="DN28" s="21"/>
      <c r="DQ28" s="26">
        <f>-(SUMIFS('P24 monthly Buchungen'!F2:F124,'P24 monthly Buchungen'!D2:D124,$E28,'P24 monthly Buchungen'!C2:C124,"&gt;="&amp;DQ$4,'P24 monthly Buchungen'!C2:C124,"&lt;"&amp;DQ$5+1,'P24 monthly Buchungen'!L2:L124,"Ausgaben")-SUMIFS('P24 monthly Buchungen'!F2:F124,'P24 monthly Buchungen'!D2:D124,$E28,'P24 monthly Buchungen'!C2:C124,"&gt;="&amp;DQ$4,'P24 monthly Buchungen'!C2:C124,"&lt;"&amp;DQ$5+1,'P24 monthly Buchungen'!P2:P124,"Einnahmen")+SUMIFS('P24 monthly Buchungen'!F2:F124,'P24 monthly Buchungen'!D2:D124,$E28,'P24 monthly Buchungen'!C2:C124,"&gt;="&amp;DQ$4,'P24 monthly Buchungen'!C2:C124,"&lt;"&amp;DQ$5+1,'P24 monthly Buchungen'!L2:L124,"Einnahmen")-SUMIFS('P24 monthly Buchungen'!F2:F124,'P24 monthly Buchungen'!D2:D124,$E28,'P24 monthly Buchungen'!C2:C124,"&gt;="&amp;DQ$4,'P24 monthly Buchungen'!C2:C124,"&lt;"&amp;DQ$5+1,'P24 monthly Buchungen'!P2:P124,"Ausgaben"))</f>
        <v>0</v>
      </c>
      <c r="DR28" s="21"/>
      <c r="DU28" s="26">
        <f>-(SUMIFS('P24 monthly Buchungen'!F2:F124,'P24 monthly Buchungen'!D2:D124,$E28,'P24 monthly Buchungen'!C2:C124,"&gt;="&amp;DU$4,'P24 monthly Buchungen'!C2:C124,"&lt;"&amp;DU$5+1,'P24 monthly Buchungen'!L2:L124,"Ausgaben")-SUMIFS('P24 monthly Buchungen'!F2:F124,'P24 monthly Buchungen'!D2:D124,$E28,'P24 monthly Buchungen'!C2:C124,"&gt;="&amp;DU$4,'P24 monthly Buchungen'!C2:C124,"&lt;"&amp;DU$5+1,'P24 monthly Buchungen'!P2:P124,"Einnahmen")+SUMIFS('P24 monthly Buchungen'!F2:F124,'P24 monthly Buchungen'!D2:D124,$E28,'P24 monthly Buchungen'!C2:C124,"&gt;="&amp;DU$4,'P24 monthly Buchungen'!C2:C124,"&lt;"&amp;DU$5+1,'P24 monthly Buchungen'!L2:L124,"Einnahmen")-SUMIFS('P24 monthly Buchungen'!F2:F124,'P24 monthly Buchungen'!D2:D124,$E28,'P24 monthly Buchungen'!C2:C124,"&gt;="&amp;DU$4,'P24 monthly Buchungen'!C2:C124,"&lt;"&amp;DU$5+1,'P24 monthly Buchungen'!P2:P124,"Ausgaben"))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Buchungen'!F2:F124,'P24 monthly Buchungen'!D2:D124,$E28,'P24 monthly Buchungen'!C2:C124,"&gt;="&amp;EG$4,'P24 monthly Buchungen'!C2:C124,"&lt;"&amp;EG$5+1,'P24 monthly Buchungen'!L2:L124,"Ausgaben")-SUMIFS('P24 monthly Buchungen'!F2:F124,'P24 monthly Buchungen'!D2:D124,$E28,'P24 monthly Buchungen'!C2:C124,"&gt;="&amp;EG$4,'P24 monthly Buchungen'!C2:C124,"&lt;"&amp;EG$5+1,'P24 monthly Buchungen'!P2:P124,"Einnahmen")+SUMIFS('P24 monthly Buchungen'!F2:F124,'P24 monthly Buchungen'!D2:D124,$E28,'P24 monthly Buchungen'!C2:C124,"&gt;="&amp;EG$4,'P24 monthly Buchungen'!C2:C124,"&lt;"&amp;EG$5+1,'P24 monthly Buchungen'!L2:L124,"Einnahmen")-SUMIFS('P24 monthly Buchungen'!F2:F124,'P24 monthly Buchungen'!D2:D124,$E28,'P24 monthly Buchungen'!C2:C124,"&gt;="&amp;EG$4,'P24 monthly Buchungen'!C2:C124,"&lt;"&amp;EG$5+1,'P24 monthly Buchungen'!P2:P124,"Ausgaben"))</f>
        <v>0</v>
      </c>
      <c r="EH28" s="21"/>
      <c r="EK28" s="26">
        <f>-(SUMIFS('P24 monthly Buchungen'!F2:F124,'P24 monthly Buchungen'!D2:D124,$E28,'P24 monthly Buchungen'!C2:C124,"&gt;="&amp;EK$4,'P24 monthly Buchungen'!C2:C124,"&lt;"&amp;EK$5+1,'P24 monthly Buchungen'!L2:L124,"Ausgaben")-SUMIFS('P24 monthly Buchungen'!F2:F124,'P24 monthly Buchungen'!D2:D124,$E28,'P24 monthly Buchungen'!C2:C124,"&gt;="&amp;EK$4,'P24 monthly Buchungen'!C2:C124,"&lt;"&amp;EK$5+1,'P24 monthly Buchungen'!P2:P124,"Einnahmen")+SUMIFS('P24 monthly Buchungen'!F2:F124,'P24 monthly Buchungen'!D2:D124,$E28,'P24 monthly Buchungen'!C2:C124,"&gt;="&amp;EK$4,'P24 monthly Buchungen'!C2:C124,"&lt;"&amp;EK$5+1,'P24 monthly Buchungen'!L2:L124,"Einnahmen")-SUMIFS('P24 monthly Buchungen'!F2:F124,'P24 monthly Buchungen'!D2:D124,$E28,'P24 monthly Buchungen'!C2:C124,"&gt;="&amp;EK$4,'P24 monthly Buchungen'!C2:C124,"&lt;"&amp;EK$5+1,'P24 monthly Buchungen'!P2:P124,"Ausgaben"))</f>
        <v>0</v>
      </c>
      <c r="EL28" s="21"/>
      <c r="EO28" s="26">
        <f>-(SUMIFS('P24 monthly Buchungen'!F2:F124,'P24 monthly Buchungen'!D2:D124,$E28,'P24 monthly Buchungen'!C2:C124,"&gt;="&amp;EO$4,'P24 monthly Buchungen'!C2:C124,"&lt;"&amp;EO$5+1,'P24 monthly Buchungen'!L2:L124,"Ausgaben")-SUMIFS('P24 monthly Buchungen'!F2:F124,'P24 monthly Buchungen'!D2:D124,$E28,'P24 monthly Buchungen'!C2:C124,"&gt;="&amp;EO$4,'P24 monthly Buchungen'!C2:C124,"&lt;"&amp;EO$5+1,'P24 monthly Buchungen'!P2:P124,"Einnahmen")+SUMIFS('P24 monthly Buchungen'!F2:F124,'P24 monthly Buchungen'!D2:D124,$E28,'P24 monthly Buchungen'!C2:C124,"&gt;="&amp;EO$4,'P24 monthly Buchungen'!C2:C124,"&lt;"&amp;EO$5+1,'P24 monthly Buchungen'!L2:L124,"Einnahmen")-SUMIFS('P24 monthly Buchungen'!F2:F124,'P24 monthly Buchungen'!D2:D124,$E28,'P24 monthly Buchungen'!C2:C124,"&gt;="&amp;EO$4,'P24 monthly Buchungen'!C2:C124,"&lt;"&amp;EO$5+1,'P24 monthly Buchungen'!P2:P124,"Ausgaben"))</f>
        <v>0</v>
      </c>
      <c r="EP28" s="21"/>
      <c r="ES28" s="26">
        <f>-(SUMIFS('P24 monthly Buchungen'!F2:F124,'P24 monthly Buchungen'!D2:D124,$E28,'P24 monthly Buchungen'!C2:C124,"&gt;="&amp;ES$4,'P24 monthly Buchungen'!C2:C124,"&lt;"&amp;ES$5+1,'P24 monthly Buchungen'!L2:L124,"Ausgaben")-SUMIFS('P24 monthly Buchungen'!F2:F124,'P24 monthly Buchungen'!D2:D124,$E28,'P24 monthly Buchungen'!C2:C124,"&gt;="&amp;ES$4,'P24 monthly Buchungen'!C2:C124,"&lt;"&amp;ES$5+1,'P24 monthly Buchungen'!P2:P124,"Einnahmen")+SUMIFS('P24 monthly Buchungen'!F2:F124,'P24 monthly Buchungen'!D2:D124,$E28,'P24 monthly Buchungen'!C2:C124,"&gt;="&amp;ES$4,'P24 monthly Buchungen'!C2:C124,"&lt;"&amp;ES$5+1,'P24 monthly Buchungen'!L2:L124,"Einnahmen")-SUMIFS('P24 monthly Buchungen'!F2:F124,'P24 monthly Buchungen'!D2:D124,$E28,'P24 monthly Buchungen'!C2:C124,"&gt;="&amp;ES$4,'P24 monthly Buchungen'!C2:C124,"&lt;"&amp;ES$5+1,'P24 monthly Buchungen'!P2:P124,"Ausgaben"))</f>
        <v>0</v>
      </c>
      <c r="ET28" s="21"/>
      <c r="EW28" s="26">
        <f>-(SUMIFS('P24 monthly Buchungen'!F2:F124,'P24 monthly Buchungen'!D2:D124,$E28,'P24 monthly Buchungen'!C2:C124,"&gt;="&amp;EW$4,'P24 monthly Buchungen'!C2:C124,"&lt;"&amp;EW$5+1,'P24 monthly Buchungen'!L2:L124,"Ausgaben")-SUMIFS('P24 monthly Buchungen'!F2:F124,'P24 monthly Buchungen'!D2:D124,$E28,'P24 monthly Buchungen'!C2:C124,"&gt;="&amp;EW$4,'P24 monthly Buchungen'!C2:C124,"&lt;"&amp;EW$5+1,'P24 monthly Buchungen'!P2:P124,"Einnahmen")+SUMIFS('P24 monthly Buchungen'!F2:F124,'P24 monthly Buchungen'!D2:D124,$E28,'P24 monthly Buchungen'!C2:C124,"&gt;="&amp;EW$4,'P24 monthly Buchungen'!C2:C124,"&lt;"&amp;EW$5+1,'P24 monthly Buchungen'!L2:L124,"Einnahmen")-SUMIFS('P24 monthly Buchungen'!F2:F124,'P24 monthly Buchungen'!D2:D124,$E28,'P24 monthly Buchungen'!C2:C124,"&gt;="&amp;EW$4,'P24 monthly Buchungen'!C2:C124,"&lt;"&amp;EW$5+1,'P24 monthly Buchungen'!P2:P124,"Ausgaben"))</f>
        <v>0</v>
      </c>
      <c r="EX28" s="21"/>
      <c r="FA28" s="26">
        <f>-(SUMIFS('P24 monthly Buchungen'!F2:F124,'P24 monthly Buchungen'!D2:D124,$E28,'P24 monthly Buchungen'!C2:C124,"&gt;="&amp;FA$4,'P24 monthly Buchungen'!C2:C124,"&lt;"&amp;FA$5+1,'P24 monthly Buchungen'!L2:L124,"Ausgaben")-SUMIFS('P24 monthly Buchungen'!F2:F124,'P24 monthly Buchungen'!D2:D124,$E28,'P24 monthly Buchungen'!C2:C124,"&gt;="&amp;FA$4,'P24 monthly Buchungen'!C2:C124,"&lt;"&amp;FA$5+1,'P24 monthly Buchungen'!P2:P124,"Einnahmen")+SUMIFS('P24 monthly Buchungen'!F2:F124,'P24 monthly Buchungen'!D2:D124,$E28,'P24 monthly Buchungen'!C2:C124,"&gt;="&amp;FA$4,'P24 monthly Buchungen'!C2:C124,"&lt;"&amp;FA$5+1,'P24 monthly Buchungen'!L2:L124,"Einnahmen")-SUMIFS('P24 monthly Buchungen'!F2:F124,'P24 monthly Buchungen'!D2:D124,$E28,'P24 monthly Buchungen'!C2:C124,"&gt;="&amp;FA$4,'P24 monthly Buchungen'!C2:C124,"&lt;"&amp;FA$5+1,'P24 monthly Buchungen'!P2:P124,"Ausgaben"))</f>
        <v>0</v>
      </c>
      <c r="FB28" s="21"/>
      <c r="FE28" s="26">
        <f>-(SUMIFS('P24 monthly Buchungen'!F2:F124,'P24 monthly Buchungen'!D2:D124,$E28,'P24 monthly Buchungen'!C2:C124,"&gt;="&amp;FE$4,'P24 monthly Buchungen'!C2:C124,"&lt;"&amp;FE$5+1,'P24 monthly Buchungen'!L2:L124,"Ausgaben")-SUMIFS('P24 monthly Buchungen'!F2:F124,'P24 monthly Buchungen'!D2:D124,$E28,'P24 monthly Buchungen'!C2:C124,"&gt;="&amp;FE$4,'P24 monthly Buchungen'!C2:C124,"&lt;"&amp;FE$5+1,'P24 monthly Buchungen'!P2:P124,"Einnahmen")+SUMIFS('P24 monthly Buchungen'!F2:F124,'P24 monthly Buchungen'!D2:D124,$E28,'P24 monthly Buchungen'!C2:C124,"&gt;="&amp;FE$4,'P24 monthly Buchungen'!C2:C124,"&lt;"&amp;FE$5+1,'P24 monthly Buchungen'!L2:L124,"Einnahmen")-SUMIFS('P24 monthly Buchungen'!F2:F124,'P24 monthly Buchungen'!D2:D124,$E28,'P24 monthly Buchungen'!C2:C124,"&gt;="&amp;FE$4,'P24 monthly Buchungen'!C2:C124,"&lt;"&amp;FE$5+1,'P24 monthly Buchungen'!P2:P124,"Ausgaben"))</f>
        <v>0</v>
      </c>
      <c r="FF28" s="21"/>
      <c r="FI28" s="26">
        <f>-(SUMIFS('P24 monthly Buchungen'!F2:F124,'P24 monthly Buchungen'!D2:D124,$E28,'P24 monthly Buchungen'!C2:C124,"&gt;="&amp;FI$4,'P24 monthly Buchungen'!C2:C124,"&lt;"&amp;FI$5+1,'P24 monthly Buchungen'!L2:L124,"Ausgaben")-SUMIFS('P24 monthly Buchungen'!F2:F124,'P24 monthly Buchungen'!D2:D124,$E28,'P24 monthly Buchungen'!C2:C124,"&gt;="&amp;FI$4,'P24 monthly Buchungen'!C2:C124,"&lt;"&amp;FI$5+1,'P24 monthly Buchungen'!P2:P124,"Einnahmen")+SUMIFS('P24 monthly Buchungen'!F2:F124,'P24 monthly Buchungen'!D2:D124,$E28,'P24 monthly Buchungen'!C2:C124,"&gt;="&amp;FI$4,'P24 monthly Buchungen'!C2:C124,"&lt;"&amp;FI$5+1,'P24 monthly Buchungen'!L2:L124,"Einnahmen")-SUMIFS('P24 monthly Buchungen'!F2:F124,'P24 monthly Buchungen'!D2:D124,$E28,'P24 monthly Buchungen'!C2:C124,"&gt;="&amp;FI$4,'P24 monthly Buchungen'!C2:C124,"&lt;"&amp;FI$5+1,'P24 monthly Buchungen'!P2:P124,"Ausgaben"))</f>
        <v>0</v>
      </c>
      <c r="FJ28" s="21"/>
      <c r="FM28" s="26">
        <f>-(SUMIFS('P24 monthly Buchungen'!F2:F124,'P24 monthly Buchungen'!D2:D124,$E28,'P24 monthly Buchungen'!C2:C124,"&gt;="&amp;FM$4,'P24 monthly Buchungen'!C2:C124,"&lt;"&amp;FM$5+1,'P24 monthly Buchungen'!L2:L124,"Ausgaben")-SUMIFS('P24 monthly Buchungen'!F2:F124,'P24 monthly Buchungen'!D2:D124,$E28,'P24 monthly Buchungen'!C2:C124,"&gt;="&amp;FM$4,'P24 monthly Buchungen'!C2:C124,"&lt;"&amp;FM$5+1,'P24 monthly Buchungen'!P2:P124,"Einnahmen")+SUMIFS('P24 monthly Buchungen'!F2:F124,'P24 monthly Buchungen'!D2:D124,$E28,'P24 monthly Buchungen'!C2:C124,"&gt;="&amp;FM$4,'P24 monthly Buchungen'!C2:C124,"&lt;"&amp;FM$5+1,'P24 monthly Buchungen'!L2:L124,"Einnahmen")-SUMIFS('P24 monthly Buchungen'!F2:F124,'P24 monthly Buchungen'!D2:D124,$E28,'P24 monthly Buchungen'!C2:C124,"&gt;="&amp;FM$4,'P24 monthly Buchungen'!C2:C124,"&lt;"&amp;FM$5+1,'P24 monthly Buchungen'!P2:P124,"Ausgaben"))</f>
        <v>0</v>
      </c>
      <c r="FN28" s="21"/>
      <c r="FQ28" s="26">
        <f>-(SUMIFS('P24 monthly Buchungen'!F2:F124,'P24 monthly Buchungen'!D2:D124,$E28,'P24 monthly Buchungen'!C2:C124,"&gt;="&amp;FQ$4,'P24 monthly Buchungen'!C2:C124,"&lt;"&amp;FQ$5+1,'P24 monthly Buchungen'!L2:L124,"Ausgaben")-SUMIFS('P24 monthly Buchungen'!F2:F124,'P24 monthly Buchungen'!D2:D124,$E28,'P24 monthly Buchungen'!C2:C124,"&gt;="&amp;FQ$4,'P24 monthly Buchungen'!C2:C124,"&lt;"&amp;FQ$5+1,'P24 monthly Buchungen'!P2:P124,"Einnahmen")+SUMIFS('P24 monthly Buchungen'!F2:F124,'P24 monthly Buchungen'!D2:D124,$E28,'P24 monthly Buchungen'!C2:C124,"&gt;="&amp;FQ$4,'P24 monthly Buchungen'!C2:C124,"&lt;"&amp;FQ$5+1,'P24 monthly Buchungen'!L2:L124,"Einnahmen")-SUMIFS('P24 monthly Buchungen'!F2:F124,'P24 monthly Buchungen'!D2:D124,$E28,'P24 monthly Buchungen'!C2:C124,"&gt;="&amp;FQ$4,'P24 monthly Buchungen'!C2:C124,"&lt;"&amp;FQ$5+1,'P24 monthly Buchungen'!P2:P124,"Ausgaben"))</f>
        <v>0</v>
      </c>
      <c r="FR28" s="21"/>
      <c r="FU28" s="26">
        <f>-(SUMIFS('P24 monthly Buchungen'!F2:F124,'P24 monthly Buchungen'!D2:D124,$E28,'P24 monthly Buchungen'!C2:C124,"&gt;="&amp;FU$4,'P24 monthly Buchungen'!C2:C124,"&lt;"&amp;FU$5+1,'P24 monthly Buchungen'!L2:L124,"Ausgaben")-SUMIFS('P24 monthly Buchungen'!F2:F124,'P24 monthly Buchungen'!D2:D124,$E28,'P24 monthly Buchungen'!C2:C124,"&gt;="&amp;FU$4,'P24 monthly Buchungen'!C2:C124,"&lt;"&amp;FU$5+1,'P24 monthly Buchungen'!P2:P124,"Einnahmen")+SUMIFS('P24 monthly Buchungen'!F2:F124,'P24 monthly Buchungen'!D2:D124,$E28,'P24 monthly Buchungen'!C2:C124,"&gt;="&amp;FU$4,'P24 monthly Buchungen'!C2:C124,"&lt;"&amp;FU$5+1,'P24 monthly Buchungen'!L2:L124,"Einnahmen")-SUMIFS('P24 monthly Buchungen'!F2:F124,'P24 monthly Buchungen'!D2:D124,$E28,'P24 monthly Buchungen'!C2:C124,"&gt;="&amp;FU$4,'P24 monthly Buchungen'!C2:C124,"&lt;"&amp;FU$5+1,'P24 monthly Buchungen'!P2:P124,"Ausgaben"))</f>
        <v>0</v>
      </c>
      <c r="FV28" s="21"/>
      <c r="FY28" s="26">
        <f>-(SUMIFS('P24 monthly Buchungen'!F2:F124,'P24 monthly Buchungen'!D2:D124,$E28,'P24 monthly Buchungen'!C2:C124,"&gt;="&amp;FY$4,'P24 monthly Buchungen'!C2:C124,"&lt;"&amp;FY$5+1,'P24 monthly Buchungen'!L2:L124,"Ausgaben")-SUMIFS('P24 monthly Buchungen'!F2:F124,'P24 monthly Buchungen'!D2:D124,$E28,'P24 monthly Buchungen'!C2:C124,"&gt;="&amp;FY$4,'P24 monthly Buchungen'!C2:C124,"&lt;"&amp;FY$5+1,'P24 monthly Buchungen'!P2:P124,"Einnahmen")+SUMIFS('P24 monthly Buchungen'!F2:F124,'P24 monthly Buchungen'!D2:D124,$E28,'P24 monthly Buchungen'!C2:C124,"&gt;="&amp;FY$4,'P24 monthly Buchungen'!C2:C124,"&lt;"&amp;FY$5+1,'P24 monthly Buchungen'!L2:L124,"Einnahmen")-SUMIFS('P24 monthly Buchungen'!F2:F124,'P24 monthly Buchungen'!D2:D124,$E28,'P24 monthly Buchungen'!C2:C124,"&gt;="&amp;FY$4,'P24 monthly Buchungen'!C2:C124,"&lt;"&amp;FY$5+1,'P24 monthly Buchungen'!P2:P124,"Ausgaben"))</f>
        <v>0</v>
      </c>
      <c r="FZ28" s="21"/>
      <c r="GC28" s="26">
        <f>-(SUMIFS('P24 monthly Buchungen'!F2:F124,'P24 monthly Buchungen'!D2:D124,$E28,'P24 monthly Buchungen'!C2:C124,"&gt;="&amp;GC$4,'P24 monthly Buchungen'!C2:C124,"&lt;"&amp;GC$5+1,'P24 monthly Buchungen'!L2:L124,"Ausgaben")-SUMIFS('P24 monthly Buchungen'!F2:F124,'P24 monthly Buchungen'!D2:D124,$E28,'P24 monthly Buchungen'!C2:C124,"&gt;="&amp;GC$4,'P24 monthly Buchungen'!C2:C124,"&lt;"&amp;GC$5+1,'P24 monthly Buchungen'!P2:P124,"Einnahmen")+SUMIFS('P24 monthly Buchungen'!F2:F124,'P24 monthly Buchungen'!D2:D124,$E28,'P24 monthly Buchungen'!C2:C124,"&gt;="&amp;GC$4,'P24 monthly Buchungen'!C2:C124,"&lt;"&amp;GC$5+1,'P24 monthly Buchungen'!L2:L124,"Einnahmen")-SUMIFS('P24 monthly Buchungen'!F2:F124,'P24 monthly Buchungen'!D2:D124,$E28,'P24 monthly Buchungen'!C2:C124,"&gt;="&amp;GC$4,'P24 monthly Buchungen'!C2:C124,"&lt;"&amp;GC$5+1,'P24 monthly Buchungen'!P2:P124,"Ausgaben"))</f>
        <v>0</v>
      </c>
    </row>
    <row r="29" spans="1:185" x14ac:dyDescent="0.2">
      <c r="D29" t="s">
        <v>5341</v>
      </c>
      <c r="E29" t="s">
        <v>5342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Buchungen'!F2:F124,'P24 monthly Buchungen'!D2:D124,$E29,'P24 monthly Buchungen'!C2:C124,"&gt;="&amp;U$4,'P24 monthly Buchungen'!C2:C124,"&lt;"&amp;U$5+1,'P24 monthly Buchungen'!L2:L124,"Ausgaben")-SUMIFS('P24 monthly Buchungen'!F2:F124,'P24 monthly Buchungen'!D2:D124,$E29,'P24 monthly Buchungen'!C2:C124,"&gt;="&amp;U$4,'P24 monthly Buchungen'!C2:C124,"&lt;"&amp;U$5+1,'P24 monthly Buchungen'!P2:P124,"Einnahmen")+SUMIFS('P24 monthly Buchungen'!F2:F124,'P24 monthly Buchungen'!D2:D124,$E29,'P24 monthly Buchungen'!C2:C124,"&gt;="&amp;U$4,'P24 monthly Buchungen'!C2:C124,"&lt;"&amp;U$5+1,'P24 monthly Buchungen'!L2:L124,"Einnahmen")-SUMIFS('P24 monthly Buchungen'!F2:F124,'P24 monthly Buchungen'!D2:D124,$E29,'P24 monthly Buchungen'!C2:C124,"&gt;="&amp;U$4,'P24 monthly Buchungen'!C2:C124,"&lt;"&amp;U$5+1,'P24 monthly Buchungen'!P2:P124,"Ausgaben"))</f>
        <v>0</v>
      </c>
      <c r="V29" s="21"/>
      <c r="Y29" s="26">
        <f>-(SUMIFS('P24 monthly Buchungen'!F2:F124,'P24 monthly Buchungen'!D2:D124,$E29,'P24 monthly Buchungen'!C2:C124,"&gt;="&amp;Y$4,'P24 monthly Buchungen'!C2:C124,"&lt;"&amp;Y$5+1,'P24 monthly Buchungen'!L2:L124,"Ausgaben")-SUMIFS('P24 monthly Buchungen'!F2:F124,'P24 monthly Buchungen'!D2:D124,$E29,'P24 monthly Buchungen'!C2:C124,"&gt;="&amp;Y$4,'P24 monthly Buchungen'!C2:C124,"&lt;"&amp;Y$5+1,'P24 monthly Buchungen'!P2:P124,"Einnahmen")+SUMIFS('P24 monthly Buchungen'!F2:F124,'P24 monthly Buchungen'!D2:D124,$E29,'P24 monthly Buchungen'!C2:C124,"&gt;="&amp;Y$4,'P24 monthly Buchungen'!C2:C124,"&lt;"&amp;Y$5+1,'P24 monthly Buchungen'!L2:L124,"Einnahmen")-SUMIFS('P24 monthly Buchungen'!F2:F124,'P24 monthly Buchungen'!D2:D124,$E29,'P24 monthly Buchungen'!C2:C124,"&gt;="&amp;Y$4,'P24 monthly Buchungen'!C2:C124,"&lt;"&amp;Y$5+1,'P24 monthly Buchungen'!P2:P124,"Ausgaben"))</f>
        <v>0</v>
      </c>
      <c r="Z29" s="21"/>
      <c r="AC29" s="26">
        <f>-(SUMIFS('P24 monthly Buchungen'!F2:F124,'P24 monthly Buchungen'!D2:D124,$E29,'P24 monthly Buchungen'!C2:C124,"&gt;="&amp;AC$4,'P24 monthly Buchungen'!C2:C124,"&lt;"&amp;AC$5+1,'P24 monthly Buchungen'!L2:L124,"Ausgaben")-SUMIFS('P24 monthly Buchungen'!F2:F124,'P24 monthly Buchungen'!D2:D124,$E29,'P24 monthly Buchungen'!C2:C124,"&gt;="&amp;AC$4,'P24 monthly Buchungen'!C2:C124,"&lt;"&amp;AC$5+1,'P24 monthly Buchungen'!P2:P124,"Einnahmen")+SUMIFS('P24 monthly Buchungen'!F2:F124,'P24 monthly Buchungen'!D2:D124,$E29,'P24 monthly Buchungen'!C2:C124,"&gt;="&amp;AC$4,'P24 monthly Buchungen'!C2:C124,"&lt;"&amp;AC$5+1,'P24 monthly Buchungen'!L2:L124,"Einnahmen")-SUMIFS('P24 monthly Buchungen'!F2:F124,'P24 monthly Buchungen'!D2:D124,$E29,'P24 monthly Buchungen'!C2:C124,"&gt;="&amp;AC$4,'P24 monthly Buchungen'!C2:C124,"&lt;"&amp;AC$5+1,'P24 monthly Buchungen'!P2:P124,"Ausgaben"))</f>
        <v>0</v>
      </c>
      <c r="AD29" s="21"/>
      <c r="AG29" s="26">
        <f>-(SUMIFS('P24 monthly Buchungen'!F2:F124,'P24 monthly Buchungen'!D2:D124,$E29,'P24 monthly Buchungen'!C2:C124,"&gt;="&amp;AG$4,'P24 monthly Buchungen'!C2:C124,"&lt;"&amp;AG$5+1,'P24 monthly Buchungen'!L2:L124,"Ausgaben")-SUMIFS('P24 monthly Buchungen'!F2:F124,'P24 monthly Buchungen'!D2:D124,$E29,'P24 monthly Buchungen'!C2:C124,"&gt;="&amp;AG$4,'P24 monthly Buchungen'!C2:C124,"&lt;"&amp;AG$5+1,'P24 monthly Buchungen'!P2:P124,"Einnahmen")+SUMIFS('P24 monthly Buchungen'!F2:F124,'P24 monthly Buchungen'!D2:D124,$E29,'P24 monthly Buchungen'!C2:C124,"&gt;="&amp;AG$4,'P24 monthly Buchungen'!C2:C124,"&lt;"&amp;AG$5+1,'P24 monthly Buchungen'!L2:L124,"Einnahmen")-SUMIFS('P24 monthly Buchungen'!F2:F124,'P24 monthly Buchungen'!D2:D124,$E29,'P24 monthly Buchungen'!C2:C124,"&gt;="&amp;AG$4,'P24 monthly Buchungen'!C2:C124,"&lt;"&amp;AG$5+1,'P24 monthly Buchungen'!P2:P124,"Ausgaben"))</f>
        <v>0</v>
      </c>
      <c r="AH29" s="21"/>
      <c r="AK29" s="26">
        <f>-(SUMIFS('P24 monthly Buchungen'!F2:F124,'P24 monthly Buchungen'!D2:D124,$E29,'P24 monthly Buchungen'!C2:C124,"&gt;="&amp;AK$4,'P24 monthly Buchungen'!C2:C124,"&lt;"&amp;AK$5+1,'P24 monthly Buchungen'!L2:L124,"Ausgaben")-SUMIFS('P24 monthly Buchungen'!F2:F124,'P24 monthly Buchungen'!D2:D124,$E29,'P24 monthly Buchungen'!C2:C124,"&gt;="&amp;AK$4,'P24 monthly Buchungen'!C2:C124,"&lt;"&amp;AK$5+1,'P24 monthly Buchungen'!P2:P124,"Einnahmen")+SUMIFS('P24 monthly Buchungen'!F2:F124,'P24 monthly Buchungen'!D2:D124,$E29,'P24 monthly Buchungen'!C2:C124,"&gt;="&amp;AK$4,'P24 monthly Buchungen'!C2:C124,"&lt;"&amp;AK$5+1,'P24 monthly Buchungen'!L2:L124,"Einnahmen")-SUMIFS('P24 monthly Buchungen'!F2:F124,'P24 monthly Buchungen'!D2:D124,$E29,'P24 monthly Buchungen'!C2:C124,"&gt;="&amp;AK$4,'P24 monthly Buchungen'!C2:C124,"&lt;"&amp;AK$5+1,'P24 monthly Buchungen'!P2:P124,"Ausgaben"))</f>
        <v>0</v>
      </c>
      <c r="AL29" s="21"/>
      <c r="AO29" s="26">
        <f>-(SUMIFS('P24 monthly Buchungen'!F2:F124,'P24 monthly Buchungen'!D2:D124,$E29,'P24 monthly Buchungen'!C2:C124,"&gt;="&amp;AO$4,'P24 monthly Buchungen'!C2:C124,"&lt;"&amp;AO$5+1,'P24 monthly Buchungen'!L2:L124,"Ausgaben")-SUMIFS('P24 monthly Buchungen'!F2:F124,'P24 monthly Buchungen'!D2:D124,$E29,'P24 monthly Buchungen'!C2:C124,"&gt;="&amp;AO$4,'P24 monthly Buchungen'!C2:C124,"&lt;"&amp;AO$5+1,'P24 monthly Buchungen'!P2:P124,"Einnahmen")+SUMIFS('P24 monthly Buchungen'!F2:F124,'P24 monthly Buchungen'!D2:D124,$E29,'P24 monthly Buchungen'!C2:C124,"&gt;="&amp;AO$4,'P24 monthly Buchungen'!C2:C124,"&lt;"&amp;AO$5+1,'P24 monthly Buchungen'!L2:L124,"Einnahmen")-SUMIFS('P24 monthly Buchungen'!F2:F124,'P24 monthly Buchungen'!D2:D124,$E29,'P24 monthly Buchungen'!C2:C124,"&gt;="&amp;AO$4,'P24 monthly Buchungen'!C2:C124,"&lt;"&amp;AO$5+1,'P24 monthly Buchungen'!P2:P124,"Ausgaben"))</f>
        <v>0</v>
      </c>
      <c r="AP29" s="21"/>
      <c r="AS29" s="26">
        <f>-(SUMIFS('P24 monthly Buchungen'!F2:F124,'P24 monthly Buchungen'!D2:D124,$E29,'P24 monthly Buchungen'!C2:C124,"&gt;="&amp;AS$4,'P24 monthly Buchungen'!C2:C124,"&lt;"&amp;AS$5+1,'P24 monthly Buchungen'!L2:L124,"Ausgaben")-SUMIFS('P24 monthly Buchungen'!F2:F124,'P24 monthly Buchungen'!D2:D124,$E29,'P24 monthly Buchungen'!C2:C124,"&gt;="&amp;AS$4,'P24 monthly Buchungen'!C2:C124,"&lt;"&amp;AS$5+1,'P24 monthly Buchungen'!P2:P124,"Einnahmen")+SUMIFS('P24 monthly Buchungen'!F2:F124,'P24 monthly Buchungen'!D2:D124,$E29,'P24 monthly Buchungen'!C2:C124,"&gt;="&amp;AS$4,'P24 monthly Buchungen'!C2:C124,"&lt;"&amp;AS$5+1,'P24 monthly Buchungen'!L2:L124,"Einnahmen")-SUMIFS('P24 monthly Buchungen'!F2:F124,'P24 monthly Buchungen'!D2:D124,$E29,'P24 monthly Buchungen'!C2:C124,"&gt;="&amp;AS$4,'P24 monthly Buchungen'!C2:C124,"&lt;"&amp;AS$5+1,'P24 monthly Buchungen'!P2:P124,"Ausgaben"))</f>
        <v>0</v>
      </c>
      <c r="AT29" s="21"/>
      <c r="AW29" s="26">
        <f>-(SUMIFS('P24 monthly Buchungen'!F2:F124,'P24 monthly Buchungen'!D2:D124,$E29,'P24 monthly Buchungen'!C2:C124,"&gt;="&amp;AW$4,'P24 monthly Buchungen'!C2:C124,"&lt;"&amp;AW$5+1,'P24 monthly Buchungen'!L2:L124,"Ausgaben")-SUMIFS('P24 monthly Buchungen'!F2:F124,'P24 monthly Buchungen'!D2:D124,$E29,'P24 monthly Buchungen'!C2:C124,"&gt;="&amp;AW$4,'P24 monthly Buchungen'!C2:C124,"&lt;"&amp;AW$5+1,'P24 monthly Buchungen'!P2:P124,"Einnahmen")+SUMIFS('P24 monthly Buchungen'!F2:F124,'P24 monthly Buchungen'!D2:D124,$E29,'P24 monthly Buchungen'!C2:C124,"&gt;="&amp;AW$4,'P24 monthly Buchungen'!C2:C124,"&lt;"&amp;AW$5+1,'P24 monthly Buchungen'!L2:L124,"Einnahmen")-SUMIFS('P24 monthly Buchungen'!F2:F124,'P24 monthly Buchungen'!D2:D124,$E29,'P24 monthly Buchungen'!C2:C124,"&gt;="&amp;AW$4,'P24 monthly Buchungen'!C2:C124,"&lt;"&amp;AW$5+1,'P24 monthly Buchungen'!P2:P124,"Ausgaben"))</f>
        <v>0</v>
      </c>
      <c r="AX29" s="21"/>
      <c r="BA29" s="26">
        <f>-(SUMIFS('P24 monthly Buchungen'!F2:F124,'P24 monthly Buchungen'!D2:D124,$E29,'P24 monthly Buchungen'!C2:C124,"&gt;="&amp;BA$4,'P24 monthly Buchungen'!C2:C124,"&lt;"&amp;BA$5+1,'P24 monthly Buchungen'!L2:L124,"Ausgaben")-SUMIFS('P24 monthly Buchungen'!F2:F124,'P24 monthly Buchungen'!D2:D124,$E29,'P24 monthly Buchungen'!C2:C124,"&gt;="&amp;BA$4,'P24 monthly Buchungen'!C2:C124,"&lt;"&amp;BA$5+1,'P24 monthly Buchungen'!P2:P124,"Einnahmen")+SUMIFS('P24 monthly Buchungen'!F2:F124,'P24 monthly Buchungen'!D2:D124,$E29,'P24 monthly Buchungen'!C2:C124,"&gt;="&amp;BA$4,'P24 monthly Buchungen'!C2:C124,"&lt;"&amp;BA$5+1,'P24 monthly Buchungen'!L2:L124,"Einnahmen")-SUMIFS('P24 monthly Buchungen'!F2:F124,'P24 monthly Buchungen'!D2:D124,$E29,'P24 monthly Buchungen'!C2:C124,"&gt;="&amp;BA$4,'P24 monthly Buchungen'!C2:C124,"&lt;"&amp;BA$5+1,'P24 monthly Buchungen'!P2:P124,"Ausgaben"))</f>
        <v>0</v>
      </c>
      <c r="BB29" s="21"/>
      <c r="BE29" s="26">
        <f>-(SUMIFS('P24 monthly Buchungen'!F2:F124,'P24 monthly Buchungen'!D2:D124,$E29,'P24 monthly Buchungen'!C2:C124,"&gt;="&amp;BE$4,'P24 monthly Buchungen'!C2:C124,"&lt;"&amp;BE$5+1,'P24 monthly Buchungen'!L2:L124,"Ausgaben")-SUMIFS('P24 monthly Buchungen'!F2:F124,'P24 monthly Buchungen'!D2:D124,$E29,'P24 monthly Buchungen'!C2:C124,"&gt;="&amp;BE$4,'P24 monthly Buchungen'!C2:C124,"&lt;"&amp;BE$5+1,'P24 monthly Buchungen'!P2:P124,"Einnahmen")+SUMIFS('P24 monthly Buchungen'!F2:F124,'P24 monthly Buchungen'!D2:D124,$E29,'P24 monthly Buchungen'!C2:C124,"&gt;="&amp;BE$4,'P24 monthly Buchungen'!C2:C124,"&lt;"&amp;BE$5+1,'P24 monthly Buchungen'!L2:L124,"Einnahmen")-SUMIFS('P24 monthly Buchungen'!F2:F124,'P24 monthly Buchungen'!D2:D124,$E29,'P24 monthly Buchungen'!C2:C124,"&gt;="&amp;BE$4,'P24 monthly Buchungen'!C2:C124,"&lt;"&amp;BE$5+1,'P24 monthly Buchungen'!P2:P124,"Ausgaben"))</f>
        <v>0</v>
      </c>
      <c r="BF29" s="21"/>
      <c r="BI29" s="26">
        <f>-(SUMIFS('P24 monthly Buchungen'!F2:F124,'P24 monthly Buchungen'!D2:D124,$E29,'P24 monthly Buchungen'!C2:C124,"&gt;="&amp;BI$4,'P24 monthly Buchungen'!C2:C124,"&lt;"&amp;BI$5+1,'P24 monthly Buchungen'!L2:L124,"Ausgaben")-SUMIFS('P24 monthly Buchungen'!F2:F124,'P24 monthly Buchungen'!D2:D124,$E29,'P24 monthly Buchungen'!C2:C124,"&gt;="&amp;BI$4,'P24 monthly Buchungen'!C2:C124,"&lt;"&amp;BI$5+1,'P24 monthly Buchungen'!P2:P124,"Einnahmen")+SUMIFS('P24 monthly Buchungen'!F2:F124,'P24 monthly Buchungen'!D2:D124,$E29,'P24 monthly Buchungen'!C2:C124,"&gt;="&amp;BI$4,'P24 monthly Buchungen'!C2:C124,"&lt;"&amp;BI$5+1,'P24 monthly Buchungen'!L2:L124,"Einnahmen")-SUMIFS('P24 monthly Buchungen'!F2:F124,'P24 monthly Buchungen'!D2:D124,$E29,'P24 monthly Buchungen'!C2:C124,"&gt;="&amp;BI$4,'P24 monthly Buchungen'!C2:C124,"&lt;"&amp;BI$5+1,'P24 monthly Buchungen'!P2:P124,"Ausgaben"))</f>
        <v>0</v>
      </c>
      <c r="BJ29" s="21"/>
      <c r="BM29" s="26">
        <f>-(SUMIFS('P24 monthly Buchungen'!F2:F124,'P24 monthly Buchungen'!D2:D124,$E29,'P24 monthly Buchungen'!C2:C124,"&gt;="&amp;BM$4,'P24 monthly Buchungen'!C2:C124,"&lt;"&amp;BM$5+1,'P24 monthly Buchungen'!L2:L124,"Ausgaben")-SUMIFS('P24 monthly Buchungen'!F2:F124,'P24 monthly Buchungen'!D2:D124,$E29,'P24 monthly Buchungen'!C2:C124,"&gt;="&amp;BM$4,'P24 monthly Buchungen'!C2:C124,"&lt;"&amp;BM$5+1,'P24 monthly Buchungen'!P2:P124,"Einnahmen")+SUMIFS('P24 monthly Buchungen'!F2:F124,'P24 monthly Buchungen'!D2:D124,$E29,'P24 monthly Buchungen'!C2:C124,"&gt;="&amp;BM$4,'P24 monthly Buchungen'!C2:C124,"&lt;"&amp;BM$5+1,'P24 monthly Buchungen'!L2:L124,"Einnahmen")-SUMIFS('P24 monthly Buchungen'!F2:F124,'P24 monthly Buchungen'!D2:D124,$E29,'P24 monthly Buchungen'!C2:C124,"&gt;="&amp;BM$4,'P24 monthly Buchungen'!C2:C124,"&lt;"&amp;BM$5+1,'P24 monthly Buchungen'!P2:P124,"Ausgaben"))</f>
        <v>0</v>
      </c>
      <c r="BN29" s="21"/>
      <c r="BQ29" s="26">
        <f>-(SUMIFS('P24 monthly Buchungen'!F2:F124,'P24 monthly Buchungen'!D2:D124,$E29,'P24 monthly Buchungen'!C2:C124,"&gt;="&amp;BQ$4,'P24 monthly Buchungen'!C2:C124,"&lt;"&amp;BQ$5+1,'P24 monthly Buchungen'!L2:L124,"Ausgaben")-SUMIFS('P24 monthly Buchungen'!F2:F124,'P24 monthly Buchungen'!D2:D124,$E29,'P24 monthly Buchungen'!C2:C124,"&gt;="&amp;BQ$4,'P24 monthly Buchungen'!C2:C124,"&lt;"&amp;BQ$5+1,'P24 monthly Buchungen'!P2:P124,"Einnahmen")+SUMIFS('P24 monthly Buchungen'!F2:F124,'P24 monthly Buchungen'!D2:D124,$E29,'P24 monthly Buchungen'!C2:C124,"&gt;="&amp;BQ$4,'P24 monthly Buchungen'!C2:C124,"&lt;"&amp;BQ$5+1,'P24 monthly Buchungen'!L2:L124,"Einnahmen")-SUMIFS('P24 monthly Buchungen'!F2:F124,'P24 monthly Buchungen'!D2:D124,$E29,'P24 monthly Buchungen'!C2:C124,"&gt;="&amp;BQ$4,'P24 monthly Buchungen'!C2:C124,"&lt;"&amp;BQ$5+1,'P24 monthly Buchungen'!P2:P124,"Ausgaben"))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Buchungen'!F2:F124,'P24 monthly Buchungen'!D2:D124,$E29,'P24 monthly Buchungen'!C2:C124,"&gt;="&amp;CC$4,'P24 monthly Buchungen'!C2:C124,"&lt;"&amp;CC$5+1,'P24 monthly Buchungen'!L2:L124,"Ausgaben")-SUMIFS('P24 monthly Buchungen'!F2:F124,'P24 monthly Buchungen'!D2:D124,$E29,'P24 monthly Buchungen'!C2:C124,"&gt;="&amp;CC$4,'P24 monthly Buchungen'!C2:C124,"&lt;"&amp;CC$5+1,'P24 monthly Buchungen'!P2:P124,"Einnahmen")+SUMIFS('P24 monthly Buchungen'!F2:F124,'P24 monthly Buchungen'!D2:D124,$E29,'P24 monthly Buchungen'!C2:C124,"&gt;="&amp;CC$4,'P24 monthly Buchungen'!C2:C124,"&lt;"&amp;CC$5+1,'P24 monthly Buchungen'!L2:L124,"Einnahmen")-SUMIFS('P24 monthly Buchungen'!F2:F124,'P24 monthly Buchungen'!D2:D124,$E29,'P24 monthly Buchungen'!C2:C124,"&gt;="&amp;CC$4,'P24 monthly Buchungen'!C2:C124,"&lt;"&amp;CC$5+1,'P24 monthly Buchungen'!P2:P124,"Ausgaben"))</f>
        <v>0</v>
      </c>
      <c r="CD29" s="21"/>
      <c r="CG29" s="26">
        <f>-(SUMIFS('P24 monthly Buchungen'!F2:F124,'P24 monthly Buchungen'!D2:D124,$E29,'P24 monthly Buchungen'!C2:C124,"&gt;="&amp;CG$4,'P24 monthly Buchungen'!C2:C124,"&lt;"&amp;CG$5+1,'P24 monthly Buchungen'!L2:L124,"Ausgaben")-SUMIFS('P24 monthly Buchungen'!F2:F124,'P24 monthly Buchungen'!D2:D124,$E29,'P24 monthly Buchungen'!C2:C124,"&gt;="&amp;CG$4,'P24 monthly Buchungen'!C2:C124,"&lt;"&amp;CG$5+1,'P24 monthly Buchungen'!P2:P124,"Einnahmen")+SUMIFS('P24 monthly Buchungen'!F2:F124,'P24 monthly Buchungen'!D2:D124,$E29,'P24 monthly Buchungen'!C2:C124,"&gt;="&amp;CG$4,'P24 monthly Buchungen'!C2:C124,"&lt;"&amp;CG$5+1,'P24 monthly Buchungen'!L2:L124,"Einnahmen")-SUMIFS('P24 monthly Buchungen'!F2:F124,'P24 monthly Buchungen'!D2:D124,$E29,'P24 monthly Buchungen'!C2:C124,"&gt;="&amp;CG$4,'P24 monthly Buchungen'!C2:C124,"&lt;"&amp;CG$5+1,'P24 monthly Buchungen'!P2:P124,"Ausgaben"))</f>
        <v>0</v>
      </c>
      <c r="CH29" s="21"/>
      <c r="CK29" s="26">
        <f>-(SUMIFS('P24 monthly Buchungen'!F2:F124,'P24 monthly Buchungen'!D2:D124,$E29,'P24 monthly Buchungen'!C2:C124,"&gt;="&amp;CK$4,'P24 monthly Buchungen'!C2:C124,"&lt;"&amp;CK$5+1,'P24 monthly Buchungen'!L2:L124,"Ausgaben")-SUMIFS('P24 monthly Buchungen'!F2:F124,'P24 monthly Buchungen'!D2:D124,$E29,'P24 monthly Buchungen'!C2:C124,"&gt;="&amp;CK$4,'P24 monthly Buchungen'!C2:C124,"&lt;"&amp;CK$5+1,'P24 monthly Buchungen'!P2:P124,"Einnahmen")+SUMIFS('P24 monthly Buchungen'!F2:F124,'P24 monthly Buchungen'!D2:D124,$E29,'P24 monthly Buchungen'!C2:C124,"&gt;="&amp;CK$4,'P24 monthly Buchungen'!C2:C124,"&lt;"&amp;CK$5+1,'P24 monthly Buchungen'!L2:L124,"Einnahmen")-SUMIFS('P24 monthly Buchungen'!F2:F124,'P24 monthly Buchungen'!D2:D124,$E29,'P24 monthly Buchungen'!C2:C124,"&gt;="&amp;CK$4,'P24 monthly Buchungen'!C2:C124,"&lt;"&amp;CK$5+1,'P24 monthly Buchungen'!P2:P124,"Ausgaben"))</f>
        <v>0</v>
      </c>
      <c r="CL29" s="21"/>
      <c r="CO29" s="26">
        <f>-(SUMIFS('P24 monthly Buchungen'!F2:F124,'P24 monthly Buchungen'!D2:D124,$E29,'P24 monthly Buchungen'!C2:C124,"&gt;="&amp;CO$4,'P24 monthly Buchungen'!C2:C124,"&lt;"&amp;CO$5+1,'P24 monthly Buchungen'!L2:L124,"Ausgaben")-SUMIFS('P24 monthly Buchungen'!F2:F124,'P24 monthly Buchungen'!D2:D124,$E29,'P24 monthly Buchungen'!C2:C124,"&gt;="&amp;CO$4,'P24 monthly Buchungen'!C2:C124,"&lt;"&amp;CO$5+1,'P24 monthly Buchungen'!P2:P124,"Einnahmen")+SUMIFS('P24 monthly Buchungen'!F2:F124,'P24 monthly Buchungen'!D2:D124,$E29,'P24 monthly Buchungen'!C2:C124,"&gt;="&amp;CO$4,'P24 monthly Buchungen'!C2:C124,"&lt;"&amp;CO$5+1,'P24 monthly Buchungen'!L2:L124,"Einnahmen")-SUMIFS('P24 monthly Buchungen'!F2:F124,'P24 monthly Buchungen'!D2:D124,$E29,'P24 monthly Buchungen'!C2:C124,"&gt;="&amp;CO$4,'P24 monthly Buchungen'!C2:C124,"&lt;"&amp;CO$5+1,'P24 monthly Buchungen'!P2:P124,"Ausgaben"))</f>
        <v>0</v>
      </c>
      <c r="CP29" s="21"/>
      <c r="CS29" s="26">
        <f>-(SUMIFS('P24 monthly Buchungen'!F2:F124,'P24 monthly Buchungen'!D2:D124,$E29,'P24 monthly Buchungen'!C2:C124,"&gt;="&amp;CS$4,'P24 monthly Buchungen'!C2:C124,"&lt;"&amp;CS$5+1,'P24 monthly Buchungen'!L2:L124,"Ausgaben")-SUMIFS('P24 monthly Buchungen'!F2:F124,'P24 monthly Buchungen'!D2:D124,$E29,'P24 monthly Buchungen'!C2:C124,"&gt;="&amp;CS$4,'P24 monthly Buchungen'!C2:C124,"&lt;"&amp;CS$5+1,'P24 monthly Buchungen'!P2:P124,"Einnahmen")+SUMIFS('P24 monthly Buchungen'!F2:F124,'P24 monthly Buchungen'!D2:D124,$E29,'P24 monthly Buchungen'!C2:C124,"&gt;="&amp;CS$4,'P24 monthly Buchungen'!C2:C124,"&lt;"&amp;CS$5+1,'P24 monthly Buchungen'!L2:L124,"Einnahmen")-SUMIFS('P24 monthly Buchungen'!F2:F124,'P24 monthly Buchungen'!D2:D124,$E29,'P24 monthly Buchungen'!C2:C124,"&gt;="&amp;CS$4,'P24 monthly Buchungen'!C2:C124,"&lt;"&amp;CS$5+1,'P24 monthly Buchungen'!P2:P124,"Ausgaben"))</f>
        <v>0</v>
      </c>
      <c r="CT29" s="21"/>
      <c r="CW29" s="26">
        <f>-(SUMIFS('P24 monthly Buchungen'!F2:F124,'P24 monthly Buchungen'!D2:D124,$E29,'P24 monthly Buchungen'!C2:C124,"&gt;="&amp;CW$4,'P24 monthly Buchungen'!C2:C124,"&lt;"&amp;CW$5+1,'P24 monthly Buchungen'!L2:L124,"Ausgaben")-SUMIFS('P24 monthly Buchungen'!F2:F124,'P24 monthly Buchungen'!D2:D124,$E29,'P24 monthly Buchungen'!C2:C124,"&gt;="&amp;CW$4,'P24 monthly Buchungen'!C2:C124,"&lt;"&amp;CW$5+1,'P24 monthly Buchungen'!P2:P124,"Einnahmen")+SUMIFS('P24 monthly Buchungen'!F2:F124,'P24 monthly Buchungen'!D2:D124,$E29,'P24 monthly Buchungen'!C2:C124,"&gt;="&amp;CW$4,'P24 monthly Buchungen'!C2:C124,"&lt;"&amp;CW$5+1,'P24 monthly Buchungen'!L2:L124,"Einnahmen")-SUMIFS('P24 monthly Buchungen'!F2:F124,'P24 monthly Buchungen'!D2:D124,$E29,'P24 monthly Buchungen'!C2:C124,"&gt;="&amp;CW$4,'P24 monthly Buchungen'!C2:C124,"&lt;"&amp;CW$5+1,'P24 monthly Buchungen'!P2:P124,"Ausgaben"))</f>
        <v>0</v>
      </c>
      <c r="CX29" s="21"/>
      <c r="DA29" s="26">
        <f>-(SUMIFS('P24 monthly Buchungen'!F2:F124,'P24 monthly Buchungen'!D2:D124,$E29,'P24 monthly Buchungen'!C2:C124,"&gt;="&amp;DA$4,'P24 monthly Buchungen'!C2:C124,"&lt;"&amp;DA$5+1,'P24 monthly Buchungen'!L2:L124,"Ausgaben")-SUMIFS('P24 monthly Buchungen'!F2:F124,'P24 monthly Buchungen'!D2:D124,$E29,'P24 monthly Buchungen'!C2:C124,"&gt;="&amp;DA$4,'P24 monthly Buchungen'!C2:C124,"&lt;"&amp;DA$5+1,'P24 monthly Buchungen'!P2:P124,"Einnahmen")+SUMIFS('P24 monthly Buchungen'!F2:F124,'P24 monthly Buchungen'!D2:D124,$E29,'P24 monthly Buchungen'!C2:C124,"&gt;="&amp;DA$4,'P24 monthly Buchungen'!C2:C124,"&lt;"&amp;DA$5+1,'P24 monthly Buchungen'!L2:L124,"Einnahmen")-SUMIFS('P24 monthly Buchungen'!F2:F124,'P24 monthly Buchungen'!D2:D124,$E29,'P24 monthly Buchungen'!C2:C124,"&gt;="&amp;DA$4,'P24 monthly Buchungen'!C2:C124,"&lt;"&amp;DA$5+1,'P24 monthly Buchungen'!P2:P124,"Ausgaben"))</f>
        <v>0</v>
      </c>
      <c r="DB29" s="21"/>
      <c r="DE29" s="26">
        <f>-(SUMIFS('P24 monthly Buchungen'!F2:F124,'P24 monthly Buchungen'!D2:D124,$E29,'P24 monthly Buchungen'!C2:C124,"&gt;="&amp;DE$4,'P24 monthly Buchungen'!C2:C124,"&lt;"&amp;DE$5+1,'P24 monthly Buchungen'!L2:L124,"Ausgaben")-SUMIFS('P24 monthly Buchungen'!F2:F124,'P24 monthly Buchungen'!D2:D124,$E29,'P24 monthly Buchungen'!C2:C124,"&gt;="&amp;DE$4,'P24 monthly Buchungen'!C2:C124,"&lt;"&amp;DE$5+1,'P24 monthly Buchungen'!P2:P124,"Einnahmen")+SUMIFS('P24 monthly Buchungen'!F2:F124,'P24 monthly Buchungen'!D2:D124,$E29,'P24 monthly Buchungen'!C2:C124,"&gt;="&amp;DE$4,'P24 monthly Buchungen'!C2:C124,"&lt;"&amp;DE$5+1,'P24 monthly Buchungen'!L2:L124,"Einnahmen")-SUMIFS('P24 monthly Buchungen'!F2:F124,'P24 monthly Buchungen'!D2:D124,$E29,'P24 monthly Buchungen'!C2:C124,"&gt;="&amp;DE$4,'P24 monthly Buchungen'!C2:C124,"&lt;"&amp;DE$5+1,'P24 monthly Buchungen'!P2:P124,"Ausgaben"))</f>
        <v>0</v>
      </c>
      <c r="DF29" s="21"/>
      <c r="DI29" s="26">
        <f>-(SUMIFS('P24 monthly Buchungen'!F2:F124,'P24 monthly Buchungen'!D2:D124,$E29,'P24 monthly Buchungen'!C2:C124,"&gt;="&amp;DI$4,'P24 monthly Buchungen'!C2:C124,"&lt;"&amp;DI$5+1,'P24 monthly Buchungen'!L2:L124,"Ausgaben")-SUMIFS('P24 monthly Buchungen'!F2:F124,'P24 monthly Buchungen'!D2:D124,$E29,'P24 monthly Buchungen'!C2:C124,"&gt;="&amp;DI$4,'P24 monthly Buchungen'!C2:C124,"&lt;"&amp;DI$5+1,'P24 monthly Buchungen'!P2:P124,"Einnahmen")+SUMIFS('P24 monthly Buchungen'!F2:F124,'P24 monthly Buchungen'!D2:D124,$E29,'P24 monthly Buchungen'!C2:C124,"&gt;="&amp;DI$4,'P24 monthly Buchungen'!C2:C124,"&lt;"&amp;DI$5+1,'P24 monthly Buchungen'!L2:L124,"Einnahmen")-SUMIFS('P24 monthly Buchungen'!F2:F124,'P24 monthly Buchungen'!D2:D124,$E29,'P24 monthly Buchungen'!C2:C124,"&gt;="&amp;DI$4,'P24 monthly Buchungen'!C2:C124,"&lt;"&amp;DI$5+1,'P24 monthly Buchungen'!P2:P124,"Ausgaben"))</f>
        <v>0</v>
      </c>
      <c r="DJ29" s="21"/>
      <c r="DM29" s="26">
        <f>-(SUMIFS('P24 monthly Buchungen'!F2:F124,'P24 monthly Buchungen'!D2:D124,$E29,'P24 monthly Buchungen'!C2:C124,"&gt;="&amp;DM$4,'P24 monthly Buchungen'!C2:C124,"&lt;"&amp;DM$5+1,'P24 monthly Buchungen'!L2:L124,"Ausgaben")-SUMIFS('P24 monthly Buchungen'!F2:F124,'P24 monthly Buchungen'!D2:D124,$E29,'P24 monthly Buchungen'!C2:C124,"&gt;="&amp;DM$4,'P24 monthly Buchungen'!C2:C124,"&lt;"&amp;DM$5+1,'P24 monthly Buchungen'!P2:P124,"Einnahmen")+SUMIFS('P24 monthly Buchungen'!F2:F124,'P24 monthly Buchungen'!D2:D124,$E29,'P24 monthly Buchungen'!C2:C124,"&gt;="&amp;DM$4,'P24 monthly Buchungen'!C2:C124,"&lt;"&amp;DM$5+1,'P24 monthly Buchungen'!L2:L124,"Einnahmen")-SUMIFS('P24 monthly Buchungen'!F2:F124,'P24 monthly Buchungen'!D2:D124,$E29,'P24 monthly Buchungen'!C2:C124,"&gt;="&amp;DM$4,'P24 monthly Buchungen'!C2:C124,"&lt;"&amp;DM$5+1,'P24 monthly Buchungen'!P2:P124,"Ausgaben"))</f>
        <v>0</v>
      </c>
      <c r="DN29" s="21"/>
      <c r="DQ29" s="26">
        <f>-(SUMIFS('P24 monthly Buchungen'!F2:F124,'P24 monthly Buchungen'!D2:D124,$E29,'P24 monthly Buchungen'!C2:C124,"&gt;="&amp;DQ$4,'P24 monthly Buchungen'!C2:C124,"&lt;"&amp;DQ$5+1,'P24 monthly Buchungen'!L2:L124,"Ausgaben")-SUMIFS('P24 monthly Buchungen'!F2:F124,'P24 monthly Buchungen'!D2:D124,$E29,'P24 monthly Buchungen'!C2:C124,"&gt;="&amp;DQ$4,'P24 monthly Buchungen'!C2:C124,"&lt;"&amp;DQ$5+1,'P24 monthly Buchungen'!P2:P124,"Einnahmen")+SUMIFS('P24 monthly Buchungen'!F2:F124,'P24 monthly Buchungen'!D2:D124,$E29,'P24 monthly Buchungen'!C2:C124,"&gt;="&amp;DQ$4,'P24 monthly Buchungen'!C2:C124,"&lt;"&amp;DQ$5+1,'P24 monthly Buchungen'!L2:L124,"Einnahmen")-SUMIFS('P24 monthly Buchungen'!F2:F124,'P24 monthly Buchungen'!D2:D124,$E29,'P24 monthly Buchungen'!C2:C124,"&gt;="&amp;DQ$4,'P24 monthly Buchungen'!C2:C124,"&lt;"&amp;DQ$5+1,'P24 monthly Buchungen'!P2:P124,"Ausgaben"))</f>
        <v>0</v>
      </c>
      <c r="DR29" s="21"/>
      <c r="DU29" s="26">
        <f>-(SUMIFS('P24 monthly Buchungen'!F2:F124,'P24 monthly Buchungen'!D2:D124,$E29,'P24 monthly Buchungen'!C2:C124,"&gt;="&amp;DU$4,'P24 monthly Buchungen'!C2:C124,"&lt;"&amp;DU$5+1,'P24 monthly Buchungen'!L2:L124,"Ausgaben")-SUMIFS('P24 monthly Buchungen'!F2:F124,'P24 monthly Buchungen'!D2:D124,$E29,'P24 monthly Buchungen'!C2:C124,"&gt;="&amp;DU$4,'P24 monthly Buchungen'!C2:C124,"&lt;"&amp;DU$5+1,'P24 monthly Buchungen'!P2:P124,"Einnahmen")+SUMIFS('P24 monthly Buchungen'!F2:F124,'P24 monthly Buchungen'!D2:D124,$E29,'P24 monthly Buchungen'!C2:C124,"&gt;="&amp;DU$4,'P24 monthly Buchungen'!C2:C124,"&lt;"&amp;DU$5+1,'P24 monthly Buchungen'!L2:L124,"Einnahmen")-SUMIFS('P24 monthly Buchungen'!F2:F124,'P24 monthly Buchungen'!D2:D124,$E29,'P24 monthly Buchungen'!C2:C124,"&gt;="&amp;DU$4,'P24 monthly Buchungen'!C2:C124,"&lt;"&amp;DU$5+1,'P24 monthly Buchungen'!P2:P124,"Ausgaben"))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Buchungen'!F2:F124,'P24 monthly Buchungen'!D2:D124,$E29,'P24 monthly Buchungen'!C2:C124,"&gt;="&amp;EG$4,'P24 monthly Buchungen'!C2:C124,"&lt;"&amp;EG$5+1,'P24 monthly Buchungen'!L2:L124,"Ausgaben")-SUMIFS('P24 monthly Buchungen'!F2:F124,'P24 monthly Buchungen'!D2:D124,$E29,'P24 monthly Buchungen'!C2:C124,"&gt;="&amp;EG$4,'P24 monthly Buchungen'!C2:C124,"&lt;"&amp;EG$5+1,'P24 monthly Buchungen'!P2:P124,"Einnahmen")+SUMIFS('P24 monthly Buchungen'!F2:F124,'P24 monthly Buchungen'!D2:D124,$E29,'P24 monthly Buchungen'!C2:C124,"&gt;="&amp;EG$4,'P24 monthly Buchungen'!C2:C124,"&lt;"&amp;EG$5+1,'P24 monthly Buchungen'!L2:L124,"Einnahmen")-SUMIFS('P24 monthly Buchungen'!F2:F124,'P24 monthly Buchungen'!D2:D124,$E29,'P24 monthly Buchungen'!C2:C124,"&gt;="&amp;EG$4,'P24 monthly Buchungen'!C2:C124,"&lt;"&amp;EG$5+1,'P24 monthly Buchungen'!P2:P124,"Ausgaben"))</f>
        <v>0</v>
      </c>
      <c r="EH29" s="21"/>
      <c r="EK29" s="26">
        <f>-(SUMIFS('P24 monthly Buchungen'!F2:F124,'P24 monthly Buchungen'!D2:D124,$E29,'P24 monthly Buchungen'!C2:C124,"&gt;="&amp;EK$4,'P24 monthly Buchungen'!C2:C124,"&lt;"&amp;EK$5+1,'P24 monthly Buchungen'!L2:L124,"Ausgaben")-SUMIFS('P24 monthly Buchungen'!F2:F124,'P24 monthly Buchungen'!D2:D124,$E29,'P24 monthly Buchungen'!C2:C124,"&gt;="&amp;EK$4,'P24 monthly Buchungen'!C2:C124,"&lt;"&amp;EK$5+1,'P24 monthly Buchungen'!P2:P124,"Einnahmen")+SUMIFS('P24 monthly Buchungen'!F2:F124,'P24 monthly Buchungen'!D2:D124,$E29,'P24 monthly Buchungen'!C2:C124,"&gt;="&amp;EK$4,'P24 monthly Buchungen'!C2:C124,"&lt;"&amp;EK$5+1,'P24 monthly Buchungen'!L2:L124,"Einnahmen")-SUMIFS('P24 monthly Buchungen'!F2:F124,'P24 monthly Buchungen'!D2:D124,$E29,'P24 monthly Buchungen'!C2:C124,"&gt;="&amp;EK$4,'P24 monthly Buchungen'!C2:C124,"&lt;"&amp;EK$5+1,'P24 monthly Buchungen'!P2:P124,"Ausgaben"))</f>
        <v>0</v>
      </c>
      <c r="EL29" s="21"/>
      <c r="EO29" s="26">
        <f>-(SUMIFS('P24 monthly Buchungen'!F2:F124,'P24 monthly Buchungen'!D2:D124,$E29,'P24 monthly Buchungen'!C2:C124,"&gt;="&amp;EO$4,'P24 monthly Buchungen'!C2:C124,"&lt;"&amp;EO$5+1,'P24 monthly Buchungen'!L2:L124,"Ausgaben")-SUMIFS('P24 monthly Buchungen'!F2:F124,'P24 monthly Buchungen'!D2:D124,$E29,'P24 monthly Buchungen'!C2:C124,"&gt;="&amp;EO$4,'P24 monthly Buchungen'!C2:C124,"&lt;"&amp;EO$5+1,'P24 monthly Buchungen'!P2:P124,"Einnahmen")+SUMIFS('P24 monthly Buchungen'!F2:F124,'P24 monthly Buchungen'!D2:D124,$E29,'P24 monthly Buchungen'!C2:C124,"&gt;="&amp;EO$4,'P24 monthly Buchungen'!C2:C124,"&lt;"&amp;EO$5+1,'P24 monthly Buchungen'!L2:L124,"Einnahmen")-SUMIFS('P24 monthly Buchungen'!F2:F124,'P24 monthly Buchungen'!D2:D124,$E29,'P24 monthly Buchungen'!C2:C124,"&gt;="&amp;EO$4,'P24 monthly Buchungen'!C2:C124,"&lt;"&amp;EO$5+1,'P24 monthly Buchungen'!P2:P124,"Ausgaben"))</f>
        <v>0</v>
      </c>
      <c r="EP29" s="21"/>
      <c r="ES29" s="26">
        <f>-(SUMIFS('P24 monthly Buchungen'!F2:F124,'P24 monthly Buchungen'!D2:D124,$E29,'P24 monthly Buchungen'!C2:C124,"&gt;="&amp;ES$4,'P24 monthly Buchungen'!C2:C124,"&lt;"&amp;ES$5+1,'P24 monthly Buchungen'!L2:L124,"Ausgaben")-SUMIFS('P24 monthly Buchungen'!F2:F124,'P24 monthly Buchungen'!D2:D124,$E29,'P24 monthly Buchungen'!C2:C124,"&gt;="&amp;ES$4,'P24 monthly Buchungen'!C2:C124,"&lt;"&amp;ES$5+1,'P24 monthly Buchungen'!P2:P124,"Einnahmen")+SUMIFS('P24 monthly Buchungen'!F2:F124,'P24 monthly Buchungen'!D2:D124,$E29,'P24 monthly Buchungen'!C2:C124,"&gt;="&amp;ES$4,'P24 monthly Buchungen'!C2:C124,"&lt;"&amp;ES$5+1,'P24 monthly Buchungen'!L2:L124,"Einnahmen")-SUMIFS('P24 monthly Buchungen'!F2:F124,'P24 monthly Buchungen'!D2:D124,$E29,'P24 monthly Buchungen'!C2:C124,"&gt;="&amp;ES$4,'P24 monthly Buchungen'!C2:C124,"&lt;"&amp;ES$5+1,'P24 monthly Buchungen'!P2:P124,"Ausgaben"))</f>
        <v>0</v>
      </c>
      <c r="ET29" s="21"/>
      <c r="EW29" s="26">
        <f>-(SUMIFS('P24 monthly Buchungen'!F2:F124,'P24 monthly Buchungen'!D2:D124,$E29,'P24 monthly Buchungen'!C2:C124,"&gt;="&amp;EW$4,'P24 monthly Buchungen'!C2:C124,"&lt;"&amp;EW$5+1,'P24 monthly Buchungen'!L2:L124,"Ausgaben")-SUMIFS('P24 monthly Buchungen'!F2:F124,'P24 monthly Buchungen'!D2:D124,$E29,'P24 monthly Buchungen'!C2:C124,"&gt;="&amp;EW$4,'P24 monthly Buchungen'!C2:C124,"&lt;"&amp;EW$5+1,'P24 monthly Buchungen'!P2:P124,"Einnahmen")+SUMIFS('P24 monthly Buchungen'!F2:F124,'P24 monthly Buchungen'!D2:D124,$E29,'P24 monthly Buchungen'!C2:C124,"&gt;="&amp;EW$4,'P24 monthly Buchungen'!C2:C124,"&lt;"&amp;EW$5+1,'P24 monthly Buchungen'!L2:L124,"Einnahmen")-SUMIFS('P24 monthly Buchungen'!F2:F124,'P24 monthly Buchungen'!D2:D124,$E29,'P24 monthly Buchungen'!C2:C124,"&gt;="&amp;EW$4,'P24 monthly Buchungen'!C2:C124,"&lt;"&amp;EW$5+1,'P24 monthly Buchungen'!P2:P124,"Ausgaben"))</f>
        <v>0</v>
      </c>
      <c r="EX29" s="21"/>
      <c r="FA29" s="26">
        <f>-(SUMIFS('P24 monthly Buchungen'!F2:F124,'P24 monthly Buchungen'!D2:D124,$E29,'P24 monthly Buchungen'!C2:C124,"&gt;="&amp;FA$4,'P24 monthly Buchungen'!C2:C124,"&lt;"&amp;FA$5+1,'P24 monthly Buchungen'!L2:L124,"Ausgaben")-SUMIFS('P24 monthly Buchungen'!F2:F124,'P24 monthly Buchungen'!D2:D124,$E29,'P24 monthly Buchungen'!C2:C124,"&gt;="&amp;FA$4,'P24 monthly Buchungen'!C2:C124,"&lt;"&amp;FA$5+1,'P24 monthly Buchungen'!P2:P124,"Einnahmen")+SUMIFS('P24 monthly Buchungen'!F2:F124,'P24 monthly Buchungen'!D2:D124,$E29,'P24 monthly Buchungen'!C2:C124,"&gt;="&amp;FA$4,'P24 monthly Buchungen'!C2:C124,"&lt;"&amp;FA$5+1,'P24 monthly Buchungen'!L2:L124,"Einnahmen")-SUMIFS('P24 monthly Buchungen'!F2:F124,'P24 monthly Buchungen'!D2:D124,$E29,'P24 monthly Buchungen'!C2:C124,"&gt;="&amp;FA$4,'P24 monthly Buchungen'!C2:C124,"&lt;"&amp;FA$5+1,'P24 monthly Buchungen'!P2:P124,"Ausgaben"))</f>
        <v>0</v>
      </c>
      <c r="FB29" s="21"/>
      <c r="FE29" s="26">
        <f>-(SUMIFS('P24 monthly Buchungen'!F2:F124,'P24 monthly Buchungen'!D2:D124,$E29,'P24 monthly Buchungen'!C2:C124,"&gt;="&amp;FE$4,'P24 monthly Buchungen'!C2:C124,"&lt;"&amp;FE$5+1,'P24 monthly Buchungen'!L2:L124,"Ausgaben")-SUMIFS('P24 monthly Buchungen'!F2:F124,'P24 monthly Buchungen'!D2:D124,$E29,'P24 monthly Buchungen'!C2:C124,"&gt;="&amp;FE$4,'P24 monthly Buchungen'!C2:C124,"&lt;"&amp;FE$5+1,'P24 monthly Buchungen'!P2:P124,"Einnahmen")+SUMIFS('P24 monthly Buchungen'!F2:F124,'P24 monthly Buchungen'!D2:D124,$E29,'P24 monthly Buchungen'!C2:C124,"&gt;="&amp;FE$4,'P24 monthly Buchungen'!C2:C124,"&lt;"&amp;FE$5+1,'P24 monthly Buchungen'!L2:L124,"Einnahmen")-SUMIFS('P24 monthly Buchungen'!F2:F124,'P24 monthly Buchungen'!D2:D124,$E29,'P24 monthly Buchungen'!C2:C124,"&gt;="&amp;FE$4,'P24 monthly Buchungen'!C2:C124,"&lt;"&amp;FE$5+1,'P24 monthly Buchungen'!P2:P124,"Ausgaben"))</f>
        <v>0</v>
      </c>
      <c r="FF29" s="21"/>
      <c r="FI29" s="26">
        <f>-(SUMIFS('P24 monthly Buchungen'!F2:F124,'P24 monthly Buchungen'!D2:D124,$E29,'P24 monthly Buchungen'!C2:C124,"&gt;="&amp;FI$4,'P24 monthly Buchungen'!C2:C124,"&lt;"&amp;FI$5+1,'P24 monthly Buchungen'!L2:L124,"Ausgaben")-SUMIFS('P24 monthly Buchungen'!F2:F124,'P24 monthly Buchungen'!D2:D124,$E29,'P24 monthly Buchungen'!C2:C124,"&gt;="&amp;FI$4,'P24 monthly Buchungen'!C2:C124,"&lt;"&amp;FI$5+1,'P24 monthly Buchungen'!P2:P124,"Einnahmen")+SUMIFS('P24 monthly Buchungen'!F2:F124,'P24 monthly Buchungen'!D2:D124,$E29,'P24 monthly Buchungen'!C2:C124,"&gt;="&amp;FI$4,'P24 monthly Buchungen'!C2:C124,"&lt;"&amp;FI$5+1,'P24 monthly Buchungen'!L2:L124,"Einnahmen")-SUMIFS('P24 monthly Buchungen'!F2:F124,'P24 monthly Buchungen'!D2:D124,$E29,'P24 monthly Buchungen'!C2:C124,"&gt;="&amp;FI$4,'P24 monthly Buchungen'!C2:C124,"&lt;"&amp;FI$5+1,'P24 monthly Buchungen'!P2:P124,"Ausgaben"))</f>
        <v>0</v>
      </c>
      <c r="FJ29" s="21"/>
      <c r="FM29" s="26">
        <f>-(SUMIFS('P24 monthly Buchungen'!F2:F124,'P24 monthly Buchungen'!D2:D124,$E29,'P24 monthly Buchungen'!C2:C124,"&gt;="&amp;FM$4,'P24 monthly Buchungen'!C2:C124,"&lt;"&amp;FM$5+1,'P24 monthly Buchungen'!L2:L124,"Ausgaben")-SUMIFS('P24 monthly Buchungen'!F2:F124,'P24 monthly Buchungen'!D2:D124,$E29,'P24 monthly Buchungen'!C2:C124,"&gt;="&amp;FM$4,'P24 monthly Buchungen'!C2:C124,"&lt;"&amp;FM$5+1,'P24 monthly Buchungen'!P2:P124,"Einnahmen")+SUMIFS('P24 monthly Buchungen'!F2:F124,'P24 monthly Buchungen'!D2:D124,$E29,'P24 monthly Buchungen'!C2:C124,"&gt;="&amp;FM$4,'P24 monthly Buchungen'!C2:C124,"&lt;"&amp;FM$5+1,'P24 monthly Buchungen'!L2:L124,"Einnahmen")-SUMIFS('P24 monthly Buchungen'!F2:F124,'P24 monthly Buchungen'!D2:D124,$E29,'P24 monthly Buchungen'!C2:C124,"&gt;="&amp;FM$4,'P24 monthly Buchungen'!C2:C124,"&lt;"&amp;FM$5+1,'P24 monthly Buchungen'!P2:P124,"Ausgaben"))</f>
        <v>0</v>
      </c>
      <c r="FN29" s="21"/>
      <c r="FQ29" s="26">
        <f>-(SUMIFS('P24 monthly Buchungen'!F2:F124,'P24 monthly Buchungen'!D2:D124,$E29,'P24 monthly Buchungen'!C2:C124,"&gt;="&amp;FQ$4,'P24 monthly Buchungen'!C2:C124,"&lt;"&amp;FQ$5+1,'P24 monthly Buchungen'!L2:L124,"Ausgaben")-SUMIFS('P24 monthly Buchungen'!F2:F124,'P24 monthly Buchungen'!D2:D124,$E29,'P24 monthly Buchungen'!C2:C124,"&gt;="&amp;FQ$4,'P24 monthly Buchungen'!C2:C124,"&lt;"&amp;FQ$5+1,'P24 monthly Buchungen'!P2:P124,"Einnahmen")+SUMIFS('P24 monthly Buchungen'!F2:F124,'P24 monthly Buchungen'!D2:D124,$E29,'P24 monthly Buchungen'!C2:C124,"&gt;="&amp;FQ$4,'P24 monthly Buchungen'!C2:C124,"&lt;"&amp;FQ$5+1,'P24 monthly Buchungen'!L2:L124,"Einnahmen")-SUMIFS('P24 monthly Buchungen'!F2:F124,'P24 monthly Buchungen'!D2:D124,$E29,'P24 monthly Buchungen'!C2:C124,"&gt;="&amp;FQ$4,'P24 monthly Buchungen'!C2:C124,"&lt;"&amp;FQ$5+1,'P24 monthly Buchungen'!P2:P124,"Ausgaben"))</f>
        <v>0</v>
      </c>
      <c r="FR29" s="21"/>
      <c r="FU29" s="26">
        <f>-(SUMIFS('P24 monthly Buchungen'!F2:F124,'P24 monthly Buchungen'!D2:D124,$E29,'P24 monthly Buchungen'!C2:C124,"&gt;="&amp;FU$4,'P24 monthly Buchungen'!C2:C124,"&lt;"&amp;FU$5+1,'P24 monthly Buchungen'!L2:L124,"Ausgaben")-SUMIFS('P24 monthly Buchungen'!F2:F124,'P24 monthly Buchungen'!D2:D124,$E29,'P24 monthly Buchungen'!C2:C124,"&gt;="&amp;FU$4,'P24 monthly Buchungen'!C2:C124,"&lt;"&amp;FU$5+1,'P24 monthly Buchungen'!P2:P124,"Einnahmen")+SUMIFS('P24 monthly Buchungen'!F2:F124,'P24 monthly Buchungen'!D2:D124,$E29,'P24 monthly Buchungen'!C2:C124,"&gt;="&amp;FU$4,'P24 monthly Buchungen'!C2:C124,"&lt;"&amp;FU$5+1,'P24 monthly Buchungen'!L2:L124,"Einnahmen")-SUMIFS('P24 monthly Buchungen'!F2:F124,'P24 monthly Buchungen'!D2:D124,$E29,'P24 monthly Buchungen'!C2:C124,"&gt;="&amp;FU$4,'P24 monthly Buchungen'!C2:C124,"&lt;"&amp;FU$5+1,'P24 monthly Buchungen'!P2:P124,"Ausgaben"))</f>
        <v>0</v>
      </c>
      <c r="FV29" s="21"/>
      <c r="FY29" s="26">
        <f>-(SUMIFS('P24 monthly Buchungen'!F2:F124,'P24 monthly Buchungen'!D2:D124,$E29,'P24 monthly Buchungen'!C2:C124,"&gt;="&amp;FY$4,'P24 monthly Buchungen'!C2:C124,"&lt;"&amp;FY$5+1,'P24 monthly Buchungen'!L2:L124,"Ausgaben")-SUMIFS('P24 monthly Buchungen'!F2:F124,'P24 monthly Buchungen'!D2:D124,$E29,'P24 monthly Buchungen'!C2:C124,"&gt;="&amp;FY$4,'P24 monthly Buchungen'!C2:C124,"&lt;"&amp;FY$5+1,'P24 monthly Buchungen'!P2:P124,"Einnahmen")+SUMIFS('P24 monthly Buchungen'!F2:F124,'P24 monthly Buchungen'!D2:D124,$E29,'P24 monthly Buchungen'!C2:C124,"&gt;="&amp;FY$4,'P24 monthly Buchungen'!C2:C124,"&lt;"&amp;FY$5+1,'P24 monthly Buchungen'!L2:L124,"Einnahmen")-SUMIFS('P24 monthly Buchungen'!F2:F124,'P24 monthly Buchungen'!D2:D124,$E29,'P24 monthly Buchungen'!C2:C124,"&gt;="&amp;FY$4,'P24 monthly Buchungen'!C2:C124,"&lt;"&amp;FY$5+1,'P24 monthly Buchungen'!P2:P124,"Ausgaben"))</f>
        <v>0</v>
      </c>
      <c r="FZ29" s="21"/>
      <c r="GC29" s="26">
        <f>-(SUMIFS('P24 monthly Buchungen'!F2:F124,'P24 monthly Buchungen'!D2:D124,$E29,'P24 monthly Buchungen'!C2:C124,"&gt;="&amp;GC$4,'P24 monthly Buchungen'!C2:C124,"&lt;"&amp;GC$5+1,'P24 monthly Buchungen'!L2:L124,"Ausgaben")-SUMIFS('P24 monthly Buchungen'!F2:F124,'P24 monthly Buchungen'!D2:D124,$E29,'P24 monthly Buchungen'!C2:C124,"&gt;="&amp;GC$4,'P24 monthly Buchungen'!C2:C124,"&lt;"&amp;GC$5+1,'P24 monthly Buchungen'!P2:P124,"Einnahmen")+SUMIFS('P24 monthly Buchungen'!F2:F124,'P24 monthly Buchungen'!D2:D124,$E29,'P24 monthly Buchungen'!C2:C124,"&gt;="&amp;GC$4,'P24 monthly Buchungen'!C2:C124,"&lt;"&amp;GC$5+1,'P24 monthly Buchungen'!L2:L124,"Einnahmen")-SUMIFS('P24 monthly Buchungen'!F2:F124,'P24 monthly Buchungen'!D2:D124,$E29,'P24 monthly Buchungen'!C2:C124,"&gt;="&amp;GC$4,'P24 monthly Buchungen'!C2:C124,"&lt;"&amp;GC$5+1,'P24 monthly Buchungen'!P2:P124,"Ausgaben"))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5177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0</v>
      </c>
      <c r="O31" s="45"/>
      <c r="P31" s="45"/>
      <c r="Q31" s="43"/>
      <c r="R31" s="52">
        <f>-R7+R26</f>
        <v>0</v>
      </c>
      <c r="S31" s="45"/>
      <c r="T31" s="45"/>
      <c r="U31" s="43"/>
      <c r="V31" s="52">
        <f>-V7+V26</f>
        <v>9395.380000000001</v>
      </c>
      <c r="W31" s="45"/>
      <c r="X31" s="45"/>
      <c r="Y31" s="43"/>
      <c r="Z31" s="52">
        <f>-Z7+Z26</f>
        <v>0</v>
      </c>
      <c r="AA31" s="45"/>
      <c r="AB31" s="45"/>
      <c r="AC31" s="43"/>
      <c r="AD31" s="52">
        <f>-AD7+AD26</f>
        <v>-22.5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  <c r="AT31" s="52">
        <f>-AT7+AT26</f>
        <v>0</v>
      </c>
      <c r="AU31" s="45"/>
      <c r="AV31" s="45"/>
      <c r="AW31" s="43"/>
      <c r="AX31" s="52">
        <f>-AX7+AX26</f>
        <v>0</v>
      </c>
      <c r="AY31" s="45"/>
      <c r="AZ31" s="45"/>
      <c r="BA31" s="43"/>
      <c r="BB31" s="52">
        <f>-BB7+BB26</f>
        <v>0</v>
      </c>
      <c r="BC31" s="45"/>
      <c r="BD31" s="45"/>
      <c r="BE31" s="43"/>
      <c r="BF31" s="52">
        <f>-BF7+BF26</f>
        <v>-1530.69</v>
      </c>
      <c r="BG31" s="45"/>
      <c r="BH31" s="45"/>
      <c r="BI31" s="43"/>
      <c r="BJ31" s="52">
        <f>-BJ7+BJ26</f>
        <v>-7645.6200000000008</v>
      </c>
      <c r="BK31" s="45"/>
      <c r="BL31" s="45"/>
      <c r="BM31" s="43"/>
      <c r="BN31" s="52">
        <f>-BN7+BN26</f>
        <v>0</v>
      </c>
      <c r="BO31" s="45"/>
      <c r="BP31" s="45"/>
      <c r="BQ31" s="43"/>
      <c r="BR31" s="52">
        <f>-BR7+BR26</f>
        <v>0</v>
      </c>
      <c r="BS31" s="45"/>
      <c r="BT31" s="45"/>
      <c r="BU31" s="43"/>
      <c r="BV31" s="52">
        <f>-BV7+BV26</f>
        <v>0</v>
      </c>
      <c r="BW31" s="45"/>
      <c r="BX31" s="45"/>
      <c r="BY31" s="43"/>
      <c r="BZ31" s="52">
        <f>-BZ7+BZ26</f>
        <v>-643.02</v>
      </c>
      <c r="CA31" s="45"/>
      <c r="CB31" s="45"/>
      <c r="CC31" s="43"/>
      <c r="CD31" s="52">
        <f>-CD7+CD26</f>
        <v>0</v>
      </c>
      <c r="CE31" s="45"/>
      <c r="CF31" s="45"/>
      <c r="CG31" s="43"/>
      <c r="CH31" s="52">
        <f>-CH7+CH26</f>
        <v>0</v>
      </c>
      <c r="CI31" s="45"/>
      <c r="CJ31" s="45"/>
      <c r="CK31" s="43"/>
      <c r="CL31" s="52">
        <f>-CL7+CL26</f>
        <v>0</v>
      </c>
      <c r="CM31" s="45"/>
      <c r="CN31" s="45"/>
      <c r="CO31" s="43"/>
      <c r="CP31" s="52">
        <f>-CP7+CP26</f>
        <v>0</v>
      </c>
      <c r="CQ31" s="45"/>
      <c r="CR31" s="45"/>
      <c r="CS31" s="43"/>
      <c r="CT31" s="52">
        <f>-CT7+CT26</f>
        <v>0</v>
      </c>
      <c r="CU31" s="45"/>
      <c r="CV31" s="45"/>
      <c r="CW31" s="43"/>
      <c r="CX31" s="52">
        <f>-CX7+CX26</f>
        <v>-89.99</v>
      </c>
      <c r="CY31" s="45"/>
      <c r="CZ31" s="45"/>
      <c r="DA31" s="43"/>
      <c r="DB31" s="52">
        <f>-DB7+DB26</f>
        <v>-1382.35</v>
      </c>
      <c r="DC31" s="45"/>
      <c r="DD31" s="45"/>
      <c r="DE31" s="43"/>
      <c r="DF31" s="52">
        <f>-DF7+DF26</f>
        <v>9714.5</v>
      </c>
      <c r="DG31" s="45"/>
      <c r="DH31" s="45"/>
      <c r="DI31" s="43"/>
      <c r="DJ31" s="52">
        <f>-DJ7+DJ26</f>
        <v>0</v>
      </c>
      <c r="DK31" s="45"/>
      <c r="DL31" s="45"/>
      <c r="DM31" s="43"/>
      <c r="DN31" s="52">
        <f>-DN7+DN26</f>
        <v>0</v>
      </c>
      <c r="DO31" s="45"/>
      <c r="DP31" s="45"/>
      <c r="DQ31" s="43"/>
      <c r="DR31" s="52">
        <f>-DR7+DR26</f>
        <v>-5889.79</v>
      </c>
      <c r="DS31" s="45"/>
      <c r="DT31" s="45"/>
      <c r="DU31" s="43"/>
      <c r="DV31" s="52">
        <f>-DV7+DV26</f>
        <v>0</v>
      </c>
      <c r="DW31" s="45"/>
      <c r="DX31" s="45"/>
      <c r="DY31" s="43"/>
      <c r="DZ31" s="52">
        <f>-DZ7+DZ26</f>
        <v>0</v>
      </c>
      <c r="EA31" s="45"/>
      <c r="EB31" s="45"/>
      <c r="EC31" s="43"/>
      <c r="ED31" s="52">
        <f>-ED7+ED26</f>
        <v>0</v>
      </c>
      <c r="EE31" s="45"/>
      <c r="EF31" s="45"/>
      <c r="EG31" s="43"/>
      <c r="EH31" s="52">
        <f>-EH7+EH26</f>
        <v>0</v>
      </c>
      <c r="EI31" s="45"/>
      <c r="EJ31" s="45"/>
      <c r="EK31" s="43"/>
      <c r="EL31" s="52">
        <f>-EL7+EL26</f>
        <v>0</v>
      </c>
      <c r="EM31" s="45"/>
      <c r="EN31" s="45"/>
      <c r="EO31" s="43"/>
      <c r="EP31" s="52">
        <f>-EP7+EP26</f>
        <v>0</v>
      </c>
      <c r="EQ31" s="45"/>
      <c r="ER31" s="45"/>
      <c r="ES31" s="43"/>
      <c r="ET31" s="52">
        <f>-ET7+ET26</f>
        <v>0</v>
      </c>
      <c r="EU31" s="45"/>
      <c r="EV31" s="45"/>
      <c r="EW31" s="43"/>
      <c r="EX31" s="52">
        <f>-EX7+EX26</f>
        <v>0</v>
      </c>
      <c r="EY31" s="45"/>
      <c r="EZ31" s="45"/>
      <c r="FA31" s="43"/>
      <c r="FB31" s="52">
        <f>-FB7+FB26</f>
        <v>0</v>
      </c>
      <c r="FC31" s="45"/>
      <c r="FD31" s="45"/>
      <c r="FE31" s="43"/>
      <c r="FF31" s="52">
        <f>-FF7+FF26</f>
        <v>0</v>
      </c>
      <c r="FG31" s="45"/>
      <c r="FH31" s="45"/>
      <c r="FI31" s="43"/>
      <c r="FJ31" s="52">
        <f>-FJ7+FJ26</f>
        <v>0</v>
      </c>
      <c r="FK31" s="45"/>
      <c r="FL31" s="45"/>
      <c r="FM31" s="43"/>
      <c r="FN31" s="52">
        <f>-FN7+FN26</f>
        <v>0</v>
      </c>
      <c r="FO31" s="45"/>
      <c r="FP31" s="45"/>
      <c r="FQ31" s="43"/>
      <c r="FR31" s="52">
        <f>-FR7+FR26</f>
        <v>0</v>
      </c>
      <c r="FS31" s="45"/>
      <c r="FT31" s="45"/>
      <c r="FU31" s="43"/>
      <c r="FV31" s="52">
        <f>-FV7+FV26</f>
        <v>0</v>
      </c>
      <c r="FW31" s="45"/>
      <c r="FX31" s="45"/>
      <c r="FY31" s="43"/>
      <c r="FZ31" s="52">
        <f>-FZ7+FZ26</f>
        <v>0</v>
      </c>
      <c r="GA31" s="45"/>
      <c r="GB31" s="45"/>
      <c r="GC31" s="43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5178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6"/>
      <c r="O33" s="54"/>
      <c r="P33" s="54"/>
      <c r="Q33" s="55"/>
      <c r="R33" s="53">
        <f>R$31</f>
        <v>0</v>
      </c>
      <c r="S33" s="54"/>
      <c r="T33" s="54"/>
      <c r="U33" s="55"/>
      <c r="V33" s="53">
        <f>$R33+V$31</f>
        <v>9395.380000000001</v>
      </c>
      <c r="W33" s="54"/>
      <c r="X33" s="54"/>
      <c r="Y33" s="55"/>
      <c r="Z33" s="53">
        <f>$V33+Z$31</f>
        <v>9395.380000000001</v>
      </c>
      <c r="AA33" s="54"/>
      <c r="AB33" s="54"/>
      <c r="AC33" s="55"/>
      <c r="AD33" s="53">
        <f>$Z33+AD$31</f>
        <v>9372.880000000001</v>
      </c>
      <c r="AE33" s="54"/>
      <c r="AF33" s="54"/>
      <c r="AG33" s="55"/>
      <c r="AH33" s="53">
        <f>$AD33+AH$31</f>
        <v>9372.880000000001</v>
      </c>
      <c r="AI33" s="54"/>
      <c r="AJ33" s="54"/>
      <c r="AK33" s="55"/>
      <c r="AL33" s="53">
        <f>$AH33+AL$31</f>
        <v>9372.880000000001</v>
      </c>
      <c r="AM33" s="54"/>
      <c r="AN33" s="54"/>
      <c r="AO33" s="55"/>
      <c r="AP33" s="53">
        <f>$AL33+AP$31</f>
        <v>9372.880000000001</v>
      </c>
      <c r="AQ33" s="54"/>
      <c r="AR33" s="54"/>
      <c r="AS33" s="55"/>
      <c r="AT33" s="53">
        <f>$AP33+AT$31</f>
        <v>9372.880000000001</v>
      </c>
      <c r="AU33" s="54"/>
      <c r="AV33" s="54"/>
      <c r="AW33" s="55"/>
      <c r="AX33" s="53">
        <f>$AT33+AX$31</f>
        <v>9372.880000000001</v>
      </c>
      <c r="AY33" s="54"/>
      <c r="AZ33" s="54"/>
      <c r="BA33" s="55"/>
      <c r="BB33" s="53">
        <f>$AX33+BB$31</f>
        <v>9372.880000000001</v>
      </c>
      <c r="BC33" s="54"/>
      <c r="BD33" s="54"/>
      <c r="BE33" s="55"/>
      <c r="BF33" s="53">
        <f>$BB33+BF$31</f>
        <v>7842.1900000000005</v>
      </c>
      <c r="BG33" s="54"/>
      <c r="BH33" s="54"/>
      <c r="BI33" s="55"/>
      <c r="BJ33" s="53">
        <f>$BF33+BJ$31</f>
        <v>196.56999999999971</v>
      </c>
      <c r="BK33" s="54"/>
      <c r="BL33" s="54"/>
      <c r="BM33" s="55"/>
      <c r="BN33" s="53">
        <f>$BJ33+BN$31</f>
        <v>196.56999999999971</v>
      </c>
      <c r="BO33" s="54"/>
      <c r="BP33" s="54"/>
      <c r="BQ33" s="55"/>
      <c r="BR33" s="56"/>
      <c r="BS33" s="54"/>
      <c r="BT33" s="54"/>
      <c r="BU33" s="55"/>
      <c r="BV33" s="56"/>
      <c r="BW33" s="54"/>
      <c r="BX33" s="54"/>
      <c r="BY33" s="55"/>
      <c r="BZ33" s="53">
        <f>$BN33+BZ$31</f>
        <v>-446.45000000000027</v>
      </c>
      <c r="CA33" s="54"/>
      <c r="CB33" s="54"/>
      <c r="CC33" s="55"/>
      <c r="CD33" s="53">
        <f>$BZ33+CD$31</f>
        <v>-446.45000000000027</v>
      </c>
      <c r="CE33" s="54"/>
      <c r="CF33" s="54"/>
      <c r="CG33" s="55"/>
      <c r="CH33" s="53">
        <f>$CD33+CH$31</f>
        <v>-446.45000000000027</v>
      </c>
      <c r="CI33" s="54"/>
      <c r="CJ33" s="54"/>
      <c r="CK33" s="55"/>
      <c r="CL33" s="53">
        <f>$CH33+CL$31</f>
        <v>-446.45000000000027</v>
      </c>
      <c r="CM33" s="54"/>
      <c r="CN33" s="54"/>
      <c r="CO33" s="55"/>
      <c r="CP33" s="53">
        <f>$CL33+CP$31</f>
        <v>-446.45000000000027</v>
      </c>
      <c r="CQ33" s="54"/>
      <c r="CR33" s="54"/>
      <c r="CS33" s="55"/>
      <c r="CT33" s="53">
        <f>$CP33+CT$31</f>
        <v>-446.45000000000027</v>
      </c>
      <c r="CU33" s="54"/>
      <c r="CV33" s="54"/>
      <c r="CW33" s="55"/>
      <c r="CX33" s="53">
        <f>$CT33+CX$31</f>
        <v>-536.44000000000028</v>
      </c>
      <c r="CY33" s="54"/>
      <c r="CZ33" s="54"/>
      <c r="DA33" s="55"/>
      <c r="DB33" s="53">
        <f>$CX33+DB$31</f>
        <v>-1918.7900000000002</v>
      </c>
      <c r="DC33" s="54"/>
      <c r="DD33" s="54"/>
      <c r="DE33" s="55"/>
      <c r="DF33" s="53">
        <f>$DB33+DF$31</f>
        <v>7795.71</v>
      </c>
      <c r="DG33" s="54"/>
      <c r="DH33" s="54"/>
      <c r="DI33" s="55"/>
      <c r="DJ33" s="53">
        <f>$DF33+DJ$31</f>
        <v>7795.71</v>
      </c>
      <c r="DK33" s="54"/>
      <c r="DL33" s="54"/>
      <c r="DM33" s="55"/>
      <c r="DN33" s="53">
        <f>$DJ33+DN$31</f>
        <v>7795.71</v>
      </c>
      <c r="DO33" s="54"/>
      <c r="DP33" s="54"/>
      <c r="DQ33" s="55"/>
      <c r="DR33" s="53">
        <f>$DN33+DR$31</f>
        <v>1905.92</v>
      </c>
      <c r="DS33" s="54"/>
      <c r="DT33" s="54"/>
      <c r="DU33" s="55"/>
      <c r="DV33" s="56"/>
      <c r="DW33" s="54"/>
      <c r="DX33" s="54"/>
      <c r="DY33" s="55"/>
      <c r="DZ33" s="56"/>
      <c r="EA33" s="54"/>
      <c r="EB33" s="54"/>
      <c r="EC33" s="55"/>
      <c r="ED33" s="53">
        <f>$DR33+ED$31</f>
        <v>1905.92</v>
      </c>
      <c r="EE33" s="54"/>
      <c r="EF33" s="54"/>
      <c r="EG33" s="55"/>
      <c r="EH33" s="53">
        <f>$ED33+EH$31</f>
        <v>1905.92</v>
      </c>
      <c r="EI33" s="54"/>
      <c r="EJ33" s="54"/>
      <c r="EK33" s="55"/>
      <c r="EL33" s="56"/>
      <c r="EM33" s="54"/>
      <c r="EN33" s="54"/>
      <c r="EO33" s="55"/>
      <c r="EP33" s="56"/>
      <c r="EQ33" s="54"/>
      <c r="ER33" s="54"/>
      <c r="ES33" s="55"/>
      <c r="ET33" s="56"/>
      <c r="EU33" s="54"/>
      <c r="EV33" s="54"/>
      <c r="EW33" s="55"/>
      <c r="EX33" s="56"/>
      <c r="EY33" s="54"/>
      <c r="EZ33" s="54"/>
      <c r="FA33" s="55"/>
      <c r="FB33" s="56"/>
      <c r="FC33" s="54"/>
      <c r="FD33" s="54"/>
      <c r="FE33" s="55"/>
      <c r="FF33" s="56"/>
      <c r="FG33" s="54"/>
      <c r="FH33" s="54"/>
      <c r="FI33" s="55"/>
      <c r="FJ33" s="56"/>
      <c r="FK33" s="54"/>
      <c r="FL33" s="54"/>
      <c r="FM33" s="55"/>
      <c r="FN33" s="56"/>
      <c r="FO33" s="54"/>
      <c r="FP33" s="54"/>
      <c r="FQ33" s="55"/>
      <c r="FR33" s="56"/>
      <c r="FS33" s="54"/>
      <c r="FT33" s="54"/>
      <c r="FU33" s="55"/>
      <c r="FV33" s="56"/>
      <c r="FW33" s="54"/>
      <c r="FX33" s="54"/>
      <c r="FY33" s="55"/>
      <c r="FZ33" s="56"/>
      <c r="GA33" s="54"/>
      <c r="GB33" s="54"/>
      <c r="GC33" s="55"/>
    </row>
  </sheetData>
  <mergeCells count="721"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BR31:BU31"/>
    <mergeCell ref="BJ31:BM31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EU27:EW27"/>
    <mergeCell ref="DV3:DY3"/>
    <mergeCell ref="EM27:EO27"/>
    <mergeCell ref="CZ24:DA24"/>
    <mergeCell ref="R26:U26"/>
    <mergeCell ref="BH24:BI24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CH3:CK3"/>
    <mergeCell ref="AV14:AW14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AE8:AG8"/>
    <mergeCell ref="BO13:BQ13"/>
    <mergeCell ref="BK18:BM18"/>
    <mergeCell ref="DR5:DT5"/>
    <mergeCell ref="CU23:CW23"/>
    <mergeCell ref="CM23:CO23"/>
    <mergeCell ref="BD9:BE9"/>
    <mergeCell ref="CR14:CS14"/>
    <mergeCell ref="AR19:AS19"/>
    <mergeCell ref="AJ19:AK19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EL5:EN5"/>
    <mergeCell ref="DL14:DM14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CB9:CC9"/>
    <mergeCell ref="DN7:DQ7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W8:Y8"/>
    <mergeCell ref="FN26:FQ26"/>
    <mergeCell ref="GB9:GC9"/>
    <mergeCell ref="EH31:EK31"/>
    <mergeCell ref="DV7:DY7"/>
    <mergeCell ref="BG13:BI13"/>
    <mergeCell ref="FO27:FQ27"/>
    <mergeCell ref="H19:I19"/>
    <mergeCell ref="AV9:AW9"/>
    <mergeCell ref="FV26:FY26"/>
    <mergeCell ref="FF7:FI7"/>
    <mergeCell ref="EX31:FA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2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  <row r="19" spans="1:45" ht="16" x14ac:dyDescent="0.2">
      <c r="A19">
        <v>3833</v>
      </c>
      <c r="B19">
        <v>3833</v>
      </c>
      <c r="C19" s="2">
        <v>45646.041666666657</v>
      </c>
      <c r="D19" t="s">
        <v>3018</v>
      </c>
      <c r="E19" t="s">
        <v>4781</v>
      </c>
      <c r="F19" s="3">
        <v>904.74</v>
      </c>
      <c r="G19" t="s">
        <v>47</v>
      </c>
      <c r="H19" s="3">
        <v>0</v>
      </c>
      <c r="I19" t="s">
        <v>48</v>
      </c>
      <c r="J19">
        <v>2721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4782</v>
      </c>
      <c r="U19" t="s">
        <v>4783</v>
      </c>
      <c r="V19" t="s">
        <v>3071</v>
      </c>
      <c r="W19" t="s">
        <v>56</v>
      </c>
      <c r="X19" t="s">
        <v>4784</v>
      </c>
      <c r="Y19" t="s">
        <v>4785</v>
      </c>
      <c r="Z19" s="3">
        <v>0</v>
      </c>
      <c r="AA19" t="s">
        <v>4786</v>
      </c>
      <c r="AB19" t="s">
        <v>4762</v>
      </c>
      <c r="AC19" t="s">
        <v>61</v>
      </c>
      <c r="AD19" t="s">
        <v>61</v>
      </c>
      <c r="AE19" t="s">
        <v>4787</v>
      </c>
      <c r="AF19" t="s">
        <v>63</v>
      </c>
      <c r="AH19">
        <v>0</v>
      </c>
      <c r="AI19" s="2">
        <v>45646</v>
      </c>
      <c r="AJ19" t="s">
        <v>64</v>
      </c>
      <c r="AK19" t="s">
        <v>64</v>
      </c>
      <c r="AL19" t="s">
        <v>4788</v>
      </c>
      <c r="AM19" t="s">
        <v>4783</v>
      </c>
      <c r="AN19" s="3">
        <v>904.74</v>
      </c>
      <c r="AO19" t="s">
        <v>4762</v>
      </c>
      <c r="AP19" t="s">
        <v>64</v>
      </c>
      <c r="AQ19" t="s">
        <v>4787</v>
      </c>
      <c r="AR19">
        <v>1440</v>
      </c>
      <c r="AS19" t="s">
        <v>66</v>
      </c>
    </row>
    <row r="20" spans="1:45" ht="16" x14ac:dyDescent="0.2">
      <c r="A20">
        <v>3834</v>
      </c>
      <c r="B20">
        <v>3834</v>
      </c>
      <c r="C20" s="2">
        <v>45646.041666666657</v>
      </c>
      <c r="D20" t="s">
        <v>2220</v>
      </c>
      <c r="E20" t="s">
        <v>4789</v>
      </c>
      <c r="F20" s="3">
        <v>14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4782</v>
      </c>
      <c r="U20" t="s">
        <v>4783</v>
      </c>
      <c r="V20" t="s">
        <v>3071</v>
      </c>
      <c r="W20" t="s">
        <v>56</v>
      </c>
      <c r="X20" t="s">
        <v>4784</v>
      </c>
      <c r="Y20" t="s">
        <v>4785</v>
      </c>
      <c r="Z20" s="3">
        <v>0</v>
      </c>
      <c r="AA20" t="s">
        <v>4786</v>
      </c>
      <c r="AB20" t="s">
        <v>4762</v>
      </c>
      <c r="AC20" t="s">
        <v>61</v>
      </c>
      <c r="AD20" t="s">
        <v>61</v>
      </c>
      <c r="AE20" t="s">
        <v>4787</v>
      </c>
      <c r="AF20" t="s">
        <v>63</v>
      </c>
      <c r="AH20">
        <v>0</v>
      </c>
      <c r="AI20" s="2">
        <v>45646</v>
      </c>
      <c r="AJ20" t="s">
        <v>64</v>
      </c>
      <c r="AK20" t="s">
        <v>64</v>
      </c>
      <c r="AL20" t="s">
        <v>4788</v>
      </c>
      <c r="AM20" t="s">
        <v>4783</v>
      </c>
      <c r="AN20" s="3">
        <v>904.74</v>
      </c>
      <c r="AO20" t="s">
        <v>4762</v>
      </c>
      <c r="AP20" t="s">
        <v>64</v>
      </c>
      <c r="AQ20" t="s">
        <v>4787</v>
      </c>
      <c r="AR20">
        <v>1440</v>
      </c>
      <c r="AS20" t="s">
        <v>66</v>
      </c>
    </row>
    <row r="21" spans="1:45" ht="16" x14ac:dyDescent="0.2">
      <c r="A21">
        <v>3826</v>
      </c>
      <c r="B21">
        <v>3826</v>
      </c>
      <c r="C21" s="2">
        <v>45649.041666666657</v>
      </c>
      <c r="D21" t="s">
        <v>2220</v>
      </c>
      <c r="E21" t="s">
        <v>4796</v>
      </c>
      <c r="F21" s="3">
        <v>329</v>
      </c>
      <c r="G21" t="s">
        <v>47</v>
      </c>
      <c r="H21" s="3">
        <v>0</v>
      </c>
      <c r="I21" t="s">
        <v>48</v>
      </c>
      <c r="J21">
        <v>2701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4797</v>
      </c>
      <c r="U21" t="s">
        <v>4798</v>
      </c>
      <c r="V21" t="s">
        <v>3038</v>
      </c>
      <c r="W21" t="s">
        <v>56</v>
      </c>
      <c r="X21" t="s">
        <v>4799</v>
      </c>
      <c r="Y21" t="s">
        <v>4800</v>
      </c>
      <c r="Z21" s="3">
        <v>19</v>
      </c>
      <c r="AA21" t="s">
        <v>4801</v>
      </c>
      <c r="AB21" t="s">
        <v>4762</v>
      </c>
      <c r="AC21" t="s">
        <v>61</v>
      </c>
      <c r="AD21" t="s">
        <v>61</v>
      </c>
      <c r="AE21" t="s">
        <v>4802</v>
      </c>
      <c r="AF21" t="s">
        <v>63</v>
      </c>
      <c r="AH21">
        <v>0</v>
      </c>
      <c r="AI21" s="2">
        <v>45649</v>
      </c>
      <c r="AJ21" t="s">
        <v>64</v>
      </c>
      <c r="AK21" t="s">
        <v>64</v>
      </c>
      <c r="AL21" t="s">
        <v>4803</v>
      </c>
      <c r="AM21" t="s">
        <v>4798</v>
      </c>
      <c r="AN21" s="3">
        <v>329</v>
      </c>
      <c r="AO21" t="s">
        <v>4762</v>
      </c>
      <c r="AP21" t="s">
        <v>64</v>
      </c>
      <c r="AQ21" t="s">
        <v>4802</v>
      </c>
      <c r="AR21">
        <v>1442</v>
      </c>
      <c r="AS21" t="s">
        <v>66</v>
      </c>
    </row>
    <row r="22" spans="1:45" ht="16" x14ac:dyDescent="0.2">
      <c r="A22">
        <v>3885</v>
      </c>
      <c r="B22">
        <v>3885</v>
      </c>
      <c r="C22" s="2">
        <v>45657</v>
      </c>
      <c r="D22" t="s">
        <v>3282</v>
      </c>
      <c r="E22" t="s">
        <v>206</v>
      </c>
      <c r="F22" s="3">
        <v>2952.6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45657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3886</v>
      </c>
      <c r="B23">
        <v>3886</v>
      </c>
      <c r="C23" s="2">
        <v>45657</v>
      </c>
      <c r="D23" t="s">
        <v>3282</v>
      </c>
      <c r="E23" t="s">
        <v>204</v>
      </c>
      <c r="F23" s="3">
        <v>634.65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45657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3888</v>
      </c>
      <c r="B24">
        <v>3888</v>
      </c>
      <c r="C24" s="2">
        <v>45657</v>
      </c>
      <c r="D24" t="s">
        <v>3282</v>
      </c>
      <c r="E24" t="s">
        <v>204</v>
      </c>
      <c r="F24" s="3">
        <v>196.55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45657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3889</v>
      </c>
      <c r="B25">
        <v>3889</v>
      </c>
      <c r="C25" s="2">
        <v>45657</v>
      </c>
      <c r="D25" t="s">
        <v>4828</v>
      </c>
      <c r="E25" t="s">
        <v>206</v>
      </c>
      <c r="F25" s="3">
        <v>858.25</v>
      </c>
      <c r="G25" t="s">
        <v>47</v>
      </c>
      <c r="H25" s="3">
        <v>0</v>
      </c>
      <c r="I25" t="s">
        <v>104</v>
      </c>
      <c r="J25">
        <v>2551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45657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5355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5180</v>
      </c>
    </row>
    <row r="3" spans="1:45" ht="25" customHeight="1" x14ac:dyDescent="0.2">
      <c r="F3" s="47" t="s">
        <v>5181</v>
      </c>
      <c r="G3" s="48"/>
      <c r="H3" s="48"/>
      <c r="I3" s="49"/>
      <c r="J3" s="47" t="s">
        <v>5182</v>
      </c>
      <c r="K3" s="48"/>
      <c r="L3" s="48"/>
      <c r="M3" s="49"/>
      <c r="N3" s="47" t="s">
        <v>5183</v>
      </c>
      <c r="O3" s="48"/>
      <c r="P3" s="48"/>
      <c r="Q3" s="49"/>
      <c r="R3" s="47" t="s">
        <v>5184</v>
      </c>
      <c r="S3" s="48"/>
      <c r="T3" s="48"/>
      <c r="U3" s="49"/>
      <c r="V3" s="47">
        <v>2024</v>
      </c>
      <c r="W3" s="48"/>
      <c r="X3" s="48"/>
      <c r="Y3" s="49"/>
      <c r="Z3" s="47" t="s">
        <v>5185</v>
      </c>
      <c r="AA3" s="48"/>
      <c r="AB3" s="48"/>
      <c r="AC3" s="49"/>
      <c r="AD3" s="47" t="s">
        <v>5186</v>
      </c>
      <c r="AE3" s="48"/>
      <c r="AF3" s="48"/>
      <c r="AG3" s="49"/>
      <c r="AH3" s="47">
        <v>2025</v>
      </c>
      <c r="AI3" s="48"/>
      <c r="AJ3" s="48"/>
      <c r="AK3" s="49"/>
      <c r="AL3" s="47" t="s">
        <v>5187</v>
      </c>
      <c r="AM3" s="48"/>
      <c r="AN3" s="48"/>
      <c r="AO3" s="49"/>
      <c r="AP3" s="47" t="s">
        <v>5188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5104</v>
      </c>
      <c r="G4" s="45"/>
      <c r="H4" s="45"/>
      <c r="I4" s="20" t="s">
        <v>5115</v>
      </c>
      <c r="J4" s="44" t="s">
        <v>5104</v>
      </c>
      <c r="K4" s="45"/>
      <c r="L4" s="45"/>
      <c r="M4" s="20" t="s">
        <v>5115</v>
      </c>
      <c r="N4" s="44" t="s">
        <v>5104</v>
      </c>
      <c r="O4" s="45"/>
      <c r="P4" s="45"/>
      <c r="Q4" s="20" t="s">
        <v>5115</v>
      </c>
      <c r="R4" s="44" t="s">
        <v>5104</v>
      </c>
      <c r="S4" s="45"/>
      <c r="T4" s="45"/>
      <c r="U4" s="20" t="s">
        <v>5189</v>
      </c>
      <c r="V4" s="44" t="s">
        <v>5104</v>
      </c>
      <c r="W4" s="45"/>
      <c r="X4" s="45"/>
      <c r="Y4" s="20" t="s">
        <v>5190</v>
      </c>
      <c r="Z4" s="44" t="s">
        <v>5104</v>
      </c>
      <c r="AA4" s="45"/>
      <c r="AB4" s="45"/>
      <c r="AC4" s="20" t="s">
        <v>5190</v>
      </c>
      <c r="AD4" s="44" t="s">
        <v>5104</v>
      </c>
      <c r="AE4" s="45"/>
      <c r="AF4" s="45"/>
      <c r="AG4" s="20" t="s">
        <v>5191</v>
      </c>
      <c r="AH4" s="44" t="s">
        <v>5104</v>
      </c>
      <c r="AI4" s="45"/>
      <c r="AJ4" s="45"/>
      <c r="AK4" s="20" t="s">
        <v>5192</v>
      </c>
      <c r="AL4" s="44" t="s">
        <v>5104</v>
      </c>
      <c r="AM4" s="45"/>
      <c r="AN4" s="45"/>
      <c r="AO4" s="20" t="s">
        <v>5192</v>
      </c>
      <c r="AP4" s="44" t="s">
        <v>5104</v>
      </c>
      <c r="AQ4" s="45"/>
      <c r="AR4" s="45"/>
      <c r="AS4" s="20" t="s">
        <v>5193</v>
      </c>
    </row>
    <row r="5" spans="1:45" ht="10" customHeight="1" x14ac:dyDescent="0.2">
      <c r="A5" s="19"/>
      <c r="B5" s="19"/>
      <c r="C5" s="19"/>
      <c r="D5" s="19"/>
      <c r="E5" s="19"/>
      <c r="F5" s="44" t="s">
        <v>5118</v>
      </c>
      <c r="G5" s="45"/>
      <c r="H5" s="45"/>
      <c r="I5" s="20" t="s">
        <v>5194</v>
      </c>
      <c r="J5" s="44" t="s">
        <v>5118</v>
      </c>
      <c r="K5" s="45"/>
      <c r="L5" s="45"/>
      <c r="M5" s="20" t="s">
        <v>5120</v>
      </c>
      <c r="N5" s="44" t="s">
        <v>5118</v>
      </c>
      <c r="O5" s="45"/>
      <c r="P5" s="45"/>
      <c r="Q5" s="20" t="s">
        <v>5195</v>
      </c>
      <c r="R5" s="44" t="s">
        <v>5118</v>
      </c>
      <c r="S5" s="45"/>
      <c r="T5" s="45"/>
      <c r="U5" s="20" t="s">
        <v>5120</v>
      </c>
      <c r="V5" s="44" t="s">
        <v>5118</v>
      </c>
      <c r="W5" s="45"/>
      <c r="X5" s="45"/>
      <c r="Y5" s="20" t="s">
        <v>5196</v>
      </c>
      <c r="Z5" s="44" t="s">
        <v>5118</v>
      </c>
      <c r="AA5" s="45"/>
      <c r="AB5" s="45"/>
      <c r="AC5" s="20" t="s">
        <v>5197</v>
      </c>
      <c r="AD5" s="44" t="s">
        <v>5118</v>
      </c>
      <c r="AE5" s="45"/>
      <c r="AF5" s="45"/>
      <c r="AG5" s="20" t="s">
        <v>5196</v>
      </c>
      <c r="AH5" s="44" t="s">
        <v>5118</v>
      </c>
      <c r="AI5" s="45"/>
      <c r="AJ5" s="45"/>
      <c r="AK5" s="20" t="s">
        <v>5198</v>
      </c>
      <c r="AL5" s="44" t="s">
        <v>5118</v>
      </c>
      <c r="AM5" s="45"/>
      <c r="AN5" s="45"/>
      <c r="AO5" s="20" t="s">
        <v>5199</v>
      </c>
      <c r="AP5" s="44" t="s">
        <v>5118</v>
      </c>
      <c r="AQ5" s="45"/>
      <c r="AR5" s="45"/>
      <c r="AS5" s="20" t="s">
        <v>5198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5142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f>SUM(O8:O35)</f>
        <v>74675.39</v>
      </c>
      <c r="O7" s="45"/>
      <c r="P7" s="45"/>
      <c r="Q7" s="43"/>
      <c r="R7" s="50">
        <f>SUM(S8:S35)</f>
        <v>89642.76999999999</v>
      </c>
      <c r="S7" s="45"/>
      <c r="T7" s="45"/>
      <c r="U7" s="43"/>
      <c r="V7" s="50">
        <v>211330</v>
      </c>
      <c r="W7" s="45"/>
      <c r="X7" s="45"/>
      <c r="Y7" s="43"/>
      <c r="Z7" s="50">
        <f>SUM(AA8:AA35)</f>
        <v>81271.109999999986</v>
      </c>
      <c r="AA7" s="45"/>
      <c r="AB7" s="45"/>
      <c r="AC7" s="43"/>
      <c r="AD7" s="50">
        <f>SUM(AE8:AE35)</f>
        <v>90604.040000000008</v>
      </c>
      <c r="AE7" s="45"/>
      <c r="AF7" s="45"/>
      <c r="AG7" s="43"/>
      <c r="AH7" s="50">
        <v>215500</v>
      </c>
      <c r="AI7" s="45"/>
      <c r="AJ7" s="45"/>
      <c r="AK7" s="43"/>
      <c r="AL7" s="50">
        <f>SUM(AM8:AM35)</f>
        <v>3276.43</v>
      </c>
      <c r="AM7" s="45"/>
      <c r="AN7" s="45"/>
      <c r="AO7" s="43"/>
      <c r="AP7" s="50">
        <f>SUM(AQ8:AQ35)</f>
        <v>0</v>
      </c>
      <c r="AQ7" s="45"/>
      <c r="AR7" s="45"/>
      <c r="AS7" s="43"/>
    </row>
    <row r="8" spans="1:45" ht="18" x14ac:dyDescent="0.2">
      <c r="C8" s="24" t="s">
        <v>5200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f>SUM(P9:P13)</f>
        <v>2576.25</v>
      </c>
      <c r="P8" s="45"/>
      <c r="Q8" s="43"/>
      <c r="R8" s="25"/>
      <c r="S8" s="46">
        <f>SUM(T9:T13)</f>
        <v>10168.870000000001</v>
      </c>
      <c r="T8" s="45"/>
      <c r="U8" s="43"/>
      <c r="V8" s="25"/>
      <c r="W8" s="46">
        <v>26400</v>
      </c>
      <c r="X8" s="45"/>
      <c r="Y8" s="43"/>
      <c r="Z8" s="25"/>
      <c r="AA8" s="46">
        <f>SUM(AB9:AB13)</f>
        <v>12384.34</v>
      </c>
      <c r="AB8" s="45"/>
      <c r="AC8" s="43"/>
      <c r="AD8" s="25"/>
      <c r="AE8" s="46">
        <f>SUM(AF9:AF13)</f>
        <v>13367.08</v>
      </c>
      <c r="AF8" s="45"/>
      <c r="AG8" s="43"/>
      <c r="AH8" s="25"/>
      <c r="AI8" s="46">
        <v>26400</v>
      </c>
      <c r="AJ8" s="45"/>
      <c r="AK8" s="43"/>
      <c r="AL8" s="25"/>
      <c r="AM8" s="46">
        <f>SUM(AN9:AN13)</f>
        <v>2884.14</v>
      </c>
      <c r="AN8" s="45"/>
      <c r="AO8" s="43"/>
      <c r="AP8" s="25"/>
      <c r="AQ8" s="46">
        <f>SUM(AR9:AR13)</f>
        <v>0</v>
      </c>
      <c r="AR8" s="45"/>
      <c r="AS8" s="43"/>
    </row>
    <row r="9" spans="1:45" ht="16" x14ac:dyDescent="0.2">
      <c r="D9" s="27" t="s">
        <v>5356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f>SUM(Q10:Q12)</f>
        <v>2576.25</v>
      </c>
      <c r="Q9" s="43"/>
      <c r="R9" s="28"/>
      <c r="S9" s="27"/>
      <c r="T9" s="42">
        <f>SUM(U10:U12)</f>
        <v>7757.1</v>
      </c>
      <c r="U9" s="43"/>
      <c r="V9" s="28"/>
      <c r="W9" s="27"/>
      <c r="X9" s="42">
        <v>16620</v>
      </c>
      <c r="Y9" s="43"/>
      <c r="Z9" s="28"/>
      <c r="AA9" s="27"/>
      <c r="AB9" s="42">
        <f>SUM(AC10:AC12)</f>
        <v>11775.32</v>
      </c>
      <c r="AC9" s="43"/>
      <c r="AD9" s="28"/>
      <c r="AE9" s="27"/>
      <c r="AF9" s="42">
        <f>SUM(AG10:AG12)</f>
        <v>10089.969999999999</v>
      </c>
      <c r="AG9" s="43"/>
      <c r="AH9" s="28"/>
      <c r="AI9" s="27"/>
      <c r="AJ9" s="42">
        <v>16560</v>
      </c>
      <c r="AK9" s="43"/>
      <c r="AL9" s="28"/>
      <c r="AM9" s="27"/>
      <c r="AN9" s="42">
        <f>SUM(AO10:AO12)</f>
        <v>2884.14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5011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Buchungen'!F2:F730,'P23+P24 Buchungen'!D2:D730,$E10,'P23+P24 Buchungen'!C2:C730,"&gt;="&amp;Q$4,'P23+P24 Buchungen'!C2:C730,"&lt;"&amp;Q$5+1,'P23+P24 Buchungen'!L2:L730,"Ausgaben")-SUMIFS('P23+P24 Buchungen'!F2:F730,'P23+P24 Buchungen'!D2:D730,$E10,'P23+P24 Buchungen'!C2:C730,"&gt;="&amp;Q$4,'P23+P24 Buchungen'!C2:C730,"&lt;"&amp;Q$5+1,'P23+P24 Buchungen'!P2:P730,"Einnahmen")+SUMIFS('P23+P24 Buchungen'!F2:F730,'P23+P24 Buchungen'!D2:D730,$E10,'P23+P24 Buchungen'!C2:C730,"&gt;="&amp;Q$4,'P23+P24 Buchungen'!C2:C730,"&lt;"&amp;Q$5+1,'P23+P24 Buchungen'!L2:L730,"Einnahmen")-SUMIFS('P23+P24 Buchungen'!F2:F730,'P23+P24 Buchungen'!D2:D730,$E10,'P23+P24 Buchungen'!C2:C730,"&gt;="&amp;Q$4,'P23+P24 Buchungen'!C2:C730,"&lt;"&amp;Q$5+1,'P23+P24 Buchungen'!P2:P730,"Ausgaben")</f>
        <v>1688.89</v>
      </c>
      <c r="R10" s="21"/>
      <c r="U10" s="26">
        <f>SUMIFS('P23+P24 Buchungen'!F2:F730,'P23+P24 Buchungen'!D2:D730,$E10,'P23+P24 Buchungen'!C2:C730,"&gt;="&amp;U$4,'P23+P24 Buchungen'!C2:C730,"&lt;"&amp;U$5+1,'P23+P24 Buchungen'!L2:L730,"Ausgaben")-SUMIFS('P23+P24 Buchungen'!F2:F730,'P23+P24 Buchungen'!D2:D730,$E10,'P23+P24 Buchungen'!C2:C730,"&gt;="&amp;U$4,'P23+P24 Buchungen'!C2:C730,"&lt;"&amp;U$5+1,'P23+P24 Buchungen'!P2:P730,"Einnahmen")+SUMIFS('P23+P24 Buchungen'!F2:F730,'P23+P24 Buchungen'!D2:D730,$E10,'P23+P24 Buchungen'!C2:C730,"&gt;="&amp;U$4,'P23+P24 Buchungen'!C2:C730,"&lt;"&amp;U$5+1,'P23+P24 Buchungen'!L2:L730,"Einnahmen")-SUMIFS('P23+P24 Buchungen'!F2:F730,'P23+P24 Buchungen'!D2:D730,$E10,'P23+P24 Buchungen'!C2:C730,"&gt;="&amp;U$4,'P23+P24 Buchungen'!C2:C730,"&lt;"&amp;U$5+1,'P23+P24 Buchungen'!P2:P730,"Ausgaben")</f>
        <v>2596.2100000000005</v>
      </c>
      <c r="V10" s="21"/>
      <c r="Y10" s="29">
        <v>10770</v>
      </c>
      <c r="Z10" s="21"/>
      <c r="AC10" s="26">
        <f>SUMIFS('P23+P24 Buchungen'!F2:F730,'P23+P24 Buchungen'!D2:D730,$E10,'P23+P24 Buchungen'!C2:C730,"&gt;="&amp;AC$4,'P23+P24 Buchungen'!C2:C730,"&lt;"&amp;AC$5+1,'P23+P24 Buchungen'!L2:L730,"Ausgaben")-SUMIFS('P23+P24 Buchungen'!F2:F730,'P23+P24 Buchungen'!D2:D730,$E10,'P23+P24 Buchungen'!C2:C730,"&gt;="&amp;AC$4,'P23+P24 Buchungen'!C2:C730,"&lt;"&amp;AC$5+1,'P23+P24 Buchungen'!P2:P730,"Einnahmen")+SUMIFS('P23+P24 Buchungen'!F2:F730,'P23+P24 Buchungen'!D2:D730,$E10,'P23+P24 Buchungen'!C2:C730,"&gt;="&amp;AC$4,'P23+P24 Buchungen'!C2:C730,"&lt;"&amp;AC$5+1,'P23+P24 Buchungen'!L2:L730,"Einnahmen")-SUMIFS('P23+P24 Buchungen'!F2:F730,'P23+P24 Buchungen'!D2:D730,$E10,'P23+P24 Buchungen'!C2:C730,"&gt;="&amp;AC$4,'P23+P24 Buchungen'!C2:C730,"&lt;"&amp;AC$5+1,'P23+P24 Buchungen'!P2:P730,"Ausgaben")</f>
        <v>5712.09</v>
      </c>
      <c r="AD10" s="21"/>
      <c r="AG10" s="26">
        <f>SUMIFS('P23+P24 Buchungen'!F2:F730,'P23+P24 Buchungen'!D2:D730,$E10,'P23+P24 Buchungen'!C2:C730,"&gt;="&amp;AG$4,'P23+P24 Buchungen'!C2:C730,"&lt;"&amp;AG$5+1,'P23+P24 Buchungen'!L2:L730,"Ausgaben")-SUMIFS('P23+P24 Buchungen'!F2:F730,'P23+P24 Buchungen'!D2:D730,$E10,'P23+P24 Buchungen'!C2:C730,"&gt;="&amp;AG$4,'P23+P24 Buchungen'!C2:C730,"&lt;"&amp;AG$5+1,'P23+P24 Buchungen'!P2:P730,"Einnahmen")+SUMIFS('P23+P24 Buchungen'!F2:F730,'P23+P24 Buchungen'!D2:D730,$E10,'P23+P24 Buchungen'!C2:C730,"&gt;="&amp;AG$4,'P23+P24 Buchungen'!C2:C730,"&lt;"&amp;AG$5+1,'P23+P24 Buchungen'!L2:L730,"Einnahmen")-SUMIFS('P23+P24 Buchungen'!F2:F730,'P23+P24 Buchungen'!D2:D730,$E10,'P23+P24 Buchungen'!C2:C730,"&gt;="&amp;AG$4,'P23+P24 Buchungen'!C2:C730,"&lt;"&amp;AG$5+1,'P23+P24 Buchungen'!P2:P730,"Ausgaben")</f>
        <v>5878.0499999999993</v>
      </c>
      <c r="AH10" s="21"/>
      <c r="AK10" s="29">
        <v>10760</v>
      </c>
      <c r="AL10" s="21"/>
      <c r="AO10" s="26">
        <f>SUMIFS('P23+P24 Buchungen'!F2:F730,'P23+P24 Buchungen'!D2:D730,$E10,'P23+P24 Buchungen'!C2:C730,"&gt;="&amp;AO$4,'P23+P24 Buchungen'!C2:C730,"&lt;"&amp;AO$5+1,'P23+P24 Buchungen'!L2:L730,"Ausgaben")-SUMIFS('P23+P24 Buchungen'!F2:F730,'P23+P24 Buchungen'!D2:D730,$E10,'P23+P24 Buchungen'!C2:C730,"&gt;="&amp;AO$4,'P23+P24 Buchungen'!C2:C730,"&lt;"&amp;AO$5+1,'P23+P24 Buchungen'!P2:P730,"Einnahmen")+SUMIFS('P23+P24 Buchungen'!F2:F730,'P23+P24 Buchungen'!D2:D730,$E10,'P23+P24 Buchungen'!C2:C730,"&gt;="&amp;AO$4,'P23+P24 Buchungen'!C2:C730,"&lt;"&amp;AO$5+1,'P23+P24 Buchungen'!L2:L730,"Einnahmen")-SUMIFS('P23+P24 Buchungen'!F2:F730,'P23+P24 Buchungen'!D2:D730,$E10,'P23+P24 Buchungen'!C2:C730,"&gt;="&amp;AO$4,'P23+P24 Buchungen'!C2:C730,"&lt;"&amp;AO$5+1,'P23+P24 Buchungen'!P2:P730,"Ausgaben")</f>
        <v>586.98</v>
      </c>
      <c r="AP10" s="21"/>
      <c r="AS10" s="26">
        <f>SUMIFS('P23+P24 Buchungen'!F2:F730,'P23+P24 Buchungen'!D2:D730,$E10,'P23+P24 Buchungen'!C2:C730,"&gt;="&amp;AS$4,'P23+P24 Buchungen'!C2:C730,"&lt;"&amp;AS$5+1,'P23+P24 Buchungen'!L2:L730,"Ausgaben")-SUMIFS('P23+P24 Buchungen'!F2:F730,'P23+P24 Buchungen'!D2:D730,$E10,'P23+P24 Buchungen'!C2:C730,"&gt;="&amp;AS$4,'P23+P24 Buchungen'!C2:C730,"&lt;"&amp;AS$5+1,'P23+P24 Buchungen'!P2:P730,"Einnahmen")+SUMIFS('P23+P24 Buchungen'!F2:F730,'P23+P24 Buchungen'!D2:D730,$E10,'P23+P24 Buchungen'!C2:C730,"&gt;="&amp;AS$4,'P23+P24 Buchungen'!C2:C730,"&lt;"&amp;AS$5+1,'P23+P24 Buchungen'!L2:L730,"Einnahmen")-SUMIFS('P23+P24 Buchungen'!F2:F730,'P23+P24 Buchungen'!D2:D730,$E10,'P23+P24 Buchungen'!C2:C730,"&gt;="&amp;AS$4,'P23+P24 Buchungen'!C2:C730,"&lt;"&amp;AS$5+1,'P23+P24 Buchungen'!P2:P730,"Ausgaben")</f>
        <v>0</v>
      </c>
    </row>
    <row r="11" spans="1:45" x14ac:dyDescent="0.2">
      <c r="D11" t="s">
        <v>5013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Buchungen'!F2:F730,'P23+P24 Buchungen'!D2:D730,$E11,'P23+P24 Buchungen'!C2:C730,"&gt;="&amp;Q$4,'P23+P24 Buchungen'!C2:C730,"&lt;"&amp;Q$5+1,'P23+P24 Buchungen'!L2:L730,"Ausgaben")-SUMIFS('P23+P24 Buchungen'!F2:F730,'P23+P24 Buchungen'!D2:D730,$E11,'P23+P24 Buchungen'!C2:C730,"&gt;="&amp;Q$4,'P23+P24 Buchungen'!C2:C730,"&lt;"&amp;Q$5+1,'P23+P24 Buchungen'!P2:P730,"Einnahmen")+SUMIFS('P23+P24 Buchungen'!F2:F730,'P23+P24 Buchungen'!D2:D730,$E11,'P23+P24 Buchungen'!C2:C730,"&gt;="&amp;Q$4,'P23+P24 Buchungen'!C2:C730,"&lt;"&amp;Q$5+1,'P23+P24 Buchungen'!L2:L730,"Einnahmen")-SUMIFS('P23+P24 Buchungen'!F2:F730,'P23+P24 Buchungen'!D2:D730,$E11,'P23+P24 Buchungen'!C2:C730,"&gt;="&amp;Q$4,'P23+P24 Buchungen'!C2:C730,"&lt;"&amp;Q$5+1,'P23+P24 Buchungen'!P2:P730,"Ausgaben")</f>
        <v>887.36000000000013</v>
      </c>
      <c r="R11" s="21"/>
      <c r="U11" s="26">
        <f>SUMIFS('P23+P24 Buchungen'!F2:F730,'P23+P24 Buchungen'!D2:D730,$E11,'P23+P24 Buchungen'!C2:C730,"&gt;="&amp;U$4,'P23+P24 Buchungen'!C2:C730,"&lt;"&amp;U$5+1,'P23+P24 Buchungen'!L2:L730,"Ausgaben")-SUMIFS('P23+P24 Buchungen'!F2:F730,'P23+P24 Buchungen'!D2:D730,$E11,'P23+P24 Buchungen'!C2:C730,"&gt;="&amp;U$4,'P23+P24 Buchungen'!C2:C730,"&lt;"&amp;U$5+1,'P23+P24 Buchungen'!P2:P730,"Einnahmen")+SUMIFS('P23+P24 Buchungen'!F2:F730,'P23+P24 Buchungen'!D2:D730,$E11,'P23+P24 Buchungen'!C2:C730,"&gt;="&amp;U$4,'P23+P24 Buchungen'!C2:C730,"&lt;"&amp;U$5+1,'P23+P24 Buchungen'!L2:L730,"Einnahmen")-SUMIFS('P23+P24 Buchungen'!F2:F730,'P23+P24 Buchungen'!D2:D730,$E11,'P23+P24 Buchungen'!C2:C730,"&gt;="&amp;U$4,'P23+P24 Buchungen'!C2:C730,"&lt;"&amp;U$5+1,'P23+P24 Buchungen'!P2:P730,"Ausgaben")</f>
        <v>5160.8900000000003</v>
      </c>
      <c r="V11" s="21"/>
      <c r="Y11" s="29">
        <v>5250</v>
      </c>
      <c r="Z11" s="21"/>
      <c r="AC11" s="26">
        <f>SUMIFS('P23+P24 Buchungen'!F2:F730,'P23+P24 Buchungen'!D2:D730,$E11,'P23+P24 Buchungen'!C2:C730,"&gt;="&amp;AC$4,'P23+P24 Buchungen'!C2:C730,"&lt;"&amp;AC$5+1,'P23+P24 Buchungen'!L2:L730,"Ausgaben")-SUMIFS('P23+P24 Buchungen'!F2:F730,'P23+P24 Buchungen'!D2:D730,$E11,'P23+P24 Buchungen'!C2:C730,"&gt;="&amp;AC$4,'P23+P24 Buchungen'!C2:C730,"&lt;"&amp;AC$5+1,'P23+P24 Buchungen'!P2:P730,"Einnahmen")+SUMIFS('P23+P24 Buchungen'!F2:F730,'P23+P24 Buchungen'!D2:D730,$E11,'P23+P24 Buchungen'!C2:C730,"&gt;="&amp;AC$4,'P23+P24 Buchungen'!C2:C730,"&lt;"&amp;AC$5+1,'P23+P24 Buchungen'!L2:L730,"Einnahmen")-SUMIFS('P23+P24 Buchungen'!F2:F730,'P23+P24 Buchungen'!D2:D730,$E11,'P23+P24 Buchungen'!C2:C730,"&gt;="&amp;AC$4,'P23+P24 Buchungen'!C2:C730,"&lt;"&amp;AC$5+1,'P23+P24 Buchungen'!P2:P730,"Ausgaben")</f>
        <v>6063.23</v>
      </c>
      <c r="AD11" s="21"/>
      <c r="AG11" s="26">
        <f>SUMIFS('P23+P24 Buchungen'!F2:F730,'P23+P24 Buchungen'!D2:D730,$E11,'P23+P24 Buchungen'!C2:C730,"&gt;="&amp;AG$4,'P23+P24 Buchungen'!C2:C730,"&lt;"&amp;AG$5+1,'P23+P24 Buchungen'!L2:L730,"Ausgaben")-SUMIFS('P23+P24 Buchungen'!F2:F730,'P23+P24 Buchungen'!D2:D730,$E11,'P23+P24 Buchungen'!C2:C730,"&gt;="&amp;AG$4,'P23+P24 Buchungen'!C2:C730,"&lt;"&amp;AG$5+1,'P23+P24 Buchungen'!P2:P730,"Einnahmen")+SUMIFS('P23+P24 Buchungen'!F2:F730,'P23+P24 Buchungen'!D2:D730,$E11,'P23+P24 Buchungen'!C2:C730,"&gt;="&amp;AG$4,'P23+P24 Buchungen'!C2:C730,"&lt;"&amp;AG$5+1,'P23+P24 Buchungen'!L2:L730,"Einnahmen")-SUMIFS('P23+P24 Buchungen'!F2:F730,'P23+P24 Buchungen'!D2:D730,$E11,'P23+P24 Buchungen'!C2:C730,"&gt;="&amp;AG$4,'P23+P24 Buchungen'!C2:C730,"&lt;"&amp;AG$5+1,'P23+P24 Buchungen'!P2:P730,"Ausgaben")</f>
        <v>4211.92</v>
      </c>
      <c r="AH11" s="21"/>
      <c r="AK11" s="29">
        <v>5200</v>
      </c>
      <c r="AL11" s="21"/>
      <c r="AO11" s="26">
        <f>SUMIFS('P23+P24 Buchungen'!F2:F730,'P23+P24 Buchungen'!D2:D730,$E11,'P23+P24 Buchungen'!C2:C730,"&gt;="&amp;AO$4,'P23+P24 Buchungen'!C2:C730,"&lt;"&amp;AO$5+1,'P23+P24 Buchungen'!L2:L730,"Ausgaben")-SUMIFS('P23+P24 Buchungen'!F2:F730,'P23+P24 Buchungen'!D2:D730,$E11,'P23+P24 Buchungen'!C2:C730,"&gt;="&amp;AO$4,'P23+P24 Buchungen'!C2:C730,"&lt;"&amp;AO$5+1,'P23+P24 Buchungen'!P2:P730,"Einnahmen")+SUMIFS('P23+P24 Buchungen'!F2:F730,'P23+P24 Buchungen'!D2:D730,$E11,'P23+P24 Buchungen'!C2:C730,"&gt;="&amp;AO$4,'P23+P24 Buchungen'!C2:C730,"&lt;"&amp;AO$5+1,'P23+P24 Buchungen'!L2:L730,"Einnahmen")-SUMIFS('P23+P24 Buchungen'!F2:F730,'P23+P24 Buchungen'!D2:D730,$E11,'P23+P24 Buchungen'!C2:C730,"&gt;="&amp;AO$4,'P23+P24 Buchungen'!C2:C730,"&lt;"&amp;AO$5+1,'P23+P24 Buchungen'!P2:P730,"Ausgaben")</f>
        <v>2297.16</v>
      </c>
      <c r="AP11" s="21"/>
      <c r="AS11" s="26">
        <f>SUMIFS('P23+P24 Buchungen'!F2:F730,'P23+P24 Buchungen'!D2:D730,$E11,'P23+P24 Buchungen'!C2:C730,"&gt;="&amp;AS$4,'P23+P24 Buchungen'!C2:C730,"&lt;"&amp;AS$5+1,'P23+P24 Buchungen'!L2:L730,"Ausgaben")-SUMIFS('P23+P24 Buchungen'!F2:F730,'P23+P24 Buchungen'!D2:D730,$E11,'P23+P24 Buchungen'!C2:C730,"&gt;="&amp;AS$4,'P23+P24 Buchungen'!C2:C730,"&lt;"&amp;AS$5+1,'P23+P24 Buchungen'!P2:P730,"Einnahmen")+SUMIFS('P23+P24 Buchungen'!F2:F730,'P23+P24 Buchungen'!D2:D730,$E11,'P23+P24 Buchungen'!C2:C730,"&gt;="&amp;AS$4,'P23+P24 Buchungen'!C2:C730,"&lt;"&amp;AS$5+1,'P23+P24 Buchungen'!L2:L730,"Einnahmen")-SUMIFS('P23+P24 Buchungen'!F2:F730,'P23+P24 Buchungen'!D2:D730,$E11,'P23+P24 Buchungen'!C2:C730,"&gt;="&amp;AS$4,'P23+P24 Buchungen'!C2:C730,"&lt;"&amp;AS$5+1,'P23+P24 Buchungen'!P2:P730,"Ausgaben")</f>
        <v>0</v>
      </c>
    </row>
    <row r="12" spans="1:45" x14ac:dyDescent="0.2">
      <c r="D12" t="s">
        <v>5201</v>
      </c>
      <c r="E12" t="s">
        <v>5202</v>
      </c>
      <c r="F12" s="21"/>
      <c r="I12" s="29">
        <v>1800</v>
      </c>
      <c r="J12" s="21"/>
      <c r="M12" s="29">
        <v>600</v>
      </c>
      <c r="N12" s="21"/>
      <c r="Q12" s="26">
        <f>SUMIFS('P23+P24 Buchungen'!F2:F730,'P23+P24 Buchungen'!D2:D730,$E12,'P23+P24 Buchungen'!C2:C730,"&gt;="&amp;Q$4,'P23+P24 Buchungen'!C2:C730,"&lt;"&amp;Q$5+1,'P23+P24 Buchungen'!L2:L730,"Ausgaben")-SUMIFS('P23+P24 Buchungen'!F2:F730,'P23+P24 Buchungen'!D2:D730,$E12,'P23+P24 Buchungen'!C2:C730,"&gt;="&amp;Q$4,'P23+P24 Buchungen'!C2:C730,"&lt;"&amp;Q$5+1,'P23+P24 Buchungen'!P2:P730,"Einnahmen")+SUMIFS('P23+P24 Buchungen'!F2:F730,'P23+P24 Buchungen'!D2:D730,$E12,'P23+P24 Buchungen'!C2:C730,"&gt;="&amp;Q$4,'P23+P24 Buchungen'!C2:C730,"&lt;"&amp;Q$5+1,'P23+P24 Buchungen'!L2:L730,"Einnahmen")-SUMIFS('P23+P24 Buchungen'!F2:F730,'P23+P24 Buchungen'!D2:D730,$E12,'P23+P24 Buchungen'!C2:C730,"&gt;="&amp;Q$4,'P23+P24 Buchungen'!C2:C730,"&lt;"&amp;Q$5+1,'P23+P24 Buchungen'!P2:P730,"Ausgaben")</f>
        <v>0</v>
      </c>
      <c r="R12" s="21"/>
      <c r="U12" s="26">
        <f>SUMIFS('P23+P24 Buchungen'!F2:F730,'P23+P24 Buchungen'!D2:D730,$E12,'P23+P24 Buchungen'!C2:C730,"&gt;="&amp;U$4,'P23+P24 Buchungen'!C2:C730,"&lt;"&amp;U$5+1,'P23+P24 Buchungen'!L2:L730,"Ausgaben")-SUMIFS('P23+P24 Buchungen'!F2:F730,'P23+P24 Buchungen'!D2:D730,$E12,'P23+P24 Buchungen'!C2:C730,"&gt;="&amp;U$4,'P23+P24 Buchungen'!C2:C730,"&lt;"&amp;U$5+1,'P23+P24 Buchungen'!P2:P730,"Einnahmen")+SUMIFS('P23+P24 Buchungen'!F2:F730,'P23+P24 Buchungen'!D2:D730,$E12,'P23+P24 Buchungen'!C2:C730,"&gt;="&amp;U$4,'P23+P24 Buchungen'!C2:C730,"&lt;"&amp;U$5+1,'P23+P24 Buchungen'!L2:L730,"Einnahmen")-SUMIFS('P23+P24 Buchungen'!F2:F730,'P23+P24 Buchungen'!D2:D730,$E12,'P23+P24 Buchungen'!C2:C730,"&gt;="&amp;U$4,'P23+P24 Buchungen'!C2:C730,"&lt;"&amp;U$5+1,'P23+P24 Buchungen'!P2:P730,"Ausgaben")</f>
        <v>0</v>
      </c>
      <c r="V12" s="21"/>
      <c r="Y12" s="29">
        <v>600</v>
      </c>
      <c r="Z12" s="21"/>
      <c r="AC12" s="26">
        <f>SUMIFS('P23+P24 Buchungen'!F2:F730,'P23+P24 Buchungen'!D2:D730,$E12,'P23+P24 Buchungen'!C2:C730,"&gt;="&amp;AC$4,'P23+P24 Buchungen'!C2:C730,"&lt;"&amp;AC$5+1,'P23+P24 Buchungen'!L2:L730,"Ausgaben")-SUMIFS('P23+P24 Buchungen'!F2:F730,'P23+P24 Buchungen'!D2:D730,$E12,'P23+P24 Buchungen'!C2:C730,"&gt;="&amp;AC$4,'P23+P24 Buchungen'!C2:C730,"&lt;"&amp;AC$5+1,'P23+P24 Buchungen'!P2:P730,"Einnahmen")+SUMIFS('P23+P24 Buchungen'!F2:F730,'P23+P24 Buchungen'!D2:D730,$E12,'P23+P24 Buchungen'!C2:C730,"&gt;="&amp;AC$4,'P23+P24 Buchungen'!C2:C730,"&lt;"&amp;AC$5+1,'P23+P24 Buchungen'!L2:L730,"Einnahmen")-SUMIFS('P23+P24 Buchungen'!F2:F730,'P23+P24 Buchungen'!D2:D730,$E12,'P23+P24 Buchungen'!C2:C730,"&gt;="&amp;AC$4,'P23+P24 Buchungen'!C2:C730,"&lt;"&amp;AC$5+1,'P23+P24 Buchungen'!P2:P730,"Ausgaben")</f>
        <v>0</v>
      </c>
      <c r="AD12" s="21"/>
      <c r="AG12" s="26">
        <f>SUMIFS('P23+P24 Buchungen'!F2:F730,'P23+P24 Buchungen'!D2:D730,$E12,'P23+P24 Buchungen'!C2:C730,"&gt;="&amp;AG$4,'P23+P24 Buchungen'!C2:C730,"&lt;"&amp;AG$5+1,'P23+P24 Buchungen'!L2:L730,"Ausgaben")-SUMIFS('P23+P24 Buchungen'!F2:F730,'P23+P24 Buchungen'!D2:D730,$E12,'P23+P24 Buchungen'!C2:C730,"&gt;="&amp;AG$4,'P23+P24 Buchungen'!C2:C730,"&lt;"&amp;AG$5+1,'P23+P24 Buchungen'!P2:P730,"Einnahmen")+SUMIFS('P23+P24 Buchungen'!F2:F730,'P23+P24 Buchungen'!D2:D730,$E12,'P23+P24 Buchungen'!C2:C730,"&gt;="&amp;AG$4,'P23+P24 Buchungen'!C2:C730,"&lt;"&amp;AG$5+1,'P23+P24 Buchungen'!L2:L730,"Einnahmen")-SUMIFS('P23+P24 Buchungen'!F2:F730,'P23+P24 Buchungen'!D2:D730,$E12,'P23+P24 Buchungen'!C2:C730,"&gt;="&amp;AG$4,'P23+P24 Buchungen'!C2:C730,"&lt;"&amp;AG$5+1,'P23+P24 Buchungen'!P2:P730,"Ausgaben")</f>
        <v>0</v>
      </c>
      <c r="AH12" s="21"/>
      <c r="AK12" s="29">
        <v>600</v>
      </c>
      <c r="AL12" s="21"/>
      <c r="AO12" s="26">
        <f>SUMIFS('P23+P24 Buchungen'!F2:F730,'P23+P24 Buchungen'!D2:D730,$E12,'P23+P24 Buchungen'!C2:C730,"&gt;="&amp;AO$4,'P23+P24 Buchungen'!C2:C730,"&lt;"&amp;AO$5+1,'P23+P24 Buchungen'!L2:L730,"Ausgaben")-SUMIFS('P23+P24 Buchungen'!F2:F730,'P23+P24 Buchungen'!D2:D730,$E12,'P23+P24 Buchungen'!C2:C730,"&gt;="&amp;AO$4,'P23+P24 Buchungen'!C2:C730,"&lt;"&amp;AO$5+1,'P23+P24 Buchungen'!P2:P730,"Einnahmen")+SUMIFS('P23+P24 Buchungen'!F2:F730,'P23+P24 Buchungen'!D2:D730,$E12,'P23+P24 Buchungen'!C2:C730,"&gt;="&amp;AO$4,'P23+P24 Buchungen'!C2:C730,"&lt;"&amp;AO$5+1,'P23+P24 Buchungen'!L2:L730,"Einnahmen")-SUMIFS('P23+P24 Buchungen'!F2:F730,'P23+P24 Buchungen'!D2:D730,$E12,'P23+P24 Buchungen'!C2:C730,"&gt;="&amp;AO$4,'P23+P24 Buchungen'!C2:C730,"&lt;"&amp;AO$5+1,'P23+P24 Buchungen'!P2:P730,"Ausgaben")</f>
        <v>0</v>
      </c>
      <c r="AP12" s="21"/>
      <c r="AS12" s="26">
        <f>SUMIFS('P23+P24 Buchungen'!F2:F730,'P23+P24 Buchungen'!D2:D730,$E12,'P23+P24 Buchungen'!C2:C730,"&gt;="&amp;AS$4,'P23+P24 Buchungen'!C2:C730,"&lt;"&amp;AS$5+1,'P23+P24 Buchungen'!L2:L730,"Ausgaben")-SUMIFS('P23+P24 Buchungen'!F2:F730,'P23+P24 Buchungen'!D2:D730,$E12,'P23+P24 Buchungen'!C2:C730,"&gt;="&amp;AS$4,'P23+P24 Buchungen'!C2:C730,"&lt;"&amp;AS$5+1,'P23+P24 Buchungen'!P2:P730,"Einnahmen")+SUMIFS('P23+P24 Buchungen'!F2:F730,'P23+P24 Buchungen'!D2:D730,$E12,'P23+P24 Buchungen'!C2:C730,"&gt;="&amp;AS$4,'P23+P24 Buchungen'!C2:C730,"&lt;"&amp;AS$5+1,'P23+P24 Buchungen'!L2:L730,"Einnahmen")-SUMIFS('P23+P24 Buchungen'!F2:F730,'P23+P24 Buchungen'!D2:D730,$E12,'P23+P24 Buchungen'!C2:C730,"&gt;="&amp;AS$4,'P23+P24 Buchungen'!C2:C730,"&lt;"&amp;AS$5+1,'P23+P24 Buchungen'!P2:P730,"Ausgaben")</f>
        <v>0</v>
      </c>
    </row>
    <row r="13" spans="1:45" ht="16" x14ac:dyDescent="0.2">
      <c r="D13" s="27" t="s">
        <v>5332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f>SUM(Q14:Q16)</f>
        <v>0</v>
      </c>
      <c r="Q13" s="43"/>
      <c r="R13" s="28"/>
      <c r="S13" s="27"/>
      <c r="T13" s="42">
        <f>SUM(U14:U16)</f>
        <v>2411.77</v>
      </c>
      <c r="U13" s="43"/>
      <c r="V13" s="28"/>
      <c r="W13" s="27"/>
      <c r="X13" s="42">
        <v>9780</v>
      </c>
      <c r="Y13" s="43"/>
      <c r="Z13" s="28"/>
      <c r="AA13" s="27"/>
      <c r="AB13" s="42">
        <f>SUM(AC14:AC16)</f>
        <v>609.02</v>
      </c>
      <c r="AC13" s="43"/>
      <c r="AD13" s="28"/>
      <c r="AE13" s="27"/>
      <c r="AF13" s="42">
        <f>SUM(AG14:AG16)</f>
        <v>3277.11</v>
      </c>
      <c r="AG13" s="43"/>
      <c r="AH13" s="28"/>
      <c r="AI13" s="27"/>
      <c r="AJ13" s="42">
        <v>9840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</row>
    <row r="14" spans="1:45" x14ac:dyDescent="0.2">
      <c r="D14" t="s">
        <v>5011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Buchungen'!F2:F730,'P23+P24 Buchungen'!D2:D730,$E14,'P23+P24 Buchungen'!C2:C730,"&gt;="&amp;Q$4,'P23+P24 Buchungen'!C2:C730,"&lt;"&amp;Q$5+1,'P23+P24 Buchungen'!L2:L730,"Ausgaben")-SUMIFS('P23+P24 Buchungen'!F2:F730,'P23+P24 Buchungen'!D2:D730,$E14,'P23+P24 Buchungen'!C2:C730,"&gt;="&amp;Q$4,'P23+P24 Buchungen'!C2:C730,"&lt;"&amp;Q$5+1,'P23+P24 Buchungen'!P2:P730,"Einnahmen")+SUMIFS('P23+P24 Buchungen'!F2:F730,'P23+P24 Buchungen'!D2:D730,$E14,'P23+P24 Buchungen'!C2:C730,"&gt;="&amp;Q$4,'P23+P24 Buchungen'!C2:C730,"&lt;"&amp;Q$5+1,'P23+P24 Buchungen'!L2:L730,"Einnahmen")-SUMIFS('P23+P24 Buchungen'!F2:F730,'P23+P24 Buchungen'!D2:D730,$E14,'P23+P24 Buchungen'!C2:C730,"&gt;="&amp;Q$4,'P23+P24 Buchungen'!C2:C730,"&lt;"&amp;Q$5+1,'P23+P24 Buchungen'!P2:P730,"Ausgaben")</f>
        <v>0</v>
      </c>
      <c r="R14" s="21"/>
      <c r="U14" s="26">
        <f>SUMIFS('P23+P24 Buchungen'!F2:F730,'P23+P24 Buchungen'!D2:D730,$E14,'P23+P24 Buchungen'!C2:C730,"&gt;="&amp;U$4,'P23+P24 Buchungen'!C2:C730,"&lt;"&amp;U$5+1,'P23+P24 Buchungen'!L2:L730,"Ausgaben")-SUMIFS('P23+P24 Buchungen'!F2:F730,'P23+P24 Buchungen'!D2:D730,$E14,'P23+P24 Buchungen'!C2:C730,"&gt;="&amp;U$4,'P23+P24 Buchungen'!C2:C730,"&lt;"&amp;U$5+1,'P23+P24 Buchungen'!P2:P730,"Einnahmen")+SUMIFS('P23+P24 Buchungen'!F2:F730,'P23+P24 Buchungen'!D2:D730,$E14,'P23+P24 Buchungen'!C2:C730,"&gt;="&amp;U$4,'P23+P24 Buchungen'!C2:C730,"&lt;"&amp;U$5+1,'P23+P24 Buchungen'!L2:L730,"Einnahmen")-SUMIFS('P23+P24 Buchungen'!F2:F730,'P23+P24 Buchungen'!D2:D730,$E14,'P23+P24 Buchungen'!C2:C730,"&gt;="&amp;U$4,'P23+P24 Buchungen'!C2:C730,"&lt;"&amp;U$5+1,'P23+P24 Buchungen'!P2:P730,"Ausgaben")</f>
        <v>611.77</v>
      </c>
      <c r="V14" s="21"/>
      <c r="Y14" s="29">
        <v>7230</v>
      </c>
      <c r="Z14" s="21"/>
      <c r="AC14" s="26">
        <f>SUMIFS('P23+P24 Buchungen'!F2:F730,'P23+P24 Buchungen'!D2:D730,$E14,'P23+P24 Buchungen'!C2:C730,"&gt;="&amp;AC$4,'P23+P24 Buchungen'!C2:C730,"&lt;"&amp;AC$5+1,'P23+P24 Buchungen'!L2:L730,"Ausgaben")-SUMIFS('P23+P24 Buchungen'!F2:F730,'P23+P24 Buchungen'!D2:D730,$E14,'P23+P24 Buchungen'!C2:C730,"&gt;="&amp;AC$4,'P23+P24 Buchungen'!C2:C730,"&lt;"&amp;AC$5+1,'P23+P24 Buchungen'!P2:P730,"Einnahmen")+SUMIFS('P23+P24 Buchungen'!F2:F730,'P23+P24 Buchungen'!D2:D730,$E14,'P23+P24 Buchungen'!C2:C730,"&gt;="&amp;AC$4,'P23+P24 Buchungen'!C2:C730,"&lt;"&amp;AC$5+1,'P23+P24 Buchungen'!L2:L730,"Einnahmen")-SUMIFS('P23+P24 Buchungen'!F2:F730,'P23+P24 Buchungen'!D2:D730,$E14,'P23+P24 Buchungen'!C2:C730,"&gt;="&amp;AC$4,'P23+P24 Buchungen'!C2:C730,"&lt;"&amp;AC$5+1,'P23+P24 Buchungen'!P2:P730,"Ausgaben")</f>
        <v>609.02</v>
      </c>
      <c r="AD14" s="21"/>
      <c r="AG14" s="26">
        <f>SUMIFS('P23+P24 Buchungen'!F2:F730,'P23+P24 Buchungen'!D2:D730,$E14,'P23+P24 Buchungen'!C2:C730,"&gt;="&amp;AG$4,'P23+P24 Buchungen'!C2:C730,"&lt;"&amp;AG$5+1,'P23+P24 Buchungen'!L2:L730,"Ausgaben")-SUMIFS('P23+P24 Buchungen'!F2:F730,'P23+P24 Buchungen'!D2:D730,$E14,'P23+P24 Buchungen'!C2:C730,"&gt;="&amp;AG$4,'P23+P24 Buchungen'!C2:C730,"&lt;"&amp;AG$5+1,'P23+P24 Buchungen'!P2:P730,"Einnahmen")+SUMIFS('P23+P24 Buchungen'!F2:F730,'P23+P24 Buchungen'!D2:D730,$E14,'P23+P24 Buchungen'!C2:C730,"&gt;="&amp;AG$4,'P23+P24 Buchungen'!C2:C730,"&lt;"&amp;AG$5+1,'P23+P24 Buchungen'!L2:L730,"Einnahmen")-SUMIFS('P23+P24 Buchungen'!F2:F730,'P23+P24 Buchungen'!D2:D730,$E14,'P23+P24 Buchungen'!C2:C730,"&gt;="&amp;AG$4,'P23+P24 Buchungen'!C2:C730,"&lt;"&amp;AG$5+1,'P23+P24 Buchungen'!P2:P730,"Ausgaben")</f>
        <v>2282.38</v>
      </c>
      <c r="AH14" s="21"/>
      <c r="AK14" s="29">
        <v>7240</v>
      </c>
      <c r="AL14" s="21"/>
      <c r="AO14" s="26">
        <f>SUMIFS('P23+P24 Buchungen'!F2:F730,'P23+P24 Buchungen'!D2:D730,$E14,'P23+P24 Buchungen'!C2:C730,"&gt;="&amp;AO$4,'P23+P24 Buchungen'!C2:C730,"&lt;"&amp;AO$5+1,'P23+P24 Buchungen'!L2:L730,"Ausgaben")-SUMIFS('P23+P24 Buchungen'!F2:F730,'P23+P24 Buchungen'!D2:D730,$E14,'P23+P24 Buchungen'!C2:C730,"&gt;="&amp;AO$4,'P23+P24 Buchungen'!C2:C730,"&lt;"&amp;AO$5+1,'P23+P24 Buchungen'!P2:P730,"Einnahmen")+SUMIFS('P23+P24 Buchungen'!F2:F730,'P23+P24 Buchungen'!D2:D730,$E14,'P23+P24 Buchungen'!C2:C730,"&gt;="&amp;AO$4,'P23+P24 Buchungen'!C2:C730,"&lt;"&amp;AO$5+1,'P23+P24 Buchungen'!L2:L730,"Einnahmen")-SUMIFS('P23+P24 Buchungen'!F2:F730,'P23+P24 Buchungen'!D2:D730,$E14,'P23+P24 Buchungen'!C2:C730,"&gt;="&amp;AO$4,'P23+P24 Buchungen'!C2:C730,"&lt;"&amp;AO$5+1,'P23+P24 Buchungen'!P2:P730,"Ausgaben")</f>
        <v>0</v>
      </c>
      <c r="AP14" s="21"/>
      <c r="AS14" s="26">
        <f>SUMIFS('P23+P24 Buchungen'!F2:F730,'P23+P24 Buchungen'!D2:D730,$E14,'P23+P24 Buchungen'!C2:C730,"&gt;="&amp;AS$4,'P23+P24 Buchungen'!C2:C730,"&lt;"&amp;AS$5+1,'P23+P24 Buchungen'!L2:L730,"Ausgaben")-SUMIFS('P23+P24 Buchungen'!F2:F730,'P23+P24 Buchungen'!D2:D730,$E14,'P23+P24 Buchungen'!C2:C730,"&gt;="&amp;AS$4,'P23+P24 Buchungen'!C2:C730,"&lt;"&amp;AS$5+1,'P23+P24 Buchungen'!P2:P730,"Einnahmen")+SUMIFS('P23+P24 Buchungen'!F2:F730,'P23+P24 Buchungen'!D2:D730,$E14,'P23+P24 Buchungen'!C2:C730,"&gt;="&amp;AS$4,'P23+P24 Buchungen'!C2:C730,"&lt;"&amp;AS$5+1,'P23+P24 Buchungen'!L2:L730,"Einnahmen")-SUMIFS('P23+P24 Buchungen'!F2:F730,'P23+P24 Buchungen'!D2:D730,$E14,'P23+P24 Buchungen'!C2:C730,"&gt;="&amp;AS$4,'P23+P24 Buchungen'!C2:C730,"&lt;"&amp;AS$5+1,'P23+P24 Buchungen'!P2:P730,"Ausgaben")</f>
        <v>0</v>
      </c>
    </row>
    <row r="15" spans="1:45" x14ac:dyDescent="0.2">
      <c r="D15" t="s">
        <v>5013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Buchungen'!F2:F730,'P23+P24 Buchungen'!D2:D730,$E15,'P23+P24 Buchungen'!C2:C730,"&gt;="&amp;Q$4,'P23+P24 Buchungen'!C2:C730,"&lt;"&amp;Q$5+1,'P23+P24 Buchungen'!L2:L730,"Ausgaben")-SUMIFS('P23+P24 Buchungen'!F2:F730,'P23+P24 Buchungen'!D2:D730,$E15,'P23+P24 Buchungen'!C2:C730,"&gt;="&amp;Q$4,'P23+P24 Buchungen'!C2:C730,"&lt;"&amp;Q$5+1,'P23+P24 Buchungen'!P2:P730,"Einnahmen")+SUMIFS('P23+P24 Buchungen'!F2:F730,'P23+P24 Buchungen'!D2:D730,$E15,'P23+P24 Buchungen'!C2:C730,"&gt;="&amp;Q$4,'P23+P24 Buchungen'!C2:C730,"&lt;"&amp;Q$5+1,'P23+P24 Buchungen'!L2:L730,"Einnahmen")-SUMIFS('P23+P24 Buchungen'!F2:F730,'P23+P24 Buchungen'!D2:D730,$E15,'P23+P24 Buchungen'!C2:C730,"&gt;="&amp;Q$4,'P23+P24 Buchungen'!C2:C730,"&lt;"&amp;Q$5+1,'P23+P24 Buchungen'!P2:P730,"Ausgaben")</f>
        <v>0</v>
      </c>
      <c r="R15" s="21"/>
      <c r="U15" s="26">
        <f>SUMIFS('P23+P24 Buchungen'!F2:F730,'P23+P24 Buchungen'!D2:D730,$E15,'P23+P24 Buchungen'!C2:C730,"&gt;="&amp;U$4,'P23+P24 Buchungen'!C2:C730,"&lt;"&amp;U$5+1,'P23+P24 Buchungen'!L2:L730,"Ausgaben")-SUMIFS('P23+P24 Buchungen'!F2:F730,'P23+P24 Buchungen'!D2:D730,$E15,'P23+P24 Buchungen'!C2:C730,"&gt;="&amp;U$4,'P23+P24 Buchungen'!C2:C730,"&lt;"&amp;U$5+1,'P23+P24 Buchungen'!P2:P730,"Einnahmen")+SUMIFS('P23+P24 Buchungen'!F2:F730,'P23+P24 Buchungen'!D2:D730,$E15,'P23+P24 Buchungen'!C2:C730,"&gt;="&amp;U$4,'P23+P24 Buchungen'!C2:C730,"&lt;"&amp;U$5+1,'P23+P24 Buchungen'!L2:L730,"Einnahmen")-SUMIFS('P23+P24 Buchungen'!F2:F730,'P23+P24 Buchungen'!D2:D730,$E15,'P23+P24 Buchungen'!C2:C730,"&gt;="&amp;U$4,'P23+P24 Buchungen'!C2:C730,"&lt;"&amp;U$5+1,'P23+P24 Buchungen'!P2:P730,"Ausgaben")</f>
        <v>1800</v>
      </c>
      <c r="V15" s="21"/>
      <c r="Y15" s="29">
        <v>750</v>
      </c>
      <c r="Z15" s="21"/>
      <c r="AC15" s="26">
        <f>SUMIFS('P23+P24 Buchungen'!F2:F730,'P23+P24 Buchungen'!D2:D730,$E15,'P23+P24 Buchungen'!C2:C730,"&gt;="&amp;AC$4,'P23+P24 Buchungen'!C2:C730,"&lt;"&amp;AC$5+1,'P23+P24 Buchungen'!L2:L730,"Ausgaben")-SUMIFS('P23+P24 Buchungen'!F2:F730,'P23+P24 Buchungen'!D2:D730,$E15,'P23+P24 Buchungen'!C2:C730,"&gt;="&amp;AC$4,'P23+P24 Buchungen'!C2:C730,"&lt;"&amp;AC$5+1,'P23+P24 Buchungen'!P2:P730,"Einnahmen")+SUMIFS('P23+P24 Buchungen'!F2:F730,'P23+P24 Buchungen'!D2:D730,$E15,'P23+P24 Buchungen'!C2:C730,"&gt;="&amp;AC$4,'P23+P24 Buchungen'!C2:C730,"&lt;"&amp;AC$5+1,'P23+P24 Buchungen'!L2:L730,"Einnahmen")-SUMIFS('P23+P24 Buchungen'!F2:F730,'P23+P24 Buchungen'!D2:D730,$E15,'P23+P24 Buchungen'!C2:C730,"&gt;="&amp;AC$4,'P23+P24 Buchungen'!C2:C730,"&lt;"&amp;AC$5+1,'P23+P24 Buchungen'!P2:P730,"Ausgaben")</f>
        <v>0</v>
      </c>
      <c r="AD15" s="21"/>
      <c r="AG15" s="26">
        <f>SUMIFS('P23+P24 Buchungen'!F2:F730,'P23+P24 Buchungen'!D2:D730,$E15,'P23+P24 Buchungen'!C2:C730,"&gt;="&amp;AG$4,'P23+P24 Buchungen'!C2:C730,"&lt;"&amp;AG$5+1,'P23+P24 Buchungen'!L2:L730,"Ausgaben")-SUMIFS('P23+P24 Buchungen'!F2:F730,'P23+P24 Buchungen'!D2:D730,$E15,'P23+P24 Buchungen'!C2:C730,"&gt;="&amp;AG$4,'P23+P24 Buchungen'!C2:C730,"&lt;"&amp;AG$5+1,'P23+P24 Buchungen'!P2:P730,"Einnahmen")+SUMIFS('P23+P24 Buchungen'!F2:F730,'P23+P24 Buchungen'!D2:D730,$E15,'P23+P24 Buchungen'!C2:C730,"&gt;="&amp;AG$4,'P23+P24 Buchungen'!C2:C730,"&lt;"&amp;AG$5+1,'P23+P24 Buchungen'!L2:L730,"Einnahmen")-SUMIFS('P23+P24 Buchungen'!F2:F730,'P23+P24 Buchungen'!D2:D730,$E15,'P23+P24 Buchungen'!C2:C730,"&gt;="&amp;AG$4,'P23+P24 Buchungen'!C2:C730,"&lt;"&amp;AG$5+1,'P23+P24 Buchungen'!P2:P730,"Ausgaben")</f>
        <v>994.73</v>
      </c>
      <c r="AH15" s="21"/>
      <c r="AK15" s="29">
        <v>800</v>
      </c>
      <c r="AL15" s="21"/>
      <c r="AO15" s="26">
        <f>SUMIFS('P23+P24 Buchungen'!F2:F730,'P23+P24 Buchungen'!D2:D730,$E15,'P23+P24 Buchungen'!C2:C730,"&gt;="&amp;AO$4,'P23+P24 Buchungen'!C2:C730,"&lt;"&amp;AO$5+1,'P23+P24 Buchungen'!L2:L730,"Ausgaben")-SUMIFS('P23+P24 Buchungen'!F2:F730,'P23+P24 Buchungen'!D2:D730,$E15,'P23+P24 Buchungen'!C2:C730,"&gt;="&amp;AO$4,'P23+P24 Buchungen'!C2:C730,"&lt;"&amp;AO$5+1,'P23+P24 Buchungen'!P2:P730,"Einnahmen")+SUMIFS('P23+P24 Buchungen'!F2:F730,'P23+P24 Buchungen'!D2:D730,$E15,'P23+P24 Buchungen'!C2:C730,"&gt;="&amp;AO$4,'P23+P24 Buchungen'!C2:C730,"&lt;"&amp;AO$5+1,'P23+P24 Buchungen'!L2:L730,"Einnahmen")-SUMIFS('P23+P24 Buchungen'!F2:F730,'P23+P24 Buchungen'!D2:D730,$E15,'P23+P24 Buchungen'!C2:C730,"&gt;="&amp;AO$4,'P23+P24 Buchungen'!C2:C730,"&lt;"&amp;AO$5+1,'P23+P24 Buchungen'!P2:P730,"Ausgaben")</f>
        <v>0</v>
      </c>
      <c r="AP15" s="21"/>
      <c r="AS15" s="26">
        <f>SUMIFS('P23+P24 Buchungen'!F2:F730,'P23+P24 Buchungen'!D2:D730,$E15,'P23+P24 Buchungen'!C2:C730,"&gt;="&amp;AS$4,'P23+P24 Buchungen'!C2:C730,"&lt;"&amp;AS$5+1,'P23+P24 Buchungen'!L2:L730,"Ausgaben")-SUMIFS('P23+P24 Buchungen'!F2:F730,'P23+P24 Buchungen'!D2:D730,$E15,'P23+P24 Buchungen'!C2:C730,"&gt;="&amp;AS$4,'P23+P24 Buchungen'!C2:C730,"&lt;"&amp;AS$5+1,'P23+P24 Buchungen'!P2:P730,"Einnahmen")+SUMIFS('P23+P24 Buchungen'!F2:F730,'P23+P24 Buchungen'!D2:D730,$E15,'P23+P24 Buchungen'!C2:C730,"&gt;="&amp;AS$4,'P23+P24 Buchungen'!C2:C730,"&lt;"&amp;AS$5+1,'P23+P24 Buchungen'!L2:L730,"Einnahmen")-SUMIFS('P23+P24 Buchungen'!F2:F730,'P23+P24 Buchungen'!D2:D730,$E15,'P23+P24 Buchungen'!C2:C730,"&gt;="&amp;AS$4,'P23+P24 Buchungen'!C2:C730,"&lt;"&amp;AS$5+1,'P23+P24 Buchungen'!P2:P730,"Ausgaben")</f>
        <v>0</v>
      </c>
    </row>
    <row r="16" spans="1:45" x14ac:dyDescent="0.2">
      <c r="D16" t="s">
        <v>5201</v>
      </c>
      <c r="E16" t="s">
        <v>5333</v>
      </c>
      <c r="F16" s="21"/>
      <c r="I16" s="22"/>
      <c r="J16" s="21"/>
      <c r="M16" s="29">
        <v>1800</v>
      </c>
      <c r="N16" s="21"/>
      <c r="Q16" s="26">
        <f>SUMIFS('P23+P24 Buchungen'!F2:F730,'P23+P24 Buchungen'!D2:D730,$E16,'P23+P24 Buchungen'!C2:C730,"&gt;="&amp;Q$4,'P23+P24 Buchungen'!C2:C730,"&lt;"&amp;Q$5+1,'P23+P24 Buchungen'!L2:L730,"Ausgaben")-SUMIFS('P23+P24 Buchungen'!F2:F730,'P23+P24 Buchungen'!D2:D730,$E16,'P23+P24 Buchungen'!C2:C730,"&gt;="&amp;Q$4,'P23+P24 Buchungen'!C2:C730,"&lt;"&amp;Q$5+1,'P23+P24 Buchungen'!P2:P730,"Einnahmen")+SUMIFS('P23+P24 Buchungen'!F2:F730,'P23+P24 Buchungen'!D2:D730,$E16,'P23+P24 Buchungen'!C2:C730,"&gt;="&amp;Q$4,'P23+P24 Buchungen'!C2:C730,"&lt;"&amp;Q$5+1,'P23+P24 Buchungen'!L2:L730,"Einnahmen")-SUMIFS('P23+P24 Buchungen'!F2:F730,'P23+P24 Buchungen'!D2:D730,$E16,'P23+P24 Buchungen'!C2:C730,"&gt;="&amp;Q$4,'P23+P24 Buchungen'!C2:C730,"&lt;"&amp;Q$5+1,'P23+P24 Buchungen'!P2:P730,"Ausgaben")</f>
        <v>0</v>
      </c>
      <c r="R16" s="21"/>
      <c r="U16" s="26">
        <f>SUMIFS('P23+P24 Buchungen'!F2:F730,'P23+P24 Buchungen'!D2:D730,$E16,'P23+P24 Buchungen'!C2:C730,"&gt;="&amp;U$4,'P23+P24 Buchungen'!C2:C730,"&lt;"&amp;U$5+1,'P23+P24 Buchungen'!L2:L730,"Ausgaben")-SUMIFS('P23+P24 Buchungen'!F2:F730,'P23+P24 Buchungen'!D2:D730,$E16,'P23+P24 Buchungen'!C2:C730,"&gt;="&amp;U$4,'P23+P24 Buchungen'!C2:C730,"&lt;"&amp;U$5+1,'P23+P24 Buchungen'!P2:P730,"Einnahmen")+SUMIFS('P23+P24 Buchungen'!F2:F730,'P23+P24 Buchungen'!D2:D730,$E16,'P23+P24 Buchungen'!C2:C730,"&gt;="&amp;U$4,'P23+P24 Buchungen'!C2:C730,"&lt;"&amp;U$5+1,'P23+P24 Buchungen'!L2:L730,"Einnahmen")-SUMIFS('P23+P24 Buchungen'!F2:F730,'P23+P24 Buchungen'!D2:D730,$E16,'P23+P24 Buchungen'!C2:C730,"&gt;="&amp;U$4,'P23+P24 Buchungen'!C2:C730,"&lt;"&amp;U$5+1,'P23+P24 Buchungen'!P2:P730,"Ausgaben")</f>
        <v>0</v>
      </c>
      <c r="V16" s="21"/>
      <c r="Y16" s="29">
        <v>1800</v>
      </c>
      <c r="Z16" s="21"/>
      <c r="AC16" s="26">
        <f>SUMIFS('P23+P24 Buchungen'!F2:F730,'P23+P24 Buchungen'!D2:D730,$E16,'P23+P24 Buchungen'!C2:C730,"&gt;="&amp;AC$4,'P23+P24 Buchungen'!C2:C730,"&lt;"&amp;AC$5+1,'P23+P24 Buchungen'!L2:L730,"Ausgaben")-SUMIFS('P23+P24 Buchungen'!F2:F730,'P23+P24 Buchungen'!D2:D730,$E16,'P23+P24 Buchungen'!C2:C730,"&gt;="&amp;AC$4,'P23+P24 Buchungen'!C2:C730,"&lt;"&amp;AC$5+1,'P23+P24 Buchungen'!P2:P730,"Einnahmen")+SUMIFS('P23+P24 Buchungen'!F2:F730,'P23+P24 Buchungen'!D2:D730,$E16,'P23+P24 Buchungen'!C2:C730,"&gt;="&amp;AC$4,'P23+P24 Buchungen'!C2:C730,"&lt;"&amp;AC$5+1,'P23+P24 Buchungen'!L2:L730,"Einnahmen")-SUMIFS('P23+P24 Buchungen'!F2:F730,'P23+P24 Buchungen'!D2:D730,$E16,'P23+P24 Buchungen'!C2:C730,"&gt;="&amp;AC$4,'P23+P24 Buchungen'!C2:C730,"&lt;"&amp;AC$5+1,'P23+P24 Buchungen'!P2:P730,"Ausgaben")</f>
        <v>0</v>
      </c>
      <c r="AD16" s="21"/>
      <c r="AG16" s="26">
        <f>SUMIFS('P23+P24 Buchungen'!F2:F730,'P23+P24 Buchungen'!D2:D730,$E16,'P23+P24 Buchungen'!C2:C730,"&gt;="&amp;AG$4,'P23+P24 Buchungen'!C2:C730,"&lt;"&amp;AG$5+1,'P23+P24 Buchungen'!L2:L730,"Ausgaben")-SUMIFS('P23+P24 Buchungen'!F2:F730,'P23+P24 Buchungen'!D2:D730,$E16,'P23+P24 Buchungen'!C2:C730,"&gt;="&amp;AG$4,'P23+P24 Buchungen'!C2:C730,"&lt;"&amp;AG$5+1,'P23+P24 Buchungen'!P2:P730,"Einnahmen")+SUMIFS('P23+P24 Buchungen'!F2:F730,'P23+P24 Buchungen'!D2:D730,$E16,'P23+P24 Buchungen'!C2:C730,"&gt;="&amp;AG$4,'P23+P24 Buchungen'!C2:C730,"&lt;"&amp;AG$5+1,'P23+P24 Buchungen'!L2:L730,"Einnahmen")-SUMIFS('P23+P24 Buchungen'!F2:F730,'P23+P24 Buchungen'!D2:D730,$E16,'P23+P24 Buchungen'!C2:C730,"&gt;="&amp;AG$4,'P23+P24 Buchungen'!C2:C730,"&lt;"&amp;AG$5+1,'P23+P24 Buchungen'!P2:P730,"Ausgaben")</f>
        <v>0</v>
      </c>
      <c r="AH16" s="21"/>
      <c r="AK16" s="29">
        <v>1800</v>
      </c>
      <c r="AL16" s="21"/>
      <c r="AO16" s="26">
        <f>SUMIFS('P23+P24 Buchungen'!F2:F730,'P23+P24 Buchungen'!D2:D730,$E16,'P23+P24 Buchungen'!C2:C730,"&gt;="&amp;AO$4,'P23+P24 Buchungen'!C2:C730,"&lt;"&amp;AO$5+1,'P23+P24 Buchungen'!L2:L730,"Ausgaben")-SUMIFS('P23+P24 Buchungen'!F2:F730,'P23+P24 Buchungen'!D2:D730,$E16,'P23+P24 Buchungen'!C2:C730,"&gt;="&amp;AO$4,'P23+P24 Buchungen'!C2:C730,"&lt;"&amp;AO$5+1,'P23+P24 Buchungen'!P2:P730,"Einnahmen")+SUMIFS('P23+P24 Buchungen'!F2:F730,'P23+P24 Buchungen'!D2:D730,$E16,'P23+P24 Buchungen'!C2:C730,"&gt;="&amp;AO$4,'P23+P24 Buchungen'!C2:C730,"&lt;"&amp;AO$5+1,'P23+P24 Buchungen'!L2:L730,"Einnahmen")-SUMIFS('P23+P24 Buchungen'!F2:F730,'P23+P24 Buchungen'!D2:D730,$E16,'P23+P24 Buchungen'!C2:C730,"&gt;="&amp;AO$4,'P23+P24 Buchungen'!C2:C730,"&lt;"&amp;AO$5+1,'P23+P24 Buchungen'!P2:P730,"Ausgaben")</f>
        <v>0</v>
      </c>
      <c r="AP16" s="21"/>
      <c r="AS16" s="26">
        <f>SUMIFS('P23+P24 Buchungen'!F2:F730,'P23+P24 Buchungen'!D2:D730,$E16,'P23+P24 Buchungen'!C2:C730,"&gt;="&amp;AS$4,'P23+P24 Buchungen'!C2:C730,"&lt;"&amp;AS$5+1,'P23+P24 Buchungen'!L2:L730,"Ausgaben")-SUMIFS('P23+P24 Buchungen'!F2:F730,'P23+P24 Buchungen'!D2:D730,$E16,'P23+P24 Buchungen'!C2:C730,"&gt;="&amp;AS$4,'P23+P24 Buchungen'!C2:C730,"&lt;"&amp;AS$5+1,'P23+P24 Buchungen'!P2:P730,"Einnahmen")+SUMIFS('P23+P24 Buchungen'!F2:F730,'P23+P24 Buchungen'!D2:D730,$E16,'P23+P24 Buchungen'!C2:C730,"&gt;="&amp;AS$4,'P23+P24 Buchungen'!C2:C730,"&lt;"&amp;AS$5+1,'P23+P24 Buchungen'!L2:L730,"Einnahmen")-SUMIFS('P23+P24 Buchungen'!F2:F730,'P23+P24 Buchungen'!D2:D730,$E16,'P23+P24 Buchungen'!C2:C730,"&gt;="&amp;AS$4,'P23+P24 Buchungen'!C2:C730,"&lt;"&amp;AS$5+1,'P23+P24 Buchungen'!P2:P730,"Ausgaben")</f>
        <v>0</v>
      </c>
    </row>
    <row r="17" spans="3:45" ht="18" x14ac:dyDescent="0.2">
      <c r="C17" s="24" t="s">
        <v>5148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f>SUM(P18:P22)</f>
        <v>60473.790000000008</v>
      </c>
      <c r="P17" s="45"/>
      <c r="Q17" s="43"/>
      <c r="R17" s="25"/>
      <c r="S17" s="46">
        <f>SUM(T18:T22)</f>
        <v>75618.09</v>
      </c>
      <c r="T17" s="45"/>
      <c r="U17" s="43"/>
      <c r="V17" s="25"/>
      <c r="W17" s="46">
        <v>172830</v>
      </c>
      <c r="X17" s="45"/>
      <c r="Y17" s="43"/>
      <c r="Z17" s="25"/>
      <c r="AA17" s="46">
        <f>SUM(AB18:AB22)</f>
        <v>63988.619999999995</v>
      </c>
      <c r="AB17" s="45"/>
      <c r="AC17" s="43"/>
      <c r="AD17" s="25"/>
      <c r="AE17" s="46">
        <f>SUM(AF18:AF22)</f>
        <v>75312.950000000012</v>
      </c>
      <c r="AF17" s="45"/>
      <c r="AG17" s="43"/>
      <c r="AH17" s="25"/>
      <c r="AI17" s="46">
        <v>177000</v>
      </c>
      <c r="AJ17" s="45"/>
      <c r="AK17" s="43"/>
      <c r="AL17" s="25"/>
      <c r="AM17" s="46">
        <f>SUM(AN18:AN22)</f>
        <v>0</v>
      </c>
      <c r="AN17" s="45"/>
      <c r="AO17" s="43"/>
      <c r="AP17" s="25"/>
      <c r="AQ17" s="46">
        <f>SUM(AR18:AR22)</f>
        <v>0</v>
      </c>
      <c r="AR17" s="45"/>
      <c r="AS17" s="43"/>
    </row>
    <row r="18" spans="3:45" ht="16" x14ac:dyDescent="0.2">
      <c r="D18" s="27" t="s">
        <v>5357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f>SUM(Q19:Q21)</f>
        <v>60473.790000000008</v>
      </c>
      <c r="Q18" s="43"/>
      <c r="R18" s="28"/>
      <c r="S18" s="27"/>
      <c r="T18" s="42">
        <f>SUM(U19:U21)</f>
        <v>68872.47</v>
      </c>
      <c r="U18" s="43"/>
      <c r="V18" s="28"/>
      <c r="W18" s="27"/>
      <c r="X18" s="42">
        <v>133800</v>
      </c>
      <c r="Y18" s="43"/>
      <c r="Z18" s="28"/>
      <c r="AA18" s="27"/>
      <c r="AB18" s="42">
        <f>SUM(AC19:AC21)</f>
        <v>63988.619999999995</v>
      </c>
      <c r="AC18" s="43"/>
      <c r="AD18" s="28"/>
      <c r="AE18" s="27"/>
      <c r="AF18" s="42">
        <f>SUM(AG19:AG21)</f>
        <v>70670.900000000009</v>
      </c>
      <c r="AG18" s="43"/>
      <c r="AH18" s="28"/>
      <c r="AI18" s="27"/>
      <c r="AJ18" s="42">
        <v>134300</v>
      </c>
      <c r="AK18" s="43"/>
      <c r="AL18" s="28"/>
      <c r="AM18" s="27"/>
      <c r="AN18" s="42">
        <f>SUM(AO19:AO21)</f>
        <v>0</v>
      </c>
      <c r="AO18" s="43"/>
      <c r="AP18" s="28"/>
      <c r="AQ18" s="27"/>
      <c r="AR18" s="42">
        <f>SUM(AS19:AS21)</f>
        <v>0</v>
      </c>
      <c r="AS18" s="43"/>
    </row>
    <row r="19" spans="3:45" x14ac:dyDescent="0.2">
      <c r="D19" t="s">
        <v>5015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Buchungen'!F2:F730,'P23+P24 Buchungen'!D2:D730,$E19,'P23+P24 Buchungen'!C2:C730,"&gt;="&amp;Q$4,'P23+P24 Buchungen'!C2:C730,"&lt;"&amp;Q$5+1,'P23+P24 Buchungen'!L2:L730,"Ausgaben")-SUMIFS('P23+P24 Buchungen'!F2:F730,'P23+P24 Buchungen'!D2:D730,$E19,'P23+P24 Buchungen'!C2:C730,"&gt;="&amp;Q$4,'P23+P24 Buchungen'!C2:C730,"&lt;"&amp;Q$5+1,'P23+P24 Buchungen'!P2:P730,"Einnahmen")+SUMIFS('P23+P24 Buchungen'!F2:F730,'P23+P24 Buchungen'!D2:D730,$E19,'P23+P24 Buchungen'!C2:C730,"&gt;="&amp;Q$4,'P23+P24 Buchungen'!C2:C730,"&lt;"&amp;Q$5+1,'P23+P24 Buchungen'!L2:L730,"Einnahmen")-SUMIFS('P23+P24 Buchungen'!F2:F730,'P23+P24 Buchungen'!D2:D730,$E19,'P23+P24 Buchungen'!C2:C730,"&gt;="&amp;Q$4,'P23+P24 Buchungen'!C2:C730,"&lt;"&amp;Q$5+1,'P23+P24 Buchungen'!P2:P730,"Ausgaben")</f>
        <v>22865.210000000003</v>
      </c>
      <c r="R19" s="21"/>
      <c r="U19" s="26">
        <f>SUMIFS('P23+P24 Buchungen'!F2:F730,'P23+P24 Buchungen'!D2:D730,$E19,'P23+P24 Buchungen'!C2:C730,"&gt;="&amp;U$4,'P23+P24 Buchungen'!C2:C730,"&lt;"&amp;U$5+1,'P23+P24 Buchungen'!L2:L730,"Ausgaben")-SUMIFS('P23+P24 Buchungen'!F2:F730,'P23+P24 Buchungen'!D2:D730,$E19,'P23+P24 Buchungen'!C2:C730,"&gt;="&amp;U$4,'P23+P24 Buchungen'!C2:C730,"&lt;"&amp;U$5+1,'P23+P24 Buchungen'!P2:P730,"Einnahmen")+SUMIFS('P23+P24 Buchungen'!F2:F730,'P23+P24 Buchungen'!D2:D730,$E19,'P23+P24 Buchungen'!C2:C730,"&gt;="&amp;U$4,'P23+P24 Buchungen'!C2:C730,"&lt;"&amp;U$5+1,'P23+P24 Buchungen'!L2:L730,"Einnahmen")-SUMIFS('P23+P24 Buchungen'!F2:F730,'P23+P24 Buchungen'!D2:D730,$E19,'P23+P24 Buchungen'!C2:C730,"&gt;="&amp;U$4,'P23+P24 Buchungen'!C2:C730,"&lt;"&amp;U$5+1,'P23+P24 Buchungen'!P2:P730,"Ausgaben")</f>
        <v>25847.66</v>
      </c>
      <c r="V19" s="21"/>
      <c r="Y19" s="29">
        <v>49625</v>
      </c>
      <c r="Z19" s="21"/>
      <c r="AC19" s="26">
        <f>SUMIFS('P23+P24 Buchungen'!F2:F730,'P23+P24 Buchungen'!D2:D730,$E19,'P23+P24 Buchungen'!C2:C730,"&gt;="&amp;AC$4,'P23+P24 Buchungen'!C2:C730,"&lt;"&amp;AC$5+1,'P23+P24 Buchungen'!L2:L730,"Ausgaben")-SUMIFS('P23+P24 Buchungen'!F2:F730,'P23+P24 Buchungen'!D2:D730,$E19,'P23+P24 Buchungen'!C2:C730,"&gt;="&amp;AC$4,'P23+P24 Buchungen'!C2:C730,"&lt;"&amp;AC$5+1,'P23+P24 Buchungen'!P2:P730,"Einnahmen")+SUMIFS('P23+P24 Buchungen'!F2:F730,'P23+P24 Buchungen'!D2:D730,$E19,'P23+P24 Buchungen'!C2:C730,"&gt;="&amp;AC$4,'P23+P24 Buchungen'!C2:C730,"&lt;"&amp;AC$5+1,'P23+P24 Buchungen'!L2:L730,"Einnahmen")-SUMIFS('P23+P24 Buchungen'!F2:F730,'P23+P24 Buchungen'!D2:D730,$E19,'P23+P24 Buchungen'!C2:C730,"&gt;="&amp;AC$4,'P23+P24 Buchungen'!C2:C730,"&lt;"&amp;AC$5+1,'P23+P24 Buchungen'!P2:P730,"Ausgaben")</f>
        <v>23944.100000000002</v>
      </c>
      <c r="AD19" s="21"/>
      <c r="AG19" s="26">
        <f>SUMIFS('P23+P24 Buchungen'!F2:F730,'P23+P24 Buchungen'!D2:D730,$E19,'P23+P24 Buchungen'!C2:C730,"&gt;="&amp;AG$4,'P23+P24 Buchungen'!C2:C730,"&lt;"&amp;AG$5+1,'P23+P24 Buchungen'!L2:L730,"Ausgaben")-SUMIFS('P23+P24 Buchungen'!F2:F730,'P23+P24 Buchungen'!D2:D730,$E19,'P23+P24 Buchungen'!C2:C730,"&gt;="&amp;AG$4,'P23+P24 Buchungen'!C2:C730,"&lt;"&amp;AG$5+1,'P23+P24 Buchungen'!P2:P730,"Einnahmen")+SUMIFS('P23+P24 Buchungen'!F2:F730,'P23+P24 Buchungen'!D2:D730,$E19,'P23+P24 Buchungen'!C2:C730,"&gt;="&amp;AG$4,'P23+P24 Buchungen'!C2:C730,"&lt;"&amp;AG$5+1,'P23+P24 Buchungen'!L2:L730,"Einnahmen")-SUMIFS('P23+P24 Buchungen'!F2:F730,'P23+P24 Buchungen'!D2:D730,$E19,'P23+P24 Buchungen'!C2:C730,"&gt;="&amp;AG$4,'P23+P24 Buchungen'!C2:C730,"&lt;"&amp;AG$5+1,'P23+P24 Buchungen'!P2:P730,"Ausgaben")</f>
        <v>24827.309999999998</v>
      </c>
      <c r="AH19" s="21"/>
      <c r="AK19" s="29">
        <v>49625</v>
      </c>
      <c r="AL19" s="21"/>
      <c r="AO19" s="26">
        <f>SUMIFS('P23+P24 Buchungen'!F2:F730,'P23+P24 Buchungen'!D2:D730,$E19,'P23+P24 Buchungen'!C2:C730,"&gt;="&amp;AO$4,'P23+P24 Buchungen'!C2:C730,"&lt;"&amp;AO$5+1,'P23+P24 Buchungen'!L2:L730,"Ausgaben")-SUMIFS('P23+P24 Buchungen'!F2:F730,'P23+P24 Buchungen'!D2:D730,$E19,'P23+P24 Buchungen'!C2:C730,"&gt;="&amp;AO$4,'P23+P24 Buchungen'!C2:C730,"&lt;"&amp;AO$5+1,'P23+P24 Buchungen'!P2:P730,"Einnahmen")+SUMIFS('P23+P24 Buchungen'!F2:F730,'P23+P24 Buchungen'!D2:D730,$E19,'P23+P24 Buchungen'!C2:C730,"&gt;="&amp;AO$4,'P23+P24 Buchungen'!C2:C730,"&lt;"&amp;AO$5+1,'P23+P24 Buchungen'!L2:L730,"Einnahmen")-SUMIFS('P23+P24 Buchungen'!F2:F730,'P23+P24 Buchungen'!D2:D730,$E19,'P23+P24 Buchungen'!C2:C730,"&gt;="&amp;AO$4,'P23+P24 Buchungen'!C2:C730,"&lt;"&amp;AO$5+1,'P23+P24 Buchungen'!P2:P730,"Ausgaben")</f>
        <v>0</v>
      </c>
      <c r="AP19" s="21"/>
      <c r="AS19" s="26">
        <f>SUMIFS('P23+P24 Buchungen'!F2:F730,'P23+P24 Buchungen'!D2:D730,$E19,'P23+P24 Buchungen'!C2:C730,"&gt;="&amp;AS$4,'P23+P24 Buchungen'!C2:C730,"&lt;"&amp;AS$5+1,'P23+P24 Buchungen'!L2:L730,"Ausgaben")-SUMIFS('P23+P24 Buchungen'!F2:F730,'P23+P24 Buchungen'!D2:D730,$E19,'P23+P24 Buchungen'!C2:C730,"&gt;="&amp;AS$4,'P23+P24 Buchungen'!C2:C730,"&lt;"&amp;AS$5+1,'P23+P24 Buchungen'!P2:P730,"Einnahmen")+SUMIFS('P23+P24 Buchungen'!F2:F730,'P23+P24 Buchungen'!D2:D730,$E19,'P23+P24 Buchungen'!C2:C730,"&gt;="&amp;AS$4,'P23+P24 Buchungen'!C2:C730,"&lt;"&amp;AS$5+1,'P23+P24 Buchungen'!L2:L730,"Einnahmen")-SUMIFS('P23+P24 Buchungen'!F2:F730,'P23+P24 Buchungen'!D2:D730,$E19,'P23+P24 Buchungen'!C2:C730,"&gt;="&amp;AS$4,'P23+P24 Buchungen'!C2:C730,"&lt;"&amp;AS$5+1,'P23+P24 Buchungen'!P2:P730,"Ausgaben")</f>
        <v>0</v>
      </c>
    </row>
    <row r="20" spans="3:45" x14ac:dyDescent="0.2">
      <c r="D20" t="s">
        <v>5017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Buchungen'!F2:F730,'P23+P24 Buchungen'!D2:D730,$E20,'P23+P24 Buchungen'!C2:C730,"&gt;="&amp;Q$4,'P23+P24 Buchungen'!C2:C730,"&lt;"&amp;Q$5+1,'P23+P24 Buchungen'!L2:L730,"Ausgaben")-SUMIFS('P23+P24 Buchungen'!F2:F730,'P23+P24 Buchungen'!D2:D730,$E20,'P23+P24 Buchungen'!C2:C730,"&gt;="&amp;Q$4,'P23+P24 Buchungen'!C2:C730,"&lt;"&amp;Q$5+1,'P23+P24 Buchungen'!P2:P730,"Einnahmen")+SUMIFS('P23+P24 Buchungen'!F2:F730,'P23+P24 Buchungen'!D2:D730,$E20,'P23+P24 Buchungen'!C2:C730,"&gt;="&amp;Q$4,'P23+P24 Buchungen'!C2:C730,"&lt;"&amp;Q$5+1,'P23+P24 Buchungen'!L2:L730,"Einnahmen")-SUMIFS('P23+P24 Buchungen'!F2:F730,'P23+P24 Buchungen'!D2:D730,$E20,'P23+P24 Buchungen'!C2:C730,"&gt;="&amp;Q$4,'P23+P24 Buchungen'!C2:C730,"&lt;"&amp;Q$5+1,'P23+P24 Buchungen'!P2:P730,"Ausgaben")</f>
        <v>21247.559999999998</v>
      </c>
      <c r="R20" s="21"/>
      <c r="U20" s="26">
        <f>SUMIFS('P23+P24 Buchungen'!F2:F730,'P23+P24 Buchungen'!D2:D730,$E20,'P23+P24 Buchungen'!C2:C730,"&gt;="&amp;U$4,'P23+P24 Buchungen'!C2:C730,"&lt;"&amp;U$5+1,'P23+P24 Buchungen'!L2:L730,"Ausgaben")-SUMIFS('P23+P24 Buchungen'!F2:F730,'P23+P24 Buchungen'!D2:D730,$E20,'P23+P24 Buchungen'!C2:C730,"&gt;="&amp;U$4,'P23+P24 Buchungen'!C2:C730,"&lt;"&amp;U$5+1,'P23+P24 Buchungen'!P2:P730,"Einnahmen")+SUMIFS('P23+P24 Buchungen'!F2:F730,'P23+P24 Buchungen'!D2:D730,$E20,'P23+P24 Buchungen'!C2:C730,"&gt;="&amp;U$4,'P23+P24 Buchungen'!C2:C730,"&lt;"&amp;U$5+1,'P23+P24 Buchungen'!L2:L730,"Einnahmen")-SUMIFS('P23+P24 Buchungen'!F2:F730,'P23+P24 Buchungen'!D2:D730,$E20,'P23+P24 Buchungen'!C2:C730,"&gt;="&amp;U$4,'P23+P24 Buchungen'!C2:C730,"&lt;"&amp;U$5+1,'P23+P24 Buchungen'!P2:P730,"Ausgaben")</f>
        <v>24094.589999999997</v>
      </c>
      <c r="V20" s="21"/>
      <c r="Y20" s="29">
        <v>48350</v>
      </c>
      <c r="Z20" s="21"/>
      <c r="AC20" s="26">
        <f>SUMIFS('P23+P24 Buchungen'!F2:F730,'P23+P24 Buchungen'!D2:D730,$E20,'P23+P24 Buchungen'!C2:C730,"&gt;="&amp;AC$4,'P23+P24 Buchungen'!C2:C730,"&lt;"&amp;AC$5+1,'P23+P24 Buchungen'!L2:L730,"Ausgaben")-SUMIFS('P23+P24 Buchungen'!F2:F730,'P23+P24 Buchungen'!D2:D730,$E20,'P23+P24 Buchungen'!C2:C730,"&gt;="&amp;AC$4,'P23+P24 Buchungen'!C2:C730,"&lt;"&amp;AC$5+1,'P23+P24 Buchungen'!P2:P730,"Einnahmen")+SUMIFS('P23+P24 Buchungen'!F2:F730,'P23+P24 Buchungen'!D2:D730,$E20,'P23+P24 Buchungen'!C2:C730,"&gt;="&amp;AC$4,'P23+P24 Buchungen'!C2:C730,"&lt;"&amp;AC$5+1,'P23+P24 Buchungen'!L2:L730,"Einnahmen")-SUMIFS('P23+P24 Buchungen'!F2:F730,'P23+P24 Buchungen'!D2:D730,$E20,'P23+P24 Buchungen'!C2:C730,"&gt;="&amp;AC$4,'P23+P24 Buchungen'!C2:C730,"&lt;"&amp;AC$5+1,'P23+P24 Buchungen'!P2:P730,"Ausgaben")</f>
        <v>22637.109999999997</v>
      </c>
      <c r="AD20" s="21"/>
      <c r="AG20" s="26">
        <f>SUMIFS('P23+P24 Buchungen'!F2:F730,'P23+P24 Buchungen'!D2:D730,$E20,'P23+P24 Buchungen'!C2:C730,"&gt;="&amp;AG$4,'P23+P24 Buchungen'!C2:C730,"&lt;"&amp;AG$5+1,'P23+P24 Buchungen'!L2:L730,"Ausgaben")-SUMIFS('P23+P24 Buchungen'!F2:F730,'P23+P24 Buchungen'!D2:D730,$E20,'P23+P24 Buchungen'!C2:C730,"&gt;="&amp;AG$4,'P23+P24 Buchungen'!C2:C730,"&lt;"&amp;AG$5+1,'P23+P24 Buchungen'!P2:P730,"Einnahmen")+SUMIFS('P23+P24 Buchungen'!F2:F730,'P23+P24 Buchungen'!D2:D730,$E20,'P23+P24 Buchungen'!C2:C730,"&gt;="&amp;AG$4,'P23+P24 Buchungen'!C2:C730,"&lt;"&amp;AG$5+1,'P23+P24 Buchungen'!L2:L730,"Einnahmen")-SUMIFS('P23+P24 Buchungen'!F2:F730,'P23+P24 Buchungen'!D2:D730,$E20,'P23+P24 Buchungen'!C2:C730,"&gt;="&amp;AG$4,'P23+P24 Buchungen'!C2:C730,"&lt;"&amp;AG$5+1,'P23+P24 Buchungen'!P2:P730,"Ausgaben")</f>
        <v>27558.63</v>
      </c>
      <c r="AH20" s="21"/>
      <c r="AK20" s="29">
        <v>48850</v>
      </c>
      <c r="AL20" s="21"/>
      <c r="AO20" s="26">
        <f>SUMIFS('P23+P24 Buchungen'!F2:F730,'P23+P24 Buchungen'!D2:D730,$E20,'P23+P24 Buchungen'!C2:C730,"&gt;="&amp;AO$4,'P23+P24 Buchungen'!C2:C730,"&lt;"&amp;AO$5+1,'P23+P24 Buchungen'!L2:L730,"Ausgaben")-SUMIFS('P23+P24 Buchungen'!F2:F730,'P23+P24 Buchungen'!D2:D730,$E20,'P23+P24 Buchungen'!C2:C730,"&gt;="&amp;AO$4,'P23+P24 Buchungen'!C2:C730,"&lt;"&amp;AO$5+1,'P23+P24 Buchungen'!P2:P730,"Einnahmen")+SUMIFS('P23+P24 Buchungen'!F2:F730,'P23+P24 Buchungen'!D2:D730,$E20,'P23+P24 Buchungen'!C2:C730,"&gt;="&amp;AO$4,'P23+P24 Buchungen'!C2:C730,"&lt;"&amp;AO$5+1,'P23+P24 Buchungen'!L2:L730,"Einnahmen")-SUMIFS('P23+P24 Buchungen'!F2:F730,'P23+P24 Buchungen'!D2:D730,$E20,'P23+P24 Buchungen'!C2:C730,"&gt;="&amp;AO$4,'P23+P24 Buchungen'!C2:C730,"&lt;"&amp;AO$5+1,'P23+P24 Buchungen'!P2:P730,"Ausgaben")</f>
        <v>0</v>
      </c>
      <c r="AP20" s="21"/>
      <c r="AS20" s="26">
        <f>SUMIFS('P23+P24 Buchungen'!F2:F730,'P23+P24 Buchungen'!D2:D730,$E20,'P23+P24 Buchungen'!C2:C730,"&gt;="&amp;AS$4,'P23+P24 Buchungen'!C2:C730,"&lt;"&amp;AS$5+1,'P23+P24 Buchungen'!L2:L730,"Ausgaben")-SUMIFS('P23+P24 Buchungen'!F2:F730,'P23+P24 Buchungen'!D2:D730,$E20,'P23+P24 Buchungen'!C2:C730,"&gt;="&amp;AS$4,'P23+P24 Buchungen'!C2:C730,"&lt;"&amp;AS$5+1,'P23+P24 Buchungen'!P2:P730,"Einnahmen")+SUMIFS('P23+P24 Buchungen'!F2:F730,'P23+P24 Buchungen'!D2:D730,$E20,'P23+P24 Buchungen'!C2:C730,"&gt;="&amp;AS$4,'P23+P24 Buchungen'!C2:C730,"&lt;"&amp;AS$5+1,'P23+P24 Buchungen'!L2:L730,"Einnahmen")-SUMIFS('P23+P24 Buchungen'!F2:F730,'P23+P24 Buchungen'!D2:D730,$E20,'P23+P24 Buchungen'!C2:C730,"&gt;="&amp;AS$4,'P23+P24 Buchungen'!C2:C730,"&lt;"&amp;AS$5+1,'P23+P24 Buchungen'!P2:P730,"Ausgaben")</f>
        <v>0</v>
      </c>
    </row>
    <row r="21" spans="3:45" x14ac:dyDescent="0.2">
      <c r="D21" t="s">
        <v>5019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Buchungen'!F2:F730,'P23+P24 Buchungen'!D2:D730,$E21,'P23+P24 Buchungen'!C2:C730,"&gt;="&amp;Q$4,'P23+P24 Buchungen'!C2:C730,"&lt;"&amp;Q$5+1,'P23+P24 Buchungen'!L2:L730,"Ausgaben")-SUMIFS('P23+P24 Buchungen'!F2:F730,'P23+P24 Buchungen'!D2:D730,$E21,'P23+P24 Buchungen'!C2:C730,"&gt;="&amp;Q$4,'P23+P24 Buchungen'!C2:C730,"&lt;"&amp;Q$5+1,'P23+P24 Buchungen'!P2:P730,"Einnahmen")+SUMIFS('P23+P24 Buchungen'!F2:F730,'P23+P24 Buchungen'!D2:D730,$E21,'P23+P24 Buchungen'!C2:C730,"&gt;="&amp;Q$4,'P23+P24 Buchungen'!C2:C730,"&lt;"&amp;Q$5+1,'P23+P24 Buchungen'!L2:L730,"Einnahmen")-SUMIFS('P23+P24 Buchungen'!F2:F730,'P23+P24 Buchungen'!D2:D730,$E21,'P23+P24 Buchungen'!C2:C730,"&gt;="&amp;Q$4,'P23+P24 Buchungen'!C2:C730,"&lt;"&amp;Q$5+1,'P23+P24 Buchungen'!P2:P730,"Ausgaben")</f>
        <v>16361.02</v>
      </c>
      <c r="R21" s="21"/>
      <c r="U21" s="26">
        <f>SUMIFS('P23+P24 Buchungen'!F2:F730,'P23+P24 Buchungen'!D2:D730,$E21,'P23+P24 Buchungen'!C2:C730,"&gt;="&amp;U$4,'P23+P24 Buchungen'!C2:C730,"&lt;"&amp;U$5+1,'P23+P24 Buchungen'!L2:L730,"Ausgaben")-SUMIFS('P23+P24 Buchungen'!F2:F730,'P23+P24 Buchungen'!D2:D730,$E21,'P23+P24 Buchungen'!C2:C730,"&gt;="&amp;U$4,'P23+P24 Buchungen'!C2:C730,"&lt;"&amp;U$5+1,'P23+P24 Buchungen'!P2:P730,"Einnahmen")+SUMIFS('P23+P24 Buchungen'!F2:F730,'P23+P24 Buchungen'!D2:D730,$E21,'P23+P24 Buchungen'!C2:C730,"&gt;="&amp;U$4,'P23+P24 Buchungen'!C2:C730,"&lt;"&amp;U$5+1,'P23+P24 Buchungen'!L2:L730,"Einnahmen")-SUMIFS('P23+P24 Buchungen'!F2:F730,'P23+P24 Buchungen'!D2:D730,$E21,'P23+P24 Buchungen'!C2:C730,"&gt;="&amp;U$4,'P23+P24 Buchungen'!C2:C730,"&lt;"&amp;U$5+1,'P23+P24 Buchungen'!P2:P730,"Ausgaben")</f>
        <v>18930.22</v>
      </c>
      <c r="V21" s="21"/>
      <c r="Y21" s="29">
        <v>35825</v>
      </c>
      <c r="Z21" s="21"/>
      <c r="AC21" s="26">
        <f>SUMIFS('P23+P24 Buchungen'!F2:F730,'P23+P24 Buchungen'!D2:D730,$E21,'P23+P24 Buchungen'!C2:C730,"&gt;="&amp;AC$4,'P23+P24 Buchungen'!C2:C730,"&lt;"&amp;AC$5+1,'P23+P24 Buchungen'!L2:L730,"Ausgaben")-SUMIFS('P23+P24 Buchungen'!F2:F730,'P23+P24 Buchungen'!D2:D730,$E21,'P23+P24 Buchungen'!C2:C730,"&gt;="&amp;AC$4,'P23+P24 Buchungen'!C2:C730,"&lt;"&amp;AC$5+1,'P23+P24 Buchungen'!P2:P730,"Einnahmen")+SUMIFS('P23+P24 Buchungen'!F2:F730,'P23+P24 Buchungen'!D2:D730,$E21,'P23+P24 Buchungen'!C2:C730,"&gt;="&amp;AC$4,'P23+P24 Buchungen'!C2:C730,"&lt;"&amp;AC$5+1,'P23+P24 Buchungen'!L2:L730,"Einnahmen")-SUMIFS('P23+P24 Buchungen'!F2:F730,'P23+P24 Buchungen'!D2:D730,$E21,'P23+P24 Buchungen'!C2:C730,"&gt;="&amp;AC$4,'P23+P24 Buchungen'!C2:C730,"&lt;"&amp;AC$5+1,'P23+P24 Buchungen'!P2:P730,"Ausgaben")</f>
        <v>17407.41</v>
      </c>
      <c r="AD21" s="21"/>
      <c r="AG21" s="26">
        <f>SUMIFS('P23+P24 Buchungen'!F2:F730,'P23+P24 Buchungen'!D2:D730,$E21,'P23+P24 Buchungen'!C2:C730,"&gt;="&amp;AG$4,'P23+P24 Buchungen'!C2:C730,"&lt;"&amp;AG$5+1,'P23+P24 Buchungen'!L2:L730,"Ausgaben")-SUMIFS('P23+P24 Buchungen'!F2:F730,'P23+P24 Buchungen'!D2:D730,$E21,'P23+P24 Buchungen'!C2:C730,"&gt;="&amp;AG$4,'P23+P24 Buchungen'!C2:C730,"&lt;"&amp;AG$5+1,'P23+P24 Buchungen'!P2:P730,"Einnahmen")+SUMIFS('P23+P24 Buchungen'!F2:F730,'P23+P24 Buchungen'!D2:D730,$E21,'P23+P24 Buchungen'!C2:C730,"&gt;="&amp;AG$4,'P23+P24 Buchungen'!C2:C730,"&lt;"&amp;AG$5+1,'P23+P24 Buchungen'!L2:L730,"Einnahmen")-SUMIFS('P23+P24 Buchungen'!F2:F730,'P23+P24 Buchungen'!D2:D730,$E21,'P23+P24 Buchungen'!C2:C730,"&gt;="&amp;AG$4,'P23+P24 Buchungen'!C2:C730,"&lt;"&amp;AG$5+1,'P23+P24 Buchungen'!P2:P730,"Ausgaben")</f>
        <v>18284.960000000003</v>
      </c>
      <c r="AH21" s="21"/>
      <c r="AK21" s="29">
        <v>35825</v>
      </c>
      <c r="AL21" s="21"/>
      <c r="AO21" s="26">
        <f>SUMIFS('P23+P24 Buchungen'!F2:F730,'P23+P24 Buchungen'!D2:D730,$E21,'P23+P24 Buchungen'!C2:C730,"&gt;="&amp;AO$4,'P23+P24 Buchungen'!C2:C730,"&lt;"&amp;AO$5+1,'P23+P24 Buchungen'!L2:L730,"Ausgaben")-SUMIFS('P23+P24 Buchungen'!F2:F730,'P23+P24 Buchungen'!D2:D730,$E21,'P23+P24 Buchungen'!C2:C730,"&gt;="&amp;AO$4,'P23+P24 Buchungen'!C2:C730,"&lt;"&amp;AO$5+1,'P23+P24 Buchungen'!P2:P730,"Einnahmen")+SUMIFS('P23+P24 Buchungen'!F2:F730,'P23+P24 Buchungen'!D2:D730,$E21,'P23+P24 Buchungen'!C2:C730,"&gt;="&amp;AO$4,'P23+P24 Buchungen'!C2:C730,"&lt;"&amp;AO$5+1,'P23+P24 Buchungen'!L2:L730,"Einnahmen")-SUMIFS('P23+P24 Buchungen'!F2:F730,'P23+P24 Buchungen'!D2:D730,$E21,'P23+P24 Buchungen'!C2:C730,"&gt;="&amp;AO$4,'P23+P24 Buchungen'!C2:C730,"&lt;"&amp;AO$5+1,'P23+P24 Buchungen'!P2:P730,"Ausgaben")</f>
        <v>0</v>
      </c>
      <c r="AP21" s="21"/>
      <c r="AS21" s="26">
        <f>SUMIFS('P23+P24 Buchungen'!F2:F730,'P23+P24 Buchungen'!D2:D730,$E21,'P23+P24 Buchungen'!C2:C730,"&gt;="&amp;AS$4,'P23+P24 Buchungen'!C2:C730,"&lt;"&amp;AS$5+1,'P23+P24 Buchungen'!L2:L730,"Ausgaben")-SUMIFS('P23+P24 Buchungen'!F2:F730,'P23+P24 Buchungen'!D2:D730,$E21,'P23+P24 Buchungen'!C2:C730,"&gt;="&amp;AS$4,'P23+P24 Buchungen'!C2:C730,"&lt;"&amp;AS$5+1,'P23+P24 Buchungen'!P2:P730,"Einnahmen")+SUMIFS('P23+P24 Buchungen'!F2:F730,'P23+P24 Buchungen'!D2:D730,$E21,'P23+P24 Buchungen'!C2:C730,"&gt;="&amp;AS$4,'P23+P24 Buchungen'!C2:C730,"&lt;"&amp;AS$5+1,'P23+P24 Buchungen'!L2:L730,"Einnahmen")-SUMIFS('P23+P24 Buchungen'!F2:F730,'P23+P24 Buchungen'!D2:D730,$E21,'P23+P24 Buchungen'!C2:C730,"&gt;="&amp;AS$4,'P23+P24 Buchungen'!C2:C730,"&lt;"&amp;AS$5+1,'P23+P24 Buchungen'!P2:P730,"Ausgaben")</f>
        <v>0</v>
      </c>
    </row>
    <row r="22" spans="3:45" ht="16" x14ac:dyDescent="0.2">
      <c r="D22" s="27" t="s">
        <v>5334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f>SUM(Q23:Q25)</f>
        <v>0</v>
      </c>
      <c r="Q22" s="43"/>
      <c r="R22" s="28"/>
      <c r="S22" s="27"/>
      <c r="T22" s="42">
        <f>SUM(U23:U25)</f>
        <v>6745.6200000000008</v>
      </c>
      <c r="U22" s="43"/>
      <c r="V22" s="28"/>
      <c r="W22" s="27"/>
      <c r="X22" s="42">
        <v>39030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4642.05</v>
      </c>
      <c r="AG22" s="43"/>
      <c r="AH22" s="28"/>
      <c r="AI22" s="27"/>
      <c r="AJ22" s="42">
        <v>42700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</row>
    <row r="23" spans="3:45" x14ac:dyDescent="0.2">
      <c r="D23" t="s">
        <v>5015</v>
      </c>
      <c r="E23" t="s">
        <v>4828</v>
      </c>
      <c r="F23" s="21"/>
      <c r="I23" s="22"/>
      <c r="J23" s="21"/>
      <c r="M23" s="29">
        <v>5570</v>
      </c>
      <c r="N23" s="21"/>
      <c r="Q23" s="26">
        <f>SUMIFS('P23+P24 Buchungen'!F2:F730,'P23+P24 Buchungen'!D2:D730,$E23,'P23+P24 Buchungen'!C2:C730,"&gt;="&amp;Q$4,'P23+P24 Buchungen'!C2:C730,"&lt;"&amp;Q$5+1,'P23+P24 Buchungen'!L2:L730,"Ausgaben")-SUMIFS('P23+P24 Buchungen'!F2:F730,'P23+P24 Buchungen'!D2:D730,$E23,'P23+P24 Buchungen'!C2:C730,"&gt;="&amp;Q$4,'P23+P24 Buchungen'!C2:C730,"&lt;"&amp;Q$5+1,'P23+P24 Buchungen'!P2:P730,"Einnahmen")+SUMIFS('P23+P24 Buchungen'!F2:F730,'P23+P24 Buchungen'!D2:D730,$E23,'P23+P24 Buchungen'!C2:C730,"&gt;="&amp;Q$4,'P23+P24 Buchungen'!C2:C730,"&lt;"&amp;Q$5+1,'P23+P24 Buchungen'!L2:L730,"Einnahmen")-SUMIFS('P23+P24 Buchungen'!F2:F730,'P23+P24 Buchungen'!D2:D730,$E23,'P23+P24 Buchungen'!C2:C730,"&gt;="&amp;Q$4,'P23+P24 Buchungen'!C2:C730,"&lt;"&amp;Q$5+1,'P23+P24 Buchungen'!P2:P730,"Ausgaben")</f>
        <v>0</v>
      </c>
      <c r="R23" s="21"/>
      <c r="U23" s="26">
        <f>SUMIFS('P23+P24 Buchungen'!F2:F730,'P23+P24 Buchungen'!D2:D730,$E23,'P23+P24 Buchungen'!C2:C730,"&gt;="&amp;U$4,'P23+P24 Buchungen'!C2:C730,"&lt;"&amp;U$5+1,'P23+P24 Buchungen'!L2:L730,"Ausgaben")-SUMIFS('P23+P24 Buchungen'!F2:F730,'P23+P24 Buchungen'!D2:D730,$E23,'P23+P24 Buchungen'!C2:C730,"&gt;="&amp;U$4,'P23+P24 Buchungen'!C2:C730,"&lt;"&amp;U$5+1,'P23+P24 Buchungen'!P2:P730,"Einnahmen")+SUMIFS('P23+P24 Buchungen'!F2:F730,'P23+P24 Buchungen'!D2:D730,$E23,'P23+P24 Buchungen'!C2:C730,"&gt;="&amp;U$4,'P23+P24 Buchungen'!C2:C730,"&lt;"&amp;U$5+1,'P23+P24 Buchungen'!L2:L730,"Einnahmen")-SUMIFS('P23+P24 Buchungen'!F2:F730,'P23+P24 Buchungen'!D2:D730,$E23,'P23+P24 Buchungen'!C2:C730,"&gt;="&amp;U$4,'P23+P24 Buchungen'!C2:C730,"&lt;"&amp;U$5+1,'P23+P24 Buchungen'!P2:P730,"Ausgaben")</f>
        <v>0</v>
      </c>
      <c r="V23" s="21"/>
      <c r="Y23" s="29">
        <v>6225</v>
      </c>
      <c r="Z23" s="21"/>
      <c r="AC23" s="26">
        <f>SUMIFS('P23+P24 Buchungen'!F2:F730,'P23+P24 Buchungen'!D2:D730,$E23,'P23+P24 Buchungen'!C2:C730,"&gt;="&amp;AC$4,'P23+P24 Buchungen'!C2:C730,"&lt;"&amp;AC$5+1,'P23+P24 Buchungen'!L2:L730,"Ausgaben")-SUMIFS('P23+P24 Buchungen'!F2:F730,'P23+P24 Buchungen'!D2:D730,$E23,'P23+P24 Buchungen'!C2:C730,"&gt;="&amp;AC$4,'P23+P24 Buchungen'!C2:C730,"&lt;"&amp;AC$5+1,'P23+P24 Buchungen'!P2:P730,"Einnahmen")+SUMIFS('P23+P24 Buchungen'!F2:F730,'P23+P24 Buchungen'!D2:D730,$E23,'P23+P24 Buchungen'!C2:C730,"&gt;="&amp;AC$4,'P23+P24 Buchungen'!C2:C730,"&lt;"&amp;AC$5+1,'P23+P24 Buchungen'!L2:L730,"Einnahmen")-SUMIFS('P23+P24 Buchungen'!F2:F730,'P23+P24 Buchungen'!D2:D730,$E23,'P23+P24 Buchungen'!C2:C730,"&gt;="&amp;AC$4,'P23+P24 Buchungen'!C2:C730,"&lt;"&amp;AC$5+1,'P23+P24 Buchungen'!P2:P730,"Ausgaben")</f>
        <v>0</v>
      </c>
      <c r="AD23" s="21"/>
      <c r="AG23" s="26">
        <f>SUMIFS('P23+P24 Buchungen'!F2:F730,'P23+P24 Buchungen'!D2:D730,$E23,'P23+P24 Buchungen'!C2:C730,"&gt;="&amp;AG$4,'P23+P24 Buchungen'!C2:C730,"&lt;"&amp;AG$5+1,'P23+P24 Buchungen'!L2:L730,"Ausgaben")-SUMIFS('P23+P24 Buchungen'!F2:F730,'P23+P24 Buchungen'!D2:D730,$E23,'P23+P24 Buchungen'!C2:C730,"&gt;="&amp;AG$4,'P23+P24 Buchungen'!C2:C730,"&lt;"&amp;AG$5+1,'P23+P24 Buchungen'!P2:P730,"Einnahmen")+SUMIFS('P23+P24 Buchungen'!F2:F730,'P23+P24 Buchungen'!D2:D730,$E23,'P23+P24 Buchungen'!C2:C730,"&gt;="&amp;AG$4,'P23+P24 Buchungen'!C2:C730,"&lt;"&amp;AG$5+1,'P23+P24 Buchungen'!L2:L730,"Einnahmen")-SUMIFS('P23+P24 Buchungen'!F2:F730,'P23+P24 Buchungen'!D2:D730,$E23,'P23+P24 Buchungen'!C2:C730,"&gt;="&amp;AG$4,'P23+P24 Buchungen'!C2:C730,"&lt;"&amp;AG$5+1,'P23+P24 Buchungen'!P2:P730,"Ausgaben")</f>
        <v>858.25</v>
      </c>
      <c r="AH23" s="21"/>
      <c r="AK23" s="29">
        <v>7525</v>
      </c>
      <c r="AL23" s="21"/>
      <c r="AO23" s="26">
        <f>SUMIFS('P23+P24 Buchungen'!F2:F730,'P23+P24 Buchungen'!D2:D730,$E23,'P23+P24 Buchungen'!C2:C730,"&gt;="&amp;AO$4,'P23+P24 Buchungen'!C2:C730,"&lt;"&amp;AO$5+1,'P23+P24 Buchungen'!L2:L730,"Ausgaben")-SUMIFS('P23+P24 Buchungen'!F2:F730,'P23+P24 Buchungen'!D2:D730,$E23,'P23+P24 Buchungen'!C2:C730,"&gt;="&amp;AO$4,'P23+P24 Buchungen'!C2:C730,"&lt;"&amp;AO$5+1,'P23+P24 Buchungen'!P2:P730,"Einnahmen")+SUMIFS('P23+P24 Buchungen'!F2:F730,'P23+P24 Buchungen'!D2:D730,$E23,'P23+P24 Buchungen'!C2:C730,"&gt;="&amp;AO$4,'P23+P24 Buchungen'!C2:C730,"&lt;"&amp;AO$5+1,'P23+P24 Buchungen'!L2:L730,"Einnahmen")-SUMIFS('P23+P24 Buchungen'!F2:F730,'P23+P24 Buchungen'!D2:D730,$E23,'P23+P24 Buchungen'!C2:C730,"&gt;="&amp;AO$4,'P23+P24 Buchungen'!C2:C730,"&lt;"&amp;AO$5+1,'P23+P24 Buchungen'!P2:P730,"Ausgaben")</f>
        <v>0</v>
      </c>
      <c r="AP23" s="21"/>
      <c r="AS23" s="26">
        <f>SUMIFS('P23+P24 Buchungen'!F2:F730,'P23+P24 Buchungen'!D2:D730,$E23,'P23+P24 Buchungen'!C2:C730,"&gt;="&amp;AS$4,'P23+P24 Buchungen'!C2:C730,"&lt;"&amp;AS$5+1,'P23+P24 Buchungen'!L2:L730,"Ausgaben")-SUMIFS('P23+P24 Buchungen'!F2:F730,'P23+P24 Buchungen'!D2:D730,$E23,'P23+P24 Buchungen'!C2:C730,"&gt;="&amp;AS$4,'P23+P24 Buchungen'!C2:C730,"&lt;"&amp;AS$5+1,'P23+P24 Buchungen'!P2:P730,"Einnahmen")+SUMIFS('P23+P24 Buchungen'!F2:F730,'P23+P24 Buchungen'!D2:D730,$E23,'P23+P24 Buchungen'!C2:C730,"&gt;="&amp;AS$4,'P23+P24 Buchungen'!C2:C730,"&lt;"&amp;AS$5+1,'P23+P24 Buchungen'!L2:L730,"Einnahmen")-SUMIFS('P23+P24 Buchungen'!F2:F730,'P23+P24 Buchungen'!D2:D730,$E23,'P23+P24 Buchungen'!C2:C730,"&gt;="&amp;AS$4,'P23+P24 Buchungen'!C2:C730,"&lt;"&amp;AS$5+1,'P23+P24 Buchungen'!P2:P730,"Ausgaben")</f>
        <v>0</v>
      </c>
    </row>
    <row r="24" spans="3:45" x14ac:dyDescent="0.2">
      <c r="D24" t="s">
        <v>5017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Buchungen'!F2:F730,'P23+P24 Buchungen'!D2:D730,$E24,'P23+P24 Buchungen'!C2:C730,"&gt;="&amp;Q$4,'P23+P24 Buchungen'!C2:C730,"&lt;"&amp;Q$5+1,'P23+P24 Buchungen'!L2:L730,"Ausgaben")-SUMIFS('P23+P24 Buchungen'!F2:F730,'P23+P24 Buchungen'!D2:D730,$E24,'P23+P24 Buchungen'!C2:C730,"&gt;="&amp;Q$4,'P23+P24 Buchungen'!C2:C730,"&lt;"&amp;Q$5+1,'P23+P24 Buchungen'!P2:P730,"Einnahmen")+SUMIFS('P23+P24 Buchungen'!F2:F730,'P23+P24 Buchungen'!D2:D730,$E24,'P23+P24 Buchungen'!C2:C730,"&gt;="&amp;Q$4,'P23+P24 Buchungen'!C2:C730,"&lt;"&amp;Q$5+1,'P23+P24 Buchungen'!L2:L730,"Einnahmen")-SUMIFS('P23+P24 Buchungen'!F2:F730,'P23+P24 Buchungen'!D2:D730,$E24,'P23+P24 Buchungen'!C2:C730,"&gt;="&amp;Q$4,'P23+P24 Buchungen'!C2:C730,"&lt;"&amp;Q$5+1,'P23+P24 Buchungen'!P2:P730,"Ausgaben")</f>
        <v>0</v>
      </c>
      <c r="R24" s="21"/>
      <c r="U24" s="26">
        <f>SUMIFS('P23+P24 Buchungen'!F2:F730,'P23+P24 Buchungen'!D2:D730,$E24,'P23+P24 Buchungen'!C2:C730,"&gt;="&amp;U$4,'P23+P24 Buchungen'!C2:C730,"&lt;"&amp;U$5+1,'P23+P24 Buchungen'!L2:L730,"Ausgaben")-SUMIFS('P23+P24 Buchungen'!F2:F730,'P23+P24 Buchungen'!D2:D730,$E24,'P23+P24 Buchungen'!C2:C730,"&gt;="&amp;U$4,'P23+P24 Buchungen'!C2:C730,"&lt;"&amp;U$5+1,'P23+P24 Buchungen'!P2:P730,"Einnahmen")+SUMIFS('P23+P24 Buchungen'!F2:F730,'P23+P24 Buchungen'!D2:D730,$E24,'P23+P24 Buchungen'!C2:C730,"&gt;="&amp;U$4,'P23+P24 Buchungen'!C2:C730,"&lt;"&amp;U$5+1,'P23+P24 Buchungen'!L2:L730,"Einnahmen")-SUMIFS('P23+P24 Buchungen'!F2:F730,'P23+P24 Buchungen'!D2:D730,$E24,'P23+P24 Buchungen'!C2:C730,"&gt;="&amp;U$4,'P23+P24 Buchungen'!C2:C730,"&lt;"&amp;U$5+1,'P23+P24 Buchungen'!P2:P730,"Ausgaben")</f>
        <v>6745.6200000000008</v>
      </c>
      <c r="V24" s="21"/>
      <c r="Y24" s="29">
        <v>27430</v>
      </c>
      <c r="Z24" s="21"/>
      <c r="AC24" s="26">
        <f>SUMIFS('P23+P24 Buchungen'!F2:F730,'P23+P24 Buchungen'!D2:D730,$E24,'P23+P24 Buchungen'!C2:C730,"&gt;="&amp;AC$4,'P23+P24 Buchungen'!C2:C730,"&lt;"&amp;AC$5+1,'P23+P24 Buchungen'!L2:L730,"Ausgaben")-SUMIFS('P23+P24 Buchungen'!F2:F730,'P23+P24 Buchungen'!D2:D730,$E24,'P23+P24 Buchungen'!C2:C730,"&gt;="&amp;AC$4,'P23+P24 Buchungen'!C2:C730,"&lt;"&amp;AC$5+1,'P23+P24 Buchungen'!P2:P730,"Einnahmen")+SUMIFS('P23+P24 Buchungen'!F2:F730,'P23+P24 Buchungen'!D2:D730,$E24,'P23+P24 Buchungen'!C2:C730,"&gt;="&amp;AC$4,'P23+P24 Buchungen'!C2:C730,"&lt;"&amp;AC$5+1,'P23+P24 Buchungen'!L2:L730,"Einnahmen")-SUMIFS('P23+P24 Buchungen'!F2:F730,'P23+P24 Buchungen'!D2:D730,$E24,'P23+P24 Buchungen'!C2:C730,"&gt;="&amp;AC$4,'P23+P24 Buchungen'!C2:C730,"&lt;"&amp;AC$5+1,'P23+P24 Buchungen'!P2:P730,"Ausgaben")</f>
        <v>0</v>
      </c>
      <c r="AD24" s="21"/>
      <c r="AG24" s="26">
        <f>SUMIFS('P23+P24 Buchungen'!F2:F730,'P23+P24 Buchungen'!D2:D730,$E24,'P23+P24 Buchungen'!C2:C730,"&gt;="&amp;AG$4,'P23+P24 Buchungen'!C2:C730,"&lt;"&amp;AG$5+1,'P23+P24 Buchungen'!L2:L730,"Ausgaben")-SUMIFS('P23+P24 Buchungen'!F2:F730,'P23+P24 Buchungen'!D2:D730,$E24,'P23+P24 Buchungen'!C2:C730,"&gt;="&amp;AG$4,'P23+P24 Buchungen'!C2:C730,"&lt;"&amp;AG$5+1,'P23+P24 Buchungen'!P2:P730,"Einnahmen")+SUMIFS('P23+P24 Buchungen'!F2:F730,'P23+P24 Buchungen'!D2:D730,$E24,'P23+P24 Buchungen'!C2:C730,"&gt;="&amp;AG$4,'P23+P24 Buchungen'!C2:C730,"&lt;"&amp;AG$5+1,'P23+P24 Buchungen'!L2:L730,"Einnahmen")-SUMIFS('P23+P24 Buchungen'!F2:F730,'P23+P24 Buchungen'!D2:D730,$E24,'P23+P24 Buchungen'!C2:C730,"&gt;="&amp;AG$4,'P23+P24 Buchungen'!C2:C730,"&lt;"&amp;AG$5+1,'P23+P24 Buchungen'!P2:P730,"Ausgaben")</f>
        <v>3783.8</v>
      </c>
      <c r="AH24" s="21"/>
      <c r="AK24" s="29">
        <v>28500</v>
      </c>
      <c r="AL24" s="21"/>
      <c r="AO24" s="26">
        <f>SUMIFS('P23+P24 Buchungen'!F2:F730,'P23+P24 Buchungen'!D2:D730,$E24,'P23+P24 Buchungen'!C2:C730,"&gt;="&amp;AO$4,'P23+P24 Buchungen'!C2:C730,"&lt;"&amp;AO$5+1,'P23+P24 Buchungen'!L2:L730,"Ausgaben")-SUMIFS('P23+P24 Buchungen'!F2:F730,'P23+P24 Buchungen'!D2:D730,$E24,'P23+P24 Buchungen'!C2:C730,"&gt;="&amp;AO$4,'P23+P24 Buchungen'!C2:C730,"&lt;"&amp;AO$5+1,'P23+P24 Buchungen'!P2:P730,"Einnahmen")+SUMIFS('P23+P24 Buchungen'!F2:F730,'P23+P24 Buchungen'!D2:D730,$E24,'P23+P24 Buchungen'!C2:C730,"&gt;="&amp;AO$4,'P23+P24 Buchungen'!C2:C730,"&lt;"&amp;AO$5+1,'P23+P24 Buchungen'!L2:L730,"Einnahmen")-SUMIFS('P23+P24 Buchungen'!F2:F730,'P23+P24 Buchungen'!D2:D730,$E24,'P23+P24 Buchungen'!C2:C730,"&gt;="&amp;AO$4,'P23+P24 Buchungen'!C2:C730,"&lt;"&amp;AO$5+1,'P23+P24 Buchungen'!P2:P730,"Ausgaben")</f>
        <v>0</v>
      </c>
      <c r="AP24" s="21"/>
      <c r="AS24" s="26">
        <f>SUMIFS('P23+P24 Buchungen'!F2:F730,'P23+P24 Buchungen'!D2:D730,$E24,'P23+P24 Buchungen'!C2:C730,"&gt;="&amp;AS$4,'P23+P24 Buchungen'!C2:C730,"&lt;"&amp;AS$5+1,'P23+P24 Buchungen'!L2:L730,"Ausgaben")-SUMIFS('P23+P24 Buchungen'!F2:F730,'P23+P24 Buchungen'!D2:D730,$E24,'P23+P24 Buchungen'!C2:C730,"&gt;="&amp;AS$4,'P23+P24 Buchungen'!C2:C730,"&lt;"&amp;AS$5+1,'P23+P24 Buchungen'!P2:P730,"Einnahmen")+SUMIFS('P23+P24 Buchungen'!F2:F730,'P23+P24 Buchungen'!D2:D730,$E24,'P23+P24 Buchungen'!C2:C730,"&gt;="&amp;AS$4,'P23+P24 Buchungen'!C2:C730,"&lt;"&amp;AS$5+1,'P23+P24 Buchungen'!L2:L730,"Einnahmen")-SUMIFS('P23+P24 Buchungen'!F2:F730,'P23+P24 Buchungen'!D2:D730,$E24,'P23+P24 Buchungen'!C2:C730,"&gt;="&amp;AS$4,'P23+P24 Buchungen'!C2:C730,"&lt;"&amp;AS$5+1,'P23+P24 Buchungen'!P2:P730,"Ausgaben")</f>
        <v>0</v>
      </c>
    </row>
    <row r="25" spans="3:45" x14ac:dyDescent="0.2">
      <c r="D25" t="s">
        <v>5019</v>
      </c>
      <c r="E25" t="s">
        <v>5335</v>
      </c>
      <c r="F25" s="21"/>
      <c r="I25" s="22"/>
      <c r="J25" s="21"/>
      <c r="M25" s="29">
        <v>4850</v>
      </c>
      <c r="N25" s="21"/>
      <c r="Q25" s="26">
        <f>SUMIFS('P23+P24 Buchungen'!F2:F730,'P23+P24 Buchungen'!D2:D730,$E25,'P23+P24 Buchungen'!C2:C730,"&gt;="&amp;Q$4,'P23+P24 Buchungen'!C2:C730,"&lt;"&amp;Q$5+1,'P23+P24 Buchungen'!L2:L730,"Ausgaben")-SUMIFS('P23+P24 Buchungen'!F2:F730,'P23+P24 Buchungen'!D2:D730,$E25,'P23+P24 Buchungen'!C2:C730,"&gt;="&amp;Q$4,'P23+P24 Buchungen'!C2:C730,"&lt;"&amp;Q$5+1,'P23+P24 Buchungen'!P2:P730,"Einnahmen")+SUMIFS('P23+P24 Buchungen'!F2:F730,'P23+P24 Buchungen'!D2:D730,$E25,'P23+P24 Buchungen'!C2:C730,"&gt;="&amp;Q$4,'P23+P24 Buchungen'!C2:C730,"&lt;"&amp;Q$5+1,'P23+P24 Buchungen'!L2:L730,"Einnahmen")-SUMIFS('P23+P24 Buchungen'!F2:F730,'P23+P24 Buchungen'!D2:D730,$E25,'P23+P24 Buchungen'!C2:C730,"&gt;="&amp;Q$4,'P23+P24 Buchungen'!C2:C730,"&lt;"&amp;Q$5+1,'P23+P24 Buchungen'!P2:P730,"Ausgaben")</f>
        <v>0</v>
      </c>
      <c r="R25" s="21"/>
      <c r="U25" s="26">
        <f>SUMIFS('P23+P24 Buchungen'!F2:F730,'P23+P24 Buchungen'!D2:D730,$E25,'P23+P24 Buchungen'!C2:C730,"&gt;="&amp;U$4,'P23+P24 Buchungen'!C2:C730,"&lt;"&amp;U$5+1,'P23+P24 Buchungen'!L2:L730,"Ausgaben")-SUMIFS('P23+P24 Buchungen'!F2:F730,'P23+P24 Buchungen'!D2:D730,$E25,'P23+P24 Buchungen'!C2:C730,"&gt;="&amp;U$4,'P23+P24 Buchungen'!C2:C730,"&lt;"&amp;U$5+1,'P23+P24 Buchungen'!P2:P730,"Einnahmen")+SUMIFS('P23+P24 Buchungen'!F2:F730,'P23+P24 Buchungen'!D2:D730,$E25,'P23+P24 Buchungen'!C2:C730,"&gt;="&amp;U$4,'P23+P24 Buchungen'!C2:C730,"&lt;"&amp;U$5+1,'P23+P24 Buchungen'!L2:L730,"Einnahmen")-SUMIFS('P23+P24 Buchungen'!F2:F730,'P23+P24 Buchungen'!D2:D730,$E25,'P23+P24 Buchungen'!C2:C730,"&gt;="&amp;U$4,'P23+P24 Buchungen'!C2:C730,"&lt;"&amp;U$5+1,'P23+P24 Buchungen'!P2:P730,"Ausgaben")</f>
        <v>0</v>
      </c>
      <c r="V25" s="21"/>
      <c r="Y25" s="29">
        <v>5375</v>
      </c>
      <c r="Z25" s="21"/>
      <c r="AC25" s="26">
        <f>SUMIFS('P23+P24 Buchungen'!F2:F730,'P23+P24 Buchungen'!D2:D730,$E25,'P23+P24 Buchungen'!C2:C730,"&gt;="&amp;AC$4,'P23+P24 Buchungen'!C2:C730,"&lt;"&amp;AC$5+1,'P23+P24 Buchungen'!L2:L730,"Ausgaben")-SUMIFS('P23+P24 Buchungen'!F2:F730,'P23+P24 Buchungen'!D2:D730,$E25,'P23+P24 Buchungen'!C2:C730,"&gt;="&amp;AC$4,'P23+P24 Buchungen'!C2:C730,"&lt;"&amp;AC$5+1,'P23+P24 Buchungen'!P2:P730,"Einnahmen")+SUMIFS('P23+P24 Buchungen'!F2:F730,'P23+P24 Buchungen'!D2:D730,$E25,'P23+P24 Buchungen'!C2:C730,"&gt;="&amp;AC$4,'P23+P24 Buchungen'!C2:C730,"&lt;"&amp;AC$5+1,'P23+P24 Buchungen'!L2:L730,"Einnahmen")-SUMIFS('P23+P24 Buchungen'!F2:F730,'P23+P24 Buchungen'!D2:D730,$E25,'P23+P24 Buchungen'!C2:C730,"&gt;="&amp;AC$4,'P23+P24 Buchungen'!C2:C730,"&lt;"&amp;AC$5+1,'P23+P24 Buchungen'!P2:P730,"Ausgaben")</f>
        <v>0</v>
      </c>
      <c r="AD25" s="21"/>
      <c r="AG25" s="26">
        <f>SUMIFS('P23+P24 Buchungen'!F2:F730,'P23+P24 Buchungen'!D2:D730,$E25,'P23+P24 Buchungen'!C2:C730,"&gt;="&amp;AG$4,'P23+P24 Buchungen'!C2:C730,"&lt;"&amp;AG$5+1,'P23+P24 Buchungen'!L2:L730,"Ausgaben")-SUMIFS('P23+P24 Buchungen'!F2:F730,'P23+P24 Buchungen'!D2:D730,$E25,'P23+P24 Buchungen'!C2:C730,"&gt;="&amp;AG$4,'P23+P24 Buchungen'!C2:C730,"&lt;"&amp;AG$5+1,'P23+P24 Buchungen'!P2:P730,"Einnahmen")+SUMIFS('P23+P24 Buchungen'!F2:F730,'P23+P24 Buchungen'!D2:D730,$E25,'P23+P24 Buchungen'!C2:C730,"&gt;="&amp;AG$4,'P23+P24 Buchungen'!C2:C730,"&lt;"&amp;AG$5+1,'P23+P24 Buchungen'!L2:L730,"Einnahmen")-SUMIFS('P23+P24 Buchungen'!F2:F730,'P23+P24 Buchungen'!D2:D730,$E25,'P23+P24 Buchungen'!C2:C730,"&gt;="&amp;AG$4,'P23+P24 Buchungen'!C2:C730,"&lt;"&amp;AG$5+1,'P23+P24 Buchungen'!P2:P730,"Ausgaben")</f>
        <v>0</v>
      </c>
      <c r="AH25" s="21"/>
      <c r="AK25" s="29">
        <v>6675</v>
      </c>
      <c r="AL25" s="21"/>
      <c r="AO25" s="26">
        <f>SUMIFS('P23+P24 Buchungen'!F2:F730,'P23+P24 Buchungen'!D2:D730,$E25,'P23+P24 Buchungen'!C2:C730,"&gt;="&amp;AO$4,'P23+P24 Buchungen'!C2:C730,"&lt;"&amp;AO$5+1,'P23+P24 Buchungen'!L2:L730,"Ausgaben")-SUMIFS('P23+P24 Buchungen'!F2:F730,'P23+P24 Buchungen'!D2:D730,$E25,'P23+P24 Buchungen'!C2:C730,"&gt;="&amp;AO$4,'P23+P24 Buchungen'!C2:C730,"&lt;"&amp;AO$5+1,'P23+P24 Buchungen'!P2:P730,"Einnahmen")+SUMIFS('P23+P24 Buchungen'!F2:F730,'P23+P24 Buchungen'!D2:D730,$E25,'P23+P24 Buchungen'!C2:C730,"&gt;="&amp;AO$4,'P23+P24 Buchungen'!C2:C730,"&lt;"&amp;AO$5+1,'P23+P24 Buchungen'!L2:L730,"Einnahmen")-SUMIFS('P23+P24 Buchungen'!F2:F730,'P23+P24 Buchungen'!D2:D730,$E25,'P23+P24 Buchungen'!C2:C730,"&gt;="&amp;AO$4,'P23+P24 Buchungen'!C2:C730,"&lt;"&amp;AO$5+1,'P23+P24 Buchungen'!P2:P730,"Ausgaben")</f>
        <v>0</v>
      </c>
      <c r="AP25" s="21"/>
      <c r="AS25" s="26">
        <f>SUMIFS('P23+P24 Buchungen'!F2:F730,'P23+P24 Buchungen'!D2:D730,$E25,'P23+P24 Buchungen'!C2:C730,"&gt;="&amp;AS$4,'P23+P24 Buchungen'!C2:C730,"&lt;"&amp;AS$5+1,'P23+P24 Buchungen'!L2:L730,"Ausgaben")-SUMIFS('P23+P24 Buchungen'!F2:F730,'P23+P24 Buchungen'!D2:D730,$E25,'P23+P24 Buchungen'!C2:C730,"&gt;="&amp;AS$4,'P23+P24 Buchungen'!C2:C730,"&lt;"&amp;AS$5+1,'P23+P24 Buchungen'!P2:P730,"Einnahmen")+SUMIFS('P23+P24 Buchungen'!F2:F730,'P23+P24 Buchungen'!D2:D730,$E25,'P23+P24 Buchungen'!C2:C730,"&gt;="&amp;AS$4,'P23+P24 Buchungen'!C2:C730,"&lt;"&amp;AS$5+1,'P23+P24 Buchungen'!L2:L730,"Einnahmen")-SUMIFS('P23+P24 Buchungen'!F2:F730,'P23+P24 Buchungen'!D2:D730,$E25,'P23+P24 Buchungen'!C2:C730,"&gt;="&amp;AS$4,'P23+P24 Buchungen'!C2:C730,"&lt;"&amp;AS$5+1,'P23+P24 Buchungen'!P2:P730,"Ausgaben")</f>
        <v>0</v>
      </c>
    </row>
    <row r="26" spans="3:45" ht="18" x14ac:dyDescent="0.2">
      <c r="C26" s="24" t="s">
        <v>5203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f>SUM(P27:P31)</f>
        <v>2505.5400000000004</v>
      </c>
      <c r="P26" s="45"/>
      <c r="Q26" s="43"/>
      <c r="R26" s="25"/>
      <c r="S26" s="46">
        <f>SUM(T27:T31)</f>
        <v>3855.8100000000004</v>
      </c>
      <c r="T26" s="45"/>
      <c r="U26" s="43"/>
      <c r="V26" s="25"/>
      <c r="W26" s="46">
        <v>12100</v>
      </c>
      <c r="X26" s="45"/>
      <c r="Y26" s="43"/>
      <c r="Z26" s="25"/>
      <c r="AA26" s="46">
        <f>SUM(AB27:AB31)</f>
        <v>4898.1500000000005</v>
      </c>
      <c r="AB26" s="45"/>
      <c r="AC26" s="43"/>
      <c r="AD26" s="25"/>
      <c r="AE26" s="46">
        <f>SUM(AF27:AF31)</f>
        <v>1924.0099999999998</v>
      </c>
      <c r="AF26" s="45"/>
      <c r="AG26" s="43"/>
      <c r="AH26" s="25"/>
      <c r="AI26" s="46">
        <v>12100</v>
      </c>
      <c r="AJ26" s="45"/>
      <c r="AK26" s="43"/>
      <c r="AL26" s="25"/>
      <c r="AM26" s="46">
        <f>SUM(AN27:AN31)</f>
        <v>392.29000000000008</v>
      </c>
      <c r="AN26" s="45"/>
      <c r="AO26" s="43"/>
      <c r="AP26" s="25"/>
      <c r="AQ26" s="46">
        <f>SUM(AR27:AR31)</f>
        <v>0</v>
      </c>
      <c r="AR26" s="45"/>
      <c r="AS26" s="43"/>
    </row>
    <row r="27" spans="3:45" ht="16" x14ac:dyDescent="0.2">
      <c r="D27" s="27" t="s">
        <v>5358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f>SUM(Q28:Q30)</f>
        <v>2483.0400000000004</v>
      </c>
      <c r="Q27" s="43"/>
      <c r="R27" s="28"/>
      <c r="S27" s="27"/>
      <c r="T27" s="42">
        <f>SUM(U28:U30)</f>
        <v>3836.8900000000003</v>
      </c>
      <c r="U27" s="43"/>
      <c r="V27" s="28"/>
      <c r="W27" s="27"/>
      <c r="X27" s="42">
        <v>10600</v>
      </c>
      <c r="Y27" s="43"/>
      <c r="Z27" s="28"/>
      <c r="AA27" s="27"/>
      <c r="AB27" s="42">
        <f>SUM(AC28:AC30)</f>
        <v>4864.1500000000005</v>
      </c>
      <c r="AC27" s="43"/>
      <c r="AD27" s="28"/>
      <c r="AE27" s="27"/>
      <c r="AF27" s="42">
        <f>SUM(AG28:AG30)</f>
        <v>1553.0099999999998</v>
      </c>
      <c r="AG27" s="43"/>
      <c r="AH27" s="28"/>
      <c r="AI27" s="27"/>
      <c r="AJ27" s="42">
        <v>10600</v>
      </c>
      <c r="AK27" s="43"/>
      <c r="AL27" s="28"/>
      <c r="AM27" s="27"/>
      <c r="AN27" s="42">
        <f>SUM(AO28:AO30)</f>
        <v>392.29000000000008</v>
      </c>
      <c r="AO27" s="43"/>
      <c r="AP27" s="28"/>
      <c r="AQ27" s="27"/>
      <c r="AR27" s="42">
        <f>SUM(AS28:AS30)</f>
        <v>0</v>
      </c>
      <c r="AS27" s="43"/>
    </row>
    <row r="28" spans="3:45" x14ac:dyDescent="0.2">
      <c r="D28" t="s">
        <v>4986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Buchungen'!F2:F730,'P23+P24 Buchungen'!D2:D730,$E28,'P23+P24 Buchungen'!C2:C730,"&gt;="&amp;Q$4,'P23+P24 Buchungen'!C2:C730,"&lt;"&amp;Q$5+1,'P23+P24 Buchungen'!L2:L730,"Ausgaben")-SUMIFS('P23+P24 Buchungen'!F2:F730,'P23+P24 Buchungen'!D2:D730,$E28,'P23+P24 Buchungen'!C2:C730,"&gt;="&amp;Q$4,'P23+P24 Buchungen'!C2:C730,"&lt;"&amp;Q$5+1,'P23+P24 Buchungen'!P2:P730,"Einnahmen")+SUMIFS('P23+P24 Buchungen'!F2:F730,'P23+P24 Buchungen'!D2:D730,$E28,'P23+P24 Buchungen'!C2:C730,"&gt;="&amp;Q$4,'P23+P24 Buchungen'!C2:C730,"&lt;"&amp;Q$5+1,'P23+P24 Buchungen'!L2:L730,"Einnahmen")-SUMIFS('P23+P24 Buchungen'!F2:F730,'P23+P24 Buchungen'!D2:D730,$E28,'P23+P24 Buchungen'!C2:C730,"&gt;="&amp;Q$4,'P23+P24 Buchungen'!C2:C730,"&lt;"&amp;Q$5+1,'P23+P24 Buchungen'!P2:P730,"Ausgaben")</f>
        <v>1046.98</v>
      </c>
      <c r="R28" s="21"/>
      <c r="U28" s="26">
        <f>SUMIFS('P23+P24 Buchungen'!F2:F730,'P23+P24 Buchungen'!D2:D730,$E28,'P23+P24 Buchungen'!C2:C730,"&gt;="&amp;U$4,'P23+P24 Buchungen'!C2:C730,"&lt;"&amp;U$5+1,'P23+P24 Buchungen'!L2:L730,"Ausgaben")-SUMIFS('P23+P24 Buchungen'!F2:F730,'P23+P24 Buchungen'!D2:D730,$E28,'P23+P24 Buchungen'!C2:C730,"&gt;="&amp;U$4,'P23+P24 Buchungen'!C2:C730,"&lt;"&amp;U$5+1,'P23+P24 Buchungen'!P2:P730,"Einnahmen")+SUMIFS('P23+P24 Buchungen'!F2:F730,'P23+P24 Buchungen'!D2:D730,$E28,'P23+P24 Buchungen'!C2:C730,"&gt;="&amp;U$4,'P23+P24 Buchungen'!C2:C730,"&lt;"&amp;U$5+1,'P23+P24 Buchungen'!L2:L730,"Einnahmen")-SUMIFS('P23+P24 Buchungen'!F2:F730,'P23+P24 Buchungen'!D2:D730,$E28,'P23+P24 Buchungen'!C2:C730,"&gt;="&amp;U$4,'P23+P24 Buchungen'!C2:C730,"&lt;"&amp;U$5+1,'P23+P24 Buchungen'!P2:P730,"Ausgaben")</f>
        <v>597.18000000000006</v>
      </c>
      <c r="V28" s="21"/>
      <c r="Y28" s="29">
        <v>3400</v>
      </c>
      <c r="Z28" s="21"/>
      <c r="AC28" s="26">
        <f>SUMIFS('P23+P24 Buchungen'!F2:F730,'P23+P24 Buchungen'!D2:D730,$E28,'P23+P24 Buchungen'!C2:C730,"&gt;="&amp;AC$4,'P23+P24 Buchungen'!C2:C730,"&lt;"&amp;AC$5+1,'P23+P24 Buchungen'!L2:L730,"Ausgaben")-SUMIFS('P23+P24 Buchungen'!F2:F730,'P23+P24 Buchungen'!D2:D730,$E28,'P23+P24 Buchungen'!C2:C730,"&gt;="&amp;AC$4,'P23+P24 Buchungen'!C2:C730,"&lt;"&amp;AC$5+1,'P23+P24 Buchungen'!P2:P730,"Einnahmen")+SUMIFS('P23+P24 Buchungen'!F2:F730,'P23+P24 Buchungen'!D2:D730,$E28,'P23+P24 Buchungen'!C2:C730,"&gt;="&amp;AC$4,'P23+P24 Buchungen'!C2:C730,"&lt;"&amp;AC$5+1,'P23+P24 Buchungen'!L2:L730,"Einnahmen")-SUMIFS('P23+P24 Buchungen'!F2:F730,'P23+P24 Buchungen'!D2:D730,$E28,'P23+P24 Buchungen'!C2:C730,"&gt;="&amp;AC$4,'P23+P24 Buchungen'!C2:C730,"&lt;"&amp;AC$5+1,'P23+P24 Buchungen'!P2:P730,"Ausgaben")</f>
        <v>1235.0899999999999</v>
      </c>
      <c r="AD28" s="21"/>
      <c r="AG28" s="26">
        <f>SUMIFS('P23+P24 Buchungen'!F2:F730,'P23+P24 Buchungen'!D2:D730,$E28,'P23+P24 Buchungen'!C2:C730,"&gt;="&amp;AG$4,'P23+P24 Buchungen'!C2:C730,"&lt;"&amp;AG$5+1,'P23+P24 Buchungen'!L2:L730,"Ausgaben")-SUMIFS('P23+P24 Buchungen'!F2:F730,'P23+P24 Buchungen'!D2:D730,$E28,'P23+P24 Buchungen'!C2:C730,"&gt;="&amp;AG$4,'P23+P24 Buchungen'!C2:C730,"&lt;"&amp;AG$5+1,'P23+P24 Buchungen'!P2:P730,"Einnahmen")+SUMIFS('P23+P24 Buchungen'!F2:F730,'P23+P24 Buchungen'!D2:D730,$E28,'P23+P24 Buchungen'!C2:C730,"&gt;="&amp;AG$4,'P23+P24 Buchungen'!C2:C730,"&lt;"&amp;AG$5+1,'P23+P24 Buchungen'!L2:L730,"Einnahmen")-SUMIFS('P23+P24 Buchungen'!F2:F730,'P23+P24 Buchungen'!D2:D730,$E28,'P23+P24 Buchungen'!C2:C730,"&gt;="&amp;AG$4,'P23+P24 Buchungen'!C2:C730,"&lt;"&amp;AG$5+1,'P23+P24 Buchungen'!P2:P730,"Ausgaben")</f>
        <v>476</v>
      </c>
      <c r="AH28" s="21"/>
      <c r="AK28" s="29">
        <v>3400</v>
      </c>
      <c r="AL28" s="21"/>
      <c r="AO28" s="26">
        <f>SUMIFS('P23+P24 Buchungen'!F2:F730,'P23+P24 Buchungen'!D2:D730,$E28,'P23+P24 Buchungen'!C2:C730,"&gt;="&amp;AO$4,'P23+P24 Buchungen'!C2:C730,"&lt;"&amp;AO$5+1,'P23+P24 Buchungen'!L2:L730,"Ausgaben")-SUMIFS('P23+P24 Buchungen'!F2:F730,'P23+P24 Buchungen'!D2:D730,$E28,'P23+P24 Buchungen'!C2:C730,"&gt;="&amp;AO$4,'P23+P24 Buchungen'!C2:C730,"&lt;"&amp;AO$5+1,'P23+P24 Buchungen'!P2:P730,"Einnahmen")+SUMIFS('P23+P24 Buchungen'!F2:F730,'P23+P24 Buchungen'!D2:D730,$E28,'P23+P24 Buchungen'!C2:C730,"&gt;="&amp;AO$4,'P23+P24 Buchungen'!C2:C730,"&lt;"&amp;AO$5+1,'P23+P24 Buchungen'!L2:L730,"Einnahmen")-SUMIFS('P23+P24 Buchungen'!F2:F730,'P23+P24 Buchungen'!D2:D730,$E28,'P23+P24 Buchungen'!C2:C730,"&gt;="&amp;AO$4,'P23+P24 Buchungen'!C2:C730,"&lt;"&amp;AO$5+1,'P23+P24 Buchungen'!P2:P730,"Ausgaben")</f>
        <v>0</v>
      </c>
      <c r="AP28" s="21"/>
      <c r="AS28" s="26">
        <f>SUMIFS('P23+P24 Buchungen'!F2:F730,'P23+P24 Buchungen'!D2:D730,$E28,'P23+P24 Buchungen'!C2:C730,"&gt;="&amp;AS$4,'P23+P24 Buchungen'!C2:C730,"&lt;"&amp;AS$5+1,'P23+P24 Buchungen'!L2:L730,"Ausgaben")-SUMIFS('P23+P24 Buchungen'!F2:F730,'P23+P24 Buchungen'!D2:D730,$E28,'P23+P24 Buchungen'!C2:C730,"&gt;="&amp;AS$4,'P23+P24 Buchungen'!C2:C730,"&lt;"&amp;AS$5+1,'P23+P24 Buchungen'!P2:P730,"Einnahmen")+SUMIFS('P23+P24 Buchungen'!F2:F730,'P23+P24 Buchungen'!D2:D730,$E28,'P23+P24 Buchungen'!C2:C730,"&gt;="&amp;AS$4,'P23+P24 Buchungen'!C2:C730,"&lt;"&amp;AS$5+1,'P23+P24 Buchungen'!L2:L730,"Einnahmen")-SUMIFS('P23+P24 Buchungen'!F2:F730,'P23+P24 Buchungen'!D2:D730,$E28,'P23+P24 Buchungen'!C2:C730,"&gt;="&amp;AS$4,'P23+P24 Buchungen'!C2:C730,"&lt;"&amp;AS$5+1,'P23+P24 Buchungen'!P2:P730,"Ausgaben")</f>
        <v>0</v>
      </c>
    </row>
    <row r="29" spans="3:45" x14ac:dyDescent="0.2">
      <c r="D29" t="s">
        <v>5022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Buchungen'!F2:F730,'P23+P24 Buchungen'!D2:D730,$E29,'P23+P24 Buchungen'!C2:C730,"&gt;="&amp;Q$4,'P23+P24 Buchungen'!C2:C730,"&lt;"&amp;Q$5+1,'P23+P24 Buchungen'!L2:L730,"Ausgaben")-SUMIFS('P23+P24 Buchungen'!F2:F730,'P23+P24 Buchungen'!D2:D730,$E29,'P23+P24 Buchungen'!C2:C730,"&gt;="&amp;Q$4,'P23+P24 Buchungen'!C2:C730,"&lt;"&amp;Q$5+1,'P23+P24 Buchungen'!P2:P730,"Einnahmen")+SUMIFS('P23+P24 Buchungen'!F2:F730,'P23+P24 Buchungen'!D2:D730,$E29,'P23+P24 Buchungen'!C2:C730,"&gt;="&amp;Q$4,'P23+P24 Buchungen'!C2:C730,"&lt;"&amp;Q$5+1,'P23+P24 Buchungen'!L2:L730,"Einnahmen")-SUMIFS('P23+P24 Buchungen'!F2:F730,'P23+P24 Buchungen'!D2:D730,$E29,'P23+P24 Buchungen'!C2:C730,"&gt;="&amp;Q$4,'P23+P24 Buchungen'!C2:C730,"&lt;"&amp;Q$5+1,'P23+P24 Buchungen'!P2:P730,"Ausgaben")</f>
        <v>1436.0600000000004</v>
      </c>
      <c r="R29" s="21"/>
      <c r="U29" s="26">
        <f>SUMIFS('P23+P24 Buchungen'!F2:F730,'P23+P24 Buchungen'!D2:D730,$E29,'P23+P24 Buchungen'!C2:C730,"&gt;="&amp;U$4,'P23+P24 Buchungen'!C2:C730,"&lt;"&amp;U$5+1,'P23+P24 Buchungen'!L2:L730,"Ausgaben")-SUMIFS('P23+P24 Buchungen'!F2:F730,'P23+P24 Buchungen'!D2:D730,$E29,'P23+P24 Buchungen'!C2:C730,"&gt;="&amp;U$4,'P23+P24 Buchungen'!C2:C730,"&lt;"&amp;U$5+1,'P23+P24 Buchungen'!P2:P730,"Einnahmen")+SUMIFS('P23+P24 Buchungen'!F2:F730,'P23+P24 Buchungen'!D2:D730,$E29,'P23+P24 Buchungen'!C2:C730,"&gt;="&amp;U$4,'P23+P24 Buchungen'!C2:C730,"&lt;"&amp;U$5+1,'P23+P24 Buchungen'!L2:L730,"Einnahmen")-SUMIFS('P23+P24 Buchungen'!F2:F730,'P23+P24 Buchungen'!D2:D730,$E29,'P23+P24 Buchungen'!C2:C730,"&gt;="&amp;U$4,'P23+P24 Buchungen'!C2:C730,"&lt;"&amp;U$5+1,'P23+P24 Buchungen'!P2:P730,"Ausgaben")</f>
        <v>1276.21</v>
      </c>
      <c r="V29" s="21"/>
      <c r="Y29" s="29">
        <v>3200</v>
      </c>
      <c r="Z29" s="21"/>
      <c r="AC29" s="26">
        <f>SUMIFS('P23+P24 Buchungen'!F2:F730,'P23+P24 Buchungen'!D2:D730,$E29,'P23+P24 Buchungen'!C2:C730,"&gt;="&amp;AC$4,'P23+P24 Buchungen'!C2:C730,"&lt;"&amp;AC$5+1,'P23+P24 Buchungen'!L2:L730,"Ausgaben")-SUMIFS('P23+P24 Buchungen'!F2:F730,'P23+P24 Buchungen'!D2:D730,$E29,'P23+P24 Buchungen'!C2:C730,"&gt;="&amp;AC$4,'P23+P24 Buchungen'!C2:C730,"&lt;"&amp;AC$5+1,'P23+P24 Buchungen'!P2:P730,"Einnahmen")+SUMIFS('P23+P24 Buchungen'!F2:F730,'P23+P24 Buchungen'!D2:D730,$E29,'P23+P24 Buchungen'!C2:C730,"&gt;="&amp;AC$4,'P23+P24 Buchungen'!C2:C730,"&lt;"&amp;AC$5+1,'P23+P24 Buchungen'!L2:L730,"Einnahmen")-SUMIFS('P23+P24 Buchungen'!F2:F730,'P23+P24 Buchungen'!D2:D730,$E29,'P23+P24 Buchungen'!C2:C730,"&gt;="&amp;AC$4,'P23+P24 Buchungen'!C2:C730,"&lt;"&amp;AC$5+1,'P23+P24 Buchungen'!P2:P730,"Ausgaben")</f>
        <v>1665.5600000000006</v>
      </c>
      <c r="AD29" s="21"/>
      <c r="AG29" s="26">
        <f>SUMIFS('P23+P24 Buchungen'!F2:F730,'P23+P24 Buchungen'!D2:D730,$E29,'P23+P24 Buchungen'!C2:C730,"&gt;="&amp;AG$4,'P23+P24 Buchungen'!C2:C730,"&lt;"&amp;AG$5+1,'P23+P24 Buchungen'!L2:L730,"Ausgaben")-SUMIFS('P23+P24 Buchungen'!F2:F730,'P23+P24 Buchungen'!D2:D730,$E29,'P23+P24 Buchungen'!C2:C730,"&gt;="&amp;AG$4,'P23+P24 Buchungen'!C2:C730,"&lt;"&amp;AG$5+1,'P23+P24 Buchungen'!P2:P730,"Einnahmen")+SUMIFS('P23+P24 Buchungen'!F2:F730,'P23+P24 Buchungen'!D2:D730,$E29,'P23+P24 Buchungen'!C2:C730,"&gt;="&amp;AG$4,'P23+P24 Buchungen'!C2:C730,"&lt;"&amp;AG$5+1,'P23+P24 Buchungen'!L2:L730,"Einnahmen")-SUMIFS('P23+P24 Buchungen'!F2:F730,'P23+P24 Buchungen'!D2:D730,$E29,'P23+P24 Buchungen'!C2:C730,"&gt;="&amp;AG$4,'P23+P24 Buchungen'!C2:C730,"&lt;"&amp;AG$5+1,'P23+P24 Buchungen'!P2:P730,"Ausgaben")</f>
        <v>1077.0099999999998</v>
      </c>
      <c r="AH29" s="21"/>
      <c r="AK29" s="29">
        <v>3200</v>
      </c>
      <c r="AL29" s="21"/>
      <c r="AO29" s="26">
        <f>SUMIFS('P23+P24 Buchungen'!F2:F730,'P23+P24 Buchungen'!D2:D730,$E29,'P23+P24 Buchungen'!C2:C730,"&gt;="&amp;AO$4,'P23+P24 Buchungen'!C2:C730,"&lt;"&amp;AO$5+1,'P23+P24 Buchungen'!L2:L730,"Ausgaben")-SUMIFS('P23+P24 Buchungen'!F2:F730,'P23+P24 Buchungen'!D2:D730,$E29,'P23+P24 Buchungen'!C2:C730,"&gt;="&amp;AO$4,'P23+P24 Buchungen'!C2:C730,"&lt;"&amp;AO$5+1,'P23+P24 Buchungen'!P2:P730,"Einnahmen")+SUMIFS('P23+P24 Buchungen'!F2:F730,'P23+P24 Buchungen'!D2:D730,$E29,'P23+P24 Buchungen'!C2:C730,"&gt;="&amp;AO$4,'P23+P24 Buchungen'!C2:C730,"&lt;"&amp;AO$5+1,'P23+P24 Buchungen'!L2:L730,"Einnahmen")-SUMIFS('P23+P24 Buchungen'!F2:F730,'P23+P24 Buchungen'!D2:D730,$E29,'P23+P24 Buchungen'!C2:C730,"&gt;="&amp;AO$4,'P23+P24 Buchungen'!C2:C730,"&lt;"&amp;AO$5+1,'P23+P24 Buchungen'!P2:P730,"Ausgaben")</f>
        <v>392.29000000000008</v>
      </c>
      <c r="AP29" s="21"/>
      <c r="AS29" s="26">
        <f>SUMIFS('P23+P24 Buchungen'!F2:F730,'P23+P24 Buchungen'!D2:D730,$E29,'P23+P24 Buchungen'!C2:C730,"&gt;="&amp;AS$4,'P23+P24 Buchungen'!C2:C730,"&lt;"&amp;AS$5+1,'P23+P24 Buchungen'!L2:L730,"Ausgaben")-SUMIFS('P23+P24 Buchungen'!F2:F730,'P23+P24 Buchungen'!D2:D730,$E29,'P23+P24 Buchungen'!C2:C730,"&gt;="&amp;AS$4,'P23+P24 Buchungen'!C2:C730,"&lt;"&amp;AS$5+1,'P23+P24 Buchungen'!P2:P730,"Einnahmen")+SUMIFS('P23+P24 Buchungen'!F2:F730,'P23+P24 Buchungen'!D2:D730,$E29,'P23+P24 Buchungen'!C2:C730,"&gt;="&amp;AS$4,'P23+P24 Buchungen'!C2:C730,"&lt;"&amp;AS$5+1,'P23+P24 Buchungen'!L2:L730,"Einnahmen")-SUMIFS('P23+P24 Buchungen'!F2:F730,'P23+P24 Buchungen'!D2:D730,$E29,'P23+P24 Buchungen'!C2:C730,"&gt;="&amp;AS$4,'P23+P24 Buchungen'!C2:C730,"&lt;"&amp;AS$5+1,'P23+P24 Buchungen'!P2:P730,"Ausgaben")</f>
        <v>0</v>
      </c>
    </row>
    <row r="30" spans="3:45" x14ac:dyDescent="0.2">
      <c r="D30" t="s">
        <v>5004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Buchungen'!F2:F730,'P23+P24 Buchungen'!D2:D730,$E30,'P23+P24 Buchungen'!C2:C730,"&gt;="&amp;Q$4,'P23+P24 Buchungen'!C2:C730,"&lt;"&amp;Q$5+1,'P23+P24 Buchungen'!L2:L730,"Ausgaben")-SUMIFS('P23+P24 Buchungen'!F2:F730,'P23+P24 Buchungen'!D2:D730,$E30,'P23+P24 Buchungen'!C2:C730,"&gt;="&amp;Q$4,'P23+P24 Buchungen'!C2:C730,"&lt;"&amp;Q$5+1,'P23+P24 Buchungen'!P2:P730,"Einnahmen")+SUMIFS('P23+P24 Buchungen'!F2:F730,'P23+P24 Buchungen'!D2:D730,$E30,'P23+P24 Buchungen'!C2:C730,"&gt;="&amp;Q$4,'P23+P24 Buchungen'!C2:C730,"&lt;"&amp;Q$5+1,'P23+P24 Buchungen'!L2:L730,"Einnahmen")-SUMIFS('P23+P24 Buchungen'!F2:F730,'P23+P24 Buchungen'!D2:D730,$E30,'P23+P24 Buchungen'!C2:C730,"&gt;="&amp;Q$4,'P23+P24 Buchungen'!C2:C730,"&lt;"&amp;Q$5+1,'P23+P24 Buchungen'!P2:P730,"Ausgaben")</f>
        <v>0</v>
      </c>
      <c r="R30" s="21"/>
      <c r="U30" s="26">
        <f>SUMIFS('P23+P24 Buchungen'!F2:F730,'P23+P24 Buchungen'!D2:D730,$E30,'P23+P24 Buchungen'!C2:C730,"&gt;="&amp;U$4,'P23+P24 Buchungen'!C2:C730,"&lt;"&amp;U$5+1,'P23+P24 Buchungen'!L2:L730,"Ausgaben")-SUMIFS('P23+P24 Buchungen'!F2:F730,'P23+P24 Buchungen'!D2:D730,$E30,'P23+P24 Buchungen'!C2:C730,"&gt;="&amp;U$4,'P23+P24 Buchungen'!C2:C730,"&lt;"&amp;U$5+1,'P23+P24 Buchungen'!P2:P730,"Einnahmen")+SUMIFS('P23+P24 Buchungen'!F2:F730,'P23+P24 Buchungen'!D2:D730,$E30,'P23+P24 Buchungen'!C2:C730,"&gt;="&amp;U$4,'P23+P24 Buchungen'!C2:C730,"&lt;"&amp;U$5+1,'P23+P24 Buchungen'!L2:L730,"Einnahmen")-SUMIFS('P23+P24 Buchungen'!F2:F730,'P23+P24 Buchungen'!D2:D730,$E30,'P23+P24 Buchungen'!C2:C730,"&gt;="&amp;U$4,'P23+P24 Buchungen'!C2:C730,"&lt;"&amp;U$5+1,'P23+P24 Buchungen'!P2:P730,"Ausgaben")</f>
        <v>1963.5</v>
      </c>
      <c r="V30" s="21"/>
      <c r="Y30" s="29">
        <v>4000</v>
      </c>
      <c r="Z30" s="21"/>
      <c r="AC30" s="26">
        <f>SUMIFS('P23+P24 Buchungen'!F2:F730,'P23+P24 Buchungen'!D2:D730,$E30,'P23+P24 Buchungen'!C2:C730,"&gt;="&amp;AC$4,'P23+P24 Buchungen'!C2:C730,"&lt;"&amp;AC$5+1,'P23+P24 Buchungen'!L2:L730,"Ausgaben")-SUMIFS('P23+P24 Buchungen'!F2:F730,'P23+P24 Buchungen'!D2:D730,$E30,'P23+P24 Buchungen'!C2:C730,"&gt;="&amp;AC$4,'P23+P24 Buchungen'!C2:C730,"&lt;"&amp;AC$5+1,'P23+P24 Buchungen'!P2:P730,"Einnahmen")+SUMIFS('P23+P24 Buchungen'!F2:F730,'P23+P24 Buchungen'!D2:D730,$E30,'P23+P24 Buchungen'!C2:C730,"&gt;="&amp;AC$4,'P23+P24 Buchungen'!C2:C730,"&lt;"&amp;AC$5+1,'P23+P24 Buchungen'!L2:L730,"Einnahmen")-SUMIFS('P23+P24 Buchungen'!F2:F730,'P23+P24 Buchungen'!D2:D730,$E30,'P23+P24 Buchungen'!C2:C730,"&gt;="&amp;AC$4,'P23+P24 Buchungen'!C2:C730,"&lt;"&amp;AC$5+1,'P23+P24 Buchungen'!P2:P730,"Ausgaben")</f>
        <v>1963.5</v>
      </c>
      <c r="AD30" s="21"/>
      <c r="AG30" s="26">
        <f>SUMIFS('P23+P24 Buchungen'!F2:F730,'P23+P24 Buchungen'!D2:D730,$E30,'P23+P24 Buchungen'!C2:C730,"&gt;="&amp;AG$4,'P23+P24 Buchungen'!C2:C730,"&lt;"&amp;AG$5+1,'P23+P24 Buchungen'!L2:L730,"Ausgaben")-SUMIFS('P23+P24 Buchungen'!F2:F730,'P23+P24 Buchungen'!D2:D730,$E30,'P23+P24 Buchungen'!C2:C730,"&gt;="&amp;AG$4,'P23+P24 Buchungen'!C2:C730,"&lt;"&amp;AG$5+1,'P23+P24 Buchungen'!P2:P730,"Einnahmen")+SUMIFS('P23+P24 Buchungen'!F2:F730,'P23+P24 Buchungen'!D2:D730,$E30,'P23+P24 Buchungen'!C2:C730,"&gt;="&amp;AG$4,'P23+P24 Buchungen'!C2:C730,"&lt;"&amp;AG$5+1,'P23+P24 Buchungen'!L2:L730,"Einnahmen")-SUMIFS('P23+P24 Buchungen'!F2:F730,'P23+P24 Buchungen'!D2:D730,$E30,'P23+P24 Buchungen'!C2:C730,"&gt;="&amp;AG$4,'P23+P24 Buchungen'!C2:C730,"&lt;"&amp;AG$5+1,'P23+P24 Buchungen'!P2:P730,"Ausgaben")</f>
        <v>0</v>
      </c>
      <c r="AH30" s="21"/>
      <c r="AK30" s="29">
        <v>4000</v>
      </c>
      <c r="AL30" s="21"/>
      <c r="AO30" s="26">
        <f>SUMIFS('P23+P24 Buchungen'!F2:F730,'P23+P24 Buchungen'!D2:D730,$E30,'P23+P24 Buchungen'!C2:C730,"&gt;="&amp;AO$4,'P23+P24 Buchungen'!C2:C730,"&lt;"&amp;AO$5+1,'P23+P24 Buchungen'!L2:L730,"Ausgaben")-SUMIFS('P23+P24 Buchungen'!F2:F730,'P23+P24 Buchungen'!D2:D730,$E30,'P23+P24 Buchungen'!C2:C730,"&gt;="&amp;AO$4,'P23+P24 Buchungen'!C2:C730,"&lt;"&amp;AO$5+1,'P23+P24 Buchungen'!P2:P730,"Einnahmen")+SUMIFS('P23+P24 Buchungen'!F2:F730,'P23+P24 Buchungen'!D2:D730,$E30,'P23+P24 Buchungen'!C2:C730,"&gt;="&amp;AO$4,'P23+P24 Buchungen'!C2:C730,"&lt;"&amp;AO$5+1,'P23+P24 Buchungen'!L2:L730,"Einnahmen")-SUMIFS('P23+P24 Buchungen'!F2:F730,'P23+P24 Buchungen'!D2:D730,$E30,'P23+P24 Buchungen'!C2:C730,"&gt;="&amp;AO$4,'P23+P24 Buchungen'!C2:C730,"&lt;"&amp;AO$5+1,'P23+P24 Buchungen'!P2:P730,"Ausgaben")</f>
        <v>0</v>
      </c>
      <c r="AP30" s="21"/>
      <c r="AS30" s="26">
        <f>SUMIFS('P23+P24 Buchungen'!F2:F730,'P23+P24 Buchungen'!D2:D730,$E30,'P23+P24 Buchungen'!C2:C730,"&gt;="&amp;AS$4,'P23+P24 Buchungen'!C2:C730,"&lt;"&amp;AS$5+1,'P23+P24 Buchungen'!L2:L730,"Ausgaben")-SUMIFS('P23+P24 Buchungen'!F2:F730,'P23+P24 Buchungen'!D2:D730,$E30,'P23+P24 Buchungen'!C2:C730,"&gt;="&amp;AS$4,'P23+P24 Buchungen'!C2:C730,"&lt;"&amp;AS$5+1,'P23+P24 Buchungen'!P2:P730,"Einnahmen")+SUMIFS('P23+P24 Buchungen'!F2:F730,'P23+P24 Buchungen'!D2:D730,$E30,'P23+P24 Buchungen'!C2:C730,"&gt;="&amp;AS$4,'P23+P24 Buchungen'!C2:C730,"&lt;"&amp;AS$5+1,'P23+P24 Buchungen'!L2:L730,"Einnahmen")-SUMIFS('P23+P24 Buchungen'!F2:F730,'P23+P24 Buchungen'!D2:D730,$E30,'P23+P24 Buchungen'!C2:C730,"&gt;="&amp;AS$4,'P23+P24 Buchungen'!C2:C730,"&lt;"&amp;AS$5+1,'P23+P24 Buchungen'!P2:P730,"Ausgaben")</f>
        <v>0</v>
      </c>
    </row>
    <row r="31" spans="3:45" ht="16" x14ac:dyDescent="0.2">
      <c r="D31" s="27" t="s">
        <v>5336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f>SUM(Q32:Q34)</f>
        <v>22.5</v>
      </c>
      <c r="Q31" s="43"/>
      <c r="R31" s="28"/>
      <c r="S31" s="27"/>
      <c r="T31" s="42">
        <f>SUM(U32:U34)</f>
        <v>18.920000000000002</v>
      </c>
      <c r="U31" s="43"/>
      <c r="V31" s="28"/>
      <c r="W31" s="27"/>
      <c r="X31" s="42">
        <v>1500</v>
      </c>
      <c r="Y31" s="43"/>
      <c r="Z31" s="28"/>
      <c r="AA31" s="27"/>
      <c r="AB31" s="42">
        <f>SUM(AC32:AC34)</f>
        <v>34</v>
      </c>
      <c r="AC31" s="43"/>
      <c r="AD31" s="28"/>
      <c r="AE31" s="27"/>
      <c r="AF31" s="42">
        <f>SUM(AG32:AG34)</f>
        <v>371</v>
      </c>
      <c r="AG31" s="43"/>
      <c r="AH31" s="28"/>
      <c r="AI31" s="27"/>
      <c r="AJ31" s="42">
        <v>1500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</row>
    <row r="32" spans="3:45" x14ac:dyDescent="0.2">
      <c r="D32" t="s">
        <v>4986</v>
      </c>
      <c r="E32" t="s">
        <v>5337</v>
      </c>
      <c r="F32" s="21"/>
      <c r="I32" s="22"/>
      <c r="J32" s="21"/>
      <c r="M32" s="29">
        <v>300</v>
      </c>
      <c r="N32" s="21"/>
      <c r="Q32" s="26">
        <f>SUMIFS('P23+P24 Buchungen'!F2:F730,'P23+P24 Buchungen'!D2:D730,$E32,'P23+P24 Buchungen'!C2:C730,"&gt;="&amp;Q$4,'P23+P24 Buchungen'!C2:C730,"&lt;"&amp;Q$5+1,'P23+P24 Buchungen'!L2:L730,"Ausgaben")-SUMIFS('P23+P24 Buchungen'!F2:F730,'P23+P24 Buchungen'!D2:D730,$E32,'P23+P24 Buchungen'!C2:C730,"&gt;="&amp;Q$4,'P23+P24 Buchungen'!C2:C730,"&lt;"&amp;Q$5+1,'P23+P24 Buchungen'!P2:P730,"Einnahmen")+SUMIFS('P23+P24 Buchungen'!F2:F730,'P23+P24 Buchungen'!D2:D730,$E32,'P23+P24 Buchungen'!C2:C730,"&gt;="&amp;Q$4,'P23+P24 Buchungen'!C2:C730,"&lt;"&amp;Q$5+1,'P23+P24 Buchungen'!L2:L730,"Einnahmen")-SUMIFS('P23+P24 Buchungen'!F2:F730,'P23+P24 Buchungen'!D2:D730,$E32,'P23+P24 Buchungen'!C2:C730,"&gt;="&amp;Q$4,'P23+P24 Buchungen'!C2:C730,"&lt;"&amp;Q$5+1,'P23+P24 Buchungen'!P2:P730,"Ausgaben")</f>
        <v>0</v>
      </c>
      <c r="R32" s="21"/>
      <c r="U32" s="26">
        <f>SUMIFS('P23+P24 Buchungen'!F2:F730,'P23+P24 Buchungen'!D2:D730,$E32,'P23+P24 Buchungen'!C2:C730,"&gt;="&amp;U$4,'P23+P24 Buchungen'!C2:C730,"&lt;"&amp;U$5+1,'P23+P24 Buchungen'!L2:L730,"Ausgaben")-SUMIFS('P23+P24 Buchungen'!F2:F730,'P23+P24 Buchungen'!D2:D730,$E32,'P23+P24 Buchungen'!C2:C730,"&gt;="&amp;U$4,'P23+P24 Buchungen'!C2:C730,"&lt;"&amp;U$5+1,'P23+P24 Buchungen'!P2:P730,"Einnahmen")+SUMIFS('P23+P24 Buchungen'!F2:F730,'P23+P24 Buchungen'!D2:D730,$E32,'P23+P24 Buchungen'!C2:C730,"&gt;="&amp;U$4,'P23+P24 Buchungen'!C2:C730,"&lt;"&amp;U$5+1,'P23+P24 Buchungen'!L2:L730,"Einnahmen")-SUMIFS('P23+P24 Buchungen'!F2:F730,'P23+P24 Buchungen'!D2:D730,$E32,'P23+P24 Buchungen'!C2:C730,"&gt;="&amp;U$4,'P23+P24 Buchungen'!C2:C730,"&lt;"&amp;U$5+1,'P23+P24 Buchungen'!P2:P730,"Ausgaben")</f>
        <v>0</v>
      </c>
      <c r="V32" s="21"/>
      <c r="Y32" s="29">
        <v>200</v>
      </c>
      <c r="Z32" s="21"/>
      <c r="AC32" s="26">
        <f>SUMIFS('P23+P24 Buchungen'!F2:F730,'P23+P24 Buchungen'!D2:D730,$E32,'P23+P24 Buchungen'!C2:C730,"&gt;="&amp;AC$4,'P23+P24 Buchungen'!C2:C730,"&lt;"&amp;AC$5+1,'P23+P24 Buchungen'!L2:L730,"Ausgaben")-SUMIFS('P23+P24 Buchungen'!F2:F730,'P23+P24 Buchungen'!D2:D730,$E32,'P23+P24 Buchungen'!C2:C730,"&gt;="&amp;AC$4,'P23+P24 Buchungen'!C2:C730,"&lt;"&amp;AC$5+1,'P23+P24 Buchungen'!P2:P730,"Einnahmen")+SUMIFS('P23+P24 Buchungen'!F2:F730,'P23+P24 Buchungen'!D2:D730,$E32,'P23+P24 Buchungen'!C2:C730,"&gt;="&amp;AC$4,'P23+P24 Buchungen'!C2:C730,"&lt;"&amp;AC$5+1,'P23+P24 Buchungen'!L2:L730,"Einnahmen")-SUMIFS('P23+P24 Buchungen'!F2:F730,'P23+P24 Buchungen'!D2:D730,$E32,'P23+P24 Buchungen'!C2:C730,"&gt;="&amp;AC$4,'P23+P24 Buchungen'!C2:C730,"&lt;"&amp;AC$5+1,'P23+P24 Buchungen'!P2:P730,"Ausgaben")</f>
        <v>0</v>
      </c>
      <c r="AD32" s="21"/>
      <c r="AG32" s="26">
        <f>SUMIFS('P23+P24 Buchungen'!F2:F730,'P23+P24 Buchungen'!D2:D730,$E32,'P23+P24 Buchungen'!C2:C730,"&gt;="&amp;AG$4,'P23+P24 Buchungen'!C2:C730,"&lt;"&amp;AG$5+1,'P23+P24 Buchungen'!L2:L730,"Ausgaben")-SUMIFS('P23+P24 Buchungen'!F2:F730,'P23+P24 Buchungen'!D2:D730,$E32,'P23+P24 Buchungen'!C2:C730,"&gt;="&amp;AG$4,'P23+P24 Buchungen'!C2:C730,"&lt;"&amp;AG$5+1,'P23+P24 Buchungen'!P2:P730,"Einnahmen")+SUMIFS('P23+P24 Buchungen'!F2:F730,'P23+P24 Buchungen'!D2:D730,$E32,'P23+P24 Buchungen'!C2:C730,"&gt;="&amp;AG$4,'P23+P24 Buchungen'!C2:C730,"&lt;"&amp;AG$5+1,'P23+P24 Buchungen'!L2:L730,"Einnahmen")-SUMIFS('P23+P24 Buchungen'!F2:F730,'P23+P24 Buchungen'!D2:D730,$E32,'P23+P24 Buchungen'!C2:C730,"&gt;="&amp;AG$4,'P23+P24 Buchungen'!C2:C730,"&lt;"&amp;AG$5+1,'P23+P24 Buchungen'!P2:P730,"Ausgaben")</f>
        <v>0</v>
      </c>
      <c r="AH32" s="21"/>
      <c r="AK32" s="29">
        <v>200</v>
      </c>
      <c r="AL32" s="21"/>
      <c r="AO32" s="26">
        <f>SUMIFS('P23+P24 Buchungen'!F2:F730,'P23+P24 Buchungen'!D2:D730,$E32,'P23+P24 Buchungen'!C2:C730,"&gt;="&amp;AO$4,'P23+P24 Buchungen'!C2:C730,"&lt;"&amp;AO$5+1,'P23+P24 Buchungen'!L2:L730,"Ausgaben")-SUMIFS('P23+P24 Buchungen'!F2:F730,'P23+P24 Buchungen'!D2:D730,$E32,'P23+P24 Buchungen'!C2:C730,"&gt;="&amp;AO$4,'P23+P24 Buchungen'!C2:C730,"&lt;"&amp;AO$5+1,'P23+P24 Buchungen'!P2:P730,"Einnahmen")+SUMIFS('P23+P24 Buchungen'!F2:F730,'P23+P24 Buchungen'!D2:D730,$E32,'P23+P24 Buchungen'!C2:C730,"&gt;="&amp;AO$4,'P23+P24 Buchungen'!C2:C730,"&lt;"&amp;AO$5+1,'P23+P24 Buchungen'!L2:L730,"Einnahmen")-SUMIFS('P23+P24 Buchungen'!F2:F730,'P23+P24 Buchungen'!D2:D730,$E32,'P23+P24 Buchungen'!C2:C730,"&gt;="&amp;AO$4,'P23+P24 Buchungen'!C2:C730,"&lt;"&amp;AO$5+1,'P23+P24 Buchungen'!P2:P730,"Ausgaben")</f>
        <v>0</v>
      </c>
      <c r="AP32" s="21"/>
      <c r="AS32" s="26">
        <f>SUMIFS('P23+P24 Buchungen'!F2:F730,'P23+P24 Buchungen'!D2:D730,$E32,'P23+P24 Buchungen'!C2:C730,"&gt;="&amp;AS$4,'P23+P24 Buchungen'!C2:C730,"&lt;"&amp;AS$5+1,'P23+P24 Buchungen'!L2:L730,"Ausgaben")-SUMIFS('P23+P24 Buchungen'!F2:F730,'P23+P24 Buchungen'!D2:D730,$E32,'P23+P24 Buchungen'!C2:C730,"&gt;="&amp;AS$4,'P23+P24 Buchungen'!C2:C730,"&lt;"&amp;AS$5+1,'P23+P24 Buchungen'!P2:P730,"Einnahmen")+SUMIFS('P23+P24 Buchungen'!F2:F730,'P23+P24 Buchungen'!D2:D730,$E32,'P23+P24 Buchungen'!C2:C730,"&gt;="&amp;AS$4,'P23+P24 Buchungen'!C2:C730,"&lt;"&amp;AS$5+1,'P23+P24 Buchungen'!L2:L730,"Einnahmen")-SUMIFS('P23+P24 Buchungen'!F2:F730,'P23+P24 Buchungen'!D2:D730,$E32,'P23+P24 Buchungen'!C2:C730,"&gt;="&amp;AS$4,'P23+P24 Buchungen'!C2:C730,"&lt;"&amp;AS$5+1,'P23+P24 Buchungen'!P2:P730,"Ausgaben")</f>
        <v>0</v>
      </c>
    </row>
    <row r="33" spans="2:45" x14ac:dyDescent="0.2">
      <c r="D33" t="s">
        <v>5022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Buchungen'!F2:F730,'P23+P24 Buchungen'!D2:D730,$E33,'P23+P24 Buchungen'!C2:C730,"&gt;="&amp;Q$4,'P23+P24 Buchungen'!C2:C730,"&lt;"&amp;Q$5+1,'P23+P24 Buchungen'!L2:L730,"Ausgaben")-SUMIFS('P23+P24 Buchungen'!F2:F730,'P23+P24 Buchungen'!D2:D730,$E33,'P23+P24 Buchungen'!C2:C730,"&gt;="&amp;Q$4,'P23+P24 Buchungen'!C2:C730,"&lt;"&amp;Q$5+1,'P23+P24 Buchungen'!P2:P730,"Einnahmen")+SUMIFS('P23+P24 Buchungen'!F2:F730,'P23+P24 Buchungen'!D2:D730,$E33,'P23+P24 Buchungen'!C2:C730,"&gt;="&amp;Q$4,'P23+P24 Buchungen'!C2:C730,"&lt;"&amp;Q$5+1,'P23+P24 Buchungen'!L2:L730,"Einnahmen")-SUMIFS('P23+P24 Buchungen'!F2:F730,'P23+P24 Buchungen'!D2:D730,$E33,'P23+P24 Buchungen'!C2:C730,"&gt;="&amp;Q$4,'P23+P24 Buchungen'!C2:C730,"&lt;"&amp;Q$5+1,'P23+P24 Buchungen'!P2:P730,"Ausgaben")</f>
        <v>22.5</v>
      </c>
      <c r="R33" s="21"/>
      <c r="U33" s="26">
        <f>SUMIFS('P23+P24 Buchungen'!F2:F730,'P23+P24 Buchungen'!D2:D730,$E33,'P23+P24 Buchungen'!C2:C730,"&gt;="&amp;U$4,'P23+P24 Buchungen'!C2:C730,"&lt;"&amp;U$5+1,'P23+P24 Buchungen'!L2:L730,"Ausgaben")-SUMIFS('P23+P24 Buchungen'!F2:F730,'P23+P24 Buchungen'!D2:D730,$E33,'P23+P24 Buchungen'!C2:C730,"&gt;="&amp;U$4,'P23+P24 Buchungen'!C2:C730,"&lt;"&amp;U$5+1,'P23+P24 Buchungen'!P2:P730,"Einnahmen")+SUMIFS('P23+P24 Buchungen'!F2:F730,'P23+P24 Buchungen'!D2:D730,$E33,'P23+P24 Buchungen'!C2:C730,"&gt;="&amp;U$4,'P23+P24 Buchungen'!C2:C730,"&lt;"&amp;U$5+1,'P23+P24 Buchungen'!L2:L730,"Einnahmen")-SUMIFS('P23+P24 Buchungen'!F2:F730,'P23+P24 Buchungen'!D2:D730,$E33,'P23+P24 Buchungen'!C2:C730,"&gt;="&amp;U$4,'P23+P24 Buchungen'!C2:C730,"&lt;"&amp;U$5+1,'P23+P24 Buchungen'!P2:P730,"Ausgaben")</f>
        <v>18.920000000000002</v>
      </c>
      <c r="V33" s="21"/>
      <c r="Y33" s="29">
        <v>300</v>
      </c>
      <c r="Z33" s="21"/>
      <c r="AC33" s="26">
        <f>SUMIFS('P23+P24 Buchungen'!F2:F730,'P23+P24 Buchungen'!D2:D730,$E33,'P23+P24 Buchungen'!C2:C730,"&gt;="&amp;AC$4,'P23+P24 Buchungen'!C2:C730,"&lt;"&amp;AC$5+1,'P23+P24 Buchungen'!L2:L730,"Ausgaben")-SUMIFS('P23+P24 Buchungen'!F2:F730,'P23+P24 Buchungen'!D2:D730,$E33,'P23+P24 Buchungen'!C2:C730,"&gt;="&amp;AC$4,'P23+P24 Buchungen'!C2:C730,"&lt;"&amp;AC$5+1,'P23+P24 Buchungen'!P2:P730,"Einnahmen")+SUMIFS('P23+P24 Buchungen'!F2:F730,'P23+P24 Buchungen'!D2:D730,$E33,'P23+P24 Buchungen'!C2:C730,"&gt;="&amp;AC$4,'P23+P24 Buchungen'!C2:C730,"&lt;"&amp;AC$5+1,'P23+P24 Buchungen'!L2:L730,"Einnahmen")-SUMIFS('P23+P24 Buchungen'!F2:F730,'P23+P24 Buchungen'!D2:D730,$E33,'P23+P24 Buchungen'!C2:C730,"&gt;="&amp;AC$4,'P23+P24 Buchungen'!C2:C730,"&lt;"&amp;AC$5+1,'P23+P24 Buchungen'!P2:P730,"Ausgaben")</f>
        <v>34</v>
      </c>
      <c r="AD33" s="21"/>
      <c r="AG33" s="26">
        <f>SUMIFS('P23+P24 Buchungen'!F2:F730,'P23+P24 Buchungen'!D2:D730,$E33,'P23+P24 Buchungen'!C2:C730,"&gt;="&amp;AG$4,'P23+P24 Buchungen'!C2:C730,"&lt;"&amp;AG$5+1,'P23+P24 Buchungen'!L2:L730,"Ausgaben")-SUMIFS('P23+P24 Buchungen'!F2:F730,'P23+P24 Buchungen'!D2:D730,$E33,'P23+P24 Buchungen'!C2:C730,"&gt;="&amp;AG$4,'P23+P24 Buchungen'!C2:C730,"&lt;"&amp;AG$5+1,'P23+P24 Buchungen'!P2:P730,"Einnahmen")+SUMIFS('P23+P24 Buchungen'!F2:F730,'P23+P24 Buchungen'!D2:D730,$E33,'P23+P24 Buchungen'!C2:C730,"&gt;="&amp;AG$4,'P23+P24 Buchungen'!C2:C730,"&lt;"&amp;AG$5+1,'P23+P24 Buchungen'!L2:L730,"Einnahmen")-SUMIFS('P23+P24 Buchungen'!F2:F730,'P23+P24 Buchungen'!D2:D730,$E33,'P23+P24 Buchungen'!C2:C730,"&gt;="&amp;AG$4,'P23+P24 Buchungen'!C2:C730,"&lt;"&amp;AG$5+1,'P23+P24 Buchungen'!P2:P730,"Ausgaben")</f>
        <v>371</v>
      </c>
      <c r="AH33" s="21"/>
      <c r="AK33" s="29">
        <v>300</v>
      </c>
      <c r="AL33" s="21"/>
      <c r="AO33" s="26">
        <f>SUMIFS('P23+P24 Buchungen'!F2:F730,'P23+P24 Buchungen'!D2:D730,$E33,'P23+P24 Buchungen'!C2:C730,"&gt;="&amp;AO$4,'P23+P24 Buchungen'!C2:C730,"&lt;"&amp;AO$5+1,'P23+P24 Buchungen'!L2:L730,"Ausgaben")-SUMIFS('P23+P24 Buchungen'!F2:F730,'P23+P24 Buchungen'!D2:D730,$E33,'P23+P24 Buchungen'!C2:C730,"&gt;="&amp;AO$4,'P23+P24 Buchungen'!C2:C730,"&lt;"&amp;AO$5+1,'P23+P24 Buchungen'!P2:P730,"Einnahmen")+SUMIFS('P23+P24 Buchungen'!F2:F730,'P23+P24 Buchungen'!D2:D730,$E33,'P23+P24 Buchungen'!C2:C730,"&gt;="&amp;AO$4,'P23+P24 Buchungen'!C2:C730,"&lt;"&amp;AO$5+1,'P23+P24 Buchungen'!L2:L730,"Einnahmen")-SUMIFS('P23+P24 Buchungen'!F2:F730,'P23+P24 Buchungen'!D2:D730,$E33,'P23+P24 Buchungen'!C2:C730,"&gt;="&amp;AO$4,'P23+P24 Buchungen'!C2:C730,"&lt;"&amp;AO$5+1,'P23+P24 Buchungen'!P2:P730,"Ausgaben")</f>
        <v>0</v>
      </c>
      <c r="AP33" s="21"/>
      <c r="AS33" s="26">
        <f>SUMIFS('P23+P24 Buchungen'!F2:F730,'P23+P24 Buchungen'!D2:D730,$E33,'P23+P24 Buchungen'!C2:C730,"&gt;="&amp;AS$4,'P23+P24 Buchungen'!C2:C730,"&lt;"&amp;AS$5+1,'P23+P24 Buchungen'!L2:L730,"Ausgaben")-SUMIFS('P23+P24 Buchungen'!F2:F730,'P23+P24 Buchungen'!D2:D730,$E33,'P23+P24 Buchungen'!C2:C730,"&gt;="&amp;AS$4,'P23+P24 Buchungen'!C2:C730,"&lt;"&amp;AS$5+1,'P23+P24 Buchungen'!P2:P730,"Einnahmen")+SUMIFS('P23+P24 Buchungen'!F2:F730,'P23+P24 Buchungen'!D2:D730,$E33,'P23+P24 Buchungen'!C2:C730,"&gt;="&amp;AS$4,'P23+P24 Buchungen'!C2:C730,"&lt;"&amp;AS$5+1,'P23+P24 Buchungen'!L2:L730,"Einnahmen")-SUMIFS('P23+P24 Buchungen'!F2:F730,'P23+P24 Buchungen'!D2:D730,$E33,'P23+P24 Buchungen'!C2:C730,"&gt;="&amp;AS$4,'P23+P24 Buchungen'!C2:C730,"&lt;"&amp;AS$5+1,'P23+P24 Buchungen'!P2:P730,"Ausgaben")</f>
        <v>0</v>
      </c>
    </row>
    <row r="34" spans="2:45" x14ac:dyDescent="0.2">
      <c r="D34" t="s">
        <v>5004</v>
      </c>
      <c r="E34" t="s">
        <v>5338</v>
      </c>
      <c r="F34" s="21"/>
      <c r="I34" s="22"/>
      <c r="J34" s="21"/>
      <c r="M34" s="29">
        <v>1000</v>
      </c>
      <c r="N34" s="21"/>
      <c r="Q34" s="26">
        <f>SUMIFS('P23+P24 Buchungen'!F2:F730,'P23+P24 Buchungen'!D2:D730,$E34,'P23+P24 Buchungen'!C2:C730,"&gt;="&amp;Q$4,'P23+P24 Buchungen'!C2:C730,"&lt;"&amp;Q$5+1,'P23+P24 Buchungen'!L2:L730,"Ausgaben")-SUMIFS('P23+P24 Buchungen'!F2:F730,'P23+P24 Buchungen'!D2:D730,$E34,'P23+P24 Buchungen'!C2:C730,"&gt;="&amp;Q$4,'P23+P24 Buchungen'!C2:C730,"&lt;"&amp;Q$5+1,'P23+P24 Buchungen'!P2:P730,"Einnahmen")+SUMIFS('P23+P24 Buchungen'!F2:F730,'P23+P24 Buchungen'!D2:D730,$E34,'P23+P24 Buchungen'!C2:C730,"&gt;="&amp;Q$4,'P23+P24 Buchungen'!C2:C730,"&lt;"&amp;Q$5+1,'P23+P24 Buchungen'!L2:L730,"Einnahmen")-SUMIFS('P23+P24 Buchungen'!F2:F730,'P23+P24 Buchungen'!D2:D730,$E34,'P23+P24 Buchungen'!C2:C730,"&gt;="&amp;Q$4,'P23+P24 Buchungen'!C2:C730,"&lt;"&amp;Q$5+1,'P23+P24 Buchungen'!P2:P730,"Ausgaben")</f>
        <v>0</v>
      </c>
      <c r="R34" s="21"/>
      <c r="U34" s="26">
        <f>SUMIFS('P23+P24 Buchungen'!F2:F730,'P23+P24 Buchungen'!D2:D730,$E34,'P23+P24 Buchungen'!C2:C730,"&gt;="&amp;U$4,'P23+P24 Buchungen'!C2:C730,"&lt;"&amp;U$5+1,'P23+P24 Buchungen'!L2:L730,"Ausgaben")-SUMIFS('P23+P24 Buchungen'!F2:F730,'P23+P24 Buchungen'!D2:D730,$E34,'P23+P24 Buchungen'!C2:C730,"&gt;="&amp;U$4,'P23+P24 Buchungen'!C2:C730,"&lt;"&amp;U$5+1,'P23+P24 Buchungen'!P2:P730,"Einnahmen")+SUMIFS('P23+P24 Buchungen'!F2:F730,'P23+P24 Buchungen'!D2:D730,$E34,'P23+P24 Buchungen'!C2:C730,"&gt;="&amp;U$4,'P23+P24 Buchungen'!C2:C730,"&lt;"&amp;U$5+1,'P23+P24 Buchungen'!L2:L730,"Einnahmen")-SUMIFS('P23+P24 Buchungen'!F2:F730,'P23+P24 Buchungen'!D2:D730,$E34,'P23+P24 Buchungen'!C2:C730,"&gt;="&amp;U$4,'P23+P24 Buchungen'!C2:C730,"&lt;"&amp;U$5+1,'P23+P24 Buchungen'!P2:P730,"Ausgaben")</f>
        <v>0</v>
      </c>
      <c r="V34" s="21"/>
      <c r="Y34" s="29">
        <v>1000</v>
      </c>
      <c r="Z34" s="21"/>
      <c r="AC34" s="26">
        <f>SUMIFS('P23+P24 Buchungen'!F2:F730,'P23+P24 Buchungen'!D2:D730,$E34,'P23+P24 Buchungen'!C2:C730,"&gt;="&amp;AC$4,'P23+P24 Buchungen'!C2:C730,"&lt;"&amp;AC$5+1,'P23+P24 Buchungen'!L2:L730,"Ausgaben")-SUMIFS('P23+P24 Buchungen'!F2:F730,'P23+P24 Buchungen'!D2:D730,$E34,'P23+P24 Buchungen'!C2:C730,"&gt;="&amp;AC$4,'P23+P24 Buchungen'!C2:C730,"&lt;"&amp;AC$5+1,'P23+P24 Buchungen'!P2:P730,"Einnahmen")+SUMIFS('P23+P24 Buchungen'!F2:F730,'P23+P24 Buchungen'!D2:D730,$E34,'P23+P24 Buchungen'!C2:C730,"&gt;="&amp;AC$4,'P23+P24 Buchungen'!C2:C730,"&lt;"&amp;AC$5+1,'P23+P24 Buchungen'!L2:L730,"Einnahmen")-SUMIFS('P23+P24 Buchungen'!F2:F730,'P23+P24 Buchungen'!D2:D730,$E34,'P23+P24 Buchungen'!C2:C730,"&gt;="&amp;AC$4,'P23+P24 Buchungen'!C2:C730,"&lt;"&amp;AC$5+1,'P23+P24 Buchungen'!P2:P730,"Ausgaben")</f>
        <v>0</v>
      </c>
      <c r="AD34" s="21"/>
      <c r="AG34" s="26">
        <f>SUMIFS('P23+P24 Buchungen'!F2:F730,'P23+P24 Buchungen'!D2:D730,$E34,'P23+P24 Buchungen'!C2:C730,"&gt;="&amp;AG$4,'P23+P24 Buchungen'!C2:C730,"&lt;"&amp;AG$5+1,'P23+P24 Buchungen'!L2:L730,"Ausgaben")-SUMIFS('P23+P24 Buchungen'!F2:F730,'P23+P24 Buchungen'!D2:D730,$E34,'P23+P24 Buchungen'!C2:C730,"&gt;="&amp;AG$4,'P23+P24 Buchungen'!C2:C730,"&lt;"&amp;AG$5+1,'P23+P24 Buchungen'!P2:P730,"Einnahmen")+SUMIFS('P23+P24 Buchungen'!F2:F730,'P23+P24 Buchungen'!D2:D730,$E34,'P23+P24 Buchungen'!C2:C730,"&gt;="&amp;AG$4,'P23+P24 Buchungen'!C2:C730,"&lt;"&amp;AG$5+1,'P23+P24 Buchungen'!L2:L730,"Einnahmen")-SUMIFS('P23+P24 Buchungen'!F2:F730,'P23+P24 Buchungen'!D2:D730,$E34,'P23+P24 Buchungen'!C2:C730,"&gt;="&amp;AG$4,'P23+P24 Buchungen'!C2:C730,"&lt;"&amp;AG$5+1,'P23+P24 Buchungen'!P2:P730,"Ausgaben")</f>
        <v>0</v>
      </c>
      <c r="AH34" s="21"/>
      <c r="AK34" s="29">
        <v>1000</v>
      </c>
      <c r="AL34" s="21"/>
      <c r="AO34" s="26">
        <f>SUMIFS('P23+P24 Buchungen'!F2:F730,'P23+P24 Buchungen'!D2:D730,$E34,'P23+P24 Buchungen'!C2:C730,"&gt;="&amp;AO$4,'P23+P24 Buchungen'!C2:C730,"&lt;"&amp;AO$5+1,'P23+P24 Buchungen'!L2:L730,"Ausgaben")-SUMIFS('P23+P24 Buchungen'!F2:F730,'P23+P24 Buchungen'!D2:D730,$E34,'P23+P24 Buchungen'!C2:C730,"&gt;="&amp;AO$4,'P23+P24 Buchungen'!C2:C730,"&lt;"&amp;AO$5+1,'P23+P24 Buchungen'!P2:P730,"Einnahmen")+SUMIFS('P23+P24 Buchungen'!F2:F730,'P23+P24 Buchungen'!D2:D730,$E34,'P23+P24 Buchungen'!C2:C730,"&gt;="&amp;AO$4,'P23+P24 Buchungen'!C2:C730,"&lt;"&amp;AO$5+1,'P23+P24 Buchungen'!L2:L730,"Einnahmen")-SUMIFS('P23+P24 Buchungen'!F2:F730,'P23+P24 Buchungen'!D2:D730,$E34,'P23+P24 Buchungen'!C2:C730,"&gt;="&amp;AO$4,'P23+P24 Buchungen'!C2:C730,"&lt;"&amp;AO$5+1,'P23+P24 Buchungen'!P2:P730,"Ausgaben")</f>
        <v>0</v>
      </c>
      <c r="AP34" s="21"/>
      <c r="AS34" s="26">
        <f>SUMIFS('P23+P24 Buchungen'!F2:F730,'P23+P24 Buchungen'!D2:D730,$E34,'P23+P24 Buchungen'!C2:C730,"&gt;="&amp;AS$4,'P23+P24 Buchungen'!C2:C730,"&lt;"&amp;AS$5+1,'P23+P24 Buchungen'!L2:L730,"Ausgaben")-SUMIFS('P23+P24 Buchungen'!F2:F730,'P23+P24 Buchungen'!D2:D730,$E34,'P23+P24 Buchungen'!C2:C730,"&gt;="&amp;AS$4,'P23+P24 Buchungen'!C2:C730,"&lt;"&amp;AS$5+1,'P23+P24 Buchungen'!P2:P730,"Einnahmen")+SUMIFS('P23+P24 Buchungen'!F2:F730,'P23+P24 Buchungen'!D2:D730,$E34,'P23+P24 Buchungen'!C2:C730,"&gt;="&amp;AS$4,'P23+P24 Buchungen'!C2:C730,"&lt;"&amp;AS$5+1,'P23+P24 Buchungen'!L2:L730,"Einnahmen")-SUMIFS('P23+P24 Buchungen'!F2:F730,'P23+P24 Buchungen'!D2:D730,$E34,'P23+P24 Buchungen'!C2:C730,"&gt;="&amp;AS$4,'P23+P24 Buchungen'!C2:C730,"&lt;"&amp;AS$5+1,'P23+P24 Buchungen'!P2:P730,"Ausgaben")</f>
        <v>0</v>
      </c>
    </row>
    <row r="35" spans="2:45" ht="18" x14ac:dyDescent="0.2">
      <c r="C35" s="24" t="s">
        <v>5204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f>SUM(P36:P38)</f>
        <v>9119.81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0</v>
      </c>
      <c r="X35" s="45"/>
      <c r="Y35" s="43"/>
      <c r="Z35" s="25"/>
      <c r="AA35" s="46">
        <f>SUM(AB36:AB38)</f>
        <v>0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</row>
    <row r="36" spans="2:45" ht="16" x14ac:dyDescent="0.2">
      <c r="D36" s="27" t="s">
        <v>5359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f>Q37</f>
        <v>8398</v>
      </c>
      <c r="Q36" s="43"/>
      <c r="R36" s="28"/>
      <c r="S36" s="27"/>
      <c r="T36" s="42">
        <f>U37</f>
        <v>0</v>
      </c>
      <c r="U36" s="43"/>
      <c r="V36" s="28"/>
      <c r="W36" s="27"/>
      <c r="X36" s="42">
        <v>0</v>
      </c>
      <c r="Y36" s="43"/>
      <c r="Z36" s="28"/>
      <c r="AA36" s="27"/>
      <c r="AB36" s="42">
        <f>AC37</f>
        <v>0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</row>
    <row r="37" spans="2:45" x14ac:dyDescent="0.2">
      <c r="D37" t="s">
        <v>5024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Buchungen'!F2:F730,'P23+P24 Buchungen'!D2:D730,$E37,'P23+P24 Buchungen'!C2:C730,"&gt;="&amp;Q$4,'P23+P24 Buchungen'!C2:C730,"&lt;"&amp;Q$5+1,'P23+P24 Buchungen'!L2:L730,"Ausgaben")-SUMIFS('P23+P24 Buchungen'!F2:F730,'P23+P24 Buchungen'!D2:D730,$E37,'P23+P24 Buchungen'!C2:C730,"&gt;="&amp;Q$4,'P23+P24 Buchungen'!C2:C730,"&lt;"&amp;Q$5+1,'P23+P24 Buchungen'!P2:P730,"Einnahmen")+SUMIFS('P23+P24 Buchungen'!F2:F730,'P23+P24 Buchungen'!D2:D730,$E37,'P23+P24 Buchungen'!C2:C730,"&gt;="&amp;Q$4,'P23+P24 Buchungen'!C2:C730,"&lt;"&amp;Q$5+1,'P23+P24 Buchungen'!L2:L730,"Einnahmen")-SUMIFS('P23+P24 Buchungen'!F2:F730,'P23+P24 Buchungen'!D2:D730,$E37,'P23+P24 Buchungen'!C2:C730,"&gt;="&amp;Q$4,'P23+P24 Buchungen'!C2:C730,"&lt;"&amp;Q$5+1,'P23+P24 Buchungen'!P2:P730,"Ausgaben")</f>
        <v>8398</v>
      </c>
      <c r="R37" s="21"/>
      <c r="U37" s="26">
        <f>SUMIFS('P23+P24 Buchungen'!F2:F730,'P23+P24 Buchungen'!D2:D730,$E37,'P23+P24 Buchungen'!C2:C730,"&gt;="&amp;U$4,'P23+P24 Buchungen'!C2:C730,"&lt;"&amp;U$5+1,'P23+P24 Buchungen'!L2:L730,"Ausgaben")-SUMIFS('P23+P24 Buchungen'!F2:F730,'P23+P24 Buchungen'!D2:D730,$E37,'P23+P24 Buchungen'!C2:C730,"&gt;="&amp;U$4,'P23+P24 Buchungen'!C2:C730,"&lt;"&amp;U$5+1,'P23+P24 Buchungen'!P2:P730,"Einnahmen")+SUMIFS('P23+P24 Buchungen'!F2:F730,'P23+P24 Buchungen'!D2:D730,$E37,'P23+P24 Buchungen'!C2:C730,"&gt;="&amp;U$4,'P23+P24 Buchungen'!C2:C730,"&lt;"&amp;U$5+1,'P23+P24 Buchungen'!L2:L730,"Einnahmen")-SUMIFS('P23+P24 Buchungen'!F2:F730,'P23+P24 Buchungen'!D2:D730,$E37,'P23+P24 Buchungen'!C2:C730,"&gt;="&amp;U$4,'P23+P24 Buchungen'!C2:C730,"&lt;"&amp;U$5+1,'P23+P24 Buchungen'!P2:P730,"Ausgaben")</f>
        <v>0</v>
      </c>
      <c r="V37" s="21"/>
      <c r="Y37" s="29">
        <v>0</v>
      </c>
      <c r="Z37" s="21"/>
      <c r="AC37" s="26">
        <f>SUMIFS('P23+P24 Buchungen'!F2:F730,'P23+P24 Buchungen'!D2:D730,$E37,'P23+P24 Buchungen'!C2:C730,"&gt;="&amp;AC$4,'P23+P24 Buchungen'!C2:C730,"&lt;"&amp;AC$5+1,'P23+P24 Buchungen'!L2:L730,"Ausgaben")-SUMIFS('P23+P24 Buchungen'!F2:F730,'P23+P24 Buchungen'!D2:D730,$E37,'P23+P24 Buchungen'!C2:C730,"&gt;="&amp;AC$4,'P23+P24 Buchungen'!C2:C730,"&lt;"&amp;AC$5+1,'P23+P24 Buchungen'!P2:P730,"Einnahmen")+SUMIFS('P23+P24 Buchungen'!F2:F730,'P23+P24 Buchungen'!D2:D730,$E37,'P23+P24 Buchungen'!C2:C730,"&gt;="&amp;AC$4,'P23+P24 Buchungen'!C2:C730,"&lt;"&amp;AC$5+1,'P23+P24 Buchungen'!L2:L730,"Einnahmen")-SUMIFS('P23+P24 Buchungen'!F2:F730,'P23+P24 Buchungen'!D2:D730,$E37,'P23+P24 Buchungen'!C2:C730,"&gt;="&amp;AC$4,'P23+P24 Buchungen'!C2:C730,"&lt;"&amp;AC$5+1,'P23+P24 Buchungen'!P2:P730,"Ausgaben")</f>
        <v>0</v>
      </c>
      <c r="AD37" s="21"/>
      <c r="AG37" s="26">
        <f>SUMIFS('P23+P24 Buchungen'!F2:F730,'P23+P24 Buchungen'!D2:D730,$E37,'P23+P24 Buchungen'!C2:C730,"&gt;="&amp;AG$4,'P23+P24 Buchungen'!C2:C730,"&lt;"&amp;AG$5+1,'P23+P24 Buchungen'!L2:L730,"Ausgaben")-SUMIFS('P23+P24 Buchungen'!F2:F730,'P23+P24 Buchungen'!D2:D730,$E37,'P23+P24 Buchungen'!C2:C730,"&gt;="&amp;AG$4,'P23+P24 Buchungen'!C2:C730,"&lt;"&amp;AG$5+1,'P23+P24 Buchungen'!P2:P730,"Einnahmen")+SUMIFS('P23+P24 Buchungen'!F2:F730,'P23+P24 Buchungen'!D2:D730,$E37,'P23+P24 Buchungen'!C2:C730,"&gt;="&amp;AG$4,'P23+P24 Buchungen'!C2:C730,"&lt;"&amp;AG$5+1,'P23+P24 Buchungen'!L2:L730,"Einnahmen")-SUMIFS('P23+P24 Buchungen'!F2:F730,'P23+P24 Buchungen'!D2:D730,$E37,'P23+P24 Buchungen'!C2:C730,"&gt;="&amp;AG$4,'P23+P24 Buchungen'!C2:C730,"&lt;"&amp;AG$5+1,'P23+P24 Buchungen'!P2:P730,"Ausgaben")</f>
        <v>0</v>
      </c>
      <c r="AH37" s="21"/>
      <c r="AK37" s="29">
        <v>0</v>
      </c>
      <c r="AL37" s="21"/>
      <c r="AO37" s="26">
        <f>SUMIFS('P23+P24 Buchungen'!F2:F730,'P23+P24 Buchungen'!D2:D730,$E37,'P23+P24 Buchungen'!C2:C730,"&gt;="&amp;AO$4,'P23+P24 Buchungen'!C2:C730,"&lt;"&amp;AO$5+1,'P23+P24 Buchungen'!L2:L730,"Ausgaben")-SUMIFS('P23+P24 Buchungen'!F2:F730,'P23+P24 Buchungen'!D2:D730,$E37,'P23+P24 Buchungen'!C2:C730,"&gt;="&amp;AO$4,'P23+P24 Buchungen'!C2:C730,"&lt;"&amp;AO$5+1,'P23+P24 Buchungen'!P2:P730,"Einnahmen")+SUMIFS('P23+P24 Buchungen'!F2:F730,'P23+P24 Buchungen'!D2:D730,$E37,'P23+P24 Buchungen'!C2:C730,"&gt;="&amp;AO$4,'P23+P24 Buchungen'!C2:C730,"&lt;"&amp;AO$5+1,'P23+P24 Buchungen'!L2:L730,"Einnahmen")-SUMIFS('P23+P24 Buchungen'!F2:F730,'P23+P24 Buchungen'!D2:D730,$E37,'P23+P24 Buchungen'!C2:C730,"&gt;="&amp;AO$4,'P23+P24 Buchungen'!C2:C730,"&lt;"&amp;AO$5+1,'P23+P24 Buchungen'!P2:P730,"Ausgaben")</f>
        <v>0</v>
      </c>
      <c r="AP37" s="21"/>
      <c r="AS37" s="26">
        <f>SUMIFS('P23+P24 Buchungen'!F2:F730,'P23+P24 Buchungen'!D2:D730,$E37,'P23+P24 Buchungen'!C2:C730,"&gt;="&amp;AS$4,'P23+P24 Buchungen'!C2:C730,"&lt;"&amp;AS$5+1,'P23+P24 Buchungen'!L2:L730,"Ausgaben")-SUMIFS('P23+P24 Buchungen'!F2:F730,'P23+P24 Buchungen'!D2:D730,$E37,'P23+P24 Buchungen'!C2:C730,"&gt;="&amp;AS$4,'P23+P24 Buchungen'!C2:C730,"&lt;"&amp;AS$5+1,'P23+P24 Buchungen'!P2:P730,"Einnahmen")+SUMIFS('P23+P24 Buchungen'!F2:F730,'P23+P24 Buchungen'!D2:D730,$E37,'P23+P24 Buchungen'!C2:C730,"&gt;="&amp;AS$4,'P23+P24 Buchungen'!C2:C730,"&lt;"&amp;AS$5+1,'P23+P24 Buchungen'!L2:L730,"Einnahmen")-SUMIFS('P23+P24 Buchungen'!F2:F730,'P23+P24 Buchungen'!D2:D730,$E37,'P23+P24 Buchungen'!C2:C730,"&gt;="&amp;AS$4,'P23+P24 Buchungen'!C2:C730,"&lt;"&amp;AS$5+1,'P23+P24 Buchungen'!P2:P730,"Ausgaben")</f>
        <v>0</v>
      </c>
    </row>
    <row r="38" spans="2:45" ht="16" x14ac:dyDescent="0.2">
      <c r="D38" s="27" t="s">
        <v>5339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f>Q39</f>
        <v>721.81</v>
      </c>
      <c r="Q38" s="43"/>
      <c r="R38" s="28"/>
      <c r="S38" s="27"/>
      <c r="T38" s="42">
        <f>U39</f>
        <v>0</v>
      </c>
      <c r="U38" s="43"/>
      <c r="V38" s="28"/>
      <c r="W38" s="27"/>
      <c r="X38" s="42">
        <v>0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</row>
    <row r="39" spans="2:45" x14ac:dyDescent="0.2">
      <c r="D39" t="s">
        <v>5024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Buchungen'!F2:F730,'P23+P24 Buchungen'!D2:D730,$E39,'P23+P24 Buchungen'!C2:C730,"&gt;="&amp;Q$4,'P23+P24 Buchungen'!C2:C730,"&lt;"&amp;Q$5+1,'P23+P24 Buchungen'!L2:L730,"Ausgaben")-SUMIFS('P23+P24 Buchungen'!F2:F730,'P23+P24 Buchungen'!D2:D730,$E39,'P23+P24 Buchungen'!C2:C730,"&gt;="&amp;Q$4,'P23+P24 Buchungen'!C2:C730,"&lt;"&amp;Q$5+1,'P23+P24 Buchungen'!P2:P730,"Einnahmen")+SUMIFS('P23+P24 Buchungen'!F2:F730,'P23+P24 Buchungen'!D2:D730,$E39,'P23+P24 Buchungen'!C2:C730,"&gt;="&amp;Q$4,'P23+P24 Buchungen'!C2:C730,"&lt;"&amp;Q$5+1,'P23+P24 Buchungen'!L2:L730,"Einnahmen")-SUMIFS('P23+P24 Buchungen'!F2:F730,'P23+P24 Buchungen'!D2:D730,$E39,'P23+P24 Buchungen'!C2:C730,"&gt;="&amp;Q$4,'P23+P24 Buchungen'!C2:C730,"&lt;"&amp;Q$5+1,'P23+P24 Buchungen'!P2:P730,"Ausgaben")</f>
        <v>721.81</v>
      </c>
      <c r="R39" s="21"/>
      <c r="U39" s="26">
        <f>SUMIFS('P23+P24 Buchungen'!F2:F730,'P23+P24 Buchungen'!D2:D730,$E39,'P23+P24 Buchungen'!C2:C730,"&gt;="&amp;U$4,'P23+P24 Buchungen'!C2:C730,"&lt;"&amp;U$5+1,'P23+P24 Buchungen'!L2:L730,"Ausgaben")-SUMIFS('P23+P24 Buchungen'!F2:F730,'P23+P24 Buchungen'!D2:D730,$E39,'P23+P24 Buchungen'!C2:C730,"&gt;="&amp;U$4,'P23+P24 Buchungen'!C2:C730,"&lt;"&amp;U$5+1,'P23+P24 Buchungen'!P2:P730,"Einnahmen")+SUMIFS('P23+P24 Buchungen'!F2:F730,'P23+P24 Buchungen'!D2:D730,$E39,'P23+P24 Buchungen'!C2:C730,"&gt;="&amp;U$4,'P23+P24 Buchungen'!C2:C730,"&lt;"&amp;U$5+1,'P23+P24 Buchungen'!L2:L730,"Einnahmen")-SUMIFS('P23+P24 Buchungen'!F2:F730,'P23+P24 Buchungen'!D2:D730,$E39,'P23+P24 Buchungen'!C2:C730,"&gt;="&amp;U$4,'P23+P24 Buchungen'!C2:C730,"&lt;"&amp;U$5+1,'P23+P24 Buchungen'!P2:P730,"Ausgaben")</f>
        <v>0</v>
      </c>
      <c r="V39" s="21"/>
      <c r="Y39" s="29">
        <v>0</v>
      </c>
      <c r="Z39" s="21"/>
      <c r="AC39" s="26">
        <f>SUMIFS('P23+P24 Buchungen'!F2:F730,'P23+P24 Buchungen'!D2:D730,$E39,'P23+P24 Buchungen'!C2:C730,"&gt;="&amp;AC$4,'P23+P24 Buchungen'!C2:C730,"&lt;"&amp;AC$5+1,'P23+P24 Buchungen'!L2:L730,"Ausgaben")-SUMIFS('P23+P24 Buchungen'!F2:F730,'P23+P24 Buchungen'!D2:D730,$E39,'P23+P24 Buchungen'!C2:C730,"&gt;="&amp;AC$4,'P23+P24 Buchungen'!C2:C730,"&lt;"&amp;AC$5+1,'P23+P24 Buchungen'!P2:P730,"Einnahmen")+SUMIFS('P23+P24 Buchungen'!F2:F730,'P23+P24 Buchungen'!D2:D730,$E39,'P23+P24 Buchungen'!C2:C730,"&gt;="&amp;AC$4,'P23+P24 Buchungen'!C2:C730,"&lt;"&amp;AC$5+1,'P23+P24 Buchungen'!L2:L730,"Einnahmen")-SUMIFS('P23+P24 Buchungen'!F2:F730,'P23+P24 Buchungen'!D2:D730,$E39,'P23+P24 Buchungen'!C2:C730,"&gt;="&amp;AC$4,'P23+P24 Buchungen'!C2:C730,"&lt;"&amp;AC$5+1,'P23+P24 Buchungen'!P2:P730,"Ausgaben")</f>
        <v>0</v>
      </c>
      <c r="AD39" s="21"/>
      <c r="AG39" s="26">
        <f>SUMIFS('P23+P24 Buchungen'!F2:F730,'P23+P24 Buchungen'!D2:D730,$E39,'P23+P24 Buchungen'!C2:C730,"&gt;="&amp;AG$4,'P23+P24 Buchungen'!C2:C730,"&lt;"&amp;AG$5+1,'P23+P24 Buchungen'!L2:L730,"Ausgaben")-SUMIFS('P23+P24 Buchungen'!F2:F730,'P23+P24 Buchungen'!D2:D730,$E39,'P23+P24 Buchungen'!C2:C730,"&gt;="&amp;AG$4,'P23+P24 Buchungen'!C2:C730,"&lt;"&amp;AG$5+1,'P23+P24 Buchungen'!P2:P730,"Einnahmen")+SUMIFS('P23+P24 Buchungen'!F2:F730,'P23+P24 Buchungen'!D2:D730,$E39,'P23+P24 Buchungen'!C2:C730,"&gt;="&amp;AG$4,'P23+P24 Buchungen'!C2:C730,"&lt;"&amp;AG$5+1,'P23+P24 Buchungen'!L2:L730,"Einnahmen")-SUMIFS('P23+P24 Buchungen'!F2:F730,'P23+P24 Buchungen'!D2:D730,$E39,'P23+P24 Buchungen'!C2:C730,"&gt;="&amp;AG$4,'P23+P24 Buchungen'!C2:C730,"&lt;"&amp;AG$5+1,'P23+P24 Buchungen'!P2:P730,"Ausgaben")</f>
        <v>0</v>
      </c>
      <c r="AH39" s="21"/>
      <c r="AK39" s="29">
        <v>0</v>
      </c>
      <c r="AL39" s="21"/>
      <c r="AO39" s="26">
        <f>SUMIFS('P23+P24 Buchungen'!F2:F730,'P23+P24 Buchungen'!D2:D730,$E39,'P23+P24 Buchungen'!C2:C730,"&gt;="&amp;AO$4,'P23+P24 Buchungen'!C2:C730,"&lt;"&amp;AO$5+1,'P23+P24 Buchungen'!L2:L730,"Ausgaben")-SUMIFS('P23+P24 Buchungen'!F2:F730,'P23+P24 Buchungen'!D2:D730,$E39,'P23+P24 Buchungen'!C2:C730,"&gt;="&amp;AO$4,'P23+P24 Buchungen'!C2:C730,"&lt;"&amp;AO$5+1,'P23+P24 Buchungen'!P2:P730,"Einnahmen")+SUMIFS('P23+P24 Buchungen'!F2:F730,'P23+P24 Buchungen'!D2:D730,$E39,'P23+P24 Buchungen'!C2:C730,"&gt;="&amp;AO$4,'P23+P24 Buchungen'!C2:C730,"&lt;"&amp;AO$5+1,'P23+P24 Buchungen'!L2:L730,"Einnahmen")-SUMIFS('P23+P24 Buchungen'!F2:F730,'P23+P24 Buchungen'!D2:D730,$E39,'P23+P24 Buchungen'!C2:C730,"&gt;="&amp;AO$4,'P23+P24 Buchungen'!C2:C730,"&lt;"&amp;AO$5+1,'P23+P24 Buchungen'!P2:P730,"Ausgaben")</f>
        <v>0</v>
      </c>
      <c r="AP39" s="21"/>
      <c r="AS39" s="26">
        <f>SUMIFS('P23+P24 Buchungen'!F2:F730,'P23+P24 Buchungen'!D2:D730,$E39,'P23+P24 Buchungen'!C2:C730,"&gt;="&amp;AS$4,'P23+P24 Buchungen'!C2:C730,"&lt;"&amp;AS$5+1,'P23+P24 Buchungen'!L2:L730,"Ausgaben")-SUMIFS('P23+P24 Buchungen'!F2:F730,'P23+P24 Buchungen'!D2:D730,$E39,'P23+P24 Buchungen'!C2:C730,"&gt;="&amp;AS$4,'P23+P24 Buchungen'!C2:C730,"&lt;"&amp;AS$5+1,'P23+P24 Buchungen'!P2:P730,"Einnahmen")+SUMIFS('P23+P24 Buchungen'!F2:F730,'P23+P24 Buchungen'!D2:D730,$E39,'P23+P24 Buchungen'!C2:C730,"&gt;="&amp;AS$4,'P23+P24 Buchungen'!C2:C730,"&lt;"&amp;AS$5+1,'P23+P24 Buchungen'!L2:L730,"Einnahmen")-SUMIFS('P23+P24 Buchungen'!F2:F730,'P23+P24 Buchungen'!D2:D730,$E39,'P23+P24 Buchungen'!C2:C730,"&gt;="&amp;AS$4,'P23+P24 Buchungen'!C2:C730,"&lt;"&amp;AS$5+1,'P23+P24 Buchungen'!P2:P730,"Ausgaben")</f>
        <v>0</v>
      </c>
    </row>
    <row r="40" spans="2:45" ht="21" x14ac:dyDescent="0.25">
      <c r="B40" s="23" t="s">
        <v>5158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100936.19</v>
      </c>
      <c r="O40" s="45"/>
      <c r="P40" s="45"/>
      <c r="Q40" s="43"/>
      <c r="R40" s="50">
        <f>SUM(S41:S45)</f>
        <v>55500</v>
      </c>
      <c r="S40" s="45"/>
      <c r="T40" s="45"/>
      <c r="U40" s="43"/>
      <c r="V40" s="50">
        <f>SUM(W41:W45)</f>
        <v>211210</v>
      </c>
      <c r="W40" s="45"/>
      <c r="X40" s="45"/>
      <c r="Y40" s="43"/>
      <c r="Z40" s="50">
        <f>SUM(AA41:AA45)</f>
        <v>121760</v>
      </c>
      <c r="AA40" s="45"/>
      <c r="AB40" s="45"/>
      <c r="AC40" s="43"/>
      <c r="AD40" s="50">
        <f>SUM(AE41:AE45)</f>
        <v>65642.53</v>
      </c>
      <c r="AE40" s="45"/>
      <c r="AF40" s="45"/>
      <c r="AG40" s="43"/>
      <c r="AH40" s="50">
        <f>SUM(AI41:AI45)</f>
        <v>214940</v>
      </c>
      <c r="AI40" s="45"/>
      <c r="AJ40" s="45"/>
      <c r="AK40" s="43"/>
      <c r="AL40" s="50">
        <f>SUM(AM41:AM45)</f>
        <v>20000</v>
      </c>
      <c r="AM40" s="45"/>
      <c r="AN40" s="45"/>
      <c r="AO40" s="43"/>
      <c r="AP40" s="50">
        <f>SUM(AQ41:AQ45)</f>
        <v>0</v>
      </c>
      <c r="AQ40" s="45"/>
      <c r="AR40" s="45"/>
      <c r="AS40" s="43"/>
    </row>
    <row r="41" spans="2:45" ht="18" x14ac:dyDescent="0.2">
      <c r="C41" s="24" t="s">
        <v>5360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f>SUM(Q42:Q44)</f>
        <v>90819</v>
      </c>
      <c r="P41" s="45"/>
      <c r="Q41" s="43"/>
      <c r="R41" s="25"/>
      <c r="S41" s="46">
        <f>SUM(U42:U44)</f>
        <v>55500</v>
      </c>
      <c r="T41" s="45"/>
      <c r="U41" s="43"/>
      <c r="V41" s="25"/>
      <c r="W41" s="46">
        <v>160900</v>
      </c>
      <c r="X41" s="45"/>
      <c r="Y41" s="43"/>
      <c r="Z41" s="25"/>
      <c r="AA41" s="46">
        <f>SUM(AC42:AC44)</f>
        <v>121760</v>
      </c>
      <c r="AB41" s="45"/>
      <c r="AC41" s="43"/>
      <c r="AD41" s="25"/>
      <c r="AE41" s="46">
        <f>SUM(AG42:AG44)</f>
        <v>55000</v>
      </c>
      <c r="AF41" s="45"/>
      <c r="AG41" s="43"/>
      <c r="AH41" s="25"/>
      <c r="AI41" s="46">
        <v>160900</v>
      </c>
      <c r="AJ41" s="45"/>
      <c r="AK41" s="43"/>
      <c r="AL41" s="25"/>
      <c r="AM41" s="46">
        <f>SUM(AO42:AO44)</f>
        <v>20000</v>
      </c>
      <c r="AN41" s="45"/>
      <c r="AO41" s="43"/>
      <c r="AP41" s="25"/>
      <c r="AQ41" s="46">
        <f>SUM(AS42:AS44)</f>
        <v>0</v>
      </c>
      <c r="AR41" s="45"/>
      <c r="AS41" s="43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Buchungen'!F2:F730,'P23+P24 Buchungen'!D2:D730,$E42,'P23+P24 Buchungen'!C2:C730,"&gt;="&amp;Q$4,'P23+P24 Buchungen'!C2:C730,"&lt;"&amp;Q$5+1,'P23+P24 Buchungen'!L2:L730,"Ausgaben")-SUMIFS('P23+P24 Buchungen'!F2:F730,'P23+P24 Buchungen'!D2:D730,$E42,'P23+P24 Buchungen'!C2:C730,"&gt;="&amp;Q$4,'P23+P24 Buchungen'!C2:C730,"&lt;"&amp;Q$5+1,'P23+P24 Buchungen'!P2:P730,"Einnahmen")+SUMIFS('P23+P24 Buchungen'!F2:F730,'P23+P24 Buchungen'!D2:D730,$E42,'P23+P24 Buchungen'!C2:C730,"&gt;="&amp;Q$4,'P23+P24 Buchungen'!C2:C730,"&lt;"&amp;Q$5+1,'P23+P24 Buchungen'!L2:L730,"Einnahmen")-SUMIFS('P23+P24 Buchungen'!F2:F730,'P23+P24 Buchungen'!D2:D730,$E42,'P23+P24 Buchungen'!C2:C730,"&gt;="&amp;Q$4,'P23+P24 Buchungen'!C2:C730,"&lt;"&amp;Q$5+1,'P23+P24 Buchungen'!P2:P730,"Ausgaben"))</f>
        <v>20000</v>
      </c>
      <c r="R42" s="21"/>
      <c r="U42" s="26">
        <f>-(SUMIFS('P23+P24 Buchungen'!F2:F730,'P23+P24 Buchungen'!D2:D730,$E42,'P23+P24 Buchungen'!C2:C730,"&gt;="&amp;U$4,'P23+P24 Buchungen'!C2:C730,"&lt;"&amp;U$5+1,'P23+P24 Buchungen'!L2:L730,"Ausgaben")-SUMIFS('P23+P24 Buchungen'!F2:F730,'P23+P24 Buchungen'!D2:D730,$E42,'P23+P24 Buchungen'!C2:C730,"&gt;="&amp;U$4,'P23+P24 Buchungen'!C2:C730,"&lt;"&amp;U$5+1,'P23+P24 Buchungen'!P2:P730,"Einnahmen")+SUMIFS('P23+P24 Buchungen'!F2:F730,'P23+P24 Buchungen'!D2:D730,$E42,'P23+P24 Buchungen'!C2:C730,"&gt;="&amp;U$4,'P23+P24 Buchungen'!C2:C730,"&lt;"&amp;U$5+1,'P23+P24 Buchungen'!L2:L730,"Einnahmen")-SUMIFS('P23+P24 Buchungen'!F2:F730,'P23+P24 Buchungen'!D2:D730,$E42,'P23+P24 Buchungen'!C2:C730,"&gt;="&amp;U$4,'P23+P24 Buchungen'!C2:C730,"&lt;"&amp;U$5+1,'P23+P24 Buchungen'!P2:P730,"Ausgaben"))</f>
        <v>0</v>
      </c>
      <c r="V42" s="21"/>
      <c r="Y42" s="29">
        <v>20000</v>
      </c>
      <c r="Z42" s="21"/>
      <c r="AC42" s="26">
        <f>-(SUMIFS('P23+P24 Buchungen'!F2:F730,'P23+P24 Buchungen'!D2:D730,$E42,'P23+P24 Buchungen'!C2:C730,"&gt;="&amp;AC$4,'P23+P24 Buchungen'!C2:C730,"&lt;"&amp;AC$5+1,'P23+P24 Buchungen'!L2:L730,"Ausgaben")-SUMIFS('P23+P24 Buchungen'!F2:F730,'P23+P24 Buchungen'!D2:D730,$E42,'P23+P24 Buchungen'!C2:C730,"&gt;="&amp;AC$4,'P23+P24 Buchungen'!C2:C730,"&lt;"&amp;AC$5+1,'P23+P24 Buchungen'!P2:P730,"Einnahmen")+SUMIFS('P23+P24 Buchungen'!F2:F730,'P23+P24 Buchungen'!D2:D730,$E42,'P23+P24 Buchungen'!C2:C730,"&gt;="&amp;AC$4,'P23+P24 Buchungen'!C2:C730,"&lt;"&amp;AC$5+1,'P23+P24 Buchungen'!L2:L730,"Einnahmen")-SUMIFS('P23+P24 Buchungen'!F2:F730,'P23+P24 Buchungen'!D2:D730,$E42,'P23+P24 Buchungen'!C2:C730,"&gt;="&amp;AC$4,'P23+P24 Buchungen'!C2:C730,"&lt;"&amp;AC$5+1,'P23+P24 Buchungen'!P2:P730,"Ausgaben"))</f>
        <v>20000</v>
      </c>
      <c r="AD42" s="21"/>
      <c r="AG42" s="26">
        <f>-(SUMIFS('P23+P24 Buchungen'!F2:F730,'P23+P24 Buchungen'!D2:D730,$E42,'P23+P24 Buchungen'!C2:C730,"&gt;="&amp;AG$4,'P23+P24 Buchungen'!C2:C730,"&lt;"&amp;AG$5+1,'P23+P24 Buchungen'!L2:L730,"Ausgaben")-SUMIFS('P23+P24 Buchungen'!F2:F730,'P23+P24 Buchungen'!D2:D730,$E42,'P23+P24 Buchungen'!C2:C730,"&gt;="&amp;AG$4,'P23+P24 Buchungen'!C2:C730,"&lt;"&amp;AG$5+1,'P23+P24 Buchungen'!P2:P730,"Einnahmen")+SUMIFS('P23+P24 Buchungen'!F2:F730,'P23+P24 Buchungen'!D2:D730,$E42,'P23+P24 Buchungen'!C2:C730,"&gt;="&amp;AG$4,'P23+P24 Buchungen'!C2:C730,"&lt;"&amp;AG$5+1,'P23+P24 Buchungen'!L2:L730,"Einnahmen")-SUMIFS('P23+P24 Buchungen'!F2:F730,'P23+P24 Buchungen'!D2:D730,$E42,'P23+P24 Buchungen'!C2:C730,"&gt;="&amp;AG$4,'P23+P24 Buchungen'!C2:C730,"&lt;"&amp;AG$5+1,'P23+P24 Buchungen'!P2:P730,"Ausgaben"))</f>
        <v>0</v>
      </c>
      <c r="AH42" s="21"/>
      <c r="AK42" s="29">
        <v>20000</v>
      </c>
      <c r="AL42" s="21"/>
      <c r="AO42" s="26">
        <f>-(SUMIFS('P23+P24 Buchungen'!F2:F730,'P23+P24 Buchungen'!D2:D730,$E42,'P23+P24 Buchungen'!C2:C730,"&gt;="&amp;AO$4,'P23+P24 Buchungen'!C2:C730,"&lt;"&amp;AO$5+1,'P23+P24 Buchungen'!L2:L730,"Ausgaben")-SUMIFS('P23+P24 Buchungen'!F2:F730,'P23+P24 Buchungen'!D2:D730,$E42,'P23+P24 Buchungen'!C2:C730,"&gt;="&amp;AO$4,'P23+P24 Buchungen'!C2:C730,"&lt;"&amp;AO$5+1,'P23+P24 Buchungen'!P2:P730,"Einnahmen")+SUMIFS('P23+P24 Buchungen'!F2:F730,'P23+P24 Buchungen'!D2:D730,$E42,'P23+P24 Buchungen'!C2:C730,"&gt;="&amp;AO$4,'P23+P24 Buchungen'!C2:C730,"&lt;"&amp;AO$5+1,'P23+P24 Buchungen'!L2:L730,"Einnahmen")-SUMIFS('P23+P24 Buchungen'!F2:F730,'P23+P24 Buchungen'!D2:D730,$E42,'P23+P24 Buchungen'!C2:C730,"&gt;="&amp;AO$4,'P23+P24 Buchungen'!C2:C730,"&lt;"&amp;AO$5+1,'P23+P24 Buchungen'!P2:P730,"Ausgaben"))</f>
        <v>20000</v>
      </c>
      <c r="AP42" s="21"/>
      <c r="AS42" s="26">
        <f>-(SUMIFS('P23+P24 Buchungen'!F2:F730,'P23+P24 Buchungen'!D2:D730,$E42,'P23+P24 Buchungen'!C2:C730,"&gt;="&amp;AS$4,'P23+P24 Buchungen'!C2:C730,"&lt;"&amp;AS$5+1,'P23+P24 Buchungen'!L2:L730,"Ausgaben")-SUMIFS('P23+P24 Buchungen'!F2:F730,'P23+P24 Buchungen'!D2:D730,$E42,'P23+P24 Buchungen'!C2:C730,"&gt;="&amp;AS$4,'P23+P24 Buchungen'!C2:C730,"&lt;"&amp;AS$5+1,'P23+P24 Buchungen'!P2:P730,"Einnahmen")+SUMIFS('P23+P24 Buchungen'!F2:F730,'P23+P24 Buchungen'!D2:D730,$E42,'P23+P24 Buchungen'!C2:C730,"&gt;="&amp;AS$4,'P23+P24 Buchungen'!C2:C730,"&lt;"&amp;AS$5+1,'P23+P24 Buchungen'!L2:L730,"Einnahmen")-SUMIFS('P23+P24 Buchungen'!F2:F730,'P23+P24 Buchungen'!D2:D730,$E42,'P23+P24 Buchungen'!C2:C730,"&gt;="&amp;AS$4,'P23+P24 Buchungen'!C2:C730,"&lt;"&amp;AS$5+1,'P23+P24 Buchungen'!P2:P730,"Ausgaben"))</f>
        <v>0</v>
      </c>
    </row>
    <row r="43" spans="2:45" x14ac:dyDescent="0.2">
      <c r="D43" t="s">
        <v>5007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Buchungen'!F2:F730,'P23+P24 Buchungen'!D2:D730,$E43,'P23+P24 Buchungen'!C2:C730,"&gt;="&amp;Q$4,'P23+P24 Buchungen'!C2:C730,"&lt;"&amp;Q$5+1,'P23+P24 Buchungen'!L2:L730,"Ausgaben")-SUMIFS('P23+P24 Buchungen'!F2:F730,'P23+P24 Buchungen'!D2:D730,$E43,'P23+P24 Buchungen'!C2:C730,"&gt;="&amp;Q$4,'P23+P24 Buchungen'!C2:C730,"&lt;"&amp;Q$5+1,'P23+P24 Buchungen'!P2:P730,"Einnahmen")+SUMIFS('P23+P24 Buchungen'!F2:F730,'P23+P24 Buchungen'!D2:D730,$E43,'P23+P24 Buchungen'!C2:C730,"&gt;="&amp;Q$4,'P23+P24 Buchungen'!C2:C730,"&lt;"&amp;Q$5+1,'P23+P24 Buchungen'!L2:L730,"Einnahmen")-SUMIFS('P23+P24 Buchungen'!F2:F730,'P23+P24 Buchungen'!D2:D730,$E43,'P23+P24 Buchungen'!C2:C730,"&gt;="&amp;Q$4,'P23+P24 Buchungen'!C2:C730,"&lt;"&amp;Q$5+1,'P23+P24 Buchungen'!P2:P730,"Ausgaben"))</f>
        <v>40819</v>
      </c>
      <c r="R43" s="21"/>
      <c r="U43" s="26">
        <f>-(SUMIFS('P23+P24 Buchungen'!F2:F730,'P23+P24 Buchungen'!D2:D730,$E43,'P23+P24 Buchungen'!C2:C730,"&gt;="&amp;U$4,'P23+P24 Buchungen'!C2:C730,"&lt;"&amp;U$5+1,'P23+P24 Buchungen'!L2:L730,"Ausgaben")-SUMIFS('P23+P24 Buchungen'!F2:F730,'P23+P24 Buchungen'!D2:D730,$E43,'P23+P24 Buchungen'!C2:C730,"&gt;="&amp;U$4,'P23+P24 Buchungen'!C2:C730,"&lt;"&amp;U$5+1,'P23+P24 Buchungen'!P2:P730,"Einnahmen")+SUMIFS('P23+P24 Buchungen'!F2:F730,'P23+P24 Buchungen'!D2:D730,$E43,'P23+P24 Buchungen'!C2:C730,"&gt;="&amp;U$4,'P23+P24 Buchungen'!C2:C730,"&lt;"&amp;U$5+1,'P23+P24 Buchungen'!L2:L730,"Einnahmen")-SUMIFS('P23+P24 Buchungen'!F2:F730,'P23+P24 Buchungen'!D2:D730,$E43,'P23+P24 Buchungen'!C2:C730,"&gt;="&amp;U$4,'P23+P24 Buchungen'!C2:C730,"&lt;"&amp;U$5+1,'P23+P24 Buchungen'!P2:P730,"Ausgaben"))</f>
        <v>55500</v>
      </c>
      <c r="V43" s="21"/>
      <c r="Y43" s="29">
        <v>110900</v>
      </c>
      <c r="Z43" s="21"/>
      <c r="AC43" s="26">
        <f>-(SUMIFS('P23+P24 Buchungen'!F2:F730,'P23+P24 Buchungen'!D2:D730,$E43,'P23+P24 Buchungen'!C2:C730,"&gt;="&amp;AC$4,'P23+P24 Buchungen'!C2:C730,"&lt;"&amp;AC$5+1,'P23+P24 Buchungen'!L2:L730,"Ausgaben")-SUMIFS('P23+P24 Buchungen'!F2:F730,'P23+P24 Buchungen'!D2:D730,$E43,'P23+P24 Buchungen'!C2:C730,"&gt;="&amp;AC$4,'P23+P24 Buchungen'!C2:C730,"&lt;"&amp;AC$5+1,'P23+P24 Buchungen'!P2:P730,"Einnahmen")+SUMIFS('P23+P24 Buchungen'!F2:F730,'P23+P24 Buchungen'!D2:D730,$E43,'P23+P24 Buchungen'!C2:C730,"&gt;="&amp;AC$4,'P23+P24 Buchungen'!C2:C730,"&lt;"&amp;AC$5+1,'P23+P24 Buchungen'!L2:L730,"Einnahmen")-SUMIFS('P23+P24 Buchungen'!F2:F730,'P23+P24 Buchungen'!D2:D730,$E43,'P23+P24 Buchungen'!C2:C730,"&gt;="&amp;AC$4,'P23+P24 Buchungen'!C2:C730,"&lt;"&amp;AC$5+1,'P23+P24 Buchungen'!P2:P730,"Ausgaben"))</f>
        <v>86760</v>
      </c>
      <c r="AD43" s="21"/>
      <c r="AG43" s="26">
        <f>-(SUMIFS('P23+P24 Buchungen'!F2:F730,'P23+P24 Buchungen'!D2:D730,$E43,'P23+P24 Buchungen'!C2:C730,"&gt;="&amp;AG$4,'P23+P24 Buchungen'!C2:C730,"&lt;"&amp;AG$5+1,'P23+P24 Buchungen'!L2:L730,"Ausgaben")-SUMIFS('P23+P24 Buchungen'!F2:F730,'P23+P24 Buchungen'!D2:D730,$E43,'P23+P24 Buchungen'!C2:C730,"&gt;="&amp;AG$4,'P23+P24 Buchungen'!C2:C730,"&lt;"&amp;AG$5+1,'P23+P24 Buchungen'!P2:P730,"Einnahmen")+SUMIFS('P23+P24 Buchungen'!F2:F730,'P23+P24 Buchungen'!D2:D730,$E43,'P23+P24 Buchungen'!C2:C730,"&gt;="&amp;AG$4,'P23+P24 Buchungen'!C2:C730,"&lt;"&amp;AG$5+1,'P23+P24 Buchungen'!L2:L730,"Einnahmen")-SUMIFS('P23+P24 Buchungen'!F2:F730,'P23+P24 Buchungen'!D2:D730,$E43,'P23+P24 Buchungen'!C2:C730,"&gt;="&amp;AG$4,'P23+P24 Buchungen'!C2:C730,"&lt;"&amp;AG$5+1,'P23+P24 Buchungen'!P2:P730,"Ausgaben"))</f>
        <v>35000</v>
      </c>
      <c r="AH43" s="21"/>
      <c r="AK43" s="29">
        <v>110900</v>
      </c>
      <c r="AL43" s="21"/>
      <c r="AO43" s="26">
        <f>-(SUMIFS('P23+P24 Buchungen'!F2:F730,'P23+P24 Buchungen'!D2:D730,$E43,'P23+P24 Buchungen'!C2:C730,"&gt;="&amp;AO$4,'P23+P24 Buchungen'!C2:C730,"&lt;"&amp;AO$5+1,'P23+P24 Buchungen'!L2:L730,"Ausgaben")-SUMIFS('P23+P24 Buchungen'!F2:F730,'P23+P24 Buchungen'!D2:D730,$E43,'P23+P24 Buchungen'!C2:C730,"&gt;="&amp;AO$4,'P23+P24 Buchungen'!C2:C730,"&lt;"&amp;AO$5+1,'P23+P24 Buchungen'!P2:P730,"Einnahmen")+SUMIFS('P23+P24 Buchungen'!F2:F730,'P23+P24 Buchungen'!D2:D730,$E43,'P23+P24 Buchungen'!C2:C730,"&gt;="&amp;AO$4,'P23+P24 Buchungen'!C2:C730,"&lt;"&amp;AO$5+1,'P23+P24 Buchungen'!L2:L730,"Einnahmen")-SUMIFS('P23+P24 Buchungen'!F2:F730,'P23+P24 Buchungen'!D2:D730,$E43,'P23+P24 Buchungen'!C2:C730,"&gt;="&amp;AO$4,'P23+P24 Buchungen'!C2:C730,"&lt;"&amp;AO$5+1,'P23+P24 Buchungen'!P2:P730,"Ausgaben"))</f>
        <v>0</v>
      </c>
      <c r="AP43" s="21"/>
      <c r="AS43" s="26">
        <f>-(SUMIFS('P23+P24 Buchungen'!F2:F730,'P23+P24 Buchungen'!D2:D730,$E43,'P23+P24 Buchungen'!C2:C730,"&gt;="&amp;AS$4,'P23+P24 Buchungen'!C2:C730,"&lt;"&amp;AS$5+1,'P23+P24 Buchungen'!L2:L730,"Ausgaben")-SUMIFS('P23+P24 Buchungen'!F2:F730,'P23+P24 Buchungen'!D2:D730,$E43,'P23+P24 Buchungen'!C2:C730,"&gt;="&amp;AS$4,'P23+P24 Buchungen'!C2:C730,"&lt;"&amp;AS$5+1,'P23+P24 Buchungen'!P2:P730,"Einnahmen")+SUMIFS('P23+P24 Buchungen'!F2:F730,'P23+P24 Buchungen'!D2:D730,$E43,'P23+P24 Buchungen'!C2:C730,"&gt;="&amp;AS$4,'P23+P24 Buchungen'!C2:C730,"&lt;"&amp;AS$5+1,'P23+P24 Buchungen'!L2:L730,"Einnahmen")-SUMIFS('P23+P24 Buchungen'!F2:F730,'P23+P24 Buchungen'!D2:D730,$E43,'P23+P24 Buchungen'!C2:C730,"&gt;="&amp;AS$4,'P23+P24 Buchungen'!C2:C730,"&lt;"&amp;AS$5+1,'P23+P24 Buchungen'!P2:P730,"Ausgaben"))</f>
        <v>0</v>
      </c>
    </row>
    <row r="44" spans="2:45" x14ac:dyDescent="0.2">
      <c r="D44" t="s">
        <v>5009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Buchungen'!F2:F730,'P23+P24 Buchungen'!D2:D730,$E44,'P23+P24 Buchungen'!C2:C730,"&gt;="&amp;Q$4,'P23+P24 Buchungen'!C2:C730,"&lt;"&amp;Q$5+1,'P23+P24 Buchungen'!L2:L730,"Ausgaben")-SUMIFS('P23+P24 Buchungen'!F2:F730,'P23+P24 Buchungen'!D2:D730,$E44,'P23+P24 Buchungen'!C2:C730,"&gt;="&amp;Q$4,'P23+P24 Buchungen'!C2:C730,"&lt;"&amp;Q$5+1,'P23+P24 Buchungen'!P2:P730,"Einnahmen")+SUMIFS('P23+P24 Buchungen'!F2:F730,'P23+P24 Buchungen'!D2:D730,$E44,'P23+P24 Buchungen'!C2:C730,"&gt;="&amp;Q$4,'P23+P24 Buchungen'!C2:C730,"&lt;"&amp;Q$5+1,'P23+P24 Buchungen'!L2:L730,"Einnahmen")-SUMIFS('P23+P24 Buchungen'!F2:F730,'P23+P24 Buchungen'!D2:D730,$E44,'P23+P24 Buchungen'!C2:C730,"&gt;="&amp;Q$4,'P23+P24 Buchungen'!C2:C730,"&lt;"&amp;Q$5+1,'P23+P24 Buchungen'!P2:P730,"Ausgaben"))</f>
        <v>30000</v>
      </c>
      <c r="R44" s="21"/>
      <c r="U44" s="26">
        <f>-(SUMIFS('P23+P24 Buchungen'!F2:F730,'P23+P24 Buchungen'!D2:D730,$E44,'P23+P24 Buchungen'!C2:C730,"&gt;="&amp;U$4,'P23+P24 Buchungen'!C2:C730,"&lt;"&amp;U$5+1,'P23+P24 Buchungen'!L2:L730,"Ausgaben")-SUMIFS('P23+P24 Buchungen'!F2:F730,'P23+P24 Buchungen'!D2:D730,$E44,'P23+P24 Buchungen'!C2:C730,"&gt;="&amp;U$4,'P23+P24 Buchungen'!C2:C730,"&lt;"&amp;U$5+1,'P23+P24 Buchungen'!P2:P730,"Einnahmen")+SUMIFS('P23+P24 Buchungen'!F2:F730,'P23+P24 Buchungen'!D2:D730,$E44,'P23+P24 Buchungen'!C2:C730,"&gt;="&amp;U$4,'P23+P24 Buchungen'!C2:C730,"&lt;"&amp;U$5+1,'P23+P24 Buchungen'!L2:L730,"Einnahmen")-SUMIFS('P23+P24 Buchungen'!F2:F730,'P23+P24 Buchungen'!D2:D730,$E44,'P23+P24 Buchungen'!C2:C730,"&gt;="&amp;U$4,'P23+P24 Buchungen'!C2:C730,"&lt;"&amp;U$5+1,'P23+P24 Buchungen'!P2:P730,"Ausgaben"))</f>
        <v>0</v>
      </c>
      <c r="V44" s="21"/>
      <c r="Y44" s="29">
        <v>30000</v>
      </c>
      <c r="Z44" s="21"/>
      <c r="AC44" s="26">
        <f>-(SUMIFS('P23+P24 Buchungen'!F2:F730,'P23+P24 Buchungen'!D2:D730,$E44,'P23+P24 Buchungen'!C2:C730,"&gt;="&amp;AC$4,'P23+P24 Buchungen'!C2:C730,"&lt;"&amp;AC$5+1,'P23+P24 Buchungen'!L2:L730,"Ausgaben")-SUMIFS('P23+P24 Buchungen'!F2:F730,'P23+P24 Buchungen'!D2:D730,$E44,'P23+P24 Buchungen'!C2:C730,"&gt;="&amp;AC$4,'P23+P24 Buchungen'!C2:C730,"&lt;"&amp;AC$5+1,'P23+P24 Buchungen'!P2:P730,"Einnahmen")+SUMIFS('P23+P24 Buchungen'!F2:F730,'P23+P24 Buchungen'!D2:D730,$E44,'P23+P24 Buchungen'!C2:C730,"&gt;="&amp;AC$4,'P23+P24 Buchungen'!C2:C730,"&lt;"&amp;AC$5+1,'P23+P24 Buchungen'!L2:L730,"Einnahmen")-SUMIFS('P23+P24 Buchungen'!F2:F730,'P23+P24 Buchungen'!D2:D730,$E44,'P23+P24 Buchungen'!C2:C730,"&gt;="&amp;AC$4,'P23+P24 Buchungen'!C2:C730,"&lt;"&amp;AC$5+1,'P23+P24 Buchungen'!P2:P730,"Ausgaben"))</f>
        <v>15000</v>
      </c>
      <c r="AD44" s="21"/>
      <c r="AG44" s="26">
        <f>-(SUMIFS('P23+P24 Buchungen'!F2:F730,'P23+P24 Buchungen'!D2:D730,$E44,'P23+P24 Buchungen'!C2:C730,"&gt;="&amp;AG$4,'P23+P24 Buchungen'!C2:C730,"&lt;"&amp;AG$5+1,'P23+P24 Buchungen'!L2:L730,"Ausgaben")-SUMIFS('P23+P24 Buchungen'!F2:F730,'P23+P24 Buchungen'!D2:D730,$E44,'P23+P24 Buchungen'!C2:C730,"&gt;="&amp;AG$4,'P23+P24 Buchungen'!C2:C730,"&lt;"&amp;AG$5+1,'P23+P24 Buchungen'!P2:P730,"Einnahmen")+SUMIFS('P23+P24 Buchungen'!F2:F730,'P23+P24 Buchungen'!D2:D730,$E44,'P23+P24 Buchungen'!C2:C730,"&gt;="&amp;AG$4,'P23+P24 Buchungen'!C2:C730,"&lt;"&amp;AG$5+1,'P23+P24 Buchungen'!L2:L730,"Einnahmen")-SUMIFS('P23+P24 Buchungen'!F2:F730,'P23+P24 Buchungen'!D2:D730,$E44,'P23+P24 Buchungen'!C2:C730,"&gt;="&amp;AG$4,'P23+P24 Buchungen'!C2:C730,"&lt;"&amp;AG$5+1,'P23+P24 Buchungen'!P2:P730,"Ausgaben"))</f>
        <v>20000</v>
      </c>
      <c r="AH44" s="21"/>
      <c r="AK44" s="29">
        <v>30000</v>
      </c>
      <c r="AL44" s="21"/>
      <c r="AO44" s="26">
        <f>-(SUMIFS('P23+P24 Buchungen'!F2:F730,'P23+P24 Buchungen'!D2:D730,$E44,'P23+P24 Buchungen'!C2:C730,"&gt;="&amp;AO$4,'P23+P24 Buchungen'!C2:C730,"&lt;"&amp;AO$5+1,'P23+P24 Buchungen'!L2:L730,"Ausgaben")-SUMIFS('P23+P24 Buchungen'!F2:F730,'P23+P24 Buchungen'!D2:D730,$E44,'P23+P24 Buchungen'!C2:C730,"&gt;="&amp;AO$4,'P23+P24 Buchungen'!C2:C730,"&lt;"&amp;AO$5+1,'P23+P24 Buchungen'!P2:P730,"Einnahmen")+SUMIFS('P23+P24 Buchungen'!F2:F730,'P23+P24 Buchungen'!D2:D730,$E44,'P23+P24 Buchungen'!C2:C730,"&gt;="&amp;AO$4,'P23+P24 Buchungen'!C2:C730,"&lt;"&amp;AO$5+1,'P23+P24 Buchungen'!L2:L730,"Einnahmen")-SUMIFS('P23+P24 Buchungen'!F2:F730,'P23+P24 Buchungen'!D2:D730,$E44,'P23+P24 Buchungen'!C2:C730,"&gt;="&amp;AO$4,'P23+P24 Buchungen'!C2:C730,"&lt;"&amp;AO$5+1,'P23+P24 Buchungen'!P2:P730,"Ausgaben"))</f>
        <v>0</v>
      </c>
      <c r="AP44" s="21"/>
      <c r="AS44" s="26">
        <f>-(SUMIFS('P23+P24 Buchungen'!F2:F730,'P23+P24 Buchungen'!D2:D730,$E44,'P23+P24 Buchungen'!C2:C730,"&gt;="&amp;AS$4,'P23+P24 Buchungen'!C2:C730,"&lt;"&amp;AS$5+1,'P23+P24 Buchungen'!L2:L730,"Ausgaben")-SUMIFS('P23+P24 Buchungen'!F2:F730,'P23+P24 Buchungen'!D2:D730,$E44,'P23+P24 Buchungen'!C2:C730,"&gt;="&amp;AS$4,'P23+P24 Buchungen'!C2:C730,"&lt;"&amp;AS$5+1,'P23+P24 Buchungen'!P2:P730,"Einnahmen")+SUMIFS('P23+P24 Buchungen'!F2:F730,'P23+P24 Buchungen'!D2:D730,$E44,'P23+P24 Buchungen'!C2:C730,"&gt;="&amp;AS$4,'P23+P24 Buchungen'!C2:C730,"&lt;"&amp;AS$5+1,'P23+P24 Buchungen'!L2:L730,"Einnahmen")-SUMIFS('P23+P24 Buchungen'!F2:F730,'P23+P24 Buchungen'!D2:D730,$E44,'P23+P24 Buchungen'!C2:C730,"&gt;="&amp;AS$4,'P23+P24 Buchungen'!C2:C730,"&lt;"&amp;AS$5+1,'P23+P24 Buchungen'!P2:P730,"Ausgaben"))</f>
        <v>0</v>
      </c>
    </row>
    <row r="45" spans="2:45" ht="18" x14ac:dyDescent="0.2">
      <c r="C45" s="24" t="s">
        <v>5340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10117.19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50310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10642.53</v>
      </c>
      <c r="AF45" s="45"/>
      <c r="AG45" s="43"/>
      <c r="AH45" s="25"/>
      <c r="AI45" s="46">
        <f>SUM(AK46:AK47)</f>
        <v>54040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</row>
    <row r="46" spans="2:4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Buchungen'!F2:F730,'P23+P24 Buchungen'!D2:D730,$E46,'P23+P24 Buchungen'!C2:C730,"&gt;="&amp;Q$4,'P23+P24 Buchungen'!C2:C730,"&lt;"&amp;Q$5+1,'P23+P24 Buchungen'!L2:L730,"Ausgaben")-SUMIFS('P23+P24 Buchungen'!F2:F730,'P23+P24 Buchungen'!D2:D730,$E46,'P23+P24 Buchungen'!C2:C730,"&gt;="&amp;Q$4,'P23+P24 Buchungen'!C2:C730,"&lt;"&amp;Q$5+1,'P23+P24 Buchungen'!P2:P730,"Einnahmen")+SUMIFS('P23+P24 Buchungen'!F2:F730,'P23+P24 Buchungen'!D2:D730,$E46,'P23+P24 Buchungen'!C2:C730,"&gt;="&amp;Q$4,'P23+P24 Buchungen'!C2:C730,"&lt;"&amp;Q$5+1,'P23+P24 Buchungen'!L2:L730,"Einnahmen")-SUMIFS('P23+P24 Buchungen'!F2:F730,'P23+P24 Buchungen'!D2:D730,$E46,'P23+P24 Buchungen'!C2:C730,"&gt;="&amp;Q$4,'P23+P24 Buchungen'!C2:C730,"&lt;"&amp;Q$5+1,'P23+P24 Buchungen'!P2:P730,"Ausgaben"))</f>
        <v>10117.19</v>
      </c>
      <c r="R46" s="21"/>
      <c r="U46" s="26">
        <f>-(SUMIFS('P23+P24 Buchungen'!F2:F730,'P23+P24 Buchungen'!D2:D730,$E46,'P23+P24 Buchungen'!C2:C730,"&gt;="&amp;U$4,'P23+P24 Buchungen'!C2:C730,"&lt;"&amp;U$5+1,'P23+P24 Buchungen'!L2:L730,"Ausgaben")-SUMIFS('P23+P24 Buchungen'!F2:F730,'P23+P24 Buchungen'!D2:D730,$E46,'P23+P24 Buchungen'!C2:C730,"&gt;="&amp;U$4,'P23+P24 Buchungen'!C2:C730,"&lt;"&amp;U$5+1,'P23+P24 Buchungen'!P2:P730,"Einnahmen")+SUMIFS('P23+P24 Buchungen'!F2:F730,'P23+P24 Buchungen'!D2:D730,$E46,'P23+P24 Buchungen'!C2:C730,"&gt;="&amp;U$4,'P23+P24 Buchungen'!C2:C730,"&lt;"&amp;U$5+1,'P23+P24 Buchungen'!L2:L730,"Einnahmen")-SUMIFS('P23+P24 Buchungen'!F2:F730,'P23+P24 Buchungen'!D2:D730,$E46,'P23+P24 Buchungen'!C2:C730,"&gt;="&amp;U$4,'P23+P24 Buchungen'!C2:C730,"&lt;"&amp;U$5+1,'P23+P24 Buchungen'!P2:P730,"Ausgaben"))</f>
        <v>0</v>
      </c>
      <c r="V46" s="21"/>
      <c r="Y46" s="29">
        <v>10000</v>
      </c>
      <c r="Z46" s="21"/>
      <c r="AC46" s="26">
        <f>-(SUMIFS('P23+P24 Buchungen'!F2:F730,'P23+P24 Buchungen'!D2:D730,$E46,'P23+P24 Buchungen'!C2:C730,"&gt;="&amp;AC$4,'P23+P24 Buchungen'!C2:C730,"&lt;"&amp;AC$5+1,'P23+P24 Buchungen'!L2:L730,"Ausgaben")-SUMIFS('P23+P24 Buchungen'!F2:F730,'P23+P24 Buchungen'!D2:D730,$E46,'P23+P24 Buchungen'!C2:C730,"&gt;="&amp;AC$4,'P23+P24 Buchungen'!C2:C730,"&lt;"&amp;AC$5+1,'P23+P24 Buchungen'!P2:P730,"Einnahmen")+SUMIFS('P23+P24 Buchungen'!F2:F730,'P23+P24 Buchungen'!D2:D730,$E46,'P23+P24 Buchungen'!C2:C730,"&gt;="&amp;AC$4,'P23+P24 Buchungen'!C2:C730,"&lt;"&amp;AC$5+1,'P23+P24 Buchungen'!L2:L730,"Einnahmen")-SUMIFS('P23+P24 Buchungen'!F2:F730,'P23+P24 Buchungen'!D2:D730,$E46,'P23+P24 Buchungen'!C2:C730,"&gt;="&amp;AC$4,'P23+P24 Buchungen'!C2:C730,"&lt;"&amp;AC$5+1,'P23+P24 Buchungen'!P2:P730,"Ausgaben"))</f>
        <v>0</v>
      </c>
      <c r="AD46" s="21"/>
      <c r="AG46" s="26">
        <f>-(SUMIFS('P23+P24 Buchungen'!F2:F730,'P23+P24 Buchungen'!D2:D730,$E46,'P23+P24 Buchungen'!C2:C730,"&gt;="&amp;AG$4,'P23+P24 Buchungen'!C2:C730,"&lt;"&amp;AG$5+1,'P23+P24 Buchungen'!L2:L730,"Ausgaben")-SUMIFS('P23+P24 Buchungen'!F2:F730,'P23+P24 Buchungen'!D2:D730,$E46,'P23+P24 Buchungen'!C2:C730,"&gt;="&amp;AG$4,'P23+P24 Buchungen'!C2:C730,"&lt;"&amp;AG$5+1,'P23+P24 Buchungen'!P2:P730,"Einnahmen")+SUMIFS('P23+P24 Buchungen'!F2:F730,'P23+P24 Buchungen'!D2:D730,$E46,'P23+P24 Buchungen'!C2:C730,"&gt;="&amp;AG$4,'P23+P24 Buchungen'!C2:C730,"&lt;"&amp;AG$5+1,'P23+P24 Buchungen'!L2:L730,"Einnahmen")-SUMIFS('P23+P24 Buchungen'!F2:F730,'P23+P24 Buchungen'!D2:D730,$E46,'P23+P24 Buchungen'!C2:C730,"&gt;="&amp;AG$4,'P23+P24 Buchungen'!C2:C730,"&lt;"&amp;AG$5+1,'P23+P24 Buchungen'!P2:P730,"Ausgaben"))</f>
        <v>10642.53</v>
      </c>
      <c r="AH46" s="21"/>
      <c r="AK46" s="29">
        <v>10000</v>
      </c>
      <c r="AL46" s="21"/>
      <c r="AO46" s="26">
        <f>-(SUMIFS('P23+P24 Buchungen'!F2:F730,'P23+P24 Buchungen'!D2:D730,$E46,'P23+P24 Buchungen'!C2:C730,"&gt;="&amp;AO$4,'P23+P24 Buchungen'!C2:C730,"&lt;"&amp;AO$5+1,'P23+P24 Buchungen'!L2:L730,"Ausgaben")-SUMIFS('P23+P24 Buchungen'!F2:F730,'P23+P24 Buchungen'!D2:D730,$E46,'P23+P24 Buchungen'!C2:C730,"&gt;="&amp;AO$4,'P23+P24 Buchungen'!C2:C730,"&lt;"&amp;AO$5+1,'P23+P24 Buchungen'!P2:P730,"Einnahmen")+SUMIFS('P23+P24 Buchungen'!F2:F730,'P23+P24 Buchungen'!D2:D730,$E46,'P23+P24 Buchungen'!C2:C730,"&gt;="&amp;AO$4,'P23+P24 Buchungen'!C2:C730,"&lt;"&amp;AO$5+1,'P23+P24 Buchungen'!L2:L730,"Einnahmen")-SUMIFS('P23+P24 Buchungen'!F2:F730,'P23+P24 Buchungen'!D2:D730,$E46,'P23+P24 Buchungen'!C2:C730,"&gt;="&amp;AO$4,'P23+P24 Buchungen'!C2:C730,"&lt;"&amp;AO$5+1,'P23+P24 Buchungen'!P2:P730,"Ausgaben"))</f>
        <v>0</v>
      </c>
      <c r="AP46" s="21"/>
      <c r="AS46" s="26">
        <f>-(SUMIFS('P23+P24 Buchungen'!F2:F730,'P23+P24 Buchungen'!D2:D730,$E46,'P23+P24 Buchungen'!C2:C730,"&gt;="&amp;AS$4,'P23+P24 Buchungen'!C2:C730,"&lt;"&amp;AS$5+1,'P23+P24 Buchungen'!L2:L730,"Ausgaben")-SUMIFS('P23+P24 Buchungen'!F2:F730,'P23+P24 Buchungen'!D2:D730,$E46,'P23+P24 Buchungen'!C2:C730,"&gt;="&amp;AS$4,'P23+P24 Buchungen'!C2:C730,"&lt;"&amp;AS$5+1,'P23+P24 Buchungen'!P2:P730,"Einnahmen")+SUMIFS('P23+P24 Buchungen'!F2:F730,'P23+P24 Buchungen'!D2:D730,$E46,'P23+P24 Buchungen'!C2:C730,"&gt;="&amp;AS$4,'P23+P24 Buchungen'!C2:C730,"&lt;"&amp;AS$5+1,'P23+P24 Buchungen'!L2:L730,"Einnahmen")-SUMIFS('P23+P24 Buchungen'!F2:F730,'P23+P24 Buchungen'!D2:D730,$E46,'P23+P24 Buchungen'!C2:C730,"&gt;="&amp;AS$4,'P23+P24 Buchungen'!C2:C730,"&lt;"&amp;AS$5+1,'P23+P24 Buchungen'!P2:P730,"Ausgaben"))</f>
        <v>0</v>
      </c>
    </row>
    <row r="47" spans="2:45" x14ac:dyDescent="0.2">
      <c r="D47" t="s">
        <v>5341</v>
      </c>
      <c r="E47" t="s">
        <v>5342</v>
      </c>
      <c r="F47" s="21"/>
      <c r="I47" s="22"/>
      <c r="J47" s="21"/>
      <c r="M47" s="29">
        <v>38070</v>
      </c>
      <c r="N47" s="21"/>
      <c r="Q47" s="26">
        <f>-(SUMIFS('P23+P24 Buchungen'!F2:F730,'P23+P24 Buchungen'!D2:D730,$E47,'P23+P24 Buchungen'!C2:C730,"&gt;="&amp;Q$4,'P23+P24 Buchungen'!C2:C730,"&lt;"&amp;Q$5+1,'P23+P24 Buchungen'!L2:L730,"Ausgaben")-SUMIFS('P23+P24 Buchungen'!F2:F730,'P23+P24 Buchungen'!D2:D730,$E47,'P23+P24 Buchungen'!C2:C730,"&gt;="&amp;Q$4,'P23+P24 Buchungen'!C2:C730,"&lt;"&amp;Q$5+1,'P23+P24 Buchungen'!P2:P730,"Einnahmen")+SUMIFS('P23+P24 Buchungen'!F2:F730,'P23+P24 Buchungen'!D2:D730,$E47,'P23+P24 Buchungen'!C2:C730,"&gt;="&amp;Q$4,'P23+P24 Buchungen'!C2:C730,"&lt;"&amp;Q$5+1,'P23+P24 Buchungen'!L2:L730,"Einnahmen")-SUMIFS('P23+P24 Buchungen'!F2:F730,'P23+P24 Buchungen'!D2:D730,$E47,'P23+P24 Buchungen'!C2:C730,"&gt;="&amp;Q$4,'P23+P24 Buchungen'!C2:C730,"&lt;"&amp;Q$5+1,'P23+P24 Buchungen'!P2:P730,"Ausgaben"))</f>
        <v>0</v>
      </c>
      <c r="R47" s="21"/>
      <c r="U47" s="26">
        <f>-(SUMIFS('P23+P24 Buchungen'!F2:F730,'P23+P24 Buchungen'!D2:D730,$E47,'P23+P24 Buchungen'!C2:C730,"&gt;="&amp;U$4,'P23+P24 Buchungen'!C2:C730,"&lt;"&amp;U$5+1,'P23+P24 Buchungen'!L2:L730,"Ausgaben")-SUMIFS('P23+P24 Buchungen'!F2:F730,'P23+P24 Buchungen'!D2:D730,$E47,'P23+P24 Buchungen'!C2:C730,"&gt;="&amp;U$4,'P23+P24 Buchungen'!C2:C730,"&lt;"&amp;U$5+1,'P23+P24 Buchungen'!P2:P730,"Einnahmen")+SUMIFS('P23+P24 Buchungen'!F2:F730,'P23+P24 Buchungen'!D2:D730,$E47,'P23+P24 Buchungen'!C2:C730,"&gt;="&amp;U$4,'P23+P24 Buchungen'!C2:C730,"&lt;"&amp;U$5+1,'P23+P24 Buchungen'!L2:L730,"Einnahmen")-SUMIFS('P23+P24 Buchungen'!F2:F730,'P23+P24 Buchungen'!D2:D730,$E47,'P23+P24 Buchungen'!C2:C730,"&gt;="&amp;U$4,'P23+P24 Buchungen'!C2:C730,"&lt;"&amp;U$5+1,'P23+P24 Buchungen'!P2:P730,"Ausgaben"))</f>
        <v>0</v>
      </c>
      <c r="V47" s="21"/>
      <c r="Y47" s="29">
        <v>40310</v>
      </c>
      <c r="Z47" s="21"/>
      <c r="AC47" s="26">
        <f>-(SUMIFS('P23+P24 Buchungen'!F2:F730,'P23+P24 Buchungen'!D2:D730,$E47,'P23+P24 Buchungen'!C2:C730,"&gt;="&amp;AC$4,'P23+P24 Buchungen'!C2:C730,"&lt;"&amp;AC$5+1,'P23+P24 Buchungen'!L2:L730,"Ausgaben")-SUMIFS('P23+P24 Buchungen'!F2:F730,'P23+P24 Buchungen'!D2:D730,$E47,'P23+P24 Buchungen'!C2:C730,"&gt;="&amp;AC$4,'P23+P24 Buchungen'!C2:C730,"&lt;"&amp;AC$5+1,'P23+P24 Buchungen'!P2:P730,"Einnahmen")+SUMIFS('P23+P24 Buchungen'!F2:F730,'P23+P24 Buchungen'!D2:D730,$E47,'P23+P24 Buchungen'!C2:C730,"&gt;="&amp;AC$4,'P23+P24 Buchungen'!C2:C730,"&lt;"&amp;AC$5+1,'P23+P24 Buchungen'!L2:L730,"Einnahmen")-SUMIFS('P23+P24 Buchungen'!F2:F730,'P23+P24 Buchungen'!D2:D730,$E47,'P23+P24 Buchungen'!C2:C730,"&gt;="&amp;AC$4,'P23+P24 Buchungen'!C2:C730,"&lt;"&amp;AC$5+1,'P23+P24 Buchungen'!P2:P730,"Ausgaben"))</f>
        <v>0</v>
      </c>
      <c r="AD47" s="21"/>
      <c r="AG47" s="26">
        <f>-(SUMIFS('P23+P24 Buchungen'!F2:F730,'P23+P24 Buchungen'!D2:D730,$E47,'P23+P24 Buchungen'!C2:C730,"&gt;="&amp;AG$4,'P23+P24 Buchungen'!C2:C730,"&lt;"&amp;AG$5+1,'P23+P24 Buchungen'!L2:L730,"Ausgaben")-SUMIFS('P23+P24 Buchungen'!F2:F730,'P23+P24 Buchungen'!D2:D730,$E47,'P23+P24 Buchungen'!C2:C730,"&gt;="&amp;AG$4,'P23+P24 Buchungen'!C2:C730,"&lt;"&amp;AG$5+1,'P23+P24 Buchungen'!P2:P730,"Einnahmen")+SUMIFS('P23+P24 Buchungen'!F2:F730,'P23+P24 Buchungen'!D2:D730,$E47,'P23+P24 Buchungen'!C2:C730,"&gt;="&amp;AG$4,'P23+P24 Buchungen'!C2:C730,"&lt;"&amp;AG$5+1,'P23+P24 Buchungen'!L2:L730,"Einnahmen")-SUMIFS('P23+P24 Buchungen'!F2:F730,'P23+P24 Buchungen'!D2:D730,$E47,'P23+P24 Buchungen'!C2:C730,"&gt;="&amp;AG$4,'P23+P24 Buchungen'!C2:C730,"&lt;"&amp;AG$5+1,'P23+P24 Buchungen'!P2:P730,"Ausgaben"))</f>
        <v>0</v>
      </c>
      <c r="AH47" s="21"/>
      <c r="AK47" s="29">
        <v>44040</v>
      </c>
      <c r="AL47" s="21"/>
      <c r="AO47" s="26">
        <f>-(SUMIFS('P23+P24 Buchungen'!F2:F730,'P23+P24 Buchungen'!D2:D730,$E47,'P23+P24 Buchungen'!C2:C730,"&gt;="&amp;AO$4,'P23+P24 Buchungen'!C2:C730,"&lt;"&amp;AO$5+1,'P23+P24 Buchungen'!L2:L730,"Ausgaben")-SUMIFS('P23+P24 Buchungen'!F2:F730,'P23+P24 Buchungen'!D2:D730,$E47,'P23+P24 Buchungen'!C2:C730,"&gt;="&amp;AO$4,'P23+P24 Buchungen'!C2:C730,"&lt;"&amp;AO$5+1,'P23+P24 Buchungen'!P2:P730,"Einnahmen")+SUMIFS('P23+P24 Buchungen'!F2:F730,'P23+P24 Buchungen'!D2:D730,$E47,'P23+P24 Buchungen'!C2:C730,"&gt;="&amp;AO$4,'P23+P24 Buchungen'!C2:C730,"&lt;"&amp;AO$5+1,'P23+P24 Buchungen'!L2:L730,"Einnahmen")-SUMIFS('P23+P24 Buchungen'!F2:F730,'P23+P24 Buchungen'!D2:D730,$E47,'P23+P24 Buchungen'!C2:C730,"&gt;="&amp;AO$4,'P23+P24 Buchungen'!C2:C730,"&lt;"&amp;AO$5+1,'P23+P24 Buchungen'!P2:P730,"Ausgaben"))</f>
        <v>0</v>
      </c>
      <c r="AP47" s="21"/>
      <c r="AS47" s="26">
        <f>-(SUMIFS('P23+P24 Buchungen'!F2:F730,'P23+P24 Buchungen'!D2:D730,$E47,'P23+P24 Buchungen'!C2:C730,"&gt;="&amp;AS$4,'P23+P24 Buchungen'!C2:C730,"&lt;"&amp;AS$5+1,'P23+P24 Buchungen'!L2:L730,"Ausgaben")-SUMIFS('P23+P24 Buchungen'!F2:F730,'P23+P24 Buchungen'!D2:D730,$E47,'P23+P24 Buchungen'!C2:C730,"&gt;="&amp;AS$4,'P23+P24 Buchungen'!C2:C730,"&lt;"&amp;AS$5+1,'P23+P24 Buchungen'!P2:P730,"Einnahmen")+SUMIFS('P23+P24 Buchungen'!F2:F730,'P23+P24 Buchungen'!D2:D730,$E47,'P23+P24 Buchungen'!C2:C730,"&gt;="&amp;AS$4,'P23+P24 Buchungen'!C2:C730,"&lt;"&amp;AS$5+1,'P23+P24 Buchungen'!L2:L730,"Einnahmen")-SUMIFS('P23+P24 Buchungen'!F2:F730,'P23+P24 Buchungen'!D2:D730,$E47,'P23+P24 Buchungen'!C2:C730,"&gt;="&amp;AS$4,'P23+P24 Buchungen'!C2:C730,"&lt;"&amp;AS$5+1,'P23+P24 Buchungen'!P2:P730,"Ausgaben"))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5177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26260.800000000003</v>
      </c>
      <c r="O49" s="45"/>
      <c r="P49" s="45"/>
      <c r="Q49" s="43"/>
      <c r="R49" s="52">
        <f>-R7+R40</f>
        <v>-34142.76999999999</v>
      </c>
      <c r="S49" s="45"/>
      <c r="T49" s="45"/>
      <c r="U49" s="43"/>
      <c r="V49" s="52">
        <f>-V7+V40</f>
        <v>-120</v>
      </c>
      <c r="W49" s="45"/>
      <c r="X49" s="45"/>
      <c r="Y49" s="43"/>
      <c r="Z49" s="52">
        <f>-Z7+Z40</f>
        <v>40488.890000000014</v>
      </c>
      <c r="AA49" s="45"/>
      <c r="AB49" s="45"/>
      <c r="AC49" s="43"/>
      <c r="AD49" s="52">
        <f>-AD7+AD40</f>
        <v>-24961.510000000009</v>
      </c>
      <c r="AE49" s="45"/>
      <c r="AF49" s="45"/>
      <c r="AG49" s="43"/>
      <c r="AH49" s="52">
        <f>-AH7+AH40</f>
        <v>-560</v>
      </c>
      <c r="AI49" s="45"/>
      <c r="AJ49" s="45"/>
      <c r="AK49" s="43"/>
      <c r="AL49" s="52">
        <f>-AL7+AL40</f>
        <v>16723.57</v>
      </c>
      <c r="AM49" s="45"/>
      <c r="AN49" s="45"/>
      <c r="AO49" s="43"/>
      <c r="AP49" s="52">
        <f>-AP7+AP40</f>
        <v>0</v>
      </c>
      <c r="AQ49" s="45"/>
      <c r="AR49" s="45"/>
      <c r="AS49" s="43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5178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3">
        <f>N$49</f>
        <v>26260.800000000003</v>
      </c>
      <c r="O51" s="54"/>
      <c r="P51" s="54"/>
      <c r="Q51" s="55"/>
      <c r="R51" s="53">
        <f>$N51+R$49</f>
        <v>-7881.9699999999866</v>
      </c>
      <c r="S51" s="54"/>
      <c r="T51" s="54"/>
      <c r="U51" s="55"/>
      <c r="V51" s="56"/>
      <c r="W51" s="54"/>
      <c r="X51" s="54"/>
      <c r="Y51" s="55"/>
      <c r="Z51" s="53">
        <f>$R51+Z$49</f>
        <v>32606.920000000027</v>
      </c>
      <c r="AA51" s="54"/>
      <c r="AB51" s="54"/>
      <c r="AC51" s="55"/>
      <c r="AD51" s="53">
        <f>$Z51+AD$49</f>
        <v>7645.410000000018</v>
      </c>
      <c r="AE51" s="54"/>
      <c r="AF51" s="54"/>
      <c r="AG51" s="55"/>
      <c r="AH51" s="56"/>
      <c r="AI51" s="54"/>
      <c r="AJ51" s="54"/>
      <c r="AK51" s="55"/>
      <c r="AL51" s="53">
        <f>$AD51+AL$49</f>
        <v>24368.980000000018</v>
      </c>
      <c r="AM51" s="54"/>
      <c r="AN51" s="54"/>
      <c r="AO51" s="55"/>
      <c r="AP51" s="56"/>
      <c r="AQ51" s="54"/>
      <c r="AR51" s="54"/>
      <c r="AS51" s="55"/>
    </row>
  </sheetData>
  <mergeCells count="211"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AJ9:AK9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Q45:AS45"/>
    <mergeCell ref="AE41:AG41"/>
    <mergeCell ref="AF31:AG31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Z49:AC49"/>
    <mergeCell ref="AB36:AC36"/>
    <mergeCell ref="AF9:AG9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H5:AJ5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J4:L4"/>
    <mergeCell ref="AQ8:AS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63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3903</v>
      </c>
      <c r="B494">
        <v>3903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3526</v>
      </c>
      <c r="B547">
        <v>3526</v>
      </c>
      <c r="C547" s="2">
        <v>45587</v>
      </c>
      <c r="D547" t="s">
        <v>1761</v>
      </c>
      <c r="E547" t="s">
        <v>4326</v>
      </c>
      <c r="F547" s="3">
        <v>22.41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4494</v>
      </c>
      <c r="U547" t="s">
        <v>4495</v>
      </c>
      <c r="V547" t="s">
        <v>3045</v>
      </c>
      <c r="W547" t="s">
        <v>56</v>
      </c>
      <c r="X547" t="s">
        <v>4496</v>
      </c>
      <c r="Y547" t="s">
        <v>2036</v>
      </c>
      <c r="Z547" s="3">
        <v>19</v>
      </c>
      <c r="AA547" t="s">
        <v>4497</v>
      </c>
      <c r="AB547" t="s">
        <v>4498</v>
      </c>
      <c r="AC547" t="s">
        <v>61</v>
      </c>
      <c r="AD547" t="s">
        <v>61</v>
      </c>
      <c r="AE547" t="s">
        <v>4499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4500</v>
      </c>
      <c r="AM547" t="s">
        <v>4495</v>
      </c>
      <c r="AN547" s="3">
        <v>22.41</v>
      </c>
      <c r="AO547" t="s">
        <v>4498</v>
      </c>
      <c r="AP547" t="s">
        <v>64</v>
      </c>
      <c r="AQ547" t="s">
        <v>4499</v>
      </c>
      <c r="AR547">
        <v>1387</v>
      </c>
      <c r="AS547" t="s">
        <v>66</v>
      </c>
    </row>
    <row r="548" spans="1:45" ht="16" x14ac:dyDescent="0.2">
      <c r="A548">
        <v>3904</v>
      </c>
      <c r="B548">
        <v>3904</v>
      </c>
      <c r="C548" s="2">
        <v>45587</v>
      </c>
      <c r="D548" t="s">
        <v>1761</v>
      </c>
      <c r="E548" t="s">
        <v>4336</v>
      </c>
      <c r="F548" s="3">
        <v>4.99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1043</v>
      </c>
      <c r="U548" t="s">
        <v>4501</v>
      </c>
      <c r="V548" t="s">
        <v>3026</v>
      </c>
      <c r="W548" t="s">
        <v>56</v>
      </c>
      <c r="X548" t="s">
        <v>4502</v>
      </c>
      <c r="Y548" t="s">
        <v>953</v>
      </c>
      <c r="Z548" s="3">
        <v>19</v>
      </c>
      <c r="AA548" t="s">
        <v>1046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4501</v>
      </c>
      <c r="AN548" s="3">
        <v>4.99</v>
      </c>
      <c r="AO548" t="s">
        <v>4503</v>
      </c>
      <c r="AP548" t="s">
        <v>64</v>
      </c>
      <c r="AQ548" t="s">
        <v>4504</v>
      </c>
      <c r="AR548">
        <v>1388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3905</v>
      </c>
      <c r="B566">
        <v>3905</v>
      </c>
      <c r="C566" s="2">
        <v>45618</v>
      </c>
      <c r="D566" t="s">
        <v>1761</v>
      </c>
      <c r="E566" t="s">
        <v>4336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3709</v>
      </c>
      <c r="B580">
        <v>3709</v>
      </c>
      <c r="C580" s="2">
        <v>45628.041666666657</v>
      </c>
      <c r="D580" t="s">
        <v>1748</v>
      </c>
      <c r="E580" t="s">
        <v>2507</v>
      </c>
      <c r="F580" s="3">
        <v>68.150000000000006</v>
      </c>
      <c r="G580" t="s">
        <v>47</v>
      </c>
      <c r="H580" s="3">
        <v>0</v>
      </c>
      <c r="I580" t="s">
        <v>48</v>
      </c>
      <c r="J580">
        <v>2702</v>
      </c>
      <c r="K580" t="s">
        <v>49</v>
      </c>
      <c r="L580" t="s">
        <v>50</v>
      </c>
      <c r="M580" t="s">
        <v>51</v>
      </c>
      <c r="N580">
        <v>940</v>
      </c>
      <c r="O580" t="s">
        <v>52</v>
      </c>
      <c r="P580" t="s">
        <v>53</v>
      </c>
      <c r="T580" t="s">
        <v>4672</v>
      </c>
      <c r="U580" t="s">
        <v>4673</v>
      </c>
      <c r="V580" t="s">
        <v>3062</v>
      </c>
      <c r="W580" t="s">
        <v>56</v>
      </c>
      <c r="X580" t="s">
        <v>4674</v>
      </c>
      <c r="Y580" t="s">
        <v>2726</v>
      </c>
      <c r="Z580" s="3">
        <v>19</v>
      </c>
      <c r="AA580" t="s">
        <v>4675</v>
      </c>
      <c r="AB580" t="s">
        <v>4676</v>
      </c>
      <c r="AC580" t="s">
        <v>61</v>
      </c>
      <c r="AD580" t="s">
        <v>61</v>
      </c>
      <c r="AE580" t="s">
        <v>4677</v>
      </c>
      <c r="AF580" t="s">
        <v>63</v>
      </c>
      <c r="AH580">
        <v>0</v>
      </c>
      <c r="AI580" s="2">
        <v>45628</v>
      </c>
      <c r="AJ580" t="s">
        <v>64</v>
      </c>
      <c r="AK580" t="s">
        <v>64</v>
      </c>
      <c r="AL580" t="s">
        <v>4678</v>
      </c>
      <c r="AM580" t="s">
        <v>4673</v>
      </c>
      <c r="AN580" s="3">
        <v>148.07</v>
      </c>
      <c r="AO580" t="s">
        <v>4676</v>
      </c>
      <c r="AP580" t="s">
        <v>64</v>
      </c>
      <c r="AQ580" t="s">
        <v>4677</v>
      </c>
      <c r="AR580">
        <v>1408</v>
      </c>
      <c r="AS580" t="s">
        <v>66</v>
      </c>
    </row>
    <row r="581" spans="1:45" ht="16" x14ac:dyDescent="0.2">
      <c r="A581">
        <v>3710</v>
      </c>
      <c r="B581">
        <v>3710</v>
      </c>
      <c r="C581" s="2">
        <v>45628.041666666657</v>
      </c>
      <c r="D581" t="s">
        <v>1761</v>
      </c>
      <c r="E581" t="s">
        <v>4679</v>
      </c>
      <c r="F581" s="3">
        <v>79.92</v>
      </c>
      <c r="G581" t="s">
        <v>47</v>
      </c>
      <c r="H581" s="3">
        <v>0</v>
      </c>
      <c r="I581" t="s">
        <v>48</v>
      </c>
      <c r="J581">
        <v>2561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4672</v>
      </c>
      <c r="U581" t="s">
        <v>4673</v>
      </c>
      <c r="V581" t="s">
        <v>3062</v>
      </c>
      <c r="W581" t="s">
        <v>56</v>
      </c>
      <c r="X581" t="s">
        <v>4674</v>
      </c>
      <c r="Y581" t="s">
        <v>2726</v>
      </c>
      <c r="Z581" s="3">
        <v>19</v>
      </c>
      <c r="AA581" t="s">
        <v>4675</v>
      </c>
      <c r="AB581" t="s">
        <v>4676</v>
      </c>
      <c r="AC581" t="s">
        <v>61</v>
      </c>
      <c r="AD581" t="s">
        <v>61</v>
      </c>
      <c r="AE581" t="s">
        <v>4677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4678</v>
      </c>
      <c r="AM581" t="s">
        <v>4673</v>
      </c>
      <c r="AN581" s="3">
        <v>148.07</v>
      </c>
      <c r="AO581" t="s">
        <v>4676</v>
      </c>
      <c r="AP581" t="s">
        <v>64</v>
      </c>
      <c r="AQ581" t="s">
        <v>4677</v>
      </c>
      <c r="AR581">
        <v>1408</v>
      </c>
      <c r="AS581" t="s">
        <v>66</v>
      </c>
    </row>
    <row r="582" spans="1:45" ht="16" x14ac:dyDescent="0.2">
      <c r="A582">
        <v>3740</v>
      </c>
      <c r="B582">
        <v>3740</v>
      </c>
      <c r="C582" s="2">
        <v>45629.041666666657</v>
      </c>
      <c r="D582" t="s">
        <v>1748</v>
      </c>
      <c r="E582" t="s">
        <v>3655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4680</v>
      </c>
      <c r="V582" t="s">
        <v>2930</v>
      </c>
      <c r="W582" t="s">
        <v>56</v>
      </c>
      <c r="X582" t="s">
        <v>4681</v>
      </c>
      <c r="Y582" t="s">
        <v>2375</v>
      </c>
      <c r="Z582" s="3">
        <v>19</v>
      </c>
      <c r="AA582" t="s">
        <v>2519</v>
      </c>
      <c r="AB582" t="s">
        <v>4682</v>
      </c>
      <c r="AC582" t="s">
        <v>61</v>
      </c>
      <c r="AD582" t="s">
        <v>61</v>
      </c>
      <c r="AE582" t="s">
        <v>4683</v>
      </c>
      <c r="AF582" t="s">
        <v>63</v>
      </c>
      <c r="AH582">
        <v>0</v>
      </c>
      <c r="AI582" s="2">
        <v>45629</v>
      </c>
      <c r="AJ582" t="s">
        <v>64</v>
      </c>
      <c r="AK582" t="s">
        <v>64</v>
      </c>
      <c r="AL582" t="s">
        <v>4684</v>
      </c>
      <c r="AM582" t="s">
        <v>4680</v>
      </c>
      <c r="AN582" s="3">
        <v>46.41</v>
      </c>
      <c r="AO582" t="s">
        <v>4682</v>
      </c>
      <c r="AP582" t="s">
        <v>64</v>
      </c>
      <c r="AQ582" t="s">
        <v>4683</v>
      </c>
      <c r="AR582">
        <v>1411</v>
      </c>
      <c r="AS582" t="s">
        <v>66</v>
      </c>
    </row>
    <row r="583" spans="1:45" ht="16" x14ac:dyDescent="0.2">
      <c r="A583">
        <v>3765</v>
      </c>
      <c r="B583">
        <v>3765</v>
      </c>
      <c r="C583" s="2">
        <v>45635.041666666657</v>
      </c>
      <c r="D583" t="s">
        <v>1761</v>
      </c>
      <c r="E583" t="s">
        <v>4170</v>
      </c>
      <c r="F583" s="3">
        <v>962.9</v>
      </c>
      <c r="G583" t="s">
        <v>47</v>
      </c>
      <c r="H583" s="3">
        <v>0</v>
      </c>
      <c r="I583" t="s">
        <v>48</v>
      </c>
      <c r="J583">
        <v>2722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4685</v>
      </c>
      <c r="U583" t="s">
        <v>4686</v>
      </c>
      <c r="V583" t="s">
        <v>2936</v>
      </c>
      <c r="W583" t="s">
        <v>56</v>
      </c>
      <c r="X583" t="s">
        <v>4687</v>
      </c>
      <c r="Y583" t="s">
        <v>3455</v>
      </c>
      <c r="Z583" s="3">
        <v>0</v>
      </c>
      <c r="AA583" t="s">
        <v>4688</v>
      </c>
      <c r="AB583" t="s">
        <v>4689</v>
      </c>
      <c r="AC583" t="s">
        <v>61</v>
      </c>
      <c r="AD583" t="s">
        <v>61</v>
      </c>
      <c r="AE583" t="s">
        <v>4690</v>
      </c>
      <c r="AF583" t="s">
        <v>63</v>
      </c>
      <c r="AH583">
        <v>0</v>
      </c>
      <c r="AI583" s="2">
        <v>45635</v>
      </c>
      <c r="AJ583" t="s">
        <v>64</v>
      </c>
      <c r="AK583" t="s">
        <v>64</v>
      </c>
      <c r="AL583" t="s">
        <v>4691</v>
      </c>
      <c r="AM583" t="s">
        <v>4686</v>
      </c>
      <c r="AN583" s="3">
        <v>962.9</v>
      </c>
      <c r="AO583" t="s">
        <v>4689</v>
      </c>
      <c r="AP583" t="s">
        <v>64</v>
      </c>
      <c r="AQ583" t="s">
        <v>4690</v>
      </c>
      <c r="AR583">
        <v>1412</v>
      </c>
      <c r="AS583" t="s">
        <v>66</v>
      </c>
    </row>
    <row r="584" spans="1:45" ht="16" x14ac:dyDescent="0.2">
      <c r="A584">
        <v>3766</v>
      </c>
      <c r="B584">
        <v>3766</v>
      </c>
      <c r="C584" s="2">
        <v>45635.041666666657</v>
      </c>
      <c r="D584" t="s">
        <v>1748</v>
      </c>
      <c r="E584" t="s">
        <v>4045</v>
      </c>
      <c r="F584" s="3">
        <v>14</v>
      </c>
      <c r="G584" t="s">
        <v>47</v>
      </c>
      <c r="H584" s="3">
        <v>0</v>
      </c>
      <c r="I584" t="s">
        <v>48</v>
      </c>
      <c r="J584">
        <v>2705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4685</v>
      </c>
      <c r="U584" t="s">
        <v>4686</v>
      </c>
      <c r="V584" t="s">
        <v>2936</v>
      </c>
      <c r="W584" t="s">
        <v>56</v>
      </c>
      <c r="X584" t="s">
        <v>4687</v>
      </c>
      <c r="Y584" t="s">
        <v>3455</v>
      </c>
      <c r="Z584" s="3">
        <v>0</v>
      </c>
      <c r="AA584" t="s">
        <v>4688</v>
      </c>
      <c r="AB584" t="s">
        <v>4689</v>
      </c>
      <c r="AC584" t="s">
        <v>61</v>
      </c>
      <c r="AD584" t="s">
        <v>61</v>
      </c>
      <c r="AE584" t="s">
        <v>4690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4691</v>
      </c>
      <c r="AM584" t="s">
        <v>4686</v>
      </c>
      <c r="AN584" s="3">
        <v>962.9</v>
      </c>
      <c r="AO584" t="s">
        <v>4689</v>
      </c>
      <c r="AP584" t="s">
        <v>64</v>
      </c>
      <c r="AQ584" t="s">
        <v>4690</v>
      </c>
      <c r="AR584">
        <v>1412</v>
      </c>
      <c r="AS584" t="s">
        <v>66</v>
      </c>
    </row>
    <row r="585" spans="1:45" ht="16" x14ac:dyDescent="0.2">
      <c r="A585">
        <v>3767</v>
      </c>
      <c r="B585">
        <v>3767</v>
      </c>
      <c r="C585" s="2">
        <v>45637.041666666657</v>
      </c>
      <c r="D585" t="s">
        <v>1748</v>
      </c>
      <c r="E585" t="s">
        <v>2165</v>
      </c>
      <c r="F585" s="3">
        <v>52.9</v>
      </c>
      <c r="G585" t="s">
        <v>47</v>
      </c>
      <c r="H585" s="3">
        <v>0</v>
      </c>
      <c r="I585" t="s">
        <v>48</v>
      </c>
      <c r="J585">
        <v>2900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2313</v>
      </c>
      <c r="U585" t="s">
        <v>4725</v>
      </c>
      <c r="V585" t="s">
        <v>2958</v>
      </c>
      <c r="W585" t="s">
        <v>56</v>
      </c>
      <c r="X585" t="s">
        <v>4726</v>
      </c>
      <c r="Y585" t="s">
        <v>3972</v>
      </c>
      <c r="Z585" s="3">
        <v>19</v>
      </c>
      <c r="AA585" t="s">
        <v>2316</v>
      </c>
      <c r="AB585" t="s">
        <v>4727</v>
      </c>
      <c r="AC585" t="s">
        <v>61</v>
      </c>
      <c r="AD585" t="s">
        <v>61</v>
      </c>
      <c r="AE585" t="s">
        <v>4728</v>
      </c>
      <c r="AF585" t="s">
        <v>63</v>
      </c>
      <c r="AH585">
        <v>0</v>
      </c>
      <c r="AI585" s="2">
        <v>45637</v>
      </c>
      <c r="AJ585" t="s">
        <v>64</v>
      </c>
      <c r="AK585" t="s">
        <v>64</v>
      </c>
      <c r="AL585" t="s">
        <v>4729</v>
      </c>
      <c r="AM585" t="s">
        <v>4725</v>
      </c>
      <c r="AN585" s="3">
        <v>52.9</v>
      </c>
      <c r="AO585" t="s">
        <v>4727</v>
      </c>
      <c r="AP585" t="s">
        <v>64</v>
      </c>
      <c r="AQ585" t="s">
        <v>4728</v>
      </c>
      <c r="AR585">
        <v>1413</v>
      </c>
      <c r="AS585" t="s">
        <v>66</v>
      </c>
    </row>
    <row r="586" spans="1:45" ht="16" x14ac:dyDescent="0.2">
      <c r="A586">
        <v>3789</v>
      </c>
      <c r="B586">
        <v>3789</v>
      </c>
      <c r="C586" s="2">
        <v>45643.650196759263</v>
      </c>
      <c r="D586" t="s">
        <v>1748</v>
      </c>
      <c r="E586" t="s">
        <v>4733</v>
      </c>
      <c r="F586" s="3">
        <v>3.2</v>
      </c>
      <c r="G586" t="s">
        <v>47</v>
      </c>
      <c r="H586" s="3">
        <v>0</v>
      </c>
      <c r="I586" t="s">
        <v>48</v>
      </c>
      <c r="J586">
        <v>2702</v>
      </c>
      <c r="K586" t="s">
        <v>49</v>
      </c>
      <c r="L586" t="s">
        <v>50</v>
      </c>
      <c r="M586" t="s">
        <v>51</v>
      </c>
      <c r="N586">
        <v>941</v>
      </c>
      <c r="O586" t="s">
        <v>52</v>
      </c>
      <c r="P586" t="s">
        <v>53</v>
      </c>
      <c r="T586" t="s">
        <v>4734</v>
      </c>
      <c r="U586" t="s">
        <v>4735</v>
      </c>
      <c r="V586" t="s">
        <v>2962</v>
      </c>
      <c r="W586" t="s">
        <v>56</v>
      </c>
      <c r="X586" t="s">
        <v>4736</v>
      </c>
      <c r="Y586" t="s">
        <v>58</v>
      </c>
      <c r="Z586" s="3">
        <v>0</v>
      </c>
      <c r="AA586" t="s">
        <v>4737</v>
      </c>
      <c r="AB586" t="s">
        <v>4738</v>
      </c>
      <c r="AC586" t="s">
        <v>61</v>
      </c>
      <c r="AD586" t="s">
        <v>61</v>
      </c>
      <c r="AE586" t="s">
        <v>4739</v>
      </c>
      <c r="AF586" t="s">
        <v>63</v>
      </c>
      <c r="AH586">
        <v>0</v>
      </c>
      <c r="AI586" s="2">
        <v>45643</v>
      </c>
      <c r="AJ586" t="s">
        <v>64</v>
      </c>
      <c r="AK586" t="s">
        <v>64</v>
      </c>
      <c r="AL586" t="s">
        <v>4740</v>
      </c>
      <c r="AM586" t="s">
        <v>4735</v>
      </c>
      <c r="AN586" s="3">
        <v>3.2</v>
      </c>
      <c r="AO586" t="s">
        <v>4738</v>
      </c>
      <c r="AP586" t="s">
        <v>64</v>
      </c>
      <c r="AQ586" t="s">
        <v>4739</v>
      </c>
      <c r="AR586">
        <v>1429</v>
      </c>
      <c r="AS586" t="s">
        <v>66</v>
      </c>
    </row>
    <row r="587" spans="1:45" ht="16" x14ac:dyDescent="0.2">
      <c r="A587">
        <v>3792</v>
      </c>
      <c r="B587">
        <v>3792</v>
      </c>
      <c r="C587" s="2">
        <v>45645.041666666657</v>
      </c>
      <c r="D587" t="s">
        <v>2612</v>
      </c>
      <c r="E587" t="s">
        <v>4754</v>
      </c>
      <c r="F587" s="3">
        <v>20000</v>
      </c>
      <c r="G587" t="s">
        <v>47</v>
      </c>
      <c r="H587" s="3">
        <v>0</v>
      </c>
      <c r="I587" t="s">
        <v>104</v>
      </c>
      <c r="J587">
        <v>940</v>
      </c>
      <c r="K587" t="s">
        <v>52</v>
      </c>
      <c r="L587" t="s">
        <v>53</v>
      </c>
      <c r="N587">
        <v>3200</v>
      </c>
      <c r="O587" t="s">
        <v>49</v>
      </c>
      <c r="P587" t="s">
        <v>105</v>
      </c>
      <c r="Q587" t="s">
        <v>106</v>
      </c>
      <c r="T587" t="s">
        <v>298</v>
      </c>
      <c r="U587" t="s">
        <v>3783</v>
      </c>
      <c r="V587" t="s">
        <v>3091</v>
      </c>
      <c r="W587" t="s">
        <v>752</v>
      </c>
      <c r="X587" t="s">
        <v>4755</v>
      </c>
      <c r="Y587" t="s">
        <v>4756</v>
      </c>
      <c r="Z587" s="3">
        <v>0</v>
      </c>
      <c r="AA587" t="s">
        <v>302</v>
      </c>
      <c r="AB587" t="s">
        <v>4757</v>
      </c>
      <c r="AC587" t="s">
        <v>61</v>
      </c>
      <c r="AD587" t="s">
        <v>61</v>
      </c>
      <c r="AE587" t="s">
        <v>4758</v>
      </c>
      <c r="AF587" t="s">
        <v>63</v>
      </c>
      <c r="AH587">
        <v>0</v>
      </c>
      <c r="AI587" s="2">
        <v>45645</v>
      </c>
      <c r="AJ587" t="s">
        <v>64</v>
      </c>
      <c r="AK587" t="s">
        <v>64</v>
      </c>
      <c r="AL587" t="s">
        <v>4759</v>
      </c>
      <c r="AM587" t="s">
        <v>3783</v>
      </c>
      <c r="AN587" s="3">
        <v>20000</v>
      </c>
      <c r="AO587" t="s">
        <v>4757</v>
      </c>
      <c r="AP587" t="s">
        <v>64</v>
      </c>
      <c r="AQ587" t="s">
        <v>4758</v>
      </c>
      <c r="AR587">
        <v>1430</v>
      </c>
      <c r="AS587" t="s">
        <v>66</v>
      </c>
    </row>
    <row r="588" spans="1:45" ht="16" x14ac:dyDescent="0.2">
      <c r="A588">
        <v>3821</v>
      </c>
      <c r="B588">
        <v>3821</v>
      </c>
      <c r="C588" s="2">
        <v>45645.473368055558</v>
      </c>
      <c r="D588" t="s">
        <v>1748</v>
      </c>
      <c r="E588" t="s">
        <v>383</v>
      </c>
      <c r="F588" s="3">
        <v>1.6</v>
      </c>
      <c r="G588" t="s">
        <v>47</v>
      </c>
      <c r="H588" s="3">
        <v>0</v>
      </c>
      <c r="I588" t="s">
        <v>48</v>
      </c>
      <c r="J588">
        <v>2702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1502</v>
      </c>
      <c r="U588" t="s">
        <v>4760</v>
      </c>
      <c r="V588" t="s">
        <v>2980</v>
      </c>
      <c r="W588" t="s">
        <v>56</v>
      </c>
      <c r="X588" t="s">
        <v>4761</v>
      </c>
      <c r="Y588" t="s">
        <v>58</v>
      </c>
      <c r="Z588" s="3">
        <v>0</v>
      </c>
      <c r="AA588" t="s">
        <v>1507</v>
      </c>
      <c r="AB588" t="s">
        <v>4762</v>
      </c>
      <c r="AC588" t="s">
        <v>61</v>
      </c>
      <c r="AD588" t="s">
        <v>61</v>
      </c>
      <c r="AE588" t="s">
        <v>4763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4764</v>
      </c>
      <c r="AM588" t="s">
        <v>4760</v>
      </c>
      <c r="AN588" s="3">
        <v>1.6</v>
      </c>
      <c r="AO588" t="s">
        <v>4762</v>
      </c>
      <c r="AP588" t="s">
        <v>64</v>
      </c>
      <c r="AQ588" t="s">
        <v>4763</v>
      </c>
      <c r="AR588">
        <v>1436</v>
      </c>
      <c r="AS588" t="s">
        <v>66</v>
      </c>
    </row>
    <row r="589" spans="1:45" ht="16" x14ac:dyDescent="0.2">
      <c r="A589">
        <v>3823</v>
      </c>
      <c r="B589">
        <v>3823</v>
      </c>
      <c r="C589" s="2">
        <v>45646</v>
      </c>
      <c r="D589" t="s">
        <v>1761</v>
      </c>
      <c r="E589" t="s">
        <v>4326</v>
      </c>
      <c r="F589" s="3">
        <v>23.12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4772</v>
      </c>
      <c r="U589" t="s">
        <v>4773</v>
      </c>
      <c r="V589" t="s">
        <v>3160</v>
      </c>
      <c r="W589" t="s">
        <v>56</v>
      </c>
      <c r="X589" t="s">
        <v>3699</v>
      </c>
      <c r="Y589" t="s">
        <v>2036</v>
      </c>
      <c r="Z589" s="3">
        <v>19</v>
      </c>
      <c r="AA589" t="s">
        <v>4774</v>
      </c>
      <c r="AB589" t="s">
        <v>4775</v>
      </c>
      <c r="AC589" t="s">
        <v>61</v>
      </c>
      <c r="AD589" t="s">
        <v>61</v>
      </c>
      <c r="AE589" t="s">
        <v>4776</v>
      </c>
      <c r="AF589" t="s">
        <v>63</v>
      </c>
      <c r="AG589" t="s">
        <v>4777</v>
      </c>
      <c r="AH589">
        <v>0</v>
      </c>
      <c r="AI589" s="2">
        <v>45646</v>
      </c>
      <c r="AJ589" t="s">
        <v>64</v>
      </c>
      <c r="AK589" t="s">
        <v>64</v>
      </c>
      <c r="AL589" t="s">
        <v>4778</v>
      </c>
      <c r="AM589" t="s">
        <v>4773</v>
      </c>
      <c r="AN589" s="3">
        <v>23.12</v>
      </c>
      <c r="AO589" t="s">
        <v>4775</v>
      </c>
      <c r="AP589" t="s">
        <v>64</v>
      </c>
      <c r="AQ589" t="s">
        <v>4776</v>
      </c>
      <c r="AR589">
        <v>1438</v>
      </c>
      <c r="AS589" t="s">
        <v>66</v>
      </c>
    </row>
    <row r="590" spans="1:45" ht="16" x14ac:dyDescent="0.2">
      <c r="A590">
        <v>3833</v>
      </c>
      <c r="B590">
        <v>3833</v>
      </c>
      <c r="C590" s="2">
        <v>45646.041666666657</v>
      </c>
      <c r="D590" t="s">
        <v>3018</v>
      </c>
      <c r="E590" t="s">
        <v>4781</v>
      </c>
      <c r="F590" s="3">
        <v>904.74</v>
      </c>
      <c r="G590" t="s">
        <v>47</v>
      </c>
      <c r="H590" s="3">
        <v>0</v>
      </c>
      <c r="I590" t="s">
        <v>48</v>
      </c>
      <c r="J590">
        <v>2721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4782</v>
      </c>
      <c r="U590" t="s">
        <v>4783</v>
      </c>
      <c r="V590" t="s">
        <v>3071</v>
      </c>
      <c r="W590" t="s">
        <v>56</v>
      </c>
      <c r="X590" t="s">
        <v>4784</v>
      </c>
      <c r="Y590" t="s">
        <v>4785</v>
      </c>
      <c r="Z590" s="3">
        <v>0</v>
      </c>
      <c r="AA590" t="s">
        <v>4786</v>
      </c>
      <c r="AB590" t="s">
        <v>4762</v>
      </c>
      <c r="AC590" t="s">
        <v>61</v>
      </c>
      <c r="AD590" t="s">
        <v>61</v>
      </c>
      <c r="AE590" t="s">
        <v>4787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4788</v>
      </c>
      <c r="AM590" t="s">
        <v>4783</v>
      </c>
      <c r="AN590" s="3">
        <v>904.74</v>
      </c>
      <c r="AO590" t="s">
        <v>4762</v>
      </c>
      <c r="AP590" t="s">
        <v>64</v>
      </c>
      <c r="AQ590" t="s">
        <v>4787</v>
      </c>
      <c r="AR590">
        <v>1440</v>
      </c>
      <c r="AS590" t="s">
        <v>66</v>
      </c>
    </row>
    <row r="591" spans="1:45" ht="16" x14ac:dyDescent="0.2">
      <c r="A591">
        <v>3834</v>
      </c>
      <c r="B591">
        <v>3834</v>
      </c>
      <c r="C591" s="2">
        <v>45646.041666666657</v>
      </c>
      <c r="D591" t="s">
        <v>2220</v>
      </c>
      <c r="E591" t="s">
        <v>4789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4782</v>
      </c>
      <c r="U591" t="s">
        <v>4783</v>
      </c>
      <c r="V591" t="s">
        <v>3071</v>
      </c>
      <c r="W591" t="s">
        <v>56</v>
      </c>
      <c r="X591" t="s">
        <v>4784</v>
      </c>
      <c r="Y591" t="s">
        <v>4785</v>
      </c>
      <c r="Z591" s="3">
        <v>0</v>
      </c>
      <c r="AA591" t="s">
        <v>4786</v>
      </c>
      <c r="AB591" t="s">
        <v>4762</v>
      </c>
      <c r="AC591" t="s">
        <v>61</v>
      </c>
      <c r="AD591" t="s">
        <v>61</v>
      </c>
      <c r="AE591" t="s">
        <v>4787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4788</v>
      </c>
      <c r="AM591" t="s">
        <v>4783</v>
      </c>
      <c r="AN591" s="3">
        <v>904.74</v>
      </c>
      <c r="AO591" t="s">
        <v>4762</v>
      </c>
      <c r="AP591" t="s">
        <v>64</v>
      </c>
      <c r="AQ591" t="s">
        <v>4787</v>
      </c>
      <c r="AR591">
        <v>1440</v>
      </c>
      <c r="AS591" t="s">
        <v>66</v>
      </c>
    </row>
    <row r="592" spans="1:45" ht="16" x14ac:dyDescent="0.2">
      <c r="A592">
        <v>3826</v>
      </c>
      <c r="B592">
        <v>3826</v>
      </c>
      <c r="C592" s="2">
        <v>45649.041666666657</v>
      </c>
      <c r="D592" t="s">
        <v>2220</v>
      </c>
      <c r="E592" t="s">
        <v>4796</v>
      </c>
      <c r="F592" s="3">
        <v>329</v>
      </c>
      <c r="G592" t="s">
        <v>47</v>
      </c>
      <c r="H592" s="3">
        <v>0</v>
      </c>
      <c r="I592" t="s">
        <v>48</v>
      </c>
      <c r="J592">
        <v>2701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4797</v>
      </c>
      <c r="U592" t="s">
        <v>4798</v>
      </c>
      <c r="V592" t="s">
        <v>3038</v>
      </c>
      <c r="W592" t="s">
        <v>56</v>
      </c>
      <c r="X592" t="s">
        <v>4799</v>
      </c>
      <c r="Y592" t="s">
        <v>4800</v>
      </c>
      <c r="Z592" s="3">
        <v>19</v>
      </c>
      <c r="AA592" t="s">
        <v>4801</v>
      </c>
      <c r="AB592" t="s">
        <v>4762</v>
      </c>
      <c r="AC592" t="s">
        <v>61</v>
      </c>
      <c r="AD592" t="s">
        <v>61</v>
      </c>
      <c r="AE592" t="s">
        <v>4802</v>
      </c>
      <c r="AF592" t="s">
        <v>63</v>
      </c>
      <c r="AH592">
        <v>0</v>
      </c>
      <c r="AI592" s="2">
        <v>45649</v>
      </c>
      <c r="AJ592" t="s">
        <v>64</v>
      </c>
      <c r="AK592" t="s">
        <v>64</v>
      </c>
      <c r="AL592" t="s">
        <v>4803</v>
      </c>
      <c r="AM592" t="s">
        <v>4798</v>
      </c>
      <c r="AN592" s="3">
        <v>329</v>
      </c>
      <c r="AO592" t="s">
        <v>4762</v>
      </c>
      <c r="AP592" t="s">
        <v>64</v>
      </c>
      <c r="AQ592" t="s">
        <v>4802</v>
      </c>
      <c r="AR592">
        <v>1442</v>
      </c>
      <c r="AS592" t="s">
        <v>66</v>
      </c>
    </row>
    <row r="593" spans="1:45" ht="16" x14ac:dyDescent="0.2">
      <c r="A593">
        <v>3906</v>
      </c>
      <c r="B593">
        <v>3906</v>
      </c>
      <c r="C593" s="2">
        <v>45653</v>
      </c>
      <c r="D593" t="s">
        <v>1761</v>
      </c>
      <c r="E593" t="s">
        <v>4336</v>
      </c>
      <c r="F593" s="3">
        <v>4.99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1043</v>
      </c>
      <c r="U593" t="s">
        <v>4806</v>
      </c>
      <c r="V593" t="s">
        <v>3173</v>
      </c>
      <c r="W593" t="s">
        <v>56</v>
      </c>
      <c r="X593" t="s">
        <v>4807</v>
      </c>
      <c r="Y593" t="s">
        <v>953</v>
      </c>
      <c r="Z593" s="3">
        <v>19</v>
      </c>
      <c r="AA593" t="s">
        <v>1046</v>
      </c>
      <c r="AB593" t="s">
        <v>4808</v>
      </c>
      <c r="AC593" t="s">
        <v>61</v>
      </c>
      <c r="AD593" t="s">
        <v>61</v>
      </c>
      <c r="AE593" t="s">
        <v>4809</v>
      </c>
      <c r="AF593" t="s">
        <v>63</v>
      </c>
      <c r="AH593">
        <v>0</v>
      </c>
      <c r="AI593" s="2">
        <v>45653</v>
      </c>
      <c r="AJ593" t="s">
        <v>64</v>
      </c>
      <c r="AK593" t="s">
        <v>64</v>
      </c>
      <c r="AL593" t="s">
        <v>4810</v>
      </c>
      <c r="AM593" t="s">
        <v>4806</v>
      </c>
      <c r="AN593" s="3">
        <v>4.99</v>
      </c>
      <c r="AO593" t="s">
        <v>4808</v>
      </c>
      <c r="AP593" t="s">
        <v>64</v>
      </c>
      <c r="AQ593" t="s">
        <v>4809</v>
      </c>
      <c r="AR593">
        <v>1471</v>
      </c>
      <c r="AS593" t="s">
        <v>66</v>
      </c>
    </row>
    <row r="594" spans="1:45" ht="16" x14ac:dyDescent="0.2">
      <c r="A594">
        <v>3829</v>
      </c>
      <c r="B594">
        <v>3829</v>
      </c>
      <c r="C594" s="2">
        <v>45653.041666666657</v>
      </c>
      <c r="D594" t="s">
        <v>1814</v>
      </c>
      <c r="E594" t="s">
        <v>4506</v>
      </c>
      <c r="F594" s="3">
        <v>23.13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4811</v>
      </c>
      <c r="U594" t="s">
        <v>4812</v>
      </c>
      <c r="V594" t="s">
        <v>3093</v>
      </c>
      <c r="W594" t="s">
        <v>56</v>
      </c>
      <c r="X594" t="s">
        <v>4813</v>
      </c>
      <c r="Y594" t="s">
        <v>2061</v>
      </c>
      <c r="Z594" s="3">
        <v>19</v>
      </c>
      <c r="AA594" t="s">
        <v>4814</v>
      </c>
      <c r="AB594" t="s">
        <v>4808</v>
      </c>
      <c r="AC594" t="s">
        <v>61</v>
      </c>
      <c r="AD594" t="s">
        <v>61</v>
      </c>
      <c r="AE594" t="s">
        <v>4815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4816</v>
      </c>
      <c r="AM594" t="s">
        <v>4812</v>
      </c>
      <c r="AN594" s="3">
        <v>23.13</v>
      </c>
      <c r="AO594" t="s">
        <v>4808</v>
      </c>
      <c r="AP594" t="s">
        <v>64</v>
      </c>
      <c r="AQ594" t="s">
        <v>4815</v>
      </c>
      <c r="AR594">
        <v>1445</v>
      </c>
      <c r="AS594" t="s">
        <v>66</v>
      </c>
    </row>
    <row r="595" spans="1:45" ht="16" x14ac:dyDescent="0.2">
      <c r="A595">
        <v>3830</v>
      </c>
      <c r="B595">
        <v>3830</v>
      </c>
      <c r="C595" s="2">
        <v>45653.041666666657</v>
      </c>
      <c r="D595" t="s">
        <v>1814</v>
      </c>
      <c r="E595" t="s">
        <v>68</v>
      </c>
      <c r="F595" s="3">
        <v>5.39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4201</v>
      </c>
      <c r="U595" t="s">
        <v>4817</v>
      </c>
      <c r="V595" t="s">
        <v>3079</v>
      </c>
      <c r="W595" t="s">
        <v>56</v>
      </c>
      <c r="X595" t="s">
        <v>4818</v>
      </c>
      <c r="Y595" t="s">
        <v>72</v>
      </c>
      <c r="Z595" s="3">
        <v>19</v>
      </c>
      <c r="AA595" t="s">
        <v>4204</v>
      </c>
      <c r="AB595" t="s">
        <v>4819</v>
      </c>
      <c r="AC595" t="s">
        <v>61</v>
      </c>
      <c r="AD595" t="s">
        <v>61</v>
      </c>
      <c r="AE595" t="s">
        <v>4820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4821</v>
      </c>
      <c r="AM595" t="s">
        <v>4817</v>
      </c>
      <c r="AN595" s="3">
        <v>5.39</v>
      </c>
      <c r="AO595" t="s">
        <v>4819</v>
      </c>
      <c r="AP595" t="s">
        <v>64</v>
      </c>
      <c r="AQ595" t="s">
        <v>4820</v>
      </c>
      <c r="AR595">
        <v>1446</v>
      </c>
      <c r="AS595" t="s">
        <v>66</v>
      </c>
    </row>
    <row r="596" spans="1:45" ht="16" x14ac:dyDescent="0.2">
      <c r="A596">
        <v>3835</v>
      </c>
      <c r="B596">
        <v>3835</v>
      </c>
      <c r="C596" s="2">
        <v>45656.041666666657</v>
      </c>
      <c r="D596" t="s">
        <v>1748</v>
      </c>
      <c r="E596" t="s">
        <v>4822</v>
      </c>
      <c r="F596" s="3">
        <v>8.24</v>
      </c>
      <c r="G596" t="s">
        <v>47</v>
      </c>
      <c r="H596" s="3">
        <v>0</v>
      </c>
      <c r="I596" t="s">
        <v>48</v>
      </c>
      <c r="J596">
        <v>2704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4823</v>
      </c>
      <c r="U596" t="s">
        <v>4824</v>
      </c>
      <c r="Z596" s="3"/>
      <c r="AF596" t="s">
        <v>63</v>
      </c>
      <c r="AH596">
        <v>0</v>
      </c>
      <c r="AI596" s="2">
        <v>45656</v>
      </c>
      <c r="AJ596" t="s">
        <v>64</v>
      </c>
      <c r="AK596" t="s">
        <v>64</v>
      </c>
      <c r="AL596" t="s">
        <v>4825</v>
      </c>
      <c r="AM596" t="s">
        <v>4824</v>
      </c>
      <c r="AN596" s="3"/>
      <c r="AP596" t="s">
        <v>64</v>
      </c>
      <c r="AR596">
        <v>1447</v>
      </c>
      <c r="AS596" t="s">
        <v>66</v>
      </c>
    </row>
    <row r="597" spans="1:45" ht="16" x14ac:dyDescent="0.2">
      <c r="A597">
        <v>3878</v>
      </c>
      <c r="B597">
        <v>3878</v>
      </c>
      <c r="C597" s="2">
        <v>45657</v>
      </c>
      <c r="D597" t="s">
        <v>1936</v>
      </c>
      <c r="E597" t="s">
        <v>206</v>
      </c>
      <c r="F597" s="3">
        <v>3290.09</v>
      </c>
      <c r="G597" t="s">
        <v>47</v>
      </c>
      <c r="H597" s="3">
        <v>0</v>
      </c>
      <c r="I597" t="s">
        <v>104</v>
      </c>
      <c r="J597">
        <v>2551</v>
      </c>
      <c r="K597" t="s">
        <v>49</v>
      </c>
      <c r="L597" t="s">
        <v>50</v>
      </c>
      <c r="M597" t="s">
        <v>51</v>
      </c>
      <c r="N597">
        <v>1730</v>
      </c>
      <c r="O597" t="s">
        <v>52</v>
      </c>
      <c r="P597" t="s">
        <v>203</v>
      </c>
      <c r="T597" t="s">
        <v>64</v>
      </c>
      <c r="Z597" s="3"/>
      <c r="AF597" t="s">
        <v>63</v>
      </c>
      <c r="AH597">
        <v>0</v>
      </c>
      <c r="AI597" s="2">
        <v>45657</v>
      </c>
      <c r="AJ597" t="s">
        <v>64</v>
      </c>
      <c r="AK597" t="s">
        <v>64</v>
      </c>
      <c r="AL597" t="s">
        <v>64</v>
      </c>
      <c r="AN597" s="3"/>
      <c r="AP597" t="s">
        <v>64</v>
      </c>
      <c r="AR597" t="s">
        <v>64</v>
      </c>
      <c r="AS597" t="s">
        <v>66</v>
      </c>
    </row>
    <row r="598" spans="1:45" ht="16" x14ac:dyDescent="0.2">
      <c r="A598">
        <v>3879</v>
      </c>
      <c r="B598">
        <v>3879</v>
      </c>
      <c r="C598" s="2">
        <v>45657</v>
      </c>
      <c r="D598" t="s">
        <v>1936</v>
      </c>
      <c r="E598" t="s">
        <v>204</v>
      </c>
      <c r="F598" s="3">
        <v>753.42</v>
      </c>
      <c r="G598" t="s">
        <v>47</v>
      </c>
      <c r="H598" s="3">
        <v>0</v>
      </c>
      <c r="I598" t="s">
        <v>104</v>
      </c>
      <c r="J598">
        <v>2555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3880</v>
      </c>
      <c r="B599">
        <v>3880</v>
      </c>
      <c r="C599" s="2">
        <v>45657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3881</v>
      </c>
      <c r="B600">
        <v>3881</v>
      </c>
      <c r="C600" s="2">
        <v>45657</v>
      </c>
      <c r="D600" t="s">
        <v>1934</v>
      </c>
      <c r="E600" t="s">
        <v>204</v>
      </c>
      <c r="F600" s="3">
        <v>668.49</v>
      </c>
      <c r="G600" t="s">
        <v>47</v>
      </c>
      <c r="H600" s="3">
        <v>0</v>
      </c>
      <c r="I600" t="s">
        <v>104</v>
      </c>
      <c r="J600">
        <v>2555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3882</v>
      </c>
      <c r="B601">
        <v>3882</v>
      </c>
      <c r="C601" s="2">
        <v>45657</v>
      </c>
      <c r="D601" t="s">
        <v>1935</v>
      </c>
      <c r="E601" t="s">
        <v>206</v>
      </c>
      <c r="F601" s="3">
        <v>2382.81</v>
      </c>
      <c r="G601" t="s">
        <v>47</v>
      </c>
      <c r="H601" s="3">
        <v>0</v>
      </c>
      <c r="I601" t="s">
        <v>104</v>
      </c>
      <c r="J601">
        <v>2551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3883</v>
      </c>
      <c r="B602">
        <v>3883</v>
      </c>
      <c r="C602" s="2">
        <v>45657</v>
      </c>
      <c r="D602" t="s">
        <v>1935</v>
      </c>
      <c r="E602" t="s">
        <v>204</v>
      </c>
      <c r="F602" s="3">
        <v>561.4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3885</v>
      </c>
      <c r="B603">
        <v>3885</v>
      </c>
      <c r="C603" s="2">
        <v>45657</v>
      </c>
      <c r="D603" t="s">
        <v>3282</v>
      </c>
      <c r="E603" t="s">
        <v>206</v>
      </c>
      <c r="F603" s="3">
        <v>2952.6</v>
      </c>
      <c r="G603" t="s">
        <v>47</v>
      </c>
      <c r="H603" s="3">
        <v>0</v>
      </c>
      <c r="I603" t="s">
        <v>104</v>
      </c>
      <c r="J603">
        <v>2551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3886</v>
      </c>
      <c r="B604">
        <v>3886</v>
      </c>
      <c r="C604" s="2">
        <v>45657</v>
      </c>
      <c r="D604" t="s">
        <v>3282</v>
      </c>
      <c r="E604" t="s">
        <v>204</v>
      </c>
      <c r="F604" s="3">
        <v>634.65</v>
      </c>
      <c r="G604" t="s">
        <v>47</v>
      </c>
      <c r="H604" s="3">
        <v>0</v>
      </c>
      <c r="I604" t="s">
        <v>104</v>
      </c>
      <c r="J604">
        <v>2555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3888</v>
      </c>
      <c r="B605">
        <v>3888</v>
      </c>
      <c r="C605" s="2">
        <v>45657</v>
      </c>
      <c r="D605" t="s">
        <v>3282</v>
      </c>
      <c r="E605" t="s">
        <v>204</v>
      </c>
      <c r="F605" s="3">
        <v>196.55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4828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3891</v>
      </c>
      <c r="B608">
        <v>3891</v>
      </c>
      <c r="C608" s="2">
        <v>45657</v>
      </c>
      <c r="D608" t="s">
        <v>1936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3892</v>
      </c>
      <c r="B609">
        <v>3892</v>
      </c>
      <c r="C609" s="2">
        <v>45657</v>
      </c>
      <c r="D609" t="s">
        <v>1936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3836</v>
      </c>
      <c r="B610">
        <v>3836</v>
      </c>
      <c r="C610" s="2">
        <v>45660.041666666657</v>
      </c>
      <c r="D610" t="s">
        <v>1748</v>
      </c>
      <c r="E610" t="s">
        <v>3655</v>
      </c>
      <c r="F610" s="3">
        <v>46.41</v>
      </c>
      <c r="G610" t="s">
        <v>47</v>
      </c>
      <c r="H610" s="3">
        <v>0</v>
      </c>
      <c r="I610" t="s">
        <v>48</v>
      </c>
      <c r="J610">
        <v>2663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2516</v>
      </c>
      <c r="U610" t="s">
        <v>4829</v>
      </c>
      <c r="V610" t="s">
        <v>3104</v>
      </c>
      <c r="W610" t="s">
        <v>56</v>
      </c>
      <c r="X610" t="s">
        <v>4830</v>
      </c>
      <c r="Y610" t="s">
        <v>2375</v>
      </c>
      <c r="Z610" s="3">
        <v>19</v>
      </c>
      <c r="AA610" t="s">
        <v>2519</v>
      </c>
      <c r="AB610" t="s">
        <v>4831</v>
      </c>
      <c r="AC610" t="s">
        <v>61</v>
      </c>
      <c r="AD610" t="s">
        <v>61</v>
      </c>
      <c r="AE610" t="s">
        <v>4832</v>
      </c>
      <c r="AF610" t="s">
        <v>63</v>
      </c>
      <c r="AH610">
        <v>0</v>
      </c>
      <c r="AI610" s="2">
        <v>45660</v>
      </c>
      <c r="AJ610" t="s">
        <v>64</v>
      </c>
      <c r="AK610" t="s">
        <v>64</v>
      </c>
      <c r="AL610" t="s">
        <v>4833</v>
      </c>
      <c r="AM610" t="s">
        <v>4829</v>
      </c>
      <c r="AN610" s="3">
        <v>46.41</v>
      </c>
      <c r="AO610" t="s">
        <v>4831</v>
      </c>
      <c r="AP610" t="s">
        <v>64</v>
      </c>
      <c r="AQ610" t="s">
        <v>4832</v>
      </c>
      <c r="AR610">
        <v>1448</v>
      </c>
      <c r="AS610" t="s">
        <v>66</v>
      </c>
    </row>
    <row r="611" spans="1:45" ht="16" x14ac:dyDescent="0.2">
      <c r="A611">
        <v>3837</v>
      </c>
      <c r="B611">
        <v>3837</v>
      </c>
      <c r="C611" s="2">
        <v>45664.041666666657</v>
      </c>
      <c r="D611" t="s">
        <v>1748</v>
      </c>
      <c r="E611" t="s">
        <v>2507</v>
      </c>
      <c r="F611" s="3">
        <v>20.23</v>
      </c>
      <c r="G611" t="s">
        <v>47</v>
      </c>
      <c r="H611" s="3">
        <v>0</v>
      </c>
      <c r="I611" t="s">
        <v>48</v>
      </c>
      <c r="J611">
        <v>2702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2826</v>
      </c>
      <c r="U611" t="s">
        <v>4834</v>
      </c>
      <c r="V611" t="s">
        <v>3107</v>
      </c>
      <c r="W611" t="s">
        <v>56</v>
      </c>
      <c r="X611" t="s">
        <v>4835</v>
      </c>
      <c r="Y611" t="s">
        <v>2726</v>
      </c>
      <c r="Z611" s="3">
        <v>19</v>
      </c>
      <c r="AA611" t="s">
        <v>2829</v>
      </c>
      <c r="AB611" t="s">
        <v>4836</v>
      </c>
      <c r="AC611" t="s">
        <v>61</v>
      </c>
      <c r="AD611" t="s">
        <v>61</v>
      </c>
      <c r="AE611" t="s">
        <v>4837</v>
      </c>
      <c r="AF611" t="s">
        <v>63</v>
      </c>
      <c r="AH611">
        <v>0</v>
      </c>
      <c r="AI611" s="2">
        <v>45664</v>
      </c>
      <c r="AJ611" t="s">
        <v>64</v>
      </c>
      <c r="AK611" t="s">
        <v>64</v>
      </c>
      <c r="AL611" t="s">
        <v>4838</v>
      </c>
      <c r="AM611" t="s">
        <v>4834</v>
      </c>
      <c r="AN611" s="3">
        <v>20.23</v>
      </c>
      <c r="AO611" t="s">
        <v>4836</v>
      </c>
      <c r="AP611" t="s">
        <v>64</v>
      </c>
      <c r="AQ611" t="s">
        <v>4837</v>
      </c>
      <c r="AR611">
        <v>1450</v>
      </c>
      <c r="AS611" t="s">
        <v>66</v>
      </c>
    </row>
    <row r="612" spans="1:45" ht="16" x14ac:dyDescent="0.2">
      <c r="A612">
        <v>3843</v>
      </c>
      <c r="B612">
        <v>3843</v>
      </c>
      <c r="C612" s="2">
        <v>45664.041666666657</v>
      </c>
      <c r="D612" t="s">
        <v>1814</v>
      </c>
      <c r="E612" t="s">
        <v>4839</v>
      </c>
      <c r="F612" s="3">
        <v>652.62</v>
      </c>
      <c r="G612" t="s">
        <v>47</v>
      </c>
      <c r="H612" s="3">
        <v>0</v>
      </c>
      <c r="I612" t="s">
        <v>48</v>
      </c>
      <c r="J612">
        <v>2510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4840</v>
      </c>
      <c r="U612" t="s">
        <v>4841</v>
      </c>
      <c r="V612" t="s">
        <v>3109</v>
      </c>
      <c r="W612" t="s">
        <v>56</v>
      </c>
      <c r="X612" t="s">
        <v>4842</v>
      </c>
      <c r="Y612" t="s">
        <v>3455</v>
      </c>
      <c r="Z612" s="3">
        <v>0</v>
      </c>
      <c r="AA612" t="s">
        <v>4843</v>
      </c>
      <c r="AB612" t="s">
        <v>4844</v>
      </c>
      <c r="AC612" t="s">
        <v>61</v>
      </c>
      <c r="AD612" t="s">
        <v>61</v>
      </c>
      <c r="AE612" t="s">
        <v>4845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4846</v>
      </c>
      <c r="AM612" t="s">
        <v>4841</v>
      </c>
      <c r="AN612" s="3">
        <v>652.62</v>
      </c>
      <c r="AO612" t="s">
        <v>4844</v>
      </c>
      <c r="AP612" t="s">
        <v>64</v>
      </c>
      <c r="AQ612" t="s">
        <v>4845</v>
      </c>
      <c r="AR612">
        <v>1449</v>
      </c>
      <c r="AS612" t="s">
        <v>66</v>
      </c>
    </row>
    <row r="613" spans="1:45" ht="16" x14ac:dyDescent="0.2">
      <c r="A613">
        <v>3844</v>
      </c>
      <c r="B613">
        <v>3844</v>
      </c>
      <c r="C613" s="2">
        <v>45664.041666666657</v>
      </c>
      <c r="D613" t="s">
        <v>1748</v>
      </c>
      <c r="E613" t="s">
        <v>4045</v>
      </c>
      <c r="F613" s="3">
        <v>10</v>
      </c>
      <c r="G613" t="s">
        <v>47</v>
      </c>
      <c r="H613" s="3">
        <v>0</v>
      </c>
      <c r="I613" t="s">
        <v>48</v>
      </c>
      <c r="J613">
        <v>2705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4840</v>
      </c>
      <c r="U613" t="s">
        <v>4841</v>
      </c>
      <c r="V613" t="s">
        <v>3109</v>
      </c>
      <c r="W613" t="s">
        <v>56</v>
      </c>
      <c r="X613" t="s">
        <v>4842</v>
      </c>
      <c r="Y613" t="s">
        <v>3455</v>
      </c>
      <c r="Z613" s="3">
        <v>0</v>
      </c>
      <c r="AA613" t="s">
        <v>4843</v>
      </c>
      <c r="AB613" t="s">
        <v>4844</v>
      </c>
      <c r="AC613" t="s">
        <v>61</v>
      </c>
      <c r="AD613" t="s">
        <v>61</v>
      </c>
      <c r="AE613" t="s">
        <v>4845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4846</v>
      </c>
      <c r="AM613" t="s">
        <v>4841</v>
      </c>
      <c r="AN613" s="3">
        <v>652.62</v>
      </c>
      <c r="AO613" t="s">
        <v>4844</v>
      </c>
      <c r="AP613" t="s">
        <v>64</v>
      </c>
      <c r="AQ613" t="s">
        <v>4845</v>
      </c>
      <c r="AR613">
        <v>1449</v>
      </c>
      <c r="AS613" t="s">
        <v>66</v>
      </c>
    </row>
    <row r="614" spans="1:45" ht="16" x14ac:dyDescent="0.2">
      <c r="A614">
        <v>3838</v>
      </c>
      <c r="B614">
        <v>3838</v>
      </c>
      <c r="C614" s="2">
        <v>45670.041666666657</v>
      </c>
      <c r="D614" t="s">
        <v>1748</v>
      </c>
      <c r="E614" t="s">
        <v>2165</v>
      </c>
      <c r="F614" s="3">
        <v>52.9</v>
      </c>
      <c r="G614" t="s">
        <v>47</v>
      </c>
      <c r="H614" s="3">
        <v>0</v>
      </c>
      <c r="I614" t="s">
        <v>48</v>
      </c>
      <c r="J614">
        <v>2900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2313</v>
      </c>
      <c r="U614" t="s">
        <v>4847</v>
      </c>
      <c r="V614" t="s">
        <v>3117</v>
      </c>
      <c r="W614" t="s">
        <v>56</v>
      </c>
      <c r="X614" t="s">
        <v>4848</v>
      </c>
      <c r="Y614" t="s">
        <v>3972</v>
      </c>
      <c r="Z614" s="3">
        <v>19</v>
      </c>
      <c r="AA614" t="s">
        <v>2316</v>
      </c>
      <c r="AB614" t="s">
        <v>4849</v>
      </c>
      <c r="AC614" t="s">
        <v>61</v>
      </c>
      <c r="AD614" t="s">
        <v>61</v>
      </c>
      <c r="AE614" t="s">
        <v>4850</v>
      </c>
      <c r="AF614" t="s">
        <v>63</v>
      </c>
      <c r="AH614">
        <v>0</v>
      </c>
      <c r="AI614" s="2">
        <v>45670</v>
      </c>
      <c r="AJ614" t="s">
        <v>64</v>
      </c>
      <c r="AK614" t="s">
        <v>64</v>
      </c>
      <c r="AL614" t="s">
        <v>4851</v>
      </c>
      <c r="AM614" t="s">
        <v>4847</v>
      </c>
      <c r="AN614" s="3">
        <v>52.9</v>
      </c>
      <c r="AO614" t="s">
        <v>4849</v>
      </c>
      <c r="AP614" t="s">
        <v>64</v>
      </c>
      <c r="AQ614" t="s">
        <v>4850</v>
      </c>
      <c r="AR614">
        <v>1451</v>
      </c>
      <c r="AS614" t="s">
        <v>66</v>
      </c>
    </row>
    <row r="615" spans="1:45" ht="16" x14ac:dyDescent="0.2">
      <c r="A615">
        <v>3839</v>
      </c>
      <c r="B615">
        <v>3839</v>
      </c>
      <c r="C615" s="2">
        <v>45672.041666666657</v>
      </c>
      <c r="D615" t="s">
        <v>1748</v>
      </c>
      <c r="E615" t="s">
        <v>188</v>
      </c>
      <c r="F615" s="3">
        <v>60</v>
      </c>
      <c r="G615" t="s">
        <v>47</v>
      </c>
      <c r="H615" s="3">
        <v>0</v>
      </c>
      <c r="I615" t="s">
        <v>48</v>
      </c>
      <c r="J615">
        <v>2753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189</v>
      </c>
      <c r="U615" t="s">
        <v>4855</v>
      </c>
      <c r="Z615" s="3"/>
      <c r="AF615" t="s">
        <v>63</v>
      </c>
      <c r="AH615">
        <v>0</v>
      </c>
      <c r="AI615" s="2">
        <v>45672</v>
      </c>
      <c r="AJ615" t="s">
        <v>64</v>
      </c>
      <c r="AK615" t="s">
        <v>64</v>
      </c>
      <c r="AL615" t="s">
        <v>4856</v>
      </c>
      <c r="AM615" t="s">
        <v>4855</v>
      </c>
      <c r="AN615" s="3"/>
      <c r="AP615" t="s">
        <v>64</v>
      </c>
      <c r="AR615">
        <v>1452</v>
      </c>
      <c r="AS615" t="s">
        <v>66</v>
      </c>
    </row>
    <row r="616" spans="1:45" ht="16" x14ac:dyDescent="0.2">
      <c r="A616">
        <v>3859</v>
      </c>
      <c r="B616">
        <v>3859</v>
      </c>
      <c r="C616" s="2">
        <v>45673.625254629631</v>
      </c>
      <c r="D616" t="s">
        <v>1814</v>
      </c>
      <c r="E616" t="s">
        <v>4860</v>
      </c>
      <c r="F616" s="3">
        <v>322.91000000000003</v>
      </c>
      <c r="G616" t="s">
        <v>47</v>
      </c>
      <c r="H616" s="3">
        <v>0</v>
      </c>
      <c r="I616" t="s">
        <v>48</v>
      </c>
      <c r="J616">
        <v>2710</v>
      </c>
      <c r="K616" t="s">
        <v>49</v>
      </c>
      <c r="L616" t="s">
        <v>50</v>
      </c>
      <c r="M616" t="s">
        <v>51</v>
      </c>
      <c r="N616">
        <v>941</v>
      </c>
      <c r="O616" t="s">
        <v>52</v>
      </c>
      <c r="P616" t="s">
        <v>53</v>
      </c>
      <c r="T616" t="s">
        <v>4861</v>
      </c>
      <c r="U616" t="s">
        <v>4862</v>
      </c>
      <c r="Z616" s="3"/>
      <c r="AF616" t="s">
        <v>63</v>
      </c>
      <c r="AG616" t="s">
        <v>4863</v>
      </c>
      <c r="AH616">
        <v>0</v>
      </c>
      <c r="AI616" s="2">
        <v>45673</v>
      </c>
      <c r="AJ616" t="s">
        <v>64</v>
      </c>
      <c r="AK616" t="s">
        <v>64</v>
      </c>
      <c r="AL616" t="s">
        <v>4864</v>
      </c>
      <c r="AM616" t="s">
        <v>4862</v>
      </c>
      <c r="AN616" s="3"/>
      <c r="AP616" t="s">
        <v>64</v>
      </c>
      <c r="AR616">
        <v>1455</v>
      </c>
      <c r="AS616" t="s">
        <v>66</v>
      </c>
    </row>
    <row r="617" spans="1:45" ht="16" x14ac:dyDescent="0.2">
      <c r="A617">
        <v>3901</v>
      </c>
      <c r="B617">
        <v>3901</v>
      </c>
      <c r="C617" s="2">
        <v>45678</v>
      </c>
      <c r="D617" t="s">
        <v>1761</v>
      </c>
      <c r="E617" t="s">
        <v>4867</v>
      </c>
      <c r="F617" s="3">
        <v>23.6</v>
      </c>
      <c r="G617" t="s">
        <v>47</v>
      </c>
      <c r="H617" s="3">
        <v>0</v>
      </c>
      <c r="I617" t="s">
        <v>48</v>
      </c>
      <c r="J617">
        <v>2720</v>
      </c>
      <c r="K617" t="s">
        <v>49</v>
      </c>
      <c r="L617" t="s">
        <v>50</v>
      </c>
      <c r="M617" t="s">
        <v>51</v>
      </c>
      <c r="N617">
        <v>942</v>
      </c>
      <c r="O617" t="s">
        <v>52</v>
      </c>
      <c r="P617" t="s">
        <v>53</v>
      </c>
      <c r="T617" t="s">
        <v>4868</v>
      </c>
      <c r="U617" t="s">
        <v>4869</v>
      </c>
      <c r="V617" t="s">
        <v>3156</v>
      </c>
      <c r="W617" t="s">
        <v>56</v>
      </c>
      <c r="X617" t="s">
        <v>3699</v>
      </c>
      <c r="Y617" t="s">
        <v>2036</v>
      </c>
      <c r="Z617" s="3">
        <v>19</v>
      </c>
      <c r="AA617" t="s">
        <v>4870</v>
      </c>
      <c r="AB617" t="s">
        <v>4871</v>
      </c>
      <c r="AC617" t="s">
        <v>61</v>
      </c>
      <c r="AD617" t="s">
        <v>61</v>
      </c>
      <c r="AE617" t="s">
        <v>4872</v>
      </c>
      <c r="AF617" t="s">
        <v>63</v>
      </c>
      <c r="AH617">
        <v>0</v>
      </c>
      <c r="AI617" s="2">
        <v>45678</v>
      </c>
      <c r="AJ617" t="s">
        <v>64</v>
      </c>
      <c r="AK617" t="s">
        <v>64</v>
      </c>
      <c r="AL617" t="s">
        <v>4873</v>
      </c>
      <c r="AM617" t="s">
        <v>4869</v>
      </c>
      <c r="AN617" s="3">
        <v>23.6</v>
      </c>
      <c r="AO617" t="s">
        <v>4871</v>
      </c>
      <c r="AP617" t="s">
        <v>64</v>
      </c>
      <c r="AQ617" t="s">
        <v>4872</v>
      </c>
      <c r="AR617">
        <v>1472</v>
      </c>
      <c r="AS617" t="s">
        <v>66</v>
      </c>
    </row>
    <row r="618" spans="1:45" ht="16" x14ac:dyDescent="0.2">
      <c r="A618">
        <v>3849</v>
      </c>
      <c r="B618">
        <v>3849</v>
      </c>
      <c r="C618" s="2">
        <v>45679.041666666657</v>
      </c>
      <c r="D618" t="s">
        <v>1814</v>
      </c>
      <c r="E618" t="s">
        <v>4506</v>
      </c>
      <c r="F618" s="3">
        <v>23.3</v>
      </c>
      <c r="G618" t="s">
        <v>47</v>
      </c>
      <c r="H618" s="3">
        <v>0</v>
      </c>
      <c r="I618" t="s">
        <v>48</v>
      </c>
      <c r="J618">
        <v>2710</v>
      </c>
      <c r="K618" t="s">
        <v>49</v>
      </c>
      <c r="L618" t="s">
        <v>50</v>
      </c>
      <c r="M618" t="s">
        <v>51</v>
      </c>
      <c r="N618">
        <v>940</v>
      </c>
      <c r="O618" t="s">
        <v>52</v>
      </c>
      <c r="P618" t="s">
        <v>53</v>
      </c>
      <c r="T618" t="s">
        <v>4880</v>
      </c>
      <c r="U618" t="s">
        <v>4881</v>
      </c>
      <c r="V618" t="s">
        <v>3124</v>
      </c>
      <c r="W618" t="s">
        <v>56</v>
      </c>
      <c r="X618" t="s">
        <v>4882</v>
      </c>
      <c r="Y618" t="s">
        <v>2061</v>
      </c>
      <c r="Z618" s="3">
        <v>19</v>
      </c>
      <c r="AA618" t="s">
        <v>4883</v>
      </c>
      <c r="AB618" t="s">
        <v>4884</v>
      </c>
      <c r="AC618" t="s">
        <v>61</v>
      </c>
      <c r="AD618" t="s">
        <v>61</v>
      </c>
      <c r="AE618" t="s">
        <v>4885</v>
      </c>
      <c r="AF618" t="s">
        <v>63</v>
      </c>
      <c r="AH618">
        <v>0</v>
      </c>
      <c r="AI618" s="2">
        <v>45679</v>
      </c>
      <c r="AJ618" t="s">
        <v>64</v>
      </c>
      <c r="AK618" t="s">
        <v>64</v>
      </c>
      <c r="AL618" t="s">
        <v>4886</v>
      </c>
      <c r="AM618" t="s">
        <v>4881</v>
      </c>
      <c r="AN618" s="3">
        <v>23.3</v>
      </c>
      <c r="AO618" t="s">
        <v>4884</v>
      </c>
      <c r="AP618" t="s">
        <v>64</v>
      </c>
      <c r="AQ618" t="s">
        <v>4885</v>
      </c>
      <c r="AR618">
        <v>1458</v>
      </c>
      <c r="AS618" t="s">
        <v>66</v>
      </c>
    </row>
    <row r="619" spans="1:45" ht="16" x14ac:dyDescent="0.2">
      <c r="A619">
        <v>3907</v>
      </c>
      <c r="B619">
        <v>3907</v>
      </c>
      <c r="C619" s="2">
        <v>45680</v>
      </c>
      <c r="D619" t="s">
        <v>1761</v>
      </c>
      <c r="E619" t="s">
        <v>4336</v>
      </c>
      <c r="F619" s="3">
        <v>5.07</v>
      </c>
      <c r="G619" t="s">
        <v>47</v>
      </c>
      <c r="H619" s="3">
        <v>0</v>
      </c>
      <c r="I619" t="s">
        <v>48</v>
      </c>
      <c r="J619">
        <v>2720</v>
      </c>
      <c r="K619" t="s">
        <v>49</v>
      </c>
      <c r="L619" t="s">
        <v>50</v>
      </c>
      <c r="M619" t="s">
        <v>51</v>
      </c>
      <c r="N619">
        <v>942</v>
      </c>
      <c r="O619" t="s">
        <v>52</v>
      </c>
      <c r="P619" t="s">
        <v>53</v>
      </c>
      <c r="T619" t="s">
        <v>4887</v>
      </c>
      <c r="U619" t="s">
        <v>4888</v>
      </c>
      <c r="V619" t="s">
        <v>3167</v>
      </c>
      <c r="W619" t="s">
        <v>56</v>
      </c>
      <c r="X619" t="s">
        <v>4889</v>
      </c>
      <c r="Y619" t="s">
        <v>953</v>
      </c>
      <c r="Z619" s="3">
        <v>19</v>
      </c>
      <c r="AA619" t="s">
        <v>4890</v>
      </c>
      <c r="AB619" t="s">
        <v>4884</v>
      </c>
      <c r="AC619" t="s">
        <v>61</v>
      </c>
      <c r="AD619" t="s">
        <v>61</v>
      </c>
      <c r="AE619" t="s">
        <v>4891</v>
      </c>
      <c r="AF619" t="s">
        <v>63</v>
      </c>
      <c r="AH619">
        <v>0</v>
      </c>
      <c r="AI619" s="2">
        <v>45680</v>
      </c>
      <c r="AJ619" t="s">
        <v>64</v>
      </c>
      <c r="AK619" t="s">
        <v>64</v>
      </c>
      <c r="AL619" t="s">
        <v>4892</v>
      </c>
      <c r="AM619" t="s">
        <v>4888</v>
      </c>
      <c r="AN619" s="3">
        <v>5.07</v>
      </c>
      <c r="AO619" t="s">
        <v>4884</v>
      </c>
      <c r="AP619" t="s">
        <v>64</v>
      </c>
      <c r="AQ619" t="s">
        <v>4891</v>
      </c>
      <c r="AR619">
        <v>1474</v>
      </c>
      <c r="AS619" t="s">
        <v>66</v>
      </c>
    </row>
    <row r="620" spans="1:45" ht="16" x14ac:dyDescent="0.2">
      <c r="A620">
        <v>3850</v>
      </c>
      <c r="B620">
        <v>3850</v>
      </c>
      <c r="C620" s="2">
        <v>45680.041666666657</v>
      </c>
      <c r="D620" t="s">
        <v>1814</v>
      </c>
      <c r="E620" t="s">
        <v>68</v>
      </c>
      <c r="F620" s="3">
        <v>5.39</v>
      </c>
      <c r="G620" t="s">
        <v>47</v>
      </c>
      <c r="H620" s="3">
        <v>0</v>
      </c>
      <c r="I620" t="s">
        <v>48</v>
      </c>
      <c r="J620">
        <v>2710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4201</v>
      </c>
      <c r="U620" t="s">
        <v>4893</v>
      </c>
      <c r="V620" t="s">
        <v>3097</v>
      </c>
      <c r="W620" t="s">
        <v>56</v>
      </c>
      <c r="X620" t="s">
        <v>4894</v>
      </c>
      <c r="Y620" t="s">
        <v>72</v>
      </c>
      <c r="Z620" s="3">
        <v>19</v>
      </c>
      <c r="AA620" t="s">
        <v>4204</v>
      </c>
      <c r="AB620" t="s">
        <v>4895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5.39</v>
      </c>
      <c r="AO620" t="s">
        <v>4895</v>
      </c>
      <c r="AP620" t="s">
        <v>64</v>
      </c>
      <c r="AQ620" t="s">
        <v>4896</v>
      </c>
      <c r="AR620">
        <v>1459</v>
      </c>
      <c r="AS620" t="s">
        <v>66</v>
      </c>
    </row>
    <row r="621" spans="1:45" ht="16" x14ac:dyDescent="0.2">
      <c r="A621">
        <v>3902</v>
      </c>
      <c r="B621">
        <v>3902</v>
      </c>
      <c r="C621" s="2">
        <v>45684</v>
      </c>
      <c r="D621" t="s">
        <v>1761</v>
      </c>
      <c r="E621" t="s">
        <v>4898</v>
      </c>
      <c r="F621" s="3">
        <v>23.3</v>
      </c>
      <c r="G621" t="s">
        <v>47</v>
      </c>
      <c r="H621" s="3">
        <v>0</v>
      </c>
      <c r="I621" t="s">
        <v>48</v>
      </c>
      <c r="J621">
        <v>2720</v>
      </c>
      <c r="K621" t="s">
        <v>49</v>
      </c>
      <c r="L621" t="s">
        <v>50</v>
      </c>
      <c r="M621" t="s">
        <v>51</v>
      </c>
      <c r="N621">
        <v>942</v>
      </c>
      <c r="O621" t="s">
        <v>52</v>
      </c>
      <c r="P621" t="s">
        <v>53</v>
      </c>
      <c r="T621" t="s">
        <v>4880</v>
      </c>
      <c r="U621" t="s">
        <v>4899</v>
      </c>
      <c r="V621" t="s">
        <v>3170</v>
      </c>
      <c r="W621" t="s">
        <v>56</v>
      </c>
      <c r="X621" t="s">
        <v>4900</v>
      </c>
      <c r="Y621" t="s">
        <v>2036</v>
      </c>
      <c r="Z621" s="3">
        <v>19</v>
      </c>
      <c r="AA621" t="s">
        <v>4883</v>
      </c>
      <c r="AB621" t="s">
        <v>4901</v>
      </c>
      <c r="AC621" t="s">
        <v>61</v>
      </c>
      <c r="AD621" t="s">
        <v>61</v>
      </c>
      <c r="AE621" t="s">
        <v>4902</v>
      </c>
      <c r="AF621" t="s">
        <v>63</v>
      </c>
      <c r="AH621">
        <v>0</v>
      </c>
      <c r="AI621" s="2">
        <v>45684</v>
      </c>
      <c r="AJ621" t="s">
        <v>64</v>
      </c>
      <c r="AK621" t="s">
        <v>64</v>
      </c>
      <c r="AL621" t="s">
        <v>4903</v>
      </c>
      <c r="AM621" t="s">
        <v>4899</v>
      </c>
      <c r="AN621" s="3">
        <v>23.3</v>
      </c>
      <c r="AO621" t="s">
        <v>4901</v>
      </c>
      <c r="AP621" t="s">
        <v>64</v>
      </c>
      <c r="AQ621" t="s">
        <v>4902</v>
      </c>
      <c r="AR621">
        <v>1475</v>
      </c>
      <c r="AS621" t="s">
        <v>66</v>
      </c>
    </row>
    <row r="622" spans="1:45" ht="16" x14ac:dyDescent="0.2">
      <c r="A622">
        <v>3855</v>
      </c>
      <c r="B622">
        <v>3855</v>
      </c>
      <c r="C622" s="2">
        <v>45684.041666666657</v>
      </c>
      <c r="D622" t="s">
        <v>1814</v>
      </c>
      <c r="E622" t="s">
        <v>4904</v>
      </c>
      <c r="F622" s="3">
        <v>733</v>
      </c>
      <c r="G622" t="s">
        <v>47</v>
      </c>
      <c r="H622" s="3">
        <v>0</v>
      </c>
      <c r="I622" t="s">
        <v>48</v>
      </c>
      <c r="J622">
        <v>2722</v>
      </c>
      <c r="K622" t="s">
        <v>49</v>
      </c>
      <c r="L622" t="s">
        <v>50</v>
      </c>
      <c r="M622" t="s">
        <v>51</v>
      </c>
      <c r="N622">
        <v>940</v>
      </c>
      <c r="O622" t="s">
        <v>52</v>
      </c>
      <c r="P622" t="s">
        <v>53</v>
      </c>
      <c r="T622" t="s">
        <v>4905</v>
      </c>
      <c r="U622" t="s">
        <v>4906</v>
      </c>
      <c r="V622" t="s">
        <v>3112</v>
      </c>
      <c r="W622" t="s">
        <v>56</v>
      </c>
      <c r="X622" t="s">
        <v>4907</v>
      </c>
      <c r="Y622" t="s">
        <v>4908</v>
      </c>
      <c r="Z622" s="3">
        <v>0</v>
      </c>
      <c r="AA622" t="s">
        <v>1752</v>
      </c>
      <c r="AB622" t="s">
        <v>4909</v>
      </c>
      <c r="AC622" t="s">
        <v>61</v>
      </c>
      <c r="AD622" t="s">
        <v>61</v>
      </c>
      <c r="AE622" t="s">
        <v>4910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4911</v>
      </c>
      <c r="AM622" t="s">
        <v>4906</v>
      </c>
      <c r="AN622" s="3">
        <v>733</v>
      </c>
      <c r="AO622" t="s">
        <v>4909</v>
      </c>
      <c r="AP622" t="s">
        <v>64</v>
      </c>
      <c r="AQ622" t="s">
        <v>4910</v>
      </c>
      <c r="AR622">
        <v>1460</v>
      </c>
      <c r="AS622" t="s">
        <v>66</v>
      </c>
    </row>
    <row r="623" spans="1:45" ht="16" x14ac:dyDescent="0.2">
      <c r="A623">
        <v>3856</v>
      </c>
      <c r="B623">
        <v>3856</v>
      </c>
      <c r="C623" s="2">
        <v>45684.041666666657</v>
      </c>
      <c r="D623" t="s">
        <v>1761</v>
      </c>
      <c r="E623" t="s">
        <v>4170</v>
      </c>
      <c r="F623" s="3">
        <v>535.01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4912</v>
      </c>
      <c r="U623" t="s">
        <v>4913</v>
      </c>
      <c r="V623" t="s">
        <v>3129</v>
      </c>
      <c r="W623" t="s">
        <v>56</v>
      </c>
      <c r="X623" t="s">
        <v>4914</v>
      </c>
      <c r="Y623" t="s">
        <v>3455</v>
      </c>
      <c r="Z623" s="3">
        <v>0</v>
      </c>
      <c r="AA623" t="s">
        <v>4915</v>
      </c>
      <c r="AB623" t="s">
        <v>4916</v>
      </c>
      <c r="AC623" t="s">
        <v>61</v>
      </c>
      <c r="AD623" t="s">
        <v>61</v>
      </c>
      <c r="AE623" t="s">
        <v>4917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4918</v>
      </c>
      <c r="AM623" t="s">
        <v>4913</v>
      </c>
      <c r="AN623" s="3">
        <v>535.01</v>
      </c>
      <c r="AO623" t="s">
        <v>4916</v>
      </c>
      <c r="AP623" t="s">
        <v>64</v>
      </c>
      <c r="AQ623" t="s">
        <v>4917</v>
      </c>
      <c r="AR623">
        <v>1461</v>
      </c>
      <c r="AS623" t="s">
        <v>66</v>
      </c>
    </row>
    <row r="624" spans="1:45" ht="16" x14ac:dyDescent="0.2">
      <c r="A624">
        <v>3857</v>
      </c>
      <c r="B624">
        <v>3857</v>
      </c>
      <c r="C624" s="2">
        <v>45684.041666666657</v>
      </c>
      <c r="D624" t="s">
        <v>1748</v>
      </c>
      <c r="E624" t="s">
        <v>4045</v>
      </c>
      <c r="F624" s="3">
        <v>10</v>
      </c>
      <c r="G624" t="s">
        <v>47</v>
      </c>
      <c r="H624" s="3">
        <v>0</v>
      </c>
      <c r="I624" t="s">
        <v>48</v>
      </c>
      <c r="J624">
        <v>2705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4912</v>
      </c>
      <c r="U624" t="s">
        <v>4913</v>
      </c>
      <c r="V624" t="s">
        <v>3129</v>
      </c>
      <c r="W624" t="s">
        <v>56</v>
      </c>
      <c r="X624" t="s">
        <v>4914</v>
      </c>
      <c r="Y624" t="s">
        <v>3455</v>
      </c>
      <c r="Z624" s="3">
        <v>0</v>
      </c>
      <c r="AA624" t="s">
        <v>4915</v>
      </c>
      <c r="AB624" t="s">
        <v>4916</v>
      </c>
      <c r="AC624" t="s">
        <v>61</v>
      </c>
      <c r="AD624" t="s">
        <v>61</v>
      </c>
      <c r="AE624" t="s">
        <v>4917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4918</v>
      </c>
      <c r="AM624" t="s">
        <v>4913</v>
      </c>
      <c r="AN624" s="3">
        <v>535.01</v>
      </c>
      <c r="AO624" t="s">
        <v>4916</v>
      </c>
      <c r="AP624" t="s">
        <v>64</v>
      </c>
      <c r="AQ624" t="s">
        <v>4917</v>
      </c>
      <c r="AR624">
        <v>1461</v>
      </c>
      <c r="AS624" t="s">
        <v>66</v>
      </c>
    </row>
    <row r="625" spans="1:45" ht="16" x14ac:dyDescent="0.2">
      <c r="A625">
        <v>3858</v>
      </c>
      <c r="B625">
        <v>3858</v>
      </c>
      <c r="C625" s="2">
        <v>45686.041666666657</v>
      </c>
      <c r="D625" t="s">
        <v>1748</v>
      </c>
      <c r="E625" t="s">
        <v>4919</v>
      </c>
      <c r="F625" s="3">
        <v>115.43</v>
      </c>
      <c r="G625" t="s">
        <v>47</v>
      </c>
      <c r="H625" s="3">
        <v>0</v>
      </c>
      <c r="I625" t="s">
        <v>48</v>
      </c>
      <c r="J625">
        <v>2704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4920</v>
      </c>
      <c r="U625" t="s">
        <v>4921</v>
      </c>
      <c r="Z625" s="3"/>
      <c r="AF625" t="s">
        <v>63</v>
      </c>
      <c r="AG625" t="s">
        <v>4863</v>
      </c>
      <c r="AH625">
        <v>0</v>
      </c>
      <c r="AI625" s="2">
        <v>45686</v>
      </c>
      <c r="AJ625" t="s">
        <v>64</v>
      </c>
      <c r="AK625" t="s">
        <v>64</v>
      </c>
      <c r="AL625" t="s">
        <v>4922</v>
      </c>
      <c r="AM625" t="s">
        <v>4921</v>
      </c>
      <c r="AN625" s="3"/>
      <c r="AP625" t="s">
        <v>64</v>
      </c>
      <c r="AR625">
        <v>1462</v>
      </c>
      <c r="AS625" t="s">
        <v>66</v>
      </c>
    </row>
    <row r="626" spans="1:45" ht="16" x14ac:dyDescent="0.2">
      <c r="A626">
        <v>3897</v>
      </c>
      <c r="B626">
        <v>3897</v>
      </c>
      <c r="C626" s="2">
        <v>45688.041666666657</v>
      </c>
      <c r="D626" t="s">
        <v>1748</v>
      </c>
      <c r="E626" t="s">
        <v>4934</v>
      </c>
      <c r="F626" s="3">
        <v>6.68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4935</v>
      </c>
      <c r="U626" t="s">
        <v>4936</v>
      </c>
      <c r="Z626" s="3"/>
      <c r="AF626" t="s">
        <v>63</v>
      </c>
      <c r="AH626">
        <v>0</v>
      </c>
      <c r="AI626" s="2">
        <v>45688</v>
      </c>
      <c r="AJ626" t="s">
        <v>64</v>
      </c>
      <c r="AK626" t="s">
        <v>64</v>
      </c>
      <c r="AL626" t="s">
        <v>4937</v>
      </c>
      <c r="AM626" t="s">
        <v>4936</v>
      </c>
      <c r="AN626" s="3"/>
      <c r="AP626" t="s">
        <v>64</v>
      </c>
      <c r="AR626">
        <v>1469</v>
      </c>
      <c r="AS626" t="s">
        <v>66</v>
      </c>
    </row>
    <row r="627" spans="1:45" ht="16" x14ac:dyDescent="0.2">
      <c r="A627">
        <v>3862</v>
      </c>
      <c r="B627">
        <v>3862</v>
      </c>
      <c r="C627" s="2">
        <v>45688.041666666657</v>
      </c>
      <c r="D627" t="s">
        <v>1748</v>
      </c>
      <c r="E627" t="s">
        <v>2507</v>
      </c>
      <c r="F627" s="3">
        <v>20.23</v>
      </c>
      <c r="G627" t="s">
        <v>47</v>
      </c>
      <c r="H627" s="3">
        <v>0</v>
      </c>
      <c r="I627" t="s">
        <v>48</v>
      </c>
      <c r="J627">
        <v>2702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2826</v>
      </c>
      <c r="U627" t="s">
        <v>4938</v>
      </c>
      <c r="V627" t="s">
        <v>3142</v>
      </c>
      <c r="W627" t="s">
        <v>56</v>
      </c>
      <c r="X627" t="s">
        <v>4939</v>
      </c>
      <c r="Y627" t="s">
        <v>2726</v>
      </c>
      <c r="Z627" s="3">
        <v>19</v>
      </c>
      <c r="AA627" t="s">
        <v>2829</v>
      </c>
      <c r="AB627" t="s">
        <v>4901</v>
      </c>
      <c r="AC627" t="s">
        <v>61</v>
      </c>
      <c r="AD627" t="s">
        <v>61</v>
      </c>
      <c r="AE627" t="s">
        <v>4940</v>
      </c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4941</v>
      </c>
      <c r="AM627" t="s">
        <v>4938</v>
      </c>
      <c r="AN627" s="3">
        <v>20.23</v>
      </c>
      <c r="AO627" t="s">
        <v>4901</v>
      </c>
      <c r="AP627" t="s">
        <v>64</v>
      </c>
      <c r="AQ627" t="s">
        <v>4940</v>
      </c>
      <c r="AR627">
        <v>1467</v>
      </c>
      <c r="AS627" t="s">
        <v>66</v>
      </c>
    </row>
    <row r="628" spans="1:45" ht="16" x14ac:dyDescent="0.2">
      <c r="A628">
        <v>3861</v>
      </c>
      <c r="B628">
        <v>3861</v>
      </c>
      <c r="C628" s="2">
        <v>45688.041666666657</v>
      </c>
      <c r="D628" t="s">
        <v>2303</v>
      </c>
      <c r="E628" t="s">
        <v>137</v>
      </c>
      <c r="F628" s="3">
        <v>20000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298</v>
      </c>
      <c r="U628" t="s">
        <v>4942</v>
      </c>
      <c r="V628" t="s">
        <v>3181</v>
      </c>
      <c r="W628" t="s">
        <v>56</v>
      </c>
      <c r="X628" t="s">
        <v>4943</v>
      </c>
      <c r="Y628" t="s">
        <v>142</v>
      </c>
      <c r="Z628" s="3">
        <v>0</v>
      </c>
      <c r="AA628" t="s">
        <v>302</v>
      </c>
      <c r="AB628" t="s">
        <v>4944</v>
      </c>
      <c r="AC628" t="s">
        <v>61</v>
      </c>
      <c r="AD628" t="s">
        <v>61</v>
      </c>
      <c r="AE628" t="s">
        <v>4945</v>
      </c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4946</v>
      </c>
      <c r="AM628" t="s">
        <v>4942</v>
      </c>
      <c r="AN628" s="3">
        <v>20000</v>
      </c>
      <c r="AO628" t="s">
        <v>4944</v>
      </c>
      <c r="AP628" t="s">
        <v>64</v>
      </c>
      <c r="AQ628" t="s">
        <v>4945</v>
      </c>
      <c r="AR628">
        <v>1466</v>
      </c>
      <c r="AS628" t="s">
        <v>66</v>
      </c>
    </row>
    <row r="629" spans="1:45" ht="16" x14ac:dyDescent="0.2">
      <c r="A629">
        <v>3864</v>
      </c>
      <c r="B629">
        <v>3864</v>
      </c>
      <c r="C629" s="2">
        <v>45692.041666666657</v>
      </c>
      <c r="D629" t="s">
        <v>1748</v>
      </c>
      <c r="E629" t="s">
        <v>3655</v>
      </c>
      <c r="F629" s="3">
        <v>46.41</v>
      </c>
      <c r="G629" t="s">
        <v>47</v>
      </c>
      <c r="H629" s="3">
        <v>0</v>
      </c>
      <c r="I629" t="s">
        <v>48</v>
      </c>
      <c r="J629">
        <v>2663</v>
      </c>
      <c r="K629" t="s">
        <v>49</v>
      </c>
      <c r="L629" t="s">
        <v>50</v>
      </c>
      <c r="M629" t="s">
        <v>51</v>
      </c>
      <c r="N629">
        <v>940</v>
      </c>
      <c r="O629" t="s">
        <v>52</v>
      </c>
      <c r="P629" t="s">
        <v>53</v>
      </c>
      <c r="T629" t="s">
        <v>2516</v>
      </c>
      <c r="U629" t="s">
        <v>4947</v>
      </c>
      <c r="V629" t="s">
        <v>3147</v>
      </c>
      <c r="W629" t="s">
        <v>56</v>
      </c>
      <c r="X629" t="s">
        <v>4948</v>
      </c>
      <c r="Y629" t="s">
        <v>2375</v>
      </c>
      <c r="Z629" s="3">
        <v>19</v>
      </c>
      <c r="AA629" t="s">
        <v>2519</v>
      </c>
      <c r="AB629" t="s">
        <v>4949</v>
      </c>
      <c r="AC629" t="s">
        <v>61</v>
      </c>
      <c r="AD629" t="s">
        <v>61</v>
      </c>
      <c r="AE629" t="s">
        <v>4950</v>
      </c>
      <c r="AF629" t="s">
        <v>63</v>
      </c>
      <c r="AH629">
        <v>0</v>
      </c>
      <c r="AI629" s="2">
        <v>45692</v>
      </c>
      <c r="AJ629" t="s">
        <v>64</v>
      </c>
      <c r="AK629" t="s">
        <v>64</v>
      </c>
      <c r="AL629" t="s">
        <v>4951</v>
      </c>
      <c r="AM629" t="s">
        <v>4947</v>
      </c>
      <c r="AN629" s="3">
        <v>46.41</v>
      </c>
      <c r="AO629" t="s">
        <v>4949</v>
      </c>
      <c r="AP629" t="s">
        <v>64</v>
      </c>
      <c r="AQ629" t="s">
        <v>4950</v>
      </c>
      <c r="AR629">
        <v>1470</v>
      </c>
      <c r="AS629" t="s">
        <v>66</v>
      </c>
    </row>
    <row r="630" spans="1:45" ht="16" x14ac:dyDescent="0.2">
      <c r="A630">
        <v>3900</v>
      </c>
      <c r="B630">
        <v>3900</v>
      </c>
      <c r="C630" s="2">
        <v>45694.041666666657</v>
      </c>
      <c r="D630" t="s">
        <v>1748</v>
      </c>
      <c r="E630" t="s">
        <v>4955</v>
      </c>
      <c r="F630" s="3">
        <v>4</v>
      </c>
      <c r="G630" t="s">
        <v>47</v>
      </c>
      <c r="H630" s="3">
        <v>0</v>
      </c>
      <c r="I630" t="s">
        <v>48</v>
      </c>
      <c r="J630">
        <v>2705</v>
      </c>
      <c r="K630" t="s">
        <v>49</v>
      </c>
      <c r="L630" t="s">
        <v>50</v>
      </c>
      <c r="M630" t="s">
        <v>51</v>
      </c>
      <c r="N630">
        <v>940</v>
      </c>
      <c r="O630" t="s">
        <v>52</v>
      </c>
      <c r="P630" t="s">
        <v>53</v>
      </c>
      <c r="T630" t="s">
        <v>4952</v>
      </c>
      <c r="U630" t="s">
        <v>4953</v>
      </c>
      <c r="Z630" s="3"/>
      <c r="AF630" t="s">
        <v>63</v>
      </c>
      <c r="AH630">
        <v>0</v>
      </c>
      <c r="AI630" s="2">
        <v>45694</v>
      </c>
      <c r="AJ630" t="s">
        <v>64</v>
      </c>
      <c r="AK630" t="s">
        <v>64</v>
      </c>
      <c r="AL630" t="s">
        <v>4954</v>
      </c>
      <c r="AM630" t="s">
        <v>4953</v>
      </c>
      <c r="AN630" s="3"/>
      <c r="AP630" t="s">
        <v>64</v>
      </c>
      <c r="AR630">
        <v>1476</v>
      </c>
      <c r="AS630" t="s">
        <v>66</v>
      </c>
    </row>
    <row r="631" spans="1:45" ht="16" x14ac:dyDescent="0.2">
      <c r="A631">
        <v>3898</v>
      </c>
      <c r="B631">
        <v>3898</v>
      </c>
      <c r="C631" s="2">
        <v>45698.041666666657</v>
      </c>
      <c r="D631" t="s">
        <v>1814</v>
      </c>
      <c r="E631" t="s">
        <v>4904</v>
      </c>
      <c r="F631" s="3">
        <v>559.94000000000005</v>
      </c>
      <c r="G631" t="s">
        <v>47</v>
      </c>
      <c r="H631" s="3">
        <v>0</v>
      </c>
      <c r="I631" t="s">
        <v>48</v>
      </c>
      <c r="J631">
        <v>2722</v>
      </c>
      <c r="K631" t="s">
        <v>49</v>
      </c>
      <c r="L631" t="s">
        <v>50</v>
      </c>
      <c r="M631" t="s">
        <v>51</v>
      </c>
      <c r="N631">
        <v>940</v>
      </c>
      <c r="O631" t="s">
        <v>52</v>
      </c>
      <c r="P631" t="s">
        <v>53</v>
      </c>
      <c r="T631" t="s">
        <v>4956</v>
      </c>
      <c r="U631" t="s">
        <v>4957</v>
      </c>
      <c r="V631" t="s">
        <v>3150</v>
      </c>
      <c r="W631" t="s">
        <v>56</v>
      </c>
      <c r="X631" t="s">
        <v>4958</v>
      </c>
      <c r="Y631" t="s">
        <v>4908</v>
      </c>
      <c r="Z631" s="3">
        <v>0</v>
      </c>
      <c r="AA631" t="s">
        <v>4959</v>
      </c>
      <c r="AB631" t="s">
        <v>4960</v>
      </c>
      <c r="AC631" t="s">
        <v>61</v>
      </c>
      <c r="AD631" t="s">
        <v>61</v>
      </c>
      <c r="AE631" t="s">
        <v>4961</v>
      </c>
      <c r="AF631" t="s">
        <v>63</v>
      </c>
      <c r="AH631">
        <v>0</v>
      </c>
      <c r="AI631" s="2">
        <v>45698</v>
      </c>
      <c r="AJ631" t="s">
        <v>64</v>
      </c>
      <c r="AK631" t="s">
        <v>64</v>
      </c>
      <c r="AL631" t="s">
        <v>4962</v>
      </c>
      <c r="AM631" t="s">
        <v>4957</v>
      </c>
      <c r="AN631" s="3">
        <v>559.94000000000005</v>
      </c>
      <c r="AO631" t="s">
        <v>4960</v>
      </c>
      <c r="AP631" t="s">
        <v>64</v>
      </c>
      <c r="AQ631" t="s">
        <v>4961</v>
      </c>
      <c r="AR631">
        <v>1477</v>
      </c>
      <c r="AS631" t="s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5355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5180</v>
      </c>
    </row>
    <row r="3" spans="1:185" ht="25" customHeight="1" x14ac:dyDescent="0.2">
      <c r="F3" s="47" t="s">
        <v>5181</v>
      </c>
      <c r="G3" s="48"/>
      <c r="H3" s="48"/>
      <c r="I3" s="49"/>
      <c r="J3" s="47" t="s">
        <v>5182</v>
      </c>
      <c r="K3" s="48"/>
      <c r="L3" s="48"/>
      <c r="M3" s="49"/>
      <c r="N3" s="47" t="s">
        <v>5182</v>
      </c>
      <c r="O3" s="48"/>
      <c r="P3" s="48"/>
      <c r="Q3" s="49"/>
      <c r="R3" s="47" t="s">
        <v>5091</v>
      </c>
      <c r="S3" s="48"/>
      <c r="T3" s="48"/>
      <c r="U3" s="49"/>
      <c r="V3" s="47" t="s">
        <v>5231</v>
      </c>
      <c r="W3" s="48"/>
      <c r="X3" s="48"/>
      <c r="Y3" s="49"/>
      <c r="Z3" s="47" t="s">
        <v>5232</v>
      </c>
      <c r="AA3" s="48"/>
      <c r="AB3" s="48"/>
      <c r="AC3" s="49"/>
      <c r="AD3" s="47" t="s">
        <v>5233</v>
      </c>
      <c r="AE3" s="48"/>
      <c r="AF3" s="48"/>
      <c r="AG3" s="49"/>
      <c r="AH3" s="47" t="s">
        <v>5234</v>
      </c>
      <c r="AI3" s="48"/>
      <c r="AJ3" s="48"/>
      <c r="AK3" s="49"/>
      <c r="AL3" s="47" t="s">
        <v>5235</v>
      </c>
      <c r="AM3" s="48"/>
      <c r="AN3" s="48"/>
      <c r="AO3" s="49"/>
      <c r="AP3" s="47" t="s">
        <v>5236</v>
      </c>
      <c r="AQ3" s="48"/>
      <c r="AR3" s="48"/>
      <c r="AS3" s="49"/>
      <c r="AT3" s="47" t="s">
        <v>5237</v>
      </c>
      <c r="AU3" s="48"/>
      <c r="AV3" s="48"/>
      <c r="AW3" s="49"/>
      <c r="AX3" s="47" t="s">
        <v>5238</v>
      </c>
      <c r="AY3" s="48"/>
      <c r="AZ3" s="48"/>
      <c r="BA3" s="49"/>
      <c r="BB3" s="47" t="s">
        <v>5239</v>
      </c>
      <c r="BC3" s="48"/>
      <c r="BD3" s="48"/>
      <c r="BE3" s="49"/>
      <c r="BF3" s="47" t="s">
        <v>5240</v>
      </c>
      <c r="BG3" s="48"/>
      <c r="BH3" s="48"/>
      <c r="BI3" s="49"/>
      <c r="BJ3" s="47" t="s">
        <v>5241</v>
      </c>
      <c r="BK3" s="48"/>
      <c r="BL3" s="48"/>
      <c r="BM3" s="49"/>
      <c r="BN3" s="47" t="s">
        <v>5242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5243</v>
      </c>
      <c r="CA3" s="48"/>
      <c r="CB3" s="48"/>
      <c r="CC3" s="49"/>
      <c r="CD3" s="47" t="s">
        <v>5244</v>
      </c>
      <c r="CE3" s="48"/>
      <c r="CF3" s="48"/>
      <c r="CG3" s="49"/>
      <c r="CH3" s="47" t="s">
        <v>5245</v>
      </c>
      <c r="CI3" s="48"/>
      <c r="CJ3" s="48"/>
      <c r="CK3" s="49"/>
      <c r="CL3" s="47" t="s">
        <v>5246</v>
      </c>
      <c r="CM3" s="48"/>
      <c r="CN3" s="48"/>
      <c r="CO3" s="49"/>
      <c r="CP3" s="47" t="s">
        <v>5247</v>
      </c>
      <c r="CQ3" s="48"/>
      <c r="CR3" s="48"/>
      <c r="CS3" s="49"/>
      <c r="CT3" s="47" t="s">
        <v>5248</v>
      </c>
      <c r="CU3" s="48"/>
      <c r="CV3" s="48"/>
      <c r="CW3" s="49"/>
      <c r="CX3" s="47" t="s">
        <v>5249</v>
      </c>
      <c r="CY3" s="48"/>
      <c r="CZ3" s="48"/>
      <c r="DA3" s="49"/>
      <c r="DB3" s="47" t="s">
        <v>5250</v>
      </c>
      <c r="DC3" s="48"/>
      <c r="DD3" s="48"/>
      <c r="DE3" s="49"/>
      <c r="DF3" s="47" t="s">
        <v>5251</v>
      </c>
      <c r="DG3" s="48"/>
      <c r="DH3" s="48"/>
      <c r="DI3" s="49"/>
      <c r="DJ3" s="47" t="s">
        <v>5252</v>
      </c>
      <c r="DK3" s="48"/>
      <c r="DL3" s="48"/>
      <c r="DM3" s="49"/>
      <c r="DN3" s="47" t="s">
        <v>5253</v>
      </c>
      <c r="DO3" s="48"/>
      <c r="DP3" s="48"/>
      <c r="DQ3" s="49"/>
      <c r="DR3" s="47" t="s">
        <v>5254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5255</v>
      </c>
      <c r="EE3" s="48"/>
      <c r="EF3" s="48"/>
      <c r="EG3" s="49"/>
      <c r="EH3" s="47" t="s">
        <v>5256</v>
      </c>
      <c r="EI3" s="48"/>
      <c r="EJ3" s="48"/>
      <c r="EK3" s="49"/>
      <c r="EL3" s="47" t="s">
        <v>5257</v>
      </c>
      <c r="EM3" s="48"/>
      <c r="EN3" s="48"/>
      <c r="EO3" s="49"/>
      <c r="EP3" s="47" t="s">
        <v>5258</v>
      </c>
      <c r="EQ3" s="48"/>
      <c r="ER3" s="48"/>
      <c r="ES3" s="49"/>
      <c r="ET3" s="47" t="s">
        <v>5259</v>
      </c>
      <c r="EU3" s="48"/>
      <c r="EV3" s="48"/>
      <c r="EW3" s="49"/>
      <c r="EX3" s="47" t="s">
        <v>5260</v>
      </c>
      <c r="EY3" s="48"/>
      <c r="EZ3" s="48"/>
      <c r="FA3" s="49"/>
      <c r="FB3" s="47" t="s">
        <v>5261</v>
      </c>
      <c r="FC3" s="48"/>
      <c r="FD3" s="48"/>
      <c r="FE3" s="49"/>
      <c r="FF3" s="47" t="s">
        <v>5262</v>
      </c>
      <c r="FG3" s="48"/>
      <c r="FH3" s="48"/>
      <c r="FI3" s="49"/>
      <c r="FJ3" s="47" t="s">
        <v>5263</v>
      </c>
      <c r="FK3" s="48"/>
      <c r="FL3" s="48"/>
      <c r="FM3" s="49"/>
      <c r="FN3" s="47" t="s">
        <v>5264</v>
      </c>
      <c r="FO3" s="48"/>
      <c r="FP3" s="48"/>
      <c r="FQ3" s="49"/>
      <c r="FR3" s="47" t="s">
        <v>5265</v>
      </c>
      <c r="FS3" s="48"/>
      <c r="FT3" s="48"/>
      <c r="FU3" s="49"/>
      <c r="FV3" s="47" t="s">
        <v>5266</v>
      </c>
      <c r="FW3" s="48"/>
      <c r="FX3" s="48"/>
      <c r="FY3" s="49"/>
      <c r="FZ3" s="47" t="s">
        <v>5267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5104</v>
      </c>
      <c r="G4" s="45"/>
      <c r="H4" s="45"/>
      <c r="I4" s="20" t="s">
        <v>5115</v>
      </c>
      <c r="J4" s="44" t="s">
        <v>5104</v>
      </c>
      <c r="K4" s="45"/>
      <c r="L4" s="45"/>
      <c r="M4" s="20" t="s">
        <v>5115</v>
      </c>
      <c r="N4" s="44" t="s">
        <v>5104</v>
      </c>
      <c r="O4" s="45"/>
      <c r="P4" s="45"/>
      <c r="Q4" s="20" t="s">
        <v>5115</v>
      </c>
      <c r="R4" s="44" t="s">
        <v>5104</v>
      </c>
      <c r="S4" s="45"/>
      <c r="T4" s="45"/>
      <c r="U4" s="20" t="s">
        <v>5115</v>
      </c>
      <c r="V4" s="44" t="s">
        <v>5104</v>
      </c>
      <c r="W4" s="45"/>
      <c r="X4" s="45"/>
      <c r="Y4" s="20" t="s">
        <v>5117</v>
      </c>
      <c r="Z4" s="44" t="s">
        <v>5104</v>
      </c>
      <c r="AA4" s="45"/>
      <c r="AB4" s="45"/>
      <c r="AC4" s="20" t="s">
        <v>5268</v>
      </c>
      <c r="AD4" s="44" t="s">
        <v>5104</v>
      </c>
      <c r="AE4" s="45"/>
      <c r="AF4" s="45"/>
      <c r="AG4" s="20" t="s">
        <v>5269</v>
      </c>
      <c r="AH4" s="44" t="s">
        <v>5104</v>
      </c>
      <c r="AI4" s="45"/>
      <c r="AJ4" s="45"/>
      <c r="AK4" s="20" t="s">
        <v>5270</v>
      </c>
      <c r="AL4" s="44" t="s">
        <v>5104</v>
      </c>
      <c r="AM4" s="45"/>
      <c r="AN4" s="45"/>
      <c r="AO4" s="20" t="s">
        <v>5271</v>
      </c>
      <c r="AP4" s="44" t="s">
        <v>5104</v>
      </c>
      <c r="AQ4" s="45"/>
      <c r="AR4" s="45"/>
      <c r="AS4" s="20" t="s">
        <v>5272</v>
      </c>
      <c r="AT4" s="44" t="s">
        <v>5104</v>
      </c>
      <c r="AU4" s="45"/>
      <c r="AV4" s="45"/>
      <c r="AW4" s="20" t="s">
        <v>5189</v>
      </c>
      <c r="AX4" s="44" t="s">
        <v>5104</v>
      </c>
      <c r="AY4" s="45"/>
      <c r="AZ4" s="45"/>
      <c r="BA4" s="20" t="s">
        <v>5273</v>
      </c>
      <c r="BB4" s="44" t="s">
        <v>5104</v>
      </c>
      <c r="BC4" s="45"/>
      <c r="BD4" s="45"/>
      <c r="BE4" s="20" t="s">
        <v>5274</v>
      </c>
      <c r="BF4" s="44" t="s">
        <v>5104</v>
      </c>
      <c r="BG4" s="45"/>
      <c r="BH4" s="45"/>
      <c r="BI4" s="20" t="s">
        <v>5275</v>
      </c>
      <c r="BJ4" s="44" t="s">
        <v>5104</v>
      </c>
      <c r="BK4" s="45"/>
      <c r="BL4" s="45"/>
      <c r="BM4" s="20" t="s">
        <v>5276</v>
      </c>
      <c r="BN4" s="44" t="s">
        <v>5104</v>
      </c>
      <c r="BO4" s="45"/>
      <c r="BP4" s="45"/>
      <c r="BQ4" s="20" t="s">
        <v>5277</v>
      </c>
      <c r="BR4" s="44" t="s">
        <v>5104</v>
      </c>
      <c r="BS4" s="45"/>
      <c r="BT4" s="45"/>
      <c r="BU4" s="20" t="s">
        <v>5190</v>
      </c>
      <c r="BV4" s="44" t="s">
        <v>5104</v>
      </c>
      <c r="BW4" s="45"/>
      <c r="BX4" s="45"/>
      <c r="BY4" s="20" t="s">
        <v>5190</v>
      </c>
      <c r="BZ4" s="44" t="s">
        <v>5104</v>
      </c>
      <c r="CA4" s="45"/>
      <c r="CB4" s="45"/>
      <c r="CC4" s="20" t="s">
        <v>5190</v>
      </c>
      <c r="CD4" s="44" t="s">
        <v>5104</v>
      </c>
      <c r="CE4" s="45"/>
      <c r="CF4" s="45"/>
      <c r="CG4" s="20" t="s">
        <v>5278</v>
      </c>
      <c r="CH4" s="44" t="s">
        <v>5104</v>
      </c>
      <c r="CI4" s="45"/>
      <c r="CJ4" s="45"/>
      <c r="CK4" s="20" t="s">
        <v>5279</v>
      </c>
      <c r="CL4" s="44" t="s">
        <v>5104</v>
      </c>
      <c r="CM4" s="45"/>
      <c r="CN4" s="45"/>
      <c r="CO4" s="20" t="s">
        <v>5280</v>
      </c>
      <c r="CP4" s="44" t="s">
        <v>5104</v>
      </c>
      <c r="CQ4" s="45"/>
      <c r="CR4" s="45"/>
      <c r="CS4" s="20" t="s">
        <v>5281</v>
      </c>
      <c r="CT4" s="44" t="s">
        <v>5104</v>
      </c>
      <c r="CU4" s="45"/>
      <c r="CV4" s="45"/>
      <c r="CW4" s="20" t="s">
        <v>5282</v>
      </c>
      <c r="CX4" s="44" t="s">
        <v>5104</v>
      </c>
      <c r="CY4" s="45"/>
      <c r="CZ4" s="45"/>
      <c r="DA4" s="20" t="s">
        <v>5191</v>
      </c>
      <c r="DB4" s="44" t="s">
        <v>5104</v>
      </c>
      <c r="DC4" s="45"/>
      <c r="DD4" s="45"/>
      <c r="DE4" s="20" t="s">
        <v>5283</v>
      </c>
      <c r="DF4" s="44" t="s">
        <v>5104</v>
      </c>
      <c r="DG4" s="45"/>
      <c r="DH4" s="45"/>
      <c r="DI4" s="20" t="s">
        <v>5284</v>
      </c>
      <c r="DJ4" s="44" t="s">
        <v>5104</v>
      </c>
      <c r="DK4" s="45"/>
      <c r="DL4" s="45"/>
      <c r="DM4" s="20" t="s">
        <v>5285</v>
      </c>
      <c r="DN4" s="44" t="s">
        <v>5104</v>
      </c>
      <c r="DO4" s="45"/>
      <c r="DP4" s="45"/>
      <c r="DQ4" s="20" t="s">
        <v>5286</v>
      </c>
      <c r="DR4" s="44" t="s">
        <v>5104</v>
      </c>
      <c r="DS4" s="45"/>
      <c r="DT4" s="45"/>
      <c r="DU4" s="20" t="s">
        <v>5287</v>
      </c>
      <c r="DV4" s="44" t="s">
        <v>5104</v>
      </c>
      <c r="DW4" s="45"/>
      <c r="DX4" s="45"/>
      <c r="DY4" s="20" t="s">
        <v>5192</v>
      </c>
      <c r="DZ4" s="44" t="s">
        <v>5104</v>
      </c>
      <c r="EA4" s="45"/>
      <c r="EB4" s="45"/>
      <c r="EC4" s="20" t="s">
        <v>5192</v>
      </c>
      <c r="ED4" s="44" t="s">
        <v>5104</v>
      </c>
      <c r="EE4" s="45"/>
      <c r="EF4" s="45"/>
      <c r="EG4" s="20" t="s">
        <v>5192</v>
      </c>
      <c r="EH4" s="44" t="s">
        <v>5104</v>
      </c>
      <c r="EI4" s="45"/>
      <c r="EJ4" s="45"/>
      <c r="EK4" s="20" t="s">
        <v>5288</v>
      </c>
      <c r="EL4" s="44" t="s">
        <v>5104</v>
      </c>
      <c r="EM4" s="45"/>
      <c r="EN4" s="45"/>
      <c r="EO4" s="20" t="s">
        <v>5289</v>
      </c>
      <c r="EP4" s="44" t="s">
        <v>5104</v>
      </c>
      <c r="EQ4" s="45"/>
      <c r="ER4" s="45"/>
      <c r="ES4" s="20" t="s">
        <v>5290</v>
      </c>
      <c r="ET4" s="44" t="s">
        <v>5104</v>
      </c>
      <c r="EU4" s="45"/>
      <c r="EV4" s="45"/>
      <c r="EW4" s="20" t="s">
        <v>5291</v>
      </c>
      <c r="EX4" s="44" t="s">
        <v>5104</v>
      </c>
      <c r="EY4" s="45"/>
      <c r="EZ4" s="45"/>
      <c r="FA4" s="20" t="s">
        <v>5292</v>
      </c>
      <c r="FB4" s="44" t="s">
        <v>5104</v>
      </c>
      <c r="FC4" s="45"/>
      <c r="FD4" s="45"/>
      <c r="FE4" s="20" t="s">
        <v>5193</v>
      </c>
      <c r="FF4" s="44" t="s">
        <v>5104</v>
      </c>
      <c r="FG4" s="45"/>
      <c r="FH4" s="45"/>
      <c r="FI4" s="20" t="s">
        <v>5293</v>
      </c>
      <c r="FJ4" s="44" t="s">
        <v>5104</v>
      </c>
      <c r="FK4" s="45"/>
      <c r="FL4" s="45"/>
      <c r="FM4" s="20" t="s">
        <v>5294</v>
      </c>
      <c r="FN4" s="44" t="s">
        <v>5104</v>
      </c>
      <c r="FO4" s="45"/>
      <c r="FP4" s="45"/>
      <c r="FQ4" s="20" t="s">
        <v>5295</v>
      </c>
      <c r="FR4" s="44" t="s">
        <v>5104</v>
      </c>
      <c r="FS4" s="45"/>
      <c r="FT4" s="45"/>
      <c r="FU4" s="20" t="s">
        <v>5296</v>
      </c>
      <c r="FV4" s="44" t="s">
        <v>5104</v>
      </c>
      <c r="FW4" s="45"/>
      <c r="FX4" s="45"/>
      <c r="FY4" s="20" t="s">
        <v>5297</v>
      </c>
      <c r="FZ4" s="44" t="s">
        <v>5104</v>
      </c>
      <c r="GA4" s="45"/>
      <c r="GB4" s="45"/>
      <c r="GC4" s="20" t="s">
        <v>5298</v>
      </c>
    </row>
    <row r="5" spans="1:185" ht="10" customHeight="1" x14ac:dyDescent="0.2">
      <c r="A5" s="19"/>
      <c r="B5" s="19"/>
      <c r="C5" s="19"/>
      <c r="D5" s="19"/>
      <c r="E5" s="19"/>
      <c r="F5" s="44" t="s">
        <v>5118</v>
      </c>
      <c r="G5" s="45"/>
      <c r="H5" s="45"/>
      <c r="I5" s="20" t="s">
        <v>5194</v>
      </c>
      <c r="J5" s="44" t="s">
        <v>5118</v>
      </c>
      <c r="K5" s="45"/>
      <c r="L5" s="45"/>
      <c r="M5" s="20" t="s">
        <v>5120</v>
      </c>
      <c r="N5" s="44" t="s">
        <v>5118</v>
      </c>
      <c r="O5" s="45"/>
      <c r="P5" s="45"/>
      <c r="Q5" s="20" t="s">
        <v>5120</v>
      </c>
      <c r="R5" s="44" t="s">
        <v>5118</v>
      </c>
      <c r="S5" s="45"/>
      <c r="T5" s="45"/>
      <c r="U5" s="20" t="s">
        <v>5119</v>
      </c>
      <c r="V5" s="44" t="s">
        <v>5118</v>
      </c>
      <c r="W5" s="45"/>
      <c r="X5" s="45"/>
      <c r="Y5" s="20" t="s">
        <v>5299</v>
      </c>
      <c r="Z5" s="44" t="s">
        <v>5118</v>
      </c>
      <c r="AA5" s="45"/>
      <c r="AB5" s="45"/>
      <c r="AC5" s="20" t="s">
        <v>5300</v>
      </c>
      <c r="AD5" s="44" t="s">
        <v>5118</v>
      </c>
      <c r="AE5" s="45"/>
      <c r="AF5" s="45"/>
      <c r="AG5" s="20" t="s">
        <v>5301</v>
      </c>
      <c r="AH5" s="44" t="s">
        <v>5118</v>
      </c>
      <c r="AI5" s="45"/>
      <c r="AJ5" s="45"/>
      <c r="AK5" s="20" t="s">
        <v>5302</v>
      </c>
      <c r="AL5" s="44" t="s">
        <v>5118</v>
      </c>
      <c r="AM5" s="45"/>
      <c r="AN5" s="45"/>
      <c r="AO5" s="20" t="s">
        <v>5303</v>
      </c>
      <c r="AP5" s="44" t="s">
        <v>5118</v>
      </c>
      <c r="AQ5" s="45"/>
      <c r="AR5" s="45"/>
      <c r="AS5" s="20" t="s">
        <v>5195</v>
      </c>
      <c r="AT5" s="44" t="s">
        <v>5118</v>
      </c>
      <c r="AU5" s="45"/>
      <c r="AV5" s="45"/>
      <c r="AW5" s="20" t="s">
        <v>5304</v>
      </c>
      <c r="AX5" s="44" t="s">
        <v>5118</v>
      </c>
      <c r="AY5" s="45"/>
      <c r="AZ5" s="45"/>
      <c r="BA5" s="20" t="s">
        <v>5305</v>
      </c>
      <c r="BB5" s="44" t="s">
        <v>5118</v>
      </c>
      <c r="BC5" s="45"/>
      <c r="BD5" s="45"/>
      <c r="BE5" s="20" t="s">
        <v>5306</v>
      </c>
      <c r="BF5" s="44" t="s">
        <v>5118</v>
      </c>
      <c r="BG5" s="45"/>
      <c r="BH5" s="45"/>
      <c r="BI5" s="20" t="s">
        <v>5307</v>
      </c>
      <c r="BJ5" s="44" t="s">
        <v>5118</v>
      </c>
      <c r="BK5" s="45"/>
      <c r="BL5" s="45"/>
      <c r="BM5" s="20" t="s">
        <v>5308</v>
      </c>
      <c r="BN5" s="44" t="s">
        <v>5118</v>
      </c>
      <c r="BO5" s="45"/>
      <c r="BP5" s="45"/>
      <c r="BQ5" s="20" t="s">
        <v>5120</v>
      </c>
      <c r="BR5" s="44" t="s">
        <v>5118</v>
      </c>
      <c r="BS5" s="45"/>
      <c r="BT5" s="45"/>
      <c r="BU5" s="20" t="s">
        <v>5196</v>
      </c>
      <c r="BV5" s="44" t="s">
        <v>5118</v>
      </c>
      <c r="BW5" s="45"/>
      <c r="BX5" s="45"/>
      <c r="BY5" s="20" t="s">
        <v>5196</v>
      </c>
      <c r="BZ5" s="44" t="s">
        <v>5118</v>
      </c>
      <c r="CA5" s="45"/>
      <c r="CB5" s="45"/>
      <c r="CC5" s="20" t="s">
        <v>5309</v>
      </c>
      <c r="CD5" s="44" t="s">
        <v>5118</v>
      </c>
      <c r="CE5" s="45"/>
      <c r="CF5" s="45"/>
      <c r="CG5" s="20" t="s">
        <v>5310</v>
      </c>
      <c r="CH5" s="44" t="s">
        <v>5118</v>
      </c>
      <c r="CI5" s="45"/>
      <c r="CJ5" s="45"/>
      <c r="CK5" s="20" t="s">
        <v>5311</v>
      </c>
      <c r="CL5" s="44" t="s">
        <v>5118</v>
      </c>
      <c r="CM5" s="45"/>
      <c r="CN5" s="45"/>
      <c r="CO5" s="20" t="s">
        <v>5312</v>
      </c>
      <c r="CP5" s="44" t="s">
        <v>5118</v>
      </c>
      <c r="CQ5" s="45"/>
      <c r="CR5" s="45"/>
      <c r="CS5" s="20" t="s">
        <v>5313</v>
      </c>
      <c r="CT5" s="44" t="s">
        <v>5118</v>
      </c>
      <c r="CU5" s="45"/>
      <c r="CV5" s="45"/>
      <c r="CW5" s="20" t="s">
        <v>5197</v>
      </c>
      <c r="CX5" s="44" t="s">
        <v>5118</v>
      </c>
      <c r="CY5" s="45"/>
      <c r="CZ5" s="45"/>
      <c r="DA5" s="20" t="s">
        <v>5314</v>
      </c>
      <c r="DB5" s="44" t="s">
        <v>5118</v>
      </c>
      <c r="DC5" s="45"/>
      <c r="DD5" s="45"/>
      <c r="DE5" s="20" t="s">
        <v>5315</v>
      </c>
      <c r="DF5" s="44" t="s">
        <v>5118</v>
      </c>
      <c r="DG5" s="45"/>
      <c r="DH5" s="45"/>
      <c r="DI5" s="20" t="s">
        <v>5316</v>
      </c>
      <c r="DJ5" s="44" t="s">
        <v>5118</v>
      </c>
      <c r="DK5" s="45"/>
      <c r="DL5" s="45"/>
      <c r="DM5" s="20" t="s">
        <v>5317</v>
      </c>
      <c r="DN5" s="44" t="s">
        <v>5118</v>
      </c>
      <c r="DO5" s="45"/>
      <c r="DP5" s="45"/>
      <c r="DQ5" s="20" t="s">
        <v>5318</v>
      </c>
      <c r="DR5" s="44" t="s">
        <v>5118</v>
      </c>
      <c r="DS5" s="45"/>
      <c r="DT5" s="45"/>
      <c r="DU5" s="20" t="s">
        <v>5196</v>
      </c>
      <c r="DV5" s="44" t="s">
        <v>5118</v>
      </c>
      <c r="DW5" s="45"/>
      <c r="DX5" s="45"/>
      <c r="DY5" s="20" t="s">
        <v>5198</v>
      </c>
      <c r="DZ5" s="44" t="s">
        <v>5118</v>
      </c>
      <c r="EA5" s="45"/>
      <c r="EB5" s="45"/>
      <c r="EC5" s="20" t="s">
        <v>5198</v>
      </c>
      <c r="ED5" s="44" t="s">
        <v>5118</v>
      </c>
      <c r="EE5" s="45"/>
      <c r="EF5" s="45"/>
      <c r="EG5" s="20" t="s">
        <v>5319</v>
      </c>
      <c r="EH5" s="44" t="s">
        <v>5118</v>
      </c>
      <c r="EI5" s="45"/>
      <c r="EJ5" s="45"/>
      <c r="EK5" s="20" t="s">
        <v>5320</v>
      </c>
      <c r="EL5" s="44" t="s">
        <v>5118</v>
      </c>
      <c r="EM5" s="45"/>
      <c r="EN5" s="45"/>
      <c r="EO5" s="20" t="s">
        <v>5321</v>
      </c>
      <c r="EP5" s="44" t="s">
        <v>5118</v>
      </c>
      <c r="EQ5" s="45"/>
      <c r="ER5" s="45"/>
      <c r="ES5" s="20" t="s">
        <v>5322</v>
      </c>
      <c r="ET5" s="44" t="s">
        <v>5118</v>
      </c>
      <c r="EU5" s="45"/>
      <c r="EV5" s="45"/>
      <c r="EW5" s="20" t="s">
        <v>5323</v>
      </c>
      <c r="EX5" s="44" t="s">
        <v>5118</v>
      </c>
      <c r="EY5" s="45"/>
      <c r="EZ5" s="45"/>
      <c r="FA5" s="20" t="s">
        <v>5199</v>
      </c>
      <c r="FB5" s="44" t="s">
        <v>5118</v>
      </c>
      <c r="FC5" s="45"/>
      <c r="FD5" s="45"/>
      <c r="FE5" s="20" t="s">
        <v>5324</v>
      </c>
      <c r="FF5" s="44" t="s">
        <v>5118</v>
      </c>
      <c r="FG5" s="45"/>
      <c r="FH5" s="45"/>
      <c r="FI5" s="20" t="s">
        <v>5325</v>
      </c>
      <c r="FJ5" s="44" t="s">
        <v>5118</v>
      </c>
      <c r="FK5" s="45"/>
      <c r="FL5" s="45"/>
      <c r="FM5" s="20" t="s">
        <v>5326</v>
      </c>
      <c r="FN5" s="44" t="s">
        <v>5118</v>
      </c>
      <c r="FO5" s="45"/>
      <c r="FP5" s="45"/>
      <c r="FQ5" s="20" t="s">
        <v>5327</v>
      </c>
      <c r="FR5" s="44" t="s">
        <v>5118</v>
      </c>
      <c r="FS5" s="45"/>
      <c r="FT5" s="45"/>
      <c r="FU5" s="20" t="s">
        <v>5328</v>
      </c>
      <c r="FV5" s="44" t="s">
        <v>5118</v>
      </c>
      <c r="FW5" s="45"/>
      <c r="FX5" s="45"/>
      <c r="FY5" s="20" t="s">
        <v>5329</v>
      </c>
      <c r="FZ5" s="44" t="s">
        <v>5118</v>
      </c>
      <c r="GA5" s="45"/>
      <c r="GB5" s="45"/>
      <c r="GC5" s="20" t="s">
        <v>5198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5142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v>215990</v>
      </c>
      <c r="O7" s="45"/>
      <c r="P7" s="45"/>
      <c r="Q7" s="43"/>
      <c r="R7" s="50">
        <f>SUM(S8:S35)</f>
        <v>0</v>
      </c>
      <c r="S7" s="45"/>
      <c r="T7" s="45"/>
      <c r="U7" s="43"/>
      <c r="V7" s="50">
        <f>SUM(W8:W35)</f>
        <v>17484.669999999998</v>
      </c>
      <c r="W7" s="45"/>
      <c r="X7" s="45"/>
      <c r="Y7" s="43"/>
      <c r="Z7" s="50">
        <f>SUM(AA8:AA35)</f>
        <v>13856.710000000001</v>
      </c>
      <c r="AA7" s="45"/>
      <c r="AB7" s="45"/>
      <c r="AC7" s="43"/>
      <c r="AD7" s="50">
        <f>SUM(AE8:AE35)</f>
        <v>10209.029999999999</v>
      </c>
      <c r="AE7" s="45"/>
      <c r="AF7" s="45"/>
      <c r="AG7" s="43"/>
      <c r="AH7" s="50">
        <f>SUM(AI8:AI35)</f>
        <v>10060.84</v>
      </c>
      <c r="AI7" s="45"/>
      <c r="AJ7" s="45"/>
      <c r="AK7" s="43"/>
      <c r="AL7" s="50">
        <f>SUM(AM8:AM35)</f>
        <v>10555.01</v>
      </c>
      <c r="AM7" s="45"/>
      <c r="AN7" s="45"/>
      <c r="AO7" s="43"/>
      <c r="AP7" s="50">
        <f>SUM(AQ8:AQ35)</f>
        <v>12509.13</v>
      </c>
      <c r="AQ7" s="45"/>
      <c r="AR7" s="45"/>
      <c r="AS7" s="43"/>
      <c r="AT7" s="50">
        <f>SUM(AU8:AU35)</f>
        <v>10947.859999999999</v>
      </c>
      <c r="AU7" s="45"/>
      <c r="AV7" s="45"/>
      <c r="AW7" s="43"/>
      <c r="AX7" s="50">
        <f>SUM(AY8:AY35)</f>
        <v>10734.52</v>
      </c>
      <c r="AY7" s="45"/>
      <c r="AZ7" s="45"/>
      <c r="BA7" s="43"/>
      <c r="BB7" s="50">
        <f>SUM(BC8:BC35)</f>
        <v>13627.92</v>
      </c>
      <c r="BC7" s="45"/>
      <c r="BD7" s="45"/>
      <c r="BE7" s="43"/>
      <c r="BF7" s="50">
        <f>SUM(BG8:BG35)</f>
        <v>12268.93</v>
      </c>
      <c r="BG7" s="45"/>
      <c r="BH7" s="45"/>
      <c r="BI7" s="43"/>
      <c r="BJ7" s="50">
        <f>SUM(BK8:BK35)</f>
        <v>30233.410000000003</v>
      </c>
      <c r="BK7" s="45"/>
      <c r="BL7" s="45"/>
      <c r="BM7" s="43"/>
      <c r="BN7" s="50">
        <f>SUM(BO8:BO35)</f>
        <v>11830.13</v>
      </c>
      <c r="BO7" s="45"/>
      <c r="BP7" s="45"/>
      <c r="BQ7" s="43"/>
      <c r="BR7" s="50">
        <v>211330</v>
      </c>
      <c r="BS7" s="45"/>
      <c r="BT7" s="45"/>
      <c r="BU7" s="43"/>
      <c r="BV7" s="50">
        <v>211330</v>
      </c>
      <c r="BW7" s="45"/>
      <c r="BX7" s="45"/>
      <c r="BY7" s="43"/>
      <c r="BZ7" s="50">
        <f>SUM(CA8:CA35)</f>
        <v>13293.519999999999</v>
      </c>
      <c r="CA7" s="45"/>
      <c r="CB7" s="45"/>
      <c r="CC7" s="43"/>
      <c r="CD7" s="50">
        <f>SUM(CE8:CE35)</f>
        <v>11759.300000000001</v>
      </c>
      <c r="CE7" s="45"/>
      <c r="CF7" s="45"/>
      <c r="CG7" s="43"/>
      <c r="CH7" s="50">
        <f>SUM(CI8:CI35)</f>
        <v>12436.800000000001</v>
      </c>
      <c r="CI7" s="45"/>
      <c r="CJ7" s="45"/>
      <c r="CK7" s="43"/>
      <c r="CL7" s="50">
        <f>SUM(CM8:CM35)</f>
        <v>14670.86</v>
      </c>
      <c r="CM7" s="45"/>
      <c r="CN7" s="45"/>
      <c r="CO7" s="43"/>
      <c r="CP7" s="50">
        <f>SUM(CQ8:CQ35)</f>
        <v>15544.79</v>
      </c>
      <c r="CQ7" s="45"/>
      <c r="CR7" s="45"/>
      <c r="CS7" s="43"/>
      <c r="CT7" s="50">
        <f>SUM(CU8:CU35)</f>
        <v>13565.84</v>
      </c>
      <c r="CU7" s="45"/>
      <c r="CV7" s="45"/>
      <c r="CW7" s="43"/>
      <c r="CX7" s="50">
        <f>SUM(CY8:CY35)</f>
        <v>11681.72</v>
      </c>
      <c r="CY7" s="45"/>
      <c r="CZ7" s="45"/>
      <c r="DA7" s="43"/>
      <c r="DB7" s="50">
        <f>SUM(DC8:DC35)</f>
        <v>13013.539999999999</v>
      </c>
      <c r="DC7" s="45"/>
      <c r="DD7" s="45"/>
      <c r="DE7" s="43"/>
      <c r="DF7" s="50">
        <f>SUM(DG8:DG35)</f>
        <v>14136.509999999998</v>
      </c>
      <c r="DG7" s="45"/>
      <c r="DH7" s="45"/>
      <c r="DI7" s="43"/>
      <c r="DJ7" s="50">
        <f>SUM(DK8:DK35)</f>
        <v>15705.350000000002</v>
      </c>
      <c r="DK7" s="45"/>
      <c r="DL7" s="45"/>
      <c r="DM7" s="43"/>
      <c r="DN7" s="50">
        <f>SUM(DO8:DO35)</f>
        <v>20716.090000000004</v>
      </c>
      <c r="DO7" s="45"/>
      <c r="DP7" s="45"/>
      <c r="DQ7" s="43"/>
      <c r="DR7" s="50">
        <f>SUM(DS8:DS35)</f>
        <v>15350.83</v>
      </c>
      <c r="DS7" s="45"/>
      <c r="DT7" s="45"/>
      <c r="DU7" s="43"/>
      <c r="DV7" s="50">
        <v>215500</v>
      </c>
      <c r="DW7" s="45"/>
      <c r="DX7" s="45"/>
      <c r="DY7" s="43"/>
      <c r="DZ7" s="50">
        <v>215500</v>
      </c>
      <c r="EA7" s="45"/>
      <c r="EB7" s="45"/>
      <c r="EC7" s="43"/>
      <c r="ED7" s="50">
        <f>SUM(EE8:EE35)</f>
        <v>2666.08</v>
      </c>
      <c r="EE7" s="45"/>
      <c r="EF7" s="45"/>
      <c r="EG7" s="43"/>
      <c r="EH7" s="50">
        <f>SUM(EI8:EI35)</f>
        <v>610.35</v>
      </c>
      <c r="EI7" s="45"/>
      <c r="EJ7" s="45"/>
      <c r="EK7" s="43"/>
      <c r="EL7" s="50">
        <f>SUM(EM8:EM35)</f>
        <v>0</v>
      </c>
      <c r="EM7" s="45"/>
      <c r="EN7" s="45"/>
      <c r="EO7" s="43"/>
      <c r="EP7" s="50">
        <f>SUM(EQ8:EQ35)</f>
        <v>0</v>
      </c>
      <c r="EQ7" s="45"/>
      <c r="ER7" s="45"/>
      <c r="ES7" s="43"/>
      <c r="ET7" s="50">
        <f>SUM(EU8:EU35)</f>
        <v>0</v>
      </c>
      <c r="EU7" s="45"/>
      <c r="EV7" s="45"/>
      <c r="EW7" s="43"/>
      <c r="EX7" s="50">
        <f>SUM(EY8:EY35)</f>
        <v>0</v>
      </c>
      <c r="EY7" s="45"/>
      <c r="EZ7" s="45"/>
      <c r="FA7" s="43"/>
      <c r="FB7" s="50">
        <f>SUM(FC8:FC35)</f>
        <v>0</v>
      </c>
      <c r="FC7" s="45"/>
      <c r="FD7" s="45"/>
      <c r="FE7" s="43"/>
      <c r="FF7" s="50">
        <f>SUM(FG8:FG35)</f>
        <v>0</v>
      </c>
      <c r="FG7" s="45"/>
      <c r="FH7" s="45"/>
      <c r="FI7" s="43"/>
      <c r="FJ7" s="50">
        <f>SUM(FK8:FK35)</f>
        <v>0</v>
      </c>
      <c r="FK7" s="45"/>
      <c r="FL7" s="45"/>
      <c r="FM7" s="43"/>
      <c r="FN7" s="50">
        <f>SUM(FO8:FO35)</f>
        <v>0</v>
      </c>
      <c r="FO7" s="45"/>
      <c r="FP7" s="45"/>
      <c r="FQ7" s="43"/>
      <c r="FR7" s="50">
        <f>SUM(FS8:FS35)</f>
        <v>0</v>
      </c>
      <c r="FS7" s="45"/>
      <c r="FT7" s="45"/>
      <c r="FU7" s="43"/>
      <c r="FV7" s="50">
        <f>SUM(FW8:FW35)</f>
        <v>0</v>
      </c>
      <c r="FW7" s="45"/>
      <c r="FX7" s="45"/>
      <c r="FY7" s="43"/>
      <c r="FZ7" s="50">
        <f>SUM(GA8:GA35)</f>
        <v>0</v>
      </c>
      <c r="GA7" s="45"/>
      <c r="GB7" s="45"/>
      <c r="GC7" s="43"/>
    </row>
    <row r="8" spans="1:185" ht="18" x14ac:dyDescent="0.2">
      <c r="C8" s="24" t="s">
        <v>5200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v>26400</v>
      </c>
      <c r="P8" s="45"/>
      <c r="Q8" s="43"/>
      <c r="R8" s="25"/>
      <c r="S8" s="46">
        <f>SUM(T9:T13)</f>
        <v>0</v>
      </c>
      <c r="T8" s="45"/>
      <c r="U8" s="43"/>
      <c r="V8" s="25"/>
      <c r="W8" s="46">
        <f>SUM(X9:X13)</f>
        <v>546.25</v>
      </c>
      <c r="X8" s="45"/>
      <c r="Y8" s="43"/>
      <c r="Z8" s="25"/>
      <c r="AA8" s="46">
        <f>SUM(AB9:AB13)</f>
        <v>1097.2</v>
      </c>
      <c r="AB8" s="45"/>
      <c r="AC8" s="43"/>
      <c r="AD8" s="25"/>
      <c r="AE8" s="46">
        <f>SUM(AF9:AF13)</f>
        <v>352.83000000000004</v>
      </c>
      <c r="AF8" s="45"/>
      <c r="AG8" s="43"/>
      <c r="AH8" s="25"/>
      <c r="AI8" s="46">
        <f>SUM(AJ9:AJ13)</f>
        <v>48.91</v>
      </c>
      <c r="AJ8" s="45"/>
      <c r="AK8" s="43"/>
      <c r="AL8" s="25"/>
      <c r="AM8" s="46">
        <f>SUM(AN9:AN13)</f>
        <v>263.42</v>
      </c>
      <c r="AN8" s="45"/>
      <c r="AO8" s="43"/>
      <c r="AP8" s="25"/>
      <c r="AQ8" s="46">
        <f>SUM(AR9:AR13)</f>
        <v>267.64</v>
      </c>
      <c r="AR8" s="45"/>
      <c r="AS8" s="43"/>
      <c r="AT8" s="25"/>
      <c r="AU8" s="46">
        <f>SUM(AV9:AV13)</f>
        <v>457.82000000000005</v>
      </c>
      <c r="AV8" s="45"/>
      <c r="AW8" s="43"/>
      <c r="AX8" s="25"/>
      <c r="AY8" s="46">
        <f>SUM(AZ9:AZ13)</f>
        <v>146.12</v>
      </c>
      <c r="AZ8" s="45"/>
      <c r="BA8" s="43"/>
      <c r="BB8" s="25"/>
      <c r="BC8" s="46">
        <f>SUM(BD9:BD13)</f>
        <v>3151.08</v>
      </c>
      <c r="BD8" s="45"/>
      <c r="BE8" s="43"/>
      <c r="BF8" s="25"/>
      <c r="BG8" s="46">
        <f>SUM(BH9:BH13)</f>
        <v>1874.46</v>
      </c>
      <c r="BH8" s="45"/>
      <c r="BI8" s="43"/>
      <c r="BJ8" s="25"/>
      <c r="BK8" s="46">
        <f>SUM(BL9:BL13)</f>
        <v>3431.09</v>
      </c>
      <c r="BL8" s="45"/>
      <c r="BM8" s="43"/>
      <c r="BN8" s="25"/>
      <c r="BO8" s="46">
        <f>SUM(BP9:BP13)</f>
        <v>1108.3</v>
      </c>
      <c r="BP8" s="45"/>
      <c r="BQ8" s="43"/>
      <c r="BR8" s="25"/>
      <c r="BS8" s="46">
        <v>26400</v>
      </c>
      <c r="BT8" s="45"/>
      <c r="BU8" s="43"/>
      <c r="BV8" s="25"/>
      <c r="BW8" s="46">
        <v>26400</v>
      </c>
      <c r="BX8" s="45"/>
      <c r="BY8" s="43"/>
      <c r="BZ8" s="25"/>
      <c r="CA8" s="46">
        <f>SUM(CB9:CB13)</f>
        <v>2409.96</v>
      </c>
      <c r="CB8" s="45"/>
      <c r="CC8" s="43"/>
      <c r="CD8" s="25"/>
      <c r="CE8" s="46">
        <f>SUM(CF9:CF13)</f>
        <v>779.69</v>
      </c>
      <c r="CF8" s="45"/>
      <c r="CG8" s="43"/>
      <c r="CH8" s="25"/>
      <c r="CI8" s="46">
        <f>SUM(CJ9:CJ13)</f>
        <v>780.17000000000007</v>
      </c>
      <c r="CJ8" s="45"/>
      <c r="CK8" s="43"/>
      <c r="CL8" s="25"/>
      <c r="CM8" s="46">
        <f>SUM(CN9:CN13)</f>
        <v>3734.62</v>
      </c>
      <c r="CN8" s="45"/>
      <c r="CO8" s="43"/>
      <c r="CP8" s="25"/>
      <c r="CQ8" s="46">
        <f>SUM(CR9:CR13)</f>
        <v>2190</v>
      </c>
      <c r="CR8" s="45"/>
      <c r="CS8" s="43"/>
      <c r="CT8" s="25"/>
      <c r="CU8" s="46">
        <f>SUM(CV9:CV13)</f>
        <v>2489.9</v>
      </c>
      <c r="CV8" s="45"/>
      <c r="CW8" s="43"/>
      <c r="CX8" s="25"/>
      <c r="CY8" s="46">
        <f>SUM(CZ9:CZ13)</f>
        <v>694.73</v>
      </c>
      <c r="CZ8" s="45"/>
      <c r="DA8" s="43"/>
      <c r="DB8" s="25"/>
      <c r="DC8" s="46">
        <f>SUM(DD9:DD13)</f>
        <v>1748.7399999999998</v>
      </c>
      <c r="DD8" s="45"/>
      <c r="DE8" s="43"/>
      <c r="DF8" s="25"/>
      <c r="DG8" s="46">
        <f>SUM(DH9:DH13)</f>
        <v>3165.8099999999995</v>
      </c>
      <c r="DH8" s="45"/>
      <c r="DI8" s="43"/>
      <c r="DJ8" s="25"/>
      <c r="DK8" s="46">
        <f>SUM(DL9:DL13)</f>
        <v>4204.72</v>
      </c>
      <c r="DL8" s="45"/>
      <c r="DM8" s="43"/>
      <c r="DN8" s="25"/>
      <c r="DO8" s="46">
        <f>SUM(DP9:DP13)</f>
        <v>1548.89</v>
      </c>
      <c r="DP8" s="45"/>
      <c r="DQ8" s="43"/>
      <c r="DR8" s="25"/>
      <c r="DS8" s="46">
        <f>SUM(DT9:DT13)</f>
        <v>2004.1899999999998</v>
      </c>
      <c r="DT8" s="45"/>
      <c r="DU8" s="43"/>
      <c r="DV8" s="25"/>
      <c r="DW8" s="46">
        <v>26400</v>
      </c>
      <c r="DX8" s="45"/>
      <c r="DY8" s="43"/>
      <c r="DZ8" s="25"/>
      <c r="EA8" s="46">
        <v>26400</v>
      </c>
      <c r="EB8" s="45"/>
      <c r="EC8" s="43"/>
      <c r="ED8" s="25"/>
      <c r="EE8" s="46">
        <f>SUM(EF9:EF13)</f>
        <v>2324.1999999999998</v>
      </c>
      <c r="EF8" s="45"/>
      <c r="EG8" s="43"/>
      <c r="EH8" s="25"/>
      <c r="EI8" s="46">
        <f>SUM(EJ9:EJ13)</f>
        <v>559.94000000000005</v>
      </c>
      <c r="EJ8" s="45"/>
      <c r="EK8" s="43"/>
      <c r="EL8" s="25"/>
      <c r="EM8" s="46">
        <f>SUM(EN9:EN13)</f>
        <v>0</v>
      </c>
      <c r="EN8" s="45"/>
      <c r="EO8" s="43"/>
      <c r="EP8" s="25"/>
      <c r="EQ8" s="46">
        <f>SUM(ER9:ER13)</f>
        <v>0</v>
      </c>
      <c r="ER8" s="45"/>
      <c r="ES8" s="43"/>
      <c r="ET8" s="25"/>
      <c r="EU8" s="46">
        <f>SUM(EV9:EV13)</f>
        <v>0</v>
      </c>
      <c r="EV8" s="45"/>
      <c r="EW8" s="43"/>
      <c r="EX8" s="25"/>
      <c r="EY8" s="46">
        <f>SUM(EZ9:EZ13)</f>
        <v>0</v>
      </c>
      <c r="EZ8" s="45"/>
      <c r="FA8" s="43"/>
      <c r="FB8" s="25"/>
      <c r="FC8" s="46">
        <f>SUM(FD9:FD13)</f>
        <v>0</v>
      </c>
      <c r="FD8" s="45"/>
      <c r="FE8" s="43"/>
      <c r="FF8" s="25"/>
      <c r="FG8" s="46">
        <f>SUM(FH9:FH13)</f>
        <v>0</v>
      </c>
      <c r="FH8" s="45"/>
      <c r="FI8" s="43"/>
      <c r="FJ8" s="25"/>
      <c r="FK8" s="46">
        <f>SUM(FL9:FL13)</f>
        <v>0</v>
      </c>
      <c r="FL8" s="45"/>
      <c r="FM8" s="43"/>
      <c r="FN8" s="25"/>
      <c r="FO8" s="46">
        <f>SUM(FP9:FP13)</f>
        <v>0</v>
      </c>
      <c r="FP8" s="45"/>
      <c r="FQ8" s="43"/>
      <c r="FR8" s="25"/>
      <c r="FS8" s="46">
        <f>SUM(FT9:FT13)</f>
        <v>0</v>
      </c>
      <c r="FT8" s="45"/>
      <c r="FU8" s="43"/>
      <c r="FV8" s="25"/>
      <c r="FW8" s="46">
        <f>SUM(FX9:FX13)</f>
        <v>0</v>
      </c>
      <c r="FX8" s="45"/>
      <c r="FY8" s="43"/>
      <c r="FZ8" s="25"/>
      <c r="GA8" s="46">
        <f>SUM(GB9:GB13)</f>
        <v>0</v>
      </c>
      <c r="GB8" s="45"/>
      <c r="GC8" s="43"/>
    </row>
    <row r="9" spans="1:185" ht="16" x14ac:dyDescent="0.2">
      <c r="D9" s="27" t="s">
        <v>5356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v>16620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546.25</v>
      </c>
      <c r="Y9" s="43"/>
      <c r="Z9" s="28"/>
      <c r="AA9" s="27"/>
      <c r="AB9" s="42">
        <f>SUM(AC10:AC12)</f>
        <v>1097.2</v>
      </c>
      <c r="AC9" s="43"/>
      <c r="AD9" s="28"/>
      <c r="AE9" s="27"/>
      <c r="AF9" s="42">
        <f>SUM(AG10:AG12)</f>
        <v>352.83000000000004</v>
      </c>
      <c r="AG9" s="43"/>
      <c r="AH9" s="28"/>
      <c r="AI9" s="27"/>
      <c r="AJ9" s="42">
        <f>SUM(AK10:AK12)</f>
        <v>48.91</v>
      </c>
      <c r="AK9" s="43"/>
      <c r="AL9" s="28"/>
      <c r="AM9" s="27"/>
      <c r="AN9" s="42">
        <f>SUM(AO10:AO12)</f>
        <v>263.42</v>
      </c>
      <c r="AO9" s="43"/>
      <c r="AP9" s="28"/>
      <c r="AQ9" s="27"/>
      <c r="AR9" s="42">
        <f>SUM(AS10:AS12)</f>
        <v>267.64</v>
      </c>
      <c r="AS9" s="43"/>
      <c r="AT9" s="28"/>
      <c r="AU9" s="27"/>
      <c r="AV9" s="42">
        <f>SUM(AW10:AW12)</f>
        <v>457.82000000000005</v>
      </c>
      <c r="AW9" s="43"/>
      <c r="AX9" s="28"/>
      <c r="AY9" s="27"/>
      <c r="AZ9" s="42">
        <f>SUM(BA10:BA12)</f>
        <v>146.12</v>
      </c>
      <c r="BA9" s="43"/>
      <c r="BB9" s="28"/>
      <c r="BC9" s="27"/>
      <c r="BD9" s="42">
        <f>SUM(BE10:BE12)</f>
        <v>3151.08</v>
      </c>
      <c r="BE9" s="43"/>
      <c r="BF9" s="28"/>
      <c r="BG9" s="27"/>
      <c r="BH9" s="42">
        <f>SUM(BI10:BI12)</f>
        <v>362.69</v>
      </c>
      <c r="BI9" s="43"/>
      <c r="BJ9" s="28"/>
      <c r="BK9" s="27"/>
      <c r="BL9" s="42">
        <f>SUM(BM10:BM12)</f>
        <v>2531.09</v>
      </c>
      <c r="BM9" s="43"/>
      <c r="BN9" s="28"/>
      <c r="BO9" s="27"/>
      <c r="BP9" s="42">
        <f>SUM(BQ10:BQ12)</f>
        <v>1108.3</v>
      </c>
      <c r="BQ9" s="43"/>
      <c r="BR9" s="28"/>
      <c r="BS9" s="27"/>
      <c r="BT9" s="42">
        <v>16620</v>
      </c>
      <c r="BU9" s="43"/>
      <c r="BV9" s="28"/>
      <c r="BW9" s="27"/>
      <c r="BX9" s="42">
        <v>16620</v>
      </c>
      <c r="BY9" s="43"/>
      <c r="BZ9" s="28"/>
      <c r="CA9" s="27"/>
      <c r="CB9" s="42">
        <f>SUM(CC10:CC12)</f>
        <v>1800.94</v>
      </c>
      <c r="CC9" s="43"/>
      <c r="CD9" s="28"/>
      <c r="CE9" s="27"/>
      <c r="CF9" s="42">
        <f>SUM(CG10:CG12)</f>
        <v>779.69</v>
      </c>
      <c r="CG9" s="43"/>
      <c r="CH9" s="28"/>
      <c r="CI9" s="27"/>
      <c r="CJ9" s="42">
        <f>SUM(CK10:CK12)</f>
        <v>780.17000000000007</v>
      </c>
      <c r="CK9" s="43"/>
      <c r="CL9" s="28"/>
      <c r="CM9" s="27"/>
      <c r="CN9" s="42">
        <f>SUM(CO10:CO12)</f>
        <v>3734.62</v>
      </c>
      <c r="CO9" s="43"/>
      <c r="CP9" s="28"/>
      <c r="CQ9" s="27"/>
      <c r="CR9" s="42">
        <f>SUM(CS10:CS12)</f>
        <v>2190</v>
      </c>
      <c r="CS9" s="43"/>
      <c r="CT9" s="28"/>
      <c r="CU9" s="27"/>
      <c r="CV9" s="42">
        <f>SUM(CW10:CW12)</f>
        <v>2489.9</v>
      </c>
      <c r="CW9" s="43"/>
      <c r="CX9" s="28"/>
      <c r="CY9" s="27"/>
      <c r="CZ9" s="42">
        <f>SUM(DA10:DA12)</f>
        <v>604.74</v>
      </c>
      <c r="DA9" s="43"/>
      <c r="DB9" s="28"/>
      <c r="DC9" s="27"/>
      <c r="DD9" s="42">
        <f>SUM(DE10:DE12)</f>
        <v>380.39</v>
      </c>
      <c r="DE9" s="43"/>
      <c r="DF9" s="28"/>
      <c r="DG9" s="27"/>
      <c r="DH9" s="42">
        <f>SUM(DI10:DI12)</f>
        <v>2251.7799999999997</v>
      </c>
      <c r="DI9" s="43"/>
      <c r="DJ9" s="28"/>
      <c r="DK9" s="27"/>
      <c r="DL9" s="42">
        <f>SUM(DM10:DM12)</f>
        <v>4204.72</v>
      </c>
      <c r="DM9" s="43"/>
      <c r="DN9" s="28"/>
      <c r="DO9" s="27"/>
      <c r="DP9" s="42">
        <f>SUM(DQ10:DQ12)</f>
        <v>1548.89</v>
      </c>
      <c r="DQ9" s="43"/>
      <c r="DR9" s="28"/>
      <c r="DS9" s="27"/>
      <c r="DT9" s="42">
        <f>SUM(DU10:DU12)</f>
        <v>1099.4499999999998</v>
      </c>
      <c r="DU9" s="43"/>
      <c r="DV9" s="28"/>
      <c r="DW9" s="27"/>
      <c r="DX9" s="42">
        <v>16560</v>
      </c>
      <c r="DY9" s="43"/>
      <c r="DZ9" s="28"/>
      <c r="EA9" s="27"/>
      <c r="EB9" s="42">
        <v>16560</v>
      </c>
      <c r="EC9" s="43"/>
      <c r="ED9" s="28"/>
      <c r="EE9" s="27"/>
      <c r="EF9" s="42">
        <f>SUM(EG10:EG12)</f>
        <v>2324.1999999999998</v>
      </c>
      <c r="EG9" s="43"/>
      <c r="EH9" s="28"/>
      <c r="EI9" s="27"/>
      <c r="EJ9" s="42">
        <f>SUM(EK10:EK12)</f>
        <v>559.94000000000005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5011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Buchungen'!F2:F730,'P23+P24 monthly Buchungen'!D2:D730,$E10,'P23+P24 monthly Buchungen'!C2:C730,"&gt;="&amp;U$4,'P23+P24 monthly Buchungen'!C2:C730,"&lt;"&amp;U$5+1,'P23+P24 monthly Buchungen'!L2:L730,"Ausgaben")-SUMIFS('P23+P24 monthly Buchungen'!F2:F730,'P23+P24 monthly Buchungen'!D2:D730,$E10,'P23+P24 monthly Buchungen'!C2:C730,"&gt;="&amp;U$4,'P23+P24 monthly Buchungen'!C2:C730,"&lt;"&amp;U$5+1,'P23+P24 monthly Buchungen'!P2:P730,"Einnahmen")+SUMIFS('P23+P24 monthly Buchungen'!F2:F730,'P23+P24 monthly Buchungen'!D2:D730,$E10,'P23+P24 monthly Buchungen'!C2:C730,"&gt;="&amp;U$4,'P23+P24 monthly Buchungen'!C2:C730,"&lt;"&amp;U$5+1,'P23+P24 monthly Buchungen'!L2:L730,"Einnahmen")-SUMIFS('P23+P24 monthly Buchungen'!F2:F730,'P23+P24 monthly Buchungen'!D2:D730,$E10,'P23+P24 monthly Buchungen'!C2:C730,"&gt;="&amp;U$4,'P23+P24 monthly Buchungen'!C2:C730,"&lt;"&amp;U$5+1,'P23+P24 monthly Buchungen'!P2:P730,"Ausgaben")</f>
        <v>0</v>
      </c>
      <c r="V10" s="21"/>
      <c r="Y10" s="26">
        <f>SUMIFS('P23+P24 monthly Buchungen'!F2:F730,'P23+P24 monthly Buchungen'!D2:D730,$E10,'P23+P24 monthly Buchungen'!C2:C730,"&gt;="&amp;Y$4,'P23+P24 monthly Buchungen'!C2:C730,"&lt;"&amp;Y$5+1,'P23+P24 monthly Buchungen'!L2:L730,"Ausgaben")-SUMIFS('P23+P24 monthly Buchungen'!F2:F730,'P23+P24 monthly Buchungen'!D2:D730,$E10,'P23+P24 monthly Buchungen'!C2:C730,"&gt;="&amp;Y$4,'P23+P24 monthly Buchungen'!C2:C730,"&lt;"&amp;Y$5+1,'P23+P24 monthly Buchungen'!P2:P730,"Einnahmen")+SUMIFS('P23+P24 monthly Buchungen'!F2:F730,'P23+P24 monthly Buchungen'!D2:D730,$E10,'P23+P24 monthly Buchungen'!C2:C730,"&gt;="&amp;Y$4,'P23+P24 monthly Buchungen'!C2:C730,"&lt;"&amp;Y$5+1,'P23+P24 monthly Buchungen'!L2:L730,"Einnahmen")-SUMIFS('P23+P24 monthly Buchungen'!F2:F730,'P23+P24 monthly Buchungen'!D2:D730,$E10,'P23+P24 monthly Buchungen'!C2:C730,"&gt;="&amp;Y$4,'P23+P24 monthly Buchungen'!C2:C730,"&lt;"&amp;Y$5+1,'P23+P24 monthly Buchungen'!P2:P730,"Ausgaben")</f>
        <v>358.24</v>
      </c>
      <c r="Z10" s="21"/>
      <c r="AC10" s="26">
        <f>SUMIFS('P23+P24 monthly Buchungen'!F2:F730,'P23+P24 monthly Buchungen'!D2:D730,$E10,'P23+P24 monthly Buchungen'!C2:C730,"&gt;="&amp;AC$4,'P23+P24 monthly Buchungen'!C2:C730,"&lt;"&amp;AC$5+1,'P23+P24 monthly Buchungen'!L2:L730,"Ausgaben")-SUMIFS('P23+P24 monthly Buchungen'!F2:F730,'P23+P24 monthly Buchungen'!D2:D730,$E10,'P23+P24 monthly Buchungen'!C2:C730,"&gt;="&amp;AC$4,'P23+P24 monthly Buchungen'!C2:C730,"&lt;"&amp;AC$5+1,'P23+P24 monthly Buchungen'!P2:P730,"Einnahmen")+SUMIFS('P23+P24 monthly Buchungen'!F2:F730,'P23+P24 monthly Buchungen'!D2:D730,$E10,'P23+P24 monthly Buchungen'!C2:C730,"&gt;="&amp;AC$4,'P23+P24 monthly Buchungen'!C2:C730,"&lt;"&amp;AC$5+1,'P23+P24 monthly Buchungen'!L2:L730,"Einnahmen")-SUMIFS('P23+P24 monthly Buchungen'!F2:F730,'P23+P24 monthly Buchungen'!D2:D730,$E10,'P23+P24 monthly Buchungen'!C2:C730,"&gt;="&amp;AC$4,'P23+P24 monthly Buchungen'!C2:C730,"&lt;"&amp;AC$5+1,'P23+P24 monthly Buchungen'!P2:P730,"Ausgaben")</f>
        <v>633.62</v>
      </c>
      <c r="AD10" s="21"/>
      <c r="AG10" s="26">
        <f>SUMIFS('P23+P24 monthly Buchungen'!F2:F730,'P23+P24 monthly Buchungen'!D2:D730,$E10,'P23+P24 monthly Buchungen'!C2:C730,"&gt;="&amp;AG$4,'P23+P24 monthly Buchungen'!C2:C730,"&lt;"&amp;AG$5+1,'P23+P24 monthly Buchungen'!L2:L730,"Ausgaben")-SUMIFS('P23+P24 monthly Buchungen'!F2:F730,'P23+P24 monthly Buchungen'!D2:D730,$E10,'P23+P24 monthly Buchungen'!C2:C730,"&gt;="&amp;AG$4,'P23+P24 monthly Buchungen'!C2:C730,"&lt;"&amp;AG$5+1,'P23+P24 monthly Buchungen'!P2:P730,"Einnahmen")+SUMIFS('P23+P24 monthly Buchungen'!F2:F730,'P23+P24 monthly Buchungen'!D2:D730,$E10,'P23+P24 monthly Buchungen'!C2:C730,"&gt;="&amp;AG$4,'P23+P24 monthly Buchungen'!C2:C730,"&lt;"&amp;AG$5+1,'P23+P24 monthly Buchungen'!L2:L730,"Einnahmen")-SUMIFS('P23+P24 monthly Buchungen'!F2:F730,'P23+P24 monthly Buchungen'!D2:D730,$E10,'P23+P24 monthly Buchungen'!C2:C730,"&gt;="&amp;AG$4,'P23+P24 monthly Buchungen'!C2:C730,"&lt;"&amp;AG$5+1,'P23+P24 monthly Buchungen'!P2:P730,"Ausgaben")</f>
        <v>183.13</v>
      </c>
      <c r="AH10" s="21"/>
      <c r="AK10" s="26">
        <f>SUMIFS('P23+P24 monthly Buchungen'!F2:F730,'P23+P24 monthly Buchungen'!D2:D730,$E10,'P23+P24 monthly Buchungen'!C2:C730,"&gt;="&amp;AK$4,'P23+P24 monthly Buchungen'!C2:C730,"&lt;"&amp;AK$5+1,'P23+P24 monthly Buchungen'!L2:L730,"Ausgaben")-SUMIFS('P23+P24 monthly Buchungen'!F2:F730,'P23+P24 monthly Buchungen'!D2:D730,$E10,'P23+P24 monthly Buchungen'!C2:C730,"&gt;="&amp;AK$4,'P23+P24 monthly Buchungen'!C2:C730,"&lt;"&amp;AK$5+1,'P23+P24 monthly Buchungen'!P2:P730,"Einnahmen")+SUMIFS('P23+P24 monthly Buchungen'!F2:F730,'P23+P24 monthly Buchungen'!D2:D730,$E10,'P23+P24 monthly Buchungen'!C2:C730,"&gt;="&amp;AK$4,'P23+P24 monthly Buchungen'!C2:C730,"&lt;"&amp;AK$5+1,'P23+P24 monthly Buchungen'!L2:L730,"Einnahmen")-SUMIFS('P23+P24 monthly Buchungen'!F2:F730,'P23+P24 monthly Buchungen'!D2:D730,$E10,'P23+P24 monthly Buchungen'!C2:C730,"&gt;="&amp;AK$4,'P23+P24 monthly Buchungen'!C2:C730,"&lt;"&amp;AK$5+1,'P23+P24 monthly Buchungen'!P2:P730,"Ausgaben")</f>
        <v>27.03</v>
      </c>
      <c r="AL10" s="21"/>
      <c r="AO10" s="26">
        <f>SUMIFS('P23+P24 monthly Buchungen'!F2:F730,'P23+P24 monthly Buchungen'!D2:D730,$E10,'P23+P24 monthly Buchungen'!C2:C730,"&gt;="&amp;AO$4,'P23+P24 monthly Buchungen'!C2:C730,"&lt;"&amp;AO$5+1,'P23+P24 monthly Buchungen'!L2:L730,"Ausgaben")-SUMIFS('P23+P24 monthly Buchungen'!F2:F730,'P23+P24 monthly Buchungen'!D2:D730,$E10,'P23+P24 monthly Buchungen'!C2:C730,"&gt;="&amp;AO$4,'P23+P24 monthly Buchungen'!C2:C730,"&lt;"&amp;AO$5+1,'P23+P24 monthly Buchungen'!P2:P730,"Einnahmen")+SUMIFS('P23+P24 monthly Buchungen'!F2:F730,'P23+P24 monthly Buchungen'!D2:D730,$E10,'P23+P24 monthly Buchungen'!C2:C730,"&gt;="&amp;AO$4,'P23+P24 monthly Buchungen'!C2:C730,"&lt;"&amp;AO$5+1,'P23+P24 monthly Buchungen'!L2:L730,"Einnahmen")-SUMIFS('P23+P24 monthly Buchungen'!F2:F730,'P23+P24 monthly Buchungen'!D2:D730,$E10,'P23+P24 monthly Buchungen'!C2:C730,"&gt;="&amp;AO$4,'P23+P24 monthly Buchungen'!C2:C730,"&lt;"&amp;AO$5+1,'P23+P24 monthly Buchungen'!P2:P730,"Ausgaben")</f>
        <v>241.19</v>
      </c>
      <c r="AP10" s="21"/>
      <c r="AS10" s="26">
        <f>SUMIFS('P23+P24 monthly Buchungen'!F2:F730,'P23+P24 monthly Buchungen'!D2:D730,$E10,'P23+P24 monthly Buchungen'!C2:C730,"&gt;="&amp;AS$4,'P23+P24 monthly Buchungen'!C2:C730,"&lt;"&amp;AS$5+1,'P23+P24 monthly Buchungen'!L2:L730,"Ausgaben")-SUMIFS('P23+P24 monthly Buchungen'!F2:F730,'P23+P24 monthly Buchungen'!D2:D730,$E10,'P23+P24 monthly Buchungen'!C2:C730,"&gt;="&amp;AS$4,'P23+P24 monthly Buchungen'!C2:C730,"&lt;"&amp;AS$5+1,'P23+P24 monthly Buchungen'!P2:P730,"Einnahmen")+SUMIFS('P23+P24 monthly Buchungen'!F2:F730,'P23+P24 monthly Buchungen'!D2:D730,$E10,'P23+P24 monthly Buchungen'!C2:C730,"&gt;="&amp;AS$4,'P23+P24 monthly Buchungen'!C2:C730,"&lt;"&amp;AS$5+1,'P23+P24 monthly Buchungen'!L2:L730,"Einnahmen")-SUMIFS('P23+P24 monthly Buchungen'!F2:F730,'P23+P24 monthly Buchungen'!D2:D730,$E10,'P23+P24 monthly Buchungen'!C2:C730,"&gt;="&amp;AS$4,'P23+P24 monthly Buchungen'!C2:C730,"&lt;"&amp;AS$5+1,'P23+P24 monthly Buchungen'!P2:P730,"Ausgaben")</f>
        <v>245.68</v>
      </c>
      <c r="AT10" s="21"/>
      <c r="AW10" s="26">
        <f>SUMIFS('P23+P24 monthly Buchungen'!F2:F730,'P23+P24 monthly Buchungen'!D2:D730,$E10,'P23+P24 monthly Buchungen'!C2:C730,"&gt;="&amp;AW$4,'P23+P24 monthly Buchungen'!C2:C730,"&lt;"&amp;AW$5+1,'P23+P24 monthly Buchungen'!L2:L730,"Ausgaben")-SUMIFS('P23+P24 monthly Buchungen'!F2:F730,'P23+P24 monthly Buchungen'!D2:D730,$E10,'P23+P24 monthly Buchungen'!C2:C730,"&gt;="&amp;AW$4,'P23+P24 monthly Buchungen'!C2:C730,"&lt;"&amp;AW$5+1,'P23+P24 monthly Buchungen'!P2:P730,"Einnahmen")+SUMIFS('P23+P24 monthly Buchungen'!F2:F730,'P23+P24 monthly Buchungen'!D2:D730,$E10,'P23+P24 monthly Buchungen'!C2:C730,"&gt;="&amp;AW$4,'P23+P24 monthly Buchungen'!C2:C730,"&lt;"&amp;AW$5+1,'P23+P24 monthly Buchungen'!L2:L730,"Einnahmen")-SUMIFS('P23+P24 monthly Buchungen'!F2:F730,'P23+P24 monthly Buchungen'!D2:D730,$E10,'P23+P24 monthly Buchungen'!C2:C730,"&gt;="&amp;AW$4,'P23+P24 monthly Buchungen'!C2:C730,"&lt;"&amp;AW$5+1,'P23+P24 monthly Buchungen'!P2:P730,"Ausgaben")</f>
        <v>335.91</v>
      </c>
      <c r="AX10" s="21"/>
      <c r="BA10" s="26">
        <f>SUMIFS('P23+P24 monthly Buchungen'!F2:F730,'P23+P24 monthly Buchungen'!D2:D730,$E10,'P23+P24 monthly Buchungen'!C2:C730,"&gt;="&amp;BA$4,'P23+P24 monthly Buchungen'!C2:C730,"&lt;"&amp;BA$5+1,'P23+P24 monthly Buchungen'!L2:L730,"Ausgaben")-SUMIFS('P23+P24 monthly Buchungen'!F2:F730,'P23+P24 monthly Buchungen'!D2:D730,$E10,'P23+P24 monthly Buchungen'!C2:C730,"&gt;="&amp;BA$4,'P23+P24 monthly Buchungen'!C2:C730,"&lt;"&amp;BA$5+1,'P23+P24 monthly Buchungen'!P2:P730,"Einnahmen")+SUMIFS('P23+P24 monthly Buchungen'!F2:F730,'P23+P24 monthly Buchungen'!D2:D730,$E10,'P23+P24 monthly Buchungen'!C2:C730,"&gt;="&amp;BA$4,'P23+P24 monthly Buchungen'!C2:C730,"&lt;"&amp;BA$5+1,'P23+P24 monthly Buchungen'!L2:L730,"Einnahmen")-SUMIFS('P23+P24 monthly Buchungen'!F2:F730,'P23+P24 monthly Buchungen'!D2:D730,$E10,'P23+P24 monthly Buchungen'!C2:C730,"&gt;="&amp;BA$4,'P23+P24 monthly Buchungen'!C2:C730,"&lt;"&amp;BA$5+1,'P23+P24 monthly Buchungen'!P2:P730,"Ausgaben")</f>
        <v>27.29</v>
      </c>
      <c r="BB10" s="21"/>
      <c r="BE10" s="26">
        <f>SUMIFS('P23+P24 monthly Buchungen'!F2:F730,'P23+P24 monthly Buchungen'!D2:D730,$E10,'P23+P24 monthly Buchungen'!C2:C730,"&gt;="&amp;BE$4,'P23+P24 monthly Buchungen'!C2:C730,"&lt;"&amp;BE$5+1,'P23+P24 monthly Buchungen'!L2:L730,"Ausgaben")-SUMIFS('P23+P24 monthly Buchungen'!F2:F730,'P23+P24 monthly Buchungen'!D2:D730,$E10,'P23+P24 monthly Buchungen'!C2:C730,"&gt;="&amp;BE$4,'P23+P24 monthly Buchungen'!C2:C730,"&lt;"&amp;BE$5+1,'P23+P24 monthly Buchungen'!P2:P730,"Einnahmen")+SUMIFS('P23+P24 monthly Buchungen'!F2:F730,'P23+P24 monthly Buchungen'!D2:D730,$E10,'P23+P24 monthly Buchungen'!C2:C730,"&gt;="&amp;BE$4,'P23+P24 monthly Buchungen'!C2:C730,"&lt;"&amp;BE$5+1,'P23+P24 monthly Buchungen'!L2:L730,"Einnahmen")-SUMIFS('P23+P24 monthly Buchungen'!F2:F730,'P23+P24 monthly Buchungen'!D2:D730,$E10,'P23+P24 monthly Buchungen'!C2:C730,"&gt;="&amp;BE$4,'P23+P24 monthly Buchungen'!C2:C730,"&lt;"&amp;BE$5+1,'P23+P24 monthly Buchungen'!P2:P730,"Ausgaben")</f>
        <v>675.87</v>
      </c>
      <c r="BF10" s="21"/>
      <c r="BI10" s="26">
        <f>SUMIFS('P23+P24 monthly Buchungen'!F2:F730,'P23+P24 monthly Buchungen'!D2:D730,$E10,'P23+P24 monthly Buchungen'!C2:C730,"&gt;="&amp;BI$4,'P23+P24 monthly Buchungen'!C2:C730,"&lt;"&amp;BI$5+1,'P23+P24 monthly Buchungen'!L2:L730,"Ausgaben")-SUMIFS('P23+P24 monthly Buchungen'!F2:F730,'P23+P24 monthly Buchungen'!D2:D730,$E10,'P23+P24 monthly Buchungen'!C2:C730,"&gt;="&amp;BI$4,'P23+P24 monthly Buchungen'!C2:C730,"&lt;"&amp;BI$5+1,'P23+P24 monthly Buchungen'!P2:P730,"Einnahmen")+SUMIFS('P23+P24 monthly Buchungen'!F2:F730,'P23+P24 monthly Buchungen'!D2:D730,$E10,'P23+P24 monthly Buchungen'!C2:C730,"&gt;="&amp;BI$4,'P23+P24 monthly Buchungen'!C2:C730,"&lt;"&amp;BI$5+1,'P23+P24 monthly Buchungen'!L2:L730,"Einnahmen")-SUMIFS('P23+P24 monthly Buchungen'!F2:F730,'P23+P24 monthly Buchungen'!D2:D730,$E10,'P23+P24 monthly Buchungen'!C2:C730,"&gt;="&amp;BI$4,'P23+P24 monthly Buchungen'!C2:C730,"&lt;"&amp;BI$5+1,'P23+P24 monthly Buchungen'!P2:P730,"Ausgaben")</f>
        <v>330.55</v>
      </c>
      <c r="BJ10" s="21"/>
      <c r="BM10" s="26">
        <f>SUMIFS('P23+P24 monthly Buchungen'!F2:F730,'P23+P24 monthly Buchungen'!D2:D730,$E10,'P23+P24 monthly Buchungen'!C2:C730,"&gt;="&amp;BM$4,'P23+P24 monthly Buchungen'!C2:C730,"&lt;"&amp;BM$5+1,'P23+P24 monthly Buchungen'!L2:L730,"Ausgaben")-SUMIFS('P23+P24 monthly Buchungen'!F2:F730,'P23+P24 monthly Buchungen'!D2:D730,$E10,'P23+P24 monthly Buchungen'!C2:C730,"&gt;="&amp;BM$4,'P23+P24 monthly Buchungen'!C2:C730,"&lt;"&amp;BM$5+1,'P23+P24 monthly Buchungen'!P2:P730,"Einnahmen")+SUMIFS('P23+P24 monthly Buchungen'!F2:F730,'P23+P24 monthly Buchungen'!D2:D730,$E10,'P23+P24 monthly Buchungen'!C2:C730,"&gt;="&amp;BM$4,'P23+P24 monthly Buchungen'!C2:C730,"&lt;"&amp;BM$5+1,'P23+P24 monthly Buchungen'!L2:L730,"Einnahmen")-SUMIFS('P23+P24 monthly Buchungen'!F2:F730,'P23+P24 monthly Buchungen'!D2:D730,$E10,'P23+P24 monthly Buchungen'!C2:C730,"&gt;="&amp;BM$4,'P23+P24 monthly Buchungen'!C2:C730,"&lt;"&amp;BM$5+1,'P23+P24 monthly Buchungen'!P2:P730,"Ausgaben")</f>
        <v>1141.29</v>
      </c>
      <c r="BN10" s="21"/>
      <c r="BQ10" s="26">
        <f>SUMIFS('P23+P24 monthly Buchungen'!F2:F730,'P23+P24 monthly Buchungen'!D2:D730,$E10,'P23+P24 monthly Buchungen'!C2:C730,"&gt;="&amp;BQ$4,'P23+P24 monthly Buchungen'!C2:C730,"&lt;"&amp;BQ$5+1,'P23+P24 monthly Buchungen'!L2:L730,"Ausgaben")-SUMIFS('P23+P24 monthly Buchungen'!F2:F730,'P23+P24 monthly Buchungen'!D2:D730,$E10,'P23+P24 monthly Buchungen'!C2:C730,"&gt;="&amp;BQ$4,'P23+P24 monthly Buchungen'!C2:C730,"&lt;"&amp;BQ$5+1,'P23+P24 monthly Buchungen'!P2:P730,"Einnahmen")+SUMIFS('P23+P24 monthly Buchungen'!F2:F730,'P23+P24 monthly Buchungen'!D2:D730,$E10,'P23+P24 monthly Buchungen'!C2:C730,"&gt;="&amp;BQ$4,'P23+P24 monthly Buchungen'!C2:C730,"&lt;"&amp;BQ$5+1,'P23+P24 monthly Buchungen'!L2:L730,"Einnahmen")-SUMIFS('P23+P24 monthly Buchungen'!F2:F730,'P23+P24 monthly Buchungen'!D2:D730,$E10,'P23+P24 monthly Buchungen'!C2:C730,"&gt;="&amp;BQ$4,'P23+P24 monthly Buchungen'!C2:C730,"&lt;"&amp;BQ$5+1,'P23+P24 monthly Buchungen'!P2:P730,"Ausgaben")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Buchungen'!F2:F730,'P23+P24 monthly Buchungen'!D2:D730,$E10,'P23+P24 monthly Buchungen'!C2:C730,"&gt;="&amp;CC$4,'P23+P24 monthly Buchungen'!C2:C730,"&lt;"&amp;CC$5+1,'P23+P24 monthly Buchungen'!L2:L730,"Ausgaben")-SUMIFS('P23+P24 monthly Buchungen'!F2:F730,'P23+P24 monthly Buchungen'!D2:D730,$E10,'P23+P24 monthly Buchungen'!C2:C730,"&gt;="&amp;CC$4,'P23+P24 monthly Buchungen'!C2:C730,"&lt;"&amp;CC$5+1,'P23+P24 monthly Buchungen'!P2:P730,"Einnahmen")+SUMIFS('P23+P24 monthly Buchungen'!F2:F730,'P23+P24 monthly Buchungen'!D2:D730,$E10,'P23+P24 monthly Buchungen'!C2:C730,"&gt;="&amp;CC$4,'P23+P24 monthly Buchungen'!C2:C730,"&lt;"&amp;CC$5+1,'P23+P24 monthly Buchungen'!L2:L730,"Einnahmen")-SUMIFS('P23+P24 monthly Buchungen'!F2:F730,'P23+P24 monthly Buchungen'!D2:D730,$E10,'P23+P24 monthly Buchungen'!C2:C730,"&gt;="&amp;CC$4,'P23+P24 monthly Buchungen'!C2:C730,"&lt;"&amp;CC$5+1,'P23+P24 monthly Buchungen'!P2:P730,"Ausgaben")</f>
        <v>1087.22</v>
      </c>
      <c r="CD10" s="21"/>
      <c r="CG10" s="26">
        <f>SUMIFS('P23+P24 monthly Buchungen'!F2:F730,'P23+P24 monthly Buchungen'!D2:D730,$E10,'P23+P24 monthly Buchungen'!C2:C730,"&gt;="&amp;CG$4,'P23+P24 monthly Buchungen'!C2:C730,"&lt;"&amp;CG$5+1,'P23+P24 monthly Buchungen'!L2:L730,"Ausgaben")-SUMIFS('P23+P24 monthly Buchungen'!F2:F730,'P23+P24 monthly Buchungen'!D2:D730,$E10,'P23+P24 monthly Buchungen'!C2:C730,"&gt;="&amp;CG$4,'P23+P24 monthly Buchungen'!C2:C730,"&lt;"&amp;CG$5+1,'P23+P24 monthly Buchungen'!P2:P730,"Einnahmen")+SUMIFS('P23+P24 monthly Buchungen'!F2:F730,'P23+P24 monthly Buchungen'!D2:D730,$E10,'P23+P24 monthly Buchungen'!C2:C730,"&gt;="&amp;CG$4,'P23+P24 monthly Buchungen'!C2:C730,"&lt;"&amp;CG$5+1,'P23+P24 monthly Buchungen'!L2:L730,"Einnahmen")-SUMIFS('P23+P24 monthly Buchungen'!F2:F730,'P23+P24 monthly Buchungen'!D2:D730,$E10,'P23+P24 monthly Buchungen'!C2:C730,"&gt;="&amp;CG$4,'P23+P24 monthly Buchungen'!C2:C730,"&lt;"&amp;CG$5+1,'P23+P24 monthly Buchungen'!P2:P730,"Ausgaben")</f>
        <v>27.39</v>
      </c>
      <c r="CH10" s="21"/>
      <c r="CK10" s="26">
        <f>SUMIFS('P23+P24 monthly Buchungen'!F2:F730,'P23+P24 monthly Buchungen'!D2:D730,$E10,'P23+P24 monthly Buchungen'!C2:C730,"&gt;="&amp;CK$4,'P23+P24 monthly Buchungen'!C2:C730,"&lt;"&amp;CK$5+1,'P23+P24 monthly Buchungen'!L2:L730,"Ausgaben")-SUMIFS('P23+P24 monthly Buchungen'!F2:F730,'P23+P24 monthly Buchungen'!D2:D730,$E10,'P23+P24 monthly Buchungen'!C2:C730,"&gt;="&amp;CK$4,'P23+P24 monthly Buchungen'!C2:C730,"&lt;"&amp;CK$5+1,'P23+P24 monthly Buchungen'!P2:P730,"Einnahmen")+SUMIFS('P23+P24 monthly Buchungen'!F2:F730,'P23+P24 monthly Buchungen'!D2:D730,$E10,'P23+P24 monthly Buchungen'!C2:C730,"&gt;="&amp;CK$4,'P23+P24 monthly Buchungen'!C2:C730,"&lt;"&amp;CK$5+1,'P23+P24 monthly Buchungen'!L2:L730,"Einnahmen")-SUMIFS('P23+P24 monthly Buchungen'!F2:F730,'P23+P24 monthly Buchungen'!D2:D730,$E10,'P23+P24 monthly Buchungen'!C2:C730,"&gt;="&amp;CK$4,'P23+P24 monthly Buchungen'!C2:C730,"&lt;"&amp;CK$5+1,'P23+P24 monthly Buchungen'!P2:P730,"Ausgaben")</f>
        <v>758.09</v>
      </c>
      <c r="CL10" s="21"/>
      <c r="CO10" s="26">
        <f>SUMIFS('P23+P24 monthly Buchungen'!F2:F730,'P23+P24 monthly Buchungen'!D2:D730,$E10,'P23+P24 monthly Buchungen'!C2:C730,"&gt;="&amp;CO$4,'P23+P24 monthly Buchungen'!C2:C730,"&lt;"&amp;CO$5+1,'P23+P24 monthly Buchungen'!L2:L730,"Ausgaben")-SUMIFS('P23+P24 monthly Buchungen'!F2:F730,'P23+P24 monthly Buchungen'!D2:D730,$E10,'P23+P24 monthly Buchungen'!C2:C730,"&gt;="&amp;CO$4,'P23+P24 monthly Buchungen'!C2:C730,"&lt;"&amp;CO$5+1,'P23+P24 monthly Buchungen'!P2:P730,"Einnahmen")+SUMIFS('P23+P24 monthly Buchungen'!F2:F730,'P23+P24 monthly Buchungen'!D2:D730,$E10,'P23+P24 monthly Buchungen'!C2:C730,"&gt;="&amp;CO$4,'P23+P24 monthly Buchungen'!C2:C730,"&lt;"&amp;CO$5+1,'P23+P24 monthly Buchungen'!L2:L730,"Einnahmen")-SUMIFS('P23+P24 monthly Buchungen'!F2:F730,'P23+P24 monthly Buchungen'!D2:D730,$E10,'P23+P24 monthly Buchungen'!C2:C730,"&gt;="&amp;CO$4,'P23+P24 monthly Buchungen'!C2:C730,"&lt;"&amp;CO$5+1,'P23+P24 monthly Buchungen'!P2:P730,"Ausgaben")</f>
        <v>568.99</v>
      </c>
      <c r="CP10" s="21"/>
      <c r="CS10" s="26">
        <f>SUMIFS('P23+P24 monthly Buchungen'!F2:F730,'P23+P24 monthly Buchungen'!D2:D730,$E10,'P23+P24 monthly Buchungen'!C2:C730,"&gt;="&amp;CS$4,'P23+P24 monthly Buchungen'!C2:C730,"&lt;"&amp;CS$5+1,'P23+P24 monthly Buchungen'!L2:L730,"Ausgaben")-SUMIFS('P23+P24 monthly Buchungen'!F2:F730,'P23+P24 monthly Buchungen'!D2:D730,$E10,'P23+P24 monthly Buchungen'!C2:C730,"&gt;="&amp;CS$4,'P23+P24 monthly Buchungen'!C2:C730,"&lt;"&amp;CS$5+1,'P23+P24 monthly Buchungen'!P2:P730,"Einnahmen")+SUMIFS('P23+P24 monthly Buchungen'!F2:F730,'P23+P24 monthly Buchungen'!D2:D730,$E10,'P23+P24 monthly Buchungen'!C2:C730,"&gt;="&amp;CS$4,'P23+P24 monthly Buchungen'!C2:C730,"&lt;"&amp;CS$5+1,'P23+P24 monthly Buchungen'!L2:L730,"Einnahmen")-SUMIFS('P23+P24 monthly Buchungen'!F2:F730,'P23+P24 monthly Buchungen'!D2:D730,$E10,'P23+P24 monthly Buchungen'!C2:C730,"&gt;="&amp;CS$4,'P23+P24 monthly Buchungen'!C2:C730,"&lt;"&amp;CS$5+1,'P23+P24 monthly Buchungen'!P2:P730,"Ausgaben")</f>
        <v>1108.8499999999999</v>
      </c>
      <c r="CT10" s="21"/>
      <c r="CW10" s="26">
        <f>SUMIFS('P23+P24 monthly Buchungen'!F2:F730,'P23+P24 monthly Buchungen'!D2:D730,$E10,'P23+P24 monthly Buchungen'!C2:C730,"&gt;="&amp;CW$4,'P23+P24 monthly Buchungen'!C2:C730,"&lt;"&amp;CW$5+1,'P23+P24 monthly Buchungen'!L2:L730,"Ausgaben")-SUMIFS('P23+P24 monthly Buchungen'!F2:F730,'P23+P24 monthly Buchungen'!D2:D730,$E10,'P23+P24 monthly Buchungen'!C2:C730,"&gt;="&amp;CW$4,'P23+P24 monthly Buchungen'!C2:C730,"&lt;"&amp;CW$5+1,'P23+P24 monthly Buchungen'!P2:P730,"Einnahmen")+SUMIFS('P23+P24 monthly Buchungen'!F2:F730,'P23+P24 monthly Buchungen'!D2:D730,$E10,'P23+P24 monthly Buchungen'!C2:C730,"&gt;="&amp;CW$4,'P23+P24 monthly Buchungen'!C2:C730,"&lt;"&amp;CW$5+1,'P23+P24 monthly Buchungen'!L2:L730,"Einnahmen")-SUMIFS('P23+P24 monthly Buchungen'!F2:F730,'P23+P24 monthly Buchungen'!D2:D730,$E10,'P23+P24 monthly Buchungen'!C2:C730,"&gt;="&amp;CW$4,'P23+P24 monthly Buchungen'!C2:C730,"&lt;"&amp;CW$5+1,'P23+P24 monthly Buchungen'!P2:P730,"Ausgaben")</f>
        <v>2161.5500000000002</v>
      </c>
      <c r="CX10" s="21"/>
      <c r="DA10" s="26">
        <f>SUMIFS('P23+P24 monthly Buchungen'!F2:F730,'P23+P24 monthly Buchungen'!D2:D730,$E10,'P23+P24 monthly Buchungen'!C2:C730,"&gt;="&amp;DA$4,'P23+P24 monthly Buchungen'!C2:C730,"&lt;"&amp;DA$5+1,'P23+P24 monthly Buchungen'!L2:L730,"Ausgaben")-SUMIFS('P23+P24 monthly Buchungen'!F2:F730,'P23+P24 monthly Buchungen'!D2:D730,$E10,'P23+P24 monthly Buchungen'!C2:C730,"&gt;="&amp;DA$4,'P23+P24 monthly Buchungen'!C2:C730,"&lt;"&amp;DA$5+1,'P23+P24 monthly Buchungen'!P2:P730,"Einnahmen")+SUMIFS('P23+P24 monthly Buchungen'!F2:F730,'P23+P24 monthly Buchungen'!D2:D730,$E10,'P23+P24 monthly Buchungen'!C2:C730,"&gt;="&amp;DA$4,'P23+P24 monthly Buchungen'!C2:C730,"&lt;"&amp;DA$5+1,'P23+P24 monthly Buchungen'!L2:L730,"Einnahmen")-SUMIFS('P23+P24 monthly Buchungen'!F2:F730,'P23+P24 monthly Buchungen'!D2:D730,$E10,'P23+P24 monthly Buchungen'!C2:C730,"&gt;="&amp;DA$4,'P23+P24 monthly Buchungen'!C2:C730,"&lt;"&amp;DA$5+1,'P23+P24 monthly Buchungen'!P2:P730,"Ausgaben")</f>
        <v>34.129999999999995</v>
      </c>
      <c r="DB10" s="21"/>
      <c r="DE10" s="26">
        <f>SUMIFS('P23+P24 monthly Buchungen'!F2:F730,'P23+P24 monthly Buchungen'!D2:D730,$E10,'P23+P24 monthly Buchungen'!C2:C730,"&gt;="&amp;DE$4,'P23+P24 monthly Buchungen'!C2:C730,"&lt;"&amp;DE$5+1,'P23+P24 monthly Buchungen'!L2:L730,"Ausgaben")-SUMIFS('P23+P24 monthly Buchungen'!F2:F730,'P23+P24 monthly Buchungen'!D2:D730,$E10,'P23+P24 monthly Buchungen'!C2:C730,"&gt;="&amp;DE$4,'P23+P24 monthly Buchungen'!C2:C730,"&lt;"&amp;DE$5+1,'P23+P24 monthly Buchungen'!P2:P730,"Einnahmen")+SUMIFS('P23+P24 monthly Buchungen'!F2:F730,'P23+P24 monthly Buchungen'!D2:D730,$E10,'P23+P24 monthly Buchungen'!C2:C730,"&gt;="&amp;DE$4,'P23+P24 monthly Buchungen'!C2:C730,"&lt;"&amp;DE$5+1,'P23+P24 monthly Buchungen'!L2:L730,"Einnahmen")-SUMIFS('P23+P24 monthly Buchungen'!F2:F730,'P23+P24 monthly Buchungen'!D2:D730,$E10,'P23+P24 monthly Buchungen'!C2:C730,"&gt;="&amp;DE$4,'P23+P24 monthly Buchungen'!C2:C730,"&lt;"&amp;DE$5+1,'P23+P24 monthly Buchungen'!P2:P730,"Ausgaben")</f>
        <v>259.58</v>
      </c>
      <c r="DF10" s="21"/>
      <c r="DI10" s="26">
        <f>SUMIFS('P23+P24 monthly Buchungen'!F2:F730,'P23+P24 monthly Buchungen'!D2:D730,$E10,'P23+P24 monthly Buchungen'!C2:C730,"&gt;="&amp;DI$4,'P23+P24 monthly Buchungen'!C2:C730,"&lt;"&amp;DI$5+1,'P23+P24 monthly Buchungen'!L2:L730,"Ausgaben")-SUMIFS('P23+P24 monthly Buchungen'!F2:F730,'P23+P24 monthly Buchungen'!D2:D730,$E10,'P23+P24 monthly Buchungen'!C2:C730,"&gt;="&amp;DI$4,'P23+P24 monthly Buchungen'!C2:C730,"&lt;"&amp;DI$5+1,'P23+P24 monthly Buchungen'!P2:P730,"Einnahmen")+SUMIFS('P23+P24 monthly Buchungen'!F2:F730,'P23+P24 monthly Buchungen'!D2:D730,$E10,'P23+P24 monthly Buchungen'!C2:C730,"&gt;="&amp;DI$4,'P23+P24 monthly Buchungen'!C2:C730,"&lt;"&amp;DI$5+1,'P23+P24 monthly Buchungen'!L2:L730,"Einnahmen")-SUMIFS('P23+P24 monthly Buchungen'!F2:F730,'P23+P24 monthly Buchungen'!D2:D730,$E10,'P23+P24 monthly Buchungen'!C2:C730,"&gt;="&amp;DI$4,'P23+P24 monthly Buchungen'!C2:C730,"&lt;"&amp;DI$5+1,'P23+P24 monthly Buchungen'!P2:P730,"Ausgaben")</f>
        <v>373</v>
      </c>
      <c r="DJ10" s="21"/>
      <c r="DM10" s="26">
        <f>SUMIFS('P23+P24 monthly Buchungen'!F2:F730,'P23+P24 monthly Buchungen'!D2:D730,$E10,'P23+P24 monthly Buchungen'!C2:C730,"&gt;="&amp;DM$4,'P23+P24 monthly Buchungen'!C2:C730,"&lt;"&amp;DM$5+1,'P23+P24 monthly Buchungen'!L2:L730,"Ausgaben")-SUMIFS('P23+P24 monthly Buchungen'!F2:F730,'P23+P24 monthly Buchungen'!D2:D730,$E10,'P23+P24 monthly Buchungen'!C2:C730,"&gt;="&amp;DM$4,'P23+P24 monthly Buchungen'!C2:C730,"&lt;"&amp;DM$5+1,'P23+P24 monthly Buchungen'!P2:P730,"Einnahmen")+SUMIFS('P23+P24 monthly Buchungen'!F2:F730,'P23+P24 monthly Buchungen'!D2:D730,$E10,'P23+P24 monthly Buchungen'!C2:C730,"&gt;="&amp;DM$4,'P23+P24 monthly Buchungen'!C2:C730,"&lt;"&amp;DM$5+1,'P23+P24 monthly Buchungen'!L2:L730,"Einnahmen")-SUMIFS('P23+P24 monthly Buchungen'!F2:F730,'P23+P24 monthly Buchungen'!D2:D730,$E10,'P23+P24 monthly Buchungen'!C2:C730,"&gt;="&amp;DM$4,'P23+P24 monthly Buchungen'!C2:C730,"&lt;"&amp;DM$5+1,'P23+P24 monthly Buchungen'!P2:P730,"Ausgaben")</f>
        <v>3881.4800000000005</v>
      </c>
      <c r="DN10" s="21"/>
      <c r="DQ10" s="26">
        <f>SUMIFS('P23+P24 monthly Buchungen'!F2:F730,'P23+P24 monthly Buchungen'!D2:D730,$E10,'P23+P24 monthly Buchungen'!C2:C730,"&gt;="&amp;DQ$4,'P23+P24 monthly Buchungen'!C2:C730,"&lt;"&amp;DQ$5+1,'P23+P24 monthly Buchungen'!L2:L730,"Ausgaben")-SUMIFS('P23+P24 monthly Buchungen'!F2:F730,'P23+P24 monthly Buchungen'!D2:D730,$E10,'P23+P24 monthly Buchungen'!C2:C730,"&gt;="&amp;DQ$4,'P23+P24 monthly Buchungen'!C2:C730,"&lt;"&amp;DQ$5+1,'P23+P24 monthly Buchungen'!P2:P730,"Einnahmen")+SUMIFS('P23+P24 monthly Buchungen'!F2:F730,'P23+P24 monthly Buchungen'!D2:D730,$E10,'P23+P24 monthly Buchungen'!C2:C730,"&gt;="&amp;DQ$4,'P23+P24 monthly Buchungen'!C2:C730,"&lt;"&amp;DQ$5+1,'P23+P24 monthly Buchungen'!L2:L730,"Einnahmen")-SUMIFS('P23+P24 monthly Buchungen'!F2:F730,'P23+P24 monthly Buchungen'!D2:D730,$E10,'P23+P24 monthly Buchungen'!C2:C730,"&gt;="&amp;DQ$4,'P23+P24 monthly Buchungen'!C2:C730,"&lt;"&amp;DQ$5+1,'P23+P24 monthly Buchungen'!P2:P730,"Ausgaben")</f>
        <v>258.93</v>
      </c>
      <c r="DR10" s="21"/>
      <c r="DU10" s="26">
        <f>SUMIFS('P23+P24 monthly Buchungen'!F2:F730,'P23+P24 monthly Buchungen'!D2:D730,$E10,'P23+P24 monthly Buchungen'!C2:C730,"&gt;="&amp;DU$4,'P23+P24 monthly Buchungen'!C2:C730,"&lt;"&amp;DU$5+1,'P23+P24 monthly Buchungen'!L2:L730,"Ausgaben")-SUMIFS('P23+P24 monthly Buchungen'!F2:F730,'P23+P24 monthly Buchungen'!D2:D730,$E10,'P23+P24 monthly Buchungen'!C2:C730,"&gt;="&amp;DU$4,'P23+P24 monthly Buchungen'!C2:C730,"&lt;"&amp;DU$5+1,'P23+P24 monthly Buchungen'!P2:P730,"Einnahmen")+SUMIFS('P23+P24 monthly Buchungen'!F2:F730,'P23+P24 monthly Buchungen'!D2:D730,$E10,'P23+P24 monthly Buchungen'!C2:C730,"&gt;="&amp;DU$4,'P23+P24 monthly Buchungen'!C2:C730,"&lt;"&amp;DU$5+1,'P23+P24 monthly Buchungen'!L2:L730,"Einnahmen")-SUMIFS('P23+P24 monthly Buchungen'!F2:F730,'P23+P24 monthly Buchungen'!D2:D730,$E10,'P23+P24 monthly Buchungen'!C2:C730,"&gt;="&amp;DU$4,'P23+P24 monthly Buchungen'!C2:C730,"&lt;"&amp;DU$5+1,'P23+P24 monthly Buchungen'!P2:P730,"Ausgaben")</f>
        <v>1070.9299999999998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Buchungen'!F2:F730,'P23+P24 monthly Buchungen'!D2:D730,$E10,'P23+P24 monthly Buchungen'!C2:C730,"&gt;="&amp;EG$4,'P23+P24 monthly Buchungen'!C2:C730,"&lt;"&amp;EG$5+1,'P23+P24 monthly Buchungen'!L2:L730,"Ausgaben")-SUMIFS('P23+P24 monthly Buchungen'!F2:F730,'P23+P24 monthly Buchungen'!D2:D730,$E10,'P23+P24 monthly Buchungen'!C2:C730,"&gt;="&amp;EG$4,'P23+P24 monthly Buchungen'!C2:C730,"&lt;"&amp;EG$5+1,'P23+P24 monthly Buchungen'!P2:P730,"Einnahmen")+SUMIFS('P23+P24 monthly Buchungen'!F2:F730,'P23+P24 monthly Buchungen'!D2:D730,$E10,'P23+P24 monthly Buchungen'!C2:C730,"&gt;="&amp;EG$4,'P23+P24 monthly Buchungen'!C2:C730,"&lt;"&amp;EG$5+1,'P23+P24 monthly Buchungen'!L2:L730,"Einnahmen")-SUMIFS('P23+P24 monthly Buchungen'!F2:F730,'P23+P24 monthly Buchungen'!D2:D730,$E10,'P23+P24 monthly Buchungen'!C2:C730,"&gt;="&amp;EG$4,'P23+P24 monthly Buchungen'!C2:C730,"&lt;"&amp;EG$5+1,'P23+P24 monthly Buchungen'!P2:P730,"Ausgaben")</f>
        <v>586.98</v>
      </c>
      <c r="EH10" s="21"/>
      <c r="EK10" s="26">
        <f>SUMIFS('P23+P24 monthly Buchungen'!F2:F730,'P23+P24 monthly Buchungen'!D2:D730,$E10,'P23+P24 monthly Buchungen'!C2:C730,"&gt;="&amp;EK$4,'P23+P24 monthly Buchungen'!C2:C730,"&lt;"&amp;EK$5+1,'P23+P24 monthly Buchungen'!L2:L730,"Ausgaben")-SUMIFS('P23+P24 monthly Buchungen'!F2:F730,'P23+P24 monthly Buchungen'!D2:D730,$E10,'P23+P24 monthly Buchungen'!C2:C730,"&gt;="&amp;EK$4,'P23+P24 monthly Buchungen'!C2:C730,"&lt;"&amp;EK$5+1,'P23+P24 monthly Buchungen'!P2:P730,"Einnahmen")+SUMIFS('P23+P24 monthly Buchungen'!F2:F730,'P23+P24 monthly Buchungen'!D2:D730,$E10,'P23+P24 monthly Buchungen'!C2:C730,"&gt;="&amp;EK$4,'P23+P24 monthly Buchungen'!C2:C730,"&lt;"&amp;EK$5+1,'P23+P24 monthly Buchungen'!L2:L730,"Einnahmen")-SUMIFS('P23+P24 monthly Buchungen'!F2:F730,'P23+P24 monthly Buchungen'!D2:D730,$E10,'P23+P24 monthly Buchungen'!C2:C730,"&gt;="&amp;EK$4,'P23+P24 monthly Buchungen'!C2:C730,"&lt;"&amp;EK$5+1,'P23+P24 monthly Buchungen'!P2:P730,"Ausgaben")</f>
        <v>0</v>
      </c>
      <c r="EL10" s="21"/>
      <c r="EO10" s="26">
        <f>SUMIFS('P23+P24 monthly Buchungen'!F2:F730,'P23+P24 monthly Buchungen'!D2:D730,$E10,'P23+P24 monthly Buchungen'!C2:C730,"&gt;="&amp;EO$4,'P23+P24 monthly Buchungen'!C2:C730,"&lt;"&amp;EO$5+1,'P23+P24 monthly Buchungen'!L2:L730,"Ausgaben")-SUMIFS('P23+P24 monthly Buchungen'!F2:F730,'P23+P24 monthly Buchungen'!D2:D730,$E10,'P23+P24 monthly Buchungen'!C2:C730,"&gt;="&amp;EO$4,'P23+P24 monthly Buchungen'!C2:C730,"&lt;"&amp;EO$5+1,'P23+P24 monthly Buchungen'!P2:P730,"Einnahmen")+SUMIFS('P23+P24 monthly Buchungen'!F2:F730,'P23+P24 monthly Buchungen'!D2:D730,$E10,'P23+P24 monthly Buchungen'!C2:C730,"&gt;="&amp;EO$4,'P23+P24 monthly Buchungen'!C2:C730,"&lt;"&amp;EO$5+1,'P23+P24 monthly Buchungen'!L2:L730,"Einnahmen")-SUMIFS('P23+P24 monthly Buchungen'!F2:F730,'P23+P24 monthly Buchungen'!D2:D730,$E10,'P23+P24 monthly Buchungen'!C2:C730,"&gt;="&amp;EO$4,'P23+P24 monthly Buchungen'!C2:C730,"&lt;"&amp;EO$5+1,'P23+P24 monthly Buchungen'!P2:P730,"Ausgaben")</f>
        <v>0</v>
      </c>
      <c r="EP10" s="21"/>
      <c r="ES10" s="26">
        <f>SUMIFS('P23+P24 monthly Buchungen'!F2:F730,'P23+P24 monthly Buchungen'!D2:D730,$E10,'P23+P24 monthly Buchungen'!C2:C730,"&gt;="&amp;ES$4,'P23+P24 monthly Buchungen'!C2:C730,"&lt;"&amp;ES$5+1,'P23+P24 monthly Buchungen'!L2:L730,"Ausgaben")-SUMIFS('P23+P24 monthly Buchungen'!F2:F730,'P23+P24 monthly Buchungen'!D2:D730,$E10,'P23+P24 monthly Buchungen'!C2:C730,"&gt;="&amp;ES$4,'P23+P24 monthly Buchungen'!C2:C730,"&lt;"&amp;ES$5+1,'P23+P24 monthly Buchungen'!P2:P730,"Einnahmen")+SUMIFS('P23+P24 monthly Buchungen'!F2:F730,'P23+P24 monthly Buchungen'!D2:D730,$E10,'P23+P24 monthly Buchungen'!C2:C730,"&gt;="&amp;ES$4,'P23+P24 monthly Buchungen'!C2:C730,"&lt;"&amp;ES$5+1,'P23+P24 monthly Buchungen'!L2:L730,"Einnahmen")-SUMIFS('P23+P24 monthly Buchungen'!F2:F730,'P23+P24 monthly Buchungen'!D2:D730,$E10,'P23+P24 monthly Buchungen'!C2:C730,"&gt;="&amp;ES$4,'P23+P24 monthly Buchungen'!C2:C730,"&lt;"&amp;ES$5+1,'P23+P24 monthly Buchungen'!P2:P730,"Ausgaben")</f>
        <v>0</v>
      </c>
      <c r="ET10" s="21"/>
      <c r="EW10" s="26">
        <f>SUMIFS('P23+P24 monthly Buchungen'!F2:F730,'P23+P24 monthly Buchungen'!D2:D730,$E10,'P23+P24 monthly Buchungen'!C2:C730,"&gt;="&amp;EW$4,'P23+P24 monthly Buchungen'!C2:C730,"&lt;"&amp;EW$5+1,'P23+P24 monthly Buchungen'!L2:L730,"Ausgaben")-SUMIFS('P23+P24 monthly Buchungen'!F2:F730,'P23+P24 monthly Buchungen'!D2:D730,$E10,'P23+P24 monthly Buchungen'!C2:C730,"&gt;="&amp;EW$4,'P23+P24 monthly Buchungen'!C2:C730,"&lt;"&amp;EW$5+1,'P23+P24 monthly Buchungen'!P2:P730,"Einnahmen")+SUMIFS('P23+P24 monthly Buchungen'!F2:F730,'P23+P24 monthly Buchungen'!D2:D730,$E10,'P23+P24 monthly Buchungen'!C2:C730,"&gt;="&amp;EW$4,'P23+P24 monthly Buchungen'!C2:C730,"&lt;"&amp;EW$5+1,'P23+P24 monthly Buchungen'!L2:L730,"Einnahmen")-SUMIFS('P23+P24 monthly Buchungen'!F2:F730,'P23+P24 monthly Buchungen'!D2:D730,$E10,'P23+P24 monthly Buchungen'!C2:C730,"&gt;="&amp;EW$4,'P23+P24 monthly Buchungen'!C2:C730,"&lt;"&amp;EW$5+1,'P23+P24 monthly Buchungen'!P2:P730,"Ausgaben")</f>
        <v>0</v>
      </c>
      <c r="EX10" s="21"/>
      <c r="FA10" s="26">
        <f>SUMIFS('P23+P24 monthly Buchungen'!F2:F730,'P23+P24 monthly Buchungen'!D2:D730,$E10,'P23+P24 monthly Buchungen'!C2:C730,"&gt;="&amp;FA$4,'P23+P24 monthly Buchungen'!C2:C730,"&lt;"&amp;FA$5+1,'P23+P24 monthly Buchungen'!L2:L730,"Ausgaben")-SUMIFS('P23+P24 monthly Buchungen'!F2:F730,'P23+P24 monthly Buchungen'!D2:D730,$E10,'P23+P24 monthly Buchungen'!C2:C730,"&gt;="&amp;FA$4,'P23+P24 monthly Buchungen'!C2:C730,"&lt;"&amp;FA$5+1,'P23+P24 monthly Buchungen'!P2:P730,"Einnahmen")+SUMIFS('P23+P24 monthly Buchungen'!F2:F730,'P23+P24 monthly Buchungen'!D2:D730,$E10,'P23+P24 monthly Buchungen'!C2:C730,"&gt;="&amp;FA$4,'P23+P24 monthly Buchungen'!C2:C730,"&lt;"&amp;FA$5+1,'P23+P24 monthly Buchungen'!L2:L730,"Einnahmen")-SUMIFS('P23+P24 monthly Buchungen'!F2:F730,'P23+P24 monthly Buchungen'!D2:D730,$E10,'P23+P24 monthly Buchungen'!C2:C730,"&gt;="&amp;FA$4,'P23+P24 monthly Buchungen'!C2:C730,"&lt;"&amp;FA$5+1,'P23+P24 monthly Buchungen'!P2:P730,"Ausgaben")</f>
        <v>0</v>
      </c>
      <c r="FB10" s="21"/>
      <c r="FE10" s="26">
        <f>SUMIFS('P23+P24 monthly Buchungen'!F2:F730,'P23+P24 monthly Buchungen'!D2:D730,$E10,'P23+P24 monthly Buchungen'!C2:C730,"&gt;="&amp;FE$4,'P23+P24 monthly Buchungen'!C2:C730,"&lt;"&amp;FE$5+1,'P23+P24 monthly Buchungen'!L2:L730,"Ausgaben")-SUMIFS('P23+P24 monthly Buchungen'!F2:F730,'P23+P24 monthly Buchungen'!D2:D730,$E10,'P23+P24 monthly Buchungen'!C2:C730,"&gt;="&amp;FE$4,'P23+P24 monthly Buchungen'!C2:C730,"&lt;"&amp;FE$5+1,'P23+P24 monthly Buchungen'!P2:P730,"Einnahmen")+SUMIFS('P23+P24 monthly Buchungen'!F2:F730,'P23+P24 monthly Buchungen'!D2:D730,$E10,'P23+P24 monthly Buchungen'!C2:C730,"&gt;="&amp;FE$4,'P23+P24 monthly Buchungen'!C2:C730,"&lt;"&amp;FE$5+1,'P23+P24 monthly Buchungen'!L2:L730,"Einnahmen")-SUMIFS('P23+P24 monthly Buchungen'!F2:F730,'P23+P24 monthly Buchungen'!D2:D730,$E10,'P23+P24 monthly Buchungen'!C2:C730,"&gt;="&amp;FE$4,'P23+P24 monthly Buchungen'!C2:C730,"&lt;"&amp;FE$5+1,'P23+P24 monthly Buchungen'!P2:P730,"Ausgaben")</f>
        <v>0</v>
      </c>
      <c r="FF10" s="21"/>
      <c r="FI10" s="26">
        <f>SUMIFS('P23+P24 monthly Buchungen'!F2:F730,'P23+P24 monthly Buchungen'!D2:D730,$E10,'P23+P24 monthly Buchungen'!C2:C730,"&gt;="&amp;FI$4,'P23+P24 monthly Buchungen'!C2:C730,"&lt;"&amp;FI$5+1,'P23+P24 monthly Buchungen'!L2:L730,"Ausgaben")-SUMIFS('P23+P24 monthly Buchungen'!F2:F730,'P23+P24 monthly Buchungen'!D2:D730,$E10,'P23+P24 monthly Buchungen'!C2:C730,"&gt;="&amp;FI$4,'P23+P24 monthly Buchungen'!C2:C730,"&lt;"&amp;FI$5+1,'P23+P24 monthly Buchungen'!P2:P730,"Einnahmen")+SUMIFS('P23+P24 monthly Buchungen'!F2:F730,'P23+P24 monthly Buchungen'!D2:D730,$E10,'P23+P24 monthly Buchungen'!C2:C730,"&gt;="&amp;FI$4,'P23+P24 monthly Buchungen'!C2:C730,"&lt;"&amp;FI$5+1,'P23+P24 monthly Buchungen'!L2:L730,"Einnahmen")-SUMIFS('P23+P24 monthly Buchungen'!F2:F730,'P23+P24 monthly Buchungen'!D2:D730,$E10,'P23+P24 monthly Buchungen'!C2:C730,"&gt;="&amp;FI$4,'P23+P24 monthly Buchungen'!C2:C730,"&lt;"&amp;FI$5+1,'P23+P24 monthly Buchungen'!P2:P730,"Ausgaben")</f>
        <v>0</v>
      </c>
      <c r="FJ10" s="21"/>
      <c r="FM10" s="26">
        <f>SUMIFS('P23+P24 monthly Buchungen'!F2:F730,'P23+P24 monthly Buchungen'!D2:D730,$E10,'P23+P24 monthly Buchungen'!C2:C730,"&gt;="&amp;FM$4,'P23+P24 monthly Buchungen'!C2:C730,"&lt;"&amp;FM$5+1,'P23+P24 monthly Buchungen'!L2:L730,"Ausgaben")-SUMIFS('P23+P24 monthly Buchungen'!F2:F730,'P23+P24 monthly Buchungen'!D2:D730,$E10,'P23+P24 monthly Buchungen'!C2:C730,"&gt;="&amp;FM$4,'P23+P24 monthly Buchungen'!C2:C730,"&lt;"&amp;FM$5+1,'P23+P24 monthly Buchungen'!P2:P730,"Einnahmen")+SUMIFS('P23+P24 monthly Buchungen'!F2:F730,'P23+P24 monthly Buchungen'!D2:D730,$E10,'P23+P24 monthly Buchungen'!C2:C730,"&gt;="&amp;FM$4,'P23+P24 monthly Buchungen'!C2:C730,"&lt;"&amp;FM$5+1,'P23+P24 monthly Buchungen'!L2:L730,"Einnahmen")-SUMIFS('P23+P24 monthly Buchungen'!F2:F730,'P23+P24 monthly Buchungen'!D2:D730,$E10,'P23+P24 monthly Buchungen'!C2:C730,"&gt;="&amp;FM$4,'P23+P24 monthly Buchungen'!C2:C730,"&lt;"&amp;FM$5+1,'P23+P24 monthly Buchungen'!P2:P730,"Ausgaben")</f>
        <v>0</v>
      </c>
      <c r="FN10" s="21"/>
      <c r="FQ10" s="26">
        <f>SUMIFS('P23+P24 monthly Buchungen'!F2:F730,'P23+P24 monthly Buchungen'!D2:D730,$E10,'P23+P24 monthly Buchungen'!C2:C730,"&gt;="&amp;FQ$4,'P23+P24 monthly Buchungen'!C2:C730,"&lt;"&amp;FQ$5+1,'P23+P24 monthly Buchungen'!L2:L730,"Ausgaben")-SUMIFS('P23+P24 monthly Buchungen'!F2:F730,'P23+P24 monthly Buchungen'!D2:D730,$E10,'P23+P24 monthly Buchungen'!C2:C730,"&gt;="&amp;FQ$4,'P23+P24 monthly Buchungen'!C2:C730,"&lt;"&amp;FQ$5+1,'P23+P24 monthly Buchungen'!P2:P730,"Einnahmen")+SUMIFS('P23+P24 monthly Buchungen'!F2:F730,'P23+P24 monthly Buchungen'!D2:D730,$E10,'P23+P24 monthly Buchungen'!C2:C730,"&gt;="&amp;FQ$4,'P23+P24 monthly Buchungen'!C2:C730,"&lt;"&amp;FQ$5+1,'P23+P24 monthly Buchungen'!L2:L730,"Einnahmen")-SUMIFS('P23+P24 monthly Buchungen'!F2:F730,'P23+P24 monthly Buchungen'!D2:D730,$E10,'P23+P24 monthly Buchungen'!C2:C730,"&gt;="&amp;FQ$4,'P23+P24 monthly Buchungen'!C2:C730,"&lt;"&amp;FQ$5+1,'P23+P24 monthly Buchungen'!P2:P730,"Ausgaben")</f>
        <v>0</v>
      </c>
      <c r="FR10" s="21"/>
      <c r="FU10" s="26">
        <f>SUMIFS('P23+P24 monthly Buchungen'!F2:F730,'P23+P24 monthly Buchungen'!D2:D730,$E10,'P23+P24 monthly Buchungen'!C2:C730,"&gt;="&amp;FU$4,'P23+P24 monthly Buchungen'!C2:C730,"&lt;"&amp;FU$5+1,'P23+P24 monthly Buchungen'!L2:L730,"Ausgaben")-SUMIFS('P23+P24 monthly Buchungen'!F2:F730,'P23+P24 monthly Buchungen'!D2:D730,$E10,'P23+P24 monthly Buchungen'!C2:C730,"&gt;="&amp;FU$4,'P23+P24 monthly Buchungen'!C2:C730,"&lt;"&amp;FU$5+1,'P23+P24 monthly Buchungen'!P2:P730,"Einnahmen")+SUMIFS('P23+P24 monthly Buchungen'!F2:F730,'P23+P24 monthly Buchungen'!D2:D730,$E10,'P23+P24 monthly Buchungen'!C2:C730,"&gt;="&amp;FU$4,'P23+P24 monthly Buchungen'!C2:C730,"&lt;"&amp;FU$5+1,'P23+P24 monthly Buchungen'!L2:L730,"Einnahmen")-SUMIFS('P23+P24 monthly Buchungen'!F2:F730,'P23+P24 monthly Buchungen'!D2:D730,$E10,'P23+P24 monthly Buchungen'!C2:C730,"&gt;="&amp;FU$4,'P23+P24 monthly Buchungen'!C2:C730,"&lt;"&amp;FU$5+1,'P23+P24 monthly Buchungen'!P2:P730,"Ausgaben")</f>
        <v>0</v>
      </c>
      <c r="FV10" s="21"/>
      <c r="FY10" s="26">
        <f>SUMIFS('P23+P24 monthly Buchungen'!F2:F730,'P23+P24 monthly Buchungen'!D2:D730,$E10,'P23+P24 monthly Buchungen'!C2:C730,"&gt;="&amp;FY$4,'P23+P24 monthly Buchungen'!C2:C730,"&lt;"&amp;FY$5+1,'P23+P24 monthly Buchungen'!L2:L730,"Ausgaben")-SUMIFS('P23+P24 monthly Buchungen'!F2:F730,'P23+P24 monthly Buchungen'!D2:D730,$E10,'P23+P24 monthly Buchungen'!C2:C730,"&gt;="&amp;FY$4,'P23+P24 monthly Buchungen'!C2:C730,"&lt;"&amp;FY$5+1,'P23+P24 monthly Buchungen'!P2:P730,"Einnahmen")+SUMIFS('P23+P24 monthly Buchungen'!F2:F730,'P23+P24 monthly Buchungen'!D2:D730,$E10,'P23+P24 monthly Buchungen'!C2:C730,"&gt;="&amp;FY$4,'P23+P24 monthly Buchungen'!C2:C730,"&lt;"&amp;FY$5+1,'P23+P24 monthly Buchungen'!L2:L730,"Einnahmen")-SUMIFS('P23+P24 monthly Buchungen'!F2:F730,'P23+P24 monthly Buchungen'!D2:D730,$E10,'P23+P24 monthly Buchungen'!C2:C730,"&gt;="&amp;FY$4,'P23+P24 monthly Buchungen'!C2:C730,"&lt;"&amp;FY$5+1,'P23+P24 monthly Buchungen'!P2:P730,"Ausgaben")</f>
        <v>0</v>
      </c>
      <c r="FZ10" s="21"/>
      <c r="GC10" s="26">
        <f>SUMIFS('P23+P24 monthly Buchungen'!F2:F730,'P23+P24 monthly Buchungen'!D2:D730,$E10,'P23+P24 monthly Buchungen'!C2:C730,"&gt;="&amp;GC$4,'P23+P24 monthly Buchungen'!C2:C730,"&lt;"&amp;GC$5+1,'P23+P24 monthly Buchungen'!L2:L730,"Ausgaben")-SUMIFS('P23+P24 monthly Buchungen'!F2:F730,'P23+P24 monthly Buchungen'!D2:D730,$E10,'P23+P24 monthly Buchungen'!C2:C730,"&gt;="&amp;GC$4,'P23+P24 monthly Buchungen'!C2:C730,"&lt;"&amp;GC$5+1,'P23+P24 monthly Buchungen'!P2:P730,"Einnahmen")+SUMIFS('P23+P24 monthly Buchungen'!F2:F730,'P23+P24 monthly Buchungen'!D2:D730,$E10,'P23+P24 monthly Buchungen'!C2:C730,"&gt;="&amp;GC$4,'P23+P24 monthly Buchungen'!C2:C730,"&lt;"&amp;GC$5+1,'P23+P24 monthly Buchungen'!L2:L730,"Einnahmen")-SUMIFS('P23+P24 monthly Buchungen'!F2:F730,'P23+P24 monthly Buchungen'!D2:D730,$E10,'P23+P24 monthly Buchungen'!C2:C730,"&gt;="&amp;GC$4,'P23+P24 monthly Buchungen'!C2:C730,"&lt;"&amp;GC$5+1,'P23+P24 monthly Buchungen'!P2:P730,"Ausgaben")</f>
        <v>0</v>
      </c>
    </row>
    <row r="11" spans="1:185" x14ac:dyDescent="0.2">
      <c r="D11" t="s">
        <v>5013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Buchungen'!F2:F730,'P23+P24 monthly Buchungen'!D2:D730,$E11,'P23+P24 monthly Buchungen'!C2:C730,"&gt;="&amp;U$4,'P23+P24 monthly Buchungen'!C2:C730,"&lt;"&amp;U$5+1,'P23+P24 monthly Buchungen'!L2:L730,"Ausgaben")-SUMIFS('P23+P24 monthly Buchungen'!F2:F730,'P23+P24 monthly Buchungen'!D2:D730,$E11,'P23+P24 monthly Buchungen'!C2:C730,"&gt;="&amp;U$4,'P23+P24 monthly Buchungen'!C2:C730,"&lt;"&amp;U$5+1,'P23+P24 monthly Buchungen'!P2:P730,"Einnahmen")+SUMIFS('P23+P24 monthly Buchungen'!F2:F730,'P23+P24 monthly Buchungen'!D2:D730,$E11,'P23+P24 monthly Buchungen'!C2:C730,"&gt;="&amp;U$4,'P23+P24 monthly Buchungen'!C2:C730,"&lt;"&amp;U$5+1,'P23+P24 monthly Buchungen'!L2:L730,"Einnahmen")-SUMIFS('P23+P24 monthly Buchungen'!F2:F730,'P23+P24 monthly Buchungen'!D2:D730,$E11,'P23+P24 monthly Buchungen'!C2:C730,"&gt;="&amp;U$4,'P23+P24 monthly Buchungen'!C2:C730,"&lt;"&amp;U$5+1,'P23+P24 monthly Buchungen'!P2:P730,"Ausgaben")</f>
        <v>0</v>
      </c>
      <c r="V11" s="21"/>
      <c r="Y11" s="26">
        <f>SUMIFS('P23+P24 monthly Buchungen'!F2:F730,'P23+P24 monthly Buchungen'!D2:D730,$E11,'P23+P24 monthly Buchungen'!C2:C730,"&gt;="&amp;Y$4,'P23+P24 monthly Buchungen'!C2:C730,"&lt;"&amp;Y$5+1,'P23+P24 monthly Buchungen'!L2:L730,"Ausgaben")-SUMIFS('P23+P24 monthly Buchungen'!F2:F730,'P23+P24 monthly Buchungen'!D2:D730,$E11,'P23+P24 monthly Buchungen'!C2:C730,"&gt;="&amp;Y$4,'P23+P24 monthly Buchungen'!C2:C730,"&lt;"&amp;Y$5+1,'P23+P24 monthly Buchungen'!P2:P730,"Einnahmen")+SUMIFS('P23+P24 monthly Buchungen'!F2:F730,'P23+P24 monthly Buchungen'!D2:D730,$E11,'P23+P24 monthly Buchungen'!C2:C730,"&gt;="&amp;Y$4,'P23+P24 monthly Buchungen'!C2:C730,"&lt;"&amp;Y$5+1,'P23+P24 monthly Buchungen'!L2:L730,"Einnahmen")-SUMIFS('P23+P24 monthly Buchungen'!F2:F730,'P23+P24 monthly Buchungen'!D2:D730,$E11,'P23+P24 monthly Buchungen'!C2:C730,"&gt;="&amp;Y$4,'P23+P24 monthly Buchungen'!C2:C730,"&lt;"&amp;Y$5+1,'P23+P24 monthly Buchungen'!P2:P730,"Ausgaben")</f>
        <v>188.01</v>
      </c>
      <c r="Z11" s="21"/>
      <c r="AC11" s="26">
        <f>SUMIFS('P23+P24 monthly Buchungen'!F2:F730,'P23+P24 monthly Buchungen'!D2:D730,$E11,'P23+P24 monthly Buchungen'!C2:C730,"&gt;="&amp;AC$4,'P23+P24 monthly Buchungen'!C2:C730,"&lt;"&amp;AC$5+1,'P23+P24 monthly Buchungen'!L2:L730,"Ausgaben")-SUMIFS('P23+P24 monthly Buchungen'!F2:F730,'P23+P24 monthly Buchungen'!D2:D730,$E11,'P23+P24 monthly Buchungen'!C2:C730,"&gt;="&amp;AC$4,'P23+P24 monthly Buchungen'!C2:C730,"&lt;"&amp;AC$5+1,'P23+P24 monthly Buchungen'!P2:P730,"Einnahmen")+SUMIFS('P23+P24 monthly Buchungen'!F2:F730,'P23+P24 monthly Buchungen'!D2:D730,$E11,'P23+P24 monthly Buchungen'!C2:C730,"&gt;="&amp;AC$4,'P23+P24 monthly Buchungen'!C2:C730,"&lt;"&amp;AC$5+1,'P23+P24 monthly Buchungen'!L2:L730,"Einnahmen")-SUMIFS('P23+P24 monthly Buchungen'!F2:F730,'P23+P24 monthly Buchungen'!D2:D730,$E11,'P23+P24 monthly Buchungen'!C2:C730,"&gt;="&amp;AC$4,'P23+P24 monthly Buchungen'!C2:C730,"&lt;"&amp;AC$5+1,'P23+P24 monthly Buchungen'!P2:P730,"Ausgaben")</f>
        <v>463.58</v>
      </c>
      <c r="AD11" s="21"/>
      <c r="AG11" s="26">
        <f>SUMIFS('P23+P24 monthly Buchungen'!F2:F730,'P23+P24 monthly Buchungen'!D2:D730,$E11,'P23+P24 monthly Buchungen'!C2:C730,"&gt;="&amp;AG$4,'P23+P24 monthly Buchungen'!C2:C730,"&lt;"&amp;AG$5+1,'P23+P24 monthly Buchungen'!L2:L730,"Ausgaben")-SUMIFS('P23+P24 monthly Buchungen'!F2:F730,'P23+P24 monthly Buchungen'!D2:D730,$E11,'P23+P24 monthly Buchungen'!C2:C730,"&gt;="&amp;AG$4,'P23+P24 monthly Buchungen'!C2:C730,"&lt;"&amp;AG$5+1,'P23+P24 monthly Buchungen'!P2:P730,"Einnahmen")+SUMIFS('P23+P24 monthly Buchungen'!F2:F730,'P23+P24 monthly Buchungen'!D2:D730,$E11,'P23+P24 monthly Buchungen'!C2:C730,"&gt;="&amp;AG$4,'P23+P24 monthly Buchungen'!C2:C730,"&lt;"&amp;AG$5+1,'P23+P24 monthly Buchungen'!L2:L730,"Einnahmen")-SUMIFS('P23+P24 monthly Buchungen'!F2:F730,'P23+P24 monthly Buchungen'!D2:D730,$E11,'P23+P24 monthly Buchungen'!C2:C730,"&gt;="&amp;AG$4,'P23+P24 monthly Buchungen'!C2:C730,"&lt;"&amp;AG$5+1,'P23+P24 monthly Buchungen'!P2:P730,"Ausgaben")</f>
        <v>169.70000000000002</v>
      </c>
      <c r="AH11" s="21"/>
      <c r="AK11" s="26">
        <f>SUMIFS('P23+P24 monthly Buchungen'!F2:F730,'P23+P24 monthly Buchungen'!D2:D730,$E11,'P23+P24 monthly Buchungen'!C2:C730,"&gt;="&amp;AK$4,'P23+P24 monthly Buchungen'!C2:C730,"&lt;"&amp;AK$5+1,'P23+P24 monthly Buchungen'!L2:L730,"Ausgaben")-SUMIFS('P23+P24 monthly Buchungen'!F2:F730,'P23+P24 monthly Buchungen'!D2:D730,$E11,'P23+P24 monthly Buchungen'!C2:C730,"&gt;="&amp;AK$4,'P23+P24 monthly Buchungen'!C2:C730,"&lt;"&amp;AK$5+1,'P23+P24 monthly Buchungen'!P2:P730,"Einnahmen")+SUMIFS('P23+P24 monthly Buchungen'!F2:F730,'P23+P24 monthly Buchungen'!D2:D730,$E11,'P23+P24 monthly Buchungen'!C2:C730,"&gt;="&amp;AK$4,'P23+P24 monthly Buchungen'!C2:C730,"&lt;"&amp;AK$5+1,'P23+P24 monthly Buchungen'!L2:L730,"Einnahmen")-SUMIFS('P23+P24 monthly Buchungen'!F2:F730,'P23+P24 monthly Buchungen'!D2:D730,$E11,'P23+P24 monthly Buchungen'!C2:C730,"&gt;="&amp;AK$4,'P23+P24 monthly Buchungen'!C2:C730,"&lt;"&amp;AK$5+1,'P23+P24 monthly Buchungen'!P2:P730,"Ausgaben")</f>
        <v>21.88</v>
      </c>
      <c r="AL11" s="21"/>
      <c r="AO11" s="26">
        <f>SUMIFS('P23+P24 monthly Buchungen'!F2:F730,'P23+P24 monthly Buchungen'!D2:D730,$E11,'P23+P24 monthly Buchungen'!C2:C730,"&gt;="&amp;AO$4,'P23+P24 monthly Buchungen'!C2:C730,"&lt;"&amp;AO$5+1,'P23+P24 monthly Buchungen'!L2:L730,"Ausgaben")-SUMIFS('P23+P24 monthly Buchungen'!F2:F730,'P23+P24 monthly Buchungen'!D2:D730,$E11,'P23+P24 monthly Buchungen'!C2:C730,"&gt;="&amp;AO$4,'P23+P24 monthly Buchungen'!C2:C730,"&lt;"&amp;AO$5+1,'P23+P24 monthly Buchungen'!P2:P730,"Einnahmen")+SUMIFS('P23+P24 monthly Buchungen'!F2:F730,'P23+P24 monthly Buchungen'!D2:D730,$E11,'P23+P24 monthly Buchungen'!C2:C730,"&gt;="&amp;AO$4,'P23+P24 monthly Buchungen'!C2:C730,"&lt;"&amp;AO$5+1,'P23+P24 monthly Buchungen'!L2:L730,"Einnahmen")-SUMIFS('P23+P24 monthly Buchungen'!F2:F730,'P23+P24 monthly Buchungen'!D2:D730,$E11,'P23+P24 monthly Buchungen'!C2:C730,"&gt;="&amp;AO$4,'P23+P24 monthly Buchungen'!C2:C730,"&lt;"&amp;AO$5+1,'P23+P24 monthly Buchungen'!P2:P730,"Ausgaben")</f>
        <v>22.23</v>
      </c>
      <c r="AP11" s="21"/>
      <c r="AS11" s="26">
        <f>SUMIFS('P23+P24 monthly Buchungen'!F2:F730,'P23+P24 monthly Buchungen'!D2:D730,$E11,'P23+P24 monthly Buchungen'!C2:C730,"&gt;="&amp;AS$4,'P23+P24 monthly Buchungen'!C2:C730,"&lt;"&amp;AS$5+1,'P23+P24 monthly Buchungen'!L2:L730,"Ausgaben")-SUMIFS('P23+P24 monthly Buchungen'!F2:F730,'P23+P24 monthly Buchungen'!D2:D730,$E11,'P23+P24 monthly Buchungen'!C2:C730,"&gt;="&amp;AS$4,'P23+P24 monthly Buchungen'!C2:C730,"&lt;"&amp;AS$5+1,'P23+P24 monthly Buchungen'!P2:P730,"Einnahmen")+SUMIFS('P23+P24 monthly Buchungen'!F2:F730,'P23+P24 monthly Buchungen'!D2:D730,$E11,'P23+P24 monthly Buchungen'!C2:C730,"&gt;="&amp;AS$4,'P23+P24 monthly Buchungen'!C2:C730,"&lt;"&amp;AS$5+1,'P23+P24 monthly Buchungen'!L2:L730,"Einnahmen")-SUMIFS('P23+P24 monthly Buchungen'!F2:F730,'P23+P24 monthly Buchungen'!D2:D730,$E11,'P23+P24 monthly Buchungen'!C2:C730,"&gt;="&amp;AS$4,'P23+P24 monthly Buchungen'!C2:C730,"&lt;"&amp;AS$5+1,'P23+P24 monthly Buchungen'!P2:P730,"Ausgaben")</f>
        <v>21.96</v>
      </c>
      <c r="AT11" s="21"/>
      <c r="AW11" s="26">
        <f>SUMIFS('P23+P24 monthly Buchungen'!F2:F730,'P23+P24 monthly Buchungen'!D2:D730,$E11,'P23+P24 monthly Buchungen'!C2:C730,"&gt;="&amp;AW$4,'P23+P24 monthly Buchungen'!C2:C730,"&lt;"&amp;AW$5+1,'P23+P24 monthly Buchungen'!L2:L730,"Ausgaben")-SUMIFS('P23+P24 monthly Buchungen'!F2:F730,'P23+P24 monthly Buchungen'!D2:D730,$E11,'P23+P24 monthly Buchungen'!C2:C730,"&gt;="&amp;AW$4,'P23+P24 monthly Buchungen'!C2:C730,"&lt;"&amp;AW$5+1,'P23+P24 monthly Buchungen'!P2:P730,"Einnahmen")+SUMIFS('P23+P24 monthly Buchungen'!F2:F730,'P23+P24 monthly Buchungen'!D2:D730,$E11,'P23+P24 monthly Buchungen'!C2:C730,"&gt;="&amp;AW$4,'P23+P24 monthly Buchungen'!C2:C730,"&lt;"&amp;AW$5+1,'P23+P24 monthly Buchungen'!L2:L730,"Einnahmen")-SUMIFS('P23+P24 monthly Buchungen'!F2:F730,'P23+P24 monthly Buchungen'!D2:D730,$E11,'P23+P24 monthly Buchungen'!C2:C730,"&gt;="&amp;AW$4,'P23+P24 monthly Buchungen'!C2:C730,"&lt;"&amp;AW$5+1,'P23+P24 monthly Buchungen'!P2:P730,"Ausgaben")</f>
        <v>121.91</v>
      </c>
      <c r="AX11" s="21"/>
      <c r="BA11" s="26">
        <f>SUMIFS('P23+P24 monthly Buchungen'!F2:F730,'P23+P24 monthly Buchungen'!D2:D730,$E11,'P23+P24 monthly Buchungen'!C2:C730,"&gt;="&amp;BA$4,'P23+P24 monthly Buchungen'!C2:C730,"&lt;"&amp;BA$5+1,'P23+P24 monthly Buchungen'!L2:L730,"Ausgaben")-SUMIFS('P23+P24 monthly Buchungen'!F2:F730,'P23+P24 monthly Buchungen'!D2:D730,$E11,'P23+P24 monthly Buchungen'!C2:C730,"&gt;="&amp;BA$4,'P23+P24 monthly Buchungen'!C2:C730,"&lt;"&amp;BA$5+1,'P23+P24 monthly Buchungen'!P2:P730,"Einnahmen")+SUMIFS('P23+P24 monthly Buchungen'!F2:F730,'P23+P24 monthly Buchungen'!D2:D730,$E11,'P23+P24 monthly Buchungen'!C2:C730,"&gt;="&amp;BA$4,'P23+P24 monthly Buchungen'!C2:C730,"&lt;"&amp;BA$5+1,'P23+P24 monthly Buchungen'!L2:L730,"Einnahmen")-SUMIFS('P23+P24 monthly Buchungen'!F2:F730,'P23+P24 monthly Buchungen'!D2:D730,$E11,'P23+P24 monthly Buchungen'!C2:C730,"&gt;="&amp;BA$4,'P23+P24 monthly Buchungen'!C2:C730,"&lt;"&amp;BA$5+1,'P23+P24 monthly Buchungen'!P2:P730,"Ausgaben")</f>
        <v>118.83</v>
      </c>
      <c r="BB11" s="21"/>
      <c r="BE11" s="26">
        <f>SUMIFS('P23+P24 monthly Buchungen'!F2:F730,'P23+P24 monthly Buchungen'!D2:D730,$E11,'P23+P24 monthly Buchungen'!C2:C730,"&gt;="&amp;BE$4,'P23+P24 monthly Buchungen'!C2:C730,"&lt;"&amp;BE$5+1,'P23+P24 monthly Buchungen'!L2:L730,"Ausgaben")-SUMIFS('P23+P24 monthly Buchungen'!F2:F730,'P23+P24 monthly Buchungen'!D2:D730,$E11,'P23+P24 monthly Buchungen'!C2:C730,"&gt;="&amp;BE$4,'P23+P24 monthly Buchungen'!C2:C730,"&lt;"&amp;BE$5+1,'P23+P24 monthly Buchungen'!P2:P730,"Einnahmen")+SUMIFS('P23+P24 monthly Buchungen'!F2:F730,'P23+P24 monthly Buchungen'!D2:D730,$E11,'P23+P24 monthly Buchungen'!C2:C730,"&gt;="&amp;BE$4,'P23+P24 monthly Buchungen'!C2:C730,"&lt;"&amp;BE$5+1,'P23+P24 monthly Buchungen'!L2:L730,"Einnahmen")-SUMIFS('P23+P24 monthly Buchungen'!F2:F730,'P23+P24 monthly Buchungen'!D2:D730,$E11,'P23+P24 monthly Buchungen'!C2:C730,"&gt;="&amp;BE$4,'P23+P24 monthly Buchungen'!C2:C730,"&lt;"&amp;BE$5+1,'P23+P24 monthly Buchungen'!P2:P730,"Ausgaben")</f>
        <v>2475.21</v>
      </c>
      <c r="BF11" s="21"/>
      <c r="BI11" s="26">
        <f>SUMIFS('P23+P24 monthly Buchungen'!F2:F730,'P23+P24 monthly Buchungen'!D2:D730,$E11,'P23+P24 monthly Buchungen'!C2:C730,"&gt;="&amp;BI$4,'P23+P24 monthly Buchungen'!C2:C730,"&lt;"&amp;BI$5+1,'P23+P24 monthly Buchungen'!L2:L730,"Ausgaben")-SUMIFS('P23+P24 monthly Buchungen'!F2:F730,'P23+P24 monthly Buchungen'!D2:D730,$E11,'P23+P24 monthly Buchungen'!C2:C730,"&gt;="&amp;BI$4,'P23+P24 monthly Buchungen'!C2:C730,"&lt;"&amp;BI$5+1,'P23+P24 monthly Buchungen'!P2:P730,"Einnahmen")+SUMIFS('P23+P24 monthly Buchungen'!F2:F730,'P23+P24 monthly Buchungen'!D2:D730,$E11,'P23+P24 monthly Buchungen'!C2:C730,"&gt;="&amp;BI$4,'P23+P24 monthly Buchungen'!C2:C730,"&lt;"&amp;BI$5+1,'P23+P24 monthly Buchungen'!L2:L730,"Einnahmen")-SUMIFS('P23+P24 monthly Buchungen'!F2:F730,'P23+P24 monthly Buchungen'!D2:D730,$E11,'P23+P24 monthly Buchungen'!C2:C730,"&gt;="&amp;BI$4,'P23+P24 monthly Buchungen'!C2:C730,"&lt;"&amp;BI$5+1,'P23+P24 monthly Buchungen'!P2:P730,"Ausgaben")</f>
        <v>32.14</v>
      </c>
      <c r="BJ11" s="21"/>
      <c r="BM11" s="26">
        <f>SUMIFS('P23+P24 monthly Buchungen'!F2:F730,'P23+P24 monthly Buchungen'!D2:D730,$E11,'P23+P24 monthly Buchungen'!C2:C730,"&gt;="&amp;BM$4,'P23+P24 monthly Buchungen'!C2:C730,"&lt;"&amp;BM$5+1,'P23+P24 monthly Buchungen'!L2:L730,"Ausgaben")-SUMIFS('P23+P24 monthly Buchungen'!F2:F730,'P23+P24 monthly Buchungen'!D2:D730,$E11,'P23+P24 monthly Buchungen'!C2:C730,"&gt;="&amp;BM$4,'P23+P24 monthly Buchungen'!C2:C730,"&lt;"&amp;BM$5+1,'P23+P24 monthly Buchungen'!P2:P730,"Einnahmen")+SUMIFS('P23+P24 monthly Buchungen'!F2:F730,'P23+P24 monthly Buchungen'!D2:D730,$E11,'P23+P24 monthly Buchungen'!C2:C730,"&gt;="&amp;BM$4,'P23+P24 monthly Buchungen'!C2:C730,"&lt;"&amp;BM$5+1,'P23+P24 monthly Buchungen'!L2:L730,"Einnahmen")-SUMIFS('P23+P24 monthly Buchungen'!F2:F730,'P23+P24 monthly Buchungen'!D2:D730,$E11,'P23+P24 monthly Buchungen'!C2:C730,"&gt;="&amp;BM$4,'P23+P24 monthly Buchungen'!C2:C730,"&lt;"&amp;BM$5+1,'P23+P24 monthly Buchungen'!P2:P730,"Ausgaben")</f>
        <v>1389.8</v>
      </c>
      <c r="BN11" s="21"/>
      <c r="BQ11" s="26">
        <f>SUMIFS('P23+P24 monthly Buchungen'!F2:F730,'P23+P24 monthly Buchungen'!D2:D730,$E11,'P23+P24 monthly Buchungen'!C2:C730,"&gt;="&amp;BQ$4,'P23+P24 monthly Buchungen'!C2:C730,"&lt;"&amp;BQ$5+1,'P23+P24 monthly Buchungen'!L2:L730,"Ausgaben")-SUMIFS('P23+P24 monthly Buchungen'!F2:F730,'P23+P24 monthly Buchungen'!D2:D730,$E11,'P23+P24 monthly Buchungen'!C2:C730,"&gt;="&amp;BQ$4,'P23+P24 monthly Buchungen'!C2:C730,"&lt;"&amp;BQ$5+1,'P23+P24 monthly Buchungen'!P2:P730,"Einnahmen")+SUMIFS('P23+P24 monthly Buchungen'!F2:F730,'P23+P24 monthly Buchungen'!D2:D730,$E11,'P23+P24 monthly Buchungen'!C2:C730,"&gt;="&amp;BQ$4,'P23+P24 monthly Buchungen'!C2:C730,"&lt;"&amp;BQ$5+1,'P23+P24 monthly Buchungen'!L2:L730,"Einnahmen")-SUMIFS('P23+P24 monthly Buchungen'!F2:F730,'P23+P24 monthly Buchungen'!D2:D730,$E11,'P23+P24 monthly Buchungen'!C2:C730,"&gt;="&amp;BQ$4,'P23+P24 monthly Buchungen'!C2:C730,"&lt;"&amp;BQ$5+1,'P23+P24 monthly Buchungen'!P2:P730,"Ausgaben")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Buchungen'!F2:F730,'P23+P24 monthly Buchungen'!D2:D730,$E11,'P23+P24 monthly Buchungen'!C2:C730,"&gt;="&amp;CC$4,'P23+P24 monthly Buchungen'!C2:C730,"&lt;"&amp;CC$5+1,'P23+P24 monthly Buchungen'!L2:L730,"Ausgaben")-SUMIFS('P23+P24 monthly Buchungen'!F2:F730,'P23+P24 monthly Buchungen'!D2:D730,$E11,'P23+P24 monthly Buchungen'!C2:C730,"&gt;="&amp;CC$4,'P23+P24 monthly Buchungen'!C2:C730,"&lt;"&amp;CC$5+1,'P23+P24 monthly Buchungen'!P2:P730,"Einnahmen")+SUMIFS('P23+P24 monthly Buchungen'!F2:F730,'P23+P24 monthly Buchungen'!D2:D730,$E11,'P23+P24 monthly Buchungen'!C2:C730,"&gt;="&amp;CC$4,'P23+P24 monthly Buchungen'!C2:C730,"&lt;"&amp;CC$5+1,'P23+P24 monthly Buchungen'!L2:L730,"Einnahmen")-SUMIFS('P23+P24 monthly Buchungen'!F2:F730,'P23+P24 monthly Buchungen'!D2:D730,$E11,'P23+P24 monthly Buchungen'!C2:C730,"&gt;="&amp;CC$4,'P23+P24 monthly Buchungen'!C2:C730,"&lt;"&amp;CC$5+1,'P23+P24 monthly Buchungen'!P2:P730,"Ausgaben")</f>
        <v>713.72</v>
      </c>
      <c r="CD11" s="21"/>
      <c r="CG11" s="26">
        <f>SUMIFS('P23+P24 monthly Buchungen'!F2:F730,'P23+P24 monthly Buchungen'!D2:D730,$E11,'P23+P24 monthly Buchungen'!C2:C730,"&gt;="&amp;CG$4,'P23+P24 monthly Buchungen'!C2:C730,"&lt;"&amp;CG$5+1,'P23+P24 monthly Buchungen'!L2:L730,"Ausgaben")-SUMIFS('P23+P24 monthly Buchungen'!F2:F730,'P23+P24 monthly Buchungen'!D2:D730,$E11,'P23+P24 monthly Buchungen'!C2:C730,"&gt;="&amp;CG$4,'P23+P24 monthly Buchungen'!C2:C730,"&lt;"&amp;CG$5+1,'P23+P24 monthly Buchungen'!P2:P730,"Einnahmen")+SUMIFS('P23+P24 monthly Buchungen'!F2:F730,'P23+P24 monthly Buchungen'!D2:D730,$E11,'P23+P24 monthly Buchungen'!C2:C730,"&gt;="&amp;CG$4,'P23+P24 monthly Buchungen'!C2:C730,"&lt;"&amp;CG$5+1,'P23+P24 monthly Buchungen'!L2:L730,"Einnahmen")-SUMIFS('P23+P24 monthly Buchungen'!F2:F730,'P23+P24 monthly Buchungen'!D2:D730,$E11,'P23+P24 monthly Buchungen'!C2:C730,"&gt;="&amp;CG$4,'P23+P24 monthly Buchungen'!C2:C730,"&lt;"&amp;CG$5+1,'P23+P24 monthly Buchungen'!P2:P730,"Ausgaben")</f>
        <v>752.30000000000007</v>
      </c>
      <c r="CH11" s="21"/>
      <c r="CK11" s="26">
        <f>SUMIFS('P23+P24 monthly Buchungen'!F2:F730,'P23+P24 monthly Buchungen'!D2:D730,$E11,'P23+P24 monthly Buchungen'!C2:C730,"&gt;="&amp;CK$4,'P23+P24 monthly Buchungen'!C2:C730,"&lt;"&amp;CK$5+1,'P23+P24 monthly Buchungen'!L2:L730,"Ausgaben")-SUMIFS('P23+P24 monthly Buchungen'!F2:F730,'P23+P24 monthly Buchungen'!D2:D730,$E11,'P23+P24 monthly Buchungen'!C2:C730,"&gt;="&amp;CK$4,'P23+P24 monthly Buchungen'!C2:C730,"&lt;"&amp;CK$5+1,'P23+P24 monthly Buchungen'!P2:P730,"Einnahmen")+SUMIFS('P23+P24 monthly Buchungen'!F2:F730,'P23+P24 monthly Buchungen'!D2:D730,$E11,'P23+P24 monthly Buchungen'!C2:C730,"&gt;="&amp;CK$4,'P23+P24 monthly Buchungen'!C2:C730,"&lt;"&amp;CK$5+1,'P23+P24 monthly Buchungen'!L2:L730,"Einnahmen")-SUMIFS('P23+P24 monthly Buchungen'!F2:F730,'P23+P24 monthly Buchungen'!D2:D730,$E11,'P23+P24 monthly Buchungen'!C2:C730,"&gt;="&amp;CK$4,'P23+P24 monthly Buchungen'!C2:C730,"&lt;"&amp;CK$5+1,'P23+P24 monthly Buchungen'!P2:P730,"Ausgaben")</f>
        <v>22.08</v>
      </c>
      <c r="CL11" s="21"/>
      <c r="CO11" s="26">
        <f>SUMIFS('P23+P24 monthly Buchungen'!F2:F730,'P23+P24 monthly Buchungen'!D2:D730,$E11,'P23+P24 monthly Buchungen'!C2:C730,"&gt;="&amp;CO$4,'P23+P24 monthly Buchungen'!C2:C730,"&lt;"&amp;CO$5+1,'P23+P24 monthly Buchungen'!L2:L730,"Ausgaben")-SUMIFS('P23+P24 monthly Buchungen'!F2:F730,'P23+P24 monthly Buchungen'!D2:D730,$E11,'P23+P24 monthly Buchungen'!C2:C730,"&gt;="&amp;CO$4,'P23+P24 monthly Buchungen'!C2:C730,"&lt;"&amp;CO$5+1,'P23+P24 monthly Buchungen'!P2:P730,"Einnahmen")+SUMIFS('P23+P24 monthly Buchungen'!F2:F730,'P23+P24 monthly Buchungen'!D2:D730,$E11,'P23+P24 monthly Buchungen'!C2:C730,"&gt;="&amp;CO$4,'P23+P24 monthly Buchungen'!C2:C730,"&lt;"&amp;CO$5+1,'P23+P24 monthly Buchungen'!L2:L730,"Einnahmen")-SUMIFS('P23+P24 monthly Buchungen'!F2:F730,'P23+P24 monthly Buchungen'!D2:D730,$E11,'P23+P24 monthly Buchungen'!C2:C730,"&gt;="&amp;CO$4,'P23+P24 monthly Buchungen'!C2:C730,"&lt;"&amp;CO$5+1,'P23+P24 monthly Buchungen'!P2:P730,"Ausgaben")</f>
        <v>3165.63</v>
      </c>
      <c r="CP11" s="21"/>
      <c r="CS11" s="26">
        <f>SUMIFS('P23+P24 monthly Buchungen'!F2:F730,'P23+P24 monthly Buchungen'!D2:D730,$E11,'P23+P24 monthly Buchungen'!C2:C730,"&gt;="&amp;CS$4,'P23+P24 monthly Buchungen'!C2:C730,"&lt;"&amp;CS$5+1,'P23+P24 monthly Buchungen'!L2:L730,"Ausgaben")-SUMIFS('P23+P24 monthly Buchungen'!F2:F730,'P23+P24 monthly Buchungen'!D2:D730,$E11,'P23+P24 monthly Buchungen'!C2:C730,"&gt;="&amp;CS$4,'P23+P24 monthly Buchungen'!C2:C730,"&lt;"&amp;CS$5+1,'P23+P24 monthly Buchungen'!P2:P730,"Einnahmen")+SUMIFS('P23+P24 monthly Buchungen'!F2:F730,'P23+P24 monthly Buchungen'!D2:D730,$E11,'P23+P24 monthly Buchungen'!C2:C730,"&gt;="&amp;CS$4,'P23+P24 monthly Buchungen'!C2:C730,"&lt;"&amp;CS$5+1,'P23+P24 monthly Buchungen'!L2:L730,"Einnahmen")-SUMIFS('P23+P24 monthly Buchungen'!F2:F730,'P23+P24 monthly Buchungen'!D2:D730,$E11,'P23+P24 monthly Buchungen'!C2:C730,"&gt;="&amp;CS$4,'P23+P24 monthly Buchungen'!C2:C730,"&lt;"&amp;CS$5+1,'P23+P24 monthly Buchungen'!P2:P730,"Ausgaben")</f>
        <v>1081.1500000000001</v>
      </c>
      <c r="CT11" s="21"/>
      <c r="CW11" s="26">
        <f>SUMIFS('P23+P24 monthly Buchungen'!F2:F730,'P23+P24 monthly Buchungen'!D2:D730,$E11,'P23+P24 monthly Buchungen'!C2:C730,"&gt;="&amp;CW$4,'P23+P24 monthly Buchungen'!C2:C730,"&lt;"&amp;CW$5+1,'P23+P24 monthly Buchungen'!L2:L730,"Ausgaben")-SUMIFS('P23+P24 monthly Buchungen'!F2:F730,'P23+P24 monthly Buchungen'!D2:D730,$E11,'P23+P24 monthly Buchungen'!C2:C730,"&gt;="&amp;CW$4,'P23+P24 monthly Buchungen'!C2:C730,"&lt;"&amp;CW$5+1,'P23+P24 monthly Buchungen'!P2:P730,"Einnahmen")+SUMIFS('P23+P24 monthly Buchungen'!F2:F730,'P23+P24 monthly Buchungen'!D2:D730,$E11,'P23+P24 monthly Buchungen'!C2:C730,"&gt;="&amp;CW$4,'P23+P24 monthly Buchungen'!C2:C730,"&lt;"&amp;CW$5+1,'P23+P24 monthly Buchungen'!L2:L730,"Einnahmen")-SUMIFS('P23+P24 monthly Buchungen'!F2:F730,'P23+P24 monthly Buchungen'!D2:D730,$E11,'P23+P24 monthly Buchungen'!C2:C730,"&gt;="&amp;CW$4,'P23+P24 monthly Buchungen'!C2:C730,"&lt;"&amp;CW$5+1,'P23+P24 monthly Buchungen'!P2:P730,"Ausgaben")</f>
        <v>328.35</v>
      </c>
      <c r="CX11" s="21"/>
      <c r="DA11" s="26">
        <f>SUMIFS('P23+P24 monthly Buchungen'!F2:F730,'P23+P24 monthly Buchungen'!D2:D730,$E11,'P23+P24 monthly Buchungen'!C2:C730,"&gt;="&amp;DA$4,'P23+P24 monthly Buchungen'!C2:C730,"&lt;"&amp;DA$5+1,'P23+P24 monthly Buchungen'!L2:L730,"Ausgaben")-SUMIFS('P23+P24 monthly Buchungen'!F2:F730,'P23+P24 monthly Buchungen'!D2:D730,$E11,'P23+P24 monthly Buchungen'!C2:C730,"&gt;="&amp;DA$4,'P23+P24 monthly Buchungen'!C2:C730,"&lt;"&amp;DA$5+1,'P23+P24 monthly Buchungen'!P2:P730,"Einnahmen")+SUMIFS('P23+P24 monthly Buchungen'!F2:F730,'P23+P24 monthly Buchungen'!D2:D730,$E11,'P23+P24 monthly Buchungen'!C2:C730,"&gt;="&amp;DA$4,'P23+P24 monthly Buchungen'!C2:C730,"&lt;"&amp;DA$5+1,'P23+P24 monthly Buchungen'!L2:L730,"Einnahmen")-SUMIFS('P23+P24 monthly Buchungen'!F2:F730,'P23+P24 monthly Buchungen'!D2:D730,$E11,'P23+P24 monthly Buchungen'!C2:C730,"&gt;="&amp;DA$4,'P23+P24 monthly Buchungen'!C2:C730,"&lt;"&amp;DA$5+1,'P23+P24 monthly Buchungen'!P2:P730,"Ausgaben")</f>
        <v>570.61</v>
      </c>
      <c r="DB11" s="21"/>
      <c r="DE11" s="26">
        <f>SUMIFS('P23+P24 monthly Buchungen'!F2:F730,'P23+P24 monthly Buchungen'!D2:D730,$E11,'P23+P24 monthly Buchungen'!C2:C730,"&gt;="&amp;DE$4,'P23+P24 monthly Buchungen'!C2:C730,"&lt;"&amp;DE$5+1,'P23+P24 monthly Buchungen'!L2:L730,"Ausgaben")-SUMIFS('P23+P24 monthly Buchungen'!F2:F730,'P23+P24 monthly Buchungen'!D2:D730,$E11,'P23+P24 monthly Buchungen'!C2:C730,"&gt;="&amp;DE$4,'P23+P24 monthly Buchungen'!C2:C730,"&lt;"&amp;DE$5+1,'P23+P24 monthly Buchungen'!P2:P730,"Einnahmen")+SUMIFS('P23+P24 monthly Buchungen'!F2:F730,'P23+P24 monthly Buchungen'!D2:D730,$E11,'P23+P24 monthly Buchungen'!C2:C730,"&gt;="&amp;DE$4,'P23+P24 monthly Buchungen'!C2:C730,"&lt;"&amp;DE$5+1,'P23+P24 monthly Buchungen'!L2:L730,"Einnahmen")-SUMIFS('P23+P24 monthly Buchungen'!F2:F730,'P23+P24 monthly Buchungen'!D2:D730,$E11,'P23+P24 monthly Buchungen'!C2:C730,"&gt;="&amp;DE$4,'P23+P24 monthly Buchungen'!C2:C730,"&lt;"&amp;DE$5+1,'P23+P24 monthly Buchungen'!P2:P730,"Ausgaben")</f>
        <v>120.81</v>
      </c>
      <c r="DF11" s="21"/>
      <c r="DI11" s="26">
        <f>SUMIFS('P23+P24 monthly Buchungen'!F2:F730,'P23+P24 monthly Buchungen'!D2:D730,$E11,'P23+P24 monthly Buchungen'!C2:C730,"&gt;="&amp;DI$4,'P23+P24 monthly Buchungen'!C2:C730,"&lt;"&amp;DI$5+1,'P23+P24 monthly Buchungen'!L2:L730,"Ausgaben")-SUMIFS('P23+P24 monthly Buchungen'!F2:F730,'P23+P24 monthly Buchungen'!D2:D730,$E11,'P23+P24 monthly Buchungen'!C2:C730,"&gt;="&amp;DI$4,'P23+P24 monthly Buchungen'!C2:C730,"&lt;"&amp;DI$5+1,'P23+P24 monthly Buchungen'!P2:P730,"Einnahmen")+SUMIFS('P23+P24 monthly Buchungen'!F2:F730,'P23+P24 monthly Buchungen'!D2:D730,$E11,'P23+P24 monthly Buchungen'!C2:C730,"&gt;="&amp;DI$4,'P23+P24 monthly Buchungen'!C2:C730,"&lt;"&amp;DI$5+1,'P23+P24 monthly Buchungen'!L2:L730,"Einnahmen")-SUMIFS('P23+P24 monthly Buchungen'!F2:F730,'P23+P24 monthly Buchungen'!D2:D730,$E11,'P23+P24 monthly Buchungen'!C2:C730,"&gt;="&amp;DI$4,'P23+P24 monthly Buchungen'!C2:C730,"&lt;"&amp;DI$5+1,'P23+P24 monthly Buchungen'!P2:P730,"Ausgaben")</f>
        <v>1878.7799999999997</v>
      </c>
      <c r="DJ11" s="21"/>
      <c r="DM11" s="26">
        <f>SUMIFS('P23+P24 monthly Buchungen'!F2:F730,'P23+P24 monthly Buchungen'!D2:D730,$E11,'P23+P24 monthly Buchungen'!C2:C730,"&gt;="&amp;DM$4,'P23+P24 monthly Buchungen'!C2:C730,"&lt;"&amp;DM$5+1,'P23+P24 monthly Buchungen'!L2:L730,"Ausgaben")-SUMIFS('P23+P24 monthly Buchungen'!F2:F730,'P23+P24 monthly Buchungen'!D2:D730,$E11,'P23+P24 monthly Buchungen'!C2:C730,"&gt;="&amp;DM$4,'P23+P24 monthly Buchungen'!C2:C730,"&lt;"&amp;DM$5+1,'P23+P24 monthly Buchungen'!P2:P730,"Einnahmen")+SUMIFS('P23+P24 monthly Buchungen'!F2:F730,'P23+P24 monthly Buchungen'!D2:D730,$E11,'P23+P24 monthly Buchungen'!C2:C730,"&gt;="&amp;DM$4,'P23+P24 monthly Buchungen'!C2:C730,"&lt;"&amp;DM$5+1,'P23+P24 monthly Buchungen'!L2:L730,"Einnahmen")-SUMIFS('P23+P24 monthly Buchungen'!F2:F730,'P23+P24 monthly Buchungen'!D2:D730,$E11,'P23+P24 monthly Buchungen'!C2:C730,"&gt;="&amp;DM$4,'P23+P24 monthly Buchungen'!C2:C730,"&lt;"&amp;DM$5+1,'P23+P24 monthly Buchungen'!P2:P730,"Ausgaben")</f>
        <v>323.24</v>
      </c>
      <c r="DN11" s="21"/>
      <c r="DQ11" s="26">
        <f>SUMIFS('P23+P24 monthly Buchungen'!F2:F730,'P23+P24 monthly Buchungen'!D2:D730,$E11,'P23+P24 monthly Buchungen'!C2:C730,"&gt;="&amp;DQ$4,'P23+P24 monthly Buchungen'!C2:C730,"&lt;"&amp;DQ$5+1,'P23+P24 monthly Buchungen'!L2:L730,"Ausgaben")-SUMIFS('P23+P24 monthly Buchungen'!F2:F730,'P23+P24 monthly Buchungen'!D2:D730,$E11,'P23+P24 monthly Buchungen'!C2:C730,"&gt;="&amp;DQ$4,'P23+P24 monthly Buchungen'!C2:C730,"&lt;"&amp;DQ$5+1,'P23+P24 monthly Buchungen'!P2:P730,"Einnahmen")+SUMIFS('P23+P24 monthly Buchungen'!F2:F730,'P23+P24 monthly Buchungen'!D2:D730,$E11,'P23+P24 monthly Buchungen'!C2:C730,"&gt;="&amp;DQ$4,'P23+P24 monthly Buchungen'!C2:C730,"&lt;"&amp;DQ$5+1,'P23+P24 monthly Buchungen'!L2:L730,"Einnahmen")-SUMIFS('P23+P24 monthly Buchungen'!F2:F730,'P23+P24 monthly Buchungen'!D2:D730,$E11,'P23+P24 monthly Buchungen'!C2:C730,"&gt;="&amp;DQ$4,'P23+P24 monthly Buchungen'!C2:C730,"&lt;"&amp;DQ$5+1,'P23+P24 monthly Buchungen'!P2:P730,"Ausgaben")</f>
        <v>1289.96</v>
      </c>
      <c r="DR11" s="21"/>
      <c r="DU11" s="26">
        <f>SUMIFS('P23+P24 monthly Buchungen'!F2:F730,'P23+P24 monthly Buchungen'!D2:D730,$E11,'P23+P24 monthly Buchungen'!C2:C730,"&gt;="&amp;DU$4,'P23+P24 monthly Buchungen'!C2:C730,"&lt;"&amp;DU$5+1,'P23+P24 monthly Buchungen'!L2:L730,"Ausgaben")-SUMIFS('P23+P24 monthly Buchungen'!F2:F730,'P23+P24 monthly Buchungen'!D2:D730,$E11,'P23+P24 monthly Buchungen'!C2:C730,"&gt;="&amp;DU$4,'P23+P24 monthly Buchungen'!C2:C730,"&lt;"&amp;DU$5+1,'P23+P24 monthly Buchungen'!P2:P730,"Einnahmen")+SUMIFS('P23+P24 monthly Buchungen'!F2:F730,'P23+P24 monthly Buchungen'!D2:D730,$E11,'P23+P24 monthly Buchungen'!C2:C730,"&gt;="&amp;DU$4,'P23+P24 monthly Buchungen'!C2:C730,"&lt;"&amp;DU$5+1,'P23+P24 monthly Buchungen'!L2:L730,"Einnahmen")-SUMIFS('P23+P24 monthly Buchungen'!F2:F730,'P23+P24 monthly Buchungen'!D2:D730,$E11,'P23+P24 monthly Buchungen'!C2:C730,"&gt;="&amp;DU$4,'P23+P24 monthly Buchungen'!C2:C730,"&lt;"&amp;DU$5+1,'P23+P24 monthly Buchungen'!P2:P730,"Ausgaben")</f>
        <v>28.52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Buchungen'!F2:F730,'P23+P24 monthly Buchungen'!D2:D730,$E11,'P23+P24 monthly Buchungen'!C2:C730,"&gt;="&amp;EG$4,'P23+P24 monthly Buchungen'!C2:C730,"&lt;"&amp;EG$5+1,'P23+P24 monthly Buchungen'!L2:L730,"Ausgaben")-SUMIFS('P23+P24 monthly Buchungen'!F2:F730,'P23+P24 monthly Buchungen'!D2:D730,$E11,'P23+P24 monthly Buchungen'!C2:C730,"&gt;="&amp;EG$4,'P23+P24 monthly Buchungen'!C2:C730,"&lt;"&amp;EG$5+1,'P23+P24 monthly Buchungen'!P2:P730,"Einnahmen")+SUMIFS('P23+P24 monthly Buchungen'!F2:F730,'P23+P24 monthly Buchungen'!D2:D730,$E11,'P23+P24 monthly Buchungen'!C2:C730,"&gt;="&amp;EG$4,'P23+P24 monthly Buchungen'!C2:C730,"&lt;"&amp;EG$5+1,'P23+P24 monthly Buchungen'!L2:L730,"Einnahmen")-SUMIFS('P23+P24 monthly Buchungen'!F2:F730,'P23+P24 monthly Buchungen'!D2:D730,$E11,'P23+P24 monthly Buchungen'!C2:C730,"&gt;="&amp;EG$4,'P23+P24 monthly Buchungen'!C2:C730,"&lt;"&amp;EG$5+1,'P23+P24 monthly Buchungen'!P2:P730,"Ausgaben")</f>
        <v>1737.2199999999998</v>
      </c>
      <c r="EH11" s="21"/>
      <c r="EK11" s="26">
        <f>SUMIFS('P23+P24 monthly Buchungen'!F2:F730,'P23+P24 monthly Buchungen'!D2:D730,$E11,'P23+P24 monthly Buchungen'!C2:C730,"&gt;="&amp;EK$4,'P23+P24 monthly Buchungen'!C2:C730,"&lt;"&amp;EK$5+1,'P23+P24 monthly Buchungen'!L2:L730,"Ausgaben")-SUMIFS('P23+P24 monthly Buchungen'!F2:F730,'P23+P24 monthly Buchungen'!D2:D730,$E11,'P23+P24 monthly Buchungen'!C2:C730,"&gt;="&amp;EK$4,'P23+P24 monthly Buchungen'!C2:C730,"&lt;"&amp;EK$5+1,'P23+P24 monthly Buchungen'!P2:P730,"Einnahmen")+SUMIFS('P23+P24 monthly Buchungen'!F2:F730,'P23+P24 monthly Buchungen'!D2:D730,$E11,'P23+P24 monthly Buchungen'!C2:C730,"&gt;="&amp;EK$4,'P23+P24 monthly Buchungen'!C2:C730,"&lt;"&amp;EK$5+1,'P23+P24 monthly Buchungen'!L2:L730,"Einnahmen")-SUMIFS('P23+P24 monthly Buchungen'!F2:F730,'P23+P24 monthly Buchungen'!D2:D730,$E11,'P23+P24 monthly Buchungen'!C2:C730,"&gt;="&amp;EK$4,'P23+P24 monthly Buchungen'!C2:C730,"&lt;"&amp;EK$5+1,'P23+P24 monthly Buchungen'!P2:P730,"Ausgaben")</f>
        <v>559.94000000000005</v>
      </c>
      <c r="EL11" s="21"/>
      <c r="EO11" s="26">
        <f>SUMIFS('P23+P24 monthly Buchungen'!F2:F730,'P23+P24 monthly Buchungen'!D2:D730,$E11,'P23+P24 monthly Buchungen'!C2:C730,"&gt;="&amp;EO$4,'P23+P24 monthly Buchungen'!C2:C730,"&lt;"&amp;EO$5+1,'P23+P24 monthly Buchungen'!L2:L730,"Ausgaben")-SUMIFS('P23+P24 monthly Buchungen'!F2:F730,'P23+P24 monthly Buchungen'!D2:D730,$E11,'P23+P24 monthly Buchungen'!C2:C730,"&gt;="&amp;EO$4,'P23+P24 monthly Buchungen'!C2:C730,"&lt;"&amp;EO$5+1,'P23+P24 monthly Buchungen'!P2:P730,"Einnahmen")+SUMIFS('P23+P24 monthly Buchungen'!F2:F730,'P23+P24 monthly Buchungen'!D2:D730,$E11,'P23+P24 monthly Buchungen'!C2:C730,"&gt;="&amp;EO$4,'P23+P24 monthly Buchungen'!C2:C730,"&lt;"&amp;EO$5+1,'P23+P24 monthly Buchungen'!L2:L730,"Einnahmen")-SUMIFS('P23+P24 monthly Buchungen'!F2:F730,'P23+P24 monthly Buchungen'!D2:D730,$E11,'P23+P24 monthly Buchungen'!C2:C730,"&gt;="&amp;EO$4,'P23+P24 monthly Buchungen'!C2:C730,"&lt;"&amp;EO$5+1,'P23+P24 monthly Buchungen'!P2:P730,"Ausgaben")</f>
        <v>0</v>
      </c>
      <c r="EP11" s="21"/>
      <c r="ES11" s="26">
        <f>SUMIFS('P23+P24 monthly Buchungen'!F2:F730,'P23+P24 monthly Buchungen'!D2:D730,$E11,'P23+P24 monthly Buchungen'!C2:C730,"&gt;="&amp;ES$4,'P23+P24 monthly Buchungen'!C2:C730,"&lt;"&amp;ES$5+1,'P23+P24 monthly Buchungen'!L2:L730,"Ausgaben")-SUMIFS('P23+P24 monthly Buchungen'!F2:F730,'P23+P24 monthly Buchungen'!D2:D730,$E11,'P23+P24 monthly Buchungen'!C2:C730,"&gt;="&amp;ES$4,'P23+P24 monthly Buchungen'!C2:C730,"&lt;"&amp;ES$5+1,'P23+P24 monthly Buchungen'!P2:P730,"Einnahmen")+SUMIFS('P23+P24 monthly Buchungen'!F2:F730,'P23+P24 monthly Buchungen'!D2:D730,$E11,'P23+P24 monthly Buchungen'!C2:C730,"&gt;="&amp;ES$4,'P23+P24 monthly Buchungen'!C2:C730,"&lt;"&amp;ES$5+1,'P23+P24 monthly Buchungen'!L2:L730,"Einnahmen")-SUMIFS('P23+P24 monthly Buchungen'!F2:F730,'P23+P24 monthly Buchungen'!D2:D730,$E11,'P23+P24 monthly Buchungen'!C2:C730,"&gt;="&amp;ES$4,'P23+P24 monthly Buchungen'!C2:C730,"&lt;"&amp;ES$5+1,'P23+P24 monthly Buchungen'!P2:P730,"Ausgaben")</f>
        <v>0</v>
      </c>
      <c r="ET11" s="21"/>
      <c r="EW11" s="26">
        <f>SUMIFS('P23+P24 monthly Buchungen'!F2:F730,'P23+P24 monthly Buchungen'!D2:D730,$E11,'P23+P24 monthly Buchungen'!C2:C730,"&gt;="&amp;EW$4,'P23+P24 monthly Buchungen'!C2:C730,"&lt;"&amp;EW$5+1,'P23+P24 monthly Buchungen'!L2:L730,"Ausgaben")-SUMIFS('P23+P24 monthly Buchungen'!F2:F730,'P23+P24 monthly Buchungen'!D2:D730,$E11,'P23+P24 monthly Buchungen'!C2:C730,"&gt;="&amp;EW$4,'P23+P24 monthly Buchungen'!C2:C730,"&lt;"&amp;EW$5+1,'P23+P24 monthly Buchungen'!P2:P730,"Einnahmen")+SUMIFS('P23+P24 monthly Buchungen'!F2:F730,'P23+P24 monthly Buchungen'!D2:D730,$E11,'P23+P24 monthly Buchungen'!C2:C730,"&gt;="&amp;EW$4,'P23+P24 monthly Buchungen'!C2:C730,"&lt;"&amp;EW$5+1,'P23+P24 monthly Buchungen'!L2:L730,"Einnahmen")-SUMIFS('P23+P24 monthly Buchungen'!F2:F730,'P23+P24 monthly Buchungen'!D2:D730,$E11,'P23+P24 monthly Buchungen'!C2:C730,"&gt;="&amp;EW$4,'P23+P24 monthly Buchungen'!C2:C730,"&lt;"&amp;EW$5+1,'P23+P24 monthly Buchungen'!P2:P730,"Ausgaben")</f>
        <v>0</v>
      </c>
      <c r="EX11" s="21"/>
      <c r="FA11" s="26">
        <f>SUMIFS('P23+P24 monthly Buchungen'!F2:F730,'P23+P24 monthly Buchungen'!D2:D730,$E11,'P23+P24 monthly Buchungen'!C2:C730,"&gt;="&amp;FA$4,'P23+P24 monthly Buchungen'!C2:C730,"&lt;"&amp;FA$5+1,'P23+P24 monthly Buchungen'!L2:L730,"Ausgaben")-SUMIFS('P23+P24 monthly Buchungen'!F2:F730,'P23+P24 monthly Buchungen'!D2:D730,$E11,'P23+P24 monthly Buchungen'!C2:C730,"&gt;="&amp;FA$4,'P23+P24 monthly Buchungen'!C2:C730,"&lt;"&amp;FA$5+1,'P23+P24 monthly Buchungen'!P2:P730,"Einnahmen")+SUMIFS('P23+P24 monthly Buchungen'!F2:F730,'P23+P24 monthly Buchungen'!D2:D730,$E11,'P23+P24 monthly Buchungen'!C2:C730,"&gt;="&amp;FA$4,'P23+P24 monthly Buchungen'!C2:C730,"&lt;"&amp;FA$5+1,'P23+P24 monthly Buchungen'!L2:L730,"Einnahmen")-SUMIFS('P23+P24 monthly Buchungen'!F2:F730,'P23+P24 monthly Buchungen'!D2:D730,$E11,'P23+P24 monthly Buchungen'!C2:C730,"&gt;="&amp;FA$4,'P23+P24 monthly Buchungen'!C2:C730,"&lt;"&amp;FA$5+1,'P23+P24 monthly Buchungen'!P2:P730,"Ausgaben")</f>
        <v>0</v>
      </c>
      <c r="FB11" s="21"/>
      <c r="FE11" s="26">
        <f>SUMIFS('P23+P24 monthly Buchungen'!F2:F730,'P23+P24 monthly Buchungen'!D2:D730,$E11,'P23+P24 monthly Buchungen'!C2:C730,"&gt;="&amp;FE$4,'P23+P24 monthly Buchungen'!C2:C730,"&lt;"&amp;FE$5+1,'P23+P24 monthly Buchungen'!L2:L730,"Ausgaben")-SUMIFS('P23+P24 monthly Buchungen'!F2:F730,'P23+P24 monthly Buchungen'!D2:D730,$E11,'P23+P24 monthly Buchungen'!C2:C730,"&gt;="&amp;FE$4,'P23+P24 monthly Buchungen'!C2:C730,"&lt;"&amp;FE$5+1,'P23+P24 monthly Buchungen'!P2:P730,"Einnahmen")+SUMIFS('P23+P24 monthly Buchungen'!F2:F730,'P23+P24 monthly Buchungen'!D2:D730,$E11,'P23+P24 monthly Buchungen'!C2:C730,"&gt;="&amp;FE$4,'P23+P24 monthly Buchungen'!C2:C730,"&lt;"&amp;FE$5+1,'P23+P24 monthly Buchungen'!L2:L730,"Einnahmen")-SUMIFS('P23+P24 monthly Buchungen'!F2:F730,'P23+P24 monthly Buchungen'!D2:D730,$E11,'P23+P24 monthly Buchungen'!C2:C730,"&gt;="&amp;FE$4,'P23+P24 monthly Buchungen'!C2:C730,"&lt;"&amp;FE$5+1,'P23+P24 monthly Buchungen'!P2:P730,"Ausgaben")</f>
        <v>0</v>
      </c>
      <c r="FF11" s="21"/>
      <c r="FI11" s="26">
        <f>SUMIFS('P23+P24 monthly Buchungen'!F2:F730,'P23+P24 monthly Buchungen'!D2:D730,$E11,'P23+P24 monthly Buchungen'!C2:C730,"&gt;="&amp;FI$4,'P23+P24 monthly Buchungen'!C2:C730,"&lt;"&amp;FI$5+1,'P23+P24 monthly Buchungen'!L2:L730,"Ausgaben")-SUMIFS('P23+P24 monthly Buchungen'!F2:F730,'P23+P24 monthly Buchungen'!D2:D730,$E11,'P23+P24 monthly Buchungen'!C2:C730,"&gt;="&amp;FI$4,'P23+P24 monthly Buchungen'!C2:C730,"&lt;"&amp;FI$5+1,'P23+P24 monthly Buchungen'!P2:P730,"Einnahmen")+SUMIFS('P23+P24 monthly Buchungen'!F2:F730,'P23+P24 monthly Buchungen'!D2:D730,$E11,'P23+P24 monthly Buchungen'!C2:C730,"&gt;="&amp;FI$4,'P23+P24 monthly Buchungen'!C2:C730,"&lt;"&amp;FI$5+1,'P23+P24 monthly Buchungen'!L2:L730,"Einnahmen")-SUMIFS('P23+P24 monthly Buchungen'!F2:F730,'P23+P24 monthly Buchungen'!D2:D730,$E11,'P23+P24 monthly Buchungen'!C2:C730,"&gt;="&amp;FI$4,'P23+P24 monthly Buchungen'!C2:C730,"&lt;"&amp;FI$5+1,'P23+P24 monthly Buchungen'!P2:P730,"Ausgaben")</f>
        <v>0</v>
      </c>
      <c r="FJ11" s="21"/>
      <c r="FM11" s="26">
        <f>SUMIFS('P23+P24 monthly Buchungen'!F2:F730,'P23+P24 monthly Buchungen'!D2:D730,$E11,'P23+P24 monthly Buchungen'!C2:C730,"&gt;="&amp;FM$4,'P23+P24 monthly Buchungen'!C2:C730,"&lt;"&amp;FM$5+1,'P23+P24 monthly Buchungen'!L2:L730,"Ausgaben")-SUMIFS('P23+P24 monthly Buchungen'!F2:F730,'P23+P24 monthly Buchungen'!D2:D730,$E11,'P23+P24 monthly Buchungen'!C2:C730,"&gt;="&amp;FM$4,'P23+P24 monthly Buchungen'!C2:C730,"&lt;"&amp;FM$5+1,'P23+P24 monthly Buchungen'!P2:P730,"Einnahmen")+SUMIFS('P23+P24 monthly Buchungen'!F2:F730,'P23+P24 monthly Buchungen'!D2:D730,$E11,'P23+P24 monthly Buchungen'!C2:C730,"&gt;="&amp;FM$4,'P23+P24 monthly Buchungen'!C2:C730,"&lt;"&amp;FM$5+1,'P23+P24 monthly Buchungen'!L2:L730,"Einnahmen")-SUMIFS('P23+P24 monthly Buchungen'!F2:F730,'P23+P24 monthly Buchungen'!D2:D730,$E11,'P23+P24 monthly Buchungen'!C2:C730,"&gt;="&amp;FM$4,'P23+P24 monthly Buchungen'!C2:C730,"&lt;"&amp;FM$5+1,'P23+P24 monthly Buchungen'!P2:P730,"Ausgaben")</f>
        <v>0</v>
      </c>
      <c r="FN11" s="21"/>
      <c r="FQ11" s="26">
        <f>SUMIFS('P23+P24 monthly Buchungen'!F2:F730,'P23+P24 monthly Buchungen'!D2:D730,$E11,'P23+P24 monthly Buchungen'!C2:C730,"&gt;="&amp;FQ$4,'P23+P24 monthly Buchungen'!C2:C730,"&lt;"&amp;FQ$5+1,'P23+P24 monthly Buchungen'!L2:L730,"Ausgaben")-SUMIFS('P23+P24 monthly Buchungen'!F2:F730,'P23+P24 monthly Buchungen'!D2:D730,$E11,'P23+P24 monthly Buchungen'!C2:C730,"&gt;="&amp;FQ$4,'P23+P24 monthly Buchungen'!C2:C730,"&lt;"&amp;FQ$5+1,'P23+P24 monthly Buchungen'!P2:P730,"Einnahmen")+SUMIFS('P23+P24 monthly Buchungen'!F2:F730,'P23+P24 monthly Buchungen'!D2:D730,$E11,'P23+P24 monthly Buchungen'!C2:C730,"&gt;="&amp;FQ$4,'P23+P24 monthly Buchungen'!C2:C730,"&lt;"&amp;FQ$5+1,'P23+P24 monthly Buchungen'!L2:L730,"Einnahmen")-SUMIFS('P23+P24 monthly Buchungen'!F2:F730,'P23+P24 monthly Buchungen'!D2:D730,$E11,'P23+P24 monthly Buchungen'!C2:C730,"&gt;="&amp;FQ$4,'P23+P24 monthly Buchungen'!C2:C730,"&lt;"&amp;FQ$5+1,'P23+P24 monthly Buchungen'!P2:P730,"Ausgaben")</f>
        <v>0</v>
      </c>
      <c r="FR11" s="21"/>
      <c r="FU11" s="26">
        <f>SUMIFS('P23+P24 monthly Buchungen'!F2:F730,'P23+P24 monthly Buchungen'!D2:D730,$E11,'P23+P24 monthly Buchungen'!C2:C730,"&gt;="&amp;FU$4,'P23+P24 monthly Buchungen'!C2:C730,"&lt;"&amp;FU$5+1,'P23+P24 monthly Buchungen'!L2:L730,"Ausgaben")-SUMIFS('P23+P24 monthly Buchungen'!F2:F730,'P23+P24 monthly Buchungen'!D2:D730,$E11,'P23+P24 monthly Buchungen'!C2:C730,"&gt;="&amp;FU$4,'P23+P24 monthly Buchungen'!C2:C730,"&lt;"&amp;FU$5+1,'P23+P24 monthly Buchungen'!P2:P730,"Einnahmen")+SUMIFS('P23+P24 monthly Buchungen'!F2:F730,'P23+P24 monthly Buchungen'!D2:D730,$E11,'P23+P24 monthly Buchungen'!C2:C730,"&gt;="&amp;FU$4,'P23+P24 monthly Buchungen'!C2:C730,"&lt;"&amp;FU$5+1,'P23+P24 monthly Buchungen'!L2:L730,"Einnahmen")-SUMIFS('P23+P24 monthly Buchungen'!F2:F730,'P23+P24 monthly Buchungen'!D2:D730,$E11,'P23+P24 monthly Buchungen'!C2:C730,"&gt;="&amp;FU$4,'P23+P24 monthly Buchungen'!C2:C730,"&lt;"&amp;FU$5+1,'P23+P24 monthly Buchungen'!P2:P730,"Ausgaben")</f>
        <v>0</v>
      </c>
      <c r="FV11" s="21"/>
      <c r="FY11" s="26">
        <f>SUMIFS('P23+P24 monthly Buchungen'!F2:F730,'P23+P24 monthly Buchungen'!D2:D730,$E11,'P23+P24 monthly Buchungen'!C2:C730,"&gt;="&amp;FY$4,'P23+P24 monthly Buchungen'!C2:C730,"&lt;"&amp;FY$5+1,'P23+P24 monthly Buchungen'!L2:L730,"Ausgaben")-SUMIFS('P23+P24 monthly Buchungen'!F2:F730,'P23+P24 monthly Buchungen'!D2:D730,$E11,'P23+P24 monthly Buchungen'!C2:C730,"&gt;="&amp;FY$4,'P23+P24 monthly Buchungen'!C2:C730,"&lt;"&amp;FY$5+1,'P23+P24 monthly Buchungen'!P2:P730,"Einnahmen")+SUMIFS('P23+P24 monthly Buchungen'!F2:F730,'P23+P24 monthly Buchungen'!D2:D730,$E11,'P23+P24 monthly Buchungen'!C2:C730,"&gt;="&amp;FY$4,'P23+P24 monthly Buchungen'!C2:C730,"&lt;"&amp;FY$5+1,'P23+P24 monthly Buchungen'!L2:L730,"Einnahmen")-SUMIFS('P23+P24 monthly Buchungen'!F2:F730,'P23+P24 monthly Buchungen'!D2:D730,$E11,'P23+P24 monthly Buchungen'!C2:C730,"&gt;="&amp;FY$4,'P23+P24 monthly Buchungen'!C2:C730,"&lt;"&amp;FY$5+1,'P23+P24 monthly Buchungen'!P2:P730,"Ausgaben")</f>
        <v>0</v>
      </c>
      <c r="FZ11" s="21"/>
      <c r="GC11" s="26">
        <f>SUMIFS('P23+P24 monthly Buchungen'!F2:F730,'P23+P24 monthly Buchungen'!D2:D730,$E11,'P23+P24 monthly Buchungen'!C2:C730,"&gt;="&amp;GC$4,'P23+P24 monthly Buchungen'!C2:C730,"&lt;"&amp;GC$5+1,'P23+P24 monthly Buchungen'!L2:L730,"Ausgaben")-SUMIFS('P23+P24 monthly Buchungen'!F2:F730,'P23+P24 monthly Buchungen'!D2:D730,$E11,'P23+P24 monthly Buchungen'!C2:C730,"&gt;="&amp;GC$4,'P23+P24 monthly Buchungen'!C2:C730,"&lt;"&amp;GC$5+1,'P23+P24 monthly Buchungen'!P2:P730,"Einnahmen")+SUMIFS('P23+P24 monthly Buchungen'!F2:F730,'P23+P24 monthly Buchungen'!D2:D730,$E11,'P23+P24 monthly Buchungen'!C2:C730,"&gt;="&amp;GC$4,'P23+P24 monthly Buchungen'!C2:C730,"&lt;"&amp;GC$5+1,'P23+P24 monthly Buchungen'!L2:L730,"Einnahmen")-SUMIFS('P23+P24 monthly Buchungen'!F2:F730,'P23+P24 monthly Buchungen'!D2:D730,$E11,'P23+P24 monthly Buchungen'!C2:C730,"&gt;="&amp;GC$4,'P23+P24 monthly Buchungen'!C2:C730,"&lt;"&amp;GC$5+1,'P23+P24 monthly Buchungen'!P2:P730,"Ausgaben")</f>
        <v>0</v>
      </c>
    </row>
    <row r="12" spans="1:185" x14ac:dyDescent="0.2">
      <c r="D12" t="s">
        <v>5201</v>
      </c>
      <c r="E12" t="s">
        <v>5202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Buchungen'!F2:F730,'P23+P24 monthly Buchungen'!D2:D730,$E12,'P23+P24 monthly Buchungen'!C2:C730,"&gt;="&amp;U$4,'P23+P24 monthly Buchungen'!C2:C730,"&lt;"&amp;U$5+1,'P23+P24 monthly Buchungen'!L2:L730,"Ausgaben")-SUMIFS('P23+P24 monthly Buchungen'!F2:F730,'P23+P24 monthly Buchungen'!D2:D730,$E12,'P23+P24 monthly Buchungen'!C2:C730,"&gt;="&amp;U$4,'P23+P24 monthly Buchungen'!C2:C730,"&lt;"&amp;U$5+1,'P23+P24 monthly Buchungen'!P2:P730,"Einnahmen")+SUMIFS('P23+P24 monthly Buchungen'!F2:F730,'P23+P24 monthly Buchungen'!D2:D730,$E12,'P23+P24 monthly Buchungen'!C2:C730,"&gt;="&amp;U$4,'P23+P24 monthly Buchungen'!C2:C730,"&lt;"&amp;U$5+1,'P23+P24 monthly Buchungen'!L2:L730,"Einnahmen")-SUMIFS('P23+P24 monthly Buchungen'!F2:F730,'P23+P24 monthly Buchungen'!D2:D730,$E12,'P23+P24 monthly Buchungen'!C2:C730,"&gt;="&amp;U$4,'P23+P24 monthly Buchungen'!C2:C730,"&lt;"&amp;U$5+1,'P23+P24 monthly Buchungen'!P2:P730,"Ausgaben")</f>
        <v>0</v>
      </c>
      <c r="V12" s="21"/>
      <c r="Y12" s="26">
        <f>SUMIFS('P23+P24 monthly Buchungen'!F2:F730,'P23+P24 monthly Buchungen'!D2:D730,$E12,'P23+P24 monthly Buchungen'!C2:C730,"&gt;="&amp;Y$4,'P23+P24 monthly Buchungen'!C2:C730,"&lt;"&amp;Y$5+1,'P23+P24 monthly Buchungen'!L2:L730,"Ausgaben")-SUMIFS('P23+P24 monthly Buchungen'!F2:F730,'P23+P24 monthly Buchungen'!D2:D730,$E12,'P23+P24 monthly Buchungen'!C2:C730,"&gt;="&amp;Y$4,'P23+P24 monthly Buchungen'!C2:C730,"&lt;"&amp;Y$5+1,'P23+P24 monthly Buchungen'!P2:P730,"Einnahmen")+SUMIFS('P23+P24 monthly Buchungen'!F2:F730,'P23+P24 monthly Buchungen'!D2:D730,$E12,'P23+P24 monthly Buchungen'!C2:C730,"&gt;="&amp;Y$4,'P23+P24 monthly Buchungen'!C2:C730,"&lt;"&amp;Y$5+1,'P23+P24 monthly Buchungen'!L2:L730,"Einnahmen")-SUMIFS('P23+P24 monthly Buchungen'!F2:F730,'P23+P24 monthly Buchungen'!D2:D730,$E12,'P23+P24 monthly Buchungen'!C2:C730,"&gt;="&amp;Y$4,'P23+P24 monthly Buchungen'!C2:C730,"&lt;"&amp;Y$5+1,'P23+P24 monthly Buchungen'!P2:P730,"Ausgaben")</f>
        <v>0</v>
      </c>
      <c r="Z12" s="21"/>
      <c r="AC12" s="26">
        <f>SUMIFS('P23+P24 monthly Buchungen'!F2:F730,'P23+P24 monthly Buchungen'!D2:D730,$E12,'P23+P24 monthly Buchungen'!C2:C730,"&gt;="&amp;AC$4,'P23+P24 monthly Buchungen'!C2:C730,"&lt;"&amp;AC$5+1,'P23+P24 monthly Buchungen'!L2:L730,"Ausgaben")-SUMIFS('P23+P24 monthly Buchungen'!F2:F730,'P23+P24 monthly Buchungen'!D2:D730,$E12,'P23+P24 monthly Buchungen'!C2:C730,"&gt;="&amp;AC$4,'P23+P24 monthly Buchungen'!C2:C730,"&lt;"&amp;AC$5+1,'P23+P24 monthly Buchungen'!P2:P730,"Einnahmen")+SUMIFS('P23+P24 monthly Buchungen'!F2:F730,'P23+P24 monthly Buchungen'!D2:D730,$E12,'P23+P24 monthly Buchungen'!C2:C730,"&gt;="&amp;AC$4,'P23+P24 monthly Buchungen'!C2:C730,"&lt;"&amp;AC$5+1,'P23+P24 monthly Buchungen'!L2:L730,"Einnahmen")-SUMIFS('P23+P24 monthly Buchungen'!F2:F730,'P23+P24 monthly Buchungen'!D2:D730,$E12,'P23+P24 monthly Buchungen'!C2:C730,"&gt;="&amp;AC$4,'P23+P24 monthly Buchungen'!C2:C730,"&lt;"&amp;AC$5+1,'P23+P24 monthly Buchungen'!P2:P730,"Ausgaben")</f>
        <v>0</v>
      </c>
      <c r="AD12" s="21"/>
      <c r="AG12" s="26">
        <f>SUMIFS('P23+P24 monthly Buchungen'!F2:F730,'P23+P24 monthly Buchungen'!D2:D730,$E12,'P23+P24 monthly Buchungen'!C2:C730,"&gt;="&amp;AG$4,'P23+P24 monthly Buchungen'!C2:C730,"&lt;"&amp;AG$5+1,'P23+P24 monthly Buchungen'!L2:L730,"Ausgaben")-SUMIFS('P23+P24 monthly Buchungen'!F2:F730,'P23+P24 monthly Buchungen'!D2:D730,$E12,'P23+P24 monthly Buchungen'!C2:C730,"&gt;="&amp;AG$4,'P23+P24 monthly Buchungen'!C2:C730,"&lt;"&amp;AG$5+1,'P23+P24 monthly Buchungen'!P2:P730,"Einnahmen")+SUMIFS('P23+P24 monthly Buchungen'!F2:F730,'P23+P24 monthly Buchungen'!D2:D730,$E12,'P23+P24 monthly Buchungen'!C2:C730,"&gt;="&amp;AG$4,'P23+P24 monthly Buchungen'!C2:C730,"&lt;"&amp;AG$5+1,'P23+P24 monthly Buchungen'!L2:L730,"Einnahmen")-SUMIFS('P23+P24 monthly Buchungen'!F2:F730,'P23+P24 monthly Buchungen'!D2:D730,$E12,'P23+P24 monthly Buchungen'!C2:C730,"&gt;="&amp;AG$4,'P23+P24 monthly Buchungen'!C2:C730,"&lt;"&amp;AG$5+1,'P23+P24 monthly Buchungen'!P2:P730,"Ausgaben")</f>
        <v>0</v>
      </c>
      <c r="AH12" s="21"/>
      <c r="AK12" s="26">
        <f>SUMIFS('P23+P24 monthly Buchungen'!F2:F730,'P23+P24 monthly Buchungen'!D2:D730,$E12,'P23+P24 monthly Buchungen'!C2:C730,"&gt;="&amp;AK$4,'P23+P24 monthly Buchungen'!C2:C730,"&lt;"&amp;AK$5+1,'P23+P24 monthly Buchungen'!L2:L730,"Ausgaben")-SUMIFS('P23+P24 monthly Buchungen'!F2:F730,'P23+P24 monthly Buchungen'!D2:D730,$E12,'P23+P24 monthly Buchungen'!C2:C730,"&gt;="&amp;AK$4,'P23+P24 monthly Buchungen'!C2:C730,"&lt;"&amp;AK$5+1,'P23+P24 monthly Buchungen'!P2:P730,"Einnahmen")+SUMIFS('P23+P24 monthly Buchungen'!F2:F730,'P23+P24 monthly Buchungen'!D2:D730,$E12,'P23+P24 monthly Buchungen'!C2:C730,"&gt;="&amp;AK$4,'P23+P24 monthly Buchungen'!C2:C730,"&lt;"&amp;AK$5+1,'P23+P24 monthly Buchungen'!L2:L730,"Einnahmen")-SUMIFS('P23+P24 monthly Buchungen'!F2:F730,'P23+P24 monthly Buchungen'!D2:D730,$E12,'P23+P24 monthly Buchungen'!C2:C730,"&gt;="&amp;AK$4,'P23+P24 monthly Buchungen'!C2:C730,"&lt;"&amp;AK$5+1,'P23+P24 monthly Buchungen'!P2:P730,"Ausgaben")</f>
        <v>0</v>
      </c>
      <c r="AL12" s="21"/>
      <c r="AO12" s="26">
        <f>SUMIFS('P23+P24 monthly Buchungen'!F2:F730,'P23+P24 monthly Buchungen'!D2:D730,$E12,'P23+P24 monthly Buchungen'!C2:C730,"&gt;="&amp;AO$4,'P23+P24 monthly Buchungen'!C2:C730,"&lt;"&amp;AO$5+1,'P23+P24 monthly Buchungen'!L2:L730,"Ausgaben")-SUMIFS('P23+P24 monthly Buchungen'!F2:F730,'P23+P24 monthly Buchungen'!D2:D730,$E12,'P23+P24 monthly Buchungen'!C2:C730,"&gt;="&amp;AO$4,'P23+P24 monthly Buchungen'!C2:C730,"&lt;"&amp;AO$5+1,'P23+P24 monthly Buchungen'!P2:P730,"Einnahmen")+SUMIFS('P23+P24 monthly Buchungen'!F2:F730,'P23+P24 monthly Buchungen'!D2:D730,$E12,'P23+P24 monthly Buchungen'!C2:C730,"&gt;="&amp;AO$4,'P23+P24 monthly Buchungen'!C2:C730,"&lt;"&amp;AO$5+1,'P23+P24 monthly Buchungen'!L2:L730,"Einnahmen")-SUMIFS('P23+P24 monthly Buchungen'!F2:F730,'P23+P24 monthly Buchungen'!D2:D730,$E12,'P23+P24 monthly Buchungen'!C2:C730,"&gt;="&amp;AO$4,'P23+P24 monthly Buchungen'!C2:C730,"&lt;"&amp;AO$5+1,'P23+P24 monthly Buchungen'!P2:P730,"Ausgaben")</f>
        <v>0</v>
      </c>
      <c r="AP12" s="21"/>
      <c r="AS12" s="26">
        <f>SUMIFS('P23+P24 monthly Buchungen'!F2:F730,'P23+P24 monthly Buchungen'!D2:D730,$E12,'P23+P24 monthly Buchungen'!C2:C730,"&gt;="&amp;AS$4,'P23+P24 monthly Buchungen'!C2:C730,"&lt;"&amp;AS$5+1,'P23+P24 monthly Buchungen'!L2:L730,"Ausgaben")-SUMIFS('P23+P24 monthly Buchungen'!F2:F730,'P23+P24 monthly Buchungen'!D2:D730,$E12,'P23+P24 monthly Buchungen'!C2:C730,"&gt;="&amp;AS$4,'P23+P24 monthly Buchungen'!C2:C730,"&lt;"&amp;AS$5+1,'P23+P24 monthly Buchungen'!P2:P730,"Einnahmen")+SUMIFS('P23+P24 monthly Buchungen'!F2:F730,'P23+P24 monthly Buchungen'!D2:D730,$E12,'P23+P24 monthly Buchungen'!C2:C730,"&gt;="&amp;AS$4,'P23+P24 monthly Buchungen'!C2:C730,"&lt;"&amp;AS$5+1,'P23+P24 monthly Buchungen'!L2:L730,"Einnahmen")-SUMIFS('P23+P24 monthly Buchungen'!F2:F730,'P23+P24 monthly Buchungen'!D2:D730,$E12,'P23+P24 monthly Buchungen'!C2:C730,"&gt;="&amp;AS$4,'P23+P24 monthly Buchungen'!C2:C730,"&lt;"&amp;AS$5+1,'P23+P24 monthly Buchungen'!P2:P730,"Ausgaben")</f>
        <v>0</v>
      </c>
      <c r="AT12" s="21"/>
      <c r="AW12" s="26">
        <f>SUMIFS('P23+P24 monthly Buchungen'!F2:F730,'P23+P24 monthly Buchungen'!D2:D730,$E12,'P23+P24 monthly Buchungen'!C2:C730,"&gt;="&amp;AW$4,'P23+P24 monthly Buchungen'!C2:C730,"&lt;"&amp;AW$5+1,'P23+P24 monthly Buchungen'!L2:L730,"Ausgaben")-SUMIFS('P23+P24 monthly Buchungen'!F2:F730,'P23+P24 monthly Buchungen'!D2:D730,$E12,'P23+P24 monthly Buchungen'!C2:C730,"&gt;="&amp;AW$4,'P23+P24 monthly Buchungen'!C2:C730,"&lt;"&amp;AW$5+1,'P23+P24 monthly Buchungen'!P2:P730,"Einnahmen")+SUMIFS('P23+P24 monthly Buchungen'!F2:F730,'P23+P24 monthly Buchungen'!D2:D730,$E12,'P23+P24 monthly Buchungen'!C2:C730,"&gt;="&amp;AW$4,'P23+P24 monthly Buchungen'!C2:C730,"&lt;"&amp;AW$5+1,'P23+P24 monthly Buchungen'!L2:L730,"Einnahmen")-SUMIFS('P23+P24 monthly Buchungen'!F2:F730,'P23+P24 monthly Buchungen'!D2:D730,$E12,'P23+P24 monthly Buchungen'!C2:C730,"&gt;="&amp;AW$4,'P23+P24 monthly Buchungen'!C2:C730,"&lt;"&amp;AW$5+1,'P23+P24 monthly Buchungen'!P2:P730,"Ausgaben")</f>
        <v>0</v>
      </c>
      <c r="AX12" s="21"/>
      <c r="BA12" s="26">
        <f>SUMIFS('P23+P24 monthly Buchungen'!F2:F730,'P23+P24 monthly Buchungen'!D2:D730,$E12,'P23+P24 monthly Buchungen'!C2:C730,"&gt;="&amp;BA$4,'P23+P24 monthly Buchungen'!C2:C730,"&lt;"&amp;BA$5+1,'P23+P24 monthly Buchungen'!L2:L730,"Ausgaben")-SUMIFS('P23+P24 monthly Buchungen'!F2:F730,'P23+P24 monthly Buchungen'!D2:D730,$E12,'P23+P24 monthly Buchungen'!C2:C730,"&gt;="&amp;BA$4,'P23+P24 monthly Buchungen'!C2:C730,"&lt;"&amp;BA$5+1,'P23+P24 monthly Buchungen'!P2:P730,"Einnahmen")+SUMIFS('P23+P24 monthly Buchungen'!F2:F730,'P23+P24 monthly Buchungen'!D2:D730,$E12,'P23+P24 monthly Buchungen'!C2:C730,"&gt;="&amp;BA$4,'P23+P24 monthly Buchungen'!C2:C730,"&lt;"&amp;BA$5+1,'P23+P24 monthly Buchungen'!L2:L730,"Einnahmen")-SUMIFS('P23+P24 monthly Buchungen'!F2:F730,'P23+P24 monthly Buchungen'!D2:D730,$E12,'P23+P24 monthly Buchungen'!C2:C730,"&gt;="&amp;BA$4,'P23+P24 monthly Buchungen'!C2:C730,"&lt;"&amp;BA$5+1,'P23+P24 monthly Buchungen'!P2:P730,"Ausgaben")</f>
        <v>0</v>
      </c>
      <c r="BB12" s="21"/>
      <c r="BE12" s="26">
        <f>SUMIFS('P23+P24 monthly Buchungen'!F2:F730,'P23+P24 monthly Buchungen'!D2:D730,$E12,'P23+P24 monthly Buchungen'!C2:C730,"&gt;="&amp;BE$4,'P23+P24 monthly Buchungen'!C2:C730,"&lt;"&amp;BE$5+1,'P23+P24 monthly Buchungen'!L2:L730,"Ausgaben")-SUMIFS('P23+P24 monthly Buchungen'!F2:F730,'P23+P24 monthly Buchungen'!D2:D730,$E12,'P23+P24 monthly Buchungen'!C2:C730,"&gt;="&amp;BE$4,'P23+P24 monthly Buchungen'!C2:C730,"&lt;"&amp;BE$5+1,'P23+P24 monthly Buchungen'!P2:P730,"Einnahmen")+SUMIFS('P23+P24 monthly Buchungen'!F2:F730,'P23+P24 monthly Buchungen'!D2:D730,$E12,'P23+P24 monthly Buchungen'!C2:C730,"&gt;="&amp;BE$4,'P23+P24 monthly Buchungen'!C2:C730,"&lt;"&amp;BE$5+1,'P23+P24 monthly Buchungen'!L2:L730,"Einnahmen")-SUMIFS('P23+P24 monthly Buchungen'!F2:F730,'P23+P24 monthly Buchungen'!D2:D730,$E12,'P23+P24 monthly Buchungen'!C2:C730,"&gt;="&amp;BE$4,'P23+P24 monthly Buchungen'!C2:C730,"&lt;"&amp;BE$5+1,'P23+P24 monthly Buchungen'!P2:P730,"Ausgaben")</f>
        <v>0</v>
      </c>
      <c r="BF12" s="21"/>
      <c r="BI12" s="26">
        <f>SUMIFS('P23+P24 monthly Buchungen'!F2:F730,'P23+P24 monthly Buchungen'!D2:D730,$E12,'P23+P24 monthly Buchungen'!C2:C730,"&gt;="&amp;BI$4,'P23+P24 monthly Buchungen'!C2:C730,"&lt;"&amp;BI$5+1,'P23+P24 monthly Buchungen'!L2:L730,"Ausgaben")-SUMIFS('P23+P24 monthly Buchungen'!F2:F730,'P23+P24 monthly Buchungen'!D2:D730,$E12,'P23+P24 monthly Buchungen'!C2:C730,"&gt;="&amp;BI$4,'P23+P24 monthly Buchungen'!C2:C730,"&lt;"&amp;BI$5+1,'P23+P24 monthly Buchungen'!P2:P730,"Einnahmen")+SUMIFS('P23+P24 monthly Buchungen'!F2:F730,'P23+P24 monthly Buchungen'!D2:D730,$E12,'P23+P24 monthly Buchungen'!C2:C730,"&gt;="&amp;BI$4,'P23+P24 monthly Buchungen'!C2:C730,"&lt;"&amp;BI$5+1,'P23+P24 monthly Buchungen'!L2:L730,"Einnahmen")-SUMIFS('P23+P24 monthly Buchungen'!F2:F730,'P23+P24 monthly Buchungen'!D2:D730,$E12,'P23+P24 monthly Buchungen'!C2:C730,"&gt;="&amp;BI$4,'P23+P24 monthly Buchungen'!C2:C730,"&lt;"&amp;BI$5+1,'P23+P24 monthly Buchungen'!P2:P730,"Ausgaben")</f>
        <v>0</v>
      </c>
      <c r="BJ12" s="21"/>
      <c r="BM12" s="26">
        <f>SUMIFS('P23+P24 monthly Buchungen'!F2:F730,'P23+P24 monthly Buchungen'!D2:D730,$E12,'P23+P24 monthly Buchungen'!C2:C730,"&gt;="&amp;BM$4,'P23+P24 monthly Buchungen'!C2:C730,"&lt;"&amp;BM$5+1,'P23+P24 monthly Buchungen'!L2:L730,"Ausgaben")-SUMIFS('P23+P24 monthly Buchungen'!F2:F730,'P23+P24 monthly Buchungen'!D2:D730,$E12,'P23+P24 monthly Buchungen'!C2:C730,"&gt;="&amp;BM$4,'P23+P24 monthly Buchungen'!C2:C730,"&lt;"&amp;BM$5+1,'P23+P24 monthly Buchungen'!P2:P730,"Einnahmen")+SUMIFS('P23+P24 monthly Buchungen'!F2:F730,'P23+P24 monthly Buchungen'!D2:D730,$E12,'P23+P24 monthly Buchungen'!C2:C730,"&gt;="&amp;BM$4,'P23+P24 monthly Buchungen'!C2:C730,"&lt;"&amp;BM$5+1,'P23+P24 monthly Buchungen'!L2:L730,"Einnahmen")-SUMIFS('P23+P24 monthly Buchungen'!F2:F730,'P23+P24 monthly Buchungen'!D2:D730,$E12,'P23+P24 monthly Buchungen'!C2:C730,"&gt;="&amp;BM$4,'P23+P24 monthly Buchungen'!C2:C730,"&lt;"&amp;BM$5+1,'P23+P24 monthly Buchungen'!P2:P730,"Ausgaben")</f>
        <v>0</v>
      </c>
      <c r="BN12" s="21"/>
      <c r="BQ12" s="26">
        <f>SUMIFS('P23+P24 monthly Buchungen'!F2:F730,'P23+P24 monthly Buchungen'!D2:D730,$E12,'P23+P24 monthly Buchungen'!C2:C730,"&gt;="&amp;BQ$4,'P23+P24 monthly Buchungen'!C2:C730,"&lt;"&amp;BQ$5+1,'P23+P24 monthly Buchungen'!L2:L730,"Ausgaben")-SUMIFS('P23+P24 monthly Buchungen'!F2:F730,'P23+P24 monthly Buchungen'!D2:D730,$E12,'P23+P24 monthly Buchungen'!C2:C730,"&gt;="&amp;BQ$4,'P23+P24 monthly Buchungen'!C2:C730,"&lt;"&amp;BQ$5+1,'P23+P24 monthly Buchungen'!P2:P730,"Einnahmen")+SUMIFS('P23+P24 monthly Buchungen'!F2:F730,'P23+P24 monthly Buchungen'!D2:D730,$E12,'P23+P24 monthly Buchungen'!C2:C730,"&gt;="&amp;BQ$4,'P23+P24 monthly Buchungen'!C2:C730,"&lt;"&amp;BQ$5+1,'P23+P24 monthly Buchungen'!L2:L730,"Einnahmen")-SUMIFS('P23+P24 monthly Buchungen'!F2:F730,'P23+P24 monthly Buchungen'!D2:D730,$E12,'P23+P24 monthly Buchungen'!C2:C730,"&gt;="&amp;BQ$4,'P23+P24 monthly Buchungen'!C2:C730,"&lt;"&amp;BQ$5+1,'P23+P24 monthly Buchungen'!P2:P730,"Ausgaben")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Buchungen'!F2:F730,'P23+P24 monthly Buchungen'!D2:D730,$E12,'P23+P24 monthly Buchungen'!C2:C730,"&gt;="&amp;CC$4,'P23+P24 monthly Buchungen'!C2:C730,"&lt;"&amp;CC$5+1,'P23+P24 monthly Buchungen'!L2:L730,"Ausgaben")-SUMIFS('P23+P24 monthly Buchungen'!F2:F730,'P23+P24 monthly Buchungen'!D2:D730,$E12,'P23+P24 monthly Buchungen'!C2:C730,"&gt;="&amp;CC$4,'P23+P24 monthly Buchungen'!C2:C730,"&lt;"&amp;CC$5+1,'P23+P24 monthly Buchungen'!P2:P730,"Einnahmen")+SUMIFS('P23+P24 monthly Buchungen'!F2:F730,'P23+P24 monthly Buchungen'!D2:D730,$E12,'P23+P24 monthly Buchungen'!C2:C730,"&gt;="&amp;CC$4,'P23+P24 monthly Buchungen'!C2:C730,"&lt;"&amp;CC$5+1,'P23+P24 monthly Buchungen'!L2:L730,"Einnahmen")-SUMIFS('P23+P24 monthly Buchungen'!F2:F730,'P23+P24 monthly Buchungen'!D2:D730,$E12,'P23+P24 monthly Buchungen'!C2:C730,"&gt;="&amp;CC$4,'P23+P24 monthly Buchungen'!C2:C730,"&lt;"&amp;CC$5+1,'P23+P24 monthly Buchungen'!P2:P730,"Ausgaben")</f>
        <v>0</v>
      </c>
      <c r="CD12" s="21"/>
      <c r="CG12" s="26">
        <f>SUMIFS('P23+P24 monthly Buchungen'!F2:F730,'P23+P24 monthly Buchungen'!D2:D730,$E12,'P23+P24 monthly Buchungen'!C2:C730,"&gt;="&amp;CG$4,'P23+P24 monthly Buchungen'!C2:C730,"&lt;"&amp;CG$5+1,'P23+P24 monthly Buchungen'!L2:L730,"Ausgaben")-SUMIFS('P23+P24 monthly Buchungen'!F2:F730,'P23+P24 monthly Buchungen'!D2:D730,$E12,'P23+P24 monthly Buchungen'!C2:C730,"&gt;="&amp;CG$4,'P23+P24 monthly Buchungen'!C2:C730,"&lt;"&amp;CG$5+1,'P23+P24 monthly Buchungen'!P2:P730,"Einnahmen")+SUMIFS('P23+P24 monthly Buchungen'!F2:F730,'P23+P24 monthly Buchungen'!D2:D730,$E12,'P23+P24 monthly Buchungen'!C2:C730,"&gt;="&amp;CG$4,'P23+P24 monthly Buchungen'!C2:C730,"&lt;"&amp;CG$5+1,'P23+P24 monthly Buchungen'!L2:L730,"Einnahmen")-SUMIFS('P23+P24 monthly Buchungen'!F2:F730,'P23+P24 monthly Buchungen'!D2:D730,$E12,'P23+P24 monthly Buchungen'!C2:C730,"&gt;="&amp;CG$4,'P23+P24 monthly Buchungen'!C2:C730,"&lt;"&amp;CG$5+1,'P23+P24 monthly Buchungen'!P2:P730,"Ausgaben")</f>
        <v>0</v>
      </c>
      <c r="CH12" s="21"/>
      <c r="CK12" s="26">
        <f>SUMIFS('P23+P24 monthly Buchungen'!F2:F730,'P23+P24 monthly Buchungen'!D2:D730,$E12,'P23+P24 monthly Buchungen'!C2:C730,"&gt;="&amp;CK$4,'P23+P24 monthly Buchungen'!C2:C730,"&lt;"&amp;CK$5+1,'P23+P24 monthly Buchungen'!L2:L730,"Ausgaben")-SUMIFS('P23+P24 monthly Buchungen'!F2:F730,'P23+P24 monthly Buchungen'!D2:D730,$E12,'P23+P24 monthly Buchungen'!C2:C730,"&gt;="&amp;CK$4,'P23+P24 monthly Buchungen'!C2:C730,"&lt;"&amp;CK$5+1,'P23+P24 monthly Buchungen'!P2:P730,"Einnahmen")+SUMIFS('P23+P24 monthly Buchungen'!F2:F730,'P23+P24 monthly Buchungen'!D2:D730,$E12,'P23+P24 monthly Buchungen'!C2:C730,"&gt;="&amp;CK$4,'P23+P24 monthly Buchungen'!C2:C730,"&lt;"&amp;CK$5+1,'P23+P24 monthly Buchungen'!L2:L730,"Einnahmen")-SUMIFS('P23+P24 monthly Buchungen'!F2:F730,'P23+P24 monthly Buchungen'!D2:D730,$E12,'P23+P24 monthly Buchungen'!C2:C730,"&gt;="&amp;CK$4,'P23+P24 monthly Buchungen'!C2:C730,"&lt;"&amp;CK$5+1,'P23+P24 monthly Buchungen'!P2:P730,"Ausgaben")</f>
        <v>0</v>
      </c>
      <c r="CL12" s="21"/>
      <c r="CO12" s="26">
        <f>SUMIFS('P23+P24 monthly Buchungen'!F2:F730,'P23+P24 monthly Buchungen'!D2:D730,$E12,'P23+P24 monthly Buchungen'!C2:C730,"&gt;="&amp;CO$4,'P23+P24 monthly Buchungen'!C2:C730,"&lt;"&amp;CO$5+1,'P23+P24 monthly Buchungen'!L2:L730,"Ausgaben")-SUMIFS('P23+P24 monthly Buchungen'!F2:F730,'P23+P24 monthly Buchungen'!D2:D730,$E12,'P23+P24 monthly Buchungen'!C2:C730,"&gt;="&amp;CO$4,'P23+P24 monthly Buchungen'!C2:C730,"&lt;"&amp;CO$5+1,'P23+P24 monthly Buchungen'!P2:P730,"Einnahmen")+SUMIFS('P23+P24 monthly Buchungen'!F2:F730,'P23+P24 monthly Buchungen'!D2:D730,$E12,'P23+P24 monthly Buchungen'!C2:C730,"&gt;="&amp;CO$4,'P23+P24 monthly Buchungen'!C2:C730,"&lt;"&amp;CO$5+1,'P23+P24 monthly Buchungen'!L2:L730,"Einnahmen")-SUMIFS('P23+P24 monthly Buchungen'!F2:F730,'P23+P24 monthly Buchungen'!D2:D730,$E12,'P23+P24 monthly Buchungen'!C2:C730,"&gt;="&amp;CO$4,'P23+P24 monthly Buchungen'!C2:C730,"&lt;"&amp;CO$5+1,'P23+P24 monthly Buchungen'!P2:P730,"Ausgaben")</f>
        <v>0</v>
      </c>
      <c r="CP12" s="21"/>
      <c r="CS12" s="26">
        <f>SUMIFS('P23+P24 monthly Buchungen'!F2:F730,'P23+P24 monthly Buchungen'!D2:D730,$E12,'P23+P24 monthly Buchungen'!C2:C730,"&gt;="&amp;CS$4,'P23+P24 monthly Buchungen'!C2:C730,"&lt;"&amp;CS$5+1,'P23+P24 monthly Buchungen'!L2:L730,"Ausgaben")-SUMIFS('P23+P24 monthly Buchungen'!F2:F730,'P23+P24 monthly Buchungen'!D2:D730,$E12,'P23+P24 monthly Buchungen'!C2:C730,"&gt;="&amp;CS$4,'P23+P24 monthly Buchungen'!C2:C730,"&lt;"&amp;CS$5+1,'P23+P24 monthly Buchungen'!P2:P730,"Einnahmen")+SUMIFS('P23+P24 monthly Buchungen'!F2:F730,'P23+P24 monthly Buchungen'!D2:D730,$E12,'P23+P24 monthly Buchungen'!C2:C730,"&gt;="&amp;CS$4,'P23+P24 monthly Buchungen'!C2:C730,"&lt;"&amp;CS$5+1,'P23+P24 monthly Buchungen'!L2:L730,"Einnahmen")-SUMIFS('P23+P24 monthly Buchungen'!F2:F730,'P23+P24 monthly Buchungen'!D2:D730,$E12,'P23+P24 monthly Buchungen'!C2:C730,"&gt;="&amp;CS$4,'P23+P24 monthly Buchungen'!C2:C730,"&lt;"&amp;CS$5+1,'P23+P24 monthly Buchungen'!P2:P730,"Ausgaben")</f>
        <v>0</v>
      </c>
      <c r="CT12" s="21"/>
      <c r="CW12" s="26">
        <f>SUMIFS('P23+P24 monthly Buchungen'!F2:F730,'P23+P24 monthly Buchungen'!D2:D730,$E12,'P23+P24 monthly Buchungen'!C2:C730,"&gt;="&amp;CW$4,'P23+P24 monthly Buchungen'!C2:C730,"&lt;"&amp;CW$5+1,'P23+P24 monthly Buchungen'!L2:L730,"Ausgaben")-SUMIFS('P23+P24 monthly Buchungen'!F2:F730,'P23+P24 monthly Buchungen'!D2:D730,$E12,'P23+P24 monthly Buchungen'!C2:C730,"&gt;="&amp;CW$4,'P23+P24 monthly Buchungen'!C2:C730,"&lt;"&amp;CW$5+1,'P23+P24 monthly Buchungen'!P2:P730,"Einnahmen")+SUMIFS('P23+P24 monthly Buchungen'!F2:F730,'P23+P24 monthly Buchungen'!D2:D730,$E12,'P23+P24 monthly Buchungen'!C2:C730,"&gt;="&amp;CW$4,'P23+P24 monthly Buchungen'!C2:C730,"&lt;"&amp;CW$5+1,'P23+P24 monthly Buchungen'!L2:L730,"Einnahmen")-SUMIFS('P23+P24 monthly Buchungen'!F2:F730,'P23+P24 monthly Buchungen'!D2:D730,$E12,'P23+P24 monthly Buchungen'!C2:C730,"&gt;="&amp;CW$4,'P23+P24 monthly Buchungen'!C2:C730,"&lt;"&amp;CW$5+1,'P23+P24 monthly Buchungen'!P2:P730,"Ausgaben")</f>
        <v>0</v>
      </c>
      <c r="CX12" s="21"/>
      <c r="DA12" s="26">
        <f>SUMIFS('P23+P24 monthly Buchungen'!F2:F730,'P23+P24 monthly Buchungen'!D2:D730,$E12,'P23+P24 monthly Buchungen'!C2:C730,"&gt;="&amp;DA$4,'P23+P24 monthly Buchungen'!C2:C730,"&lt;"&amp;DA$5+1,'P23+P24 monthly Buchungen'!L2:L730,"Ausgaben")-SUMIFS('P23+P24 monthly Buchungen'!F2:F730,'P23+P24 monthly Buchungen'!D2:D730,$E12,'P23+P24 monthly Buchungen'!C2:C730,"&gt;="&amp;DA$4,'P23+P24 monthly Buchungen'!C2:C730,"&lt;"&amp;DA$5+1,'P23+P24 monthly Buchungen'!P2:P730,"Einnahmen")+SUMIFS('P23+P24 monthly Buchungen'!F2:F730,'P23+P24 monthly Buchungen'!D2:D730,$E12,'P23+P24 monthly Buchungen'!C2:C730,"&gt;="&amp;DA$4,'P23+P24 monthly Buchungen'!C2:C730,"&lt;"&amp;DA$5+1,'P23+P24 monthly Buchungen'!L2:L730,"Einnahmen")-SUMIFS('P23+P24 monthly Buchungen'!F2:F730,'P23+P24 monthly Buchungen'!D2:D730,$E12,'P23+P24 monthly Buchungen'!C2:C730,"&gt;="&amp;DA$4,'P23+P24 monthly Buchungen'!C2:C730,"&lt;"&amp;DA$5+1,'P23+P24 monthly Buchungen'!P2:P730,"Ausgaben")</f>
        <v>0</v>
      </c>
      <c r="DB12" s="21"/>
      <c r="DE12" s="26">
        <f>SUMIFS('P23+P24 monthly Buchungen'!F2:F730,'P23+P24 monthly Buchungen'!D2:D730,$E12,'P23+P24 monthly Buchungen'!C2:C730,"&gt;="&amp;DE$4,'P23+P24 monthly Buchungen'!C2:C730,"&lt;"&amp;DE$5+1,'P23+P24 monthly Buchungen'!L2:L730,"Ausgaben")-SUMIFS('P23+P24 monthly Buchungen'!F2:F730,'P23+P24 monthly Buchungen'!D2:D730,$E12,'P23+P24 monthly Buchungen'!C2:C730,"&gt;="&amp;DE$4,'P23+P24 monthly Buchungen'!C2:C730,"&lt;"&amp;DE$5+1,'P23+P24 monthly Buchungen'!P2:P730,"Einnahmen")+SUMIFS('P23+P24 monthly Buchungen'!F2:F730,'P23+P24 monthly Buchungen'!D2:D730,$E12,'P23+P24 monthly Buchungen'!C2:C730,"&gt;="&amp;DE$4,'P23+P24 monthly Buchungen'!C2:C730,"&lt;"&amp;DE$5+1,'P23+P24 monthly Buchungen'!L2:L730,"Einnahmen")-SUMIFS('P23+P24 monthly Buchungen'!F2:F730,'P23+P24 monthly Buchungen'!D2:D730,$E12,'P23+P24 monthly Buchungen'!C2:C730,"&gt;="&amp;DE$4,'P23+P24 monthly Buchungen'!C2:C730,"&lt;"&amp;DE$5+1,'P23+P24 monthly Buchungen'!P2:P730,"Ausgaben")</f>
        <v>0</v>
      </c>
      <c r="DF12" s="21"/>
      <c r="DI12" s="26">
        <f>SUMIFS('P23+P24 monthly Buchungen'!F2:F730,'P23+P24 monthly Buchungen'!D2:D730,$E12,'P23+P24 monthly Buchungen'!C2:C730,"&gt;="&amp;DI$4,'P23+P24 monthly Buchungen'!C2:C730,"&lt;"&amp;DI$5+1,'P23+P24 monthly Buchungen'!L2:L730,"Ausgaben")-SUMIFS('P23+P24 monthly Buchungen'!F2:F730,'P23+P24 monthly Buchungen'!D2:D730,$E12,'P23+P24 monthly Buchungen'!C2:C730,"&gt;="&amp;DI$4,'P23+P24 monthly Buchungen'!C2:C730,"&lt;"&amp;DI$5+1,'P23+P24 monthly Buchungen'!P2:P730,"Einnahmen")+SUMIFS('P23+P24 monthly Buchungen'!F2:F730,'P23+P24 monthly Buchungen'!D2:D730,$E12,'P23+P24 monthly Buchungen'!C2:C730,"&gt;="&amp;DI$4,'P23+P24 monthly Buchungen'!C2:C730,"&lt;"&amp;DI$5+1,'P23+P24 monthly Buchungen'!L2:L730,"Einnahmen")-SUMIFS('P23+P24 monthly Buchungen'!F2:F730,'P23+P24 monthly Buchungen'!D2:D730,$E12,'P23+P24 monthly Buchungen'!C2:C730,"&gt;="&amp;DI$4,'P23+P24 monthly Buchungen'!C2:C730,"&lt;"&amp;DI$5+1,'P23+P24 monthly Buchungen'!P2:P730,"Ausgaben")</f>
        <v>0</v>
      </c>
      <c r="DJ12" s="21"/>
      <c r="DM12" s="26">
        <f>SUMIFS('P23+P24 monthly Buchungen'!F2:F730,'P23+P24 monthly Buchungen'!D2:D730,$E12,'P23+P24 monthly Buchungen'!C2:C730,"&gt;="&amp;DM$4,'P23+P24 monthly Buchungen'!C2:C730,"&lt;"&amp;DM$5+1,'P23+P24 monthly Buchungen'!L2:L730,"Ausgaben")-SUMIFS('P23+P24 monthly Buchungen'!F2:F730,'P23+P24 monthly Buchungen'!D2:D730,$E12,'P23+P24 monthly Buchungen'!C2:C730,"&gt;="&amp;DM$4,'P23+P24 monthly Buchungen'!C2:C730,"&lt;"&amp;DM$5+1,'P23+P24 monthly Buchungen'!P2:P730,"Einnahmen")+SUMIFS('P23+P24 monthly Buchungen'!F2:F730,'P23+P24 monthly Buchungen'!D2:D730,$E12,'P23+P24 monthly Buchungen'!C2:C730,"&gt;="&amp;DM$4,'P23+P24 monthly Buchungen'!C2:C730,"&lt;"&amp;DM$5+1,'P23+P24 monthly Buchungen'!L2:L730,"Einnahmen")-SUMIFS('P23+P24 monthly Buchungen'!F2:F730,'P23+P24 monthly Buchungen'!D2:D730,$E12,'P23+P24 monthly Buchungen'!C2:C730,"&gt;="&amp;DM$4,'P23+P24 monthly Buchungen'!C2:C730,"&lt;"&amp;DM$5+1,'P23+P24 monthly Buchungen'!P2:P730,"Ausgaben")</f>
        <v>0</v>
      </c>
      <c r="DN12" s="21"/>
      <c r="DQ12" s="26">
        <f>SUMIFS('P23+P24 monthly Buchungen'!F2:F730,'P23+P24 monthly Buchungen'!D2:D730,$E12,'P23+P24 monthly Buchungen'!C2:C730,"&gt;="&amp;DQ$4,'P23+P24 monthly Buchungen'!C2:C730,"&lt;"&amp;DQ$5+1,'P23+P24 monthly Buchungen'!L2:L730,"Ausgaben")-SUMIFS('P23+P24 monthly Buchungen'!F2:F730,'P23+P24 monthly Buchungen'!D2:D730,$E12,'P23+P24 monthly Buchungen'!C2:C730,"&gt;="&amp;DQ$4,'P23+P24 monthly Buchungen'!C2:C730,"&lt;"&amp;DQ$5+1,'P23+P24 monthly Buchungen'!P2:P730,"Einnahmen")+SUMIFS('P23+P24 monthly Buchungen'!F2:F730,'P23+P24 monthly Buchungen'!D2:D730,$E12,'P23+P24 monthly Buchungen'!C2:C730,"&gt;="&amp;DQ$4,'P23+P24 monthly Buchungen'!C2:C730,"&lt;"&amp;DQ$5+1,'P23+P24 monthly Buchungen'!L2:L730,"Einnahmen")-SUMIFS('P23+P24 monthly Buchungen'!F2:F730,'P23+P24 monthly Buchungen'!D2:D730,$E12,'P23+P24 monthly Buchungen'!C2:C730,"&gt;="&amp;DQ$4,'P23+P24 monthly Buchungen'!C2:C730,"&lt;"&amp;DQ$5+1,'P23+P24 monthly Buchungen'!P2:P730,"Ausgaben")</f>
        <v>0</v>
      </c>
      <c r="DR12" s="21"/>
      <c r="DU12" s="26">
        <f>SUMIFS('P23+P24 monthly Buchungen'!F2:F730,'P23+P24 monthly Buchungen'!D2:D730,$E12,'P23+P24 monthly Buchungen'!C2:C730,"&gt;="&amp;DU$4,'P23+P24 monthly Buchungen'!C2:C730,"&lt;"&amp;DU$5+1,'P23+P24 monthly Buchungen'!L2:L730,"Ausgaben")-SUMIFS('P23+P24 monthly Buchungen'!F2:F730,'P23+P24 monthly Buchungen'!D2:D730,$E12,'P23+P24 monthly Buchungen'!C2:C730,"&gt;="&amp;DU$4,'P23+P24 monthly Buchungen'!C2:C730,"&lt;"&amp;DU$5+1,'P23+P24 monthly Buchungen'!P2:P730,"Einnahmen")+SUMIFS('P23+P24 monthly Buchungen'!F2:F730,'P23+P24 monthly Buchungen'!D2:D730,$E12,'P23+P24 monthly Buchungen'!C2:C730,"&gt;="&amp;DU$4,'P23+P24 monthly Buchungen'!C2:C730,"&lt;"&amp;DU$5+1,'P23+P24 monthly Buchungen'!L2:L730,"Einnahmen")-SUMIFS('P23+P24 monthly Buchungen'!F2:F730,'P23+P24 monthly Buchungen'!D2:D730,$E12,'P23+P24 monthly Buchungen'!C2:C730,"&gt;="&amp;DU$4,'P23+P24 monthly Buchungen'!C2:C730,"&lt;"&amp;DU$5+1,'P23+P24 monthly Buchungen'!P2:P730,"Ausgaben")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Buchungen'!F2:F730,'P23+P24 monthly Buchungen'!D2:D730,$E12,'P23+P24 monthly Buchungen'!C2:C730,"&gt;="&amp;EG$4,'P23+P24 monthly Buchungen'!C2:C730,"&lt;"&amp;EG$5+1,'P23+P24 monthly Buchungen'!L2:L730,"Ausgaben")-SUMIFS('P23+P24 monthly Buchungen'!F2:F730,'P23+P24 monthly Buchungen'!D2:D730,$E12,'P23+P24 monthly Buchungen'!C2:C730,"&gt;="&amp;EG$4,'P23+P24 monthly Buchungen'!C2:C730,"&lt;"&amp;EG$5+1,'P23+P24 monthly Buchungen'!P2:P730,"Einnahmen")+SUMIFS('P23+P24 monthly Buchungen'!F2:F730,'P23+P24 monthly Buchungen'!D2:D730,$E12,'P23+P24 monthly Buchungen'!C2:C730,"&gt;="&amp;EG$4,'P23+P24 monthly Buchungen'!C2:C730,"&lt;"&amp;EG$5+1,'P23+P24 monthly Buchungen'!L2:L730,"Einnahmen")-SUMIFS('P23+P24 monthly Buchungen'!F2:F730,'P23+P24 monthly Buchungen'!D2:D730,$E12,'P23+P24 monthly Buchungen'!C2:C730,"&gt;="&amp;EG$4,'P23+P24 monthly Buchungen'!C2:C730,"&lt;"&amp;EG$5+1,'P23+P24 monthly Buchungen'!P2:P730,"Ausgaben")</f>
        <v>0</v>
      </c>
      <c r="EH12" s="21"/>
      <c r="EK12" s="26">
        <f>SUMIFS('P23+P24 monthly Buchungen'!F2:F730,'P23+P24 monthly Buchungen'!D2:D730,$E12,'P23+P24 monthly Buchungen'!C2:C730,"&gt;="&amp;EK$4,'P23+P24 monthly Buchungen'!C2:C730,"&lt;"&amp;EK$5+1,'P23+P24 monthly Buchungen'!L2:L730,"Ausgaben")-SUMIFS('P23+P24 monthly Buchungen'!F2:F730,'P23+P24 monthly Buchungen'!D2:D730,$E12,'P23+P24 monthly Buchungen'!C2:C730,"&gt;="&amp;EK$4,'P23+P24 monthly Buchungen'!C2:C730,"&lt;"&amp;EK$5+1,'P23+P24 monthly Buchungen'!P2:P730,"Einnahmen")+SUMIFS('P23+P24 monthly Buchungen'!F2:F730,'P23+P24 monthly Buchungen'!D2:D730,$E12,'P23+P24 monthly Buchungen'!C2:C730,"&gt;="&amp;EK$4,'P23+P24 monthly Buchungen'!C2:C730,"&lt;"&amp;EK$5+1,'P23+P24 monthly Buchungen'!L2:L730,"Einnahmen")-SUMIFS('P23+P24 monthly Buchungen'!F2:F730,'P23+P24 monthly Buchungen'!D2:D730,$E12,'P23+P24 monthly Buchungen'!C2:C730,"&gt;="&amp;EK$4,'P23+P24 monthly Buchungen'!C2:C730,"&lt;"&amp;EK$5+1,'P23+P24 monthly Buchungen'!P2:P730,"Ausgaben")</f>
        <v>0</v>
      </c>
      <c r="EL12" s="21"/>
      <c r="EO12" s="26">
        <f>SUMIFS('P23+P24 monthly Buchungen'!F2:F730,'P23+P24 monthly Buchungen'!D2:D730,$E12,'P23+P24 monthly Buchungen'!C2:C730,"&gt;="&amp;EO$4,'P23+P24 monthly Buchungen'!C2:C730,"&lt;"&amp;EO$5+1,'P23+P24 monthly Buchungen'!L2:L730,"Ausgaben")-SUMIFS('P23+P24 monthly Buchungen'!F2:F730,'P23+P24 monthly Buchungen'!D2:D730,$E12,'P23+P24 monthly Buchungen'!C2:C730,"&gt;="&amp;EO$4,'P23+P24 monthly Buchungen'!C2:C730,"&lt;"&amp;EO$5+1,'P23+P24 monthly Buchungen'!P2:P730,"Einnahmen")+SUMIFS('P23+P24 monthly Buchungen'!F2:F730,'P23+P24 monthly Buchungen'!D2:D730,$E12,'P23+P24 monthly Buchungen'!C2:C730,"&gt;="&amp;EO$4,'P23+P24 monthly Buchungen'!C2:C730,"&lt;"&amp;EO$5+1,'P23+P24 monthly Buchungen'!L2:L730,"Einnahmen")-SUMIFS('P23+P24 monthly Buchungen'!F2:F730,'P23+P24 monthly Buchungen'!D2:D730,$E12,'P23+P24 monthly Buchungen'!C2:C730,"&gt;="&amp;EO$4,'P23+P24 monthly Buchungen'!C2:C730,"&lt;"&amp;EO$5+1,'P23+P24 monthly Buchungen'!P2:P730,"Ausgaben")</f>
        <v>0</v>
      </c>
      <c r="EP12" s="21"/>
      <c r="ES12" s="26">
        <f>SUMIFS('P23+P24 monthly Buchungen'!F2:F730,'P23+P24 monthly Buchungen'!D2:D730,$E12,'P23+P24 monthly Buchungen'!C2:C730,"&gt;="&amp;ES$4,'P23+P24 monthly Buchungen'!C2:C730,"&lt;"&amp;ES$5+1,'P23+P24 monthly Buchungen'!L2:L730,"Ausgaben")-SUMIFS('P23+P24 monthly Buchungen'!F2:F730,'P23+P24 monthly Buchungen'!D2:D730,$E12,'P23+P24 monthly Buchungen'!C2:C730,"&gt;="&amp;ES$4,'P23+P24 monthly Buchungen'!C2:C730,"&lt;"&amp;ES$5+1,'P23+P24 monthly Buchungen'!P2:P730,"Einnahmen")+SUMIFS('P23+P24 monthly Buchungen'!F2:F730,'P23+P24 monthly Buchungen'!D2:D730,$E12,'P23+P24 monthly Buchungen'!C2:C730,"&gt;="&amp;ES$4,'P23+P24 monthly Buchungen'!C2:C730,"&lt;"&amp;ES$5+1,'P23+P24 monthly Buchungen'!L2:L730,"Einnahmen")-SUMIFS('P23+P24 monthly Buchungen'!F2:F730,'P23+P24 monthly Buchungen'!D2:D730,$E12,'P23+P24 monthly Buchungen'!C2:C730,"&gt;="&amp;ES$4,'P23+P24 monthly Buchungen'!C2:C730,"&lt;"&amp;ES$5+1,'P23+P24 monthly Buchungen'!P2:P730,"Ausgaben")</f>
        <v>0</v>
      </c>
      <c r="ET12" s="21"/>
      <c r="EW12" s="26">
        <f>SUMIFS('P23+P24 monthly Buchungen'!F2:F730,'P23+P24 monthly Buchungen'!D2:D730,$E12,'P23+P24 monthly Buchungen'!C2:C730,"&gt;="&amp;EW$4,'P23+P24 monthly Buchungen'!C2:C730,"&lt;"&amp;EW$5+1,'P23+P24 monthly Buchungen'!L2:L730,"Ausgaben")-SUMIFS('P23+P24 monthly Buchungen'!F2:F730,'P23+P24 monthly Buchungen'!D2:D730,$E12,'P23+P24 monthly Buchungen'!C2:C730,"&gt;="&amp;EW$4,'P23+P24 monthly Buchungen'!C2:C730,"&lt;"&amp;EW$5+1,'P23+P24 monthly Buchungen'!P2:P730,"Einnahmen")+SUMIFS('P23+P24 monthly Buchungen'!F2:F730,'P23+P24 monthly Buchungen'!D2:D730,$E12,'P23+P24 monthly Buchungen'!C2:C730,"&gt;="&amp;EW$4,'P23+P24 monthly Buchungen'!C2:C730,"&lt;"&amp;EW$5+1,'P23+P24 monthly Buchungen'!L2:L730,"Einnahmen")-SUMIFS('P23+P24 monthly Buchungen'!F2:F730,'P23+P24 monthly Buchungen'!D2:D730,$E12,'P23+P24 monthly Buchungen'!C2:C730,"&gt;="&amp;EW$4,'P23+P24 monthly Buchungen'!C2:C730,"&lt;"&amp;EW$5+1,'P23+P24 monthly Buchungen'!P2:P730,"Ausgaben")</f>
        <v>0</v>
      </c>
      <c r="EX12" s="21"/>
      <c r="FA12" s="26">
        <f>SUMIFS('P23+P24 monthly Buchungen'!F2:F730,'P23+P24 monthly Buchungen'!D2:D730,$E12,'P23+P24 monthly Buchungen'!C2:C730,"&gt;="&amp;FA$4,'P23+P24 monthly Buchungen'!C2:C730,"&lt;"&amp;FA$5+1,'P23+P24 monthly Buchungen'!L2:L730,"Ausgaben")-SUMIFS('P23+P24 monthly Buchungen'!F2:F730,'P23+P24 monthly Buchungen'!D2:D730,$E12,'P23+P24 monthly Buchungen'!C2:C730,"&gt;="&amp;FA$4,'P23+P24 monthly Buchungen'!C2:C730,"&lt;"&amp;FA$5+1,'P23+P24 monthly Buchungen'!P2:P730,"Einnahmen")+SUMIFS('P23+P24 monthly Buchungen'!F2:F730,'P23+P24 monthly Buchungen'!D2:D730,$E12,'P23+P24 monthly Buchungen'!C2:C730,"&gt;="&amp;FA$4,'P23+P24 monthly Buchungen'!C2:C730,"&lt;"&amp;FA$5+1,'P23+P24 monthly Buchungen'!L2:L730,"Einnahmen")-SUMIFS('P23+P24 monthly Buchungen'!F2:F730,'P23+P24 monthly Buchungen'!D2:D730,$E12,'P23+P24 monthly Buchungen'!C2:C730,"&gt;="&amp;FA$4,'P23+P24 monthly Buchungen'!C2:C730,"&lt;"&amp;FA$5+1,'P23+P24 monthly Buchungen'!P2:P730,"Ausgaben")</f>
        <v>0</v>
      </c>
      <c r="FB12" s="21"/>
      <c r="FE12" s="26">
        <f>SUMIFS('P23+P24 monthly Buchungen'!F2:F730,'P23+P24 monthly Buchungen'!D2:D730,$E12,'P23+P24 monthly Buchungen'!C2:C730,"&gt;="&amp;FE$4,'P23+P24 monthly Buchungen'!C2:C730,"&lt;"&amp;FE$5+1,'P23+P24 monthly Buchungen'!L2:L730,"Ausgaben")-SUMIFS('P23+P24 monthly Buchungen'!F2:F730,'P23+P24 monthly Buchungen'!D2:D730,$E12,'P23+P24 monthly Buchungen'!C2:C730,"&gt;="&amp;FE$4,'P23+P24 monthly Buchungen'!C2:C730,"&lt;"&amp;FE$5+1,'P23+P24 monthly Buchungen'!P2:P730,"Einnahmen")+SUMIFS('P23+P24 monthly Buchungen'!F2:F730,'P23+P24 monthly Buchungen'!D2:D730,$E12,'P23+P24 monthly Buchungen'!C2:C730,"&gt;="&amp;FE$4,'P23+P24 monthly Buchungen'!C2:C730,"&lt;"&amp;FE$5+1,'P23+P24 monthly Buchungen'!L2:L730,"Einnahmen")-SUMIFS('P23+P24 monthly Buchungen'!F2:F730,'P23+P24 monthly Buchungen'!D2:D730,$E12,'P23+P24 monthly Buchungen'!C2:C730,"&gt;="&amp;FE$4,'P23+P24 monthly Buchungen'!C2:C730,"&lt;"&amp;FE$5+1,'P23+P24 monthly Buchungen'!P2:P730,"Ausgaben")</f>
        <v>0</v>
      </c>
      <c r="FF12" s="21"/>
      <c r="FI12" s="26">
        <f>SUMIFS('P23+P24 monthly Buchungen'!F2:F730,'P23+P24 monthly Buchungen'!D2:D730,$E12,'P23+P24 monthly Buchungen'!C2:C730,"&gt;="&amp;FI$4,'P23+P24 monthly Buchungen'!C2:C730,"&lt;"&amp;FI$5+1,'P23+P24 monthly Buchungen'!L2:L730,"Ausgaben")-SUMIFS('P23+P24 monthly Buchungen'!F2:F730,'P23+P24 monthly Buchungen'!D2:D730,$E12,'P23+P24 monthly Buchungen'!C2:C730,"&gt;="&amp;FI$4,'P23+P24 monthly Buchungen'!C2:C730,"&lt;"&amp;FI$5+1,'P23+P24 monthly Buchungen'!P2:P730,"Einnahmen")+SUMIFS('P23+P24 monthly Buchungen'!F2:F730,'P23+P24 monthly Buchungen'!D2:D730,$E12,'P23+P24 monthly Buchungen'!C2:C730,"&gt;="&amp;FI$4,'P23+P24 monthly Buchungen'!C2:C730,"&lt;"&amp;FI$5+1,'P23+P24 monthly Buchungen'!L2:L730,"Einnahmen")-SUMIFS('P23+P24 monthly Buchungen'!F2:F730,'P23+P24 monthly Buchungen'!D2:D730,$E12,'P23+P24 monthly Buchungen'!C2:C730,"&gt;="&amp;FI$4,'P23+P24 monthly Buchungen'!C2:C730,"&lt;"&amp;FI$5+1,'P23+P24 monthly Buchungen'!P2:P730,"Ausgaben")</f>
        <v>0</v>
      </c>
      <c r="FJ12" s="21"/>
      <c r="FM12" s="26">
        <f>SUMIFS('P23+P24 monthly Buchungen'!F2:F730,'P23+P24 monthly Buchungen'!D2:D730,$E12,'P23+P24 monthly Buchungen'!C2:C730,"&gt;="&amp;FM$4,'P23+P24 monthly Buchungen'!C2:C730,"&lt;"&amp;FM$5+1,'P23+P24 monthly Buchungen'!L2:L730,"Ausgaben")-SUMIFS('P23+P24 monthly Buchungen'!F2:F730,'P23+P24 monthly Buchungen'!D2:D730,$E12,'P23+P24 monthly Buchungen'!C2:C730,"&gt;="&amp;FM$4,'P23+P24 monthly Buchungen'!C2:C730,"&lt;"&amp;FM$5+1,'P23+P24 monthly Buchungen'!P2:P730,"Einnahmen")+SUMIFS('P23+P24 monthly Buchungen'!F2:F730,'P23+P24 monthly Buchungen'!D2:D730,$E12,'P23+P24 monthly Buchungen'!C2:C730,"&gt;="&amp;FM$4,'P23+P24 monthly Buchungen'!C2:C730,"&lt;"&amp;FM$5+1,'P23+P24 monthly Buchungen'!L2:L730,"Einnahmen")-SUMIFS('P23+P24 monthly Buchungen'!F2:F730,'P23+P24 monthly Buchungen'!D2:D730,$E12,'P23+P24 monthly Buchungen'!C2:C730,"&gt;="&amp;FM$4,'P23+P24 monthly Buchungen'!C2:C730,"&lt;"&amp;FM$5+1,'P23+P24 monthly Buchungen'!P2:P730,"Ausgaben")</f>
        <v>0</v>
      </c>
      <c r="FN12" s="21"/>
      <c r="FQ12" s="26">
        <f>SUMIFS('P23+P24 monthly Buchungen'!F2:F730,'P23+P24 monthly Buchungen'!D2:D730,$E12,'P23+P24 monthly Buchungen'!C2:C730,"&gt;="&amp;FQ$4,'P23+P24 monthly Buchungen'!C2:C730,"&lt;"&amp;FQ$5+1,'P23+P24 monthly Buchungen'!L2:L730,"Ausgaben")-SUMIFS('P23+P24 monthly Buchungen'!F2:F730,'P23+P24 monthly Buchungen'!D2:D730,$E12,'P23+P24 monthly Buchungen'!C2:C730,"&gt;="&amp;FQ$4,'P23+P24 monthly Buchungen'!C2:C730,"&lt;"&amp;FQ$5+1,'P23+P24 monthly Buchungen'!P2:P730,"Einnahmen")+SUMIFS('P23+P24 monthly Buchungen'!F2:F730,'P23+P24 monthly Buchungen'!D2:D730,$E12,'P23+P24 monthly Buchungen'!C2:C730,"&gt;="&amp;FQ$4,'P23+P24 monthly Buchungen'!C2:C730,"&lt;"&amp;FQ$5+1,'P23+P24 monthly Buchungen'!L2:L730,"Einnahmen")-SUMIFS('P23+P24 monthly Buchungen'!F2:F730,'P23+P24 monthly Buchungen'!D2:D730,$E12,'P23+P24 monthly Buchungen'!C2:C730,"&gt;="&amp;FQ$4,'P23+P24 monthly Buchungen'!C2:C730,"&lt;"&amp;FQ$5+1,'P23+P24 monthly Buchungen'!P2:P730,"Ausgaben")</f>
        <v>0</v>
      </c>
      <c r="FR12" s="21"/>
      <c r="FU12" s="26">
        <f>SUMIFS('P23+P24 monthly Buchungen'!F2:F730,'P23+P24 monthly Buchungen'!D2:D730,$E12,'P23+P24 monthly Buchungen'!C2:C730,"&gt;="&amp;FU$4,'P23+P24 monthly Buchungen'!C2:C730,"&lt;"&amp;FU$5+1,'P23+P24 monthly Buchungen'!L2:L730,"Ausgaben")-SUMIFS('P23+P24 monthly Buchungen'!F2:F730,'P23+P24 monthly Buchungen'!D2:D730,$E12,'P23+P24 monthly Buchungen'!C2:C730,"&gt;="&amp;FU$4,'P23+P24 monthly Buchungen'!C2:C730,"&lt;"&amp;FU$5+1,'P23+P24 monthly Buchungen'!P2:P730,"Einnahmen")+SUMIFS('P23+P24 monthly Buchungen'!F2:F730,'P23+P24 monthly Buchungen'!D2:D730,$E12,'P23+P24 monthly Buchungen'!C2:C730,"&gt;="&amp;FU$4,'P23+P24 monthly Buchungen'!C2:C730,"&lt;"&amp;FU$5+1,'P23+P24 monthly Buchungen'!L2:L730,"Einnahmen")-SUMIFS('P23+P24 monthly Buchungen'!F2:F730,'P23+P24 monthly Buchungen'!D2:D730,$E12,'P23+P24 monthly Buchungen'!C2:C730,"&gt;="&amp;FU$4,'P23+P24 monthly Buchungen'!C2:C730,"&lt;"&amp;FU$5+1,'P23+P24 monthly Buchungen'!P2:P730,"Ausgaben")</f>
        <v>0</v>
      </c>
      <c r="FV12" s="21"/>
      <c r="FY12" s="26">
        <f>SUMIFS('P23+P24 monthly Buchungen'!F2:F730,'P23+P24 monthly Buchungen'!D2:D730,$E12,'P23+P24 monthly Buchungen'!C2:C730,"&gt;="&amp;FY$4,'P23+P24 monthly Buchungen'!C2:C730,"&lt;"&amp;FY$5+1,'P23+P24 monthly Buchungen'!L2:L730,"Ausgaben")-SUMIFS('P23+P24 monthly Buchungen'!F2:F730,'P23+P24 monthly Buchungen'!D2:D730,$E12,'P23+P24 monthly Buchungen'!C2:C730,"&gt;="&amp;FY$4,'P23+P24 monthly Buchungen'!C2:C730,"&lt;"&amp;FY$5+1,'P23+P24 monthly Buchungen'!P2:P730,"Einnahmen")+SUMIFS('P23+P24 monthly Buchungen'!F2:F730,'P23+P24 monthly Buchungen'!D2:D730,$E12,'P23+P24 monthly Buchungen'!C2:C730,"&gt;="&amp;FY$4,'P23+P24 monthly Buchungen'!C2:C730,"&lt;"&amp;FY$5+1,'P23+P24 monthly Buchungen'!L2:L730,"Einnahmen")-SUMIFS('P23+P24 monthly Buchungen'!F2:F730,'P23+P24 monthly Buchungen'!D2:D730,$E12,'P23+P24 monthly Buchungen'!C2:C730,"&gt;="&amp;FY$4,'P23+P24 monthly Buchungen'!C2:C730,"&lt;"&amp;FY$5+1,'P23+P24 monthly Buchungen'!P2:P730,"Ausgaben")</f>
        <v>0</v>
      </c>
      <c r="FZ12" s="21"/>
      <c r="GC12" s="26">
        <f>SUMIFS('P23+P24 monthly Buchungen'!F2:F730,'P23+P24 monthly Buchungen'!D2:D730,$E12,'P23+P24 monthly Buchungen'!C2:C730,"&gt;="&amp;GC$4,'P23+P24 monthly Buchungen'!C2:C730,"&lt;"&amp;GC$5+1,'P23+P24 monthly Buchungen'!L2:L730,"Ausgaben")-SUMIFS('P23+P24 monthly Buchungen'!F2:F730,'P23+P24 monthly Buchungen'!D2:D730,$E12,'P23+P24 monthly Buchungen'!C2:C730,"&gt;="&amp;GC$4,'P23+P24 monthly Buchungen'!C2:C730,"&lt;"&amp;GC$5+1,'P23+P24 monthly Buchungen'!P2:P730,"Einnahmen")+SUMIFS('P23+P24 monthly Buchungen'!F2:F730,'P23+P24 monthly Buchungen'!D2:D730,$E12,'P23+P24 monthly Buchungen'!C2:C730,"&gt;="&amp;GC$4,'P23+P24 monthly Buchungen'!C2:C730,"&lt;"&amp;GC$5+1,'P23+P24 monthly Buchungen'!L2:L730,"Einnahmen")-SUMIFS('P23+P24 monthly Buchungen'!F2:F730,'P23+P24 monthly Buchungen'!D2:D730,$E12,'P23+P24 monthly Buchungen'!C2:C730,"&gt;="&amp;GC$4,'P23+P24 monthly Buchungen'!C2:C730,"&lt;"&amp;GC$5+1,'P23+P24 monthly Buchungen'!P2:P730,"Ausgaben")</f>
        <v>0</v>
      </c>
    </row>
    <row r="13" spans="1:185" ht="16" x14ac:dyDescent="0.2">
      <c r="D13" s="27" t="s">
        <v>5332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v>9780</v>
      </c>
      <c r="Q13" s="43"/>
      <c r="R13" s="28"/>
      <c r="S13" s="27"/>
      <c r="T13" s="42">
        <f>SUM(U14:U16)</f>
        <v>0</v>
      </c>
      <c r="U13" s="43"/>
      <c r="V13" s="28"/>
      <c r="W13" s="27"/>
      <c r="X13" s="42">
        <f>SUM(Y14:Y16)</f>
        <v>0</v>
      </c>
      <c r="Y13" s="43"/>
      <c r="Z13" s="28"/>
      <c r="AA13" s="27"/>
      <c r="AB13" s="42">
        <f>SUM(AC14:AC16)</f>
        <v>0</v>
      </c>
      <c r="AC13" s="43"/>
      <c r="AD13" s="28"/>
      <c r="AE13" s="27"/>
      <c r="AF13" s="42">
        <f>SUM(AG14:AG16)</f>
        <v>0</v>
      </c>
      <c r="AG13" s="43"/>
      <c r="AH13" s="28"/>
      <c r="AI13" s="27"/>
      <c r="AJ13" s="42">
        <f>SUM(AK14:AK16)</f>
        <v>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  <c r="AT13" s="28"/>
      <c r="AU13" s="27"/>
      <c r="AV13" s="42">
        <f>SUM(AW14:AW16)</f>
        <v>0</v>
      </c>
      <c r="AW13" s="43"/>
      <c r="AX13" s="28"/>
      <c r="AY13" s="27"/>
      <c r="AZ13" s="42">
        <f>SUM(BA14:BA16)</f>
        <v>0</v>
      </c>
      <c r="BA13" s="43"/>
      <c r="BB13" s="28"/>
      <c r="BC13" s="27"/>
      <c r="BD13" s="42">
        <f>SUM(BE14:BE16)</f>
        <v>0</v>
      </c>
      <c r="BE13" s="43"/>
      <c r="BF13" s="28"/>
      <c r="BG13" s="27"/>
      <c r="BH13" s="42">
        <f>SUM(BI14:BI16)</f>
        <v>1511.77</v>
      </c>
      <c r="BI13" s="43"/>
      <c r="BJ13" s="28"/>
      <c r="BK13" s="27"/>
      <c r="BL13" s="42">
        <f>SUM(BM14:BM16)</f>
        <v>900</v>
      </c>
      <c r="BM13" s="43"/>
      <c r="BN13" s="28"/>
      <c r="BO13" s="27"/>
      <c r="BP13" s="42">
        <f>SUM(BQ14:BQ16)</f>
        <v>0</v>
      </c>
      <c r="BQ13" s="43"/>
      <c r="BR13" s="28"/>
      <c r="BS13" s="27"/>
      <c r="BT13" s="42">
        <v>9780</v>
      </c>
      <c r="BU13" s="43"/>
      <c r="BV13" s="28"/>
      <c r="BW13" s="27"/>
      <c r="BX13" s="42">
        <v>9780</v>
      </c>
      <c r="BY13" s="43"/>
      <c r="BZ13" s="28"/>
      <c r="CA13" s="27"/>
      <c r="CB13" s="42">
        <f>SUM(CC14:CC16)</f>
        <v>609.02</v>
      </c>
      <c r="CC13" s="43"/>
      <c r="CD13" s="28"/>
      <c r="CE13" s="27"/>
      <c r="CF13" s="42">
        <f>SUM(CG14:CG16)</f>
        <v>0</v>
      </c>
      <c r="CG13" s="43"/>
      <c r="CH13" s="28"/>
      <c r="CI13" s="27"/>
      <c r="CJ13" s="42">
        <f>SUM(CK14:CK16)</f>
        <v>0</v>
      </c>
      <c r="CK13" s="43"/>
      <c r="CL13" s="28"/>
      <c r="CM13" s="27"/>
      <c r="CN13" s="42">
        <f>SUM(CO14:CO16)</f>
        <v>0</v>
      </c>
      <c r="CO13" s="43"/>
      <c r="CP13" s="28"/>
      <c r="CQ13" s="27"/>
      <c r="CR13" s="42">
        <f>SUM(CS14:CS16)</f>
        <v>0</v>
      </c>
      <c r="CS13" s="43"/>
      <c r="CT13" s="28"/>
      <c r="CU13" s="27"/>
      <c r="CV13" s="42">
        <f>SUM(CW14:CW16)</f>
        <v>0</v>
      </c>
      <c r="CW13" s="43"/>
      <c r="CX13" s="28"/>
      <c r="CY13" s="27"/>
      <c r="CZ13" s="42">
        <f>SUM(DA14:DA16)</f>
        <v>89.99</v>
      </c>
      <c r="DA13" s="43"/>
      <c r="DB13" s="28"/>
      <c r="DC13" s="27"/>
      <c r="DD13" s="42">
        <f>SUM(DE14:DE16)</f>
        <v>1368.35</v>
      </c>
      <c r="DE13" s="43"/>
      <c r="DF13" s="28"/>
      <c r="DG13" s="27"/>
      <c r="DH13" s="42">
        <f>SUM(DI14:DI16)</f>
        <v>914.03</v>
      </c>
      <c r="DI13" s="43"/>
      <c r="DJ13" s="28"/>
      <c r="DK13" s="27"/>
      <c r="DL13" s="42">
        <f>SUM(DM14:DM16)</f>
        <v>0</v>
      </c>
      <c r="DM13" s="43"/>
      <c r="DN13" s="28"/>
      <c r="DO13" s="27"/>
      <c r="DP13" s="42">
        <f>SUM(DQ14:DQ16)</f>
        <v>0</v>
      </c>
      <c r="DQ13" s="43"/>
      <c r="DR13" s="28"/>
      <c r="DS13" s="27"/>
      <c r="DT13" s="42">
        <f>SUM(DU14:DU16)</f>
        <v>904.74</v>
      </c>
      <c r="DU13" s="43"/>
      <c r="DV13" s="28"/>
      <c r="DW13" s="27"/>
      <c r="DX13" s="42">
        <v>9840</v>
      </c>
      <c r="DY13" s="43"/>
      <c r="DZ13" s="28"/>
      <c r="EA13" s="27"/>
      <c r="EB13" s="42">
        <v>9840</v>
      </c>
      <c r="EC13" s="43"/>
      <c r="ED13" s="28"/>
      <c r="EE13" s="27"/>
      <c r="EF13" s="42">
        <f>SUM(EG14:EG16)</f>
        <v>0</v>
      </c>
      <c r="EG13" s="43"/>
      <c r="EH13" s="28"/>
      <c r="EI13" s="27"/>
      <c r="EJ13" s="42">
        <f>SUM(EK14:EK16)</f>
        <v>0</v>
      </c>
      <c r="EK13" s="43"/>
      <c r="EL13" s="28"/>
      <c r="EM13" s="27"/>
      <c r="EN13" s="42">
        <f>SUM(EO14:EO16)</f>
        <v>0</v>
      </c>
      <c r="EO13" s="43"/>
      <c r="EP13" s="28"/>
      <c r="EQ13" s="27"/>
      <c r="ER13" s="42">
        <f>SUM(ES14:ES16)</f>
        <v>0</v>
      </c>
      <c r="ES13" s="43"/>
      <c r="ET13" s="28"/>
      <c r="EU13" s="27"/>
      <c r="EV13" s="42">
        <f>SUM(EW14:EW16)</f>
        <v>0</v>
      </c>
      <c r="EW13" s="43"/>
      <c r="EX13" s="28"/>
      <c r="EY13" s="27"/>
      <c r="EZ13" s="42">
        <f>SUM(FA14:FA16)</f>
        <v>0</v>
      </c>
      <c r="FA13" s="43"/>
      <c r="FB13" s="28"/>
      <c r="FC13" s="27"/>
      <c r="FD13" s="42">
        <f>SUM(FE14:FE16)</f>
        <v>0</v>
      </c>
      <c r="FE13" s="43"/>
      <c r="FF13" s="28"/>
      <c r="FG13" s="27"/>
      <c r="FH13" s="42">
        <f>SUM(FI14:FI16)</f>
        <v>0</v>
      </c>
      <c r="FI13" s="43"/>
      <c r="FJ13" s="28"/>
      <c r="FK13" s="27"/>
      <c r="FL13" s="42">
        <f>SUM(FM14:FM16)</f>
        <v>0</v>
      </c>
      <c r="FM13" s="43"/>
      <c r="FN13" s="28"/>
      <c r="FO13" s="27"/>
      <c r="FP13" s="42">
        <f>SUM(FQ14:FQ16)</f>
        <v>0</v>
      </c>
      <c r="FQ13" s="43"/>
      <c r="FR13" s="28"/>
      <c r="FS13" s="27"/>
      <c r="FT13" s="42">
        <f>SUM(FU14:FU16)</f>
        <v>0</v>
      </c>
      <c r="FU13" s="43"/>
      <c r="FV13" s="28"/>
      <c r="FW13" s="27"/>
      <c r="FX13" s="42">
        <f>SUM(FY14:FY16)</f>
        <v>0</v>
      </c>
      <c r="FY13" s="43"/>
      <c r="FZ13" s="28"/>
      <c r="GA13" s="27"/>
      <c r="GB13" s="42">
        <f>SUM(GC14:GC16)</f>
        <v>0</v>
      </c>
      <c r="GC13" s="43"/>
    </row>
    <row r="14" spans="1:185" x14ac:dyDescent="0.2">
      <c r="D14" t="s">
        <v>5011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Buchungen'!F2:F730,'P23+P24 monthly Buchungen'!D2:D730,$E14,'P23+P24 monthly Buchungen'!C2:C730,"&gt;="&amp;U$4,'P23+P24 monthly Buchungen'!C2:C730,"&lt;"&amp;U$5+1,'P23+P24 monthly Buchungen'!L2:L730,"Ausgaben")-SUMIFS('P23+P24 monthly Buchungen'!F2:F730,'P23+P24 monthly Buchungen'!D2:D730,$E14,'P23+P24 monthly Buchungen'!C2:C730,"&gt;="&amp;U$4,'P23+P24 monthly Buchungen'!C2:C730,"&lt;"&amp;U$5+1,'P23+P24 monthly Buchungen'!P2:P730,"Einnahmen")+SUMIFS('P23+P24 monthly Buchungen'!F2:F730,'P23+P24 monthly Buchungen'!D2:D730,$E14,'P23+P24 monthly Buchungen'!C2:C730,"&gt;="&amp;U$4,'P23+P24 monthly Buchungen'!C2:C730,"&lt;"&amp;U$5+1,'P23+P24 monthly Buchungen'!L2:L730,"Einnahmen")-SUMIFS('P23+P24 monthly Buchungen'!F2:F730,'P23+P24 monthly Buchungen'!D2:D730,$E14,'P23+P24 monthly Buchungen'!C2:C730,"&gt;="&amp;U$4,'P23+P24 monthly Buchungen'!C2:C730,"&lt;"&amp;U$5+1,'P23+P24 monthly Buchungen'!P2:P730,"Ausgaben")</f>
        <v>0</v>
      </c>
      <c r="V14" s="21"/>
      <c r="Y14" s="26">
        <f>SUMIFS('P23+P24 monthly Buchungen'!F2:F730,'P23+P24 monthly Buchungen'!D2:D730,$E14,'P23+P24 monthly Buchungen'!C2:C730,"&gt;="&amp;Y$4,'P23+P24 monthly Buchungen'!C2:C730,"&lt;"&amp;Y$5+1,'P23+P24 monthly Buchungen'!L2:L730,"Ausgaben")-SUMIFS('P23+P24 monthly Buchungen'!F2:F730,'P23+P24 monthly Buchungen'!D2:D730,$E14,'P23+P24 monthly Buchungen'!C2:C730,"&gt;="&amp;Y$4,'P23+P24 monthly Buchungen'!C2:C730,"&lt;"&amp;Y$5+1,'P23+P24 monthly Buchungen'!P2:P730,"Einnahmen")+SUMIFS('P23+P24 monthly Buchungen'!F2:F730,'P23+P24 monthly Buchungen'!D2:D730,$E14,'P23+P24 monthly Buchungen'!C2:C730,"&gt;="&amp;Y$4,'P23+P24 monthly Buchungen'!C2:C730,"&lt;"&amp;Y$5+1,'P23+P24 monthly Buchungen'!L2:L730,"Einnahmen")-SUMIFS('P23+P24 monthly Buchungen'!F2:F730,'P23+P24 monthly Buchungen'!D2:D730,$E14,'P23+P24 monthly Buchungen'!C2:C730,"&gt;="&amp;Y$4,'P23+P24 monthly Buchungen'!C2:C730,"&lt;"&amp;Y$5+1,'P23+P24 monthly Buchungen'!P2:P730,"Ausgaben")</f>
        <v>0</v>
      </c>
      <c r="Z14" s="21"/>
      <c r="AC14" s="26">
        <f>SUMIFS('P23+P24 monthly Buchungen'!F2:F730,'P23+P24 monthly Buchungen'!D2:D730,$E14,'P23+P24 monthly Buchungen'!C2:C730,"&gt;="&amp;AC$4,'P23+P24 monthly Buchungen'!C2:C730,"&lt;"&amp;AC$5+1,'P23+P24 monthly Buchungen'!L2:L730,"Ausgaben")-SUMIFS('P23+P24 monthly Buchungen'!F2:F730,'P23+P24 monthly Buchungen'!D2:D730,$E14,'P23+P24 monthly Buchungen'!C2:C730,"&gt;="&amp;AC$4,'P23+P24 monthly Buchungen'!C2:C730,"&lt;"&amp;AC$5+1,'P23+P24 monthly Buchungen'!P2:P730,"Einnahmen")+SUMIFS('P23+P24 monthly Buchungen'!F2:F730,'P23+P24 monthly Buchungen'!D2:D730,$E14,'P23+P24 monthly Buchungen'!C2:C730,"&gt;="&amp;AC$4,'P23+P24 monthly Buchungen'!C2:C730,"&lt;"&amp;AC$5+1,'P23+P24 monthly Buchungen'!L2:L730,"Einnahmen")-SUMIFS('P23+P24 monthly Buchungen'!F2:F730,'P23+P24 monthly Buchungen'!D2:D730,$E14,'P23+P24 monthly Buchungen'!C2:C730,"&gt;="&amp;AC$4,'P23+P24 monthly Buchungen'!C2:C730,"&lt;"&amp;AC$5+1,'P23+P24 monthly Buchungen'!P2:P730,"Ausgaben")</f>
        <v>0</v>
      </c>
      <c r="AD14" s="21"/>
      <c r="AG14" s="26">
        <f>SUMIFS('P23+P24 monthly Buchungen'!F2:F730,'P23+P24 monthly Buchungen'!D2:D730,$E14,'P23+P24 monthly Buchungen'!C2:C730,"&gt;="&amp;AG$4,'P23+P24 monthly Buchungen'!C2:C730,"&lt;"&amp;AG$5+1,'P23+P24 monthly Buchungen'!L2:L730,"Ausgaben")-SUMIFS('P23+P24 monthly Buchungen'!F2:F730,'P23+P24 monthly Buchungen'!D2:D730,$E14,'P23+P24 monthly Buchungen'!C2:C730,"&gt;="&amp;AG$4,'P23+P24 monthly Buchungen'!C2:C730,"&lt;"&amp;AG$5+1,'P23+P24 monthly Buchungen'!P2:P730,"Einnahmen")+SUMIFS('P23+P24 monthly Buchungen'!F2:F730,'P23+P24 monthly Buchungen'!D2:D730,$E14,'P23+P24 monthly Buchungen'!C2:C730,"&gt;="&amp;AG$4,'P23+P24 monthly Buchungen'!C2:C730,"&lt;"&amp;AG$5+1,'P23+P24 monthly Buchungen'!L2:L730,"Einnahmen")-SUMIFS('P23+P24 monthly Buchungen'!F2:F730,'P23+P24 monthly Buchungen'!D2:D730,$E14,'P23+P24 monthly Buchungen'!C2:C730,"&gt;="&amp;AG$4,'P23+P24 monthly Buchungen'!C2:C730,"&lt;"&amp;AG$5+1,'P23+P24 monthly Buchungen'!P2:P730,"Ausgaben")</f>
        <v>0</v>
      </c>
      <c r="AH14" s="21"/>
      <c r="AK14" s="26">
        <f>SUMIFS('P23+P24 monthly Buchungen'!F2:F730,'P23+P24 monthly Buchungen'!D2:D730,$E14,'P23+P24 monthly Buchungen'!C2:C730,"&gt;="&amp;AK$4,'P23+P24 monthly Buchungen'!C2:C730,"&lt;"&amp;AK$5+1,'P23+P24 monthly Buchungen'!L2:L730,"Ausgaben")-SUMIFS('P23+P24 monthly Buchungen'!F2:F730,'P23+P24 monthly Buchungen'!D2:D730,$E14,'P23+P24 monthly Buchungen'!C2:C730,"&gt;="&amp;AK$4,'P23+P24 monthly Buchungen'!C2:C730,"&lt;"&amp;AK$5+1,'P23+P24 monthly Buchungen'!P2:P730,"Einnahmen")+SUMIFS('P23+P24 monthly Buchungen'!F2:F730,'P23+P24 monthly Buchungen'!D2:D730,$E14,'P23+P24 monthly Buchungen'!C2:C730,"&gt;="&amp;AK$4,'P23+P24 monthly Buchungen'!C2:C730,"&lt;"&amp;AK$5+1,'P23+P24 monthly Buchungen'!L2:L730,"Einnahmen")-SUMIFS('P23+P24 monthly Buchungen'!F2:F730,'P23+P24 monthly Buchungen'!D2:D730,$E14,'P23+P24 monthly Buchungen'!C2:C730,"&gt;="&amp;AK$4,'P23+P24 monthly Buchungen'!C2:C730,"&lt;"&amp;AK$5+1,'P23+P24 monthly Buchungen'!P2:P730,"Ausgaben")</f>
        <v>0</v>
      </c>
      <c r="AL14" s="21"/>
      <c r="AO14" s="26">
        <f>SUMIFS('P23+P24 monthly Buchungen'!F2:F730,'P23+P24 monthly Buchungen'!D2:D730,$E14,'P23+P24 monthly Buchungen'!C2:C730,"&gt;="&amp;AO$4,'P23+P24 monthly Buchungen'!C2:C730,"&lt;"&amp;AO$5+1,'P23+P24 monthly Buchungen'!L2:L730,"Ausgaben")-SUMIFS('P23+P24 monthly Buchungen'!F2:F730,'P23+P24 monthly Buchungen'!D2:D730,$E14,'P23+P24 monthly Buchungen'!C2:C730,"&gt;="&amp;AO$4,'P23+P24 monthly Buchungen'!C2:C730,"&lt;"&amp;AO$5+1,'P23+P24 monthly Buchungen'!P2:P730,"Einnahmen")+SUMIFS('P23+P24 monthly Buchungen'!F2:F730,'P23+P24 monthly Buchungen'!D2:D730,$E14,'P23+P24 monthly Buchungen'!C2:C730,"&gt;="&amp;AO$4,'P23+P24 monthly Buchungen'!C2:C730,"&lt;"&amp;AO$5+1,'P23+P24 monthly Buchungen'!L2:L730,"Einnahmen")-SUMIFS('P23+P24 monthly Buchungen'!F2:F730,'P23+P24 monthly Buchungen'!D2:D730,$E14,'P23+P24 monthly Buchungen'!C2:C730,"&gt;="&amp;AO$4,'P23+P24 monthly Buchungen'!C2:C730,"&lt;"&amp;AO$5+1,'P23+P24 monthly Buchungen'!P2:P730,"Ausgaben")</f>
        <v>0</v>
      </c>
      <c r="AP14" s="21"/>
      <c r="AS14" s="26">
        <f>SUMIFS('P23+P24 monthly Buchungen'!F2:F730,'P23+P24 monthly Buchungen'!D2:D730,$E14,'P23+P24 monthly Buchungen'!C2:C730,"&gt;="&amp;AS$4,'P23+P24 monthly Buchungen'!C2:C730,"&lt;"&amp;AS$5+1,'P23+P24 monthly Buchungen'!L2:L730,"Ausgaben")-SUMIFS('P23+P24 monthly Buchungen'!F2:F730,'P23+P24 monthly Buchungen'!D2:D730,$E14,'P23+P24 monthly Buchungen'!C2:C730,"&gt;="&amp;AS$4,'P23+P24 monthly Buchungen'!C2:C730,"&lt;"&amp;AS$5+1,'P23+P24 monthly Buchungen'!P2:P730,"Einnahmen")+SUMIFS('P23+P24 monthly Buchungen'!F2:F730,'P23+P24 monthly Buchungen'!D2:D730,$E14,'P23+P24 monthly Buchungen'!C2:C730,"&gt;="&amp;AS$4,'P23+P24 monthly Buchungen'!C2:C730,"&lt;"&amp;AS$5+1,'P23+P24 monthly Buchungen'!L2:L730,"Einnahmen")-SUMIFS('P23+P24 monthly Buchungen'!F2:F730,'P23+P24 monthly Buchungen'!D2:D730,$E14,'P23+P24 monthly Buchungen'!C2:C730,"&gt;="&amp;AS$4,'P23+P24 monthly Buchungen'!C2:C730,"&lt;"&amp;AS$5+1,'P23+P24 monthly Buchungen'!P2:P730,"Ausgaben")</f>
        <v>0</v>
      </c>
      <c r="AT14" s="21"/>
      <c r="AW14" s="26">
        <f>SUMIFS('P23+P24 monthly Buchungen'!F2:F730,'P23+P24 monthly Buchungen'!D2:D730,$E14,'P23+P24 monthly Buchungen'!C2:C730,"&gt;="&amp;AW$4,'P23+P24 monthly Buchungen'!C2:C730,"&lt;"&amp;AW$5+1,'P23+P24 monthly Buchungen'!L2:L730,"Ausgaben")-SUMIFS('P23+P24 monthly Buchungen'!F2:F730,'P23+P24 monthly Buchungen'!D2:D730,$E14,'P23+P24 monthly Buchungen'!C2:C730,"&gt;="&amp;AW$4,'P23+P24 monthly Buchungen'!C2:C730,"&lt;"&amp;AW$5+1,'P23+P24 monthly Buchungen'!P2:P730,"Einnahmen")+SUMIFS('P23+P24 monthly Buchungen'!F2:F730,'P23+P24 monthly Buchungen'!D2:D730,$E14,'P23+P24 monthly Buchungen'!C2:C730,"&gt;="&amp;AW$4,'P23+P24 monthly Buchungen'!C2:C730,"&lt;"&amp;AW$5+1,'P23+P24 monthly Buchungen'!L2:L730,"Einnahmen")-SUMIFS('P23+P24 monthly Buchungen'!F2:F730,'P23+P24 monthly Buchungen'!D2:D730,$E14,'P23+P24 monthly Buchungen'!C2:C730,"&gt;="&amp;AW$4,'P23+P24 monthly Buchungen'!C2:C730,"&lt;"&amp;AW$5+1,'P23+P24 monthly Buchungen'!P2:P730,"Ausgaben")</f>
        <v>0</v>
      </c>
      <c r="AX14" s="21"/>
      <c r="BA14" s="26">
        <f>SUMIFS('P23+P24 monthly Buchungen'!F2:F730,'P23+P24 monthly Buchungen'!D2:D730,$E14,'P23+P24 monthly Buchungen'!C2:C730,"&gt;="&amp;BA$4,'P23+P24 monthly Buchungen'!C2:C730,"&lt;"&amp;BA$5+1,'P23+P24 monthly Buchungen'!L2:L730,"Ausgaben")-SUMIFS('P23+P24 monthly Buchungen'!F2:F730,'P23+P24 monthly Buchungen'!D2:D730,$E14,'P23+P24 monthly Buchungen'!C2:C730,"&gt;="&amp;BA$4,'P23+P24 monthly Buchungen'!C2:C730,"&lt;"&amp;BA$5+1,'P23+P24 monthly Buchungen'!P2:P730,"Einnahmen")+SUMIFS('P23+P24 monthly Buchungen'!F2:F730,'P23+P24 monthly Buchungen'!D2:D730,$E14,'P23+P24 monthly Buchungen'!C2:C730,"&gt;="&amp;BA$4,'P23+P24 monthly Buchungen'!C2:C730,"&lt;"&amp;BA$5+1,'P23+P24 monthly Buchungen'!L2:L730,"Einnahmen")-SUMIFS('P23+P24 monthly Buchungen'!F2:F730,'P23+P24 monthly Buchungen'!D2:D730,$E14,'P23+P24 monthly Buchungen'!C2:C730,"&gt;="&amp;BA$4,'P23+P24 monthly Buchungen'!C2:C730,"&lt;"&amp;BA$5+1,'P23+P24 monthly Buchungen'!P2:P730,"Ausgaben")</f>
        <v>0</v>
      </c>
      <c r="BB14" s="21"/>
      <c r="BE14" s="26">
        <f>SUMIFS('P23+P24 monthly Buchungen'!F2:F730,'P23+P24 monthly Buchungen'!D2:D730,$E14,'P23+P24 monthly Buchungen'!C2:C730,"&gt;="&amp;BE$4,'P23+P24 monthly Buchungen'!C2:C730,"&lt;"&amp;BE$5+1,'P23+P24 monthly Buchungen'!L2:L730,"Ausgaben")-SUMIFS('P23+P24 monthly Buchungen'!F2:F730,'P23+P24 monthly Buchungen'!D2:D730,$E14,'P23+P24 monthly Buchungen'!C2:C730,"&gt;="&amp;BE$4,'P23+P24 monthly Buchungen'!C2:C730,"&lt;"&amp;BE$5+1,'P23+P24 monthly Buchungen'!P2:P730,"Einnahmen")+SUMIFS('P23+P24 monthly Buchungen'!F2:F730,'P23+P24 monthly Buchungen'!D2:D730,$E14,'P23+P24 monthly Buchungen'!C2:C730,"&gt;="&amp;BE$4,'P23+P24 monthly Buchungen'!C2:C730,"&lt;"&amp;BE$5+1,'P23+P24 monthly Buchungen'!L2:L730,"Einnahmen")-SUMIFS('P23+P24 monthly Buchungen'!F2:F730,'P23+P24 monthly Buchungen'!D2:D730,$E14,'P23+P24 monthly Buchungen'!C2:C730,"&gt;="&amp;BE$4,'P23+P24 monthly Buchungen'!C2:C730,"&lt;"&amp;BE$5+1,'P23+P24 monthly Buchungen'!P2:P730,"Ausgaben")</f>
        <v>0</v>
      </c>
      <c r="BF14" s="21"/>
      <c r="BI14" s="26">
        <f>SUMIFS('P23+P24 monthly Buchungen'!F2:F730,'P23+P24 monthly Buchungen'!D2:D730,$E14,'P23+P24 monthly Buchungen'!C2:C730,"&gt;="&amp;BI$4,'P23+P24 monthly Buchungen'!C2:C730,"&lt;"&amp;BI$5+1,'P23+P24 monthly Buchungen'!L2:L730,"Ausgaben")-SUMIFS('P23+P24 monthly Buchungen'!F2:F730,'P23+P24 monthly Buchungen'!D2:D730,$E14,'P23+P24 monthly Buchungen'!C2:C730,"&gt;="&amp;BI$4,'P23+P24 monthly Buchungen'!C2:C730,"&lt;"&amp;BI$5+1,'P23+P24 monthly Buchungen'!P2:P730,"Einnahmen")+SUMIFS('P23+P24 monthly Buchungen'!F2:F730,'P23+P24 monthly Buchungen'!D2:D730,$E14,'P23+P24 monthly Buchungen'!C2:C730,"&gt;="&amp;BI$4,'P23+P24 monthly Buchungen'!C2:C730,"&lt;"&amp;BI$5+1,'P23+P24 monthly Buchungen'!L2:L730,"Einnahmen")-SUMIFS('P23+P24 monthly Buchungen'!F2:F730,'P23+P24 monthly Buchungen'!D2:D730,$E14,'P23+P24 monthly Buchungen'!C2:C730,"&gt;="&amp;BI$4,'P23+P24 monthly Buchungen'!C2:C730,"&lt;"&amp;BI$5+1,'P23+P24 monthly Buchungen'!P2:P730,"Ausgaben")</f>
        <v>611.77</v>
      </c>
      <c r="BJ14" s="21"/>
      <c r="BM14" s="26">
        <f>SUMIFS('P23+P24 monthly Buchungen'!F2:F730,'P23+P24 monthly Buchungen'!D2:D730,$E14,'P23+P24 monthly Buchungen'!C2:C730,"&gt;="&amp;BM$4,'P23+P24 monthly Buchungen'!C2:C730,"&lt;"&amp;BM$5+1,'P23+P24 monthly Buchungen'!L2:L730,"Ausgaben")-SUMIFS('P23+P24 monthly Buchungen'!F2:F730,'P23+P24 monthly Buchungen'!D2:D730,$E14,'P23+P24 monthly Buchungen'!C2:C730,"&gt;="&amp;BM$4,'P23+P24 monthly Buchungen'!C2:C730,"&lt;"&amp;BM$5+1,'P23+P24 monthly Buchungen'!P2:P730,"Einnahmen")+SUMIFS('P23+P24 monthly Buchungen'!F2:F730,'P23+P24 monthly Buchungen'!D2:D730,$E14,'P23+P24 monthly Buchungen'!C2:C730,"&gt;="&amp;BM$4,'P23+P24 monthly Buchungen'!C2:C730,"&lt;"&amp;BM$5+1,'P23+P24 monthly Buchungen'!L2:L730,"Einnahmen")-SUMIFS('P23+P24 monthly Buchungen'!F2:F730,'P23+P24 monthly Buchungen'!D2:D730,$E14,'P23+P24 monthly Buchungen'!C2:C730,"&gt;="&amp;BM$4,'P23+P24 monthly Buchungen'!C2:C730,"&lt;"&amp;BM$5+1,'P23+P24 monthly Buchungen'!P2:P730,"Ausgaben")</f>
        <v>0</v>
      </c>
      <c r="BN14" s="21"/>
      <c r="BQ14" s="26">
        <f>SUMIFS('P23+P24 monthly Buchungen'!F2:F730,'P23+P24 monthly Buchungen'!D2:D730,$E14,'P23+P24 monthly Buchungen'!C2:C730,"&gt;="&amp;BQ$4,'P23+P24 monthly Buchungen'!C2:C730,"&lt;"&amp;BQ$5+1,'P23+P24 monthly Buchungen'!L2:L730,"Ausgaben")-SUMIFS('P23+P24 monthly Buchungen'!F2:F730,'P23+P24 monthly Buchungen'!D2:D730,$E14,'P23+P24 monthly Buchungen'!C2:C730,"&gt;="&amp;BQ$4,'P23+P24 monthly Buchungen'!C2:C730,"&lt;"&amp;BQ$5+1,'P23+P24 monthly Buchungen'!P2:P730,"Einnahmen")+SUMIFS('P23+P24 monthly Buchungen'!F2:F730,'P23+P24 monthly Buchungen'!D2:D730,$E14,'P23+P24 monthly Buchungen'!C2:C730,"&gt;="&amp;BQ$4,'P23+P24 monthly Buchungen'!C2:C730,"&lt;"&amp;BQ$5+1,'P23+P24 monthly Buchungen'!L2:L730,"Einnahmen")-SUMIFS('P23+P24 monthly Buchungen'!F2:F730,'P23+P24 monthly Buchungen'!D2:D730,$E14,'P23+P24 monthly Buchungen'!C2:C730,"&gt;="&amp;BQ$4,'P23+P24 monthly Buchungen'!C2:C730,"&lt;"&amp;BQ$5+1,'P23+P24 monthly Buchungen'!P2:P730,"Ausgaben")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Buchungen'!F2:F730,'P23+P24 monthly Buchungen'!D2:D730,$E14,'P23+P24 monthly Buchungen'!C2:C730,"&gt;="&amp;CC$4,'P23+P24 monthly Buchungen'!C2:C730,"&lt;"&amp;CC$5+1,'P23+P24 monthly Buchungen'!L2:L730,"Ausgaben")-SUMIFS('P23+P24 monthly Buchungen'!F2:F730,'P23+P24 monthly Buchungen'!D2:D730,$E14,'P23+P24 monthly Buchungen'!C2:C730,"&gt;="&amp;CC$4,'P23+P24 monthly Buchungen'!C2:C730,"&lt;"&amp;CC$5+1,'P23+P24 monthly Buchungen'!P2:P730,"Einnahmen")+SUMIFS('P23+P24 monthly Buchungen'!F2:F730,'P23+P24 monthly Buchungen'!D2:D730,$E14,'P23+P24 monthly Buchungen'!C2:C730,"&gt;="&amp;CC$4,'P23+P24 monthly Buchungen'!C2:C730,"&lt;"&amp;CC$5+1,'P23+P24 monthly Buchungen'!L2:L730,"Einnahmen")-SUMIFS('P23+P24 monthly Buchungen'!F2:F730,'P23+P24 monthly Buchungen'!D2:D730,$E14,'P23+P24 monthly Buchungen'!C2:C730,"&gt;="&amp;CC$4,'P23+P24 monthly Buchungen'!C2:C730,"&lt;"&amp;CC$5+1,'P23+P24 monthly Buchungen'!P2:P730,"Ausgaben")</f>
        <v>609.02</v>
      </c>
      <c r="CD14" s="21"/>
      <c r="CG14" s="26">
        <f>SUMIFS('P23+P24 monthly Buchungen'!F2:F730,'P23+P24 monthly Buchungen'!D2:D730,$E14,'P23+P24 monthly Buchungen'!C2:C730,"&gt;="&amp;CG$4,'P23+P24 monthly Buchungen'!C2:C730,"&lt;"&amp;CG$5+1,'P23+P24 monthly Buchungen'!L2:L730,"Ausgaben")-SUMIFS('P23+P24 monthly Buchungen'!F2:F730,'P23+P24 monthly Buchungen'!D2:D730,$E14,'P23+P24 monthly Buchungen'!C2:C730,"&gt;="&amp;CG$4,'P23+P24 monthly Buchungen'!C2:C730,"&lt;"&amp;CG$5+1,'P23+P24 monthly Buchungen'!P2:P730,"Einnahmen")+SUMIFS('P23+P24 monthly Buchungen'!F2:F730,'P23+P24 monthly Buchungen'!D2:D730,$E14,'P23+P24 monthly Buchungen'!C2:C730,"&gt;="&amp;CG$4,'P23+P24 monthly Buchungen'!C2:C730,"&lt;"&amp;CG$5+1,'P23+P24 monthly Buchungen'!L2:L730,"Einnahmen")-SUMIFS('P23+P24 monthly Buchungen'!F2:F730,'P23+P24 monthly Buchungen'!D2:D730,$E14,'P23+P24 monthly Buchungen'!C2:C730,"&gt;="&amp;CG$4,'P23+P24 monthly Buchungen'!C2:C730,"&lt;"&amp;CG$5+1,'P23+P24 monthly Buchungen'!P2:P730,"Ausgaben")</f>
        <v>0</v>
      </c>
      <c r="CH14" s="21"/>
      <c r="CK14" s="26">
        <f>SUMIFS('P23+P24 monthly Buchungen'!F2:F730,'P23+P24 monthly Buchungen'!D2:D730,$E14,'P23+P24 monthly Buchungen'!C2:C730,"&gt;="&amp;CK$4,'P23+P24 monthly Buchungen'!C2:C730,"&lt;"&amp;CK$5+1,'P23+P24 monthly Buchungen'!L2:L730,"Ausgaben")-SUMIFS('P23+P24 monthly Buchungen'!F2:F730,'P23+P24 monthly Buchungen'!D2:D730,$E14,'P23+P24 monthly Buchungen'!C2:C730,"&gt;="&amp;CK$4,'P23+P24 monthly Buchungen'!C2:C730,"&lt;"&amp;CK$5+1,'P23+P24 monthly Buchungen'!P2:P730,"Einnahmen")+SUMIFS('P23+P24 monthly Buchungen'!F2:F730,'P23+P24 monthly Buchungen'!D2:D730,$E14,'P23+P24 monthly Buchungen'!C2:C730,"&gt;="&amp;CK$4,'P23+P24 monthly Buchungen'!C2:C730,"&lt;"&amp;CK$5+1,'P23+P24 monthly Buchungen'!L2:L730,"Einnahmen")-SUMIFS('P23+P24 monthly Buchungen'!F2:F730,'P23+P24 monthly Buchungen'!D2:D730,$E14,'P23+P24 monthly Buchungen'!C2:C730,"&gt;="&amp;CK$4,'P23+P24 monthly Buchungen'!C2:C730,"&lt;"&amp;CK$5+1,'P23+P24 monthly Buchungen'!P2:P730,"Ausgaben")</f>
        <v>0</v>
      </c>
      <c r="CL14" s="21"/>
      <c r="CO14" s="26">
        <f>SUMIFS('P23+P24 monthly Buchungen'!F2:F730,'P23+P24 monthly Buchungen'!D2:D730,$E14,'P23+P24 monthly Buchungen'!C2:C730,"&gt;="&amp;CO$4,'P23+P24 monthly Buchungen'!C2:C730,"&lt;"&amp;CO$5+1,'P23+P24 monthly Buchungen'!L2:L730,"Ausgaben")-SUMIFS('P23+P24 monthly Buchungen'!F2:F730,'P23+P24 monthly Buchungen'!D2:D730,$E14,'P23+P24 monthly Buchungen'!C2:C730,"&gt;="&amp;CO$4,'P23+P24 monthly Buchungen'!C2:C730,"&lt;"&amp;CO$5+1,'P23+P24 monthly Buchungen'!P2:P730,"Einnahmen")+SUMIFS('P23+P24 monthly Buchungen'!F2:F730,'P23+P24 monthly Buchungen'!D2:D730,$E14,'P23+P24 monthly Buchungen'!C2:C730,"&gt;="&amp;CO$4,'P23+P24 monthly Buchungen'!C2:C730,"&lt;"&amp;CO$5+1,'P23+P24 monthly Buchungen'!L2:L730,"Einnahmen")-SUMIFS('P23+P24 monthly Buchungen'!F2:F730,'P23+P24 monthly Buchungen'!D2:D730,$E14,'P23+P24 monthly Buchungen'!C2:C730,"&gt;="&amp;CO$4,'P23+P24 monthly Buchungen'!C2:C730,"&lt;"&amp;CO$5+1,'P23+P24 monthly Buchungen'!P2:P730,"Ausgaben")</f>
        <v>0</v>
      </c>
      <c r="CP14" s="21"/>
      <c r="CS14" s="26">
        <f>SUMIFS('P23+P24 monthly Buchungen'!F2:F730,'P23+P24 monthly Buchungen'!D2:D730,$E14,'P23+P24 monthly Buchungen'!C2:C730,"&gt;="&amp;CS$4,'P23+P24 monthly Buchungen'!C2:C730,"&lt;"&amp;CS$5+1,'P23+P24 monthly Buchungen'!L2:L730,"Ausgaben")-SUMIFS('P23+P24 monthly Buchungen'!F2:F730,'P23+P24 monthly Buchungen'!D2:D730,$E14,'P23+P24 monthly Buchungen'!C2:C730,"&gt;="&amp;CS$4,'P23+P24 monthly Buchungen'!C2:C730,"&lt;"&amp;CS$5+1,'P23+P24 monthly Buchungen'!P2:P730,"Einnahmen")+SUMIFS('P23+P24 monthly Buchungen'!F2:F730,'P23+P24 monthly Buchungen'!D2:D730,$E14,'P23+P24 monthly Buchungen'!C2:C730,"&gt;="&amp;CS$4,'P23+P24 monthly Buchungen'!C2:C730,"&lt;"&amp;CS$5+1,'P23+P24 monthly Buchungen'!L2:L730,"Einnahmen")-SUMIFS('P23+P24 monthly Buchungen'!F2:F730,'P23+P24 monthly Buchungen'!D2:D730,$E14,'P23+P24 monthly Buchungen'!C2:C730,"&gt;="&amp;CS$4,'P23+P24 monthly Buchungen'!C2:C730,"&lt;"&amp;CS$5+1,'P23+P24 monthly Buchungen'!P2:P730,"Ausgaben")</f>
        <v>0</v>
      </c>
      <c r="CT14" s="21"/>
      <c r="CW14" s="26">
        <f>SUMIFS('P23+P24 monthly Buchungen'!F2:F730,'P23+P24 monthly Buchungen'!D2:D730,$E14,'P23+P24 monthly Buchungen'!C2:C730,"&gt;="&amp;CW$4,'P23+P24 monthly Buchungen'!C2:C730,"&lt;"&amp;CW$5+1,'P23+P24 monthly Buchungen'!L2:L730,"Ausgaben")-SUMIFS('P23+P24 monthly Buchungen'!F2:F730,'P23+P24 monthly Buchungen'!D2:D730,$E14,'P23+P24 monthly Buchungen'!C2:C730,"&gt;="&amp;CW$4,'P23+P24 monthly Buchungen'!C2:C730,"&lt;"&amp;CW$5+1,'P23+P24 monthly Buchungen'!P2:P730,"Einnahmen")+SUMIFS('P23+P24 monthly Buchungen'!F2:F730,'P23+P24 monthly Buchungen'!D2:D730,$E14,'P23+P24 monthly Buchungen'!C2:C730,"&gt;="&amp;CW$4,'P23+P24 monthly Buchungen'!C2:C730,"&lt;"&amp;CW$5+1,'P23+P24 monthly Buchungen'!L2:L730,"Einnahmen")-SUMIFS('P23+P24 monthly Buchungen'!F2:F730,'P23+P24 monthly Buchungen'!D2:D730,$E14,'P23+P24 monthly Buchungen'!C2:C730,"&gt;="&amp;CW$4,'P23+P24 monthly Buchungen'!C2:C730,"&lt;"&amp;CW$5+1,'P23+P24 monthly Buchungen'!P2:P730,"Ausgaben")</f>
        <v>0</v>
      </c>
      <c r="CX14" s="21"/>
      <c r="DA14" s="26">
        <f>SUMIFS('P23+P24 monthly Buchungen'!F2:F730,'P23+P24 monthly Buchungen'!D2:D730,$E14,'P23+P24 monthly Buchungen'!C2:C730,"&gt;="&amp;DA$4,'P23+P24 monthly Buchungen'!C2:C730,"&lt;"&amp;DA$5+1,'P23+P24 monthly Buchungen'!L2:L730,"Ausgaben")-SUMIFS('P23+P24 monthly Buchungen'!F2:F730,'P23+P24 monthly Buchungen'!D2:D730,$E14,'P23+P24 monthly Buchungen'!C2:C730,"&gt;="&amp;DA$4,'P23+P24 monthly Buchungen'!C2:C730,"&lt;"&amp;DA$5+1,'P23+P24 monthly Buchungen'!P2:P730,"Einnahmen")+SUMIFS('P23+P24 monthly Buchungen'!F2:F730,'P23+P24 monthly Buchungen'!D2:D730,$E14,'P23+P24 monthly Buchungen'!C2:C730,"&gt;="&amp;DA$4,'P23+P24 monthly Buchungen'!C2:C730,"&lt;"&amp;DA$5+1,'P23+P24 monthly Buchungen'!L2:L730,"Einnahmen")-SUMIFS('P23+P24 monthly Buchungen'!F2:F730,'P23+P24 monthly Buchungen'!D2:D730,$E14,'P23+P24 monthly Buchungen'!C2:C730,"&gt;="&amp;DA$4,'P23+P24 monthly Buchungen'!C2:C730,"&lt;"&amp;DA$5+1,'P23+P24 monthly Buchungen'!P2:P730,"Ausgaben")</f>
        <v>0</v>
      </c>
      <c r="DB14" s="21"/>
      <c r="DE14" s="26">
        <f>SUMIFS('P23+P24 monthly Buchungen'!F2:F730,'P23+P24 monthly Buchungen'!D2:D730,$E14,'P23+P24 monthly Buchungen'!C2:C730,"&gt;="&amp;DE$4,'P23+P24 monthly Buchungen'!C2:C730,"&lt;"&amp;DE$5+1,'P23+P24 monthly Buchungen'!L2:L730,"Ausgaben")-SUMIFS('P23+P24 monthly Buchungen'!F2:F730,'P23+P24 monthly Buchungen'!D2:D730,$E14,'P23+P24 monthly Buchungen'!C2:C730,"&gt;="&amp;DE$4,'P23+P24 monthly Buchungen'!C2:C730,"&lt;"&amp;DE$5+1,'P23+P24 monthly Buchungen'!P2:P730,"Einnahmen")+SUMIFS('P23+P24 monthly Buchungen'!F2:F730,'P23+P24 monthly Buchungen'!D2:D730,$E14,'P23+P24 monthly Buchungen'!C2:C730,"&gt;="&amp;DE$4,'P23+P24 monthly Buchungen'!C2:C730,"&lt;"&amp;DE$5+1,'P23+P24 monthly Buchungen'!L2:L730,"Einnahmen")-SUMIFS('P23+P24 monthly Buchungen'!F2:F730,'P23+P24 monthly Buchungen'!D2:D730,$E14,'P23+P24 monthly Buchungen'!C2:C730,"&gt;="&amp;DE$4,'P23+P24 monthly Buchungen'!C2:C730,"&lt;"&amp;DE$5+1,'P23+P24 monthly Buchungen'!P2:P730,"Ausgaben")</f>
        <v>1368.35</v>
      </c>
      <c r="DF14" s="21"/>
      <c r="DI14" s="26">
        <f>SUMIFS('P23+P24 monthly Buchungen'!F2:F730,'P23+P24 monthly Buchungen'!D2:D730,$E14,'P23+P24 monthly Buchungen'!C2:C730,"&gt;="&amp;DI$4,'P23+P24 monthly Buchungen'!C2:C730,"&lt;"&amp;DI$5+1,'P23+P24 monthly Buchungen'!L2:L730,"Ausgaben")-SUMIFS('P23+P24 monthly Buchungen'!F2:F730,'P23+P24 monthly Buchungen'!D2:D730,$E14,'P23+P24 monthly Buchungen'!C2:C730,"&gt;="&amp;DI$4,'P23+P24 monthly Buchungen'!C2:C730,"&lt;"&amp;DI$5+1,'P23+P24 monthly Buchungen'!P2:P730,"Einnahmen")+SUMIFS('P23+P24 monthly Buchungen'!F2:F730,'P23+P24 monthly Buchungen'!D2:D730,$E14,'P23+P24 monthly Buchungen'!C2:C730,"&gt;="&amp;DI$4,'P23+P24 monthly Buchungen'!C2:C730,"&lt;"&amp;DI$5+1,'P23+P24 monthly Buchungen'!L2:L730,"Einnahmen")-SUMIFS('P23+P24 monthly Buchungen'!F2:F730,'P23+P24 monthly Buchungen'!D2:D730,$E14,'P23+P24 monthly Buchungen'!C2:C730,"&gt;="&amp;DI$4,'P23+P24 monthly Buchungen'!C2:C730,"&lt;"&amp;DI$5+1,'P23+P24 monthly Buchungen'!P2:P730,"Ausgaben")</f>
        <v>914.03</v>
      </c>
      <c r="DJ14" s="21"/>
      <c r="DM14" s="26">
        <f>SUMIFS('P23+P24 monthly Buchungen'!F2:F730,'P23+P24 monthly Buchungen'!D2:D730,$E14,'P23+P24 monthly Buchungen'!C2:C730,"&gt;="&amp;DM$4,'P23+P24 monthly Buchungen'!C2:C730,"&lt;"&amp;DM$5+1,'P23+P24 monthly Buchungen'!L2:L730,"Ausgaben")-SUMIFS('P23+P24 monthly Buchungen'!F2:F730,'P23+P24 monthly Buchungen'!D2:D730,$E14,'P23+P24 monthly Buchungen'!C2:C730,"&gt;="&amp;DM$4,'P23+P24 monthly Buchungen'!C2:C730,"&lt;"&amp;DM$5+1,'P23+P24 monthly Buchungen'!P2:P730,"Einnahmen")+SUMIFS('P23+P24 monthly Buchungen'!F2:F730,'P23+P24 monthly Buchungen'!D2:D730,$E14,'P23+P24 monthly Buchungen'!C2:C730,"&gt;="&amp;DM$4,'P23+P24 monthly Buchungen'!C2:C730,"&lt;"&amp;DM$5+1,'P23+P24 monthly Buchungen'!L2:L730,"Einnahmen")-SUMIFS('P23+P24 monthly Buchungen'!F2:F730,'P23+P24 monthly Buchungen'!D2:D730,$E14,'P23+P24 monthly Buchungen'!C2:C730,"&gt;="&amp;DM$4,'P23+P24 monthly Buchungen'!C2:C730,"&lt;"&amp;DM$5+1,'P23+P24 monthly Buchungen'!P2:P730,"Ausgaben")</f>
        <v>0</v>
      </c>
      <c r="DN14" s="21"/>
      <c r="DQ14" s="26">
        <f>SUMIFS('P23+P24 monthly Buchungen'!F2:F730,'P23+P24 monthly Buchungen'!D2:D730,$E14,'P23+P24 monthly Buchungen'!C2:C730,"&gt;="&amp;DQ$4,'P23+P24 monthly Buchungen'!C2:C730,"&lt;"&amp;DQ$5+1,'P23+P24 monthly Buchungen'!L2:L730,"Ausgaben")-SUMIFS('P23+P24 monthly Buchungen'!F2:F730,'P23+P24 monthly Buchungen'!D2:D730,$E14,'P23+P24 monthly Buchungen'!C2:C730,"&gt;="&amp;DQ$4,'P23+P24 monthly Buchungen'!C2:C730,"&lt;"&amp;DQ$5+1,'P23+P24 monthly Buchungen'!P2:P730,"Einnahmen")+SUMIFS('P23+P24 monthly Buchungen'!F2:F730,'P23+P24 monthly Buchungen'!D2:D730,$E14,'P23+P24 monthly Buchungen'!C2:C730,"&gt;="&amp;DQ$4,'P23+P24 monthly Buchungen'!C2:C730,"&lt;"&amp;DQ$5+1,'P23+P24 monthly Buchungen'!L2:L730,"Einnahmen")-SUMIFS('P23+P24 monthly Buchungen'!F2:F730,'P23+P24 monthly Buchungen'!D2:D730,$E14,'P23+P24 monthly Buchungen'!C2:C730,"&gt;="&amp;DQ$4,'P23+P24 monthly Buchungen'!C2:C730,"&lt;"&amp;DQ$5+1,'P23+P24 monthly Buchungen'!P2:P730,"Ausgaben")</f>
        <v>0</v>
      </c>
      <c r="DR14" s="21"/>
      <c r="DU14" s="26">
        <f>SUMIFS('P23+P24 monthly Buchungen'!F2:F730,'P23+P24 monthly Buchungen'!D2:D730,$E14,'P23+P24 monthly Buchungen'!C2:C730,"&gt;="&amp;DU$4,'P23+P24 monthly Buchungen'!C2:C730,"&lt;"&amp;DU$5+1,'P23+P24 monthly Buchungen'!L2:L730,"Ausgaben")-SUMIFS('P23+P24 monthly Buchungen'!F2:F730,'P23+P24 monthly Buchungen'!D2:D730,$E14,'P23+P24 monthly Buchungen'!C2:C730,"&gt;="&amp;DU$4,'P23+P24 monthly Buchungen'!C2:C730,"&lt;"&amp;DU$5+1,'P23+P24 monthly Buchungen'!P2:P730,"Einnahmen")+SUMIFS('P23+P24 monthly Buchungen'!F2:F730,'P23+P24 monthly Buchungen'!D2:D730,$E14,'P23+P24 monthly Buchungen'!C2:C730,"&gt;="&amp;DU$4,'P23+P24 monthly Buchungen'!C2:C730,"&lt;"&amp;DU$5+1,'P23+P24 monthly Buchungen'!L2:L730,"Einnahmen")-SUMIFS('P23+P24 monthly Buchungen'!F2:F730,'P23+P24 monthly Buchungen'!D2:D730,$E14,'P23+P24 monthly Buchungen'!C2:C730,"&gt;="&amp;DU$4,'P23+P24 monthly Buchungen'!C2:C730,"&lt;"&amp;DU$5+1,'P23+P24 monthly Buchungen'!P2:P730,"Ausgaben")</f>
        <v>0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Buchungen'!F2:F730,'P23+P24 monthly Buchungen'!D2:D730,$E14,'P23+P24 monthly Buchungen'!C2:C730,"&gt;="&amp;EG$4,'P23+P24 monthly Buchungen'!C2:C730,"&lt;"&amp;EG$5+1,'P23+P24 monthly Buchungen'!L2:L730,"Ausgaben")-SUMIFS('P23+P24 monthly Buchungen'!F2:F730,'P23+P24 monthly Buchungen'!D2:D730,$E14,'P23+P24 monthly Buchungen'!C2:C730,"&gt;="&amp;EG$4,'P23+P24 monthly Buchungen'!C2:C730,"&lt;"&amp;EG$5+1,'P23+P24 monthly Buchungen'!P2:P730,"Einnahmen")+SUMIFS('P23+P24 monthly Buchungen'!F2:F730,'P23+P24 monthly Buchungen'!D2:D730,$E14,'P23+P24 monthly Buchungen'!C2:C730,"&gt;="&amp;EG$4,'P23+P24 monthly Buchungen'!C2:C730,"&lt;"&amp;EG$5+1,'P23+P24 monthly Buchungen'!L2:L730,"Einnahmen")-SUMIFS('P23+P24 monthly Buchungen'!F2:F730,'P23+P24 monthly Buchungen'!D2:D730,$E14,'P23+P24 monthly Buchungen'!C2:C730,"&gt;="&amp;EG$4,'P23+P24 monthly Buchungen'!C2:C730,"&lt;"&amp;EG$5+1,'P23+P24 monthly Buchungen'!P2:P730,"Ausgaben")</f>
        <v>0</v>
      </c>
      <c r="EH14" s="21"/>
      <c r="EK14" s="26">
        <f>SUMIFS('P23+P24 monthly Buchungen'!F2:F730,'P23+P24 monthly Buchungen'!D2:D730,$E14,'P23+P24 monthly Buchungen'!C2:C730,"&gt;="&amp;EK$4,'P23+P24 monthly Buchungen'!C2:C730,"&lt;"&amp;EK$5+1,'P23+P24 monthly Buchungen'!L2:L730,"Ausgaben")-SUMIFS('P23+P24 monthly Buchungen'!F2:F730,'P23+P24 monthly Buchungen'!D2:D730,$E14,'P23+P24 monthly Buchungen'!C2:C730,"&gt;="&amp;EK$4,'P23+P24 monthly Buchungen'!C2:C730,"&lt;"&amp;EK$5+1,'P23+P24 monthly Buchungen'!P2:P730,"Einnahmen")+SUMIFS('P23+P24 monthly Buchungen'!F2:F730,'P23+P24 monthly Buchungen'!D2:D730,$E14,'P23+P24 monthly Buchungen'!C2:C730,"&gt;="&amp;EK$4,'P23+P24 monthly Buchungen'!C2:C730,"&lt;"&amp;EK$5+1,'P23+P24 monthly Buchungen'!L2:L730,"Einnahmen")-SUMIFS('P23+P24 monthly Buchungen'!F2:F730,'P23+P24 monthly Buchungen'!D2:D730,$E14,'P23+P24 monthly Buchungen'!C2:C730,"&gt;="&amp;EK$4,'P23+P24 monthly Buchungen'!C2:C730,"&lt;"&amp;EK$5+1,'P23+P24 monthly Buchungen'!P2:P730,"Ausgaben")</f>
        <v>0</v>
      </c>
      <c r="EL14" s="21"/>
      <c r="EO14" s="26">
        <f>SUMIFS('P23+P24 monthly Buchungen'!F2:F730,'P23+P24 monthly Buchungen'!D2:D730,$E14,'P23+P24 monthly Buchungen'!C2:C730,"&gt;="&amp;EO$4,'P23+P24 monthly Buchungen'!C2:C730,"&lt;"&amp;EO$5+1,'P23+P24 monthly Buchungen'!L2:L730,"Ausgaben")-SUMIFS('P23+P24 monthly Buchungen'!F2:F730,'P23+P24 monthly Buchungen'!D2:D730,$E14,'P23+P24 monthly Buchungen'!C2:C730,"&gt;="&amp;EO$4,'P23+P24 monthly Buchungen'!C2:C730,"&lt;"&amp;EO$5+1,'P23+P24 monthly Buchungen'!P2:P730,"Einnahmen")+SUMIFS('P23+P24 monthly Buchungen'!F2:F730,'P23+P24 monthly Buchungen'!D2:D730,$E14,'P23+P24 monthly Buchungen'!C2:C730,"&gt;="&amp;EO$4,'P23+P24 monthly Buchungen'!C2:C730,"&lt;"&amp;EO$5+1,'P23+P24 monthly Buchungen'!L2:L730,"Einnahmen")-SUMIFS('P23+P24 monthly Buchungen'!F2:F730,'P23+P24 monthly Buchungen'!D2:D730,$E14,'P23+P24 monthly Buchungen'!C2:C730,"&gt;="&amp;EO$4,'P23+P24 monthly Buchungen'!C2:C730,"&lt;"&amp;EO$5+1,'P23+P24 monthly Buchungen'!P2:P730,"Ausgaben")</f>
        <v>0</v>
      </c>
      <c r="EP14" s="21"/>
      <c r="ES14" s="26">
        <f>SUMIFS('P23+P24 monthly Buchungen'!F2:F730,'P23+P24 monthly Buchungen'!D2:D730,$E14,'P23+P24 monthly Buchungen'!C2:C730,"&gt;="&amp;ES$4,'P23+P24 monthly Buchungen'!C2:C730,"&lt;"&amp;ES$5+1,'P23+P24 monthly Buchungen'!L2:L730,"Ausgaben")-SUMIFS('P23+P24 monthly Buchungen'!F2:F730,'P23+P24 monthly Buchungen'!D2:D730,$E14,'P23+P24 monthly Buchungen'!C2:C730,"&gt;="&amp;ES$4,'P23+P24 monthly Buchungen'!C2:C730,"&lt;"&amp;ES$5+1,'P23+P24 monthly Buchungen'!P2:P730,"Einnahmen")+SUMIFS('P23+P24 monthly Buchungen'!F2:F730,'P23+P24 monthly Buchungen'!D2:D730,$E14,'P23+P24 monthly Buchungen'!C2:C730,"&gt;="&amp;ES$4,'P23+P24 monthly Buchungen'!C2:C730,"&lt;"&amp;ES$5+1,'P23+P24 monthly Buchungen'!L2:L730,"Einnahmen")-SUMIFS('P23+P24 monthly Buchungen'!F2:F730,'P23+P24 monthly Buchungen'!D2:D730,$E14,'P23+P24 monthly Buchungen'!C2:C730,"&gt;="&amp;ES$4,'P23+P24 monthly Buchungen'!C2:C730,"&lt;"&amp;ES$5+1,'P23+P24 monthly Buchungen'!P2:P730,"Ausgaben")</f>
        <v>0</v>
      </c>
      <c r="ET14" s="21"/>
      <c r="EW14" s="26">
        <f>SUMIFS('P23+P24 monthly Buchungen'!F2:F730,'P23+P24 monthly Buchungen'!D2:D730,$E14,'P23+P24 monthly Buchungen'!C2:C730,"&gt;="&amp;EW$4,'P23+P24 monthly Buchungen'!C2:C730,"&lt;"&amp;EW$5+1,'P23+P24 monthly Buchungen'!L2:L730,"Ausgaben")-SUMIFS('P23+P24 monthly Buchungen'!F2:F730,'P23+P24 monthly Buchungen'!D2:D730,$E14,'P23+P24 monthly Buchungen'!C2:C730,"&gt;="&amp;EW$4,'P23+P24 monthly Buchungen'!C2:C730,"&lt;"&amp;EW$5+1,'P23+P24 monthly Buchungen'!P2:P730,"Einnahmen")+SUMIFS('P23+P24 monthly Buchungen'!F2:F730,'P23+P24 monthly Buchungen'!D2:D730,$E14,'P23+P24 monthly Buchungen'!C2:C730,"&gt;="&amp;EW$4,'P23+P24 monthly Buchungen'!C2:C730,"&lt;"&amp;EW$5+1,'P23+P24 monthly Buchungen'!L2:L730,"Einnahmen")-SUMIFS('P23+P24 monthly Buchungen'!F2:F730,'P23+P24 monthly Buchungen'!D2:D730,$E14,'P23+P24 monthly Buchungen'!C2:C730,"&gt;="&amp;EW$4,'P23+P24 monthly Buchungen'!C2:C730,"&lt;"&amp;EW$5+1,'P23+P24 monthly Buchungen'!P2:P730,"Ausgaben")</f>
        <v>0</v>
      </c>
      <c r="EX14" s="21"/>
      <c r="FA14" s="26">
        <f>SUMIFS('P23+P24 monthly Buchungen'!F2:F730,'P23+P24 monthly Buchungen'!D2:D730,$E14,'P23+P24 monthly Buchungen'!C2:C730,"&gt;="&amp;FA$4,'P23+P24 monthly Buchungen'!C2:C730,"&lt;"&amp;FA$5+1,'P23+P24 monthly Buchungen'!L2:L730,"Ausgaben")-SUMIFS('P23+P24 monthly Buchungen'!F2:F730,'P23+P24 monthly Buchungen'!D2:D730,$E14,'P23+P24 monthly Buchungen'!C2:C730,"&gt;="&amp;FA$4,'P23+P24 monthly Buchungen'!C2:C730,"&lt;"&amp;FA$5+1,'P23+P24 monthly Buchungen'!P2:P730,"Einnahmen")+SUMIFS('P23+P24 monthly Buchungen'!F2:F730,'P23+P24 monthly Buchungen'!D2:D730,$E14,'P23+P24 monthly Buchungen'!C2:C730,"&gt;="&amp;FA$4,'P23+P24 monthly Buchungen'!C2:C730,"&lt;"&amp;FA$5+1,'P23+P24 monthly Buchungen'!L2:L730,"Einnahmen")-SUMIFS('P23+P24 monthly Buchungen'!F2:F730,'P23+P24 monthly Buchungen'!D2:D730,$E14,'P23+P24 monthly Buchungen'!C2:C730,"&gt;="&amp;FA$4,'P23+P24 monthly Buchungen'!C2:C730,"&lt;"&amp;FA$5+1,'P23+P24 monthly Buchungen'!P2:P730,"Ausgaben")</f>
        <v>0</v>
      </c>
      <c r="FB14" s="21"/>
      <c r="FE14" s="26">
        <f>SUMIFS('P23+P24 monthly Buchungen'!F2:F730,'P23+P24 monthly Buchungen'!D2:D730,$E14,'P23+P24 monthly Buchungen'!C2:C730,"&gt;="&amp;FE$4,'P23+P24 monthly Buchungen'!C2:C730,"&lt;"&amp;FE$5+1,'P23+P24 monthly Buchungen'!L2:L730,"Ausgaben")-SUMIFS('P23+P24 monthly Buchungen'!F2:F730,'P23+P24 monthly Buchungen'!D2:D730,$E14,'P23+P24 monthly Buchungen'!C2:C730,"&gt;="&amp;FE$4,'P23+P24 monthly Buchungen'!C2:C730,"&lt;"&amp;FE$5+1,'P23+P24 monthly Buchungen'!P2:P730,"Einnahmen")+SUMIFS('P23+P24 monthly Buchungen'!F2:F730,'P23+P24 monthly Buchungen'!D2:D730,$E14,'P23+P24 monthly Buchungen'!C2:C730,"&gt;="&amp;FE$4,'P23+P24 monthly Buchungen'!C2:C730,"&lt;"&amp;FE$5+1,'P23+P24 monthly Buchungen'!L2:L730,"Einnahmen")-SUMIFS('P23+P24 monthly Buchungen'!F2:F730,'P23+P24 monthly Buchungen'!D2:D730,$E14,'P23+P24 monthly Buchungen'!C2:C730,"&gt;="&amp;FE$4,'P23+P24 monthly Buchungen'!C2:C730,"&lt;"&amp;FE$5+1,'P23+P24 monthly Buchungen'!P2:P730,"Ausgaben")</f>
        <v>0</v>
      </c>
      <c r="FF14" s="21"/>
      <c r="FI14" s="26">
        <f>SUMIFS('P23+P24 monthly Buchungen'!F2:F730,'P23+P24 monthly Buchungen'!D2:D730,$E14,'P23+P24 monthly Buchungen'!C2:C730,"&gt;="&amp;FI$4,'P23+P24 monthly Buchungen'!C2:C730,"&lt;"&amp;FI$5+1,'P23+P24 monthly Buchungen'!L2:L730,"Ausgaben")-SUMIFS('P23+P24 monthly Buchungen'!F2:F730,'P23+P24 monthly Buchungen'!D2:D730,$E14,'P23+P24 monthly Buchungen'!C2:C730,"&gt;="&amp;FI$4,'P23+P24 monthly Buchungen'!C2:C730,"&lt;"&amp;FI$5+1,'P23+P24 monthly Buchungen'!P2:P730,"Einnahmen")+SUMIFS('P23+P24 monthly Buchungen'!F2:F730,'P23+P24 monthly Buchungen'!D2:D730,$E14,'P23+P24 monthly Buchungen'!C2:C730,"&gt;="&amp;FI$4,'P23+P24 monthly Buchungen'!C2:C730,"&lt;"&amp;FI$5+1,'P23+P24 monthly Buchungen'!L2:L730,"Einnahmen")-SUMIFS('P23+P24 monthly Buchungen'!F2:F730,'P23+P24 monthly Buchungen'!D2:D730,$E14,'P23+P24 monthly Buchungen'!C2:C730,"&gt;="&amp;FI$4,'P23+P24 monthly Buchungen'!C2:C730,"&lt;"&amp;FI$5+1,'P23+P24 monthly Buchungen'!P2:P730,"Ausgaben")</f>
        <v>0</v>
      </c>
      <c r="FJ14" s="21"/>
      <c r="FM14" s="26">
        <f>SUMIFS('P23+P24 monthly Buchungen'!F2:F730,'P23+P24 monthly Buchungen'!D2:D730,$E14,'P23+P24 monthly Buchungen'!C2:C730,"&gt;="&amp;FM$4,'P23+P24 monthly Buchungen'!C2:C730,"&lt;"&amp;FM$5+1,'P23+P24 monthly Buchungen'!L2:L730,"Ausgaben")-SUMIFS('P23+P24 monthly Buchungen'!F2:F730,'P23+P24 monthly Buchungen'!D2:D730,$E14,'P23+P24 monthly Buchungen'!C2:C730,"&gt;="&amp;FM$4,'P23+P24 monthly Buchungen'!C2:C730,"&lt;"&amp;FM$5+1,'P23+P24 monthly Buchungen'!P2:P730,"Einnahmen")+SUMIFS('P23+P24 monthly Buchungen'!F2:F730,'P23+P24 monthly Buchungen'!D2:D730,$E14,'P23+P24 monthly Buchungen'!C2:C730,"&gt;="&amp;FM$4,'P23+P24 monthly Buchungen'!C2:C730,"&lt;"&amp;FM$5+1,'P23+P24 monthly Buchungen'!L2:L730,"Einnahmen")-SUMIFS('P23+P24 monthly Buchungen'!F2:F730,'P23+P24 monthly Buchungen'!D2:D730,$E14,'P23+P24 monthly Buchungen'!C2:C730,"&gt;="&amp;FM$4,'P23+P24 monthly Buchungen'!C2:C730,"&lt;"&amp;FM$5+1,'P23+P24 monthly Buchungen'!P2:P730,"Ausgaben")</f>
        <v>0</v>
      </c>
      <c r="FN14" s="21"/>
      <c r="FQ14" s="26">
        <f>SUMIFS('P23+P24 monthly Buchungen'!F2:F730,'P23+P24 monthly Buchungen'!D2:D730,$E14,'P23+P24 monthly Buchungen'!C2:C730,"&gt;="&amp;FQ$4,'P23+P24 monthly Buchungen'!C2:C730,"&lt;"&amp;FQ$5+1,'P23+P24 monthly Buchungen'!L2:L730,"Ausgaben")-SUMIFS('P23+P24 monthly Buchungen'!F2:F730,'P23+P24 monthly Buchungen'!D2:D730,$E14,'P23+P24 monthly Buchungen'!C2:C730,"&gt;="&amp;FQ$4,'P23+P24 monthly Buchungen'!C2:C730,"&lt;"&amp;FQ$5+1,'P23+P24 monthly Buchungen'!P2:P730,"Einnahmen")+SUMIFS('P23+P24 monthly Buchungen'!F2:F730,'P23+P24 monthly Buchungen'!D2:D730,$E14,'P23+P24 monthly Buchungen'!C2:C730,"&gt;="&amp;FQ$4,'P23+P24 monthly Buchungen'!C2:C730,"&lt;"&amp;FQ$5+1,'P23+P24 monthly Buchungen'!L2:L730,"Einnahmen")-SUMIFS('P23+P24 monthly Buchungen'!F2:F730,'P23+P24 monthly Buchungen'!D2:D730,$E14,'P23+P24 monthly Buchungen'!C2:C730,"&gt;="&amp;FQ$4,'P23+P24 monthly Buchungen'!C2:C730,"&lt;"&amp;FQ$5+1,'P23+P24 monthly Buchungen'!P2:P730,"Ausgaben")</f>
        <v>0</v>
      </c>
      <c r="FR14" s="21"/>
      <c r="FU14" s="26">
        <f>SUMIFS('P23+P24 monthly Buchungen'!F2:F730,'P23+P24 monthly Buchungen'!D2:D730,$E14,'P23+P24 monthly Buchungen'!C2:C730,"&gt;="&amp;FU$4,'P23+P24 monthly Buchungen'!C2:C730,"&lt;"&amp;FU$5+1,'P23+P24 monthly Buchungen'!L2:L730,"Ausgaben")-SUMIFS('P23+P24 monthly Buchungen'!F2:F730,'P23+P24 monthly Buchungen'!D2:D730,$E14,'P23+P24 monthly Buchungen'!C2:C730,"&gt;="&amp;FU$4,'P23+P24 monthly Buchungen'!C2:C730,"&lt;"&amp;FU$5+1,'P23+P24 monthly Buchungen'!P2:P730,"Einnahmen")+SUMIFS('P23+P24 monthly Buchungen'!F2:F730,'P23+P24 monthly Buchungen'!D2:D730,$E14,'P23+P24 monthly Buchungen'!C2:C730,"&gt;="&amp;FU$4,'P23+P24 monthly Buchungen'!C2:C730,"&lt;"&amp;FU$5+1,'P23+P24 monthly Buchungen'!L2:L730,"Einnahmen")-SUMIFS('P23+P24 monthly Buchungen'!F2:F730,'P23+P24 monthly Buchungen'!D2:D730,$E14,'P23+P24 monthly Buchungen'!C2:C730,"&gt;="&amp;FU$4,'P23+P24 monthly Buchungen'!C2:C730,"&lt;"&amp;FU$5+1,'P23+P24 monthly Buchungen'!P2:P730,"Ausgaben")</f>
        <v>0</v>
      </c>
      <c r="FV14" s="21"/>
      <c r="FY14" s="26">
        <f>SUMIFS('P23+P24 monthly Buchungen'!F2:F730,'P23+P24 monthly Buchungen'!D2:D730,$E14,'P23+P24 monthly Buchungen'!C2:C730,"&gt;="&amp;FY$4,'P23+P24 monthly Buchungen'!C2:C730,"&lt;"&amp;FY$5+1,'P23+P24 monthly Buchungen'!L2:L730,"Ausgaben")-SUMIFS('P23+P24 monthly Buchungen'!F2:F730,'P23+P24 monthly Buchungen'!D2:D730,$E14,'P23+P24 monthly Buchungen'!C2:C730,"&gt;="&amp;FY$4,'P23+P24 monthly Buchungen'!C2:C730,"&lt;"&amp;FY$5+1,'P23+P24 monthly Buchungen'!P2:P730,"Einnahmen")+SUMIFS('P23+P24 monthly Buchungen'!F2:F730,'P23+P24 monthly Buchungen'!D2:D730,$E14,'P23+P24 monthly Buchungen'!C2:C730,"&gt;="&amp;FY$4,'P23+P24 monthly Buchungen'!C2:C730,"&lt;"&amp;FY$5+1,'P23+P24 monthly Buchungen'!L2:L730,"Einnahmen")-SUMIFS('P23+P24 monthly Buchungen'!F2:F730,'P23+P24 monthly Buchungen'!D2:D730,$E14,'P23+P24 monthly Buchungen'!C2:C730,"&gt;="&amp;FY$4,'P23+P24 monthly Buchungen'!C2:C730,"&lt;"&amp;FY$5+1,'P23+P24 monthly Buchungen'!P2:P730,"Ausgaben")</f>
        <v>0</v>
      </c>
      <c r="FZ14" s="21"/>
      <c r="GC14" s="26">
        <f>SUMIFS('P23+P24 monthly Buchungen'!F2:F730,'P23+P24 monthly Buchungen'!D2:D730,$E14,'P23+P24 monthly Buchungen'!C2:C730,"&gt;="&amp;GC$4,'P23+P24 monthly Buchungen'!C2:C730,"&lt;"&amp;GC$5+1,'P23+P24 monthly Buchungen'!L2:L730,"Ausgaben")-SUMIFS('P23+P24 monthly Buchungen'!F2:F730,'P23+P24 monthly Buchungen'!D2:D730,$E14,'P23+P24 monthly Buchungen'!C2:C730,"&gt;="&amp;GC$4,'P23+P24 monthly Buchungen'!C2:C730,"&lt;"&amp;GC$5+1,'P23+P24 monthly Buchungen'!P2:P730,"Einnahmen")+SUMIFS('P23+P24 monthly Buchungen'!F2:F730,'P23+P24 monthly Buchungen'!D2:D730,$E14,'P23+P24 monthly Buchungen'!C2:C730,"&gt;="&amp;GC$4,'P23+P24 monthly Buchungen'!C2:C730,"&lt;"&amp;GC$5+1,'P23+P24 monthly Buchungen'!L2:L730,"Einnahmen")-SUMIFS('P23+P24 monthly Buchungen'!F2:F730,'P23+P24 monthly Buchungen'!D2:D730,$E14,'P23+P24 monthly Buchungen'!C2:C730,"&gt;="&amp;GC$4,'P23+P24 monthly Buchungen'!C2:C730,"&lt;"&amp;GC$5+1,'P23+P24 monthly Buchungen'!P2:P730,"Ausgaben")</f>
        <v>0</v>
      </c>
    </row>
    <row r="15" spans="1:185" x14ac:dyDescent="0.2">
      <c r="D15" t="s">
        <v>5013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Buchungen'!F2:F730,'P23+P24 monthly Buchungen'!D2:D730,$E15,'P23+P24 monthly Buchungen'!C2:C730,"&gt;="&amp;U$4,'P23+P24 monthly Buchungen'!C2:C730,"&lt;"&amp;U$5+1,'P23+P24 monthly Buchungen'!L2:L730,"Ausgaben")-SUMIFS('P23+P24 monthly Buchungen'!F2:F730,'P23+P24 monthly Buchungen'!D2:D730,$E15,'P23+P24 monthly Buchungen'!C2:C730,"&gt;="&amp;U$4,'P23+P24 monthly Buchungen'!C2:C730,"&lt;"&amp;U$5+1,'P23+P24 monthly Buchungen'!P2:P730,"Einnahmen")+SUMIFS('P23+P24 monthly Buchungen'!F2:F730,'P23+P24 monthly Buchungen'!D2:D730,$E15,'P23+P24 monthly Buchungen'!C2:C730,"&gt;="&amp;U$4,'P23+P24 monthly Buchungen'!C2:C730,"&lt;"&amp;U$5+1,'P23+P24 monthly Buchungen'!L2:L730,"Einnahmen")-SUMIFS('P23+P24 monthly Buchungen'!F2:F730,'P23+P24 monthly Buchungen'!D2:D730,$E15,'P23+P24 monthly Buchungen'!C2:C730,"&gt;="&amp;U$4,'P23+P24 monthly Buchungen'!C2:C730,"&lt;"&amp;U$5+1,'P23+P24 monthly Buchungen'!P2:P730,"Ausgaben")</f>
        <v>0</v>
      </c>
      <c r="V15" s="21"/>
      <c r="Y15" s="26">
        <f>SUMIFS('P23+P24 monthly Buchungen'!F2:F730,'P23+P24 monthly Buchungen'!D2:D730,$E15,'P23+P24 monthly Buchungen'!C2:C730,"&gt;="&amp;Y$4,'P23+P24 monthly Buchungen'!C2:C730,"&lt;"&amp;Y$5+1,'P23+P24 monthly Buchungen'!L2:L730,"Ausgaben")-SUMIFS('P23+P24 monthly Buchungen'!F2:F730,'P23+P24 monthly Buchungen'!D2:D730,$E15,'P23+P24 monthly Buchungen'!C2:C730,"&gt;="&amp;Y$4,'P23+P24 monthly Buchungen'!C2:C730,"&lt;"&amp;Y$5+1,'P23+P24 monthly Buchungen'!P2:P730,"Einnahmen")+SUMIFS('P23+P24 monthly Buchungen'!F2:F730,'P23+P24 monthly Buchungen'!D2:D730,$E15,'P23+P24 monthly Buchungen'!C2:C730,"&gt;="&amp;Y$4,'P23+P24 monthly Buchungen'!C2:C730,"&lt;"&amp;Y$5+1,'P23+P24 monthly Buchungen'!L2:L730,"Einnahmen")-SUMIFS('P23+P24 monthly Buchungen'!F2:F730,'P23+P24 monthly Buchungen'!D2:D730,$E15,'P23+P24 monthly Buchungen'!C2:C730,"&gt;="&amp;Y$4,'P23+P24 monthly Buchungen'!C2:C730,"&lt;"&amp;Y$5+1,'P23+P24 monthly Buchungen'!P2:P730,"Ausgaben")</f>
        <v>0</v>
      </c>
      <c r="Z15" s="21"/>
      <c r="AC15" s="26">
        <f>SUMIFS('P23+P24 monthly Buchungen'!F2:F730,'P23+P24 monthly Buchungen'!D2:D730,$E15,'P23+P24 monthly Buchungen'!C2:C730,"&gt;="&amp;AC$4,'P23+P24 monthly Buchungen'!C2:C730,"&lt;"&amp;AC$5+1,'P23+P24 monthly Buchungen'!L2:L730,"Ausgaben")-SUMIFS('P23+P24 monthly Buchungen'!F2:F730,'P23+P24 monthly Buchungen'!D2:D730,$E15,'P23+P24 monthly Buchungen'!C2:C730,"&gt;="&amp;AC$4,'P23+P24 monthly Buchungen'!C2:C730,"&lt;"&amp;AC$5+1,'P23+P24 monthly Buchungen'!P2:P730,"Einnahmen")+SUMIFS('P23+P24 monthly Buchungen'!F2:F730,'P23+P24 monthly Buchungen'!D2:D730,$E15,'P23+P24 monthly Buchungen'!C2:C730,"&gt;="&amp;AC$4,'P23+P24 monthly Buchungen'!C2:C730,"&lt;"&amp;AC$5+1,'P23+P24 monthly Buchungen'!L2:L730,"Einnahmen")-SUMIFS('P23+P24 monthly Buchungen'!F2:F730,'P23+P24 monthly Buchungen'!D2:D730,$E15,'P23+P24 monthly Buchungen'!C2:C730,"&gt;="&amp;AC$4,'P23+P24 monthly Buchungen'!C2:C730,"&lt;"&amp;AC$5+1,'P23+P24 monthly Buchungen'!P2:P730,"Ausgaben")</f>
        <v>0</v>
      </c>
      <c r="AD15" s="21"/>
      <c r="AG15" s="26">
        <f>SUMIFS('P23+P24 monthly Buchungen'!F2:F730,'P23+P24 monthly Buchungen'!D2:D730,$E15,'P23+P24 monthly Buchungen'!C2:C730,"&gt;="&amp;AG$4,'P23+P24 monthly Buchungen'!C2:C730,"&lt;"&amp;AG$5+1,'P23+P24 monthly Buchungen'!L2:L730,"Ausgaben")-SUMIFS('P23+P24 monthly Buchungen'!F2:F730,'P23+P24 monthly Buchungen'!D2:D730,$E15,'P23+P24 monthly Buchungen'!C2:C730,"&gt;="&amp;AG$4,'P23+P24 monthly Buchungen'!C2:C730,"&lt;"&amp;AG$5+1,'P23+P24 monthly Buchungen'!P2:P730,"Einnahmen")+SUMIFS('P23+P24 monthly Buchungen'!F2:F730,'P23+P24 monthly Buchungen'!D2:D730,$E15,'P23+P24 monthly Buchungen'!C2:C730,"&gt;="&amp;AG$4,'P23+P24 monthly Buchungen'!C2:C730,"&lt;"&amp;AG$5+1,'P23+P24 monthly Buchungen'!L2:L730,"Einnahmen")-SUMIFS('P23+P24 monthly Buchungen'!F2:F730,'P23+P24 monthly Buchungen'!D2:D730,$E15,'P23+P24 monthly Buchungen'!C2:C730,"&gt;="&amp;AG$4,'P23+P24 monthly Buchungen'!C2:C730,"&lt;"&amp;AG$5+1,'P23+P24 monthly Buchungen'!P2:P730,"Ausgaben")</f>
        <v>0</v>
      </c>
      <c r="AH15" s="21"/>
      <c r="AK15" s="26">
        <f>SUMIFS('P23+P24 monthly Buchungen'!F2:F730,'P23+P24 monthly Buchungen'!D2:D730,$E15,'P23+P24 monthly Buchungen'!C2:C730,"&gt;="&amp;AK$4,'P23+P24 monthly Buchungen'!C2:C730,"&lt;"&amp;AK$5+1,'P23+P24 monthly Buchungen'!L2:L730,"Ausgaben")-SUMIFS('P23+P24 monthly Buchungen'!F2:F730,'P23+P24 monthly Buchungen'!D2:D730,$E15,'P23+P24 monthly Buchungen'!C2:C730,"&gt;="&amp;AK$4,'P23+P24 monthly Buchungen'!C2:C730,"&lt;"&amp;AK$5+1,'P23+P24 monthly Buchungen'!P2:P730,"Einnahmen")+SUMIFS('P23+P24 monthly Buchungen'!F2:F730,'P23+P24 monthly Buchungen'!D2:D730,$E15,'P23+P24 monthly Buchungen'!C2:C730,"&gt;="&amp;AK$4,'P23+P24 monthly Buchungen'!C2:C730,"&lt;"&amp;AK$5+1,'P23+P24 monthly Buchungen'!L2:L730,"Einnahmen")-SUMIFS('P23+P24 monthly Buchungen'!F2:F730,'P23+P24 monthly Buchungen'!D2:D730,$E15,'P23+P24 monthly Buchungen'!C2:C730,"&gt;="&amp;AK$4,'P23+P24 monthly Buchungen'!C2:C730,"&lt;"&amp;AK$5+1,'P23+P24 monthly Buchungen'!P2:P730,"Ausgaben")</f>
        <v>0</v>
      </c>
      <c r="AL15" s="21"/>
      <c r="AO15" s="26">
        <f>SUMIFS('P23+P24 monthly Buchungen'!F2:F730,'P23+P24 monthly Buchungen'!D2:D730,$E15,'P23+P24 monthly Buchungen'!C2:C730,"&gt;="&amp;AO$4,'P23+P24 monthly Buchungen'!C2:C730,"&lt;"&amp;AO$5+1,'P23+P24 monthly Buchungen'!L2:L730,"Ausgaben")-SUMIFS('P23+P24 monthly Buchungen'!F2:F730,'P23+P24 monthly Buchungen'!D2:D730,$E15,'P23+P24 monthly Buchungen'!C2:C730,"&gt;="&amp;AO$4,'P23+P24 monthly Buchungen'!C2:C730,"&lt;"&amp;AO$5+1,'P23+P24 monthly Buchungen'!P2:P730,"Einnahmen")+SUMIFS('P23+P24 monthly Buchungen'!F2:F730,'P23+P24 monthly Buchungen'!D2:D730,$E15,'P23+P24 monthly Buchungen'!C2:C730,"&gt;="&amp;AO$4,'P23+P24 monthly Buchungen'!C2:C730,"&lt;"&amp;AO$5+1,'P23+P24 monthly Buchungen'!L2:L730,"Einnahmen")-SUMIFS('P23+P24 monthly Buchungen'!F2:F730,'P23+P24 monthly Buchungen'!D2:D730,$E15,'P23+P24 monthly Buchungen'!C2:C730,"&gt;="&amp;AO$4,'P23+P24 monthly Buchungen'!C2:C730,"&lt;"&amp;AO$5+1,'P23+P24 monthly Buchungen'!P2:P730,"Ausgaben")</f>
        <v>0</v>
      </c>
      <c r="AP15" s="21"/>
      <c r="AS15" s="26">
        <f>SUMIFS('P23+P24 monthly Buchungen'!F2:F730,'P23+P24 monthly Buchungen'!D2:D730,$E15,'P23+P24 monthly Buchungen'!C2:C730,"&gt;="&amp;AS$4,'P23+P24 monthly Buchungen'!C2:C730,"&lt;"&amp;AS$5+1,'P23+P24 monthly Buchungen'!L2:L730,"Ausgaben")-SUMIFS('P23+P24 monthly Buchungen'!F2:F730,'P23+P24 monthly Buchungen'!D2:D730,$E15,'P23+P24 monthly Buchungen'!C2:C730,"&gt;="&amp;AS$4,'P23+P24 monthly Buchungen'!C2:C730,"&lt;"&amp;AS$5+1,'P23+P24 monthly Buchungen'!P2:P730,"Einnahmen")+SUMIFS('P23+P24 monthly Buchungen'!F2:F730,'P23+P24 monthly Buchungen'!D2:D730,$E15,'P23+P24 monthly Buchungen'!C2:C730,"&gt;="&amp;AS$4,'P23+P24 monthly Buchungen'!C2:C730,"&lt;"&amp;AS$5+1,'P23+P24 monthly Buchungen'!L2:L730,"Einnahmen")-SUMIFS('P23+P24 monthly Buchungen'!F2:F730,'P23+P24 monthly Buchungen'!D2:D730,$E15,'P23+P24 monthly Buchungen'!C2:C730,"&gt;="&amp;AS$4,'P23+P24 monthly Buchungen'!C2:C730,"&lt;"&amp;AS$5+1,'P23+P24 monthly Buchungen'!P2:P730,"Ausgaben")</f>
        <v>0</v>
      </c>
      <c r="AT15" s="21"/>
      <c r="AW15" s="26">
        <f>SUMIFS('P23+P24 monthly Buchungen'!F2:F730,'P23+P24 monthly Buchungen'!D2:D730,$E15,'P23+P24 monthly Buchungen'!C2:C730,"&gt;="&amp;AW$4,'P23+P24 monthly Buchungen'!C2:C730,"&lt;"&amp;AW$5+1,'P23+P24 monthly Buchungen'!L2:L730,"Ausgaben")-SUMIFS('P23+P24 monthly Buchungen'!F2:F730,'P23+P24 monthly Buchungen'!D2:D730,$E15,'P23+P24 monthly Buchungen'!C2:C730,"&gt;="&amp;AW$4,'P23+P24 monthly Buchungen'!C2:C730,"&lt;"&amp;AW$5+1,'P23+P24 monthly Buchungen'!P2:P730,"Einnahmen")+SUMIFS('P23+P24 monthly Buchungen'!F2:F730,'P23+P24 monthly Buchungen'!D2:D730,$E15,'P23+P24 monthly Buchungen'!C2:C730,"&gt;="&amp;AW$4,'P23+P24 monthly Buchungen'!C2:C730,"&lt;"&amp;AW$5+1,'P23+P24 monthly Buchungen'!L2:L730,"Einnahmen")-SUMIFS('P23+P24 monthly Buchungen'!F2:F730,'P23+P24 monthly Buchungen'!D2:D730,$E15,'P23+P24 monthly Buchungen'!C2:C730,"&gt;="&amp;AW$4,'P23+P24 monthly Buchungen'!C2:C730,"&lt;"&amp;AW$5+1,'P23+P24 monthly Buchungen'!P2:P730,"Ausgaben")</f>
        <v>0</v>
      </c>
      <c r="AX15" s="21"/>
      <c r="BA15" s="26">
        <f>SUMIFS('P23+P24 monthly Buchungen'!F2:F730,'P23+P24 monthly Buchungen'!D2:D730,$E15,'P23+P24 monthly Buchungen'!C2:C730,"&gt;="&amp;BA$4,'P23+P24 monthly Buchungen'!C2:C730,"&lt;"&amp;BA$5+1,'P23+P24 monthly Buchungen'!L2:L730,"Ausgaben")-SUMIFS('P23+P24 monthly Buchungen'!F2:F730,'P23+P24 monthly Buchungen'!D2:D730,$E15,'P23+P24 monthly Buchungen'!C2:C730,"&gt;="&amp;BA$4,'P23+P24 monthly Buchungen'!C2:C730,"&lt;"&amp;BA$5+1,'P23+P24 monthly Buchungen'!P2:P730,"Einnahmen")+SUMIFS('P23+P24 monthly Buchungen'!F2:F730,'P23+P24 monthly Buchungen'!D2:D730,$E15,'P23+P24 monthly Buchungen'!C2:C730,"&gt;="&amp;BA$4,'P23+P24 monthly Buchungen'!C2:C730,"&lt;"&amp;BA$5+1,'P23+P24 monthly Buchungen'!L2:L730,"Einnahmen")-SUMIFS('P23+P24 monthly Buchungen'!F2:F730,'P23+P24 monthly Buchungen'!D2:D730,$E15,'P23+P24 monthly Buchungen'!C2:C730,"&gt;="&amp;BA$4,'P23+P24 monthly Buchungen'!C2:C730,"&lt;"&amp;BA$5+1,'P23+P24 monthly Buchungen'!P2:P730,"Ausgaben")</f>
        <v>0</v>
      </c>
      <c r="BB15" s="21"/>
      <c r="BE15" s="26">
        <f>SUMIFS('P23+P24 monthly Buchungen'!F2:F730,'P23+P24 monthly Buchungen'!D2:D730,$E15,'P23+P24 monthly Buchungen'!C2:C730,"&gt;="&amp;BE$4,'P23+P24 monthly Buchungen'!C2:C730,"&lt;"&amp;BE$5+1,'P23+P24 monthly Buchungen'!L2:L730,"Ausgaben")-SUMIFS('P23+P24 monthly Buchungen'!F2:F730,'P23+P24 monthly Buchungen'!D2:D730,$E15,'P23+P24 monthly Buchungen'!C2:C730,"&gt;="&amp;BE$4,'P23+P24 monthly Buchungen'!C2:C730,"&lt;"&amp;BE$5+1,'P23+P24 monthly Buchungen'!P2:P730,"Einnahmen")+SUMIFS('P23+P24 monthly Buchungen'!F2:F730,'P23+P24 monthly Buchungen'!D2:D730,$E15,'P23+P24 monthly Buchungen'!C2:C730,"&gt;="&amp;BE$4,'P23+P24 monthly Buchungen'!C2:C730,"&lt;"&amp;BE$5+1,'P23+P24 monthly Buchungen'!L2:L730,"Einnahmen")-SUMIFS('P23+P24 monthly Buchungen'!F2:F730,'P23+P24 monthly Buchungen'!D2:D730,$E15,'P23+P24 monthly Buchungen'!C2:C730,"&gt;="&amp;BE$4,'P23+P24 monthly Buchungen'!C2:C730,"&lt;"&amp;BE$5+1,'P23+P24 monthly Buchungen'!P2:P730,"Ausgaben")</f>
        <v>0</v>
      </c>
      <c r="BF15" s="21"/>
      <c r="BI15" s="26">
        <f>SUMIFS('P23+P24 monthly Buchungen'!F2:F730,'P23+P24 monthly Buchungen'!D2:D730,$E15,'P23+P24 monthly Buchungen'!C2:C730,"&gt;="&amp;BI$4,'P23+P24 monthly Buchungen'!C2:C730,"&lt;"&amp;BI$5+1,'P23+P24 monthly Buchungen'!L2:L730,"Ausgaben")-SUMIFS('P23+P24 monthly Buchungen'!F2:F730,'P23+P24 monthly Buchungen'!D2:D730,$E15,'P23+P24 monthly Buchungen'!C2:C730,"&gt;="&amp;BI$4,'P23+P24 monthly Buchungen'!C2:C730,"&lt;"&amp;BI$5+1,'P23+P24 monthly Buchungen'!P2:P730,"Einnahmen")+SUMIFS('P23+P24 monthly Buchungen'!F2:F730,'P23+P24 monthly Buchungen'!D2:D730,$E15,'P23+P24 monthly Buchungen'!C2:C730,"&gt;="&amp;BI$4,'P23+P24 monthly Buchungen'!C2:C730,"&lt;"&amp;BI$5+1,'P23+P24 monthly Buchungen'!L2:L730,"Einnahmen")-SUMIFS('P23+P24 monthly Buchungen'!F2:F730,'P23+P24 monthly Buchungen'!D2:D730,$E15,'P23+P24 monthly Buchungen'!C2:C730,"&gt;="&amp;BI$4,'P23+P24 monthly Buchungen'!C2:C730,"&lt;"&amp;BI$5+1,'P23+P24 monthly Buchungen'!P2:P730,"Ausgaben")</f>
        <v>900</v>
      </c>
      <c r="BJ15" s="21"/>
      <c r="BM15" s="26">
        <f>SUMIFS('P23+P24 monthly Buchungen'!F2:F730,'P23+P24 monthly Buchungen'!D2:D730,$E15,'P23+P24 monthly Buchungen'!C2:C730,"&gt;="&amp;BM$4,'P23+P24 monthly Buchungen'!C2:C730,"&lt;"&amp;BM$5+1,'P23+P24 monthly Buchungen'!L2:L730,"Ausgaben")-SUMIFS('P23+P24 monthly Buchungen'!F2:F730,'P23+P24 monthly Buchungen'!D2:D730,$E15,'P23+P24 monthly Buchungen'!C2:C730,"&gt;="&amp;BM$4,'P23+P24 monthly Buchungen'!C2:C730,"&lt;"&amp;BM$5+1,'P23+P24 monthly Buchungen'!P2:P730,"Einnahmen")+SUMIFS('P23+P24 monthly Buchungen'!F2:F730,'P23+P24 monthly Buchungen'!D2:D730,$E15,'P23+P24 monthly Buchungen'!C2:C730,"&gt;="&amp;BM$4,'P23+P24 monthly Buchungen'!C2:C730,"&lt;"&amp;BM$5+1,'P23+P24 monthly Buchungen'!L2:L730,"Einnahmen")-SUMIFS('P23+P24 monthly Buchungen'!F2:F730,'P23+P24 monthly Buchungen'!D2:D730,$E15,'P23+P24 monthly Buchungen'!C2:C730,"&gt;="&amp;BM$4,'P23+P24 monthly Buchungen'!C2:C730,"&lt;"&amp;BM$5+1,'P23+P24 monthly Buchungen'!P2:P730,"Ausgaben")</f>
        <v>900</v>
      </c>
      <c r="BN15" s="21"/>
      <c r="BQ15" s="26">
        <f>SUMIFS('P23+P24 monthly Buchungen'!F2:F730,'P23+P24 monthly Buchungen'!D2:D730,$E15,'P23+P24 monthly Buchungen'!C2:C730,"&gt;="&amp;BQ$4,'P23+P24 monthly Buchungen'!C2:C730,"&lt;"&amp;BQ$5+1,'P23+P24 monthly Buchungen'!L2:L730,"Ausgaben")-SUMIFS('P23+P24 monthly Buchungen'!F2:F730,'P23+P24 monthly Buchungen'!D2:D730,$E15,'P23+P24 monthly Buchungen'!C2:C730,"&gt;="&amp;BQ$4,'P23+P24 monthly Buchungen'!C2:C730,"&lt;"&amp;BQ$5+1,'P23+P24 monthly Buchungen'!P2:P730,"Einnahmen")+SUMIFS('P23+P24 monthly Buchungen'!F2:F730,'P23+P24 monthly Buchungen'!D2:D730,$E15,'P23+P24 monthly Buchungen'!C2:C730,"&gt;="&amp;BQ$4,'P23+P24 monthly Buchungen'!C2:C730,"&lt;"&amp;BQ$5+1,'P23+P24 monthly Buchungen'!L2:L730,"Einnahmen")-SUMIFS('P23+P24 monthly Buchungen'!F2:F730,'P23+P24 monthly Buchungen'!D2:D730,$E15,'P23+P24 monthly Buchungen'!C2:C730,"&gt;="&amp;BQ$4,'P23+P24 monthly Buchungen'!C2:C730,"&lt;"&amp;BQ$5+1,'P23+P24 monthly Buchungen'!P2:P730,"Ausgaben")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Buchungen'!F2:F730,'P23+P24 monthly Buchungen'!D2:D730,$E15,'P23+P24 monthly Buchungen'!C2:C730,"&gt;="&amp;CC$4,'P23+P24 monthly Buchungen'!C2:C730,"&lt;"&amp;CC$5+1,'P23+P24 monthly Buchungen'!L2:L730,"Ausgaben")-SUMIFS('P23+P24 monthly Buchungen'!F2:F730,'P23+P24 monthly Buchungen'!D2:D730,$E15,'P23+P24 monthly Buchungen'!C2:C730,"&gt;="&amp;CC$4,'P23+P24 monthly Buchungen'!C2:C730,"&lt;"&amp;CC$5+1,'P23+P24 monthly Buchungen'!P2:P730,"Einnahmen")+SUMIFS('P23+P24 monthly Buchungen'!F2:F730,'P23+P24 monthly Buchungen'!D2:D730,$E15,'P23+P24 monthly Buchungen'!C2:C730,"&gt;="&amp;CC$4,'P23+P24 monthly Buchungen'!C2:C730,"&lt;"&amp;CC$5+1,'P23+P24 monthly Buchungen'!L2:L730,"Einnahmen")-SUMIFS('P23+P24 monthly Buchungen'!F2:F730,'P23+P24 monthly Buchungen'!D2:D730,$E15,'P23+P24 monthly Buchungen'!C2:C730,"&gt;="&amp;CC$4,'P23+P24 monthly Buchungen'!C2:C730,"&lt;"&amp;CC$5+1,'P23+P24 monthly Buchungen'!P2:P730,"Ausgaben")</f>
        <v>0</v>
      </c>
      <c r="CD15" s="21"/>
      <c r="CG15" s="26">
        <f>SUMIFS('P23+P24 monthly Buchungen'!F2:F730,'P23+P24 monthly Buchungen'!D2:D730,$E15,'P23+P24 monthly Buchungen'!C2:C730,"&gt;="&amp;CG$4,'P23+P24 monthly Buchungen'!C2:C730,"&lt;"&amp;CG$5+1,'P23+P24 monthly Buchungen'!L2:L730,"Ausgaben")-SUMIFS('P23+P24 monthly Buchungen'!F2:F730,'P23+P24 monthly Buchungen'!D2:D730,$E15,'P23+P24 monthly Buchungen'!C2:C730,"&gt;="&amp;CG$4,'P23+P24 monthly Buchungen'!C2:C730,"&lt;"&amp;CG$5+1,'P23+P24 monthly Buchungen'!P2:P730,"Einnahmen")+SUMIFS('P23+P24 monthly Buchungen'!F2:F730,'P23+P24 monthly Buchungen'!D2:D730,$E15,'P23+P24 monthly Buchungen'!C2:C730,"&gt;="&amp;CG$4,'P23+P24 monthly Buchungen'!C2:C730,"&lt;"&amp;CG$5+1,'P23+P24 monthly Buchungen'!L2:L730,"Einnahmen")-SUMIFS('P23+P24 monthly Buchungen'!F2:F730,'P23+P24 monthly Buchungen'!D2:D730,$E15,'P23+P24 monthly Buchungen'!C2:C730,"&gt;="&amp;CG$4,'P23+P24 monthly Buchungen'!C2:C730,"&lt;"&amp;CG$5+1,'P23+P24 monthly Buchungen'!P2:P730,"Ausgaben")</f>
        <v>0</v>
      </c>
      <c r="CH15" s="21"/>
      <c r="CK15" s="26">
        <f>SUMIFS('P23+P24 monthly Buchungen'!F2:F730,'P23+P24 monthly Buchungen'!D2:D730,$E15,'P23+P24 monthly Buchungen'!C2:C730,"&gt;="&amp;CK$4,'P23+P24 monthly Buchungen'!C2:C730,"&lt;"&amp;CK$5+1,'P23+P24 monthly Buchungen'!L2:L730,"Ausgaben")-SUMIFS('P23+P24 monthly Buchungen'!F2:F730,'P23+P24 monthly Buchungen'!D2:D730,$E15,'P23+P24 monthly Buchungen'!C2:C730,"&gt;="&amp;CK$4,'P23+P24 monthly Buchungen'!C2:C730,"&lt;"&amp;CK$5+1,'P23+P24 monthly Buchungen'!P2:P730,"Einnahmen")+SUMIFS('P23+P24 monthly Buchungen'!F2:F730,'P23+P24 monthly Buchungen'!D2:D730,$E15,'P23+P24 monthly Buchungen'!C2:C730,"&gt;="&amp;CK$4,'P23+P24 monthly Buchungen'!C2:C730,"&lt;"&amp;CK$5+1,'P23+P24 monthly Buchungen'!L2:L730,"Einnahmen")-SUMIFS('P23+P24 monthly Buchungen'!F2:F730,'P23+P24 monthly Buchungen'!D2:D730,$E15,'P23+P24 monthly Buchungen'!C2:C730,"&gt;="&amp;CK$4,'P23+P24 monthly Buchungen'!C2:C730,"&lt;"&amp;CK$5+1,'P23+P24 monthly Buchungen'!P2:P730,"Ausgaben")</f>
        <v>0</v>
      </c>
      <c r="CL15" s="21"/>
      <c r="CO15" s="26">
        <f>SUMIFS('P23+P24 monthly Buchungen'!F2:F730,'P23+P24 monthly Buchungen'!D2:D730,$E15,'P23+P24 monthly Buchungen'!C2:C730,"&gt;="&amp;CO$4,'P23+P24 monthly Buchungen'!C2:C730,"&lt;"&amp;CO$5+1,'P23+P24 monthly Buchungen'!L2:L730,"Ausgaben")-SUMIFS('P23+P24 monthly Buchungen'!F2:F730,'P23+P24 monthly Buchungen'!D2:D730,$E15,'P23+P24 monthly Buchungen'!C2:C730,"&gt;="&amp;CO$4,'P23+P24 monthly Buchungen'!C2:C730,"&lt;"&amp;CO$5+1,'P23+P24 monthly Buchungen'!P2:P730,"Einnahmen")+SUMIFS('P23+P24 monthly Buchungen'!F2:F730,'P23+P24 monthly Buchungen'!D2:D730,$E15,'P23+P24 monthly Buchungen'!C2:C730,"&gt;="&amp;CO$4,'P23+P24 monthly Buchungen'!C2:C730,"&lt;"&amp;CO$5+1,'P23+P24 monthly Buchungen'!L2:L730,"Einnahmen")-SUMIFS('P23+P24 monthly Buchungen'!F2:F730,'P23+P24 monthly Buchungen'!D2:D730,$E15,'P23+P24 monthly Buchungen'!C2:C730,"&gt;="&amp;CO$4,'P23+P24 monthly Buchungen'!C2:C730,"&lt;"&amp;CO$5+1,'P23+P24 monthly Buchungen'!P2:P730,"Ausgaben")</f>
        <v>0</v>
      </c>
      <c r="CP15" s="21"/>
      <c r="CS15" s="26">
        <f>SUMIFS('P23+P24 monthly Buchungen'!F2:F730,'P23+P24 monthly Buchungen'!D2:D730,$E15,'P23+P24 monthly Buchungen'!C2:C730,"&gt;="&amp;CS$4,'P23+P24 monthly Buchungen'!C2:C730,"&lt;"&amp;CS$5+1,'P23+P24 monthly Buchungen'!L2:L730,"Ausgaben")-SUMIFS('P23+P24 monthly Buchungen'!F2:F730,'P23+P24 monthly Buchungen'!D2:D730,$E15,'P23+P24 monthly Buchungen'!C2:C730,"&gt;="&amp;CS$4,'P23+P24 monthly Buchungen'!C2:C730,"&lt;"&amp;CS$5+1,'P23+P24 monthly Buchungen'!P2:P730,"Einnahmen")+SUMIFS('P23+P24 monthly Buchungen'!F2:F730,'P23+P24 monthly Buchungen'!D2:D730,$E15,'P23+P24 monthly Buchungen'!C2:C730,"&gt;="&amp;CS$4,'P23+P24 monthly Buchungen'!C2:C730,"&lt;"&amp;CS$5+1,'P23+P24 monthly Buchungen'!L2:L730,"Einnahmen")-SUMIFS('P23+P24 monthly Buchungen'!F2:F730,'P23+P24 monthly Buchungen'!D2:D730,$E15,'P23+P24 monthly Buchungen'!C2:C730,"&gt;="&amp;CS$4,'P23+P24 monthly Buchungen'!C2:C730,"&lt;"&amp;CS$5+1,'P23+P24 monthly Buchungen'!P2:P730,"Ausgaben")</f>
        <v>0</v>
      </c>
      <c r="CT15" s="21"/>
      <c r="CW15" s="26">
        <f>SUMIFS('P23+P24 monthly Buchungen'!F2:F730,'P23+P24 monthly Buchungen'!D2:D730,$E15,'P23+P24 monthly Buchungen'!C2:C730,"&gt;="&amp;CW$4,'P23+P24 monthly Buchungen'!C2:C730,"&lt;"&amp;CW$5+1,'P23+P24 monthly Buchungen'!L2:L730,"Ausgaben")-SUMIFS('P23+P24 monthly Buchungen'!F2:F730,'P23+P24 monthly Buchungen'!D2:D730,$E15,'P23+P24 monthly Buchungen'!C2:C730,"&gt;="&amp;CW$4,'P23+P24 monthly Buchungen'!C2:C730,"&lt;"&amp;CW$5+1,'P23+P24 monthly Buchungen'!P2:P730,"Einnahmen")+SUMIFS('P23+P24 monthly Buchungen'!F2:F730,'P23+P24 monthly Buchungen'!D2:D730,$E15,'P23+P24 monthly Buchungen'!C2:C730,"&gt;="&amp;CW$4,'P23+P24 monthly Buchungen'!C2:C730,"&lt;"&amp;CW$5+1,'P23+P24 monthly Buchungen'!L2:L730,"Einnahmen")-SUMIFS('P23+P24 monthly Buchungen'!F2:F730,'P23+P24 monthly Buchungen'!D2:D730,$E15,'P23+P24 monthly Buchungen'!C2:C730,"&gt;="&amp;CW$4,'P23+P24 monthly Buchungen'!C2:C730,"&lt;"&amp;CW$5+1,'P23+P24 monthly Buchungen'!P2:P730,"Ausgaben")</f>
        <v>0</v>
      </c>
      <c r="CX15" s="21"/>
      <c r="DA15" s="26">
        <f>SUMIFS('P23+P24 monthly Buchungen'!F2:F730,'P23+P24 monthly Buchungen'!D2:D730,$E15,'P23+P24 monthly Buchungen'!C2:C730,"&gt;="&amp;DA$4,'P23+P24 monthly Buchungen'!C2:C730,"&lt;"&amp;DA$5+1,'P23+P24 monthly Buchungen'!L2:L730,"Ausgaben")-SUMIFS('P23+P24 monthly Buchungen'!F2:F730,'P23+P24 monthly Buchungen'!D2:D730,$E15,'P23+P24 monthly Buchungen'!C2:C730,"&gt;="&amp;DA$4,'P23+P24 monthly Buchungen'!C2:C730,"&lt;"&amp;DA$5+1,'P23+P24 monthly Buchungen'!P2:P730,"Einnahmen")+SUMIFS('P23+P24 monthly Buchungen'!F2:F730,'P23+P24 monthly Buchungen'!D2:D730,$E15,'P23+P24 monthly Buchungen'!C2:C730,"&gt;="&amp;DA$4,'P23+P24 monthly Buchungen'!C2:C730,"&lt;"&amp;DA$5+1,'P23+P24 monthly Buchungen'!L2:L730,"Einnahmen")-SUMIFS('P23+P24 monthly Buchungen'!F2:F730,'P23+P24 monthly Buchungen'!D2:D730,$E15,'P23+P24 monthly Buchungen'!C2:C730,"&gt;="&amp;DA$4,'P23+P24 monthly Buchungen'!C2:C730,"&lt;"&amp;DA$5+1,'P23+P24 monthly Buchungen'!P2:P730,"Ausgaben")</f>
        <v>89.99</v>
      </c>
      <c r="DB15" s="21"/>
      <c r="DE15" s="26">
        <f>SUMIFS('P23+P24 monthly Buchungen'!F2:F730,'P23+P24 monthly Buchungen'!D2:D730,$E15,'P23+P24 monthly Buchungen'!C2:C730,"&gt;="&amp;DE$4,'P23+P24 monthly Buchungen'!C2:C730,"&lt;"&amp;DE$5+1,'P23+P24 monthly Buchungen'!L2:L730,"Ausgaben")-SUMIFS('P23+P24 monthly Buchungen'!F2:F730,'P23+P24 monthly Buchungen'!D2:D730,$E15,'P23+P24 monthly Buchungen'!C2:C730,"&gt;="&amp;DE$4,'P23+P24 monthly Buchungen'!C2:C730,"&lt;"&amp;DE$5+1,'P23+P24 monthly Buchungen'!P2:P730,"Einnahmen")+SUMIFS('P23+P24 monthly Buchungen'!F2:F730,'P23+P24 monthly Buchungen'!D2:D730,$E15,'P23+P24 monthly Buchungen'!C2:C730,"&gt;="&amp;DE$4,'P23+P24 monthly Buchungen'!C2:C730,"&lt;"&amp;DE$5+1,'P23+P24 monthly Buchungen'!L2:L730,"Einnahmen")-SUMIFS('P23+P24 monthly Buchungen'!F2:F730,'P23+P24 monthly Buchungen'!D2:D730,$E15,'P23+P24 monthly Buchungen'!C2:C730,"&gt;="&amp;DE$4,'P23+P24 monthly Buchungen'!C2:C730,"&lt;"&amp;DE$5+1,'P23+P24 monthly Buchungen'!P2:P730,"Ausgaben")</f>
        <v>0</v>
      </c>
      <c r="DF15" s="21"/>
      <c r="DI15" s="26">
        <f>SUMIFS('P23+P24 monthly Buchungen'!F2:F730,'P23+P24 monthly Buchungen'!D2:D730,$E15,'P23+P24 monthly Buchungen'!C2:C730,"&gt;="&amp;DI$4,'P23+P24 monthly Buchungen'!C2:C730,"&lt;"&amp;DI$5+1,'P23+P24 monthly Buchungen'!L2:L730,"Ausgaben")-SUMIFS('P23+P24 monthly Buchungen'!F2:F730,'P23+P24 monthly Buchungen'!D2:D730,$E15,'P23+P24 monthly Buchungen'!C2:C730,"&gt;="&amp;DI$4,'P23+P24 monthly Buchungen'!C2:C730,"&lt;"&amp;DI$5+1,'P23+P24 monthly Buchungen'!P2:P730,"Einnahmen")+SUMIFS('P23+P24 monthly Buchungen'!F2:F730,'P23+P24 monthly Buchungen'!D2:D730,$E15,'P23+P24 monthly Buchungen'!C2:C730,"&gt;="&amp;DI$4,'P23+P24 monthly Buchungen'!C2:C730,"&lt;"&amp;DI$5+1,'P23+P24 monthly Buchungen'!L2:L730,"Einnahmen")-SUMIFS('P23+P24 monthly Buchungen'!F2:F730,'P23+P24 monthly Buchungen'!D2:D730,$E15,'P23+P24 monthly Buchungen'!C2:C730,"&gt;="&amp;DI$4,'P23+P24 monthly Buchungen'!C2:C730,"&lt;"&amp;DI$5+1,'P23+P24 monthly Buchungen'!P2:P730,"Ausgaben")</f>
        <v>0</v>
      </c>
      <c r="DJ15" s="21"/>
      <c r="DM15" s="26">
        <f>SUMIFS('P23+P24 monthly Buchungen'!F2:F730,'P23+P24 monthly Buchungen'!D2:D730,$E15,'P23+P24 monthly Buchungen'!C2:C730,"&gt;="&amp;DM$4,'P23+P24 monthly Buchungen'!C2:C730,"&lt;"&amp;DM$5+1,'P23+P24 monthly Buchungen'!L2:L730,"Ausgaben")-SUMIFS('P23+P24 monthly Buchungen'!F2:F730,'P23+P24 monthly Buchungen'!D2:D730,$E15,'P23+P24 monthly Buchungen'!C2:C730,"&gt;="&amp;DM$4,'P23+P24 monthly Buchungen'!C2:C730,"&lt;"&amp;DM$5+1,'P23+P24 monthly Buchungen'!P2:P730,"Einnahmen")+SUMIFS('P23+P24 monthly Buchungen'!F2:F730,'P23+P24 monthly Buchungen'!D2:D730,$E15,'P23+P24 monthly Buchungen'!C2:C730,"&gt;="&amp;DM$4,'P23+P24 monthly Buchungen'!C2:C730,"&lt;"&amp;DM$5+1,'P23+P24 monthly Buchungen'!L2:L730,"Einnahmen")-SUMIFS('P23+P24 monthly Buchungen'!F2:F730,'P23+P24 monthly Buchungen'!D2:D730,$E15,'P23+P24 monthly Buchungen'!C2:C730,"&gt;="&amp;DM$4,'P23+P24 monthly Buchungen'!C2:C730,"&lt;"&amp;DM$5+1,'P23+P24 monthly Buchungen'!P2:P730,"Ausgaben")</f>
        <v>0</v>
      </c>
      <c r="DN15" s="21"/>
      <c r="DQ15" s="26">
        <f>SUMIFS('P23+P24 monthly Buchungen'!F2:F730,'P23+P24 monthly Buchungen'!D2:D730,$E15,'P23+P24 monthly Buchungen'!C2:C730,"&gt;="&amp;DQ$4,'P23+P24 monthly Buchungen'!C2:C730,"&lt;"&amp;DQ$5+1,'P23+P24 monthly Buchungen'!L2:L730,"Ausgaben")-SUMIFS('P23+P24 monthly Buchungen'!F2:F730,'P23+P24 monthly Buchungen'!D2:D730,$E15,'P23+P24 monthly Buchungen'!C2:C730,"&gt;="&amp;DQ$4,'P23+P24 monthly Buchungen'!C2:C730,"&lt;"&amp;DQ$5+1,'P23+P24 monthly Buchungen'!P2:P730,"Einnahmen")+SUMIFS('P23+P24 monthly Buchungen'!F2:F730,'P23+P24 monthly Buchungen'!D2:D730,$E15,'P23+P24 monthly Buchungen'!C2:C730,"&gt;="&amp;DQ$4,'P23+P24 monthly Buchungen'!C2:C730,"&lt;"&amp;DQ$5+1,'P23+P24 monthly Buchungen'!L2:L730,"Einnahmen")-SUMIFS('P23+P24 monthly Buchungen'!F2:F730,'P23+P24 monthly Buchungen'!D2:D730,$E15,'P23+P24 monthly Buchungen'!C2:C730,"&gt;="&amp;DQ$4,'P23+P24 monthly Buchungen'!C2:C730,"&lt;"&amp;DQ$5+1,'P23+P24 monthly Buchungen'!P2:P730,"Ausgaben")</f>
        <v>0</v>
      </c>
      <c r="DR15" s="21"/>
      <c r="DU15" s="26">
        <f>SUMIFS('P23+P24 monthly Buchungen'!F2:F730,'P23+P24 monthly Buchungen'!D2:D730,$E15,'P23+P24 monthly Buchungen'!C2:C730,"&gt;="&amp;DU$4,'P23+P24 monthly Buchungen'!C2:C730,"&lt;"&amp;DU$5+1,'P23+P24 monthly Buchungen'!L2:L730,"Ausgaben")-SUMIFS('P23+P24 monthly Buchungen'!F2:F730,'P23+P24 monthly Buchungen'!D2:D730,$E15,'P23+P24 monthly Buchungen'!C2:C730,"&gt;="&amp;DU$4,'P23+P24 monthly Buchungen'!C2:C730,"&lt;"&amp;DU$5+1,'P23+P24 monthly Buchungen'!P2:P730,"Einnahmen")+SUMIFS('P23+P24 monthly Buchungen'!F2:F730,'P23+P24 monthly Buchungen'!D2:D730,$E15,'P23+P24 monthly Buchungen'!C2:C730,"&gt;="&amp;DU$4,'P23+P24 monthly Buchungen'!C2:C730,"&lt;"&amp;DU$5+1,'P23+P24 monthly Buchungen'!L2:L730,"Einnahmen")-SUMIFS('P23+P24 monthly Buchungen'!F2:F730,'P23+P24 monthly Buchungen'!D2:D730,$E15,'P23+P24 monthly Buchungen'!C2:C730,"&gt;="&amp;DU$4,'P23+P24 monthly Buchungen'!C2:C730,"&lt;"&amp;DU$5+1,'P23+P24 monthly Buchungen'!P2:P730,"Ausgaben")</f>
        <v>904.74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Buchungen'!F2:F730,'P23+P24 monthly Buchungen'!D2:D730,$E15,'P23+P24 monthly Buchungen'!C2:C730,"&gt;="&amp;EG$4,'P23+P24 monthly Buchungen'!C2:C730,"&lt;"&amp;EG$5+1,'P23+P24 monthly Buchungen'!L2:L730,"Ausgaben")-SUMIFS('P23+P24 monthly Buchungen'!F2:F730,'P23+P24 monthly Buchungen'!D2:D730,$E15,'P23+P24 monthly Buchungen'!C2:C730,"&gt;="&amp;EG$4,'P23+P24 monthly Buchungen'!C2:C730,"&lt;"&amp;EG$5+1,'P23+P24 monthly Buchungen'!P2:P730,"Einnahmen")+SUMIFS('P23+P24 monthly Buchungen'!F2:F730,'P23+P24 monthly Buchungen'!D2:D730,$E15,'P23+P24 monthly Buchungen'!C2:C730,"&gt;="&amp;EG$4,'P23+P24 monthly Buchungen'!C2:C730,"&lt;"&amp;EG$5+1,'P23+P24 monthly Buchungen'!L2:L730,"Einnahmen")-SUMIFS('P23+P24 monthly Buchungen'!F2:F730,'P23+P24 monthly Buchungen'!D2:D730,$E15,'P23+P24 monthly Buchungen'!C2:C730,"&gt;="&amp;EG$4,'P23+P24 monthly Buchungen'!C2:C730,"&lt;"&amp;EG$5+1,'P23+P24 monthly Buchungen'!P2:P730,"Ausgaben")</f>
        <v>0</v>
      </c>
      <c r="EH15" s="21"/>
      <c r="EK15" s="26">
        <f>SUMIFS('P23+P24 monthly Buchungen'!F2:F730,'P23+P24 monthly Buchungen'!D2:D730,$E15,'P23+P24 monthly Buchungen'!C2:C730,"&gt;="&amp;EK$4,'P23+P24 monthly Buchungen'!C2:C730,"&lt;"&amp;EK$5+1,'P23+P24 monthly Buchungen'!L2:L730,"Ausgaben")-SUMIFS('P23+P24 monthly Buchungen'!F2:F730,'P23+P24 monthly Buchungen'!D2:D730,$E15,'P23+P24 monthly Buchungen'!C2:C730,"&gt;="&amp;EK$4,'P23+P24 monthly Buchungen'!C2:C730,"&lt;"&amp;EK$5+1,'P23+P24 monthly Buchungen'!P2:P730,"Einnahmen")+SUMIFS('P23+P24 monthly Buchungen'!F2:F730,'P23+P24 monthly Buchungen'!D2:D730,$E15,'P23+P24 monthly Buchungen'!C2:C730,"&gt;="&amp;EK$4,'P23+P24 monthly Buchungen'!C2:C730,"&lt;"&amp;EK$5+1,'P23+P24 monthly Buchungen'!L2:L730,"Einnahmen")-SUMIFS('P23+P24 monthly Buchungen'!F2:F730,'P23+P24 monthly Buchungen'!D2:D730,$E15,'P23+P24 monthly Buchungen'!C2:C730,"&gt;="&amp;EK$4,'P23+P24 monthly Buchungen'!C2:C730,"&lt;"&amp;EK$5+1,'P23+P24 monthly Buchungen'!P2:P730,"Ausgaben")</f>
        <v>0</v>
      </c>
      <c r="EL15" s="21"/>
      <c r="EO15" s="26">
        <f>SUMIFS('P23+P24 monthly Buchungen'!F2:F730,'P23+P24 monthly Buchungen'!D2:D730,$E15,'P23+P24 monthly Buchungen'!C2:C730,"&gt;="&amp;EO$4,'P23+P24 monthly Buchungen'!C2:C730,"&lt;"&amp;EO$5+1,'P23+P24 monthly Buchungen'!L2:L730,"Ausgaben")-SUMIFS('P23+P24 monthly Buchungen'!F2:F730,'P23+P24 monthly Buchungen'!D2:D730,$E15,'P23+P24 monthly Buchungen'!C2:C730,"&gt;="&amp;EO$4,'P23+P24 monthly Buchungen'!C2:C730,"&lt;"&amp;EO$5+1,'P23+P24 monthly Buchungen'!P2:P730,"Einnahmen")+SUMIFS('P23+P24 monthly Buchungen'!F2:F730,'P23+P24 monthly Buchungen'!D2:D730,$E15,'P23+P24 monthly Buchungen'!C2:C730,"&gt;="&amp;EO$4,'P23+P24 monthly Buchungen'!C2:C730,"&lt;"&amp;EO$5+1,'P23+P24 monthly Buchungen'!L2:L730,"Einnahmen")-SUMIFS('P23+P24 monthly Buchungen'!F2:F730,'P23+P24 monthly Buchungen'!D2:D730,$E15,'P23+P24 monthly Buchungen'!C2:C730,"&gt;="&amp;EO$4,'P23+P24 monthly Buchungen'!C2:C730,"&lt;"&amp;EO$5+1,'P23+P24 monthly Buchungen'!P2:P730,"Ausgaben")</f>
        <v>0</v>
      </c>
      <c r="EP15" s="21"/>
      <c r="ES15" s="26">
        <f>SUMIFS('P23+P24 monthly Buchungen'!F2:F730,'P23+P24 monthly Buchungen'!D2:D730,$E15,'P23+P24 monthly Buchungen'!C2:C730,"&gt;="&amp;ES$4,'P23+P24 monthly Buchungen'!C2:C730,"&lt;"&amp;ES$5+1,'P23+P24 monthly Buchungen'!L2:L730,"Ausgaben")-SUMIFS('P23+P24 monthly Buchungen'!F2:F730,'P23+P24 monthly Buchungen'!D2:D730,$E15,'P23+P24 monthly Buchungen'!C2:C730,"&gt;="&amp;ES$4,'P23+P24 monthly Buchungen'!C2:C730,"&lt;"&amp;ES$5+1,'P23+P24 monthly Buchungen'!P2:P730,"Einnahmen")+SUMIFS('P23+P24 monthly Buchungen'!F2:F730,'P23+P24 monthly Buchungen'!D2:D730,$E15,'P23+P24 monthly Buchungen'!C2:C730,"&gt;="&amp;ES$4,'P23+P24 monthly Buchungen'!C2:C730,"&lt;"&amp;ES$5+1,'P23+P24 monthly Buchungen'!L2:L730,"Einnahmen")-SUMIFS('P23+P24 monthly Buchungen'!F2:F730,'P23+P24 monthly Buchungen'!D2:D730,$E15,'P23+P24 monthly Buchungen'!C2:C730,"&gt;="&amp;ES$4,'P23+P24 monthly Buchungen'!C2:C730,"&lt;"&amp;ES$5+1,'P23+P24 monthly Buchungen'!P2:P730,"Ausgaben")</f>
        <v>0</v>
      </c>
      <c r="ET15" s="21"/>
      <c r="EW15" s="26">
        <f>SUMIFS('P23+P24 monthly Buchungen'!F2:F730,'P23+P24 monthly Buchungen'!D2:D730,$E15,'P23+P24 monthly Buchungen'!C2:C730,"&gt;="&amp;EW$4,'P23+P24 monthly Buchungen'!C2:C730,"&lt;"&amp;EW$5+1,'P23+P24 monthly Buchungen'!L2:L730,"Ausgaben")-SUMIFS('P23+P24 monthly Buchungen'!F2:F730,'P23+P24 monthly Buchungen'!D2:D730,$E15,'P23+P24 monthly Buchungen'!C2:C730,"&gt;="&amp;EW$4,'P23+P24 monthly Buchungen'!C2:C730,"&lt;"&amp;EW$5+1,'P23+P24 monthly Buchungen'!P2:P730,"Einnahmen")+SUMIFS('P23+P24 monthly Buchungen'!F2:F730,'P23+P24 monthly Buchungen'!D2:D730,$E15,'P23+P24 monthly Buchungen'!C2:C730,"&gt;="&amp;EW$4,'P23+P24 monthly Buchungen'!C2:C730,"&lt;"&amp;EW$5+1,'P23+P24 monthly Buchungen'!L2:L730,"Einnahmen")-SUMIFS('P23+P24 monthly Buchungen'!F2:F730,'P23+P24 monthly Buchungen'!D2:D730,$E15,'P23+P24 monthly Buchungen'!C2:C730,"&gt;="&amp;EW$4,'P23+P24 monthly Buchungen'!C2:C730,"&lt;"&amp;EW$5+1,'P23+P24 monthly Buchungen'!P2:P730,"Ausgaben")</f>
        <v>0</v>
      </c>
      <c r="EX15" s="21"/>
      <c r="FA15" s="26">
        <f>SUMIFS('P23+P24 monthly Buchungen'!F2:F730,'P23+P24 monthly Buchungen'!D2:D730,$E15,'P23+P24 monthly Buchungen'!C2:C730,"&gt;="&amp;FA$4,'P23+P24 monthly Buchungen'!C2:C730,"&lt;"&amp;FA$5+1,'P23+P24 monthly Buchungen'!L2:L730,"Ausgaben")-SUMIFS('P23+P24 monthly Buchungen'!F2:F730,'P23+P24 monthly Buchungen'!D2:D730,$E15,'P23+P24 monthly Buchungen'!C2:C730,"&gt;="&amp;FA$4,'P23+P24 monthly Buchungen'!C2:C730,"&lt;"&amp;FA$5+1,'P23+P24 monthly Buchungen'!P2:P730,"Einnahmen")+SUMIFS('P23+P24 monthly Buchungen'!F2:F730,'P23+P24 monthly Buchungen'!D2:D730,$E15,'P23+P24 monthly Buchungen'!C2:C730,"&gt;="&amp;FA$4,'P23+P24 monthly Buchungen'!C2:C730,"&lt;"&amp;FA$5+1,'P23+P24 monthly Buchungen'!L2:L730,"Einnahmen")-SUMIFS('P23+P24 monthly Buchungen'!F2:F730,'P23+P24 monthly Buchungen'!D2:D730,$E15,'P23+P24 monthly Buchungen'!C2:C730,"&gt;="&amp;FA$4,'P23+P24 monthly Buchungen'!C2:C730,"&lt;"&amp;FA$5+1,'P23+P24 monthly Buchungen'!P2:P730,"Ausgaben")</f>
        <v>0</v>
      </c>
      <c r="FB15" s="21"/>
      <c r="FE15" s="26">
        <f>SUMIFS('P23+P24 monthly Buchungen'!F2:F730,'P23+P24 monthly Buchungen'!D2:D730,$E15,'P23+P24 monthly Buchungen'!C2:C730,"&gt;="&amp;FE$4,'P23+P24 monthly Buchungen'!C2:C730,"&lt;"&amp;FE$5+1,'P23+P24 monthly Buchungen'!L2:L730,"Ausgaben")-SUMIFS('P23+P24 monthly Buchungen'!F2:F730,'P23+P24 monthly Buchungen'!D2:D730,$E15,'P23+P24 monthly Buchungen'!C2:C730,"&gt;="&amp;FE$4,'P23+P24 monthly Buchungen'!C2:C730,"&lt;"&amp;FE$5+1,'P23+P24 monthly Buchungen'!P2:P730,"Einnahmen")+SUMIFS('P23+P24 monthly Buchungen'!F2:F730,'P23+P24 monthly Buchungen'!D2:D730,$E15,'P23+P24 monthly Buchungen'!C2:C730,"&gt;="&amp;FE$4,'P23+P24 monthly Buchungen'!C2:C730,"&lt;"&amp;FE$5+1,'P23+P24 monthly Buchungen'!L2:L730,"Einnahmen")-SUMIFS('P23+P24 monthly Buchungen'!F2:F730,'P23+P24 monthly Buchungen'!D2:D730,$E15,'P23+P24 monthly Buchungen'!C2:C730,"&gt;="&amp;FE$4,'P23+P24 monthly Buchungen'!C2:C730,"&lt;"&amp;FE$5+1,'P23+P24 monthly Buchungen'!P2:P730,"Ausgaben")</f>
        <v>0</v>
      </c>
      <c r="FF15" s="21"/>
      <c r="FI15" s="26">
        <f>SUMIFS('P23+P24 monthly Buchungen'!F2:F730,'P23+P24 monthly Buchungen'!D2:D730,$E15,'P23+P24 monthly Buchungen'!C2:C730,"&gt;="&amp;FI$4,'P23+P24 monthly Buchungen'!C2:C730,"&lt;"&amp;FI$5+1,'P23+P24 monthly Buchungen'!L2:L730,"Ausgaben")-SUMIFS('P23+P24 monthly Buchungen'!F2:F730,'P23+P24 monthly Buchungen'!D2:D730,$E15,'P23+P24 monthly Buchungen'!C2:C730,"&gt;="&amp;FI$4,'P23+P24 monthly Buchungen'!C2:C730,"&lt;"&amp;FI$5+1,'P23+P24 monthly Buchungen'!P2:P730,"Einnahmen")+SUMIFS('P23+P24 monthly Buchungen'!F2:F730,'P23+P24 monthly Buchungen'!D2:D730,$E15,'P23+P24 monthly Buchungen'!C2:C730,"&gt;="&amp;FI$4,'P23+P24 monthly Buchungen'!C2:C730,"&lt;"&amp;FI$5+1,'P23+P24 monthly Buchungen'!L2:L730,"Einnahmen")-SUMIFS('P23+P24 monthly Buchungen'!F2:F730,'P23+P24 monthly Buchungen'!D2:D730,$E15,'P23+P24 monthly Buchungen'!C2:C730,"&gt;="&amp;FI$4,'P23+P24 monthly Buchungen'!C2:C730,"&lt;"&amp;FI$5+1,'P23+P24 monthly Buchungen'!P2:P730,"Ausgaben")</f>
        <v>0</v>
      </c>
      <c r="FJ15" s="21"/>
      <c r="FM15" s="26">
        <f>SUMIFS('P23+P24 monthly Buchungen'!F2:F730,'P23+P24 monthly Buchungen'!D2:D730,$E15,'P23+P24 monthly Buchungen'!C2:C730,"&gt;="&amp;FM$4,'P23+P24 monthly Buchungen'!C2:C730,"&lt;"&amp;FM$5+1,'P23+P24 monthly Buchungen'!L2:L730,"Ausgaben")-SUMIFS('P23+P24 monthly Buchungen'!F2:F730,'P23+P24 monthly Buchungen'!D2:D730,$E15,'P23+P24 monthly Buchungen'!C2:C730,"&gt;="&amp;FM$4,'P23+P24 monthly Buchungen'!C2:C730,"&lt;"&amp;FM$5+1,'P23+P24 monthly Buchungen'!P2:P730,"Einnahmen")+SUMIFS('P23+P24 monthly Buchungen'!F2:F730,'P23+P24 monthly Buchungen'!D2:D730,$E15,'P23+P24 monthly Buchungen'!C2:C730,"&gt;="&amp;FM$4,'P23+P24 monthly Buchungen'!C2:C730,"&lt;"&amp;FM$5+1,'P23+P24 monthly Buchungen'!L2:L730,"Einnahmen")-SUMIFS('P23+P24 monthly Buchungen'!F2:F730,'P23+P24 monthly Buchungen'!D2:D730,$E15,'P23+P24 monthly Buchungen'!C2:C730,"&gt;="&amp;FM$4,'P23+P24 monthly Buchungen'!C2:C730,"&lt;"&amp;FM$5+1,'P23+P24 monthly Buchungen'!P2:P730,"Ausgaben")</f>
        <v>0</v>
      </c>
      <c r="FN15" s="21"/>
      <c r="FQ15" s="26">
        <f>SUMIFS('P23+P24 monthly Buchungen'!F2:F730,'P23+P24 monthly Buchungen'!D2:D730,$E15,'P23+P24 monthly Buchungen'!C2:C730,"&gt;="&amp;FQ$4,'P23+P24 monthly Buchungen'!C2:C730,"&lt;"&amp;FQ$5+1,'P23+P24 monthly Buchungen'!L2:L730,"Ausgaben")-SUMIFS('P23+P24 monthly Buchungen'!F2:F730,'P23+P24 monthly Buchungen'!D2:D730,$E15,'P23+P24 monthly Buchungen'!C2:C730,"&gt;="&amp;FQ$4,'P23+P24 monthly Buchungen'!C2:C730,"&lt;"&amp;FQ$5+1,'P23+P24 monthly Buchungen'!P2:P730,"Einnahmen")+SUMIFS('P23+P24 monthly Buchungen'!F2:F730,'P23+P24 monthly Buchungen'!D2:D730,$E15,'P23+P24 monthly Buchungen'!C2:C730,"&gt;="&amp;FQ$4,'P23+P24 monthly Buchungen'!C2:C730,"&lt;"&amp;FQ$5+1,'P23+P24 monthly Buchungen'!L2:L730,"Einnahmen")-SUMIFS('P23+P24 monthly Buchungen'!F2:F730,'P23+P24 monthly Buchungen'!D2:D730,$E15,'P23+P24 monthly Buchungen'!C2:C730,"&gt;="&amp;FQ$4,'P23+P24 monthly Buchungen'!C2:C730,"&lt;"&amp;FQ$5+1,'P23+P24 monthly Buchungen'!P2:P730,"Ausgaben")</f>
        <v>0</v>
      </c>
      <c r="FR15" s="21"/>
      <c r="FU15" s="26">
        <f>SUMIFS('P23+P24 monthly Buchungen'!F2:F730,'P23+P24 monthly Buchungen'!D2:D730,$E15,'P23+P24 monthly Buchungen'!C2:C730,"&gt;="&amp;FU$4,'P23+P24 monthly Buchungen'!C2:C730,"&lt;"&amp;FU$5+1,'P23+P24 monthly Buchungen'!L2:L730,"Ausgaben")-SUMIFS('P23+P24 monthly Buchungen'!F2:F730,'P23+P24 monthly Buchungen'!D2:D730,$E15,'P23+P24 monthly Buchungen'!C2:C730,"&gt;="&amp;FU$4,'P23+P24 monthly Buchungen'!C2:C730,"&lt;"&amp;FU$5+1,'P23+P24 monthly Buchungen'!P2:P730,"Einnahmen")+SUMIFS('P23+P24 monthly Buchungen'!F2:F730,'P23+P24 monthly Buchungen'!D2:D730,$E15,'P23+P24 monthly Buchungen'!C2:C730,"&gt;="&amp;FU$4,'P23+P24 monthly Buchungen'!C2:C730,"&lt;"&amp;FU$5+1,'P23+P24 monthly Buchungen'!L2:L730,"Einnahmen")-SUMIFS('P23+P24 monthly Buchungen'!F2:F730,'P23+P24 monthly Buchungen'!D2:D730,$E15,'P23+P24 monthly Buchungen'!C2:C730,"&gt;="&amp;FU$4,'P23+P24 monthly Buchungen'!C2:C730,"&lt;"&amp;FU$5+1,'P23+P24 monthly Buchungen'!P2:P730,"Ausgaben")</f>
        <v>0</v>
      </c>
      <c r="FV15" s="21"/>
      <c r="FY15" s="26">
        <f>SUMIFS('P23+P24 monthly Buchungen'!F2:F730,'P23+P24 monthly Buchungen'!D2:D730,$E15,'P23+P24 monthly Buchungen'!C2:C730,"&gt;="&amp;FY$4,'P23+P24 monthly Buchungen'!C2:C730,"&lt;"&amp;FY$5+1,'P23+P24 monthly Buchungen'!L2:L730,"Ausgaben")-SUMIFS('P23+P24 monthly Buchungen'!F2:F730,'P23+P24 monthly Buchungen'!D2:D730,$E15,'P23+P24 monthly Buchungen'!C2:C730,"&gt;="&amp;FY$4,'P23+P24 monthly Buchungen'!C2:C730,"&lt;"&amp;FY$5+1,'P23+P24 monthly Buchungen'!P2:P730,"Einnahmen")+SUMIFS('P23+P24 monthly Buchungen'!F2:F730,'P23+P24 monthly Buchungen'!D2:D730,$E15,'P23+P24 monthly Buchungen'!C2:C730,"&gt;="&amp;FY$4,'P23+P24 monthly Buchungen'!C2:C730,"&lt;"&amp;FY$5+1,'P23+P24 monthly Buchungen'!L2:L730,"Einnahmen")-SUMIFS('P23+P24 monthly Buchungen'!F2:F730,'P23+P24 monthly Buchungen'!D2:D730,$E15,'P23+P24 monthly Buchungen'!C2:C730,"&gt;="&amp;FY$4,'P23+P24 monthly Buchungen'!C2:C730,"&lt;"&amp;FY$5+1,'P23+P24 monthly Buchungen'!P2:P730,"Ausgaben")</f>
        <v>0</v>
      </c>
      <c r="FZ15" s="21"/>
      <c r="GC15" s="26">
        <f>SUMIFS('P23+P24 monthly Buchungen'!F2:F730,'P23+P24 monthly Buchungen'!D2:D730,$E15,'P23+P24 monthly Buchungen'!C2:C730,"&gt;="&amp;GC$4,'P23+P24 monthly Buchungen'!C2:C730,"&lt;"&amp;GC$5+1,'P23+P24 monthly Buchungen'!L2:L730,"Ausgaben")-SUMIFS('P23+P24 monthly Buchungen'!F2:F730,'P23+P24 monthly Buchungen'!D2:D730,$E15,'P23+P24 monthly Buchungen'!C2:C730,"&gt;="&amp;GC$4,'P23+P24 monthly Buchungen'!C2:C730,"&lt;"&amp;GC$5+1,'P23+P24 monthly Buchungen'!P2:P730,"Einnahmen")+SUMIFS('P23+P24 monthly Buchungen'!F2:F730,'P23+P24 monthly Buchungen'!D2:D730,$E15,'P23+P24 monthly Buchungen'!C2:C730,"&gt;="&amp;GC$4,'P23+P24 monthly Buchungen'!C2:C730,"&lt;"&amp;GC$5+1,'P23+P24 monthly Buchungen'!L2:L730,"Einnahmen")-SUMIFS('P23+P24 monthly Buchungen'!F2:F730,'P23+P24 monthly Buchungen'!D2:D730,$E15,'P23+P24 monthly Buchungen'!C2:C730,"&gt;="&amp;GC$4,'P23+P24 monthly Buchungen'!C2:C730,"&lt;"&amp;GC$5+1,'P23+P24 monthly Buchungen'!P2:P730,"Ausgaben")</f>
        <v>0</v>
      </c>
    </row>
    <row r="16" spans="1:185" x14ac:dyDescent="0.2">
      <c r="D16" t="s">
        <v>5201</v>
      </c>
      <c r="E16" t="s">
        <v>5333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Buchungen'!F2:F730,'P23+P24 monthly Buchungen'!D2:D730,$E16,'P23+P24 monthly Buchungen'!C2:C730,"&gt;="&amp;U$4,'P23+P24 monthly Buchungen'!C2:C730,"&lt;"&amp;U$5+1,'P23+P24 monthly Buchungen'!L2:L730,"Ausgaben")-SUMIFS('P23+P24 monthly Buchungen'!F2:F730,'P23+P24 monthly Buchungen'!D2:D730,$E16,'P23+P24 monthly Buchungen'!C2:C730,"&gt;="&amp;U$4,'P23+P24 monthly Buchungen'!C2:C730,"&lt;"&amp;U$5+1,'P23+P24 monthly Buchungen'!P2:P730,"Einnahmen")+SUMIFS('P23+P24 monthly Buchungen'!F2:F730,'P23+P24 monthly Buchungen'!D2:D730,$E16,'P23+P24 monthly Buchungen'!C2:C730,"&gt;="&amp;U$4,'P23+P24 monthly Buchungen'!C2:C730,"&lt;"&amp;U$5+1,'P23+P24 monthly Buchungen'!L2:L730,"Einnahmen")-SUMIFS('P23+P24 monthly Buchungen'!F2:F730,'P23+P24 monthly Buchungen'!D2:D730,$E16,'P23+P24 monthly Buchungen'!C2:C730,"&gt;="&amp;U$4,'P23+P24 monthly Buchungen'!C2:C730,"&lt;"&amp;U$5+1,'P23+P24 monthly Buchungen'!P2:P730,"Ausgaben")</f>
        <v>0</v>
      </c>
      <c r="V16" s="21"/>
      <c r="Y16" s="26">
        <f>SUMIFS('P23+P24 monthly Buchungen'!F2:F730,'P23+P24 monthly Buchungen'!D2:D730,$E16,'P23+P24 monthly Buchungen'!C2:C730,"&gt;="&amp;Y$4,'P23+P24 monthly Buchungen'!C2:C730,"&lt;"&amp;Y$5+1,'P23+P24 monthly Buchungen'!L2:L730,"Ausgaben")-SUMIFS('P23+P24 monthly Buchungen'!F2:F730,'P23+P24 monthly Buchungen'!D2:D730,$E16,'P23+P24 monthly Buchungen'!C2:C730,"&gt;="&amp;Y$4,'P23+P24 monthly Buchungen'!C2:C730,"&lt;"&amp;Y$5+1,'P23+P24 monthly Buchungen'!P2:P730,"Einnahmen")+SUMIFS('P23+P24 monthly Buchungen'!F2:F730,'P23+P24 monthly Buchungen'!D2:D730,$E16,'P23+P24 monthly Buchungen'!C2:C730,"&gt;="&amp;Y$4,'P23+P24 monthly Buchungen'!C2:C730,"&lt;"&amp;Y$5+1,'P23+P24 monthly Buchungen'!L2:L730,"Einnahmen")-SUMIFS('P23+P24 monthly Buchungen'!F2:F730,'P23+P24 monthly Buchungen'!D2:D730,$E16,'P23+P24 monthly Buchungen'!C2:C730,"&gt;="&amp;Y$4,'P23+P24 monthly Buchungen'!C2:C730,"&lt;"&amp;Y$5+1,'P23+P24 monthly Buchungen'!P2:P730,"Ausgaben")</f>
        <v>0</v>
      </c>
      <c r="Z16" s="21"/>
      <c r="AC16" s="26">
        <f>SUMIFS('P23+P24 monthly Buchungen'!F2:F730,'P23+P24 monthly Buchungen'!D2:D730,$E16,'P23+P24 monthly Buchungen'!C2:C730,"&gt;="&amp;AC$4,'P23+P24 monthly Buchungen'!C2:C730,"&lt;"&amp;AC$5+1,'P23+P24 monthly Buchungen'!L2:L730,"Ausgaben")-SUMIFS('P23+P24 monthly Buchungen'!F2:F730,'P23+P24 monthly Buchungen'!D2:D730,$E16,'P23+P24 monthly Buchungen'!C2:C730,"&gt;="&amp;AC$4,'P23+P24 monthly Buchungen'!C2:C730,"&lt;"&amp;AC$5+1,'P23+P24 monthly Buchungen'!P2:P730,"Einnahmen")+SUMIFS('P23+P24 monthly Buchungen'!F2:F730,'P23+P24 monthly Buchungen'!D2:D730,$E16,'P23+P24 monthly Buchungen'!C2:C730,"&gt;="&amp;AC$4,'P23+P24 monthly Buchungen'!C2:C730,"&lt;"&amp;AC$5+1,'P23+P24 monthly Buchungen'!L2:L730,"Einnahmen")-SUMIFS('P23+P24 monthly Buchungen'!F2:F730,'P23+P24 monthly Buchungen'!D2:D730,$E16,'P23+P24 monthly Buchungen'!C2:C730,"&gt;="&amp;AC$4,'P23+P24 monthly Buchungen'!C2:C730,"&lt;"&amp;AC$5+1,'P23+P24 monthly Buchungen'!P2:P730,"Ausgaben")</f>
        <v>0</v>
      </c>
      <c r="AD16" s="21"/>
      <c r="AG16" s="26">
        <f>SUMIFS('P23+P24 monthly Buchungen'!F2:F730,'P23+P24 monthly Buchungen'!D2:D730,$E16,'P23+P24 monthly Buchungen'!C2:C730,"&gt;="&amp;AG$4,'P23+P24 monthly Buchungen'!C2:C730,"&lt;"&amp;AG$5+1,'P23+P24 monthly Buchungen'!L2:L730,"Ausgaben")-SUMIFS('P23+P24 monthly Buchungen'!F2:F730,'P23+P24 monthly Buchungen'!D2:D730,$E16,'P23+P24 monthly Buchungen'!C2:C730,"&gt;="&amp;AG$4,'P23+P24 monthly Buchungen'!C2:C730,"&lt;"&amp;AG$5+1,'P23+P24 monthly Buchungen'!P2:P730,"Einnahmen")+SUMIFS('P23+P24 monthly Buchungen'!F2:F730,'P23+P24 monthly Buchungen'!D2:D730,$E16,'P23+P24 monthly Buchungen'!C2:C730,"&gt;="&amp;AG$4,'P23+P24 monthly Buchungen'!C2:C730,"&lt;"&amp;AG$5+1,'P23+P24 monthly Buchungen'!L2:L730,"Einnahmen")-SUMIFS('P23+P24 monthly Buchungen'!F2:F730,'P23+P24 monthly Buchungen'!D2:D730,$E16,'P23+P24 monthly Buchungen'!C2:C730,"&gt;="&amp;AG$4,'P23+P24 monthly Buchungen'!C2:C730,"&lt;"&amp;AG$5+1,'P23+P24 monthly Buchungen'!P2:P730,"Ausgaben")</f>
        <v>0</v>
      </c>
      <c r="AH16" s="21"/>
      <c r="AK16" s="26">
        <f>SUMIFS('P23+P24 monthly Buchungen'!F2:F730,'P23+P24 monthly Buchungen'!D2:D730,$E16,'P23+P24 monthly Buchungen'!C2:C730,"&gt;="&amp;AK$4,'P23+P24 monthly Buchungen'!C2:C730,"&lt;"&amp;AK$5+1,'P23+P24 monthly Buchungen'!L2:L730,"Ausgaben")-SUMIFS('P23+P24 monthly Buchungen'!F2:F730,'P23+P24 monthly Buchungen'!D2:D730,$E16,'P23+P24 monthly Buchungen'!C2:C730,"&gt;="&amp;AK$4,'P23+P24 monthly Buchungen'!C2:C730,"&lt;"&amp;AK$5+1,'P23+P24 monthly Buchungen'!P2:P730,"Einnahmen")+SUMIFS('P23+P24 monthly Buchungen'!F2:F730,'P23+P24 monthly Buchungen'!D2:D730,$E16,'P23+P24 monthly Buchungen'!C2:C730,"&gt;="&amp;AK$4,'P23+P24 monthly Buchungen'!C2:C730,"&lt;"&amp;AK$5+1,'P23+P24 monthly Buchungen'!L2:L730,"Einnahmen")-SUMIFS('P23+P24 monthly Buchungen'!F2:F730,'P23+P24 monthly Buchungen'!D2:D730,$E16,'P23+P24 monthly Buchungen'!C2:C730,"&gt;="&amp;AK$4,'P23+P24 monthly Buchungen'!C2:C730,"&lt;"&amp;AK$5+1,'P23+P24 monthly Buchungen'!P2:P730,"Ausgaben")</f>
        <v>0</v>
      </c>
      <c r="AL16" s="21"/>
      <c r="AO16" s="26">
        <f>SUMIFS('P23+P24 monthly Buchungen'!F2:F730,'P23+P24 monthly Buchungen'!D2:D730,$E16,'P23+P24 monthly Buchungen'!C2:C730,"&gt;="&amp;AO$4,'P23+P24 monthly Buchungen'!C2:C730,"&lt;"&amp;AO$5+1,'P23+P24 monthly Buchungen'!L2:L730,"Ausgaben")-SUMIFS('P23+P24 monthly Buchungen'!F2:F730,'P23+P24 monthly Buchungen'!D2:D730,$E16,'P23+P24 monthly Buchungen'!C2:C730,"&gt;="&amp;AO$4,'P23+P24 monthly Buchungen'!C2:C730,"&lt;"&amp;AO$5+1,'P23+P24 monthly Buchungen'!P2:P730,"Einnahmen")+SUMIFS('P23+P24 monthly Buchungen'!F2:F730,'P23+P24 monthly Buchungen'!D2:D730,$E16,'P23+P24 monthly Buchungen'!C2:C730,"&gt;="&amp;AO$4,'P23+P24 monthly Buchungen'!C2:C730,"&lt;"&amp;AO$5+1,'P23+P24 monthly Buchungen'!L2:L730,"Einnahmen")-SUMIFS('P23+P24 monthly Buchungen'!F2:F730,'P23+P24 monthly Buchungen'!D2:D730,$E16,'P23+P24 monthly Buchungen'!C2:C730,"&gt;="&amp;AO$4,'P23+P24 monthly Buchungen'!C2:C730,"&lt;"&amp;AO$5+1,'P23+P24 monthly Buchungen'!P2:P730,"Ausgaben")</f>
        <v>0</v>
      </c>
      <c r="AP16" s="21"/>
      <c r="AS16" s="26">
        <f>SUMIFS('P23+P24 monthly Buchungen'!F2:F730,'P23+P24 monthly Buchungen'!D2:D730,$E16,'P23+P24 monthly Buchungen'!C2:C730,"&gt;="&amp;AS$4,'P23+P24 monthly Buchungen'!C2:C730,"&lt;"&amp;AS$5+1,'P23+P24 monthly Buchungen'!L2:L730,"Ausgaben")-SUMIFS('P23+P24 monthly Buchungen'!F2:F730,'P23+P24 monthly Buchungen'!D2:D730,$E16,'P23+P24 monthly Buchungen'!C2:C730,"&gt;="&amp;AS$4,'P23+P24 monthly Buchungen'!C2:C730,"&lt;"&amp;AS$5+1,'P23+P24 monthly Buchungen'!P2:P730,"Einnahmen")+SUMIFS('P23+P24 monthly Buchungen'!F2:F730,'P23+P24 monthly Buchungen'!D2:D730,$E16,'P23+P24 monthly Buchungen'!C2:C730,"&gt;="&amp;AS$4,'P23+P24 monthly Buchungen'!C2:C730,"&lt;"&amp;AS$5+1,'P23+P24 monthly Buchungen'!L2:L730,"Einnahmen")-SUMIFS('P23+P24 monthly Buchungen'!F2:F730,'P23+P24 monthly Buchungen'!D2:D730,$E16,'P23+P24 monthly Buchungen'!C2:C730,"&gt;="&amp;AS$4,'P23+P24 monthly Buchungen'!C2:C730,"&lt;"&amp;AS$5+1,'P23+P24 monthly Buchungen'!P2:P730,"Ausgaben")</f>
        <v>0</v>
      </c>
      <c r="AT16" s="21"/>
      <c r="AW16" s="26">
        <f>SUMIFS('P23+P24 monthly Buchungen'!F2:F730,'P23+P24 monthly Buchungen'!D2:D730,$E16,'P23+P24 monthly Buchungen'!C2:C730,"&gt;="&amp;AW$4,'P23+P24 monthly Buchungen'!C2:C730,"&lt;"&amp;AW$5+1,'P23+P24 monthly Buchungen'!L2:L730,"Ausgaben")-SUMIFS('P23+P24 monthly Buchungen'!F2:F730,'P23+P24 monthly Buchungen'!D2:D730,$E16,'P23+P24 monthly Buchungen'!C2:C730,"&gt;="&amp;AW$4,'P23+P24 monthly Buchungen'!C2:C730,"&lt;"&amp;AW$5+1,'P23+P24 monthly Buchungen'!P2:P730,"Einnahmen")+SUMIFS('P23+P24 monthly Buchungen'!F2:F730,'P23+P24 monthly Buchungen'!D2:D730,$E16,'P23+P24 monthly Buchungen'!C2:C730,"&gt;="&amp;AW$4,'P23+P24 monthly Buchungen'!C2:C730,"&lt;"&amp;AW$5+1,'P23+P24 monthly Buchungen'!L2:L730,"Einnahmen")-SUMIFS('P23+P24 monthly Buchungen'!F2:F730,'P23+P24 monthly Buchungen'!D2:D730,$E16,'P23+P24 monthly Buchungen'!C2:C730,"&gt;="&amp;AW$4,'P23+P24 monthly Buchungen'!C2:C730,"&lt;"&amp;AW$5+1,'P23+P24 monthly Buchungen'!P2:P730,"Ausgaben")</f>
        <v>0</v>
      </c>
      <c r="AX16" s="21"/>
      <c r="BA16" s="26">
        <f>SUMIFS('P23+P24 monthly Buchungen'!F2:F730,'P23+P24 monthly Buchungen'!D2:D730,$E16,'P23+P24 monthly Buchungen'!C2:C730,"&gt;="&amp;BA$4,'P23+P24 monthly Buchungen'!C2:C730,"&lt;"&amp;BA$5+1,'P23+P24 monthly Buchungen'!L2:L730,"Ausgaben")-SUMIFS('P23+P24 monthly Buchungen'!F2:F730,'P23+P24 monthly Buchungen'!D2:D730,$E16,'P23+P24 monthly Buchungen'!C2:C730,"&gt;="&amp;BA$4,'P23+P24 monthly Buchungen'!C2:C730,"&lt;"&amp;BA$5+1,'P23+P24 monthly Buchungen'!P2:P730,"Einnahmen")+SUMIFS('P23+P24 monthly Buchungen'!F2:F730,'P23+P24 monthly Buchungen'!D2:D730,$E16,'P23+P24 monthly Buchungen'!C2:C730,"&gt;="&amp;BA$4,'P23+P24 monthly Buchungen'!C2:C730,"&lt;"&amp;BA$5+1,'P23+P24 monthly Buchungen'!L2:L730,"Einnahmen")-SUMIFS('P23+P24 monthly Buchungen'!F2:F730,'P23+P24 monthly Buchungen'!D2:D730,$E16,'P23+P24 monthly Buchungen'!C2:C730,"&gt;="&amp;BA$4,'P23+P24 monthly Buchungen'!C2:C730,"&lt;"&amp;BA$5+1,'P23+P24 monthly Buchungen'!P2:P730,"Ausgaben")</f>
        <v>0</v>
      </c>
      <c r="BB16" s="21"/>
      <c r="BE16" s="26">
        <f>SUMIFS('P23+P24 monthly Buchungen'!F2:F730,'P23+P24 monthly Buchungen'!D2:D730,$E16,'P23+P24 monthly Buchungen'!C2:C730,"&gt;="&amp;BE$4,'P23+P24 monthly Buchungen'!C2:C730,"&lt;"&amp;BE$5+1,'P23+P24 monthly Buchungen'!L2:L730,"Ausgaben")-SUMIFS('P23+P24 monthly Buchungen'!F2:F730,'P23+P24 monthly Buchungen'!D2:D730,$E16,'P23+P24 monthly Buchungen'!C2:C730,"&gt;="&amp;BE$4,'P23+P24 monthly Buchungen'!C2:C730,"&lt;"&amp;BE$5+1,'P23+P24 monthly Buchungen'!P2:P730,"Einnahmen")+SUMIFS('P23+P24 monthly Buchungen'!F2:F730,'P23+P24 monthly Buchungen'!D2:D730,$E16,'P23+P24 monthly Buchungen'!C2:C730,"&gt;="&amp;BE$4,'P23+P24 monthly Buchungen'!C2:C730,"&lt;"&amp;BE$5+1,'P23+P24 monthly Buchungen'!L2:L730,"Einnahmen")-SUMIFS('P23+P24 monthly Buchungen'!F2:F730,'P23+P24 monthly Buchungen'!D2:D730,$E16,'P23+P24 monthly Buchungen'!C2:C730,"&gt;="&amp;BE$4,'P23+P24 monthly Buchungen'!C2:C730,"&lt;"&amp;BE$5+1,'P23+P24 monthly Buchungen'!P2:P730,"Ausgaben")</f>
        <v>0</v>
      </c>
      <c r="BF16" s="21"/>
      <c r="BI16" s="26">
        <f>SUMIFS('P23+P24 monthly Buchungen'!F2:F730,'P23+P24 monthly Buchungen'!D2:D730,$E16,'P23+P24 monthly Buchungen'!C2:C730,"&gt;="&amp;BI$4,'P23+P24 monthly Buchungen'!C2:C730,"&lt;"&amp;BI$5+1,'P23+P24 monthly Buchungen'!L2:L730,"Ausgaben")-SUMIFS('P23+P24 monthly Buchungen'!F2:F730,'P23+P24 monthly Buchungen'!D2:D730,$E16,'P23+P24 monthly Buchungen'!C2:C730,"&gt;="&amp;BI$4,'P23+P24 monthly Buchungen'!C2:C730,"&lt;"&amp;BI$5+1,'P23+P24 monthly Buchungen'!P2:P730,"Einnahmen")+SUMIFS('P23+P24 monthly Buchungen'!F2:F730,'P23+P24 monthly Buchungen'!D2:D730,$E16,'P23+P24 monthly Buchungen'!C2:C730,"&gt;="&amp;BI$4,'P23+P24 monthly Buchungen'!C2:C730,"&lt;"&amp;BI$5+1,'P23+P24 monthly Buchungen'!L2:L730,"Einnahmen")-SUMIFS('P23+P24 monthly Buchungen'!F2:F730,'P23+P24 monthly Buchungen'!D2:D730,$E16,'P23+P24 monthly Buchungen'!C2:C730,"&gt;="&amp;BI$4,'P23+P24 monthly Buchungen'!C2:C730,"&lt;"&amp;BI$5+1,'P23+P24 monthly Buchungen'!P2:P730,"Ausgaben")</f>
        <v>0</v>
      </c>
      <c r="BJ16" s="21"/>
      <c r="BM16" s="26">
        <f>SUMIFS('P23+P24 monthly Buchungen'!F2:F730,'P23+P24 monthly Buchungen'!D2:D730,$E16,'P23+P24 monthly Buchungen'!C2:C730,"&gt;="&amp;BM$4,'P23+P24 monthly Buchungen'!C2:C730,"&lt;"&amp;BM$5+1,'P23+P24 monthly Buchungen'!L2:L730,"Ausgaben")-SUMIFS('P23+P24 monthly Buchungen'!F2:F730,'P23+P24 monthly Buchungen'!D2:D730,$E16,'P23+P24 monthly Buchungen'!C2:C730,"&gt;="&amp;BM$4,'P23+P24 monthly Buchungen'!C2:C730,"&lt;"&amp;BM$5+1,'P23+P24 monthly Buchungen'!P2:P730,"Einnahmen")+SUMIFS('P23+P24 monthly Buchungen'!F2:F730,'P23+P24 monthly Buchungen'!D2:D730,$E16,'P23+P24 monthly Buchungen'!C2:C730,"&gt;="&amp;BM$4,'P23+P24 monthly Buchungen'!C2:C730,"&lt;"&amp;BM$5+1,'P23+P24 monthly Buchungen'!L2:L730,"Einnahmen")-SUMIFS('P23+P24 monthly Buchungen'!F2:F730,'P23+P24 monthly Buchungen'!D2:D730,$E16,'P23+P24 monthly Buchungen'!C2:C730,"&gt;="&amp;BM$4,'P23+P24 monthly Buchungen'!C2:C730,"&lt;"&amp;BM$5+1,'P23+P24 monthly Buchungen'!P2:P730,"Ausgaben")</f>
        <v>0</v>
      </c>
      <c r="BN16" s="21"/>
      <c r="BQ16" s="26">
        <f>SUMIFS('P23+P24 monthly Buchungen'!F2:F730,'P23+P24 monthly Buchungen'!D2:D730,$E16,'P23+P24 monthly Buchungen'!C2:C730,"&gt;="&amp;BQ$4,'P23+P24 monthly Buchungen'!C2:C730,"&lt;"&amp;BQ$5+1,'P23+P24 monthly Buchungen'!L2:L730,"Ausgaben")-SUMIFS('P23+P24 monthly Buchungen'!F2:F730,'P23+P24 monthly Buchungen'!D2:D730,$E16,'P23+P24 monthly Buchungen'!C2:C730,"&gt;="&amp;BQ$4,'P23+P24 monthly Buchungen'!C2:C730,"&lt;"&amp;BQ$5+1,'P23+P24 monthly Buchungen'!P2:P730,"Einnahmen")+SUMIFS('P23+P24 monthly Buchungen'!F2:F730,'P23+P24 monthly Buchungen'!D2:D730,$E16,'P23+P24 monthly Buchungen'!C2:C730,"&gt;="&amp;BQ$4,'P23+P24 monthly Buchungen'!C2:C730,"&lt;"&amp;BQ$5+1,'P23+P24 monthly Buchungen'!L2:L730,"Einnahmen")-SUMIFS('P23+P24 monthly Buchungen'!F2:F730,'P23+P24 monthly Buchungen'!D2:D730,$E16,'P23+P24 monthly Buchungen'!C2:C730,"&gt;="&amp;BQ$4,'P23+P24 monthly Buchungen'!C2:C730,"&lt;"&amp;BQ$5+1,'P23+P24 monthly Buchungen'!P2:P730,"Ausgaben")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Buchungen'!F2:F730,'P23+P24 monthly Buchungen'!D2:D730,$E16,'P23+P24 monthly Buchungen'!C2:C730,"&gt;="&amp;CC$4,'P23+P24 monthly Buchungen'!C2:C730,"&lt;"&amp;CC$5+1,'P23+P24 monthly Buchungen'!L2:L730,"Ausgaben")-SUMIFS('P23+P24 monthly Buchungen'!F2:F730,'P23+P24 monthly Buchungen'!D2:D730,$E16,'P23+P24 monthly Buchungen'!C2:C730,"&gt;="&amp;CC$4,'P23+P24 monthly Buchungen'!C2:C730,"&lt;"&amp;CC$5+1,'P23+P24 monthly Buchungen'!P2:P730,"Einnahmen")+SUMIFS('P23+P24 monthly Buchungen'!F2:F730,'P23+P24 monthly Buchungen'!D2:D730,$E16,'P23+P24 monthly Buchungen'!C2:C730,"&gt;="&amp;CC$4,'P23+P24 monthly Buchungen'!C2:C730,"&lt;"&amp;CC$5+1,'P23+P24 monthly Buchungen'!L2:L730,"Einnahmen")-SUMIFS('P23+P24 monthly Buchungen'!F2:F730,'P23+P24 monthly Buchungen'!D2:D730,$E16,'P23+P24 monthly Buchungen'!C2:C730,"&gt;="&amp;CC$4,'P23+P24 monthly Buchungen'!C2:C730,"&lt;"&amp;CC$5+1,'P23+P24 monthly Buchungen'!P2:P730,"Ausgaben")</f>
        <v>0</v>
      </c>
      <c r="CD16" s="21"/>
      <c r="CG16" s="26">
        <f>SUMIFS('P23+P24 monthly Buchungen'!F2:F730,'P23+P24 monthly Buchungen'!D2:D730,$E16,'P23+P24 monthly Buchungen'!C2:C730,"&gt;="&amp;CG$4,'P23+P24 monthly Buchungen'!C2:C730,"&lt;"&amp;CG$5+1,'P23+P24 monthly Buchungen'!L2:L730,"Ausgaben")-SUMIFS('P23+P24 monthly Buchungen'!F2:F730,'P23+P24 monthly Buchungen'!D2:D730,$E16,'P23+P24 monthly Buchungen'!C2:C730,"&gt;="&amp;CG$4,'P23+P24 monthly Buchungen'!C2:C730,"&lt;"&amp;CG$5+1,'P23+P24 monthly Buchungen'!P2:P730,"Einnahmen")+SUMIFS('P23+P24 monthly Buchungen'!F2:F730,'P23+P24 monthly Buchungen'!D2:D730,$E16,'P23+P24 monthly Buchungen'!C2:C730,"&gt;="&amp;CG$4,'P23+P24 monthly Buchungen'!C2:C730,"&lt;"&amp;CG$5+1,'P23+P24 monthly Buchungen'!L2:L730,"Einnahmen")-SUMIFS('P23+P24 monthly Buchungen'!F2:F730,'P23+P24 monthly Buchungen'!D2:D730,$E16,'P23+P24 monthly Buchungen'!C2:C730,"&gt;="&amp;CG$4,'P23+P24 monthly Buchungen'!C2:C730,"&lt;"&amp;CG$5+1,'P23+P24 monthly Buchungen'!P2:P730,"Ausgaben")</f>
        <v>0</v>
      </c>
      <c r="CH16" s="21"/>
      <c r="CK16" s="26">
        <f>SUMIFS('P23+P24 monthly Buchungen'!F2:F730,'P23+P24 monthly Buchungen'!D2:D730,$E16,'P23+P24 monthly Buchungen'!C2:C730,"&gt;="&amp;CK$4,'P23+P24 monthly Buchungen'!C2:C730,"&lt;"&amp;CK$5+1,'P23+P24 monthly Buchungen'!L2:L730,"Ausgaben")-SUMIFS('P23+P24 monthly Buchungen'!F2:F730,'P23+P24 monthly Buchungen'!D2:D730,$E16,'P23+P24 monthly Buchungen'!C2:C730,"&gt;="&amp;CK$4,'P23+P24 monthly Buchungen'!C2:C730,"&lt;"&amp;CK$5+1,'P23+P24 monthly Buchungen'!P2:P730,"Einnahmen")+SUMIFS('P23+P24 monthly Buchungen'!F2:F730,'P23+P24 monthly Buchungen'!D2:D730,$E16,'P23+P24 monthly Buchungen'!C2:C730,"&gt;="&amp;CK$4,'P23+P24 monthly Buchungen'!C2:C730,"&lt;"&amp;CK$5+1,'P23+P24 monthly Buchungen'!L2:L730,"Einnahmen")-SUMIFS('P23+P24 monthly Buchungen'!F2:F730,'P23+P24 monthly Buchungen'!D2:D730,$E16,'P23+P24 monthly Buchungen'!C2:C730,"&gt;="&amp;CK$4,'P23+P24 monthly Buchungen'!C2:C730,"&lt;"&amp;CK$5+1,'P23+P24 monthly Buchungen'!P2:P730,"Ausgaben")</f>
        <v>0</v>
      </c>
      <c r="CL16" s="21"/>
      <c r="CO16" s="26">
        <f>SUMIFS('P23+P24 monthly Buchungen'!F2:F730,'P23+P24 monthly Buchungen'!D2:D730,$E16,'P23+P24 monthly Buchungen'!C2:C730,"&gt;="&amp;CO$4,'P23+P24 monthly Buchungen'!C2:C730,"&lt;"&amp;CO$5+1,'P23+P24 monthly Buchungen'!L2:L730,"Ausgaben")-SUMIFS('P23+P24 monthly Buchungen'!F2:F730,'P23+P24 monthly Buchungen'!D2:D730,$E16,'P23+P24 monthly Buchungen'!C2:C730,"&gt;="&amp;CO$4,'P23+P24 monthly Buchungen'!C2:C730,"&lt;"&amp;CO$5+1,'P23+P24 monthly Buchungen'!P2:P730,"Einnahmen")+SUMIFS('P23+P24 monthly Buchungen'!F2:F730,'P23+P24 monthly Buchungen'!D2:D730,$E16,'P23+P24 monthly Buchungen'!C2:C730,"&gt;="&amp;CO$4,'P23+P24 monthly Buchungen'!C2:C730,"&lt;"&amp;CO$5+1,'P23+P24 monthly Buchungen'!L2:L730,"Einnahmen")-SUMIFS('P23+P24 monthly Buchungen'!F2:F730,'P23+P24 monthly Buchungen'!D2:D730,$E16,'P23+P24 monthly Buchungen'!C2:C730,"&gt;="&amp;CO$4,'P23+P24 monthly Buchungen'!C2:C730,"&lt;"&amp;CO$5+1,'P23+P24 monthly Buchungen'!P2:P730,"Ausgaben")</f>
        <v>0</v>
      </c>
      <c r="CP16" s="21"/>
      <c r="CS16" s="26">
        <f>SUMIFS('P23+P24 monthly Buchungen'!F2:F730,'P23+P24 monthly Buchungen'!D2:D730,$E16,'P23+P24 monthly Buchungen'!C2:C730,"&gt;="&amp;CS$4,'P23+P24 monthly Buchungen'!C2:C730,"&lt;"&amp;CS$5+1,'P23+P24 monthly Buchungen'!L2:L730,"Ausgaben")-SUMIFS('P23+P24 monthly Buchungen'!F2:F730,'P23+P24 monthly Buchungen'!D2:D730,$E16,'P23+P24 monthly Buchungen'!C2:C730,"&gt;="&amp;CS$4,'P23+P24 monthly Buchungen'!C2:C730,"&lt;"&amp;CS$5+1,'P23+P24 monthly Buchungen'!P2:P730,"Einnahmen")+SUMIFS('P23+P24 monthly Buchungen'!F2:F730,'P23+P24 monthly Buchungen'!D2:D730,$E16,'P23+P24 monthly Buchungen'!C2:C730,"&gt;="&amp;CS$4,'P23+P24 monthly Buchungen'!C2:C730,"&lt;"&amp;CS$5+1,'P23+P24 monthly Buchungen'!L2:L730,"Einnahmen")-SUMIFS('P23+P24 monthly Buchungen'!F2:F730,'P23+P24 monthly Buchungen'!D2:D730,$E16,'P23+P24 monthly Buchungen'!C2:C730,"&gt;="&amp;CS$4,'P23+P24 monthly Buchungen'!C2:C730,"&lt;"&amp;CS$5+1,'P23+P24 monthly Buchungen'!P2:P730,"Ausgaben")</f>
        <v>0</v>
      </c>
      <c r="CT16" s="21"/>
      <c r="CW16" s="26">
        <f>SUMIFS('P23+P24 monthly Buchungen'!F2:F730,'P23+P24 monthly Buchungen'!D2:D730,$E16,'P23+P24 monthly Buchungen'!C2:C730,"&gt;="&amp;CW$4,'P23+P24 monthly Buchungen'!C2:C730,"&lt;"&amp;CW$5+1,'P23+P24 monthly Buchungen'!L2:L730,"Ausgaben")-SUMIFS('P23+P24 monthly Buchungen'!F2:F730,'P23+P24 monthly Buchungen'!D2:D730,$E16,'P23+P24 monthly Buchungen'!C2:C730,"&gt;="&amp;CW$4,'P23+P24 monthly Buchungen'!C2:C730,"&lt;"&amp;CW$5+1,'P23+P24 monthly Buchungen'!P2:P730,"Einnahmen")+SUMIFS('P23+P24 monthly Buchungen'!F2:F730,'P23+P24 monthly Buchungen'!D2:D730,$E16,'P23+P24 monthly Buchungen'!C2:C730,"&gt;="&amp;CW$4,'P23+P24 monthly Buchungen'!C2:C730,"&lt;"&amp;CW$5+1,'P23+P24 monthly Buchungen'!L2:L730,"Einnahmen")-SUMIFS('P23+P24 monthly Buchungen'!F2:F730,'P23+P24 monthly Buchungen'!D2:D730,$E16,'P23+P24 monthly Buchungen'!C2:C730,"&gt;="&amp;CW$4,'P23+P24 monthly Buchungen'!C2:C730,"&lt;"&amp;CW$5+1,'P23+P24 monthly Buchungen'!P2:P730,"Ausgaben")</f>
        <v>0</v>
      </c>
      <c r="CX16" s="21"/>
      <c r="DA16" s="26">
        <f>SUMIFS('P23+P24 monthly Buchungen'!F2:F730,'P23+P24 monthly Buchungen'!D2:D730,$E16,'P23+P24 monthly Buchungen'!C2:C730,"&gt;="&amp;DA$4,'P23+P24 monthly Buchungen'!C2:C730,"&lt;"&amp;DA$5+1,'P23+P24 monthly Buchungen'!L2:L730,"Ausgaben")-SUMIFS('P23+P24 monthly Buchungen'!F2:F730,'P23+P24 monthly Buchungen'!D2:D730,$E16,'P23+P24 monthly Buchungen'!C2:C730,"&gt;="&amp;DA$4,'P23+P24 monthly Buchungen'!C2:C730,"&lt;"&amp;DA$5+1,'P23+P24 monthly Buchungen'!P2:P730,"Einnahmen")+SUMIFS('P23+P24 monthly Buchungen'!F2:F730,'P23+P24 monthly Buchungen'!D2:D730,$E16,'P23+P24 monthly Buchungen'!C2:C730,"&gt;="&amp;DA$4,'P23+P24 monthly Buchungen'!C2:C730,"&lt;"&amp;DA$5+1,'P23+P24 monthly Buchungen'!L2:L730,"Einnahmen")-SUMIFS('P23+P24 monthly Buchungen'!F2:F730,'P23+P24 monthly Buchungen'!D2:D730,$E16,'P23+P24 monthly Buchungen'!C2:C730,"&gt;="&amp;DA$4,'P23+P24 monthly Buchungen'!C2:C730,"&lt;"&amp;DA$5+1,'P23+P24 monthly Buchungen'!P2:P730,"Ausgaben")</f>
        <v>0</v>
      </c>
      <c r="DB16" s="21"/>
      <c r="DE16" s="26">
        <f>SUMIFS('P23+P24 monthly Buchungen'!F2:F730,'P23+P24 monthly Buchungen'!D2:D730,$E16,'P23+P24 monthly Buchungen'!C2:C730,"&gt;="&amp;DE$4,'P23+P24 monthly Buchungen'!C2:C730,"&lt;"&amp;DE$5+1,'P23+P24 monthly Buchungen'!L2:L730,"Ausgaben")-SUMIFS('P23+P24 monthly Buchungen'!F2:F730,'P23+P24 monthly Buchungen'!D2:D730,$E16,'P23+P24 monthly Buchungen'!C2:C730,"&gt;="&amp;DE$4,'P23+P24 monthly Buchungen'!C2:C730,"&lt;"&amp;DE$5+1,'P23+P24 monthly Buchungen'!P2:P730,"Einnahmen")+SUMIFS('P23+P24 monthly Buchungen'!F2:F730,'P23+P24 monthly Buchungen'!D2:D730,$E16,'P23+P24 monthly Buchungen'!C2:C730,"&gt;="&amp;DE$4,'P23+P24 monthly Buchungen'!C2:C730,"&lt;"&amp;DE$5+1,'P23+P24 monthly Buchungen'!L2:L730,"Einnahmen")-SUMIFS('P23+P24 monthly Buchungen'!F2:F730,'P23+P24 monthly Buchungen'!D2:D730,$E16,'P23+P24 monthly Buchungen'!C2:C730,"&gt;="&amp;DE$4,'P23+P24 monthly Buchungen'!C2:C730,"&lt;"&amp;DE$5+1,'P23+P24 monthly Buchungen'!P2:P730,"Ausgaben")</f>
        <v>0</v>
      </c>
      <c r="DF16" s="21"/>
      <c r="DI16" s="26">
        <f>SUMIFS('P23+P24 monthly Buchungen'!F2:F730,'P23+P24 monthly Buchungen'!D2:D730,$E16,'P23+P24 monthly Buchungen'!C2:C730,"&gt;="&amp;DI$4,'P23+P24 monthly Buchungen'!C2:C730,"&lt;"&amp;DI$5+1,'P23+P24 monthly Buchungen'!L2:L730,"Ausgaben")-SUMIFS('P23+P24 monthly Buchungen'!F2:F730,'P23+P24 monthly Buchungen'!D2:D730,$E16,'P23+P24 monthly Buchungen'!C2:C730,"&gt;="&amp;DI$4,'P23+P24 monthly Buchungen'!C2:C730,"&lt;"&amp;DI$5+1,'P23+P24 monthly Buchungen'!P2:P730,"Einnahmen")+SUMIFS('P23+P24 monthly Buchungen'!F2:F730,'P23+P24 monthly Buchungen'!D2:D730,$E16,'P23+P24 monthly Buchungen'!C2:C730,"&gt;="&amp;DI$4,'P23+P24 monthly Buchungen'!C2:C730,"&lt;"&amp;DI$5+1,'P23+P24 monthly Buchungen'!L2:L730,"Einnahmen")-SUMIFS('P23+P24 monthly Buchungen'!F2:F730,'P23+P24 monthly Buchungen'!D2:D730,$E16,'P23+P24 monthly Buchungen'!C2:C730,"&gt;="&amp;DI$4,'P23+P24 monthly Buchungen'!C2:C730,"&lt;"&amp;DI$5+1,'P23+P24 monthly Buchungen'!P2:P730,"Ausgaben")</f>
        <v>0</v>
      </c>
      <c r="DJ16" s="21"/>
      <c r="DM16" s="26">
        <f>SUMIFS('P23+P24 monthly Buchungen'!F2:F730,'P23+P24 monthly Buchungen'!D2:D730,$E16,'P23+P24 monthly Buchungen'!C2:C730,"&gt;="&amp;DM$4,'P23+P24 monthly Buchungen'!C2:C730,"&lt;"&amp;DM$5+1,'P23+P24 monthly Buchungen'!L2:L730,"Ausgaben")-SUMIFS('P23+P24 monthly Buchungen'!F2:F730,'P23+P24 monthly Buchungen'!D2:D730,$E16,'P23+P24 monthly Buchungen'!C2:C730,"&gt;="&amp;DM$4,'P23+P24 monthly Buchungen'!C2:C730,"&lt;"&amp;DM$5+1,'P23+P24 monthly Buchungen'!P2:P730,"Einnahmen")+SUMIFS('P23+P24 monthly Buchungen'!F2:F730,'P23+P24 monthly Buchungen'!D2:D730,$E16,'P23+P24 monthly Buchungen'!C2:C730,"&gt;="&amp;DM$4,'P23+P24 monthly Buchungen'!C2:C730,"&lt;"&amp;DM$5+1,'P23+P24 monthly Buchungen'!L2:L730,"Einnahmen")-SUMIFS('P23+P24 monthly Buchungen'!F2:F730,'P23+P24 monthly Buchungen'!D2:D730,$E16,'P23+P24 monthly Buchungen'!C2:C730,"&gt;="&amp;DM$4,'P23+P24 monthly Buchungen'!C2:C730,"&lt;"&amp;DM$5+1,'P23+P24 monthly Buchungen'!P2:P730,"Ausgaben")</f>
        <v>0</v>
      </c>
      <c r="DN16" s="21"/>
      <c r="DQ16" s="26">
        <f>SUMIFS('P23+P24 monthly Buchungen'!F2:F730,'P23+P24 monthly Buchungen'!D2:D730,$E16,'P23+P24 monthly Buchungen'!C2:C730,"&gt;="&amp;DQ$4,'P23+P24 monthly Buchungen'!C2:C730,"&lt;"&amp;DQ$5+1,'P23+P24 monthly Buchungen'!L2:L730,"Ausgaben")-SUMIFS('P23+P24 monthly Buchungen'!F2:F730,'P23+P24 monthly Buchungen'!D2:D730,$E16,'P23+P24 monthly Buchungen'!C2:C730,"&gt;="&amp;DQ$4,'P23+P24 monthly Buchungen'!C2:C730,"&lt;"&amp;DQ$5+1,'P23+P24 monthly Buchungen'!P2:P730,"Einnahmen")+SUMIFS('P23+P24 monthly Buchungen'!F2:F730,'P23+P24 monthly Buchungen'!D2:D730,$E16,'P23+P24 monthly Buchungen'!C2:C730,"&gt;="&amp;DQ$4,'P23+P24 monthly Buchungen'!C2:C730,"&lt;"&amp;DQ$5+1,'P23+P24 monthly Buchungen'!L2:L730,"Einnahmen")-SUMIFS('P23+P24 monthly Buchungen'!F2:F730,'P23+P24 monthly Buchungen'!D2:D730,$E16,'P23+P24 monthly Buchungen'!C2:C730,"&gt;="&amp;DQ$4,'P23+P24 monthly Buchungen'!C2:C730,"&lt;"&amp;DQ$5+1,'P23+P24 monthly Buchungen'!P2:P730,"Ausgaben")</f>
        <v>0</v>
      </c>
      <c r="DR16" s="21"/>
      <c r="DU16" s="26">
        <f>SUMIFS('P23+P24 monthly Buchungen'!F2:F730,'P23+P24 monthly Buchungen'!D2:D730,$E16,'P23+P24 monthly Buchungen'!C2:C730,"&gt;="&amp;DU$4,'P23+P24 monthly Buchungen'!C2:C730,"&lt;"&amp;DU$5+1,'P23+P24 monthly Buchungen'!L2:L730,"Ausgaben")-SUMIFS('P23+P24 monthly Buchungen'!F2:F730,'P23+P24 monthly Buchungen'!D2:D730,$E16,'P23+P24 monthly Buchungen'!C2:C730,"&gt;="&amp;DU$4,'P23+P24 monthly Buchungen'!C2:C730,"&lt;"&amp;DU$5+1,'P23+P24 monthly Buchungen'!P2:P730,"Einnahmen")+SUMIFS('P23+P24 monthly Buchungen'!F2:F730,'P23+P24 monthly Buchungen'!D2:D730,$E16,'P23+P24 monthly Buchungen'!C2:C730,"&gt;="&amp;DU$4,'P23+P24 monthly Buchungen'!C2:C730,"&lt;"&amp;DU$5+1,'P23+P24 monthly Buchungen'!L2:L730,"Einnahmen")-SUMIFS('P23+P24 monthly Buchungen'!F2:F730,'P23+P24 monthly Buchungen'!D2:D730,$E16,'P23+P24 monthly Buchungen'!C2:C730,"&gt;="&amp;DU$4,'P23+P24 monthly Buchungen'!C2:C730,"&lt;"&amp;DU$5+1,'P23+P24 monthly Buchungen'!P2:P730,"Ausgaben")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Buchungen'!F2:F730,'P23+P24 monthly Buchungen'!D2:D730,$E16,'P23+P24 monthly Buchungen'!C2:C730,"&gt;="&amp;EG$4,'P23+P24 monthly Buchungen'!C2:C730,"&lt;"&amp;EG$5+1,'P23+P24 monthly Buchungen'!L2:L730,"Ausgaben")-SUMIFS('P23+P24 monthly Buchungen'!F2:F730,'P23+P24 monthly Buchungen'!D2:D730,$E16,'P23+P24 monthly Buchungen'!C2:C730,"&gt;="&amp;EG$4,'P23+P24 monthly Buchungen'!C2:C730,"&lt;"&amp;EG$5+1,'P23+P24 monthly Buchungen'!P2:P730,"Einnahmen")+SUMIFS('P23+P24 monthly Buchungen'!F2:F730,'P23+P24 monthly Buchungen'!D2:D730,$E16,'P23+P24 monthly Buchungen'!C2:C730,"&gt;="&amp;EG$4,'P23+P24 monthly Buchungen'!C2:C730,"&lt;"&amp;EG$5+1,'P23+P24 monthly Buchungen'!L2:L730,"Einnahmen")-SUMIFS('P23+P24 monthly Buchungen'!F2:F730,'P23+P24 monthly Buchungen'!D2:D730,$E16,'P23+P24 monthly Buchungen'!C2:C730,"&gt;="&amp;EG$4,'P23+P24 monthly Buchungen'!C2:C730,"&lt;"&amp;EG$5+1,'P23+P24 monthly Buchungen'!P2:P730,"Ausgaben")</f>
        <v>0</v>
      </c>
      <c r="EH16" s="21"/>
      <c r="EK16" s="26">
        <f>SUMIFS('P23+P24 monthly Buchungen'!F2:F730,'P23+P24 monthly Buchungen'!D2:D730,$E16,'P23+P24 monthly Buchungen'!C2:C730,"&gt;="&amp;EK$4,'P23+P24 monthly Buchungen'!C2:C730,"&lt;"&amp;EK$5+1,'P23+P24 monthly Buchungen'!L2:L730,"Ausgaben")-SUMIFS('P23+P24 monthly Buchungen'!F2:F730,'P23+P24 monthly Buchungen'!D2:D730,$E16,'P23+P24 monthly Buchungen'!C2:C730,"&gt;="&amp;EK$4,'P23+P24 monthly Buchungen'!C2:C730,"&lt;"&amp;EK$5+1,'P23+P24 monthly Buchungen'!P2:P730,"Einnahmen")+SUMIFS('P23+P24 monthly Buchungen'!F2:F730,'P23+P24 monthly Buchungen'!D2:D730,$E16,'P23+P24 monthly Buchungen'!C2:C730,"&gt;="&amp;EK$4,'P23+P24 monthly Buchungen'!C2:C730,"&lt;"&amp;EK$5+1,'P23+P24 monthly Buchungen'!L2:L730,"Einnahmen")-SUMIFS('P23+P24 monthly Buchungen'!F2:F730,'P23+P24 monthly Buchungen'!D2:D730,$E16,'P23+P24 monthly Buchungen'!C2:C730,"&gt;="&amp;EK$4,'P23+P24 monthly Buchungen'!C2:C730,"&lt;"&amp;EK$5+1,'P23+P24 monthly Buchungen'!P2:P730,"Ausgaben")</f>
        <v>0</v>
      </c>
      <c r="EL16" s="21"/>
      <c r="EO16" s="26">
        <f>SUMIFS('P23+P24 monthly Buchungen'!F2:F730,'P23+P24 monthly Buchungen'!D2:D730,$E16,'P23+P24 monthly Buchungen'!C2:C730,"&gt;="&amp;EO$4,'P23+P24 monthly Buchungen'!C2:C730,"&lt;"&amp;EO$5+1,'P23+P24 monthly Buchungen'!L2:L730,"Ausgaben")-SUMIFS('P23+P24 monthly Buchungen'!F2:F730,'P23+P24 monthly Buchungen'!D2:D730,$E16,'P23+P24 monthly Buchungen'!C2:C730,"&gt;="&amp;EO$4,'P23+P24 monthly Buchungen'!C2:C730,"&lt;"&amp;EO$5+1,'P23+P24 monthly Buchungen'!P2:P730,"Einnahmen")+SUMIFS('P23+P24 monthly Buchungen'!F2:F730,'P23+P24 monthly Buchungen'!D2:D730,$E16,'P23+P24 monthly Buchungen'!C2:C730,"&gt;="&amp;EO$4,'P23+P24 monthly Buchungen'!C2:C730,"&lt;"&amp;EO$5+1,'P23+P24 monthly Buchungen'!L2:L730,"Einnahmen")-SUMIFS('P23+P24 monthly Buchungen'!F2:F730,'P23+P24 monthly Buchungen'!D2:D730,$E16,'P23+P24 monthly Buchungen'!C2:C730,"&gt;="&amp;EO$4,'P23+P24 monthly Buchungen'!C2:C730,"&lt;"&amp;EO$5+1,'P23+P24 monthly Buchungen'!P2:P730,"Ausgaben")</f>
        <v>0</v>
      </c>
      <c r="EP16" s="21"/>
      <c r="ES16" s="26">
        <f>SUMIFS('P23+P24 monthly Buchungen'!F2:F730,'P23+P24 monthly Buchungen'!D2:D730,$E16,'P23+P24 monthly Buchungen'!C2:C730,"&gt;="&amp;ES$4,'P23+P24 monthly Buchungen'!C2:C730,"&lt;"&amp;ES$5+1,'P23+P24 monthly Buchungen'!L2:L730,"Ausgaben")-SUMIFS('P23+P24 monthly Buchungen'!F2:F730,'P23+P24 monthly Buchungen'!D2:D730,$E16,'P23+P24 monthly Buchungen'!C2:C730,"&gt;="&amp;ES$4,'P23+P24 monthly Buchungen'!C2:C730,"&lt;"&amp;ES$5+1,'P23+P24 monthly Buchungen'!P2:P730,"Einnahmen")+SUMIFS('P23+P24 monthly Buchungen'!F2:F730,'P23+P24 monthly Buchungen'!D2:D730,$E16,'P23+P24 monthly Buchungen'!C2:C730,"&gt;="&amp;ES$4,'P23+P24 monthly Buchungen'!C2:C730,"&lt;"&amp;ES$5+1,'P23+P24 monthly Buchungen'!L2:L730,"Einnahmen")-SUMIFS('P23+P24 monthly Buchungen'!F2:F730,'P23+P24 monthly Buchungen'!D2:D730,$E16,'P23+P24 monthly Buchungen'!C2:C730,"&gt;="&amp;ES$4,'P23+P24 monthly Buchungen'!C2:C730,"&lt;"&amp;ES$5+1,'P23+P24 monthly Buchungen'!P2:P730,"Ausgaben")</f>
        <v>0</v>
      </c>
      <c r="ET16" s="21"/>
      <c r="EW16" s="26">
        <f>SUMIFS('P23+P24 monthly Buchungen'!F2:F730,'P23+P24 monthly Buchungen'!D2:D730,$E16,'P23+P24 monthly Buchungen'!C2:C730,"&gt;="&amp;EW$4,'P23+P24 monthly Buchungen'!C2:C730,"&lt;"&amp;EW$5+1,'P23+P24 monthly Buchungen'!L2:L730,"Ausgaben")-SUMIFS('P23+P24 monthly Buchungen'!F2:F730,'P23+P24 monthly Buchungen'!D2:D730,$E16,'P23+P24 monthly Buchungen'!C2:C730,"&gt;="&amp;EW$4,'P23+P24 monthly Buchungen'!C2:C730,"&lt;"&amp;EW$5+1,'P23+P24 monthly Buchungen'!P2:P730,"Einnahmen")+SUMIFS('P23+P24 monthly Buchungen'!F2:F730,'P23+P24 monthly Buchungen'!D2:D730,$E16,'P23+P24 monthly Buchungen'!C2:C730,"&gt;="&amp;EW$4,'P23+P24 monthly Buchungen'!C2:C730,"&lt;"&amp;EW$5+1,'P23+P24 monthly Buchungen'!L2:L730,"Einnahmen")-SUMIFS('P23+P24 monthly Buchungen'!F2:F730,'P23+P24 monthly Buchungen'!D2:D730,$E16,'P23+P24 monthly Buchungen'!C2:C730,"&gt;="&amp;EW$4,'P23+P24 monthly Buchungen'!C2:C730,"&lt;"&amp;EW$5+1,'P23+P24 monthly Buchungen'!P2:P730,"Ausgaben")</f>
        <v>0</v>
      </c>
      <c r="EX16" s="21"/>
      <c r="FA16" s="26">
        <f>SUMIFS('P23+P24 monthly Buchungen'!F2:F730,'P23+P24 monthly Buchungen'!D2:D730,$E16,'P23+P24 monthly Buchungen'!C2:C730,"&gt;="&amp;FA$4,'P23+P24 monthly Buchungen'!C2:C730,"&lt;"&amp;FA$5+1,'P23+P24 monthly Buchungen'!L2:L730,"Ausgaben")-SUMIFS('P23+P24 monthly Buchungen'!F2:F730,'P23+P24 monthly Buchungen'!D2:D730,$E16,'P23+P24 monthly Buchungen'!C2:C730,"&gt;="&amp;FA$4,'P23+P24 monthly Buchungen'!C2:C730,"&lt;"&amp;FA$5+1,'P23+P24 monthly Buchungen'!P2:P730,"Einnahmen")+SUMIFS('P23+P24 monthly Buchungen'!F2:F730,'P23+P24 monthly Buchungen'!D2:D730,$E16,'P23+P24 monthly Buchungen'!C2:C730,"&gt;="&amp;FA$4,'P23+P24 monthly Buchungen'!C2:C730,"&lt;"&amp;FA$5+1,'P23+P24 monthly Buchungen'!L2:L730,"Einnahmen")-SUMIFS('P23+P24 monthly Buchungen'!F2:F730,'P23+P24 monthly Buchungen'!D2:D730,$E16,'P23+P24 monthly Buchungen'!C2:C730,"&gt;="&amp;FA$4,'P23+P24 monthly Buchungen'!C2:C730,"&lt;"&amp;FA$5+1,'P23+P24 monthly Buchungen'!P2:P730,"Ausgaben")</f>
        <v>0</v>
      </c>
      <c r="FB16" s="21"/>
      <c r="FE16" s="26">
        <f>SUMIFS('P23+P24 monthly Buchungen'!F2:F730,'P23+P24 monthly Buchungen'!D2:D730,$E16,'P23+P24 monthly Buchungen'!C2:C730,"&gt;="&amp;FE$4,'P23+P24 monthly Buchungen'!C2:C730,"&lt;"&amp;FE$5+1,'P23+P24 monthly Buchungen'!L2:L730,"Ausgaben")-SUMIFS('P23+P24 monthly Buchungen'!F2:F730,'P23+P24 monthly Buchungen'!D2:D730,$E16,'P23+P24 monthly Buchungen'!C2:C730,"&gt;="&amp;FE$4,'P23+P24 monthly Buchungen'!C2:C730,"&lt;"&amp;FE$5+1,'P23+P24 monthly Buchungen'!P2:P730,"Einnahmen")+SUMIFS('P23+P24 monthly Buchungen'!F2:F730,'P23+P24 monthly Buchungen'!D2:D730,$E16,'P23+P24 monthly Buchungen'!C2:C730,"&gt;="&amp;FE$4,'P23+P24 monthly Buchungen'!C2:C730,"&lt;"&amp;FE$5+1,'P23+P24 monthly Buchungen'!L2:L730,"Einnahmen")-SUMIFS('P23+P24 monthly Buchungen'!F2:F730,'P23+P24 monthly Buchungen'!D2:D730,$E16,'P23+P24 monthly Buchungen'!C2:C730,"&gt;="&amp;FE$4,'P23+P24 monthly Buchungen'!C2:C730,"&lt;"&amp;FE$5+1,'P23+P24 monthly Buchungen'!P2:P730,"Ausgaben")</f>
        <v>0</v>
      </c>
      <c r="FF16" s="21"/>
      <c r="FI16" s="26">
        <f>SUMIFS('P23+P24 monthly Buchungen'!F2:F730,'P23+P24 monthly Buchungen'!D2:D730,$E16,'P23+P24 monthly Buchungen'!C2:C730,"&gt;="&amp;FI$4,'P23+P24 monthly Buchungen'!C2:C730,"&lt;"&amp;FI$5+1,'P23+P24 monthly Buchungen'!L2:L730,"Ausgaben")-SUMIFS('P23+P24 monthly Buchungen'!F2:F730,'P23+P24 monthly Buchungen'!D2:D730,$E16,'P23+P24 monthly Buchungen'!C2:C730,"&gt;="&amp;FI$4,'P23+P24 monthly Buchungen'!C2:C730,"&lt;"&amp;FI$5+1,'P23+P24 monthly Buchungen'!P2:P730,"Einnahmen")+SUMIFS('P23+P24 monthly Buchungen'!F2:F730,'P23+P24 monthly Buchungen'!D2:D730,$E16,'P23+P24 monthly Buchungen'!C2:C730,"&gt;="&amp;FI$4,'P23+P24 monthly Buchungen'!C2:C730,"&lt;"&amp;FI$5+1,'P23+P24 monthly Buchungen'!L2:L730,"Einnahmen")-SUMIFS('P23+P24 monthly Buchungen'!F2:F730,'P23+P24 monthly Buchungen'!D2:D730,$E16,'P23+P24 monthly Buchungen'!C2:C730,"&gt;="&amp;FI$4,'P23+P24 monthly Buchungen'!C2:C730,"&lt;"&amp;FI$5+1,'P23+P24 monthly Buchungen'!P2:P730,"Ausgaben")</f>
        <v>0</v>
      </c>
      <c r="FJ16" s="21"/>
      <c r="FM16" s="26">
        <f>SUMIFS('P23+P24 monthly Buchungen'!F2:F730,'P23+P24 monthly Buchungen'!D2:D730,$E16,'P23+P24 monthly Buchungen'!C2:C730,"&gt;="&amp;FM$4,'P23+P24 monthly Buchungen'!C2:C730,"&lt;"&amp;FM$5+1,'P23+P24 monthly Buchungen'!L2:L730,"Ausgaben")-SUMIFS('P23+P24 monthly Buchungen'!F2:F730,'P23+P24 monthly Buchungen'!D2:D730,$E16,'P23+P24 monthly Buchungen'!C2:C730,"&gt;="&amp;FM$4,'P23+P24 monthly Buchungen'!C2:C730,"&lt;"&amp;FM$5+1,'P23+P24 monthly Buchungen'!P2:P730,"Einnahmen")+SUMIFS('P23+P24 monthly Buchungen'!F2:F730,'P23+P24 monthly Buchungen'!D2:D730,$E16,'P23+P24 monthly Buchungen'!C2:C730,"&gt;="&amp;FM$4,'P23+P24 monthly Buchungen'!C2:C730,"&lt;"&amp;FM$5+1,'P23+P24 monthly Buchungen'!L2:L730,"Einnahmen")-SUMIFS('P23+P24 monthly Buchungen'!F2:F730,'P23+P24 monthly Buchungen'!D2:D730,$E16,'P23+P24 monthly Buchungen'!C2:C730,"&gt;="&amp;FM$4,'P23+P24 monthly Buchungen'!C2:C730,"&lt;"&amp;FM$5+1,'P23+P24 monthly Buchungen'!P2:P730,"Ausgaben")</f>
        <v>0</v>
      </c>
      <c r="FN16" s="21"/>
      <c r="FQ16" s="26">
        <f>SUMIFS('P23+P24 monthly Buchungen'!F2:F730,'P23+P24 monthly Buchungen'!D2:D730,$E16,'P23+P24 monthly Buchungen'!C2:C730,"&gt;="&amp;FQ$4,'P23+P24 monthly Buchungen'!C2:C730,"&lt;"&amp;FQ$5+1,'P23+P24 monthly Buchungen'!L2:L730,"Ausgaben")-SUMIFS('P23+P24 monthly Buchungen'!F2:F730,'P23+P24 monthly Buchungen'!D2:D730,$E16,'P23+P24 monthly Buchungen'!C2:C730,"&gt;="&amp;FQ$4,'P23+P24 monthly Buchungen'!C2:C730,"&lt;"&amp;FQ$5+1,'P23+P24 monthly Buchungen'!P2:P730,"Einnahmen")+SUMIFS('P23+P24 monthly Buchungen'!F2:F730,'P23+P24 monthly Buchungen'!D2:D730,$E16,'P23+P24 monthly Buchungen'!C2:C730,"&gt;="&amp;FQ$4,'P23+P24 monthly Buchungen'!C2:C730,"&lt;"&amp;FQ$5+1,'P23+P24 monthly Buchungen'!L2:L730,"Einnahmen")-SUMIFS('P23+P24 monthly Buchungen'!F2:F730,'P23+P24 monthly Buchungen'!D2:D730,$E16,'P23+P24 monthly Buchungen'!C2:C730,"&gt;="&amp;FQ$4,'P23+P24 monthly Buchungen'!C2:C730,"&lt;"&amp;FQ$5+1,'P23+P24 monthly Buchungen'!P2:P730,"Ausgaben")</f>
        <v>0</v>
      </c>
      <c r="FR16" s="21"/>
      <c r="FU16" s="26">
        <f>SUMIFS('P23+P24 monthly Buchungen'!F2:F730,'P23+P24 monthly Buchungen'!D2:D730,$E16,'P23+P24 monthly Buchungen'!C2:C730,"&gt;="&amp;FU$4,'P23+P24 monthly Buchungen'!C2:C730,"&lt;"&amp;FU$5+1,'P23+P24 monthly Buchungen'!L2:L730,"Ausgaben")-SUMIFS('P23+P24 monthly Buchungen'!F2:F730,'P23+P24 monthly Buchungen'!D2:D730,$E16,'P23+P24 monthly Buchungen'!C2:C730,"&gt;="&amp;FU$4,'P23+P24 monthly Buchungen'!C2:C730,"&lt;"&amp;FU$5+1,'P23+P24 monthly Buchungen'!P2:P730,"Einnahmen")+SUMIFS('P23+P24 monthly Buchungen'!F2:F730,'P23+P24 monthly Buchungen'!D2:D730,$E16,'P23+P24 monthly Buchungen'!C2:C730,"&gt;="&amp;FU$4,'P23+P24 monthly Buchungen'!C2:C730,"&lt;"&amp;FU$5+1,'P23+P24 monthly Buchungen'!L2:L730,"Einnahmen")-SUMIFS('P23+P24 monthly Buchungen'!F2:F730,'P23+P24 monthly Buchungen'!D2:D730,$E16,'P23+P24 monthly Buchungen'!C2:C730,"&gt;="&amp;FU$4,'P23+P24 monthly Buchungen'!C2:C730,"&lt;"&amp;FU$5+1,'P23+P24 monthly Buchungen'!P2:P730,"Ausgaben")</f>
        <v>0</v>
      </c>
      <c r="FV16" s="21"/>
      <c r="FY16" s="26">
        <f>SUMIFS('P23+P24 monthly Buchungen'!F2:F730,'P23+P24 monthly Buchungen'!D2:D730,$E16,'P23+P24 monthly Buchungen'!C2:C730,"&gt;="&amp;FY$4,'P23+P24 monthly Buchungen'!C2:C730,"&lt;"&amp;FY$5+1,'P23+P24 monthly Buchungen'!L2:L730,"Ausgaben")-SUMIFS('P23+P24 monthly Buchungen'!F2:F730,'P23+P24 monthly Buchungen'!D2:D730,$E16,'P23+P24 monthly Buchungen'!C2:C730,"&gt;="&amp;FY$4,'P23+P24 monthly Buchungen'!C2:C730,"&lt;"&amp;FY$5+1,'P23+P24 monthly Buchungen'!P2:P730,"Einnahmen")+SUMIFS('P23+P24 monthly Buchungen'!F2:F730,'P23+P24 monthly Buchungen'!D2:D730,$E16,'P23+P24 monthly Buchungen'!C2:C730,"&gt;="&amp;FY$4,'P23+P24 monthly Buchungen'!C2:C730,"&lt;"&amp;FY$5+1,'P23+P24 monthly Buchungen'!L2:L730,"Einnahmen")-SUMIFS('P23+P24 monthly Buchungen'!F2:F730,'P23+P24 monthly Buchungen'!D2:D730,$E16,'P23+P24 monthly Buchungen'!C2:C730,"&gt;="&amp;FY$4,'P23+P24 monthly Buchungen'!C2:C730,"&lt;"&amp;FY$5+1,'P23+P24 monthly Buchungen'!P2:P730,"Ausgaben")</f>
        <v>0</v>
      </c>
      <c r="FZ16" s="21"/>
      <c r="GC16" s="26">
        <f>SUMIFS('P23+P24 monthly Buchungen'!F2:F730,'P23+P24 monthly Buchungen'!D2:D730,$E16,'P23+P24 monthly Buchungen'!C2:C730,"&gt;="&amp;GC$4,'P23+P24 monthly Buchungen'!C2:C730,"&lt;"&amp;GC$5+1,'P23+P24 monthly Buchungen'!L2:L730,"Ausgaben")-SUMIFS('P23+P24 monthly Buchungen'!F2:F730,'P23+P24 monthly Buchungen'!D2:D730,$E16,'P23+P24 monthly Buchungen'!C2:C730,"&gt;="&amp;GC$4,'P23+P24 monthly Buchungen'!C2:C730,"&lt;"&amp;GC$5+1,'P23+P24 monthly Buchungen'!P2:P730,"Einnahmen")+SUMIFS('P23+P24 monthly Buchungen'!F2:F730,'P23+P24 monthly Buchungen'!D2:D730,$E16,'P23+P24 monthly Buchungen'!C2:C730,"&gt;="&amp;GC$4,'P23+P24 monthly Buchungen'!C2:C730,"&lt;"&amp;GC$5+1,'P23+P24 monthly Buchungen'!L2:L730,"Einnahmen")-SUMIFS('P23+P24 monthly Buchungen'!F2:F730,'P23+P24 monthly Buchungen'!D2:D730,$E16,'P23+P24 monthly Buchungen'!C2:C730,"&gt;="&amp;GC$4,'P23+P24 monthly Buchungen'!C2:C730,"&lt;"&amp;GC$5+1,'P23+P24 monthly Buchungen'!P2:P730,"Ausgaben")</f>
        <v>0</v>
      </c>
    </row>
    <row r="17" spans="3:185" ht="18" x14ac:dyDescent="0.2">
      <c r="C17" s="24" t="s">
        <v>5148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v>167790</v>
      </c>
      <c r="P17" s="45"/>
      <c r="Q17" s="43"/>
      <c r="R17" s="25"/>
      <c r="S17" s="46">
        <f>SUM(T18:T22)</f>
        <v>0</v>
      </c>
      <c r="T17" s="45"/>
      <c r="U17" s="43"/>
      <c r="V17" s="25"/>
      <c r="W17" s="46">
        <f>SUM(X18:X22)</f>
        <v>9726.85</v>
      </c>
      <c r="X17" s="45"/>
      <c r="Y17" s="43"/>
      <c r="Z17" s="25"/>
      <c r="AA17" s="46">
        <f>SUM(AB18:AB22)</f>
        <v>9461.0300000000007</v>
      </c>
      <c r="AB17" s="45"/>
      <c r="AC17" s="43"/>
      <c r="AD17" s="25"/>
      <c r="AE17" s="46">
        <f>SUM(AF18:AF22)</f>
        <v>9590.5499999999993</v>
      </c>
      <c r="AF17" s="45"/>
      <c r="AG17" s="43"/>
      <c r="AH17" s="25"/>
      <c r="AI17" s="46">
        <f>SUM(AJ18:AJ22)</f>
        <v>9856.35</v>
      </c>
      <c r="AJ17" s="45"/>
      <c r="AK17" s="43"/>
      <c r="AL17" s="25"/>
      <c r="AM17" s="46">
        <f>SUM(AN18:AN22)</f>
        <v>10111.299999999999</v>
      </c>
      <c r="AN17" s="45"/>
      <c r="AO17" s="43"/>
      <c r="AP17" s="25"/>
      <c r="AQ17" s="46">
        <f>SUM(AR18:AR22)</f>
        <v>11727.71</v>
      </c>
      <c r="AR17" s="45"/>
      <c r="AS17" s="43"/>
      <c r="AT17" s="25"/>
      <c r="AU17" s="46">
        <f>SUM(AV18:AV22)</f>
        <v>10241.33</v>
      </c>
      <c r="AV17" s="45"/>
      <c r="AW17" s="43"/>
      <c r="AX17" s="25"/>
      <c r="AY17" s="46">
        <f>SUM(AZ18:AZ22)</f>
        <v>10241.33</v>
      </c>
      <c r="AZ17" s="45"/>
      <c r="BA17" s="43"/>
      <c r="BB17" s="25"/>
      <c r="BC17" s="46">
        <f>SUM(BD18:BD22)</f>
        <v>10234.75</v>
      </c>
      <c r="BD17" s="45"/>
      <c r="BE17" s="43"/>
      <c r="BF17" s="25"/>
      <c r="BG17" s="46">
        <f>SUM(BH18:BH22)</f>
        <v>10241.33</v>
      </c>
      <c r="BH17" s="45"/>
      <c r="BI17" s="43"/>
      <c r="BJ17" s="25"/>
      <c r="BK17" s="46">
        <f>SUM(BL18:BL22)</f>
        <v>24418.020000000004</v>
      </c>
      <c r="BL17" s="45"/>
      <c r="BM17" s="43"/>
      <c r="BN17" s="25"/>
      <c r="BO17" s="46">
        <f>SUM(BP18:BP22)</f>
        <v>10241.33</v>
      </c>
      <c r="BP17" s="45"/>
      <c r="BQ17" s="43"/>
      <c r="BR17" s="25"/>
      <c r="BS17" s="46">
        <v>172830</v>
      </c>
      <c r="BT17" s="45"/>
      <c r="BU17" s="43"/>
      <c r="BV17" s="25"/>
      <c r="BW17" s="46">
        <v>172830</v>
      </c>
      <c r="BX17" s="45"/>
      <c r="BY17" s="43"/>
      <c r="BZ17" s="25"/>
      <c r="CA17" s="46">
        <f>SUM(CB18:CB22)</f>
        <v>10196.66</v>
      </c>
      <c r="CB17" s="45"/>
      <c r="CC17" s="43"/>
      <c r="CD17" s="25"/>
      <c r="CE17" s="46">
        <f>SUM(CF18:CF22)</f>
        <v>10196.66</v>
      </c>
      <c r="CF17" s="45"/>
      <c r="CG17" s="43"/>
      <c r="CH17" s="25"/>
      <c r="CI17" s="46">
        <f>SUM(CJ18:CJ22)</f>
        <v>10802.79</v>
      </c>
      <c r="CJ17" s="45"/>
      <c r="CK17" s="43"/>
      <c r="CL17" s="25"/>
      <c r="CM17" s="46">
        <f>SUM(CN18:CN22)</f>
        <v>10802.79</v>
      </c>
      <c r="CN17" s="45"/>
      <c r="CO17" s="43"/>
      <c r="CP17" s="25"/>
      <c r="CQ17" s="46">
        <f>SUM(CR18:CR22)</f>
        <v>11186.93</v>
      </c>
      <c r="CR17" s="45"/>
      <c r="CS17" s="43"/>
      <c r="CT17" s="25"/>
      <c r="CU17" s="46">
        <f>SUM(CV18:CV22)</f>
        <v>10802.79</v>
      </c>
      <c r="CV17" s="45"/>
      <c r="CW17" s="43"/>
      <c r="CX17" s="25"/>
      <c r="CY17" s="46">
        <f>SUM(CZ18:CZ22)</f>
        <v>10802.789999999999</v>
      </c>
      <c r="CZ17" s="45"/>
      <c r="DA17" s="43"/>
      <c r="DB17" s="25"/>
      <c r="DC17" s="46">
        <f>SUM(DD18:DD22)</f>
        <v>10802.789999999999</v>
      </c>
      <c r="DD17" s="45"/>
      <c r="DE17" s="43"/>
      <c r="DF17" s="25"/>
      <c r="DG17" s="46">
        <f>SUM(DH18:DH22)</f>
        <v>10817.07</v>
      </c>
      <c r="DH17" s="45"/>
      <c r="DI17" s="43"/>
      <c r="DJ17" s="25"/>
      <c r="DK17" s="46">
        <f>SUM(DL18:DL22)</f>
        <v>11029.93</v>
      </c>
      <c r="DL17" s="45"/>
      <c r="DM17" s="43"/>
      <c r="DN17" s="25"/>
      <c r="DO17" s="46">
        <f>SUM(DP18:DP22)</f>
        <v>19051.230000000003</v>
      </c>
      <c r="DP17" s="45"/>
      <c r="DQ17" s="43"/>
      <c r="DR17" s="25"/>
      <c r="DS17" s="46">
        <f>SUM(DT18:DT22)</f>
        <v>12809.14</v>
      </c>
      <c r="DT17" s="45"/>
      <c r="DU17" s="43"/>
      <c r="DV17" s="25"/>
      <c r="DW17" s="46">
        <v>177000</v>
      </c>
      <c r="DX17" s="45"/>
      <c r="DY17" s="43"/>
      <c r="DZ17" s="25"/>
      <c r="EA17" s="46">
        <v>177000</v>
      </c>
      <c r="EB17" s="45"/>
      <c r="EC17" s="43"/>
      <c r="ED17" s="25"/>
      <c r="EE17" s="46">
        <f>SUM(EF18:EF22)</f>
        <v>0</v>
      </c>
      <c r="EF17" s="45"/>
      <c r="EG17" s="43"/>
      <c r="EH17" s="25"/>
      <c r="EI17" s="46">
        <f>SUM(EJ18:EJ22)</f>
        <v>0</v>
      </c>
      <c r="EJ17" s="45"/>
      <c r="EK17" s="43"/>
      <c r="EL17" s="25"/>
      <c r="EM17" s="46">
        <f>SUM(EN18:EN22)</f>
        <v>0</v>
      </c>
      <c r="EN17" s="45"/>
      <c r="EO17" s="43"/>
      <c r="EP17" s="25"/>
      <c r="EQ17" s="46">
        <f>SUM(ER18:ER22)</f>
        <v>0</v>
      </c>
      <c r="ER17" s="45"/>
      <c r="ES17" s="43"/>
      <c r="ET17" s="25"/>
      <c r="EU17" s="46">
        <f>SUM(EV18:EV22)</f>
        <v>0</v>
      </c>
      <c r="EV17" s="45"/>
      <c r="EW17" s="43"/>
      <c r="EX17" s="25"/>
      <c r="EY17" s="46">
        <f>SUM(EZ18:EZ22)</f>
        <v>0</v>
      </c>
      <c r="EZ17" s="45"/>
      <c r="FA17" s="43"/>
      <c r="FB17" s="25"/>
      <c r="FC17" s="46">
        <f>SUM(FD18:FD22)</f>
        <v>0</v>
      </c>
      <c r="FD17" s="45"/>
      <c r="FE17" s="43"/>
      <c r="FF17" s="25"/>
      <c r="FG17" s="46">
        <f>SUM(FH18:FH22)</f>
        <v>0</v>
      </c>
      <c r="FH17" s="45"/>
      <c r="FI17" s="43"/>
      <c r="FJ17" s="25"/>
      <c r="FK17" s="46">
        <f>SUM(FL18:FL22)</f>
        <v>0</v>
      </c>
      <c r="FL17" s="45"/>
      <c r="FM17" s="43"/>
      <c r="FN17" s="25"/>
      <c r="FO17" s="46">
        <f>SUM(FP18:FP22)</f>
        <v>0</v>
      </c>
      <c r="FP17" s="45"/>
      <c r="FQ17" s="43"/>
      <c r="FR17" s="25"/>
      <c r="FS17" s="46">
        <f>SUM(FT18:FT22)</f>
        <v>0</v>
      </c>
      <c r="FT17" s="45"/>
      <c r="FU17" s="43"/>
      <c r="FV17" s="25"/>
      <c r="FW17" s="46">
        <f>SUM(FX18:FX22)</f>
        <v>0</v>
      </c>
      <c r="FX17" s="45"/>
      <c r="FY17" s="43"/>
      <c r="FZ17" s="25"/>
      <c r="GA17" s="46">
        <f>SUM(GB18:GB22)</f>
        <v>0</v>
      </c>
      <c r="GB17" s="45"/>
      <c r="GC17" s="43"/>
    </row>
    <row r="18" spans="3:185" ht="16" x14ac:dyDescent="0.2">
      <c r="D18" s="27" t="s">
        <v>5357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v>131200</v>
      </c>
      <c r="Q18" s="43"/>
      <c r="R18" s="28"/>
      <c r="S18" s="27"/>
      <c r="T18" s="42">
        <f>SUM(U19:U21)</f>
        <v>0</v>
      </c>
      <c r="U18" s="43"/>
      <c r="V18" s="28"/>
      <c r="W18" s="27"/>
      <c r="X18" s="42">
        <f>SUM(Y19:Y21)</f>
        <v>9726.85</v>
      </c>
      <c r="Y18" s="43"/>
      <c r="Z18" s="28"/>
      <c r="AA18" s="27"/>
      <c r="AB18" s="42">
        <f>SUM(AC19:AC21)</f>
        <v>9461.0300000000007</v>
      </c>
      <c r="AC18" s="43"/>
      <c r="AD18" s="28"/>
      <c r="AE18" s="27"/>
      <c r="AF18" s="42">
        <f>SUM(AG19:AG21)</f>
        <v>9590.5499999999993</v>
      </c>
      <c r="AG18" s="43"/>
      <c r="AH18" s="28"/>
      <c r="AI18" s="27"/>
      <c r="AJ18" s="42">
        <f>SUM(AK19:AK21)</f>
        <v>9856.35</v>
      </c>
      <c r="AK18" s="43"/>
      <c r="AL18" s="28"/>
      <c r="AM18" s="27"/>
      <c r="AN18" s="42">
        <f>SUM(AO19:AO21)</f>
        <v>10111.299999999999</v>
      </c>
      <c r="AO18" s="43"/>
      <c r="AP18" s="28"/>
      <c r="AQ18" s="27"/>
      <c r="AR18" s="42">
        <f>SUM(AS19:AS21)</f>
        <v>11727.71</v>
      </c>
      <c r="AS18" s="43"/>
      <c r="AT18" s="28"/>
      <c r="AU18" s="27"/>
      <c r="AV18" s="42">
        <f>SUM(AW19:AW21)</f>
        <v>10241.33</v>
      </c>
      <c r="AW18" s="43"/>
      <c r="AX18" s="28"/>
      <c r="AY18" s="27"/>
      <c r="AZ18" s="42">
        <f>SUM(BA19:BA21)</f>
        <v>10241.33</v>
      </c>
      <c r="BA18" s="43"/>
      <c r="BB18" s="28"/>
      <c r="BC18" s="27"/>
      <c r="BD18" s="42">
        <f>SUM(BE19:BE21)</f>
        <v>10234.75</v>
      </c>
      <c r="BE18" s="43"/>
      <c r="BF18" s="28"/>
      <c r="BG18" s="27"/>
      <c r="BH18" s="42">
        <f>SUM(BI19:BI21)</f>
        <v>10241.33</v>
      </c>
      <c r="BI18" s="43"/>
      <c r="BJ18" s="28"/>
      <c r="BK18" s="27"/>
      <c r="BL18" s="42">
        <f>SUM(BM19:BM21)</f>
        <v>17672.400000000001</v>
      </c>
      <c r="BM18" s="43"/>
      <c r="BN18" s="28"/>
      <c r="BO18" s="27"/>
      <c r="BP18" s="42">
        <f>SUM(BQ19:BQ21)</f>
        <v>10241.33</v>
      </c>
      <c r="BQ18" s="43"/>
      <c r="BR18" s="28"/>
      <c r="BS18" s="27"/>
      <c r="BT18" s="42">
        <v>133800</v>
      </c>
      <c r="BU18" s="43"/>
      <c r="BV18" s="28"/>
      <c r="BW18" s="27"/>
      <c r="BX18" s="42">
        <v>133800</v>
      </c>
      <c r="BY18" s="43"/>
      <c r="BZ18" s="28"/>
      <c r="CA18" s="27"/>
      <c r="CB18" s="42">
        <f>SUM(CC19:CC21)</f>
        <v>10196.66</v>
      </c>
      <c r="CC18" s="43"/>
      <c r="CD18" s="28"/>
      <c r="CE18" s="27"/>
      <c r="CF18" s="42">
        <f>SUM(CG19:CG21)</f>
        <v>10196.66</v>
      </c>
      <c r="CG18" s="43"/>
      <c r="CH18" s="28"/>
      <c r="CI18" s="27"/>
      <c r="CJ18" s="42">
        <f>SUM(CK19:CK21)</f>
        <v>10802.79</v>
      </c>
      <c r="CK18" s="43"/>
      <c r="CL18" s="28"/>
      <c r="CM18" s="27"/>
      <c r="CN18" s="42">
        <f>SUM(CO19:CO21)</f>
        <v>10802.79</v>
      </c>
      <c r="CO18" s="43"/>
      <c r="CP18" s="28"/>
      <c r="CQ18" s="27"/>
      <c r="CR18" s="42">
        <f>SUM(CS19:CS21)</f>
        <v>11186.93</v>
      </c>
      <c r="CS18" s="43"/>
      <c r="CT18" s="28"/>
      <c r="CU18" s="27"/>
      <c r="CV18" s="42">
        <f>SUM(CW19:CW21)</f>
        <v>10802.79</v>
      </c>
      <c r="CW18" s="43"/>
      <c r="CX18" s="28"/>
      <c r="CY18" s="27"/>
      <c r="CZ18" s="42">
        <f>SUM(DA19:DA21)</f>
        <v>10802.789999999999</v>
      </c>
      <c r="DA18" s="43"/>
      <c r="DB18" s="28"/>
      <c r="DC18" s="27"/>
      <c r="DD18" s="42">
        <f>SUM(DE19:DE21)</f>
        <v>10802.789999999999</v>
      </c>
      <c r="DE18" s="43"/>
      <c r="DF18" s="28"/>
      <c r="DG18" s="27"/>
      <c r="DH18" s="42">
        <f>SUM(DI19:DI21)</f>
        <v>10817.07</v>
      </c>
      <c r="DI18" s="43"/>
      <c r="DJ18" s="28"/>
      <c r="DK18" s="27"/>
      <c r="DL18" s="42">
        <f>SUM(DM19:DM21)</f>
        <v>11029.93</v>
      </c>
      <c r="DM18" s="43"/>
      <c r="DN18" s="28"/>
      <c r="DO18" s="27"/>
      <c r="DP18" s="42">
        <f>SUM(DQ19:DQ21)</f>
        <v>19051.230000000003</v>
      </c>
      <c r="DQ18" s="43"/>
      <c r="DR18" s="28"/>
      <c r="DS18" s="27"/>
      <c r="DT18" s="42">
        <f>SUM(DU19:DU21)</f>
        <v>8167.09</v>
      </c>
      <c r="DU18" s="43"/>
      <c r="DV18" s="28"/>
      <c r="DW18" s="27"/>
      <c r="DX18" s="42">
        <v>134300</v>
      </c>
      <c r="DY18" s="43"/>
      <c r="DZ18" s="28"/>
      <c r="EA18" s="27"/>
      <c r="EB18" s="42">
        <v>134300</v>
      </c>
      <c r="EC18" s="43"/>
      <c r="ED18" s="28"/>
      <c r="EE18" s="27"/>
      <c r="EF18" s="42">
        <f>SUM(EG19:EG21)</f>
        <v>0</v>
      </c>
      <c r="EG18" s="43"/>
      <c r="EH18" s="28"/>
      <c r="EI18" s="27"/>
      <c r="EJ18" s="42">
        <f>SUM(EK19:EK21)</f>
        <v>0</v>
      </c>
      <c r="EK18" s="43"/>
      <c r="EL18" s="28"/>
      <c r="EM18" s="27"/>
      <c r="EN18" s="42">
        <f>SUM(EO19:EO21)</f>
        <v>0</v>
      </c>
      <c r="EO18" s="43"/>
      <c r="EP18" s="28"/>
      <c r="EQ18" s="27"/>
      <c r="ER18" s="42">
        <f>SUM(ES19:ES21)</f>
        <v>0</v>
      </c>
      <c r="ES18" s="43"/>
      <c r="ET18" s="28"/>
      <c r="EU18" s="27"/>
      <c r="EV18" s="42">
        <f>SUM(EW19:EW21)</f>
        <v>0</v>
      </c>
      <c r="EW18" s="43"/>
      <c r="EX18" s="28"/>
      <c r="EY18" s="27"/>
      <c r="EZ18" s="42">
        <f>SUM(FA19:FA21)</f>
        <v>0</v>
      </c>
      <c r="FA18" s="43"/>
      <c r="FB18" s="28"/>
      <c r="FC18" s="27"/>
      <c r="FD18" s="42">
        <f>SUM(FE19:FE21)</f>
        <v>0</v>
      </c>
      <c r="FE18" s="43"/>
      <c r="FF18" s="28"/>
      <c r="FG18" s="27"/>
      <c r="FH18" s="42">
        <f>SUM(FI19:FI21)</f>
        <v>0</v>
      </c>
      <c r="FI18" s="43"/>
      <c r="FJ18" s="28"/>
      <c r="FK18" s="27"/>
      <c r="FL18" s="42">
        <f>SUM(FM19:FM21)</f>
        <v>0</v>
      </c>
      <c r="FM18" s="43"/>
      <c r="FN18" s="28"/>
      <c r="FO18" s="27"/>
      <c r="FP18" s="42">
        <f>SUM(FQ19:FQ21)</f>
        <v>0</v>
      </c>
      <c r="FQ18" s="43"/>
      <c r="FR18" s="28"/>
      <c r="FS18" s="27"/>
      <c r="FT18" s="42">
        <f>SUM(FU19:FU21)</f>
        <v>0</v>
      </c>
      <c r="FU18" s="43"/>
      <c r="FV18" s="28"/>
      <c r="FW18" s="27"/>
      <c r="FX18" s="42">
        <f>SUM(FY19:FY21)</f>
        <v>0</v>
      </c>
      <c r="FY18" s="43"/>
      <c r="FZ18" s="28"/>
      <c r="GA18" s="27"/>
      <c r="GB18" s="42">
        <f>SUM(GC19:GC21)</f>
        <v>0</v>
      </c>
      <c r="GC18" s="43"/>
    </row>
    <row r="19" spans="3:185" x14ac:dyDescent="0.2">
      <c r="D19" t="s">
        <v>5015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Buchungen'!F2:F730,'P23+P24 monthly Buchungen'!D2:D730,$E19,'P23+P24 monthly Buchungen'!C2:C730,"&gt;="&amp;U$4,'P23+P24 monthly Buchungen'!C2:C730,"&lt;"&amp;U$5+1,'P23+P24 monthly Buchungen'!L2:L730,"Ausgaben")-SUMIFS('P23+P24 monthly Buchungen'!F2:F730,'P23+P24 monthly Buchungen'!D2:D730,$E19,'P23+P24 monthly Buchungen'!C2:C730,"&gt;="&amp;U$4,'P23+P24 monthly Buchungen'!C2:C730,"&lt;"&amp;U$5+1,'P23+P24 monthly Buchungen'!P2:P730,"Einnahmen")+SUMIFS('P23+P24 monthly Buchungen'!F2:F730,'P23+P24 monthly Buchungen'!D2:D730,$E19,'P23+P24 monthly Buchungen'!C2:C730,"&gt;="&amp;U$4,'P23+P24 monthly Buchungen'!C2:C730,"&lt;"&amp;U$5+1,'P23+P24 monthly Buchungen'!L2:L730,"Einnahmen")-SUMIFS('P23+P24 monthly Buchungen'!F2:F730,'P23+P24 monthly Buchungen'!D2:D730,$E19,'P23+P24 monthly Buchungen'!C2:C730,"&gt;="&amp;U$4,'P23+P24 monthly Buchungen'!C2:C730,"&lt;"&amp;U$5+1,'P23+P24 monthly Buchungen'!P2:P730,"Ausgaben")</f>
        <v>0</v>
      </c>
      <c r="V19" s="21"/>
      <c r="Y19" s="26">
        <f>SUMIFS('P23+P24 monthly Buchungen'!F2:F730,'P23+P24 monthly Buchungen'!D2:D730,$E19,'P23+P24 monthly Buchungen'!C2:C730,"&gt;="&amp;Y$4,'P23+P24 monthly Buchungen'!C2:C730,"&lt;"&amp;Y$5+1,'P23+P24 monthly Buchungen'!L2:L730,"Ausgaben")-SUMIFS('P23+P24 monthly Buchungen'!F2:F730,'P23+P24 monthly Buchungen'!D2:D730,$E19,'P23+P24 monthly Buchungen'!C2:C730,"&gt;="&amp;Y$4,'P23+P24 monthly Buchungen'!C2:C730,"&lt;"&amp;Y$5+1,'P23+P24 monthly Buchungen'!P2:P730,"Einnahmen")+SUMIFS('P23+P24 monthly Buchungen'!F2:F730,'P23+P24 monthly Buchungen'!D2:D730,$E19,'P23+P24 monthly Buchungen'!C2:C730,"&gt;="&amp;Y$4,'P23+P24 monthly Buchungen'!C2:C730,"&lt;"&amp;Y$5+1,'P23+P24 monthly Buchungen'!L2:L730,"Einnahmen")-SUMIFS('P23+P24 monthly Buchungen'!F2:F730,'P23+P24 monthly Buchungen'!D2:D730,$E19,'P23+P24 monthly Buchungen'!C2:C730,"&gt;="&amp;Y$4,'P23+P24 monthly Buchungen'!C2:C730,"&lt;"&amp;Y$5+1,'P23+P24 monthly Buchungen'!P2:P730,"Ausgaben")</f>
        <v>3683.85</v>
      </c>
      <c r="Z19" s="21"/>
      <c r="AC19" s="26">
        <f>SUMIFS('P23+P24 monthly Buchungen'!F2:F730,'P23+P24 monthly Buchungen'!D2:D730,$E19,'P23+P24 monthly Buchungen'!C2:C730,"&gt;="&amp;AC$4,'P23+P24 monthly Buchungen'!C2:C730,"&lt;"&amp;AC$5+1,'P23+P24 monthly Buchungen'!L2:L730,"Ausgaben")-SUMIFS('P23+P24 monthly Buchungen'!F2:F730,'P23+P24 monthly Buchungen'!D2:D730,$E19,'P23+P24 monthly Buchungen'!C2:C730,"&gt;="&amp;AC$4,'P23+P24 monthly Buchungen'!C2:C730,"&lt;"&amp;AC$5+1,'P23+P24 monthly Buchungen'!P2:P730,"Einnahmen")+SUMIFS('P23+P24 monthly Buchungen'!F2:F730,'P23+P24 monthly Buchungen'!D2:D730,$E19,'P23+P24 monthly Buchungen'!C2:C730,"&gt;="&amp;AC$4,'P23+P24 monthly Buchungen'!C2:C730,"&lt;"&amp;AC$5+1,'P23+P24 monthly Buchungen'!L2:L730,"Einnahmen")-SUMIFS('P23+P24 monthly Buchungen'!F2:F730,'P23+P24 monthly Buchungen'!D2:D730,$E19,'P23+P24 monthly Buchungen'!C2:C730,"&gt;="&amp;AC$4,'P23+P24 monthly Buchungen'!C2:C730,"&lt;"&amp;AC$5+1,'P23+P24 monthly Buchungen'!P2:P730,"Ausgaben")</f>
        <v>3683.84</v>
      </c>
      <c r="AD19" s="21"/>
      <c r="AG19" s="26">
        <f>SUMIFS('P23+P24 monthly Buchungen'!F2:F730,'P23+P24 monthly Buchungen'!D2:D730,$E19,'P23+P24 monthly Buchungen'!C2:C730,"&gt;="&amp;AG$4,'P23+P24 monthly Buchungen'!C2:C730,"&lt;"&amp;AG$5+1,'P23+P24 monthly Buchungen'!L2:L730,"Ausgaben")-SUMIFS('P23+P24 monthly Buchungen'!F2:F730,'P23+P24 monthly Buchungen'!D2:D730,$E19,'P23+P24 monthly Buchungen'!C2:C730,"&gt;="&amp;AG$4,'P23+P24 monthly Buchungen'!C2:C730,"&lt;"&amp;AG$5+1,'P23+P24 monthly Buchungen'!P2:P730,"Einnahmen")+SUMIFS('P23+P24 monthly Buchungen'!F2:F730,'P23+P24 monthly Buchungen'!D2:D730,$E19,'P23+P24 monthly Buchungen'!C2:C730,"&gt;="&amp;AG$4,'P23+P24 monthly Buchungen'!C2:C730,"&lt;"&amp;AG$5+1,'P23+P24 monthly Buchungen'!L2:L730,"Einnahmen")-SUMIFS('P23+P24 monthly Buchungen'!F2:F730,'P23+P24 monthly Buchungen'!D2:D730,$E19,'P23+P24 monthly Buchungen'!C2:C730,"&gt;="&amp;AG$4,'P23+P24 monthly Buchungen'!C2:C730,"&lt;"&amp;AG$5+1,'P23+P24 monthly Buchungen'!P2:P730,"Ausgaben")</f>
        <v>3683.84</v>
      </c>
      <c r="AH19" s="21"/>
      <c r="AK19" s="26">
        <f>SUMIFS('P23+P24 monthly Buchungen'!F2:F730,'P23+P24 monthly Buchungen'!D2:D730,$E19,'P23+P24 monthly Buchungen'!C2:C730,"&gt;="&amp;AK$4,'P23+P24 monthly Buchungen'!C2:C730,"&lt;"&amp;AK$5+1,'P23+P24 monthly Buchungen'!L2:L730,"Ausgaben")-SUMIFS('P23+P24 monthly Buchungen'!F2:F730,'P23+P24 monthly Buchungen'!D2:D730,$E19,'P23+P24 monthly Buchungen'!C2:C730,"&gt;="&amp;AK$4,'P23+P24 monthly Buchungen'!C2:C730,"&lt;"&amp;AK$5+1,'P23+P24 monthly Buchungen'!P2:P730,"Einnahmen")+SUMIFS('P23+P24 monthly Buchungen'!F2:F730,'P23+P24 monthly Buchungen'!D2:D730,$E19,'P23+P24 monthly Buchungen'!C2:C730,"&gt;="&amp;AK$4,'P23+P24 monthly Buchungen'!C2:C730,"&lt;"&amp;AK$5+1,'P23+P24 monthly Buchungen'!L2:L730,"Einnahmen")-SUMIFS('P23+P24 monthly Buchungen'!F2:F730,'P23+P24 monthly Buchungen'!D2:D730,$E19,'P23+P24 monthly Buchungen'!C2:C730,"&gt;="&amp;AK$4,'P23+P24 monthly Buchungen'!C2:C730,"&lt;"&amp;AK$5+1,'P23+P24 monthly Buchungen'!P2:P730,"Ausgaben")</f>
        <v>3683.84</v>
      </c>
      <c r="AL19" s="21"/>
      <c r="AO19" s="26">
        <f>SUMIFS('P23+P24 monthly Buchungen'!F2:F730,'P23+P24 monthly Buchungen'!D2:D730,$E19,'P23+P24 monthly Buchungen'!C2:C730,"&gt;="&amp;AO$4,'P23+P24 monthly Buchungen'!C2:C730,"&lt;"&amp;AO$5+1,'P23+P24 monthly Buchungen'!L2:L730,"Ausgaben")-SUMIFS('P23+P24 monthly Buchungen'!F2:F730,'P23+P24 monthly Buchungen'!D2:D730,$E19,'P23+P24 monthly Buchungen'!C2:C730,"&gt;="&amp;AO$4,'P23+P24 monthly Buchungen'!C2:C730,"&lt;"&amp;AO$5+1,'P23+P24 monthly Buchungen'!P2:P730,"Einnahmen")+SUMIFS('P23+P24 monthly Buchungen'!F2:F730,'P23+P24 monthly Buchungen'!D2:D730,$E19,'P23+P24 monthly Buchungen'!C2:C730,"&gt;="&amp;AO$4,'P23+P24 monthly Buchungen'!C2:C730,"&lt;"&amp;AO$5+1,'P23+P24 monthly Buchungen'!L2:L730,"Einnahmen")-SUMIFS('P23+P24 monthly Buchungen'!F2:F730,'P23+P24 monthly Buchungen'!D2:D730,$E19,'P23+P24 monthly Buchungen'!C2:C730,"&gt;="&amp;AO$4,'P23+P24 monthly Buchungen'!C2:C730,"&lt;"&amp;AO$5+1,'P23+P24 monthly Buchungen'!P2:P730,"Ausgaben")</f>
        <v>3779.46</v>
      </c>
      <c r="AP19" s="21"/>
      <c r="AS19" s="26">
        <f>SUMIFS('P23+P24 monthly Buchungen'!F2:F730,'P23+P24 monthly Buchungen'!D2:D730,$E19,'P23+P24 monthly Buchungen'!C2:C730,"&gt;="&amp;AS$4,'P23+P24 monthly Buchungen'!C2:C730,"&lt;"&amp;AS$5+1,'P23+P24 monthly Buchungen'!L2:L730,"Ausgaben")-SUMIFS('P23+P24 monthly Buchungen'!F2:F730,'P23+P24 monthly Buchungen'!D2:D730,$E19,'P23+P24 monthly Buchungen'!C2:C730,"&gt;="&amp;AS$4,'P23+P24 monthly Buchungen'!C2:C730,"&lt;"&amp;AS$5+1,'P23+P24 monthly Buchungen'!P2:P730,"Einnahmen")+SUMIFS('P23+P24 monthly Buchungen'!F2:F730,'P23+P24 monthly Buchungen'!D2:D730,$E19,'P23+P24 monthly Buchungen'!C2:C730,"&gt;="&amp;AS$4,'P23+P24 monthly Buchungen'!C2:C730,"&lt;"&amp;AS$5+1,'P23+P24 monthly Buchungen'!L2:L730,"Einnahmen")-SUMIFS('P23+P24 monthly Buchungen'!F2:F730,'P23+P24 monthly Buchungen'!D2:D730,$E19,'P23+P24 monthly Buchungen'!C2:C730,"&gt;="&amp;AS$4,'P23+P24 monthly Buchungen'!C2:C730,"&lt;"&amp;AS$5+1,'P23+P24 monthly Buchungen'!P2:P730,"Ausgaben")</f>
        <v>4350.38</v>
      </c>
      <c r="AT19" s="21"/>
      <c r="AW19" s="26">
        <f>SUMIFS('P23+P24 monthly Buchungen'!F2:F730,'P23+P24 monthly Buchungen'!D2:D730,$E19,'P23+P24 monthly Buchungen'!C2:C730,"&gt;="&amp;AW$4,'P23+P24 monthly Buchungen'!C2:C730,"&lt;"&amp;AW$5+1,'P23+P24 monthly Buchungen'!L2:L730,"Ausgaben")-SUMIFS('P23+P24 monthly Buchungen'!F2:F730,'P23+P24 monthly Buchungen'!D2:D730,$E19,'P23+P24 monthly Buchungen'!C2:C730,"&gt;="&amp;AW$4,'P23+P24 monthly Buchungen'!C2:C730,"&lt;"&amp;AW$5+1,'P23+P24 monthly Buchungen'!P2:P730,"Einnahmen")+SUMIFS('P23+P24 monthly Buchungen'!F2:F730,'P23+P24 monthly Buchungen'!D2:D730,$E19,'P23+P24 monthly Buchungen'!C2:C730,"&gt;="&amp;AW$4,'P23+P24 monthly Buchungen'!C2:C730,"&lt;"&amp;AW$5+1,'P23+P24 monthly Buchungen'!L2:L730,"Einnahmen")-SUMIFS('P23+P24 monthly Buchungen'!F2:F730,'P23+P24 monthly Buchungen'!D2:D730,$E19,'P23+P24 monthly Buchungen'!C2:C730,"&gt;="&amp;AW$4,'P23+P24 monthly Buchungen'!C2:C730,"&lt;"&amp;AW$5+1,'P23+P24 monthly Buchungen'!P2:P730,"Ausgaben")</f>
        <v>3832.0699999999997</v>
      </c>
      <c r="AX19" s="21"/>
      <c r="BA19" s="26">
        <f>SUMIFS('P23+P24 monthly Buchungen'!F2:F730,'P23+P24 monthly Buchungen'!D2:D730,$E19,'P23+P24 monthly Buchungen'!C2:C730,"&gt;="&amp;BA$4,'P23+P24 monthly Buchungen'!C2:C730,"&lt;"&amp;BA$5+1,'P23+P24 monthly Buchungen'!L2:L730,"Ausgaben")-SUMIFS('P23+P24 monthly Buchungen'!F2:F730,'P23+P24 monthly Buchungen'!D2:D730,$E19,'P23+P24 monthly Buchungen'!C2:C730,"&gt;="&amp;BA$4,'P23+P24 monthly Buchungen'!C2:C730,"&lt;"&amp;BA$5+1,'P23+P24 monthly Buchungen'!P2:P730,"Einnahmen")+SUMIFS('P23+P24 monthly Buchungen'!F2:F730,'P23+P24 monthly Buchungen'!D2:D730,$E19,'P23+P24 monthly Buchungen'!C2:C730,"&gt;="&amp;BA$4,'P23+P24 monthly Buchungen'!C2:C730,"&lt;"&amp;BA$5+1,'P23+P24 monthly Buchungen'!L2:L730,"Einnahmen")-SUMIFS('P23+P24 monthly Buchungen'!F2:F730,'P23+P24 monthly Buchungen'!D2:D730,$E19,'P23+P24 monthly Buchungen'!C2:C730,"&gt;="&amp;BA$4,'P23+P24 monthly Buchungen'!C2:C730,"&lt;"&amp;BA$5+1,'P23+P24 monthly Buchungen'!P2:P730,"Ausgaben")</f>
        <v>3832.0699999999997</v>
      </c>
      <c r="BB19" s="21"/>
      <c r="BE19" s="26">
        <f>SUMIFS('P23+P24 monthly Buchungen'!F2:F730,'P23+P24 monthly Buchungen'!D2:D730,$E19,'P23+P24 monthly Buchungen'!C2:C730,"&gt;="&amp;BE$4,'P23+P24 monthly Buchungen'!C2:C730,"&lt;"&amp;BE$5+1,'P23+P24 monthly Buchungen'!L2:L730,"Ausgaben")-SUMIFS('P23+P24 monthly Buchungen'!F2:F730,'P23+P24 monthly Buchungen'!D2:D730,$E19,'P23+P24 monthly Buchungen'!C2:C730,"&gt;="&amp;BE$4,'P23+P24 monthly Buchungen'!C2:C730,"&lt;"&amp;BE$5+1,'P23+P24 monthly Buchungen'!P2:P730,"Einnahmen")+SUMIFS('P23+P24 monthly Buchungen'!F2:F730,'P23+P24 monthly Buchungen'!D2:D730,$E19,'P23+P24 monthly Buchungen'!C2:C730,"&gt;="&amp;BE$4,'P23+P24 monthly Buchungen'!C2:C730,"&lt;"&amp;BE$5+1,'P23+P24 monthly Buchungen'!L2:L730,"Einnahmen")-SUMIFS('P23+P24 monthly Buchungen'!F2:F730,'P23+P24 monthly Buchungen'!D2:D730,$E19,'P23+P24 monthly Buchungen'!C2:C730,"&gt;="&amp;BE$4,'P23+P24 monthly Buchungen'!C2:C730,"&lt;"&amp;BE$5+1,'P23+P24 monthly Buchungen'!P2:P730,"Ausgaben")</f>
        <v>3825.48</v>
      </c>
      <c r="BF19" s="21"/>
      <c r="BI19" s="26">
        <f>SUMIFS('P23+P24 monthly Buchungen'!F2:F730,'P23+P24 monthly Buchungen'!D2:D730,$E19,'P23+P24 monthly Buchungen'!C2:C730,"&gt;="&amp;BI$4,'P23+P24 monthly Buchungen'!C2:C730,"&lt;"&amp;BI$5+1,'P23+P24 monthly Buchungen'!L2:L730,"Ausgaben")-SUMIFS('P23+P24 monthly Buchungen'!F2:F730,'P23+P24 monthly Buchungen'!D2:D730,$E19,'P23+P24 monthly Buchungen'!C2:C730,"&gt;="&amp;BI$4,'P23+P24 monthly Buchungen'!C2:C730,"&lt;"&amp;BI$5+1,'P23+P24 monthly Buchungen'!P2:P730,"Einnahmen")+SUMIFS('P23+P24 monthly Buchungen'!F2:F730,'P23+P24 monthly Buchungen'!D2:D730,$E19,'P23+P24 monthly Buchungen'!C2:C730,"&gt;="&amp;BI$4,'P23+P24 monthly Buchungen'!C2:C730,"&lt;"&amp;BI$5+1,'P23+P24 monthly Buchungen'!L2:L730,"Einnahmen")-SUMIFS('P23+P24 monthly Buchungen'!F2:F730,'P23+P24 monthly Buchungen'!D2:D730,$E19,'P23+P24 monthly Buchungen'!C2:C730,"&gt;="&amp;BI$4,'P23+P24 monthly Buchungen'!C2:C730,"&lt;"&amp;BI$5+1,'P23+P24 monthly Buchungen'!P2:P730,"Ausgaben")</f>
        <v>3832.0699999999997</v>
      </c>
      <c r="BJ19" s="21"/>
      <c r="BM19" s="26">
        <f>SUMIFS('P23+P24 monthly Buchungen'!F2:F730,'P23+P24 monthly Buchungen'!D2:D730,$E19,'P23+P24 monthly Buchungen'!C2:C730,"&gt;="&amp;BM$4,'P23+P24 monthly Buchungen'!C2:C730,"&lt;"&amp;BM$5+1,'P23+P24 monthly Buchungen'!L2:L730,"Ausgaben")-SUMIFS('P23+P24 monthly Buchungen'!F2:F730,'P23+P24 monthly Buchungen'!D2:D730,$E19,'P23+P24 monthly Buchungen'!C2:C730,"&gt;="&amp;BM$4,'P23+P24 monthly Buchungen'!C2:C730,"&lt;"&amp;BM$5+1,'P23+P24 monthly Buchungen'!P2:P730,"Einnahmen")+SUMIFS('P23+P24 monthly Buchungen'!F2:F730,'P23+P24 monthly Buchungen'!D2:D730,$E19,'P23+P24 monthly Buchungen'!C2:C730,"&gt;="&amp;BM$4,'P23+P24 monthly Buchungen'!C2:C730,"&lt;"&amp;BM$5+1,'P23+P24 monthly Buchungen'!L2:L730,"Einnahmen")-SUMIFS('P23+P24 monthly Buchungen'!F2:F730,'P23+P24 monthly Buchungen'!D2:D730,$E19,'P23+P24 monthly Buchungen'!C2:C730,"&gt;="&amp;BM$4,'P23+P24 monthly Buchungen'!C2:C730,"&lt;"&amp;BM$5+1,'P23+P24 monthly Buchungen'!P2:P730,"Ausgaben")</f>
        <v>6693.9</v>
      </c>
      <c r="BN19" s="21"/>
      <c r="BQ19" s="26">
        <f>SUMIFS('P23+P24 monthly Buchungen'!F2:F730,'P23+P24 monthly Buchungen'!D2:D730,$E19,'P23+P24 monthly Buchungen'!C2:C730,"&gt;="&amp;BQ$4,'P23+P24 monthly Buchungen'!C2:C730,"&lt;"&amp;BQ$5+1,'P23+P24 monthly Buchungen'!L2:L730,"Ausgaben")-SUMIFS('P23+P24 monthly Buchungen'!F2:F730,'P23+P24 monthly Buchungen'!D2:D730,$E19,'P23+P24 monthly Buchungen'!C2:C730,"&gt;="&amp;BQ$4,'P23+P24 monthly Buchungen'!C2:C730,"&lt;"&amp;BQ$5+1,'P23+P24 monthly Buchungen'!P2:P730,"Einnahmen")+SUMIFS('P23+P24 monthly Buchungen'!F2:F730,'P23+P24 monthly Buchungen'!D2:D730,$E19,'P23+P24 monthly Buchungen'!C2:C730,"&gt;="&amp;BQ$4,'P23+P24 monthly Buchungen'!C2:C730,"&lt;"&amp;BQ$5+1,'P23+P24 monthly Buchungen'!L2:L730,"Einnahmen")-SUMIFS('P23+P24 monthly Buchungen'!F2:F730,'P23+P24 monthly Buchungen'!D2:D730,$E19,'P23+P24 monthly Buchungen'!C2:C730,"&gt;="&amp;BQ$4,'P23+P24 monthly Buchungen'!C2:C730,"&lt;"&amp;BQ$5+1,'P23+P24 monthly Buchungen'!P2:P730,"Ausgaben")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Buchungen'!F2:F730,'P23+P24 monthly Buchungen'!D2:D730,$E19,'P23+P24 monthly Buchungen'!C2:C730,"&gt;="&amp;CC$4,'P23+P24 monthly Buchungen'!C2:C730,"&lt;"&amp;CC$5+1,'P23+P24 monthly Buchungen'!L2:L730,"Ausgaben")-SUMIFS('P23+P24 monthly Buchungen'!F2:F730,'P23+P24 monthly Buchungen'!D2:D730,$E19,'P23+P24 monthly Buchungen'!C2:C730,"&gt;="&amp;CC$4,'P23+P24 monthly Buchungen'!C2:C730,"&lt;"&amp;CC$5+1,'P23+P24 monthly Buchungen'!P2:P730,"Einnahmen")+SUMIFS('P23+P24 monthly Buchungen'!F2:F730,'P23+P24 monthly Buchungen'!D2:D730,$E19,'P23+P24 monthly Buchungen'!C2:C730,"&gt;="&amp;CC$4,'P23+P24 monthly Buchungen'!C2:C730,"&lt;"&amp;CC$5+1,'P23+P24 monthly Buchungen'!L2:L730,"Einnahmen")-SUMIFS('P23+P24 monthly Buchungen'!F2:F730,'P23+P24 monthly Buchungen'!D2:D730,$E19,'P23+P24 monthly Buchungen'!C2:C730,"&gt;="&amp;CC$4,'P23+P24 monthly Buchungen'!C2:C730,"&lt;"&amp;CC$5+1,'P23+P24 monthly Buchungen'!P2:P730,"Ausgaben")</f>
        <v>3815.94</v>
      </c>
      <c r="CD19" s="21"/>
      <c r="CG19" s="26">
        <f>SUMIFS('P23+P24 monthly Buchungen'!F2:F730,'P23+P24 monthly Buchungen'!D2:D730,$E19,'P23+P24 monthly Buchungen'!C2:C730,"&gt;="&amp;CG$4,'P23+P24 monthly Buchungen'!C2:C730,"&lt;"&amp;CG$5+1,'P23+P24 monthly Buchungen'!L2:L730,"Ausgaben")-SUMIFS('P23+P24 monthly Buchungen'!F2:F730,'P23+P24 monthly Buchungen'!D2:D730,$E19,'P23+P24 monthly Buchungen'!C2:C730,"&gt;="&amp;CG$4,'P23+P24 monthly Buchungen'!C2:C730,"&lt;"&amp;CG$5+1,'P23+P24 monthly Buchungen'!P2:P730,"Einnahmen")+SUMIFS('P23+P24 monthly Buchungen'!F2:F730,'P23+P24 monthly Buchungen'!D2:D730,$E19,'P23+P24 monthly Buchungen'!C2:C730,"&gt;="&amp;CG$4,'P23+P24 monthly Buchungen'!C2:C730,"&lt;"&amp;CG$5+1,'P23+P24 monthly Buchungen'!L2:L730,"Einnahmen")-SUMIFS('P23+P24 monthly Buchungen'!F2:F730,'P23+P24 monthly Buchungen'!D2:D730,$E19,'P23+P24 monthly Buchungen'!C2:C730,"&gt;="&amp;CG$4,'P23+P24 monthly Buchungen'!C2:C730,"&lt;"&amp;CG$5+1,'P23+P24 monthly Buchungen'!P2:P730,"Ausgaben")</f>
        <v>3815.94</v>
      </c>
      <c r="CH19" s="21"/>
      <c r="CK19" s="26">
        <f>SUMIFS('P23+P24 monthly Buchungen'!F2:F730,'P23+P24 monthly Buchungen'!D2:D730,$E19,'P23+P24 monthly Buchungen'!C2:C730,"&gt;="&amp;CK$4,'P23+P24 monthly Buchungen'!C2:C730,"&lt;"&amp;CK$5+1,'P23+P24 monthly Buchungen'!L2:L730,"Ausgaben")-SUMIFS('P23+P24 monthly Buchungen'!F2:F730,'P23+P24 monthly Buchungen'!D2:D730,$E19,'P23+P24 monthly Buchungen'!C2:C730,"&gt;="&amp;CK$4,'P23+P24 monthly Buchungen'!C2:C730,"&lt;"&amp;CK$5+1,'P23+P24 monthly Buchungen'!P2:P730,"Einnahmen")+SUMIFS('P23+P24 monthly Buchungen'!F2:F730,'P23+P24 monthly Buchungen'!D2:D730,$E19,'P23+P24 monthly Buchungen'!C2:C730,"&gt;="&amp;CK$4,'P23+P24 monthly Buchungen'!C2:C730,"&lt;"&amp;CK$5+1,'P23+P24 monthly Buchungen'!L2:L730,"Einnahmen")-SUMIFS('P23+P24 monthly Buchungen'!F2:F730,'P23+P24 monthly Buchungen'!D2:D730,$E19,'P23+P24 monthly Buchungen'!C2:C730,"&gt;="&amp;CK$4,'P23+P24 monthly Buchungen'!C2:C730,"&lt;"&amp;CK$5+1,'P23+P24 monthly Buchungen'!P2:P730,"Ausgaben")</f>
        <v>4043.52</v>
      </c>
      <c r="CL19" s="21"/>
      <c r="CO19" s="26">
        <f>SUMIFS('P23+P24 monthly Buchungen'!F2:F730,'P23+P24 monthly Buchungen'!D2:D730,$E19,'P23+P24 monthly Buchungen'!C2:C730,"&gt;="&amp;CO$4,'P23+P24 monthly Buchungen'!C2:C730,"&lt;"&amp;CO$5+1,'P23+P24 monthly Buchungen'!L2:L730,"Ausgaben")-SUMIFS('P23+P24 monthly Buchungen'!F2:F730,'P23+P24 monthly Buchungen'!D2:D730,$E19,'P23+P24 monthly Buchungen'!C2:C730,"&gt;="&amp;CO$4,'P23+P24 monthly Buchungen'!C2:C730,"&lt;"&amp;CO$5+1,'P23+P24 monthly Buchungen'!P2:P730,"Einnahmen")+SUMIFS('P23+P24 monthly Buchungen'!F2:F730,'P23+P24 monthly Buchungen'!D2:D730,$E19,'P23+P24 monthly Buchungen'!C2:C730,"&gt;="&amp;CO$4,'P23+P24 monthly Buchungen'!C2:C730,"&lt;"&amp;CO$5+1,'P23+P24 monthly Buchungen'!L2:L730,"Einnahmen")-SUMIFS('P23+P24 monthly Buchungen'!F2:F730,'P23+P24 monthly Buchungen'!D2:D730,$E19,'P23+P24 monthly Buchungen'!C2:C730,"&gt;="&amp;CO$4,'P23+P24 monthly Buchungen'!C2:C730,"&lt;"&amp;CO$5+1,'P23+P24 monthly Buchungen'!P2:P730,"Ausgaben")</f>
        <v>4043.52</v>
      </c>
      <c r="CP19" s="21"/>
      <c r="CS19" s="26">
        <f>SUMIFS('P23+P24 monthly Buchungen'!F2:F730,'P23+P24 monthly Buchungen'!D2:D730,$E19,'P23+P24 monthly Buchungen'!C2:C730,"&gt;="&amp;CS$4,'P23+P24 monthly Buchungen'!C2:C730,"&lt;"&amp;CS$5+1,'P23+P24 monthly Buchungen'!L2:L730,"Ausgaben")-SUMIFS('P23+P24 monthly Buchungen'!F2:F730,'P23+P24 monthly Buchungen'!D2:D730,$E19,'P23+P24 monthly Buchungen'!C2:C730,"&gt;="&amp;CS$4,'P23+P24 monthly Buchungen'!C2:C730,"&lt;"&amp;CS$5+1,'P23+P24 monthly Buchungen'!P2:P730,"Einnahmen")+SUMIFS('P23+P24 monthly Buchungen'!F2:F730,'P23+P24 monthly Buchungen'!D2:D730,$E19,'P23+P24 monthly Buchungen'!C2:C730,"&gt;="&amp;CS$4,'P23+P24 monthly Buchungen'!C2:C730,"&lt;"&amp;CS$5+1,'P23+P24 monthly Buchungen'!L2:L730,"Einnahmen")-SUMIFS('P23+P24 monthly Buchungen'!F2:F730,'P23+P24 monthly Buchungen'!D2:D730,$E19,'P23+P24 monthly Buchungen'!C2:C730,"&gt;="&amp;CS$4,'P23+P24 monthly Buchungen'!C2:C730,"&lt;"&amp;CS$5+1,'P23+P24 monthly Buchungen'!P2:P730,"Ausgaben")</f>
        <v>4181.66</v>
      </c>
      <c r="CT19" s="21"/>
      <c r="CW19" s="26">
        <f>SUMIFS('P23+P24 monthly Buchungen'!F2:F730,'P23+P24 monthly Buchungen'!D2:D730,$E19,'P23+P24 monthly Buchungen'!C2:C730,"&gt;="&amp;CW$4,'P23+P24 monthly Buchungen'!C2:C730,"&lt;"&amp;CW$5+1,'P23+P24 monthly Buchungen'!L2:L730,"Ausgaben")-SUMIFS('P23+P24 monthly Buchungen'!F2:F730,'P23+P24 monthly Buchungen'!D2:D730,$E19,'P23+P24 monthly Buchungen'!C2:C730,"&gt;="&amp;CW$4,'P23+P24 monthly Buchungen'!C2:C730,"&lt;"&amp;CW$5+1,'P23+P24 monthly Buchungen'!P2:P730,"Einnahmen")+SUMIFS('P23+P24 monthly Buchungen'!F2:F730,'P23+P24 monthly Buchungen'!D2:D730,$E19,'P23+P24 monthly Buchungen'!C2:C730,"&gt;="&amp;CW$4,'P23+P24 monthly Buchungen'!C2:C730,"&lt;"&amp;CW$5+1,'P23+P24 monthly Buchungen'!L2:L730,"Einnahmen")-SUMIFS('P23+P24 monthly Buchungen'!F2:F730,'P23+P24 monthly Buchungen'!D2:D730,$E19,'P23+P24 monthly Buchungen'!C2:C730,"&gt;="&amp;CW$4,'P23+P24 monthly Buchungen'!C2:C730,"&lt;"&amp;CW$5+1,'P23+P24 monthly Buchungen'!P2:P730,"Ausgaben")</f>
        <v>4043.52</v>
      </c>
      <c r="CX19" s="21"/>
      <c r="DA19" s="26">
        <f>SUMIFS('P23+P24 monthly Buchungen'!F2:F730,'P23+P24 monthly Buchungen'!D2:D730,$E19,'P23+P24 monthly Buchungen'!C2:C730,"&gt;="&amp;DA$4,'P23+P24 monthly Buchungen'!C2:C730,"&lt;"&amp;DA$5+1,'P23+P24 monthly Buchungen'!L2:L730,"Ausgaben")-SUMIFS('P23+P24 monthly Buchungen'!F2:F730,'P23+P24 monthly Buchungen'!D2:D730,$E19,'P23+P24 monthly Buchungen'!C2:C730,"&gt;="&amp;DA$4,'P23+P24 monthly Buchungen'!C2:C730,"&lt;"&amp;DA$5+1,'P23+P24 monthly Buchungen'!P2:P730,"Einnahmen")+SUMIFS('P23+P24 monthly Buchungen'!F2:F730,'P23+P24 monthly Buchungen'!D2:D730,$E19,'P23+P24 monthly Buchungen'!C2:C730,"&gt;="&amp;DA$4,'P23+P24 monthly Buchungen'!C2:C730,"&lt;"&amp;DA$5+1,'P23+P24 monthly Buchungen'!L2:L730,"Einnahmen")-SUMIFS('P23+P24 monthly Buchungen'!F2:F730,'P23+P24 monthly Buchungen'!D2:D730,$E19,'P23+P24 monthly Buchungen'!C2:C730,"&gt;="&amp;DA$4,'P23+P24 monthly Buchungen'!C2:C730,"&lt;"&amp;DA$5+1,'P23+P24 monthly Buchungen'!P2:P730,"Ausgaben")</f>
        <v>4043.52</v>
      </c>
      <c r="DB19" s="21"/>
      <c r="DE19" s="26">
        <f>SUMIFS('P23+P24 monthly Buchungen'!F2:F730,'P23+P24 monthly Buchungen'!D2:D730,$E19,'P23+P24 monthly Buchungen'!C2:C730,"&gt;="&amp;DE$4,'P23+P24 monthly Buchungen'!C2:C730,"&lt;"&amp;DE$5+1,'P23+P24 monthly Buchungen'!L2:L730,"Ausgaben")-SUMIFS('P23+P24 monthly Buchungen'!F2:F730,'P23+P24 monthly Buchungen'!D2:D730,$E19,'P23+P24 monthly Buchungen'!C2:C730,"&gt;="&amp;DE$4,'P23+P24 monthly Buchungen'!C2:C730,"&lt;"&amp;DE$5+1,'P23+P24 monthly Buchungen'!P2:P730,"Einnahmen")+SUMIFS('P23+P24 monthly Buchungen'!F2:F730,'P23+P24 monthly Buchungen'!D2:D730,$E19,'P23+P24 monthly Buchungen'!C2:C730,"&gt;="&amp;DE$4,'P23+P24 monthly Buchungen'!C2:C730,"&lt;"&amp;DE$5+1,'P23+P24 monthly Buchungen'!L2:L730,"Einnahmen")-SUMIFS('P23+P24 monthly Buchungen'!F2:F730,'P23+P24 monthly Buchungen'!D2:D730,$E19,'P23+P24 monthly Buchungen'!C2:C730,"&gt;="&amp;DE$4,'P23+P24 monthly Buchungen'!C2:C730,"&lt;"&amp;DE$5+1,'P23+P24 monthly Buchungen'!P2:P730,"Ausgaben")</f>
        <v>4043.52</v>
      </c>
      <c r="DF19" s="21"/>
      <c r="DI19" s="26">
        <f>SUMIFS('P23+P24 monthly Buchungen'!F2:F730,'P23+P24 monthly Buchungen'!D2:D730,$E19,'P23+P24 monthly Buchungen'!C2:C730,"&gt;="&amp;DI$4,'P23+P24 monthly Buchungen'!C2:C730,"&lt;"&amp;DI$5+1,'P23+P24 monthly Buchungen'!L2:L730,"Ausgaben")-SUMIFS('P23+P24 monthly Buchungen'!F2:F730,'P23+P24 monthly Buchungen'!D2:D730,$E19,'P23+P24 monthly Buchungen'!C2:C730,"&gt;="&amp;DI$4,'P23+P24 monthly Buchungen'!C2:C730,"&lt;"&amp;DI$5+1,'P23+P24 monthly Buchungen'!P2:P730,"Einnahmen")+SUMIFS('P23+P24 monthly Buchungen'!F2:F730,'P23+P24 monthly Buchungen'!D2:D730,$E19,'P23+P24 monthly Buchungen'!C2:C730,"&gt;="&amp;DI$4,'P23+P24 monthly Buchungen'!C2:C730,"&lt;"&amp;DI$5+1,'P23+P24 monthly Buchungen'!L2:L730,"Einnahmen")-SUMIFS('P23+P24 monthly Buchungen'!F2:F730,'P23+P24 monthly Buchungen'!D2:D730,$E19,'P23+P24 monthly Buchungen'!C2:C730,"&gt;="&amp;DI$4,'P23+P24 monthly Buchungen'!C2:C730,"&lt;"&amp;DI$5+1,'P23+P24 monthly Buchungen'!P2:P730,"Ausgaben")</f>
        <v>4043.52</v>
      </c>
      <c r="DJ19" s="21"/>
      <c r="DM19" s="26">
        <f>SUMIFS('P23+P24 monthly Buchungen'!F2:F730,'P23+P24 monthly Buchungen'!D2:D730,$E19,'P23+P24 monthly Buchungen'!C2:C730,"&gt;="&amp;DM$4,'P23+P24 monthly Buchungen'!C2:C730,"&lt;"&amp;DM$5+1,'P23+P24 monthly Buchungen'!L2:L730,"Ausgaben")-SUMIFS('P23+P24 monthly Buchungen'!F2:F730,'P23+P24 monthly Buchungen'!D2:D730,$E19,'P23+P24 monthly Buchungen'!C2:C730,"&gt;="&amp;DM$4,'P23+P24 monthly Buchungen'!C2:C730,"&lt;"&amp;DM$5+1,'P23+P24 monthly Buchungen'!P2:P730,"Einnahmen")+SUMIFS('P23+P24 monthly Buchungen'!F2:F730,'P23+P24 monthly Buchungen'!D2:D730,$E19,'P23+P24 monthly Buchungen'!C2:C730,"&gt;="&amp;DM$4,'P23+P24 monthly Buchungen'!C2:C730,"&lt;"&amp;DM$5+1,'P23+P24 monthly Buchungen'!L2:L730,"Einnahmen")-SUMIFS('P23+P24 monthly Buchungen'!F2:F730,'P23+P24 monthly Buchungen'!D2:D730,$E19,'P23+P24 monthly Buchungen'!C2:C730,"&gt;="&amp;DM$4,'P23+P24 monthly Buchungen'!C2:C730,"&lt;"&amp;DM$5+1,'P23+P24 monthly Buchungen'!P2:P730,"Ausgaben")</f>
        <v>4043.52</v>
      </c>
      <c r="DN19" s="21"/>
      <c r="DQ19" s="26">
        <f>SUMIFS('P23+P24 monthly Buchungen'!F2:F730,'P23+P24 monthly Buchungen'!D2:D730,$E19,'P23+P24 monthly Buchungen'!C2:C730,"&gt;="&amp;DQ$4,'P23+P24 monthly Buchungen'!C2:C730,"&lt;"&amp;DQ$5+1,'P23+P24 monthly Buchungen'!L2:L730,"Ausgaben")-SUMIFS('P23+P24 monthly Buchungen'!F2:F730,'P23+P24 monthly Buchungen'!D2:D730,$E19,'P23+P24 monthly Buchungen'!C2:C730,"&gt;="&amp;DQ$4,'P23+P24 monthly Buchungen'!C2:C730,"&lt;"&amp;DQ$5+1,'P23+P24 monthly Buchungen'!P2:P730,"Einnahmen")+SUMIFS('P23+P24 monthly Buchungen'!F2:F730,'P23+P24 monthly Buchungen'!D2:D730,$E19,'P23+P24 monthly Buchungen'!C2:C730,"&gt;="&amp;DQ$4,'P23+P24 monthly Buchungen'!C2:C730,"&lt;"&amp;DQ$5+1,'P23+P24 monthly Buchungen'!L2:L730,"Einnahmen")-SUMIFS('P23+P24 monthly Buchungen'!F2:F730,'P23+P24 monthly Buchungen'!D2:D730,$E19,'P23+P24 monthly Buchungen'!C2:C730,"&gt;="&amp;DQ$4,'P23+P24 monthly Buchungen'!C2:C730,"&lt;"&amp;DQ$5+1,'P23+P24 monthly Buchungen'!P2:P730,"Ausgaben")</f>
        <v>7208.85</v>
      </c>
      <c r="DR19" s="21"/>
      <c r="DU19" s="26">
        <f>SUMIFS('P23+P24 monthly Buchungen'!F2:F730,'P23+P24 monthly Buchungen'!D2:D730,$E19,'P23+P24 monthly Buchungen'!C2:C730,"&gt;="&amp;DU$4,'P23+P24 monthly Buchungen'!C2:C730,"&lt;"&amp;DU$5+1,'P23+P24 monthly Buchungen'!L2:L730,"Ausgaben")-SUMIFS('P23+P24 monthly Buchungen'!F2:F730,'P23+P24 monthly Buchungen'!D2:D730,$E19,'P23+P24 monthly Buchungen'!C2:C730,"&gt;="&amp;DU$4,'P23+P24 monthly Buchungen'!C2:C730,"&lt;"&amp;DU$5+1,'P23+P24 monthly Buchungen'!P2:P730,"Einnahmen")+SUMIFS('P23+P24 monthly Buchungen'!F2:F730,'P23+P24 monthly Buchungen'!D2:D730,$E19,'P23+P24 monthly Buchungen'!C2:C730,"&gt;="&amp;DU$4,'P23+P24 monthly Buchungen'!C2:C730,"&lt;"&amp;DU$5+1,'P23+P24 monthly Buchungen'!L2:L730,"Einnahmen")-SUMIFS('P23+P24 monthly Buchungen'!F2:F730,'P23+P24 monthly Buchungen'!D2:D730,$E19,'P23+P24 monthly Buchungen'!C2:C730,"&gt;="&amp;DU$4,'P23+P24 monthly Buchungen'!C2:C730,"&lt;"&amp;DU$5+1,'P23+P24 monthly Buchungen'!P2:P730,"Ausgaben")</f>
        <v>1444.38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Buchungen'!F2:F730,'P23+P24 monthly Buchungen'!D2:D730,$E19,'P23+P24 monthly Buchungen'!C2:C730,"&gt;="&amp;EG$4,'P23+P24 monthly Buchungen'!C2:C730,"&lt;"&amp;EG$5+1,'P23+P24 monthly Buchungen'!L2:L730,"Ausgaben")-SUMIFS('P23+P24 monthly Buchungen'!F2:F730,'P23+P24 monthly Buchungen'!D2:D730,$E19,'P23+P24 monthly Buchungen'!C2:C730,"&gt;="&amp;EG$4,'P23+P24 monthly Buchungen'!C2:C730,"&lt;"&amp;EG$5+1,'P23+P24 monthly Buchungen'!P2:P730,"Einnahmen")+SUMIFS('P23+P24 monthly Buchungen'!F2:F730,'P23+P24 monthly Buchungen'!D2:D730,$E19,'P23+P24 monthly Buchungen'!C2:C730,"&gt;="&amp;EG$4,'P23+P24 monthly Buchungen'!C2:C730,"&lt;"&amp;EG$5+1,'P23+P24 monthly Buchungen'!L2:L730,"Einnahmen")-SUMIFS('P23+P24 monthly Buchungen'!F2:F730,'P23+P24 monthly Buchungen'!D2:D730,$E19,'P23+P24 monthly Buchungen'!C2:C730,"&gt;="&amp;EG$4,'P23+P24 monthly Buchungen'!C2:C730,"&lt;"&amp;EG$5+1,'P23+P24 monthly Buchungen'!P2:P730,"Ausgaben")</f>
        <v>0</v>
      </c>
      <c r="EH19" s="21"/>
      <c r="EK19" s="26">
        <f>SUMIFS('P23+P24 monthly Buchungen'!F2:F730,'P23+P24 monthly Buchungen'!D2:D730,$E19,'P23+P24 monthly Buchungen'!C2:C730,"&gt;="&amp;EK$4,'P23+P24 monthly Buchungen'!C2:C730,"&lt;"&amp;EK$5+1,'P23+P24 monthly Buchungen'!L2:L730,"Ausgaben")-SUMIFS('P23+P24 monthly Buchungen'!F2:F730,'P23+P24 monthly Buchungen'!D2:D730,$E19,'P23+P24 monthly Buchungen'!C2:C730,"&gt;="&amp;EK$4,'P23+P24 monthly Buchungen'!C2:C730,"&lt;"&amp;EK$5+1,'P23+P24 monthly Buchungen'!P2:P730,"Einnahmen")+SUMIFS('P23+P24 monthly Buchungen'!F2:F730,'P23+P24 monthly Buchungen'!D2:D730,$E19,'P23+P24 monthly Buchungen'!C2:C730,"&gt;="&amp;EK$4,'P23+P24 monthly Buchungen'!C2:C730,"&lt;"&amp;EK$5+1,'P23+P24 monthly Buchungen'!L2:L730,"Einnahmen")-SUMIFS('P23+P24 monthly Buchungen'!F2:F730,'P23+P24 monthly Buchungen'!D2:D730,$E19,'P23+P24 monthly Buchungen'!C2:C730,"&gt;="&amp;EK$4,'P23+P24 monthly Buchungen'!C2:C730,"&lt;"&amp;EK$5+1,'P23+P24 monthly Buchungen'!P2:P730,"Ausgaben")</f>
        <v>0</v>
      </c>
      <c r="EL19" s="21"/>
      <c r="EO19" s="26">
        <f>SUMIFS('P23+P24 monthly Buchungen'!F2:F730,'P23+P24 monthly Buchungen'!D2:D730,$E19,'P23+P24 monthly Buchungen'!C2:C730,"&gt;="&amp;EO$4,'P23+P24 monthly Buchungen'!C2:C730,"&lt;"&amp;EO$5+1,'P23+P24 monthly Buchungen'!L2:L730,"Ausgaben")-SUMIFS('P23+P24 monthly Buchungen'!F2:F730,'P23+P24 monthly Buchungen'!D2:D730,$E19,'P23+P24 monthly Buchungen'!C2:C730,"&gt;="&amp;EO$4,'P23+P24 monthly Buchungen'!C2:C730,"&lt;"&amp;EO$5+1,'P23+P24 monthly Buchungen'!P2:P730,"Einnahmen")+SUMIFS('P23+P24 monthly Buchungen'!F2:F730,'P23+P24 monthly Buchungen'!D2:D730,$E19,'P23+P24 monthly Buchungen'!C2:C730,"&gt;="&amp;EO$4,'P23+P24 monthly Buchungen'!C2:C730,"&lt;"&amp;EO$5+1,'P23+P24 monthly Buchungen'!L2:L730,"Einnahmen")-SUMIFS('P23+P24 monthly Buchungen'!F2:F730,'P23+P24 monthly Buchungen'!D2:D730,$E19,'P23+P24 monthly Buchungen'!C2:C730,"&gt;="&amp;EO$4,'P23+P24 monthly Buchungen'!C2:C730,"&lt;"&amp;EO$5+1,'P23+P24 monthly Buchungen'!P2:P730,"Ausgaben")</f>
        <v>0</v>
      </c>
      <c r="EP19" s="21"/>
      <c r="ES19" s="26">
        <f>SUMIFS('P23+P24 monthly Buchungen'!F2:F730,'P23+P24 monthly Buchungen'!D2:D730,$E19,'P23+P24 monthly Buchungen'!C2:C730,"&gt;="&amp;ES$4,'P23+P24 monthly Buchungen'!C2:C730,"&lt;"&amp;ES$5+1,'P23+P24 monthly Buchungen'!L2:L730,"Ausgaben")-SUMIFS('P23+P24 monthly Buchungen'!F2:F730,'P23+P24 monthly Buchungen'!D2:D730,$E19,'P23+P24 monthly Buchungen'!C2:C730,"&gt;="&amp;ES$4,'P23+P24 monthly Buchungen'!C2:C730,"&lt;"&amp;ES$5+1,'P23+P24 monthly Buchungen'!P2:P730,"Einnahmen")+SUMIFS('P23+P24 monthly Buchungen'!F2:F730,'P23+P24 monthly Buchungen'!D2:D730,$E19,'P23+P24 monthly Buchungen'!C2:C730,"&gt;="&amp;ES$4,'P23+P24 monthly Buchungen'!C2:C730,"&lt;"&amp;ES$5+1,'P23+P24 monthly Buchungen'!L2:L730,"Einnahmen")-SUMIFS('P23+P24 monthly Buchungen'!F2:F730,'P23+P24 monthly Buchungen'!D2:D730,$E19,'P23+P24 monthly Buchungen'!C2:C730,"&gt;="&amp;ES$4,'P23+P24 monthly Buchungen'!C2:C730,"&lt;"&amp;ES$5+1,'P23+P24 monthly Buchungen'!P2:P730,"Ausgaben")</f>
        <v>0</v>
      </c>
      <c r="ET19" s="21"/>
      <c r="EW19" s="26">
        <f>SUMIFS('P23+P24 monthly Buchungen'!F2:F730,'P23+P24 monthly Buchungen'!D2:D730,$E19,'P23+P24 monthly Buchungen'!C2:C730,"&gt;="&amp;EW$4,'P23+P24 monthly Buchungen'!C2:C730,"&lt;"&amp;EW$5+1,'P23+P24 monthly Buchungen'!L2:L730,"Ausgaben")-SUMIFS('P23+P24 monthly Buchungen'!F2:F730,'P23+P24 monthly Buchungen'!D2:D730,$E19,'P23+P24 monthly Buchungen'!C2:C730,"&gt;="&amp;EW$4,'P23+P24 monthly Buchungen'!C2:C730,"&lt;"&amp;EW$5+1,'P23+P24 monthly Buchungen'!P2:P730,"Einnahmen")+SUMIFS('P23+P24 monthly Buchungen'!F2:F730,'P23+P24 monthly Buchungen'!D2:D730,$E19,'P23+P24 monthly Buchungen'!C2:C730,"&gt;="&amp;EW$4,'P23+P24 monthly Buchungen'!C2:C730,"&lt;"&amp;EW$5+1,'P23+P24 monthly Buchungen'!L2:L730,"Einnahmen")-SUMIFS('P23+P24 monthly Buchungen'!F2:F730,'P23+P24 monthly Buchungen'!D2:D730,$E19,'P23+P24 monthly Buchungen'!C2:C730,"&gt;="&amp;EW$4,'P23+P24 monthly Buchungen'!C2:C730,"&lt;"&amp;EW$5+1,'P23+P24 monthly Buchungen'!P2:P730,"Ausgaben")</f>
        <v>0</v>
      </c>
      <c r="EX19" s="21"/>
      <c r="FA19" s="26">
        <f>SUMIFS('P23+P24 monthly Buchungen'!F2:F730,'P23+P24 monthly Buchungen'!D2:D730,$E19,'P23+P24 monthly Buchungen'!C2:C730,"&gt;="&amp;FA$4,'P23+P24 monthly Buchungen'!C2:C730,"&lt;"&amp;FA$5+1,'P23+P24 monthly Buchungen'!L2:L730,"Ausgaben")-SUMIFS('P23+P24 monthly Buchungen'!F2:F730,'P23+P24 monthly Buchungen'!D2:D730,$E19,'P23+P24 monthly Buchungen'!C2:C730,"&gt;="&amp;FA$4,'P23+P24 monthly Buchungen'!C2:C730,"&lt;"&amp;FA$5+1,'P23+P24 monthly Buchungen'!P2:P730,"Einnahmen")+SUMIFS('P23+P24 monthly Buchungen'!F2:F730,'P23+P24 monthly Buchungen'!D2:D730,$E19,'P23+P24 monthly Buchungen'!C2:C730,"&gt;="&amp;FA$4,'P23+P24 monthly Buchungen'!C2:C730,"&lt;"&amp;FA$5+1,'P23+P24 monthly Buchungen'!L2:L730,"Einnahmen")-SUMIFS('P23+P24 monthly Buchungen'!F2:F730,'P23+P24 monthly Buchungen'!D2:D730,$E19,'P23+P24 monthly Buchungen'!C2:C730,"&gt;="&amp;FA$4,'P23+P24 monthly Buchungen'!C2:C730,"&lt;"&amp;FA$5+1,'P23+P24 monthly Buchungen'!P2:P730,"Ausgaben")</f>
        <v>0</v>
      </c>
      <c r="FB19" s="21"/>
      <c r="FE19" s="26">
        <f>SUMIFS('P23+P24 monthly Buchungen'!F2:F730,'P23+P24 monthly Buchungen'!D2:D730,$E19,'P23+P24 monthly Buchungen'!C2:C730,"&gt;="&amp;FE$4,'P23+P24 monthly Buchungen'!C2:C730,"&lt;"&amp;FE$5+1,'P23+P24 monthly Buchungen'!L2:L730,"Ausgaben")-SUMIFS('P23+P24 monthly Buchungen'!F2:F730,'P23+P24 monthly Buchungen'!D2:D730,$E19,'P23+P24 monthly Buchungen'!C2:C730,"&gt;="&amp;FE$4,'P23+P24 monthly Buchungen'!C2:C730,"&lt;"&amp;FE$5+1,'P23+P24 monthly Buchungen'!P2:P730,"Einnahmen")+SUMIFS('P23+P24 monthly Buchungen'!F2:F730,'P23+P24 monthly Buchungen'!D2:D730,$E19,'P23+P24 monthly Buchungen'!C2:C730,"&gt;="&amp;FE$4,'P23+P24 monthly Buchungen'!C2:C730,"&lt;"&amp;FE$5+1,'P23+P24 monthly Buchungen'!L2:L730,"Einnahmen")-SUMIFS('P23+P24 monthly Buchungen'!F2:F730,'P23+P24 monthly Buchungen'!D2:D730,$E19,'P23+P24 monthly Buchungen'!C2:C730,"&gt;="&amp;FE$4,'P23+P24 monthly Buchungen'!C2:C730,"&lt;"&amp;FE$5+1,'P23+P24 monthly Buchungen'!P2:P730,"Ausgaben")</f>
        <v>0</v>
      </c>
      <c r="FF19" s="21"/>
      <c r="FI19" s="26">
        <f>SUMIFS('P23+P24 monthly Buchungen'!F2:F730,'P23+P24 monthly Buchungen'!D2:D730,$E19,'P23+P24 monthly Buchungen'!C2:C730,"&gt;="&amp;FI$4,'P23+P24 monthly Buchungen'!C2:C730,"&lt;"&amp;FI$5+1,'P23+P24 monthly Buchungen'!L2:L730,"Ausgaben")-SUMIFS('P23+P24 monthly Buchungen'!F2:F730,'P23+P24 monthly Buchungen'!D2:D730,$E19,'P23+P24 monthly Buchungen'!C2:C730,"&gt;="&amp;FI$4,'P23+P24 monthly Buchungen'!C2:C730,"&lt;"&amp;FI$5+1,'P23+P24 monthly Buchungen'!P2:P730,"Einnahmen")+SUMIFS('P23+P24 monthly Buchungen'!F2:F730,'P23+P24 monthly Buchungen'!D2:D730,$E19,'P23+P24 monthly Buchungen'!C2:C730,"&gt;="&amp;FI$4,'P23+P24 monthly Buchungen'!C2:C730,"&lt;"&amp;FI$5+1,'P23+P24 monthly Buchungen'!L2:L730,"Einnahmen")-SUMIFS('P23+P24 monthly Buchungen'!F2:F730,'P23+P24 monthly Buchungen'!D2:D730,$E19,'P23+P24 monthly Buchungen'!C2:C730,"&gt;="&amp;FI$4,'P23+P24 monthly Buchungen'!C2:C730,"&lt;"&amp;FI$5+1,'P23+P24 monthly Buchungen'!P2:P730,"Ausgaben")</f>
        <v>0</v>
      </c>
      <c r="FJ19" s="21"/>
      <c r="FM19" s="26">
        <f>SUMIFS('P23+P24 monthly Buchungen'!F2:F730,'P23+P24 monthly Buchungen'!D2:D730,$E19,'P23+P24 monthly Buchungen'!C2:C730,"&gt;="&amp;FM$4,'P23+P24 monthly Buchungen'!C2:C730,"&lt;"&amp;FM$5+1,'P23+P24 monthly Buchungen'!L2:L730,"Ausgaben")-SUMIFS('P23+P24 monthly Buchungen'!F2:F730,'P23+P24 monthly Buchungen'!D2:D730,$E19,'P23+P24 monthly Buchungen'!C2:C730,"&gt;="&amp;FM$4,'P23+P24 monthly Buchungen'!C2:C730,"&lt;"&amp;FM$5+1,'P23+P24 monthly Buchungen'!P2:P730,"Einnahmen")+SUMIFS('P23+P24 monthly Buchungen'!F2:F730,'P23+P24 monthly Buchungen'!D2:D730,$E19,'P23+P24 monthly Buchungen'!C2:C730,"&gt;="&amp;FM$4,'P23+P24 monthly Buchungen'!C2:C730,"&lt;"&amp;FM$5+1,'P23+P24 monthly Buchungen'!L2:L730,"Einnahmen")-SUMIFS('P23+P24 monthly Buchungen'!F2:F730,'P23+P24 monthly Buchungen'!D2:D730,$E19,'P23+P24 monthly Buchungen'!C2:C730,"&gt;="&amp;FM$4,'P23+P24 monthly Buchungen'!C2:C730,"&lt;"&amp;FM$5+1,'P23+P24 monthly Buchungen'!P2:P730,"Ausgaben")</f>
        <v>0</v>
      </c>
      <c r="FN19" s="21"/>
      <c r="FQ19" s="26">
        <f>SUMIFS('P23+P24 monthly Buchungen'!F2:F730,'P23+P24 monthly Buchungen'!D2:D730,$E19,'P23+P24 monthly Buchungen'!C2:C730,"&gt;="&amp;FQ$4,'P23+P24 monthly Buchungen'!C2:C730,"&lt;"&amp;FQ$5+1,'P23+P24 monthly Buchungen'!L2:L730,"Ausgaben")-SUMIFS('P23+P24 monthly Buchungen'!F2:F730,'P23+P24 monthly Buchungen'!D2:D730,$E19,'P23+P24 monthly Buchungen'!C2:C730,"&gt;="&amp;FQ$4,'P23+P24 monthly Buchungen'!C2:C730,"&lt;"&amp;FQ$5+1,'P23+P24 monthly Buchungen'!P2:P730,"Einnahmen")+SUMIFS('P23+P24 monthly Buchungen'!F2:F730,'P23+P24 monthly Buchungen'!D2:D730,$E19,'P23+P24 monthly Buchungen'!C2:C730,"&gt;="&amp;FQ$4,'P23+P24 monthly Buchungen'!C2:C730,"&lt;"&amp;FQ$5+1,'P23+P24 monthly Buchungen'!L2:L730,"Einnahmen")-SUMIFS('P23+P24 monthly Buchungen'!F2:F730,'P23+P24 monthly Buchungen'!D2:D730,$E19,'P23+P24 monthly Buchungen'!C2:C730,"&gt;="&amp;FQ$4,'P23+P24 monthly Buchungen'!C2:C730,"&lt;"&amp;FQ$5+1,'P23+P24 monthly Buchungen'!P2:P730,"Ausgaben")</f>
        <v>0</v>
      </c>
      <c r="FR19" s="21"/>
      <c r="FU19" s="26">
        <f>SUMIFS('P23+P24 monthly Buchungen'!F2:F730,'P23+P24 monthly Buchungen'!D2:D730,$E19,'P23+P24 monthly Buchungen'!C2:C730,"&gt;="&amp;FU$4,'P23+P24 monthly Buchungen'!C2:C730,"&lt;"&amp;FU$5+1,'P23+P24 monthly Buchungen'!L2:L730,"Ausgaben")-SUMIFS('P23+P24 monthly Buchungen'!F2:F730,'P23+P24 monthly Buchungen'!D2:D730,$E19,'P23+P24 monthly Buchungen'!C2:C730,"&gt;="&amp;FU$4,'P23+P24 monthly Buchungen'!C2:C730,"&lt;"&amp;FU$5+1,'P23+P24 monthly Buchungen'!P2:P730,"Einnahmen")+SUMIFS('P23+P24 monthly Buchungen'!F2:F730,'P23+P24 monthly Buchungen'!D2:D730,$E19,'P23+P24 monthly Buchungen'!C2:C730,"&gt;="&amp;FU$4,'P23+P24 monthly Buchungen'!C2:C730,"&lt;"&amp;FU$5+1,'P23+P24 monthly Buchungen'!L2:L730,"Einnahmen")-SUMIFS('P23+P24 monthly Buchungen'!F2:F730,'P23+P24 monthly Buchungen'!D2:D730,$E19,'P23+P24 monthly Buchungen'!C2:C730,"&gt;="&amp;FU$4,'P23+P24 monthly Buchungen'!C2:C730,"&lt;"&amp;FU$5+1,'P23+P24 monthly Buchungen'!P2:P730,"Ausgaben")</f>
        <v>0</v>
      </c>
      <c r="FV19" s="21"/>
      <c r="FY19" s="26">
        <f>SUMIFS('P23+P24 monthly Buchungen'!F2:F730,'P23+P24 monthly Buchungen'!D2:D730,$E19,'P23+P24 monthly Buchungen'!C2:C730,"&gt;="&amp;FY$4,'P23+P24 monthly Buchungen'!C2:C730,"&lt;"&amp;FY$5+1,'P23+P24 monthly Buchungen'!L2:L730,"Ausgaben")-SUMIFS('P23+P24 monthly Buchungen'!F2:F730,'P23+P24 monthly Buchungen'!D2:D730,$E19,'P23+P24 monthly Buchungen'!C2:C730,"&gt;="&amp;FY$4,'P23+P24 monthly Buchungen'!C2:C730,"&lt;"&amp;FY$5+1,'P23+P24 monthly Buchungen'!P2:P730,"Einnahmen")+SUMIFS('P23+P24 monthly Buchungen'!F2:F730,'P23+P24 monthly Buchungen'!D2:D730,$E19,'P23+P24 monthly Buchungen'!C2:C730,"&gt;="&amp;FY$4,'P23+P24 monthly Buchungen'!C2:C730,"&lt;"&amp;FY$5+1,'P23+P24 monthly Buchungen'!L2:L730,"Einnahmen")-SUMIFS('P23+P24 monthly Buchungen'!F2:F730,'P23+P24 monthly Buchungen'!D2:D730,$E19,'P23+P24 monthly Buchungen'!C2:C730,"&gt;="&amp;FY$4,'P23+P24 monthly Buchungen'!C2:C730,"&lt;"&amp;FY$5+1,'P23+P24 monthly Buchungen'!P2:P730,"Ausgaben")</f>
        <v>0</v>
      </c>
      <c r="FZ19" s="21"/>
      <c r="GC19" s="26">
        <f>SUMIFS('P23+P24 monthly Buchungen'!F2:F730,'P23+P24 monthly Buchungen'!D2:D730,$E19,'P23+P24 monthly Buchungen'!C2:C730,"&gt;="&amp;GC$4,'P23+P24 monthly Buchungen'!C2:C730,"&lt;"&amp;GC$5+1,'P23+P24 monthly Buchungen'!L2:L730,"Ausgaben")-SUMIFS('P23+P24 monthly Buchungen'!F2:F730,'P23+P24 monthly Buchungen'!D2:D730,$E19,'P23+P24 monthly Buchungen'!C2:C730,"&gt;="&amp;GC$4,'P23+P24 monthly Buchungen'!C2:C730,"&lt;"&amp;GC$5+1,'P23+P24 monthly Buchungen'!P2:P730,"Einnahmen")+SUMIFS('P23+P24 monthly Buchungen'!F2:F730,'P23+P24 monthly Buchungen'!D2:D730,$E19,'P23+P24 monthly Buchungen'!C2:C730,"&gt;="&amp;GC$4,'P23+P24 monthly Buchungen'!C2:C730,"&lt;"&amp;GC$5+1,'P23+P24 monthly Buchungen'!L2:L730,"Einnahmen")-SUMIFS('P23+P24 monthly Buchungen'!F2:F730,'P23+P24 monthly Buchungen'!D2:D730,$E19,'P23+P24 monthly Buchungen'!C2:C730,"&gt;="&amp;GC$4,'P23+P24 monthly Buchungen'!C2:C730,"&lt;"&amp;GC$5+1,'P23+P24 monthly Buchungen'!P2:P730,"Ausgaben")</f>
        <v>0</v>
      </c>
    </row>
    <row r="20" spans="3:185" x14ac:dyDescent="0.2">
      <c r="D20" t="s">
        <v>5017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Buchungen'!F2:F730,'P23+P24 monthly Buchungen'!D2:D730,$E20,'P23+P24 monthly Buchungen'!C2:C730,"&gt;="&amp;U$4,'P23+P24 monthly Buchungen'!C2:C730,"&lt;"&amp;U$5+1,'P23+P24 monthly Buchungen'!L2:L730,"Ausgaben")-SUMIFS('P23+P24 monthly Buchungen'!F2:F730,'P23+P24 monthly Buchungen'!D2:D730,$E20,'P23+P24 monthly Buchungen'!C2:C730,"&gt;="&amp;U$4,'P23+P24 monthly Buchungen'!C2:C730,"&lt;"&amp;U$5+1,'P23+P24 monthly Buchungen'!P2:P730,"Einnahmen")+SUMIFS('P23+P24 monthly Buchungen'!F2:F730,'P23+P24 monthly Buchungen'!D2:D730,$E20,'P23+P24 monthly Buchungen'!C2:C730,"&gt;="&amp;U$4,'P23+P24 monthly Buchungen'!C2:C730,"&lt;"&amp;U$5+1,'P23+P24 monthly Buchungen'!L2:L730,"Einnahmen")-SUMIFS('P23+P24 monthly Buchungen'!F2:F730,'P23+P24 monthly Buchungen'!D2:D730,$E20,'P23+P24 monthly Buchungen'!C2:C730,"&gt;="&amp;U$4,'P23+P24 monthly Buchungen'!C2:C730,"&lt;"&amp;U$5+1,'P23+P24 monthly Buchungen'!P2:P730,"Ausgaben")</f>
        <v>0</v>
      </c>
      <c r="V20" s="21"/>
      <c r="Y20" s="26">
        <f>SUMIFS('P23+P24 monthly Buchungen'!F2:F730,'P23+P24 monthly Buchungen'!D2:D730,$E20,'P23+P24 monthly Buchungen'!C2:C730,"&gt;="&amp;Y$4,'P23+P24 monthly Buchungen'!C2:C730,"&lt;"&amp;Y$5+1,'P23+P24 monthly Buchungen'!L2:L730,"Ausgaben")-SUMIFS('P23+P24 monthly Buchungen'!F2:F730,'P23+P24 monthly Buchungen'!D2:D730,$E20,'P23+P24 monthly Buchungen'!C2:C730,"&gt;="&amp;Y$4,'P23+P24 monthly Buchungen'!C2:C730,"&lt;"&amp;Y$5+1,'P23+P24 monthly Buchungen'!P2:P730,"Einnahmen")+SUMIFS('P23+P24 monthly Buchungen'!F2:F730,'P23+P24 monthly Buchungen'!D2:D730,$E20,'P23+P24 monthly Buchungen'!C2:C730,"&gt;="&amp;Y$4,'P23+P24 monthly Buchungen'!C2:C730,"&lt;"&amp;Y$5+1,'P23+P24 monthly Buchungen'!L2:L730,"Einnahmen")-SUMIFS('P23+P24 monthly Buchungen'!F2:F730,'P23+P24 monthly Buchungen'!D2:D730,$E20,'P23+P24 monthly Buchungen'!C2:C730,"&gt;="&amp;Y$4,'P23+P24 monthly Buchungen'!C2:C730,"&lt;"&amp;Y$5+1,'P23+P24 monthly Buchungen'!P2:P730,"Ausgaben")</f>
        <v>3510.43</v>
      </c>
      <c r="Z20" s="21"/>
      <c r="AC20" s="26">
        <f>SUMIFS('P23+P24 monthly Buchungen'!F2:F730,'P23+P24 monthly Buchungen'!D2:D730,$E20,'P23+P24 monthly Buchungen'!C2:C730,"&gt;="&amp;AC$4,'P23+P24 monthly Buchungen'!C2:C730,"&lt;"&amp;AC$5+1,'P23+P24 monthly Buchungen'!L2:L730,"Ausgaben")-SUMIFS('P23+P24 monthly Buchungen'!F2:F730,'P23+P24 monthly Buchungen'!D2:D730,$E20,'P23+P24 monthly Buchungen'!C2:C730,"&gt;="&amp;AC$4,'P23+P24 monthly Buchungen'!C2:C730,"&lt;"&amp;AC$5+1,'P23+P24 monthly Buchungen'!P2:P730,"Einnahmen")+SUMIFS('P23+P24 monthly Buchungen'!F2:F730,'P23+P24 monthly Buchungen'!D2:D730,$E20,'P23+P24 monthly Buchungen'!C2:C730,"&gt;="&amp;AC$4,'P23+P24 monthly Buchungen'!C2:C730,"&lt;"&amp;AC$5+1,'P23+P24 monthly Buchungen'!L2:L730,"Einnahmen")-SUMIFS('P23+P24 monthly Buchungen'!F2:F730,'P23+P24 monthly Buchungen'!D2:D730,$E20,'P23+P24 monthly Buchungen'!C2:C730,"&gt;="&amp;AC$4,'P23+P24 monthly Buchungen'!C2:C730,"&lt;"&amp;AC$5+1,'P23+P24 monthly Buchungen'!P2:P730,"Ausgaben")</f>
        <v>3244.62</v>
      </c>
      <c r="AD20" s="21"/>
      <c r="AG20" s="26">
        <f>SUMIFS('P23+P24 monthly Buchungen'!F2:F730,'P23+P24 monthly Buchungen'!D2:D730,$E20,'P23+P24 monthly Buchungen'!C2:C730,"&gt;="&amp;AG$4,'P23+P24 monthly Buchungen'!C2:C730,"&lt;"&amp;AG$5+1,'P23+P24 monthly Buchungen'!L2:L730,"Ausgaben")-SUMIFS('P23+P24 monthly Buchungen'!F2:F730,'P23+P24 monthly Buchungen'!D2:D730,$E20,'P23+P24 monthly Buchungen'!C2:C730,"&gt;="&amp;AG$4,'P23+P24 monthly Buchungen'!C2:C730,"&lt;"&amp;AG$5+1,'P23+P24 monthly Buchungen'!P2:P730,"Einnahmen")+SUMIFS('P23+P24 monthly Buchungen'!F2:F730,'P23+P24 monthly Buchungen'!D2:D730,$E20,'P23+P24 monthly Buchungen'!C2:C730,"&gt;="&amp;AG$4,'P23+P24 monthly Buchungen'!C2:C730,"&lt;"&amp;AG$5+1,'P23+P24 monthly Buchungen'!L2:L730,"Einnahmen")-SUMIFS('P23+P24 monthly Buchungen'!F2:F730,'P23+P24 monthly Buchungen'!D2:D730,$E20,'P23+P24 monthly Buchungen'!C2:C730,"&gt;="&amp;AG$4,'P23+P24 monthly Buchungen'!C2:C730,"&lt;"&amp;AG$5+1,'P23+P24 monthly Buchungen'!P2:P730,"Ausgaben")</f>
        <v>3244.62</v>
      </c>
      <c r="AH20" s="21"/>
      <c r="AK20" s="26">
        <f>SUMIFS('P23+P24 monthly Buchungen'!F2:F730,'P23+P24 monthly Buchungen'!D2:D730,$E20,'P23+P24 monthly Buchungen'!C2:C730,"&gt;="&amp;AK$4,'P23+P24 monthly Buchungen'!C2:C730,"&lt;"&amp;AK$5+1,'P23+P24 monthly Buchungen'!L2:L730,"Ausgaben")-SUMIFS('P23+P24 monthly Buchungen'!F2:F730,'P23+P24 monthly Buchungen'!D2:D730,$E20,'P23+P24 monthly Buchungen'!C2:C730,"&gt;="&amp;AK$4,'P23+P24 monthly Buchungen'!C2:C730,"&lt;"&amp;AK$5+1,'P23+P24 monthly Buchungen'!P2:P730,"Einnahmen")+SUMIFS('P23+P24 monthly Buchungen'!F2:F730,'P23+P24 monthly Buchungen'!D2:D730,$E20,'P23+P24 monthly Buchungen'!C2:C730,"&gt;="&amp;AK$4,'P23+P24 monthly Buchungen'!C2:C730,"&lt;"&amp;AK$5+1,'P23+P24 monthly Buchungen'!L2:L730,"Einnahmen")-SUMIFS('P23+P24 monthly Buchungen'!F2:F730,'P23+P24 monthly Buchungen'!D2:D730,$E20,'P23+P24 monthly Buchungen'!C2:C730,"&gt;="&amp;AK$4,'P23+P24 monthly Buchungen'!C2:C730,"&lt;"&amp;AK$5+1,'P23+P24 monthly Buchungen'!P2:P730,"Ausgaben")</f>
        <v>3510.42</v>
      </c>
      <c r="AL20" s="21"/>
      <c r="AO20" s="26">
        <f>SUMIFS('P23+P24 monthly Buchungen'!F2:F730,'P23+P24 monthly Buchungen'!D2:D730,$E20,'P23+P24 monthly Buchungen'!C2:C730,"&gt;="&amp;AO$4,'P23+P24 monthly Buchungen'!C2:C730,"&lt;"&amp;AO$5+1,'P23+P24 monthly Buchungen'!L2:L730,"Ausgaben")-SUMIFS('P23+P24 monthly Buchungen'!F2:F730,'P23+P24 monthly Buchungen'!D2:D730,$E20,'P23+P24 monthly Buchungen'!C2:C730,"&gt;="&amp;AO$4,'P23+P24 monthly Buchungen'!C2:C730,"&lt;"&amp;AO$5+1,'P23+P24 monthly Buchungen'!P2:P730,"Einnahmen")+SUMIFS('P23+P24 monthly Buchungen'!F2:F730,'P23+P24 monthly Buchungen'!D2:D730,$E20,'P23+P24 monthly Buchungen'!C2:C730,"&gt;="&amp;AO$4,'P23+P24 monthly Buchungen'!C2:C730,"&lt;"&amp;AO$5+1,'P23+P24 monthly Buchungen'!L2:L730,"Einnahmen")-SUMIFS('P23+P24 monthly Buchungen'!F2:F730,'P23+P24 monthly Buchungen'!D2:D730,$E20,'P23+P24 monthly Buchungen'!C2:C730,"&gt;="&amp;AO$4,'P23+P24 monthly Buchungen'!C2:C730,"&lt;"&amp;AO$5+1,'P23+P24 monthly Buchungen'!P2:P730,"Ausgaben")</f>
        <v>3607.05</v>
      </c>
      <c r="AP20" s="21"/>
      <c r="AS20" s="26">
        <f>SUMIFS('P23+P24 monthly Buchungen'!F2:F730,'P23+P24 monthly Buchungen'!D2:D730,$E20,'P23+P24 monthly Buchungen'!C2:C730,"&gt;="&amp;AS$4,'P23+P24 monthly Buchungen'!C2:C730,"&lt;"&amp;AS$5+1,'P23+P24 monthly Buchungen'!L2:L730,"Ausgaben")-SUMIFS('P23+P24 monthly Buchungen'!F2:F730,'P23+P24 monthly Buchungen'!D2:D730,$E20,'P23+P24 monthly Buchungen'!C2:C730,"&gt;="&amp;AS$4,'P23+P24 monthly Buchungen'!C2:C730,"&lt;"&amp;AS$5+1,'P23+P24 monthly Buchungen'!P2:P730,"Einnahmen")+SUMIFS('P23+P24 monthly Buchungen'!F2:F730,'P23+P24 monthly Buchungen'!D2:D730,$E20,'P23+P24 monthly Buchungen'!C2:C730,"&gt;="&amp;AS$4,'P23+P24 monthly Buchungen'!C2:C730,"&lt;"&amp;AS$5+1,'P23+P24 monthly Buchungen'!L2:L730,"Einnahmen")-SUMIFS('P23+P24 monthly Buchungen'!F2:F730,'P23+P24 monthly Buchungen'!D2:D730,$E20,'P23+P24 monthly Buchungen'!C2:C730,"&gt;="&amp;AS$4,'P23+P24 monthly Buchungen'!C2:C730,"&lt;"&amp;AS$5+1,'P23+P24 monthly Buchungen'!P2:P730,"Ausgaben")</f>
        <v>4130.42</v>
      </c>
      <c r="AT20" s="21"/>
      <c r="AW20" s="26">
        <f>SUMIFS('P23+P24 monthly Buchungen'!F2:F730,'P23+P24 monthly Buchungen'!D2:D730,$E20,'P23+P24 monthly Buchungen'!C2:C730,"&gt;="&amp;AW$4,'P23+P24 monthly Buchungen'!C2:C730,"&lt;"&amp;AW$5+1,'P23+P24 monthly Buchungen'!L2:L730,"Ausgaben")-SUMIFS('P23+P24 monthly Buchungen'!F2:F730,'P23+P24 monthly Buchungen'!D2:D730,$E20,'P23+P24 monthly Buchungen'!C2:C730,"&gt;="&amp;AW$4,'P23+P24 monthly Buchungen'!C2:C730,"&lt;"&amp;AW$5+1,'P23+P24 monthly Buchungen'!P2:P730,"Einnahmen")+SUMIFS('P23+P24 monthly Buchungen'!F2:F730,'P23+P24 monthly Buchungen'!D2:D730,$E20,'P23+P24 monthly Buchungen'!C2:C730,"&gt;="&amp;AW$4,'P23+P24 monthly Buchungen'!C2:C730,"&lt;"&amp;AW$5+1,'P23+P24 monthly Buchungen'!L2:L730,"Einnahmen")-SUMIFS('P23+P24 monthly Buchungen'!F2:F730,'P23+P24 monthly Buchungen'!D2:D730,$E20,'P23+P24 monthly Buchungen'!C2:C730,"&gt;="&amp;AW$4,'P23+P24 monthly Buchungen'!C2:C730,"&lt;"&amp;AW$5+1,'P23+P24 monthly Buchungen'!P2:P730,"Ausgaben")</f>
        <v>3625.3999999999996</v>
      </c>
      <c r="AX20" s="21"/>
      <c r="BA20" s="26">
        <f>SUMIFS('P23+P24 monthly Buchungen'!F2:F730,'P23+P24 monthly Buchungen'!D2:D730,$E20,'P23+P24 monthly Buchungen'!C2:C730,"&gt;="&amp;BA$4,'P23+P24 monthly Buchungen'!C2:C730,"&lt;"&amp;BA$5+1,'P23+P24 monthly Buchungen'!L2:L730,"Ausgaben")-SUMIFS('P23+P24 monthly Buchungen'!F2:F730,'P23+P24 monthly Buchungen'!D2:D730,$E20,'P23+P24 monthly Buchungen'!C2:C730,"&gt;="&amp;BA$4,'P23+P24 monthly Buchungen'!C2:C730,"&lt;"&amp;BA$5+1,'P23+P24 monthly Buchungen'!P2:P730,"Einnahmen")+SUMIFS('P23+P24 monthly Buchungen'!F2:F730,'P23+P24 monthly Buchungen'!D2:D730,$E20,'P23+P24 monthly Buchungen'!C2:C730,"&gt;="&amp;BA$4,'P23+P24 monthly Buchungen'!C2:C730,"&lt;"&amp;BA$5+1,'P23+P24 monthly Buchungen'!L2:L730,"Einnahmen")-SUMIFS('P23+P24 monthly Buchungen'!F2:F730,'P23+P24 monthly Buchungen'!D2:D730,$E20,'P23+P24 monthly Buchungen'!C2:C730,"&gt;="&amp;BA$4,'P23+P24 monthly Buchungen'!C2:C730,"&lt;"&amp;BA$5+1,'P23+P24 monthly Buchungen'!P2:P730,"Ausgaben")</f>
        <v>3625.3999999999996</v>
      </c>
      <c r="BB20" s="21"/>
      <c r="BE20" s="26">
        <f>SUMIFS('P23+P24 monthly Buchungen'!F2:F730,'P23+P24 monthly Buchungen'!D2:D730,$E20,'P23+P24 monthly Buchungen'!C2:C730,"&gt;="&amp;BE$4,'P23+P24 monthly Buchungen'!C2:C730,"&lt;"&amp;BE$5+1,'P23+P24 monthly Buchungen'!L2:L730,"Ausgaben")-SUMIFS('P23+P24 monthly Buchungen'!F2:F730,'P23+P24 monthly Buchungen'!D2:D730,$E20,'P23+P24 monthly Buchungen'!C2:C730,"&gt;="&amp;BE$4,'P23+P24 monthly Buchungen'!C2:C730,"&lt;"&amp;BE$5+1,'P23+P24 monthly Buchungen'!P2:P730,"Einnahmen")+SUMIFS('P23+P24 monthly Buchungen'!F2:F730,'P23+P24 monthly Buchungen'!D2:D730,$E20,'P23+P24 monthly Buchungen'!C2:C730,"&gt;="&amp;BE$4,'P23+P24 monthly Buchungen'!C2:C730,"&lt;"&amp;BE$5+1,'P23+P24 monthly Buchungen'!L2:L730,"Einnahmen")-SUMIFS('P23+P24 monthly Buchungen'!F2:F730,'P23+P24 monthly Buchungen'!D2:D730,$E20,'P23+P24 monthly Buchungen'!C2:C730,"&gt;="&amp;BE$4,'P23+P24 monthly Buchungen'!C2:C730,"&lt;"&amp;BE$5+1,'P23+P24 monthly Buchungen'!P2:P730,"Ausgaben")</f>
        <v>3625.41</v>
      </c>
      <c r="BF20" s="21"/>
      <c r="BI20" s="26">
        <f>SUMIFS('P23+P24 monthly Buchungen'!F2:F730,'P23+P24 monthly Buchungen'!D2:D730,$E20,'P23+P24 monthly Buchungen'!C2:C730,"&gt;="&amp;BI$4,'P23+P24 monthly Buchungen'!C2:C730,"&lt;"&amp;BI$5+1,'P23+P24 monthly Buchungen'!L2:L730,"Ausgaben")-SUMIFS('P23+P24 monthly Buchungen'!F2:F730,'P23+P24 monthly Buchungen'!D2:D730,$E20,'P23+P24 monthly Buchungen'!C2:C730,"&gt;="&amp;BI$4,'P23+P24 monthly Buchungen'!C2:C730,"&lt;"&amp;BI$5+1,'P23+P24 monthly Buchungen'!P2:P730,"Einnahmen")+SUMIFS('P23+P24 monthly Buchungen'!F2:F730,'P23+P24 monthly Buchungen'!D2:D730,$E20,'P23+P24 monthly Buchungen'!C2:C730,"&gt;="&amp;BI$4,'P23+P24 monthly Buchungen'!C2:C730,"&lt;"&amp;BI$5+1,'P23+P24 monthly Buchungen'!L2:L730,"Einnahmen")-SUMIFS('P23+P24 monthly Buchungen'!F2:F730,'P23+P24 monthly Buchungen'!D2:D730,$E20,'P23+P24 monthly Buchungen'!C2:C730,"&gt;="&amp;BI$4,'P23+P24 monthly Buchungen'!C2:C730,"&lt;"&amp;BI$5+1,'P23+P24 monthly Buchungen'!P2:P730,"Ausgaben")</f>
        <v>3625.3999999999996</v>
      </c>
      <c r="BJ20" s="21"/>
      <c r="BM20" s="26">
        <f>SUMIFS('P23+P24 monthly Buchungen'!F2:F730,'P23+P24 monthly Buchungen'!D2:D730,$E20,'P23+P24 monthly Buchungen'!C2:C730,"&gt;="&amp;BM$4,'P23+P24 monthly Buchungen'!C2:C730,"&lt;"&amp;BM$5+1,'P23+P24 monthly Buchungen'!L2:L730,"Ausgaben")-SUMIFS('P23+P24 monthly Buchungen'!F2:F730,'P23+P24 monthly Buchungen'!D2:D730,$E20,'P23+P24 monthly Buchungen'!C2:C730,"&gt;="&amp;BM$4,'P23+P24 monthly Buchungen'!C2:C730,"&lt;"&amp;BM$5+1,'P23+P24 monthly Buchungen'!P2:P730,"Einnahmen")+SUMIFS('P23+P24 monthly Buchungen'!F2:F730,'P23+P24 monthly Buchungen'!D2:D730,$E20,'P23+P24 monthly Buchungen'!C2:C730,"&gt;="&amp;BM$4,'P23+P24 monthly Buchungen'!C2:C730,"&lt;"&amp;BM$5+1,'P23+P24 monthly Buchungen'!L2:L730,"Einnahmen")-SUMIFS('P23+P24 monthly Buchungen'!F2:F730,'P23+P24 monthly Buchungen'!D2:D730,$E20,'P23+P24 monthly Buchungen'!C2:C730,"&gt;="&amp;BM$4,'P23+P24 monthly Buchungen'!C2:C730,"&lt;"&amp;BM$5+1,'P23+P24 monthly Buchungen'!P2:P730,"Ausgaben")</f>
        <v>5967.58</v>
      </c>
      <c r="BN20" s="21"/>
      <c r="BQ20" s="26">
        <f>SUMIFS('P23+P24 monthly Buchungen'!F2:F730,'P23+P24 monthly Buchungen'!D2:D730,$E20,'P23+P24 monthly Buchungen'!C2:C730,"&gt;="&amp;BQ$4,'P23+P24 monthly Buchungen'!C2:C730,"&lt;"&amp;BQ$5+1,'P23+P24 monthly Buchungen'!L2:L730,"Ausgaben")-SUMIFS('P23+P24 monthly Buchungen'!F2:F730,'P23+P24 monthly Buchungen'!D2:D730,$E20,'P23+P24 monthly Buchungen'!C2:C730,"&gt;="&amp;BQ$4,'P23+P24 monthly Buchungen'!C2:C730,"&lt;"&amp;BQ$5+1,'P23+P24 monthly Buchungen'!P2:P730,"Einnahmen")+SUMIFS('P23+P24 monthly Buchungen'!F2:F730,'P23+P24 monthly Buchungen'!D2:D730,$E20,'P23+P24 monthly Buchungen'!C2:C730,"&gt;="&amp;BQ$4,'P23+P24 monthly Buchungen'!C2:C730,"&lt;"&amp;BQ$5+1,'P23+P24 monthly Buchungen'!L2:L730,"Einnahmen")-SUMIFS('P23+P24 monthly Buchungen'!F2:F730,'P23+P24 monthly Buchungen'!D2:D730,$E20,'P23+P24 monthly Buchungen'!C2:C730,"&gt;="&amp;BQ$4,'P23+P24 monthly Buchungen'!C2:C730,"&lt;"&amp;BQ$5+1,'P23+P24 monthly Buchungen'!P2:P730,"Ausgaben")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Buchungen'!F2:F730,'P23+P24 monthly Buchungen'!D2:D730,$E20,'P23+P24 monthly Buchungen'!C2:C730,"&gt;="&amp;CC$4,'P23+P24 monthly Buchungen'!C2:C730,"&lt;"&amp;CC$5+1,'P23+P24 monthly Buchungen'!L2:L730,"Ausgaben")-SUMIFS('P23+P24 monthly Buchungen'!F2:F730,'P23+P24 monthly Buchungen'!D2:D730,$E20,'P23+P24 monthly Buchungen'!C2:C730,"&gt;="&amp;CC$4,'P23+P24 monthly Buchungen'!C2:C730,"&lt;"&amp;CC$5+1,'P23+P24 monthly Buchungen'!P2:P730,"Einnahmen")+SUMIFS('P23+P24 monthly Buchungen'!F2:F730,'P23+P24 monthly Buchungen'!D2:D730,$E20,'P23+P24 monthly Buchungen'!C2:C730,"&gt;="&amp;CC$4,'P23+P24 monthly Buchungen'!C2:C730,"&lt;"&amp;CC$5+1,'P23+P24 monthly Buchungen'!L2:L730,"Einnahmen")-SUMIFS('P23+P24 monthly Buchungen'!F2:F730,'P23+P24 monthly Buchungen'!D2:D730,$E20,'P23+P24 monthly Buchungen'!C2:C730,"&gt;="&amp;CC$4,'P23+P24 monthly Buchungen'!C2:C730,"&lt;"&amp;CC$5+1,'P23+P24 monthly Buchungen'!P2:P730,"Ausgaben")</f>
        <v>3610.02</v>
      </c>
      <c r="CD20" s="21"/>
      <c r="CG20" s="26">
        <f>SUMIFS('P23+P24 monthly Buchungen'!F2:F730,'P23+P24 monthly Buchungen'!D2:D730,$E20,'P23+P24 monthly Buchungen'!C2:C730,"&gt;="&amp;CG$4,'P23+P24 monthly Buchungen'!C2:C730,"&lt;"&amp;CG$5+1,'P23+P24 monthly Buchungen'!L2:L730,"Ausgaben")-SUMIFS('P23+P24 monthly Buchungen'!F2:F730,'P23+P24 monthly Buchungen'!D2:D730,$E20,'P23+P24 monthly Buchungen'!C2:C730,"&gt;="&amp;CG$4,'P23+P24 monthly Buchungen'!C2:C730,"&lt;"&amp;CG$5+1,'P23+P24 monthly Buchungen'!P2:P730,"Einnahmen")+SUMIFS('P23+P24 monthly Buchungen'!F2:F730,'P23+P24 monthly Buchungen'!D2:D730,$E20,'P23+P24 monthly Buchungen'!C2:C730,"&gt;="&amp;CG$4,'P23+P24 monthly Buchungen'!C2:C730,"&lt;"&amp;CG$5+1,'P23+P24 monthly Buchungen'!L2:L730,"Einnahmen")-SUMIFS('P23+P24 monthly Buchungen'!F2:F730,'P23+P24 monthly Buchungen'!D2:D730,$E20,'P23+P24 monthly Buchungen'!C2:C730,"&gt;="&amp;CG$4,'P23+P24 monthly Buchungen'!C2:C730,"&lt;"&amp;CG$5+1,'P23+P24 monthly Buchungen'!P2:P730,"Ausgaben")</f>
        <v>3610.02</v>
      </c>
      <c r="CH20" s="21"/>
      <c r="CK20" s="26">
        <f>SUMIFS('P23+P24 monthly Buchungen'!F2:F730,'P23+P24 monthly Buchungen'!D2:D730,$E20,'P23+P24 monthly Buchungen'!C2:C730,"&gt;="&amp;CK$4,'P23+P24 monthly Buchungen'!C2:C730,"&lt;"&amp;CK$5+1,'P23+P24 monthly Buchungen'!L2:L730,"Ausgaben")-SUMIFS('P23+P24 monthly Buchungen'!F2:F730,'P23+P24 monthly Buchungen'!D2:D730,$E20,'P23+P24 monthly Buchungen'!C2:C730,"&gt;="&amp;CK$4,'P23+P24 monthly Buchungen'!C2:C730,"&lt;"&amp;CK$5+1,'P23+P24 monthly Buchungen'!P2:P730,"Einnahmen")+SUMIFS('P23+P24 monthly Buchungen'!F2:F730,'P23+P24 monthly Buchungen'!D2:D730,$E20,'P23+P24 monthly Buchungen'!C2:C730,"&gt;="&amp;CK$4,'P23+P24 monthly Buchungen'!C2:C730,"&lt;"&amp;CK$5+1,'P23+P24 monthly Buchungen'!L2:L730,"Einnahmen")-SUMIFS('P23+P24 monthly Buchungen'!F2:F730,'P23+P24 monthly Buchungen'!D2:D730,$E20,'P23+P24 monthly Buchungen'!C2:C730,"&gt;="&amp;CK$4,'P23+P24 monthly Buchungen'!C2:C730,"&lt;"&amp;CK$5+1,'P23+P24 monthly Buchungen'!P2:P730,"Ausgaben")</f>
        <v>3822.2000000000003</v>
      </c>
      <c r="CL20" s="21"/>
      <c r="CO20" s="26">
        <f>SUMIFS('P23+P24 monthly Buchungen'!F2:F730,'P23+P24 monthly Buchungen'!D2:D730,$E20,'P23+P24 monthly Buchungen'!C2:C730,"&gt;="&amp;CO$4,'P23+P24 monthly Buchungen'!C2:C730,"&lt;"&amp;CO$5+1,'P23+P24 monthly Buchungen'!L2:L730,"Ausgaben")-SUMIFS('P23+P24 monthly Buchungen'!F2:F730,'P23+P24 monthly Buchungen'!D2:D730,$E20,'P23+P24 monthly Buchungen'!C2:C730,"&gt;="&amp;CO$4,'P23+P24 monthly Buchungen'!C2:C730,"&lt;"&amp;CO$5+1,'P23+P24 monthly Buchungen'!P2:P730,"Einnahmen")+SUMIFS('P23+P24 monthly Buchungen'!F2:F730,'P23+P24 monthly Buchungen'!D2:D730,$E20,'P23+P24 monthly Buchungen'!C2:C730,"&gt;="&amp;CO$4,'P23+P24 monthly Buchungen'!C2:C730,"&lt;"&amp;CO$5+1,'P23+P24 monthly Buchungen'!L2:L730,"Einnahmen")-SUMIFS('P23+P24 monthly Buchungen'!F2:F730,'P23+P24 monthly Buchungen'!D2:D730,$E20,'P23+P24 monthly Buchungen'!C2:C730,"&gt;="&amp;CO$4,'P23+P24 monthly Buchungen'!C2:C730,"&lt;"&amp;CO$5+1,'P23+P24 monthly Buchungen'!P2:P730,"Ausgaben")</f>
        <v>3822.2000000000003</v>
      </c>
      <c r="CP20" s="21"/>
      <c r="CS20" s="26">
        <f>SUMIFS('P23+P24 monthly Buchungen'!F2:F730,'P23+P24 monthly Buchungen'!D2:D730,$E20,'P23+P24 monthly Buchungen'!C2:C730,"&gt;="&amp;CS$4,'P23+P24 monthly Buchungen'!C2:C730,"&lt;"&amp;CS$5+1,'P23+P24 monthly Buchungen'!L2:L730,"Ausgaben")-SUMIFS('P23+P24 monthly Buchungen'!F2:F730,'P23+P24 monthly Buchungen'!D2:D730,$E20,'P23+P24 monthly Buchungen'!C2:C730,"&gt;="&amp;CS$4,'P23+P24 monthly Buchungen'!C2:C730,"&lt;"&amp;CS$5+1,'P23+P24 monthly Buchungen'!P2:P730,"Einnahmen")+SUMIFS('P23+P24 monthly Buchungen'!F2:F730,'P23+P24 monthly Buchungen'!D2:D730,$E20,'P23+P24 monthly Buchungen'!C2:C730,"&gt;="&amp;CS$4,'P23+P24 monthly Buchungen'!C2:C730,"&lt;"&amp;CS$5+1,'P23+P24 monthly Buchungen'!L2:L730,"Einnahmen")-SUMIFS('P23+P24 monthly Buchungen'!F2:F730,'P23+P24 monthly Buchungen'!D2:D730,$E20,'P23+P24 monthly Buchungen'!C2:C730,"&gt;="&amp;CS$4,'P23+P24 monthly Buchungen'!C2:C730,"&lt;"&amp;CS$5+1,'P23+P24 monthly Buchungen'!P2:P730,"Ausgaben")</f>
        <v>3950.4700000000003</v>
      </c>
      <c r="CT20" s="21"/>
      <c r="CW20" s="26">
        <f>SUMIFS('P23+P24 monthly Buchungen'!F2:F730,'P23+P24 monthly Buchungen'!D2:D730,$E20,'P23+P24 monthly Buchungen'!C2:C730,"&gt;="&amp;CW$4,'P23+P24 monthly Buchungen'!C2:C730,"&lt;"&amp;CW$5+1,'P23+P24 monthly Buchungen'!L2:L730,"Ausgaben")-SUMIFS('P23+P24 monthly Buchungen'!F2:F730,'P23+P24 monthly Buchungen'!D2:D730,$E20,'P23+P24 monthly Buchungen'!C2:C730,"&gt;="&amp;CW$4,'P23+P24 monthly Buchungen'!C2:C730,"&lt;"&amp;CW$5+1,'P23+P24 monthly Buchungen'!P2:P730,"Einnahmen")+SUMIFS('P23+P24 monthly Buchungen'!F2:F730,'P23+P24 monthly Buchungen'!D2:D730,$E20,'P23+P24 monthly Buchungen'!C2:C730,"&gt;="&amp;CW$4,'P23+P24 monthly Buchungen'!C2:C730,"&lt;"&amp;CW$5+1,'P23+P24 monthly Buchungen'!L2:L730,"Einnahmen")-SUMIFS('P23+P24 monthly Buchungen'!F2:F730,'P23+P24 monthly Buchungen'!D2:D730,$E20,'P23+P24 monthly Buchungen'!C2:C730,"&gt;="&amp;CW$4,'P23+P24 monthly Buchungen'!C2:C730,"&lt;"&amp;CW$5+1,'P23+P24 monthly Buchungen'!P2:P730,"Ausgaben")</f>
        <v>3822.2000000000003</v>
      </c>
      <c r="CX20" s="21"/>
      <c r="DA20" s="26">
        <f>SUMIFS('P23+P24 monthly Buchungen'!F2:F730,'P23+P24 monthly Buchungen'!D2:D730,$E20,'P23+P24 monthly Buchungen'!C2:C730,"&gt;="&amp;DA$4,'P23+P24 monthly Buchungen'!C2:C730,"&lt;"&amp;DA$5+1,'P23+P24 monthly Buchungen'!L2:L730,"Ausgaben")-SUMIFS('P23+P24 monthly Buchungen'!F2:F730,'P23+P24 monthly Buchungen'!D2:D730,$E20,'P23+P24 monthly Buchungen'!C2:C730,"&gt;="&amp;DA$4,'P23+P24 monthly Buchungen'!C2:C730,"&lt;"&amp;DA$5+1,'P23+P24 monthly Buchungen'!P2:P730,"Einnahmen")+SUMIFS('P23+P24 monthly Buchungen'!F2:F730,'P23+P24 monthly Buchungen'!D2:D730,$E20,'P23+P24 monthly Buchungen'!C2:C730,"&gt;="&amp;DA$4,'P23+P24 monthly Buchungen'!C2:C730,"&lt;"&amp;DA$5+1,'P23+P24 monthly Buchungen'!L2:L730,"Einnahmen")-SUMIFS('P23+P24 monthly Buchungen'!F2:F730,'P23+P24 monthly Buchungen'!D2:D730,$E20,'P23+P24 monthly Buchungen'!C2:C730,"&gt;="&amp;DA$4,'P23+P24 monthly Buchungen'!C2:C730,"&lt;"&amp;DA$5+1,'P23+P24 monthly Buchungen'!P2:P730,"Ausgaben")</f>
        <v>4376.46</v>
      </c>
      <c r="DB20" s="21"/>
      <c r="DE20" s="26">
        <f>SUMIFS('P23+P24 monthly Buchungen'!F2:F730,'P23+P24 monthly Buchungen'!D2:D730,$E20,'P23+P24 monthly Buchungen'!C2:C730,"&gt;="&amp;DE$4,'P23+P24 monthly Buchungen'!C2:C730,"&lt;"&amp;DE$5+1,'P23+P24 monthly Buchungen'!L2:L730,"Ausgaben")-SUMIFS('P23+P24 monthly Buchungen'!F2:F730,'P23+P24 monthly Buchungen'!D2:D730,$E20,'P23+P24 monthly Buchungen'!C2:C730,"&gt;="&amp;DE$4,'P23+P24 monthly Buchungen'!C2:C730,"&lt;"&amp;DE$5+1,'P23+P24 monthly Buchungen'!P2:P730,"Einnahmen")+SUMIFS('P23+P24 monthly Buchungen'!F2:F730,'P23+P24 monthly Buchungen'!D2:D730,$E20,'P23+P24 monthly Buchungen'!C2:C730,"&gt;="&amp;DE$4,'P23+P24 monthly Buchungen'!C2:C730,"&lt;"&amp;DE$5+1,'P23+P24 monthly Buchungen'!L2:L730,"Einnahmen")-SUMIFS('P23+P24 monthly Buchungen'!F2:F730,'P23+P24 monthly Buchungen'!D2:D730,$E20,'P23+P24 monthly Buchungen'!C2:C730,"&gt;="&amp;DE$4,'P23+P24 monthly Buchungen'!C2:C730,"&lt;"&amp;DE$5+1,'P23+P24 monthly Buchungen'!P2:P730,"Ausgaben")</f>
        <v>4376.46</v>
      </c>
      <c r="DF20" s="21"/>
      <c r="DI20" s="26">
        <f>SUMIFS('P23+P24 monthly Buchungen'!F2:F730,'P23+P24 monthly Buchungen'!D2:D730,$E20,'P23+P24 monthly Buchungen'!C2:C730,"&gt;="&amp;DI$4,'P23+P24 monthly Buchungen'!C2:C730,"&lt;"&amp;DI$5+1,'P23+P24 monthly Buchungen'!L2:L730,"Ausgaben")-SUMIFS('P23+P24 monthly Buchungen'!F2:F730,'P23+P24 monthly Buchungen'!D2:D730,$E20,'P23+P24 monthly Buchungen'!C2:C730,"&gt;="&amp;DI$4,'P23+P24 monthly Buchungen'!C2:C730,"&lt;"&amp;DI$5+1,'P23+P24 monthly Buchungen'!P2:P730,"Einnahmen")+SUMIFS('P23+P24 monthly Buchungen'!F2:F730,'P23+P24 monthly Buchungen'!D2:D730,$E20,'P23+P24 monthly Buchungen'!C2:C730,"&gt;="&amp;DI$4,'P23+P24 monthly Buchungen'!C2:C730,"&lt;"&amp;DI$5+1,'P23+P24 monthly Buchungen'!L2:L730,"Einnahmen")-SUMIFS('P23+P24 monthly Buchungen'!F2:F730,'P23+P24 monthly Buchungen'!D2:D730,$E20,'P23+P24 monthly Buchungen'!C2:C730,"&gt;="&amp;DI$4,'P23+P24 monthly Buchungen'!C2:C730,"&lt;"&amp;DI$5+1,'P23+P24 monthly Buchungen'!P2:P730,"Ausgaben")</f>
        <v>4390.74</v>
      </c>
      <c r="DJ20" s="21"/>
      <c r="DM20" s="26">
        <f>SUMIFS('P23+P24 monthly Buchungen'!F2:F730,'P23+P24 monthly Buchungen'!D2:D730,$E20,'P23+P24 monthly Buchungen'!C2:C730,"&gt;="&amp;DM$4,'P23+P24 monthly Buchungen'!C2:C730,"&lt;"&amp;DM$5+1,'P23+P24 monthly Buchungen'!L2:L730,"Ausgaben")-SUMIFS('P23+P24 monthly Buchungen'!F2:F730,'P23+P24 monthly Buchungen'!D2:D730,$E20,'P23+P24 monthly Buchungen'!C2:C730,"&gt;="&amp;DM$4,'P23+P24 monthly Buchungen'!C2:C730,"&lt;"&amp;DM$5+1,'P23+P24 monthly Buchungen'!P2:P730,"Einnahmen")+SUMIFS('P23+P24 monthly Buchungen'!F2:F730,'P23+P24 monthly Buchungen'!D2:D730,$E20,'P23+P24 monthly Buchungen'!C2:C730,"&gt;="&amp;DM$4,'P23+P24 monthly Buchungen'!C2:C730,"&lt;"&amp;DM$5+1,'P23+P24 monthly Buchungen'!L2:L730,"Einnahmen")-SUMIFS('P23+P24 monthly Buchungen'!F2:F730,'P23+P24 monthly Buchungen'!D2:D730,$E20,'P23+P24 monthly Buchungen'!C2:C730,"&gt;="&amp;DM$4,'P23+P24 monthly Buchungen'!C2:C730,"&lt;"&amp;DM$5+1,'P23+P24 monthly Buchungen'!P2:P730,"Ausgaben")</f>
        <v>3932.2000000000003</v>
      </c>
      <c r="DN20" s="21"/>
      <c r="DQ20" s="26">
        <f>SUMIFS('P23+P24 monthly Buchungen'!F2:F730,'P23+P24 monthly Buchungen'!D2:D730,$E20,'P23+P24 monthly Buchungen'!C2:C730,"&gt;="&amp;DQ$4,'P23+P24 monthly Buchungen'!C2:C730,"&lt;"&amp;DQ$5+1,'P23+P24 monthly Buchungen'!L2:L730,"Ausgaben")-SUMIFS('P23+P24 monthly Buchungen'!F2:F730,'P23+P24 monthly Buchungen'!D2:D730,$E20,'P23+P24 monthly Buchungen'!C2:C730,"&gt;="&amp;DQ$4,'P23+P24 monthly Buchungen'!C2:C730,"&lt;"&amp;DQ$5+1,'P23+P24 monthly Buchungen'!P2:P730,"Einnahmen")+SUMIFS('P23+P24 monthly Buchungen'!F2:F730,'P23+P24 monthly Buchungen'!D2:D730,$E20,'P23+P24 monthly Buchungen'!C2:C730,"&gt;="&amp;DQ$4,'P23+P24 monthly Buchungen'!C2:C730,"&lt;"&amp;DQ$5+1,'P23+P24 monthly Buchungen'!L2:L730,"Einnahmen")-SUMIFS('P23+P24 monthly Buchungen'!F2:F730,'P23+P24 monthly Buchungen'!D2:D730,$E20,'P23+P24 monthly Buchungen'!C2:C730,"&gt;="&amp;DQ$4,'P23+P24 monthly Buchungen'!C2:C730,"&lt;"&amp;DQ$5+1,'P23+P24 monthly Buchungen'!P2:P730,"Ausgaben")</f>
        <v>6704.27</v>
      </c>
      <c r="DR20" s="21"/>
      <c r="DU20" s="26">
        <f>SUMIFS('P23+P24 monthly Buchungen'!F2:F730,'P23+P24 monthly Buchungen'!D2:D730,$E20,'P23+P24 monthly Buchungen'!C2:C730,"&gt;="&amp;DU$4,'P23+P24 monthly Buchungen'!C2:C730,"&lt;"&amp;DU$5+1,'P23+P24 monthly Buchungen'!L2:L730,"Ausgaben")-SUMIFS('P23+P24 monthly Buchungen'!F2:F730,'P23+P24 monthly Buchungen'!D2:D730,$E20,'P23+P24 monthly Buchungen'!C2:C730,"&gt;="&amp;DU$4,'P23+P24 monthly Buchungen'!C2:C730,"&lt;"&amp;DU$5+1,'P23+P24 monthly Buchungen'!P2:P730,"Einnahmen")+SUMIFS('P23+P24 monthly Buchungen'!F2:F730,'P23+P24 monthly Buchungen'!D2:D730,$E20,'P23+P24 monthly Buchungen'!C2:C730,"&gt;="&amp;DU$4,'P23+P24 monthly Buchungen'!C2:C730,"&lt;"&amp;DU$5+1,'P23+P24 monthly Buchungen'!L2:L730,"Einnahmen")-SUMIFS('P23+P24 monthly Buchungen'!F2:F730,'P23+P24 monthly Buchungen'!D2:D730,$E20,'P23+P24 monthly Buchungen'!C2:C730,"&gt;="&amp;DU$4,'P23+P24 monthly Buchungen'!C2:C730,"&lt;"&amp;DU$5+1,'P23+P24 monthly Buchungen'!P2:P730,"Ausgaben")</f>
        <v>3778.5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Buchungen'!F2:F730,'P23+P24 monthly Buchungen'!D2:D730,$E20,'P23+P24 monthly Buchungen'!C2:C730,"&gt;="&amp;EG$4,'P23+P24 monthly Buchungen'!C2:C730,"&lt;"&amp;EG$5+1,'P23+P24 monthly Buchungen'!L2:L730,"Ausgaben")-SUMIFS('P23+P24 monthly Buchungen'!F2:F730,'P23+P24 monthly Buchungen'!D2:D730,$E20,'P23+P24 monthly Buchungen'!C2:C730,"&gt;="&amp;EG$4,'P23+P24 monthly Buchungen'!C2:C730,"&lt;"&amp;EG$5+1,'P23+P24 monthly Buchungen'!P2:P730,"Einnahmen")+SUMIFS('P23+P24 monthly Buchungen'!F2:F730,'P23+P24 monthly Buchungen'!D2:D730,$E20,'P23+P24 monthly Buchungen'!C2:C730,"&gt;="&amp;EG$4,'P23+P24 monthly Buchungen'!C2:C730,"&lt;"&amp;EG$5+1,'P23+P24 monthly Buchungen'!L2:L730,"Einnahmen")-SUMIFS('P23+P24 monthly Buchungen'!F2:F730,'P23+P24 monthly Buchungen'!D2:D730,$E20,'P23+P24 monthly Buchungen'!C2:C730,"&gt;="&amp;EG$4,'P23+P24 monthly Buchungen'!C2:C730,"&lt;"&amp;EG$5+1,'P23+P24 monthly Buchungen'!P2:P730,"Ausgaben")</f>
        <v>0</v>
      </c>
      <c r="EH20" s="21"/>
      <c r="EK20" s="26">
        <f>SUMIFS('P23+P24 monthly Buchungen'!F2:F730,'P23+P24 monthly Buchungen'!D2:D730,$E20,'P23+P24 monthly Buchungen'!C2:C730,"&gt;="&amp;EK$4,'P23+P24 monthly Buchungen'!C2:C730,"&lt;"&amp;EK$5+1,'P23+P24 monthly Buchungen'!L2:L730,"Ausgaben")-SUMIFS('P23+P24 monthly Buchungen'!F2:F730,'P23+P24 monthly Buchungen'!D2:D730,$E20,'P23+P24 monthly Buchungen'!C2:C730,"&gt;="&amp;EK$4,'P23+P24 monthly Buchungen'!C2:C730,"&lt;"&amp;EK$5+1,'P23+P24 monthly Buchungen'!P2:P730,"Einnahmen")+SUMIFS('P23+P24 monthly Buchungen'!F2:F730,'P23+P24 monthly Buchungen'!D2:D730,$E20,'P23+P24 monthly Buchungen'!C2:C730,"&gt;="&amp;EK$4,'P23+P24 monthly Buchungen'!C2:C730,"&lt;"&amp;EK$5+1,'P23+P24 monthly Buchungen'!L2:L730,"Einnahmen")-SUMIFS('P23+P24 monthly Buchungen'!F2:F730,'P23+P24 monthly Buchungen'!D2:D730,$E20,'P23+P24 monthly Buchungen'!C2:C730,"&gt;="&amp;EK$4,'P23+P24 monthly Buchungen'!C2:C730,"&lt;"&amp;EK$5+1,'P23+P24 monthly Buchungen'!P2:P730,"Ausgaben")</f>
        <v>0</v>
      </c>
      <c r="EL20" s="21"/>
      <c r="EO20" s="26">
        <f>SUMIFS('P23+P24 monthly Buchungen'!F2:F730,'P23+P24 monthly Buchungen'!D2:D730,$E20,'P23+P24 monthly Buchungen'!C2:C730,"&gt;="&amp;EO$4,'P23+P24 monthly Buchungen'!C2:C730,"&lt;"&amp;EO$5+1,'P23+P24 monthly Buchungen'!L2:L730,"Ausgaben")-SUMIFS('P23+P24 monthly Buchungen'!F2:F730,'P23+P24 monthly Buchungen'!D2:D730,$E20,'P23+P24 monthly Buchungen'!C2:C730,"&gt;="&amp;EO$4,'P23+P24 monthly Buchungen'!C2:C730,"&lt;"&amp;EO$5+1,'P23+P24 monthly Buchungen'!P2:P730,"Einnahmen")+SUMIFS('P23+P24 monthly Buchungen'!F2:F730,'P23+P24 monthly Buchungen'!D2:D730,$E20,'P23+P24 monthly Buchungen'!C2:C730,"&gt;="&amp;EO$4,'P23+P24 monthly Buchungen'!C2:C730,"&lt;"&amp;EO$5+1,'P23+P24 monthly Buchungen'!L2:L730,"Einnahmen")-SUMIFS('P23+P24 monthly Buchungen'!F2:F730,'P23+P24 monthly Buchungen'!D2:D730,$E20,'P23+P24 monthly Buchungen'!C2:C730,"&gt;="&amp;EO$4,'P23+P24 monthly Buchungen'!C2:C730,"&lt;"&amp;EO$5+1,'P23+P24 monthly Buchungen'!P2:P730,"Ausgaben")</f>
        <v>0</v>
      </c>
      <c r="EP20" s="21"/>
      <c r="ES20" s="26">
        <f>SUMIFS('P23+P24 monthly Buchungen'!F2:F730,'P23+P24 monthly Buchungen'!D2:D730,$E20,'P23+P24 monthly Buchungen'!C2:C730,"&gt;="&amp;ES$4,'P23+P24 monthly Buchungen'!C2:C730,"&lt;"&amp;ES$5+1,'P23+P24 monthly Buchungen'!L2:L730,"Ausgaben")-SUMIFS('P23+P24 monthly Buchungen'!F2:F730,'P23+P24 monthly Buchungen'!D2:D730,$E20,'P23+P24 monthly Buchungen'!C2:C730,"&gt;="&amp;ES$4,'P23+P24 monthly Buchungen'!C2:C730,"&lt;"&amp;ES$5+1,'P23+P24 monthly Buchungen'!P2:P730,"Einnahmen")+SUMIFS('P23+P24 monthly Buchungen'!F2:F730,'P23+P24 monthly Buchungen'!D2:D730,$E20,'P23+P24 monthly Buchungen'!C2:C730,"&gt;="&amp;ES$4,'P23+P24 monthly Buchungen'!C2:C730,"&lt;"&amp;ES$5+1,'P23+P24 monthly Buchungen'!L2:L730,"Einnahmen")-SUMIFS('P23+P24 monthly Buchungen'!F2:F730,'P23+P24 monthly Buchungen'!D2:D730,$E20,'P23+P24 monthly Buchungen'!C2:C730,"&gt;="&amp;ES$4,'P23+P24 monthly Buchungen'!C2:C730,"&lt;"&amp;ES$5+1,'P23+P24 monthly Buchungen'!P2:P730,"Ausgaben")</f>
        <v>0</v>
      </c>
      <c r="ET20" s="21"/>
      <c r="EW20" s="26">
        <f>SUMIFS('P23+P24 monthly Buchungen'!F2:F730,'P23+P24 monthly Buchungen'!D2:D730,$E20,'P23+P24 monthly Buchungen'!C2:C730,"&gt;="&amp;EW$4,'P23+P24 monthly Buchungen'!C2:C730,"&lt;"&amp;EW$5+1,'P23+P24 monthly Buchungen'!L2:L730,"Ausgaben")-SUMIFS('P23+P24 monthly Buchungen'!F2:F730,'P23+P24 monthly Buchungen'!D2:D730,$E20,'P23+P24 monthly Buchungen'!C2:C730,"&gt;="&amp;EW$4,'P23+P24 monthly Buchungen'!C2:C730,"&lt;"&amp;EW$5+1,'P23+P24 monthly Buchungen'!P2:P730,"Einnahmen")+SUMIFS('P23+P24 monthly Buchungen'!F2:F730,'P23+P24 monthly Buchungen'!D2:D730,$E20,'P23+P24 monthly Buchungen'!C2:C730,"&gt;="&amp;EW$4,'P23+P24 monthly Buchungen'!C2:C730,"&lt;"&amp;EW$5+1,'P23+P24 monthly Buchungen'!L2:L730,"Einnahmen")-SUMIFS('P23+P24 monthly Buchungen'!F2:F730,'P23+P24 monthly Buchungen'!D2:D730,$E20,'P23+P24 monthly Buchungen'!C2:C730,"&gt;="&amp;EW$4,'P23+P24 monthly Buchungen'!C2:C730,"&lt;"&amp;EW$5+1,'P23+P24 monthly Buchungen'!P2:P730,"Ausgaben")</f>
        <v>0</v>
      </c>
      <c r="EX20" s="21"/>
      <c r="FA20" s="26">
        <f>SUMIFS('P23+P24 monthly Buchungen'!F2:F730,'P23+P24 monthly Buchungen'!D2:D730,$E20,'P23+P24 monthly Buchungen'!C2:C730,"&gt;="&amp;FA$4,'P23+P24 monthly Buchungen'!C2:C730,"&lt;"&amp;FA$5+1,'P23+P24 monthly Buchungen'!L2:L730,"Ausgaben")-SUMIFS('P23+P24 monthly Buchungen'!F2:F730,'P23+P24 monthly Buchungen'!D2:D730,$E20,'P23+P24 monthly Buchungen'!C2:C730,"&gt;="&amp;FA$4,'P23+P24 monthly Buchungen'!C2:C730,"&lt;"&amp;FA$5+1,'P23+P24 monthly Buchungen'!P2:P730,"Einnahmen")+SUMIFS('P23+P24 monthly Buchungen'!F2:F730,'P23+P24 monthly Buchungen'!D2:D730,$E20,'P23+P24 monthly Buchungen'!C2:C730,"&gt;="&amp;FA$4,'P23+P24 monthly Buchungen'!C2:C730,"&lt;"&amp;FA$5+1,'P23+P24 monthly Buchungen'!L2:L730,"Einnahmen")-SUMIFS('P23+P24 monthly Buchungen'!F2:F730,'P23+P24 monthly Buchungen'!D2:D730,$E20,'P23+P24 monthly Buchungen'!C2:C730,"&gt;="&amp;FA$4,'P23+P24 monthly Buchungen'!C2:C730,"&lt;"&amp;FA$5+1,'P23+P24 monthly Buchungen'!P2:P730,"Ausgaben")</f>
        <v>0</v>
      </c>
      <c r="FB20" s="21"/>
      <c r="FE20" s="26">
        <f>SUMIFS('P23+P24 monthly Buchungen'!F2:F730,'P23+P24 monthly Buchungen'!D2:D730,$E20,'P23+P24 monthly Buchungen'!C2:C730,"&gt;="&amp;FE$4,'P23+P24 monthly Buchungen'!C2:C730,"&lt;"&amp;FE$5+1,'P23+P24 monthly Buchungen'!L2:L730,"Ausgaben")-SUMIFS('P23+P24 monthly Buchungen'!F2:F730,'P23+P24 monthly Buchungen'!D2:D730,$E20,'P23+P24 monthly Buchungen'!C2:C730,"&gt;="&amp;FE$4,'P23+P24 monthly Buchungen'!C2:C730,"&lt;"&amp;FE$5+1,'P23+P24 monthly Buchungen'!P2:P730,"Einnahmen")+SUMIFS('P23+P24 monthly Buchungen'!F2:F730,'P23+P24 monthly Buchungen'!D2:D730,$E20,'P23+P24 monthly Buchungen'!C2:C730,"&gt;="&amp;FE$4,'P23+P24 monthly Buchungen'!C2:C730,"&lt;"&amp;FE$5+1,'P23+P24 monthly Buchungen'!L2:L730,"Einnahmen")-SUMIFS('P23+P24 monthly Buchungen'!F2:F730,'P23+P24 monthly Buchungen'!D2:D730,$E20,'P23+P24 monthly Buchungen'!C2:C730,"&gt;="&amp;FE$4,'P23+P24 monthly Buchungen'!C2:C730,"&lt;"&amp;FE$5+1,'P23+P24 monthly Buchungen'!P2:P730,"Ausgaben")</f>
        <v>0</v>
      </c>
      <c r="FF20" s="21"/>
      <c r="FI20" s="26">
        <f>SUMIFS('P23+P24 monthly Buchungen'!F2:F730,'P23+P24 monthly Buchungen'!D2:D730,$E20,'P23+P24 monthly Buchungen'!C2:C730,"&gt;="&amp;FI$4,'P23+P24 monthly Buchungen'!C2:C730,"&lt;"&amp;FI$5+1,'P23+P24 monthly Buchungen'!L2:L730,"Ausgaben")-SUMIFS('P23+P24 monthly Buchungen'!F2:F730,'P23+P24 monthly Buchungen'!D2:D730,$E20,'P23+P24 monthly Buchungen'!C2:C730,"&gt;="&amp;FI$4,'P23+P24 monthly Buchungen'!C2:C730,"&lt;"&amp;FI$5+1,'P23+P24 monthly Buchungen'!P2:P730,"Einnahmen")+SUMIFS('P23+P24 monthly Buchungen'!F2:F730,'P23+P24 monthly Buchungen'!D2:D730,$E20,'P23+P24 monthly Buchungen'!C2:C730,"&gt;="&amp;FI$4,'P23+P24 monthly Buchungen'!C2:C730,"&lt;"&amp;FI$5+1,'P23+P24 monthly Buchungen'!L2:L730,"Einnahmen")-SUMIFS('P23+P24 monthly Buchungen'!F2:F730,'P23+P24 monthly Buchungen'!D2:D730,$E20,'P23+P24 monthly Buchungen'!C2:C730,"&gt;="&amp;FI$4,'P23+P24 monthly Buchungen'!C2:C730,"&lt;"&amp;FI$5+1,'P23+P24 monthly Buchungen'!P2:P730,"Ausgaben")</f>
        <v>0</v>
      </c>
      <c r="FJ20" s="21"/>
      <c r="FM20" s="26">
        <f>SUMIFS('P23+P24 monthly Buchungen'!F2:F730,'P23+P24 monthly Buchungen'!D2:D730,$E20,'P23+P24 monthly Buchungen'!C2:C730,"&gt;="&amp;FM$4,'P23+P24 monthly Buchungen'!C2:C730,"&lt;"&amp;FM$5+1,'P23+P24 monthly Buchungen'!L2:L730,"Ausgaben")-SUMIFS('P23+P24 monthly Buchungen'!F2:F730,'P23+P24 monthly Buchungen'!D2:D730,$E20,'P23+P24 monthly Buchungen'!C2:C730,"&gt;="&amp;FM$4,'P23+P24 monthly Buchungen'!C2:C730,"&lt;"&amp;FM$5+1,'P23+P24 monthly Buchungen'!P2:P730,"Einnahmen")+SUMIFS('P23+P24 monthly Buchungen'!F2:F730,'P23+P24 monthly Buchungen'!D2:D730,$E20,'P23+P24 monthly Buchungen'!C2:C730,"&gt;="&amp;FM$4,'P23+P24 monthly Buchungen'!C2:C730,"&lt;"&amp;FM$5+1,'P23+P24 monthly Buchungen'!L2:L730,"Einnahmen")-SUMIFS('P23+P24 monthly Buchungen'!F2:F730,'P23+P24 monthly Buchungen'!D2:D730,$E20,'P23+P24 monthly Buchungen'!C2:C730,"&gt;="&amp;FM$4,'P23+P24 monthly Buchungen'!C2:C730,"&lt;"&amp;FM$5+1,'P23+P24 monthly Buchungen'!P2:P730,"Ausgaben")</f>
        <v>0</v>
      </c>
      <c r="FN20" s="21"/>
      <c r="FQ20" s="26">
        <f>SUMIFS('P23+P24 monthly Buchungen'!F2:F730,'P23+P24 monthly Buchungen'!D2:D730,$E20,'P23+P24 monthly Buchungen'!C2:C730,"&gt;="&amp;FQ$4,'P23+P24 monthly Buchungen'!C2:C730,"&lt;"&amp;FQ$5+1,'P23+P24 monthly Buchungen'!L2:L730,"Ausgaben")-SUMIFS('P23+P24 monthly Buchungen'!F2:F730,'P23+P24 monthly Buchungen'!D2:D730,$E20,'P23+P24 monthly Buchungen'!C2:C730,"&gt;="&amp;FQ$4,'P23+P24 monthly Buchungen'!C2:C730,"&lt;"&amp;FQ$5+1,'P23+P24 monthly Buchungen'!P2:P730,"Einnahmen")+SUMIFS('P23+P24 monthly Buchungen'!F2:F730,'P23+P24 monthly Buchungen'!D2:D730,$E20,'P23+P24 monthly Buchungen'!C2:C730,"&gt;="&amp;FQ$4,'P23+P24 monthly Buchungen'!C2:C730,"&lt;"&amp;FQ$5+1,'P23+P24 monthly Buchungen'!L2:L730,"Einnahmen")-SUMIFS('P23+P24 monthly Buchungen'!F2:F730,'P23+P24 monthly Buchungen'!D2:D730,$E20,'P23+P24 monthly Buchungen'!C2:C730,"&gt;="&amp;FQ$4,'P23+P24 monthly Buchungen'!C2:C730,"&lt;"&amp;FQ$5+1,'P23+P24 monthly Buchungen'!P2:P730,"Ausgaben")</f>
        <v>0</v>
      </c>
      <c r="FR20" s="21"/>
      <c r="FU20" s="26">
        <f>SUMIFS('P23+P24 monthly Buchungen'!F2:F730,'P23+P24 monthly Buchungen'!D2:D730,$E20,'P23+P24 monthly Buchungen'!C2:C730,"&gt;="&amp;FU$4,'P23+P24 monthly Buchungen'!C2:C730,"&lt;"&amp;FU$5+1,'P23+P24 monthly Buchungen'!L2:L730,"Ausgaben")-SUMIFS('P23+P24 monthly Buchungen'!F2:F730,'P23+P24 monthly Buchungen'!D2:D730,$E20,'P23+P24 monthly Buchungen'!C2:C730,"&gt;="&amp;FU$4,'P23+P24 monthly Buchungen'!C2:C730,"&lt;"&amp;FU$5+1,'P23+P24 monthly Buchungen'!P2:P730,"Einnahmen")+SUMIFS('P23+P24 monthly Buchungen'!F2:F730,'P23+P24 monthly Buchungen'!D2:D730,$E20,'P23+P24 monthly Buchungen'!C2:C730,"&gt;="&amp;FU$4,'P23+P24 monthly Buchungen'!C2:C730,"&lt;"&amp;FU$5+1,'P23+P24 monthly Buchungen'!L2:L730,"Einnahmen")-SUMIFS('P23+P24 monthly Buchungen'!F2:F730,'P23+P24 monthly Buchungen'!D2:D730,$E20,'P23+P24 monthly Buchungen'!C2:C730,"&gt;="&amp;FU$4,'P23+P24 monthly Buchungen'!C2:C730,"&lt;"&amp;FU$5+1,'P23+P24 monthly Buchungen'!P2:P730,"Ausgaben")</f>
        <v>0</v>
      </c>
      <c r="FV20" s="21"/>
      <c r="FY20" s="26">
        <f>SUMIFS('P23+P24 monthly Buchungen'!F2:F730,'P23+P24 monthly Buchungen'!D2:D730,$E20,'P23+P24 monthly Buchungen'!C2:C730,"&gt;="&amp;FY$4,'P23+P24 monthly Buchungen'!C2:C730,"&lt;"&amp;FY$5+1,'P23+P24 monthly Buchungen'!L2:L730,"Ausgaben")-SUMIFS('P23+P24 monthly Buchungen'!F2:F730,'P23+P24 monthly Buchungen'!D2:D730,$E20,'P23+P24 monthly Buchungen'!C2:C730,"&gt;="&amp;FY$4,'P23+P24 monthly Buchungen'!C2:C730,"&lt;"&amp;FY$5+1,'P23+P24 monthly Buchungen'!P2:P730,"Einnahmen")+SUMIFS('P23+P24 monthly Buchungen'!F2:F730,'P23+P24 monthly Buchungen'!D2:D730,$E20,'P23+P24 monthly Buchungen'!C2:C730,"&gt;="&amp;FY$4,'P23+P24 monthly Buchungen'!C2:C730,"&lt;"&amp;FY$5+1,'P23+P24 monthly Buchungen'!L2:L730,"Einnahmen")-SUMIFS('P23+P24 monthly Buchungen'!F2:F730,'P23+P24 monthly Buchungen'!D2:D730,$E20,'P23+P24 monthly Buchungen'!C2:C730,"&gt;="&amp;FY$4,'P23+P24 monthly Buchungen'!C2:C730,"&lt;"&amp;FY$5+1,'P23+P24 monthly Buchungen'!P2:P730,"Ausgaben")</f>
        <v>0</v>
      </c>
      <c r="FZ20" s="21"/>
      <c r="GC20" s="26">
        <f>SUMIFS('P23+P24 monthly Buchungen'!F2:F730,'P23+P24 monthly Buchungen'!D2:D730,$E20,'P23+P24 monthly Buchungen'!C2:C730,"&gt;="&amp;GC$4,'P23+P24 monthly Buchungen'!C2:C730,"&lt;"&amp;GC$5+1,'P23+P24 monthly Buchungen'!L2:L730,"Ausgaben")-SUMIFS('P23+P24 monthly Buchungen'!F2:F730,'P23+P24 monthly Buchungen'!D2:D730,$E20,'P23+P24 monthly Buchungen'!C2:C730,"&gt;="&amp;GC$4,'P23+P24 monthly Buchungen'!C2:C730,"&lt;"&amp;GC$5+1,'P23+P24 monthly Buchungen'!P2:P730,"Einnahmen")+SUMIFS('P23+P24 monthly Buchungen'!F2:F730,'P23+P24 monthly Buchungen'!D2:D730,$E20,'P23+P24 monthly Buchungen'!C2:C730,"&gt;="&amp;GC$4,'P23+P24 monthly Buchungen'!C2:C730,"&lt;"&amp;GC$5+1,'P23+P24 monthly Buchungen'!L2:L730,"Einnahmen")-SUMIFS('P23+P24 monthly Buchungen'!F2:F730,'P23+P24 monthly Buchungen'!D2:D730,$E20,'P23+P24 monthly Buchungen'!C2:C730,"&gt;="&amp;GC$4,'P23+P24 monthly Buchungen'!C2:C730,"&lt;"&amp;GC$5+1,'P23+P24 monthly Buchungen'!P2:P730,"Ausgaben")</f>
        <v>0</v>
      </c>
    </row>
    <row r="21" spans="3:185" x14ac:dyDescent="0.2">
      <c r="D21" t="s">
        <v>5019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Buchungen'!F2:F730,'P23+P24 monthly Buchungen'!D2:D730,$E21,'P23+P24 monthly Buchungen'!C2:C730,"&gt;="&amp;U$4,'P23+P24 monthly Buchungen'!C2:C730,"&lt;"&amp;U$5+1,'P23+P24 monthly Buchungen'!L2:L730,"Ausgaben")-SUMIFS('P23+P24 monthly Buchungen'!F2:F730,'P23+P24 monthly Buchungen'!D2:D730,$E21,'P23+P24 monthly Buchungen'!C2:C730,"&gt;="&amp;U$4,'P23+P24 monthly Buchungen'!C2:C730,"&lt;"&amp;U$5+1,'P23+P24 monthly Buchungen'!P2:P730,"Einnahmen")+SUMIFS('P23+P24 monthly Buchungen'!F2:F730,'P23+P24 monthly Buchungen'!D2:D730,$E21,'P23+P24 monthly Buchungen'!C2:C730,"&gt;="&amp;U$4,'P23+P24 monthly Buchungen'!C2:C730,"&lt;"&amp;U$5+1,'P23+P24 monthly Buchungen'!L2:L730,"Einnahmen")-SUMIFS('P23+P24 monthly Buchungen'!F2:F730,'P23+P24 monthly Buchungen'!D2:D730,$E21,'P23+P24 monthly Buchungen'!C2:C730,"&gt;="&amp;U$4,'P23+P24 monthly Buchungen'!C2:C730,"&lt;"&amp;U$5+1,'P23+P24 monthly Buchungen'!P2:P730,"Ausgaben")</f>
        <v>0</v>
      </c>
      <c r="V21" s="21"/>
      <c r="Y21" s="26">
        <f>SUMIFS('P23+P24 monthly Buchungen'!F2:F730,'P23+P24 monthly Buchungen'!D2:D730,$E21,'P23+P24 monthly Buchungen'!C2:C730,"&gt;="&amp;Y$4,'P23+P24 monthly Buchungen'!C2:C730,"&lt;"&amp;Y$5+1,'P23+P24 monthly Buchungen'!L2:L730,"Ausgaben")-SUMIFS('P23+P24 monthly Buchungen'!F2:F730,'P23+P24 monthly Buchungen'!D2:D730,$E21,'P23+P24 monthly Buchungen'!C2:C730,"&gt;="&amp;Y$4,'P23+P24 monthly Buchungen'!C2:C730,"&lt;"&amp;Y$5+1,'P23+P24 monthly Buchungen'!P2:P730,"Einnahmen")+SUMIFS('P23+P24 monthly Buchungen'!F2:F730,'P23+P24 monthly Buchungen'!D2:D730,$E21,'P23+P24 monthly Buchungen'!C2:C730,"&gt;="&amp;Y$4,'P23+P24 monthly Buchungen'!C2:C730,"&lt;"&amp;Y$5+1,'P23+P24 monthly Buchungen'!L2:L730,"Einnahmen")-SUMIFS('P23+P24 monthly Buchungen'!F2:F730,'P23+P24 monthly Buchungen'!D2:D730,$E21,'P23+P24 monthly Buchungen'!C2:C730,"&gt;="&amp;Y$4,'P23+P24 monthly Buchungen'!C2:C730,"&lt;"&amp;Y$5+1,'P23+P24 monthly Buchungen'!P2:P730,"Ausgaben")</f>
        <v>2532.5700000000002</v>
      </c>
      <c r="Z21" s="21"/>
      <c r="AC21" s="26">
        <f>SUMIFS('P23+P24 monthly Buchungen'!F2:F730,'P23+P24 monthly Buchungen'!D2:D730,$E21,'P23+P24 monthly Buchungen'!C2:C730,"&gt;="&amp;AC$4,'P23+P24 monthly Buchungen'!C2:C730,"&lt;"&amp;AC$5+1,'P23+P24 monthly Buchungen'!L2:L730,"Ausgaben")-SUMIFS('P23+P24 monthly Buchungen'!F2:F730,'P23+P24 monthly Buchungen'!D2:D730,$E21,'P23+P24 monthly Buchungen'!C2:C730,"&gt;="&amp;AC$4,'P23+P24 monthly Buchungen'!C2:C730,"&lt;"&amp;AC$5+1,'P23+P24 monthly Buchungen'!P2:P730,"Einnahmen")+SUMIFS('P23+P24 monthly Buchungen'!F2:F730,'P23+P24 monthly Buchungen'!D2:D730,$E21,'P23+P24 monthly Buchungen'!C2:C730,"&gt;="&amp;AC$4,'P23+P24 monthly Buchungen'!C2:C730,"&lt;"&amp;AC$5+1,'P23+P24 monthly Buchungen'!L2:L730,"Einnahmen")-SUMIFS('P23+P24 monthly Buchungen'!F2:F730,'P23+P24 monthly Buchungen'!D2:D730,$E21,'P23+P24 monthly Buchungen'!C2:C730,"&gt;="&amp;AC$4,'P23+P24 monthly Buchungen'!C2:C730,"&lt;"&amp;AC$5+1,'P23+P24 monthly Buchungen'!P2:P730,"Ausgaben")</f>
        <v>2532.5700000000002</v>
      </c>
      <c r="AD21" s="21"/>
      <c r="AG21" s="26">
        <f>SUMIFS('P23+P24 monthly Buchungen'!F2:F730,'P23+P24 monthly Buchungen'!D2:D730,$E21,'P23+P24 monthly Buchungen'!C2:C730,"&gt;="&amp;AG$4,'P23+P24 monthly Buchungen'!C2:C730,"&lt;"&amp;AG$5+1,'P23+P24 monthly Buchungen'!L2:L730,"Ausgaben")-SUMIFS('P23+P24 monthly Buchungen'!F2:F730,'P23+P24 monthly Buchungen'!D2:D730,$E21,'P23+P24 monthly Buchungen'!C2:C730,"&gt;="&amp;AG$4,'P23+P24 monthly Buchungen'!C2:C730,"&lt;"&amp;AG$5+1,'P23+P24 monthly Buchungen'!P2:P730,"Einnahmen")+SUMIFS('P23+P24 monthly Buchungen'!F2:F730,'P23+P24 monthly Buchungen'!D2:D730,$E21,'P23+P24 monthly Buchungen'!C2:C730,"&gt;="&amp;AG$4,'P23+P24 monthly Buchungen'!C2:C730,"&lt;"&amp;AG$5+1,'P23+P24 monthly Buchungen'!L2:L730,"Einnahmen")-SUMIFS('P23+P24 monthly Buchungen'!F2:F730,'P23+P24 monthly Buchungen'!D2:D730,$E21,'P23+P24 monthly Buchungen'!C2:C730,"&gt;="&amp;AG$4,'P23+P24 monthly Buchungen'!C2:C730,"&lt;"&amp;AG$5+1,'P23+P24 monthly Buchungen'!P2:P730,"Ausgaben")</f>
        <v>2662.09</v>
      </c>
      <c r="AH21" s="21"/>
      <c r="AK21" s="26">
        <f>SUMIFS('P23+P24 monthly Buchungen'!F2:F730,'P23+P24 monthly Buchungen'!D2:D730,$E21,'P23+P24 monthly Buchungen'!C2:C730,"&gt;="&amp;AK$4,'P23+P24 monthly Buchungen'!C2:C730,"&lt;"&amp;AK$5+1,'P23+P24 monthly Buchungen'!L2:L730,"Ausgaben")-SUMIFS('P23+P24 monthly Buchungen'!F2:F730,'P23+P24 monthly Buchungen'!D2:D730,$E21,'P23+P24 monthly Buchungen'!C2:C730,"&gt;="&amp;AK$4,'P23+P24 monthly Buchungen'!C2:C730,"&lt;"&amp;AK$5+1,'P23+P24 monthly Buchungen'!P2:P730,"Einnahmen")+SUMIFS('P23+P24 monthly Buchungen'!F2:F730,'P23+P24 monthly Buchungen'!D2:D730,$E21,'P23+P24 monthly Buchungen'!C2:C730,"&gt;="&amp;AK$4,'P23+P24 monthly Buchungen'!C2:C730,"&lt;"&amp;AK$5+1,'P23+P24 monthly Buchungen'!L2:L730,"Einnahmen")-SUMIFS('P23+P24 monthly Buchungen'!F2:F730,'P23+P24 monthly Buchungen'!D2:D730,$E21,'P23+P24 monthly Buchungen'!C2:C730,"&gt;="&amp;AK$4,'P23+P24 monthly Buchungen'!C2:C730,"&lt;"&amp;AK$5+1,'P23+P24 monthly Buchungen'!P2:P730,"Ausgaben")</f>
        <v>2662.09</v>
      </c>
      <c r="AL21" s="21"/>
      <c r="AO21" s="26">
        <f>SUMIFS('P23+P24 monthly Buchungen'!F2:F730,'P23+P24 monthly Buchungen'!D2:D730,$E21,'P23+P24 monthly Buchungen'!C2:C730,"&gt;="&amp;AO$4,'P23+P24 monthly Buchungen'!C2:C730,"&lt;"&amp;AO$5+1,'P23+P24 monthly Buchungen'!L2:L730,"Ausgaben")-SUMIFS('P23+P24 monthly Buchungen'!F2:F730,'P23+P24 monthly Buchungen'!D2:D730,$E21,'P23+P24 monthly Buchungen'!C2:C730,"&gt;="&amp;AO$4,'P23+P24 monthly Buchungen'!C2:C730,"&lt;"&amp;AO$5+1,'P23+P24 monthly Buchungen'!P2:P730,"Einnahmen")+SUMIFS('P23+P24 monthly Buchungen'!F2:F730,'P23+P24 monthly Buchungen'!D2:D730,$E21,'P23+P24 monthly Buchungen'!C2:C730,"&gt;="&amp;AO$4,'P23+P24 monthly Buchungen'!C2:C730,"&lt;"&amp;AO$5+1,'P23+P24 monthly Buchungen'!L2:L730,"Einnahmen")-SUMIFS('P23+P24 monthly Buchungen'!F2:F730,'P23+P24 monthly Buchungen'!D2:D730,$E21,'P23+P24 monthly Buchungen'!C2:C730,"&gt;="&amp;AO$4,'P23+P24 monthly Buchungen'!C2:C730,"&lt;"&amp;AO$5+1,'P23+P24 monthly Buchungen'!P2:P730,"Ausgaben")</f>
        <v>2724.79</v>
      </c>
      <c r="AP21" s="21"/>
      <c r="AS21" s="26">
        <f>SUMIFS('P23+P24 monthly Buchungen'!F2:F730,'P23+P24 monthly Buchungen'!D2:D730,$E21,'P23+P24 monthly Buchungen'!C2:C730,"&gt;="&amp;AS$4,'P23+P24 monthly Buchungen'!C2:C730,"&lt;"&amp;AS$5+1,'P23+P24 monthly Buchungen'!L2:L730,"Ausgaben")-SUMIFS('P23+P24 monthly Buchungen'!F2:F730,'P23+P24 monthly Buchungen'!D2:D730,$E21,'P23+P24 monthly Buchungen'!C2:C730,"&gt;="&amp;AS$4,'P23+P24 monthly Buchungen'!C2:C730,"&lt;"&amp;AS$5+1,'P23+P24 monthly Buchungen'!P2:P730,"Einnahmen")+SUMIFS('P23+P24 monthly Buchungen'!F2:F730,'P23+P24 monthly Buchungen'!D2:D730,$E21,'P23+P24 monthly Buchungen'!C2:C730,"&gt;="&amp;AS$4,'P23+P24 monthly Buchungen'!C2:C730,"&lt;"&amp;AS$5+1,'P23+P24 monthly Buchungen'!L2:L730,"Einnahmen")-SUMIFS('P23+P24 monthly Buchungen'!F2:F730,'P23+P24 monthly Buchungen'!D2:D730,$E21,'P23+P24 monthly Buchungen'!C2:C730,"&gt;="&amp;AS$4,'P23+P24 monthly Buchungen'!C2:C730,"&lt;"&amp;AS$5+1,'P23+P24 monthly Buchungen'!P2:P730,"Ausgaben")</f>
        <v>3246.91</v>
      </c>
      <c r="AT21" s="21"/>
      <c r="AW21" s="26">
        <f>SUMIFS('P23+P24 monthly Buchungen'!F2:F730,'P23+P24 monthly Buchungen'!D2:D730,$E21,'P23+P24 monthly Buchungen'!C2:C730,"&gt;="&amp;AW$4,'P23+P24 monthly Buchungen'!C2:C730,"&lt;"&amp;AW$5+1,'P23+P24 monthly Buchungen'!L2:L730,"Ausgaben")-SUMIFS('P23+P24 monthly Buchungen'!F2:F730,'P23+P24 monthly Buchungen'!D2:D730,$E21,'P23+P24 monthly Buchungen'!C2:C730,"&gt;="&amp;AW$4,'P23+P24 monthly Buchungen'!C2:C730,"&lt;"&amp;AW$5+1,'P23+P24 monthly Buchungen'!P2:P730,"Einnahmen")+SUMIFS('P23+P24 monthly Buchungen'!F2:F730,'P23+P24 monthly Buchungen'!D2:D730,$E21,'P23+P24 monthly Buchungen'!C2:C730,"&gt;="&amp;AW$4,'P23+P24 monthly Buchungen'!C2:C730,"&lt;"&amp;AW$5+1,'P23+P24 monthly Buchungen'!L2:L730,"Einnahmen")-SUMIFS('P23+P24 monthly Buchungen'!F2:F730,'P23+P24 monthly Buchungen'!D2:D730,$E21,'P23+P24 monthly Buchungen'!C2:C730,"&gt;="&amp;AW$4,'P23+P24 monthly Buchungen'!C2:C730,"&lt;"&amp;AW$5+1,'P23+P24 monthly Buchungen'!P2:P730,"Ausgaben")</f>
        <v>2783.86</v>
      </c>
      <c r="AX21" s="21"/>
      <c r="BA21" s="26">
        <f>SUMIFS('P23+P24 monthly Buchungen'!F2:F730,'P23+P24 monthly Buchungen'!D2:D730,$E21,'P23+P24 monthly Buchungen'!C2:C730,"&gt;="&amp;BA$4,'P23+P24 monthly Buchungen'!C2:C730,"&lt;"&amp;BA$5+1,'P23+P24 monthly Buchungen'!L2:L730,"Ausgaben")-SUMIFS('P23+P24 monthly Buchungen'!F2:F730,'P23+P24 monthly Buchungen'!D2:D730,$E21,'P23+P24 monthly Buchungen'!C2:C730,"&gt;="&amp;BA$4,'P23+P24 monthly Buchungen'!C2:C730,"&lt;"&amp;BA$5+1,'P23+P24 monthly Buchungen'!P2:P730,"Einnahmen")+SUMIFS('P23+P24 monthly Buchungen'!F2:F730,'P23+P24 monthly Buchungen'!D2:D730,$E21,'P23+P24 monthly Buchungen'!C2:C730,"&gt;="&amp;BA$4,'P23+P24 monthly Buchungen'!C2:C730,"&lt;"&amp;BA$5+1,'P23+P24 monthly Buchungen'!L2:L730,"Einnahmen")-SUMIFS('P23+P24 monthly Buchungen'!F2:F730,'P23+P24 monthly Buchungen'!D2:D730,$E21,'P23+P24 monthly Buchungen'!C2:C730,"&gt;="&amp;BA$4,'P23+P24 monthly Buchungen'!C2:C730,"&lt;"&amp;BA$5+1,'P23+P24 monthly Buchungen'!P2:P730,"Ausgaben")</f>
        <v>2783.86</v>
      </c>
      <c r="BB21" s="21"/>
      <c r="BE21" s="26">
        <f>SUMIFS('P23+P24 monthly Buchungen'!F2:F730,'P23+P24 monthly Buchungen'!D2:D730,$E21,'P23+P24 monthly Buchungen'!C2:C730,"&gt;="&amp;BE$4,'P23+P24 monthly Buchungen'!C2:C730,"&lt;"&amp;BE$5+1,'P23+P24 monthly Buchungen'!L2:L730,"Ausgaben")-SUMIFS('P23+P24 monthly Buchungen'!F2:F730,'P23+P24 monthly Buchungen'!D2:D730,$E21,'P23+P24 monthly Buchungen'!C2:C730,"&gt;="&amp;BE$4,'P23+P24 monthly Buchungen'!C2:C730,"&lt;"&amp;BE$5+1,'P23+P24 monthly Buchungen'!P2:P730,"Einnahmen")+SUMIFS('P23+P24 monthly Buchungen'!F2:F730,'P23+P24 monthly Buchungen'!D2:D730,$E21,'P23+P24 monthly Buchungen'!C2:C730,"&gt;="&amp;BE$4,'P23+P24 monthly Buchungen'!C2:C730,"&lt;"&amp;BE$5+1,'P23+P24 monthly Buchungen'!L2:L730,"Einnahmen")-SUMIFS('P23+P24 monthly Buchungen'!F2:F730,'P23+P24 monthly Buchungen'!D2:D730,$E21,'P23+P24 monthly Buchungen'!C2:C730,"&gt;="&amp;BE$4,'P23+P24 monthly Buchungen'!C2:C730,"&lt;"&amp;BE$5+1,'P23+P24 monthly Buchungen'!P2:P730,"Ausgaben")</f>
        <v>2783.86</v>
      </c>
      <c r="BF21" s="21"/>
      <c r="BI21" s="26">
        <f>SUMIFS('P23+P24 monthly Buchungen'!F2:F730,'P23+P24 monthly Buchungen'!D2:D730,$E21,'P23+P24 monthly Buchungen'!C2:C730,"&gt;="&amp;BI$4,'P23+P24 monthly Buchungen'!C2:C730,"&lt;"&amp;BI$5+1,'P23+P24 monthly Buchungen'!L2:L730,"Ausgaben")-SUMIFS('P23+P24 monthly Buchungen'!F2:F730,'P23+P24 monthly Buchungen'!D2:D730,$E21,'P23+P24 monthly Buchungen'!C2:C730,"&gt;="&amp;BI$4,'P23+P24 monthly Buchungen'!C2:C730,"&lt;"&amp;BI$5+1,'P23+P24 monthly Buchungen'!P2:P730,"Einnahmen")+SUMIFS('P23+P24 monthly Buchungen'!F2:F730,'P23+P24 monthly Buchungen'!D2:D730,$E21,'P23+P24 monthly Buchungen'!C2:C730,"&gt;="&amp;BI$4,'P23+P24 monthly Buchungen'!C2:C730,"&lt;"&amp;BI$5+1,'P23+P24 monthly Buchungen'!L2:L730,"Einnahmen")-SUMIFS('P23+P24 monthly Buchungen'!F2:F730,'P23+P24 monthly Buchungen'!D2:D730,$E21,'P23+P24 monthly Buchungen'!C2:C730,"&gt;="&amp;BI$4,'P23+P24 monthly Buchungen'!C2:C730,"&lt;"&amp;BI$5+1,'P23+P24 monthly Buchungen'!P2:P730,"Ausgaben")</f>
        <v>2783.86</v>
      </c>
      <c r="BJ21" s="21"/>
      <c r="BM21" s="26">
        <f>SUMIFS('P23+P24 monthly Buchungen'!F2:F730,'P23+P24 monthly Buchungen'!D2:D730,$E21,'P23+P24 monthly Buchungen'!C2:C730,"&gt;="&amp;BM$4,'P23+P24 monthly Buchungen'!C2:C730,"&lt;"&amp;BM$5+1,'P23+P24 monthly Buchungen'!L2:L730,"Ausgaben")-SUMIFS('P23+P24 monthly Buchungen'!F2:F730,'P23+P24 monthly Buchungen'!D2:D730,$E21,'P23+P24 monthly Buchungen'!C2:C730,"&gt;="&amp;BM$4,'P23+P24 monthly Buchungen'!C2:C730,"&lt;"&amp;BM$5+1,'P23+P24 monthly Buchungen'!P2:P730,"Einnahmen")+SUMIFS('P23+P24 monthly Buchungen'!F2:F730,'P23+P24 monthly Buchungen'!D2:D730,$E21,'P23+P24 monthly Buchungen'!C2:C730,"&gt;="&amp;BM$4,'P23+P24 monthly Buchungen'!C2:C730,"&lt;"&amp;BM$5+1,'P23+P24 monthly Buchungen'!L2:L730,"Einnahmen")-SUMIFS('P23+P24 monthly Buchungen'!F2:F730,'P23+P24 monthly Buchungen'!D2:D730,$E21,'P23+P24 monthly Buchungen'!C2:C730,"&gt;="&amp;BM$4,'P23+P24 monthly Buchungen'!C2:C730,"&lt;"&amp;BM$5+1,'P23+P24 monthly Buchungen'!P2:P730,"Ausgaben")</f>
        <v>5010.92</v>
      </c>
      <c r="BN21" s="21"/>
      <c r="BQ21" s="26">
        <f>SUMIFS('P23+P24 monthly Buchungen'!F2:F730,'P23+P24 monthly Buchungen'!D2:D730,$E21,'P23+P24 monthly Buchungen'!C2:C730,"&gt;="&amp;BQ$4,'P23+P24 monthly Buchungen'!C2:C730,"&lt;"&amp;BQ$5+1,'P23+P24 monthly Buchungen'!L2:L730,"Ausgaben")-SUMIFS('P23+P24 monthly Buchungen'!F2:F730,'P23+P24 monthly Buchungen'!D2:D730,$E21,'P23+P24 monthly Buchungen'!C2:C730,"&gt;="&amp;BQ$4,'P23+P24 monthly Buchungen'!C2:C730,"&lt;"&amp;BQ$5+1,'P23+P24 monthly Buchungen'!P2:P730,"Einnahmen")+SUMIFS('P23+P24 monthly Buchungen'!F2:F730,'P23+P24 monthly Buchungen'!D2:D730,$E21,'P23+P24 monthly Buchungen'!C2:C730,"&gt;="&amp;BQ$4,'P23+P24 monthly Buchungen'!C2:C730,"&lt;"&amp;BQ$5+1,'P23+P24 monthly Buchungen'!L2:L730,"Einnahmen")-SUMIFS('P23+P24 monthly Buchungen'!F2:F730,'P23+P24 monthly Buchungen'!D2:D730,$E21,'P23+P24 monthly Buchungen'!C2:C730,"&gt;="&amp;BQ$4,'P23+P24 monthly Buchungen'!C2:C730,"&lt;"&amp;BQ$5+1,'P23+P24 monthly Buchungen'!P2:P730,"Ausgaben")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Buchungen'!F2:F730,'P23+P24 monthly Buchungen'!D2:D730,$E21,'P23+P24 monthly Buchungen'!C2:C730,"&gt;="&amp;CC$4,'P23+P24 monthly Buchungen'!C2:C730,"&lt;"&amp;CC$5+1,'P23+P24 monthly Buchungen'!L2:L730,"Ausgaben")-SUMIFS('P23+P24 monthly Buchungen'!F2:F730,'P23+P24 monthly Buchungen'!D2:D730,$E21,'P23+P24 monthly Buchungen'!C2:C730,"&gt;="&amp;CC$4,'P23+P24 monthly Buchungen'!C2:C730,"&lt;"&amp;CC$5+1,'P23+P24 monthly Buchungen'!P2:P730,"Einnahmen")+SUMIFS('P23+P24 monthly Buchungen'!F2:F730,'P23+P24 monthly Buchungen'!D2:D730,$E21,'P23+P24 monthly Buchungen'!C2:C730,"&gt;="&amp;CC$4,'P23+P24 monthly Buchungen'!C2:C730,"&lt;"&amp;CC$5+1,'P23+P24 monthly Buchungen'!L2:L730,"Einnahmen")-SUMIFS('P23+P24 monthly Buchungen'!F2:F730,'P23+P24 monthly Buchungen'!D2:D730,$E21,'P23+P24 monthly Buchungen'!C2:C730,"&gt;="&amp;CC$4,'P23+P24 monthly Buchungen'!C2:C730,"&lt;"&amp;CC$5+1,'P23+P24 monthly Buchungen'!P2:P730,"Ausgaben")</f>
        <v>2770.7000000000003</v>
      </c>
      <c r="CD21" s="21"/>
      <c r="CG21" s="26">
        <f>SUMIFS('P23+P24 monthly Buchungen'!F2:F730,'P23+P24 monthly Buchungen'!D2:D730,$E21,'P23+P24 monthly Buchungen'!C2:C730,"&gt;="&amp;CG$4,'P23+P24 monthly Buchungen'!C2:C730,"&lt;"&amp;CG$5+1,'P23+P24 monthly Buchungen'!L2:L730,"Ausgaben")-SUMIFS('P23+P24 monthly Buchungen'!F2:F730,'P23+P24 monthly Buchungen'!D2:D730,$E21,'P23+P24 monthly Buchungen'!C2:C730,"&gt;="&amp;CG$4,'P23+P24 monthly Buchungen'!C2:C730,"&lt;"&amp;CG$5+1,'P23+P24 monthly Buchungen'!P2:P730,"Einnahmen")+SUMIFS('P23+P24 monthly Buchungen'!F2:F730,'P23+P24 monthly Buchungen'!D2:D730,$E21,'P23+P24 monthly Buchungen'!C2:C730,"&gt;="&amp;CG$4,'P23+P24 monthly Buchungen'!C2:C730,"&lt;"&amp;CG$5+1,'P23+P24 monthly Buchungen'!L2:L730,"Einnahmen")-SUMIFS('P23+P24 monthly Buchungen'!F2:F730,'P23+P24 monthly Buchungen'!D2:D730,$E21,'P23+P24 monthly Buchungen'!C2:C730,"&gt;="&amp;CG$4,'P23+P24 monthly Buchungen'!C2:C730,"&lt;"&amp;CG$5+1,'P23+P24 monthly Buchungen'!P2:P730,"Ausgaben")</f>
        <v>2770.7000000000003</v>
      </c>
      <c r="CH21" s="21"/>
      <c r="CK21" s="26">
        <f>SUMIFS('P23+P24 monthly Buchungen'!F2:F730,'P23+P24 monthly Buchungen'!D2:D730,$E21,'P23+P24 monthly Buchungen'!C2:C730,"&gt;="&amp;CK$4,'P23+P24 monthly Buchungen'!C2:C730,"&lt;"&amp;CK$5+1,'P23+P24 monthly Buchungen'!L2:L730,"Ausgaben")-SUMIFS('P23+P24 monthly Buchungen'!F2:F730,'P23+P24 monthly Buchungen'!D2:D730,$E21,'P23+P24 monthly Buchungen'!C2:C730,"&gt;="&amp;CK$4,'P23+P24 monthly Buchungen'!C2:C730,"&lt;"&amp;CK$5+1,'P23+P24 monthly Buchungen'!P2:P730,"Einnahmen")+SUMIFS('P23+P24 monthly Buchungen'!F2:F730,'P23+P24 monthly Buchungen'!D2:D730,$E21,'P23+P24 monthly Buchungen'!C2:C730,"&gt;="&amp;CK$4,'P23+P24 monthly Buchungen'!C2:C730,"&lt;"&amp;CK$5+1,'P23+P24 monthly Buchungen'!L2:L730,"Einnahmen")-SUMIFS('P23+P24 monthly Buchungen'!F2:F730,'P23+P24 monthly Buchungen'!D2:D730,$E21,'P23+P24 monthly Buchungen'!C2:C730,"&gt;="&amp;CK$4,'P23+P24 monthly Buchungen'!C2:C730,"&lt;"&amp;CK$5+1,'P23+P24 monthly Buchungen'!P2:P730,"Ausgaben")</f>
        <v>2937.0699999999997</v>
      </c>
      <c r="CL21" s="21"/>
      <c r="CO21" s="26">
        <f>SUMIFS('P23+P24 monthly Buchungen'!F2:F730,'P23+P24 monthly Buchungen'!D2:D730,$E21,'P23+P24 monthly Buchungen'!C2:C730,"&gt;="&amp;CO$4,'P23+P24 monthly Buchungen'!C2:C730,"&lt;"&amp;CO$5+1,'P23+P24 monthly Buchungen'!L2:L730,"Ausgaben")-SUMIFS('P23+P24 monthly Buchungen'!F2:F730,'P23+P24 monthly Buchungen'!D2:D730,$E21,'P23+P24 monthly Buchungen'!C2:C730,"&gt;="&amp;CO$4,'P23+P24 monthly Buchungen'!C2:C730,"&lt;"&amp;CO$5+1,'P23+P24 monthly Buchungen'!P2:P730,"Einnahmen")+SUMIFS('P23+P24 monthly Buchungen'!F2:F730,'P23+P24 monthly Buchungen'!D2:D730,$E21,'P23+P24 monthly Buchungen'!C2:C730,"&gt;="&amp;CO$4,'P23+P24 monthly Buchungen'!C2:C730,"&lt;"&amp;CO$5+1,'P23+P24 monthly Buchungen'!L2:L730,"Einnahmen")-SUMIFS('P23+P24 monthly Buchungen'!F2:F730,'P23+P24 monthly Buchungen'!D2:D730,$E21,'P23+P24 monthly Buchungen'!C2:C730,"&gt;="&amp;CO$4,'P23+P24 monthly Buchungen'!C2:C730,"&lt;"&amp;CO$5+1,'P23+P24 monthly Buchungen'!P2:P730,"Ausgaben")</f>
        <v>2937.0699999999997</v>
      </c>
      <c r="CP21" s="21"/>
      <c r="CS21" s="26">
        <f>SUMIFS('P23+P24 monthly Buchungen'!F2:F730,'P23+P24 monthly Buchungen'!D2:D730,$E21,'P23+P24 monthly Buchungen'!C2:C730,"&gt;="&amp;CS$4,'P23+P24 monthly Buchungen'!C2:C730,"&lt;"&amp;CS$5+1,'P23+P24 monthly Buchungen'!L2:L730,"Ausgaben")-SUMIFS('P23+P24 monthly Buchungen'!F2:F730,'P23+P24 monthly Buchungen'!D2:D730,$E21,'P23+P24 monthly Buchungen'!C2:C730,"&gt;="&amp;CS$4,'P23+P24 monthly Buchungen'!C2:C730,"&lt;"&amp;CS$5+1,'P23+P24 monthly Buchungen'!P2:P730,"Einnahmen")+SUMIFS('P23+P24 monthly Buchungen'!F2:F730,'P23+P24 monthly Buchungen'!D2:D730,$E21,'P23+P24 monthly Buchungen'!C2:C730,"&gt;="&amp;CS$4,'P23+P24 monthly Buchungen'!C2:C730,"&lt;"&amp;CS$5+1,'P23+P24 monthly Buchungen'!L2:L730,"Einnahmen")-SUMIFS('P23+P24 monthly Buchungen'!F2:F730,'P23+P24 monthly Buchungen'!D2:D730,$E21,'P23+P24 monthly Buchungen'!C2:C730,"&gt;="&amp;CS$4,'P23+P24 monthly Buchungen'!C2:C730,"&lt;"&amp;CS$5+1,'P23+P24 monthly Buchungen'!P2:P730,"Ausgaben")</f>
        <v>3054.8</v>
      </c>
      <c r="CT21" s="21"/>
      <c r="CW21" s="26">
        <f>SUMIFS('P23+P24 monthly Buchungen'!F2:F730,'P23+P24 monthly Buchungen'!D2:D730,$E21,'P23+P24 monthly Buchungen'!C2:C730,"&gt;="&amp;CW$4,'P23+P24 monthly Buchungen'!C2:C730,"&lt;"&amp;CW$5+1,'P23+P24 monthly Buchungen'!L2:L730,"Ausgaben")-SUMIFS('P23+P24 monthly Buchungen'!F2:F730,'P23+P24 monthly Buchungen'!D2:D730,$E21,'P23+P24 monthly Buchungen'!C2:C730,"&gt;="&amp;CW$4,'P23+P24 monthly Buchungen'!C2:C730,"&lt;"&amp;CW$5+1,'P23+P24 monthly Buchungen'!P2:P730,"Einnahmen")+SUMIFS('P23+P24 monthly Buchungen'!F2:F730,'P23+P24 monthly Buchungen'!D2:D730,$E21,'P23+P24 monthly Buchungen'!C2:C730,"&gt;="&amp;CW$4,'P23+P24 monthly Buchungen'!C2:C730,"&lt;"&amp;CW$5+1,'P23+P24 monthly Buchungen'!L2:L730,"Einnahmen")-SUMIFS('P23+P24 monthly Buchungen'!F2:F730,'P23+P24 monthly Buchungen'!D2:D730,$E21,'P23+P24 monthly Buchungen'!C2:C730,"&gt;="&amp;CW$4,'P23+P24 monthly Buchungen'!C2:C730,"&lt;"&amp;CW$5+1,'P23+P24 monthly Buchungen'!P2:P730,"Ausgaben")</f>
        <v>2937.0699999999997</v>
      </c>
      <c r="CX21" s="21"/>
      <c r="DA21" s="26">
        <f>SUMIFS('P23+P24 monthly Buchungen'!F2:F730,'P23+P24 monthly Buchungen'!D2:D730,$E21,'P23+P24 monthly Buchungen'!C2:C730,"&gt;="&amp;DA$4,'P23+P24 monthly Buchungen'!C2:C730,"&lt;"&amp;DA$5+1,'P23+P24 monthly Buchungen'!L2:L730,"Ausgaben")-SUMIFS('P23+P24 monthly Buchungen'!F2:F730,'P23+P24 monthly Buchungen'!D2:D730,$E21,'P23+P24 monthly Buchungen'!C2:C730,"&gt;="&amp;DA$4,'P23+P24 monthly Buchungen'!C2:C730,"&lt;"&amp;DA$5+1,'P23+P24 monthly Buchungen'!P2:P730,"Einnahmen")+SUMIFS('P23+P24 monthly Buchungen'!F2:F730,'P23+P24 monthly Buchungen'!D2:D730,$E21,'P23+P24 monthly Buchungen'!C2:C730,"&gt;="&amp;DA$4,'P23+P24 monthly Buchungen'!C2:C730,"&lt;"&amp;DA$5+1,'P23+P24 monthly Buchungen'!L2:L730,"Einnahmen")-SUMIFS('P23+P24 monthly Buchungen'!F2:F730,'P23+P24 monthly Buchungen'!D2:D730,$E21,'P23+P24 monthly Buchungen'!C2:C730,"&gt;="&amp;DA$4,'P23+P24 monthly Buchungen'!C2:C730,"&lt;"&amp;DA$5+1,'P23+P24 monthly Buchungen'!P2:P730,"Ausgaben")</f>
        <v>2382.81</v>
      </c>
      <c r="DB21" s="21"/>
      <c r="DE21" s="26">
        <f>SUMIFS('P23+P24 monthly Buchungen'!F2:F730,'P23+P24 monthly Buchungen'!D2:D730,$E21,'P23+P24 monthly Buchungen'!C2:C730,"&gt;="&amp;DE$4,'P23+P24 monthly Buchungen'!C2:C730,"&lt;"&amp;DE$5+1,'P23+P24 monthly Buchungen'!L2:L730,"Ausgaben")-SUMIFS('P23+P24 monthly Buchungen'!F2:F730,'P23+P24 monthly Buchungen'!D2:D730,$E21,'P23+P24 monthly Buchungen'!C2:C730,"&gt;="&amp;DE$4,'P23+P24 monthly Buchungen'!C2:C730,"&lt;"&amp;DE$5+1,'P23+P24 monthly Buchungen'!P2:P730,"Einnahmen")+SUMIFS('P23+P24 monthly Buchungen'!F2:F730,'P23+P24 monthly Buchungen'!D2:D730,$E21,'P23+P24 monthly Buchungen'!C2:C730,"&gt;="&amp;DE$4,'P23+P24 monthly Buchungen'!C2:C730,"&lt;"&amp;DE$5+1,'P23+P24 monthly Buchungen'!L2:L730,"Einnahmen")-SUMIFS('P23+P24 monthly Buchungen'!F2:F730,'P23+P24 monthly Buchungen'!D2:D730,$E21,'P23+P24 monthly Buchungen'!C2:C730,"&gt;="&amp;DE$4,'P23+P24 monthly Buchungen'!C2:C730,"&lt;"&amp;DE$5+1,'P23+P24 monthly Buchungen'!P2:P730,"Ausgaben")</f>
        <v>2382.81</v>
      </c>
      <c r="DF21" s="21"/>
      <c r="DI21" s="26">
        <f>SUMIFS('P23+P24 monthly Buchungen'!F2:F730,'P23+P24 monthly Buchungen'!D2:D730,$E21,'P23+P24 monthly Buchungen'!C2:C730,"&gt;="&amp;DI$4,'P23+P24 monthly Buchungen'!C2:C730,"&lt;"&amp;DI$5+1,'P23+P24 monthly Buchungen'!L2:L730,"Ausgaben")-SUMIFS('P23+P24 monthly Buchungen'!F2:F730,'P23+P24 monthly Buchungen'!D2:D730,$E21,'P23+P24 monthly Buchungen'!C2:C730,"&gt;="&amp;DI$4,'P23+P24 monthly Buchungen'!C2:C730,"&lt;"&amp;DI$5+1,'P23+P24 monthly Buchungen'!P2:P730,"Einnahmen")+SUMIFS('P23+P24 monthly Buchungen'!F2:F730,'P23+P24 monthly Buchungen'!D2:D730,$E21,'P23+P24 monthly Buchungen'!C2:C730,"&gt;="&amp;DI$4,'P23+P24 monthly Buchungen'!C2:C730,"&lt;"&amp;DI$5+1,'P23+P24 monthly Buchungen'!L2:L730,"Einnahmen")-SUMIFS('P23+P24 monthly Buchungen'!F2:F730,'P23+P24 monthly Buchungen'!D2:D730,$E21,'P23+P24 monthly Buchungen'!C2:C730,"&gt;="&amp;DI$4,'P23+P24 monthly Buchungen'!C2:C730,"&lt;"&amp;DI$5+1,'P23+P24 monthly Buchungen'!P2:P730,"Ausgaben")</f>
        <v>2382.81</v>
      </c>
      <c r="DJ21" s="21"/>
      <c r="DM21" s="26">
        <f>SUMIFS('P23+P24 monthly Buchungen'!F2:F730,'P23+P24 monthly Buchungen'!D2:D730,$E21,'P23+P24 monthly Buchungen'!C2:C730,"&gt;="&amp;DM$4,'P23+P24 monthly Buchungen'!C2:C730,"&lt;"&amp;DM$5+1,'P23+P24 monthly Buchungen'!L2:L730,"Ausgaben")-SUMIFS('P23+P24 monthly Buchungen'!F2:F730,'P23+P24 monthly Buchungen'!D2:D730,$E21,'P23+P24 monthly Buchungen'!C2:C730,"&gt;="&amp;DM$4,'P23+P24 monthly Buchungen'!C2:C730,"&lt;"&amp;DM$5+1,'P23+P24 monthly Buchungen'!P2:P730,"Einnahmen")+SUMIFS('P23+P24 monthly Buchungen'!F2:F730,'P23+P24 monthly Buchungen'!D2:D730,$E21,'P23+P24 monthly Buchungen'!C2:C730,"&gt;="&amp;DM$4,'P23+P24 monthly Buchungen'!C2:C730,"&lt;"&amp;DM$5+1,'P23+P24 monthly Buchungen'!L2:L730,"Einnahmen")-SUMIFS('P23+P24 monthly Buchungen'!F2:F730,'P23+P24 monthly Buchungen'!D2:D730,$E21,'P23+P24 monthly Buchungen'!C2:C730,"&gt;="&amp;DM$4,'P23+P24 monthly Buchungen'!C2:C730,"&lt;"&amp;DM$5+1,'P23+P24 monthly Buchungen'!P2:P730,"Ausgaben")</f>
        <v>3054.21</v>
      </c>
      <c r="DN21" s="21"/>
      <c r="DQ21" s="26">
        <f>SUMIFS('P23+P24 monthly Buchungen'!F2:F730,'P23+P24 monthly Buchungen'!D2:D730,$E21,'P23+P24 monthly Buchungen'!C2:C730,"&gt;="&amp;DQ$4,'P23+P24 monthly Buchungen'!C2:C730,"&lt;"&amp;DQ$5+1,'P23+P24 monthly Buchungen'!L2:L730,"Ausgaben")-SUMIFS('P23+P24 monthly Buchungen'!F2:F730,'P23+P24 monthly Buchungen'!D2:D730,$E21,'P23+P24 monthly Buchungen'!C2:C730,"&gt;="&amp;DQ$4,'P23+P24 monthly Buchungen'!C2:C730,"&lt;"&amp;DQ$5+1,'P23+P24 monthly Buchungen'!P2:P730,"Einnahmen")+SUMIFS('P23+P24 monthly Buchungen'!F2:F730,'P23+P24 monthly Buchungen'!D2:D730,$E21,'P23+P24 monthly Buchungen'!C2:C730,"&gt;="&amp;DQ$4,'P23+P24 monthly Buchungen'!C2:C730,"&lt;"&amp;DQ$5+1,'P23+P24 monthly Buchungen'!L2:L730,"Einnahmen")-SUMIFS('P23+P24 monthly Buchungen'!F2:F730,'P23+P24 monthly Buchungen'!D2:D730,$E21,'P23+P24 monthly Buchungen'!C2:C730,"&gt;="&amp;DQ$4,'P23+P24 monthly Buchungen'!C2:C730,"&lt;"&amp;DQ$5+1,'P23+P24 monthly Buchungen'!P2:P730,"Ausgaben")</f>
        <v>5138.1100000000006</v>
      </c>
      <c r="DR21" s="21"/>
      <c r="DU21" s="26">
        <f>SUMIFS('P23+P24 monthly Buchungen'!F2:F730,'P23+P24 monthly Buchungen'!D2:D730,$E21,'P23+P24 monthly Buchungen'!C2:C730,"&gt;="&amp;DU$4,'P23+P24 monthly Buchungen'!C2:C730,"&lt;"&amp;DU$5+1,'P23+P24 monthly Buchungen'!L2:L730,"Ausgaben")-SUMIFS('P23+P24 monthly Buchungen'!F2:F730,'P23+P24 monthly Buchungen'!D2:D730,$E21,'P23+P24 monthly Buchungen'!C2:C730,"&gt;="&amp;DU$4,'P23+P24 monthly Buchungen'!C2:C730,"&lt;"&amp;DU$5+1,'P23+P24 monthly Buchungen'!P2:P730,"Einnahmen")+SUMIFS('P23+P24 monthly Buchungen'!F2:F730,'P23+P24 monthly Buchungen'!D2:D730,$E21,'P23+P24 monthly Buchungen'!C2:C730,"&gt;="&amp;DU$4,'P23+P24 monthly Buchungen'!C2:C730,"&lt;"&amp;DU$5+1,'P23+P24 monthly Buchungen'!L2:L730,"Einnahmen")-SUMIFS('P23+P24 monthly Buchungen'!F2:F730,'P23+P24 monthly Buchungen'!D2:D730,$E21,'P23+P24 monthly Buchungen'!C2:C730,"&gt;="&amp;DU$4,'P23+P24 monthly Buchungen'!C2:C730,"&lt;"&amp;DU$5+1,'P23+P24 monthly Buchungen'!P2:P730,"Ausgaben")</f>
        <v>2944.21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Buchungen'!F2:F730,'P23+P24 monthly Buchungen'!D2:D730,$E21,'P23+P24 monthly Buchungen'!C2:C730,"&gt;="&amp;EG$4,'P23+P24 monthly Buchungen'!C2:C730,"&lt;"&amp;EG$5+1,'P23+P24 monthly Buchungen'!L2:L730,"Ausgaben")-SUMIFS('P23+P24 monthly Buchungen'!F2:F730,'P23+P24 monthly Buchungen'!D2:D730,$E21,'P23+P24 monthly Buchungen'!C2:C730,"&gt;="&amp;EG$4,'P23+P24 monthly Buchungen'!C2:C730,"&lt;"&amp;EG$5+1,'P23+P24 monthly Buchungen'!P2:P730,"Einnahmen")+SUMIFS('P23+P24 monthly Buchungen'!F2:F730,'P23+P24 monthly Buchungen'!D2:D730,$E21,'P23+P24 monthly Buchungen'!C2:C730,"&gt;="&amp;EG$4,'P23+P24 monthly Buchungen'!C2:C730,"&lt;"&amp;EG$5+1,'P23+P24 monthly Buchungen'!L2:L730,"Einnahmen")-SUMIFS('P23+P24 monthly Buchungen'!F2:F730,'P23+P24 monthly Buchungen'!D2:D730,$E21,'P23+P24 monthly Buchungen'!C2:C730,"&gt;="&amp;EG$4,'P23+P24 monthly Buchungen'!C2:C730,"&lt;"&amp;EG$5+1,'P23+P24 monthly Buchungen'!P2:P730,"Ausgaben")</f>
        <v>0</v>
      </c>
      <c r="EH21" s="21"/>
      <c r="EK21" s="26">
        <f>SUMIFS('P23+P24 monthly Buchungen'!F2:F730,'P23+P24 monthly Buchungen'!D2:D730,$E21,'P23+P24 monthly Buchungen'!C2:C730,"&gt;="&amp;EK$4,'P23+P24 monthly Buchungen'!C2:C730,"&lt;"&amp;EK$5+1,'P23+P24 monthly Buchungen'!L2:L730,"Ausgaben")-SUMIFS('P23+P24 monthly Buchungen'!F2:F730,'P23+P24 monthly Buchungen'!D2:D730,$E21,'P23+P24 monthly Buchungen'!C2:C730,"&gt;="&amp;EK$4,'P23+P24 monthly Buchungen'!C2:C730,"&lt;"&amp;EK$5+1,'P23+P24 monthly Buchungen'!P2:P730,"Einnahmen")+SUMIFS('P23+P24 monthly Buchungen'!F2:F730,'P23+P24 monthly Buchungen'!D2:D730,$E21,'P23+P24 monthly Buchungen'!C2:C730,"&gt;="&amp;EK$4,'P23+P24 monthly Buchungen'!C2:C730,"&lt;"&amp;EK$5+1,'P23+P24 monthly Buchungen'!L2:L730,"Einnahmen")-SUMIFS('P23+P24 monthly Buchungen'!F2:F730,'P23+P24 monthly Buchungen'!D2:D730,$E21,'P23+P24 monthly Buchungen'!C2:C730,"&gt;="&amp;EK$4,'P23+P24 monthly Buchungen'!C2:C730,"&lt;"&amp;EK$5+1,'P23+P24 monthly Buchungen'!P2:P730,"Ausgaben")</f>
        <v>0</v>
      </c>
      <c r="EL21" s="21"/>
      <c r="EO21" s="26">
        <f>SUMIFS('P23+P24 monthly Buchungen'!F2:F730,'P23+P24 monthly Buchungen'!D2:D730,$E21,'P23+P24 monthly Buchungen'!C2:C730,"&gt;="&amp;EO$4,'P23+P24 monthly Buchungen'!C2:C730,"&lt;"&amp;EO$5+1,'P23+P24 monthly Buchungen'!L2:L730,"Ausgaben")-SUMIFS('P23+P24 monthly Buchungen'!F2:F730,'P23+P24 monthly Buchungen'!D2:D730,$E21,'P23+P24 monthly Buchungen'!C2:C730,"&gt;="&amp;EO$4,'P23+P24 monthly Buchungen'!C2:C730,"&lt;"&amp;EO$5+1,'P23+P24 monthly Buchungen'!P2:P730,"Einnahmen")+SUMIFS('P23+P24 monthly Buchungen'!F2:F730,'P23+P24 monthly Buchungen'!D2:D730,$E21,'P23+P24 monthly Buchungen'!C2:C730,"&gt;="&amp;EO$4,'P23+P24 monthly Buchungen'!C2:C730,"&lt;"&amp;EO$5+1,'P23+P24 monthly Buchungen'!L2:L730,"Einnahmen")-SUMIFS('P23+P24 monthly Buchungen'!F2:F730,'P23+P24 monthly Buchungen'!D2:D730,$E21,'P23+P24 monthly Buchungen'!C2:C730,"&gt;="&amp;EO$4,'P23+P24 monthly Buchungen'!C2:C730,"&lt;"&amp;EO$5+1,'P23+P24 monthly Buchungen'!P2:P730,"Ausgaben")</f>
        <v>0</v>
      </c>
      <c r="EP21" s="21"/>
      <c r="ES21" s="26">
        <f>SUMIFS('P23+P24 monthly Buchungen'!F2:F730,'P23+P24 monthly Buchungen'!D2:D730,$E21,'P23+P24 monthly Buchungen'!C2:C730,"&gt;="&amp;ES$4,'P23+P24 monthly Buchungen'!C2:C730,"&lt;"&amp;ES$5+1,'P23+P24 monthly Buchungen'!L2:L730,"Ausgaben")-SUMIFS('P23+P24 monthly Buchungen'!F2:F730,'P23+P24 monthly Buchungen'!D2:D730,$E21,'P23+P24 monthly Buchungen'!C2:C730,"&gt;="&amp;ES$4,'P23+P24 monthly Buchungen'!C2:C730,"&lt;"&amp;ES$5+1,'P23+P24 monthly Buchungen'!P2:P730,"Einnahmen")+SUMIFS('P23+P24 monthly Buchungen'!F2:F730,'P23+P24 monthly Buchungen'!D2:D730,$E21,'P23+P24 monthly Buchungen'!C2:C730,"&gt;="&amp;ES$4,'P23+P24 monthly Buchungen'!C2:C730,"&lt;"&amp;ES$5+1,'P23+P24 monthly Buchungen'!L2:L730,"Einnahmen")-SUMIFS('P23+P24 monthly Buchungen'!F2:F730,'P23+P24 monthly Buchungen'!D2:D730,$E21,'P23+P24 monthly Buchungen'!C2:C730,"&gt;="&amp;ES$4,'P23+P24 monthly Buchungen'!C2:C730,"&lt;"&amp;ES$5+1,'P23+P24 monthly Buchungen'!P2:P730,"Ausgaben")</f>
        <v>0</v>
      </c>
      <c r="ET21" s="21"/>
      <c r="EW21" s="26">
        <f>SUMIFS('P23+P24 monthly Buchungen'!F2:F730,'P23+P24 monthly Buchungen'!D2:D730,$E21,'P23+P24 monthly Buchungen'!C2:C730,"&gt;="&amp;EW$4,'P23+P24 monthly Buchungen'!C2:C730,"&lt;"&amp;EW$5+1,'P23+P24 monthly Buchungen'!L2:L730,"Ausgaben")-SUMIFS('P23+P24 monthly Buchungen'!F2:F730,'P23+P24 monthly Buchungen'!D2:D730,$E21,'P23+P24 monthly Buchungen'!C2:C730,"&gt;="&amp;EW$4,'P23+P24 monthly Buchungen'!C2:C730,"&lt;"&amp;EW$5+1,'P23+P24 monthly Buchungen'!P2:P730,"Einnahmen")+SUMIFS('P23+P24 monthly Buchungen'!F2:F730,'P23+P24 monthly Buchungen'!D2:D730,$E21,'P23+P24 monthly Buchungen'!C2:C730,"&gt;="&amp;EW$4,'P23+P24 monthly Buchungen'!C2:C730,"&lt;"&amp;EW$5+1,'P23+P24 monthly Buchungen'!L2:L730,"Einnahmen")-SUMIFS('P23+P24 monthly Buchungen'!F2:F730,'P23+P24 monthly Buchungen'!D2:D730,$E21,'P23+P24 monthly Buchungen'!C2:C730,"&gt;="&amp;EW$4,'P23+P24 monthly Buchungen'!C2:C730,"&lt;"&amp;EW$5+1,'P23+P24 monthly Buchungen'!P2:P730,"Ausgaben")</f>
        <v>0</v>
      </c>
      <c r="EX21" s="21"/>
      <c r="FA21" s="26">
        <f>SUMIFS('P23+P24 monthly Buchungen'!F2:F730,'P23+P24 monthly Buchungen'!D2:D730,$E21,'P23+P24 monthly Buchungen'!C2:C730,"&gt;="&amp;FA$4,'P23+P24 monthly Buchungen'!C2:C730,"&lt;"&amp;FA$5+1,'P23+P24 monthly Buchungen'!L2:L730,"Ausgaben")-SUMIFS('P23+P24 monthly Buchungen'!F2:F730,'P23+P24 monthly Buchungen'!D2:D730,$E21,'P23+P24 monthly Buchungen'!C2:C730,"&gt;="&amp;FA$4,'P23+P24 monthly Buchungen'!C2:C730,"&lt;"&amp;FA$5+1,'P23+P24 monthly Buchungen'!P2:P730,"Einnahmen")+SUMIFS('P23+P24 monthly Buchungen'!F2:F730,'P23+P24 monthly Buchungen'!D2:D730,$E21,'P23+P24 monthly Buchungen'!C2:C730,"&gt;="&amp;FA$4,'P23+P24 monthly Buchungen'!C2:C730,"&lt;"&amp;FA$5+1,'P23+P24 monthly Buchungen'!L2:L730,"Einnahmen")-SUMIFS('P23+P24 monthly Buchungen'!F2:F730,'P23+P24 monthly Buchungen'!D2:D730,$E21,'P23+P24 monthly Buchungen'!C2:C730,"&gt;="&amp;FA$4,'P23+P24 monthly Buchungen'!C2:C730,"&lt;"&amp;FA$5+1,'P23+P24 monthly Buchungen'!P2:P730,"Ausgaben")</f>
        <v>0</v>
      </c>
      <c r="FB21" s="21"/>
      <c r="FE21" s="26">
        <f>SUMIFS('P23+P24 monthly Buchungen'!F2:F730,'P23+P24 monthly Buchungen'!D2:D730,$E21,'P23+P24 monthly Buchungen'!C2:C730,"&gt;="&amp;FE$4,'P23+P24 monthly Buchungen'!C2:C730,"&lt;"&amp;FE$5+1,'P23+P24 monthly Buchungen'!L2:L730,"Ausgaben")-SUMIFS('P23+P24 monthly Buchungen'!F2:F730,'P23+P24 monthly Buchungen'!D2:D730,$E21,'P23+P24 monthly Buchungen'!C2:C730,"&gt;="&amp;FE$4,'P23+P24 monthly Buchungen'!C2:C730,"&lt;"&amp;FE$5+1,'P23+P24 monthly Buchungen'!P2:P730,"Einnahmen")+SUMIFS('P23+P24 monthly Buchungen'!F2:F730,'P23+P24 monthly Buchungen'!D2:D730,$E21,'P23+P24 monthly Buchungen'!C2:C730,"&gt;="&amp;FE$4,'P23+P24 monthly Buchungen'!C2:C730,"&lt;"&amp;FE$5+1,'P23+P24 monthly Buchungen'!L2:L730,"Einnahmen")-SUMIFS('P23+P24 monthly Buchungen'!F2:F730,'P23+P24 monthly Buchungen'!D2:D730,$E21,'P23+P24 monthly Buchungen'!C2:C730,"&gt;="&amp;FE$4,'P23+P24 monthly Buchungen'!C2:C730,"&lt;"&amp;FE$5+1,'P23+P24 monthly Buchungen'!P2:P730,"Ausgaben")</f>
        <v>0</v>
      </c>
      <c r="FF21" s="21"/>
      <c r="FI21" s="26">
        <f>SUMIFS('P23+P24 monthly Buchungen'!F2:F730,'P23+P24 monthly Buchungen'!D2:D730,$E21,'P23+P24 monthly Buchungen'!C2:C730,"&gt;="&amp;FI$4,'P23+P24 monthly Buchungen'!C2:C730,"&lt;"&amp;FI$5+1,'P23+P24 monthly Buchungen'!L2:L730,"Ausgaben")-SUMIFS('P23+P24 monthly Buchungen'!F2:F730,'P23+P24 monthly Buchungen'!D2:D730,$E21,'P23+P24 monthly Buchungen'!C2:C730,"&gt;="&amp;FI$4,'P23+P24 monthly Buchungen'!C2:C730,"&lt;"&amp;FI$5+1,'P23+P24 monthly Buchungen'!P2:P730,"Einnahmen")+SUMIFS('P23+P24 monthly Buchungen'!F2:F730,'P23+P24 monthly Buchungen'!D2:D730,$E21,'P23+P24 monthly Buchungen'!C2:C730,"&gt;="&amp;FI$4,'P23+P24 monthly Buchungen'!C2:C730,"&lt;"&amp;FI$5+1,'P23+P24 monthly Buchungen'!L2:L730,"Einnahmen")-SUMIFS('P23+P24 monthly Buchungen'!F2:F730,'P23+P24 monthly Buchungen'!D2:D730,$E21,'P23+P24 monthly Buchungen'!C2:C730,"&gt;="&amp;FI$4,'P23+P24 monthly Buchungen'!C2:C730,"&lt;"&amp;FI$5+1,'P23+P24 monthly Buchungen'!P2:P730,"Ausgaben")</f>
        <v>0</v>
      </c>
      <c r="FJ21" s="21"/>
      <c r="FM21" s="26">
        <f>SUMIFS('P23+P24 monthly Buchungen'!F2:F730,'P23+P24 monthly Buchungen'!D2:D730,$E21,'P23+P24 monthly Buchungen'!C2:C730,"&gt;="&amp;FM$4,'P23+P24 monthly Buchungen'!C2:C730,"&lt;"&amp;FM$5+1,'P23+P24 monthly Buchungen'!L2:L730,"Ausgaben")-SUMIFS('P23+P24 monthly Buchungen'!F2:F730,'P23+P24 monthly Buchungen'!D2:D730,$E21,'P23+P24 monthly Buchungen'!C2:C730,"&gt;="&amp;FM$4,'P23+P24 monthly Buchungen'!C2:C730,"&lt;"&amp;FM$5+1,'P23+P24 monthly Buchungen'!P2:P730,"Einnahmen")+SUMIFS('P23+P24 monthly Buchungen'!F2:F730,'P23+P24 monthly Buchungen'!D2:D730,$E21,'P23+P24 monthly Buchungen'!C2:C730,"&gt;="&amp;FM$4,'P23+P24 monthly Buchungen'!C2:C730,"&lt;"&amp;FM$5+1,'P23+P24 monthly Buchungen'!L2:L730,"Einnahmen")-SUMIFS('P23+P24 monthly Buchungen'!F2:F730,'P23+P24 monthly Buchungen'!D2:D730,$E21,'P23+P24 monthly Buchungen'!C2:C730,"&gt;="&amp;FM$4,'P23+P24 monthly Buchungen'!C2:C730,"&lt;"&amp;FM$5+1,'P23+P24 monthly Buchungen'!P2:P730,"Ausgaben")</f>
        <v>0</v>
      </c>
      <c r="FN21" s="21"/>
      <c r="FQ21" s="26">
        <f>SUMIFS('P23+P24 monthly Buchungen'!F2:F730,'P23+P24 monthly Buchungen'!D2:D730,$E21,'P23+P24 monthly Buchungen'!C2:C730,"&gt;="&amp;FQ$4,'P23+P24 monthly Buchungen'!C2:C730,"&lt;"&amp;FQ$5+1,'P23+P24 monthly Buchungen'!L2:L730,"Ausgaben")-SUMIFS('P23+P24 monthly Buchungen'!F2:F730,'P23+P24 monthly Buchungen'!D2:D730,$E21,'P23+P24 monthly Buchungen'!C2:C730,"&gt;="&amp;FQ$4,'P23+P24 monthly Buchungen'!C2:C730,"&lt;"&amp;FQ$5+1,'P23+P24 monthly Buchungen'!P2:P730,"Einnahmen")+SUMIFS('P23+P24 monthly Buchungen'!F2:F730,'P23+P24 monthly Buchungen'!D2:D730,$E21,'P23+P24 monthly Buchungen'!C2:C730,"&gt;="&amp;FQ$4,'P23+P24 monthly Buchungen'!C2:C730,"&lt;"&amp;FQ$5+1,'P23+P24 monthly Buchungen'!L2:L730,"Einnahmen")-SUMIFS('P23+P24 monthly Buchungen'!F2:F730,'P23+P24 monthly Buchungen'!D2:D730,$E21,'P23+P24 monthly Buchungen'!C2:C730,"&gt;="&amp;FQ$4,'P23+P24 monthly Buchungen'!C2:C730,"&lt;"&amp;FQ$5+1,'P23+P24 monthly Buchungen'!P2:P730,"Ausgaben")</f>
        <v>0</v>
      </c>
      <c r="FR21" s="21"/>
      <c r="FU21" s="26">
        <f>SUMIFS('P23+P24 monthly Buchungen'!F2:F730,'P23+P24 monthly Buchungen'!D2:D730,$E21,'P23+P24 monthly Buchungen'!C2:C730,"&gt;="&amp;FU$4,'P23+P24 monthly Buchungen'!C2:C730,"&lt;"&amp;FU$5+1,'P23+P24 monthly Buchungen'!L2:L730,"Ausgaben")-SUMIFS('P23+P24 monthly Buchungen'!F2:F730,'P23+P24 monthly Buchungen'!D2:D730,$E21,'P23+P24 monthly Buchungen'!C2:C730,"&gt;="&amp;FU$4,'P23+P24 monthly Buchungen'!C2:C730,"&lt;"&amp;FU$5+1,'P23+P24 monthly Buchungen'!P2:P730,"Einnahmen")+SUMIFS('P23+P24 monthly Buchungen'!F2:F730,'P23+P24 monthly Buchungen'!D2:D730,$E21,'P23+P24 monthly Buchungen'!C2:C730,"&gt;="&amp;FU$4,'P23+P24 monthly Buchungen'!C2:C730,"&lt;"&amp;FU$5+1,'P23+P24 monthly Buchungen'!L2:L730,"Einnahmen")-SUMIFS('P23+P24 monthly Buchungen'!F2:F730,'P23+P24 monthly Buchungen'!D2:D730,$E21,'P23+P24 monthly Buchungen'!C2:C730,"&gt;="&amp;FU$4,'P23+P24 monthly Buchungen'!C2:C730,"&lt;"&amp;FU$5+1,'P23+P24 monthly Buchungen'!P2:P730,"Ausgaben")</f>
        <v>0</v>
      </c>
      <c r="FV21" s="21"/>
      <c r="FY21" s="26">
        <f>SUMIFS('P23+P24 monthly Buchungen'!F2:F730,'P23+P24 monthly Buchungen'!D2:D730,$E21,'P23+P24 monthly Buchungen'!C2:C730,"&gt;="&amp;FY$4,'P23+P24 monthly Buchungen'!C2:C730,"&lt;"&amp;FY$5+1,'P23+P24 monthly Buchungen'!L2:L730,"Ausgaben")-SUMIFS('P23+P24 monthly Buchungen'!F2:F730,'P23+P24 monthly Buchungen'!D2:D730,$E21,'P23+P24 monthly Buchungen'!C2:C730,"&gt;="&amp;FY$4,'P23+P24 monthly Buchungen'!C2:C730,"&lt;"&amp;FY$5+1,'P23+P24 monthly Buchungen'!P2:P730,"Einnahmen")+SUMIFS('P23+P24 monthly Buchungen'!F2:F730,'P23+P24 monthly Buchungen'!D2:D730,$E21,'P23+P24 monthly Buchungen'!C2:C730,"&gt;="&amp;FY$4,'P23+P24 monthly Buchungen'!C2:C730,"&lt;"&amp;FY$5+1,'P23+P24 monthly Buchungen'!L2:L730,"Einnahmen")-SUMIFS('P23+P24 monthly Buchungen'!F2:F730,'P23+P24 monthly Buchungen'!D2:D730,$E21,'P23+P24 monthly Buchungen'!C2:C730,"&gt;="&amp;FY$4,'P23+P24 monthly Buchungen'!C2:C730,"&lt;"&amp;FY$5+1,'P23+P24 monthly Buchungen'!P2:P730,"Ausgaben")</f>
        <v>0</v>
      </c>
      <c r="FZ21" s="21"/>
      <c r="GC21" s="26">
        <f>SUMIFS('P23+P24 monthly Buchungen'!F2:F730,'P23+P24 monthly Buchungen'!D2:D730,$E21,'P23+P24 monthly Buchungen'!C2:C730,"&gt;="&amp;GC$4,'P23+P24 monthly Buchungen'!C2:C730,"&lt;"&amp;GC$5+1,'P23+P24 monthly Buchungen'!L2:L730,"Ausgaben")-SUMIFS('P23+P24 monthly Buchungen'!F2:F730,'P23+P24 monthly Buchungen'!D2:D730,$E21,'P23+P24 monthly Buchungen'!C2:C730,"&gt;="&amp;GC$4,'P23+P24 monthly Buchungen'!C2:C730,"&lt;"&amp;GC$5+1,'P23+P24 monthly Buchungen'!P2:P730,"Einnahmen")+SUMIFS('P23+P24 monthly Buchungen'!F2:F730,'P23+P24 monthly Buchungen'!D2:D730,$E21,'P23+P24 monthly Buchungen'!C2:C730,"&gt;="&amp;GC$4,'P23+P24 monthly Buchungen'!C2:C730,"&lt;"&amp;GC$5+1,'P23+P24 monthly Buchungen'!L2:L730,"Einnahmen")-SUMIFS('P23+P24 monthly Buchungen'!F2:F730,'P23+P24 monthly Buchungen'!D2:D730,$E21,'P23+P24 monthly Buchungen'!C2:C730,"&gt;="&amp;GC$4,'P23+P24 monthly Buchungen'!C2:C730,"&lt;"&amp;GC$5+1,'P23+P24 monthly Buchungen'!P2:P730,"Ausgaben")</f>
        <v>0</v>
      </c>
    </row>
    <row r="22" spans="3:185" ht="16" x14ac:dyDescent="0.2">
      <c r="D22" s="27" t="s">
        <v>5334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v>36590</v>
      </c>
      <c r="Q22" s="43"/>
      <c r="R22" s="28"/>
      <c r="S22" s="27"/>
      <c r="T22" s="42">
        <f>SUM(U23:U25)</f>
        <v>0</v>
      </c>
      <c r="U22" s="43"/>
      <c r="V22" s="28"/>
      <c r="W22" s="27"/>
      <c r="X22" s="42">
        <f>SUM(Y23:Y25)</f>
        <v>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0</v>
      </c>
      <c r="AG22" s="43"/>
      <c r="AH22" s="28"/>
      <c r="AI22" s="27"/>
      <c r="AJ22" s="42">
        <f>SUM(AK23:AK25)</f>
        <v>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  <c r="AT22" s="28"/>
      <c r="AU22" s="27"/>
      <c r="AV22" s="42">
        <f>SUM(AW23:AW25)</f>
        <v>0</v>
      </c>
      <c r="AW22" s="43"/>
      <c r="AX22" s="28"/>
      <c r="AY22" s="27"/>
      <c r="AZ22" s="42">
        <f>SUM(BA23:BA25)</f>
        <v>0</v>
      </c>
      <c r="BA22" s="43"/>
      <c r="BB22" s="28"/>
      <c r="BC22" s="27"/>
      <c r="BD22" s="42">
        <f>SUM(BE23:BE25)</f>
        <v>0</v>
      </c>
      <c r="BE22" s="43"/>
      <c r="BF22" s="28"/>
      <c r="BG22" s="27"/>
      <c r="BH22" s="42">
        <f>SUM(BI23:BI25)</f>
        <v>0</v>
      </c>
      <c r="BI22" s="43"/>
      <c r="BJ22" s="28"/>
      <c r="BK22" s="27"/>
      <c r="BL22" s="42">
        <f>SUM(BM23:BM25)</f>
        <v>6745.6200000000008</v>
      </c>
      <c r="BM22" s="43"/>
      <c r="BN22" s="28"/>
      <c r="BO22" s="27"/>
      <c r="BP22" s="42">
        <f>SUM(BQ23:BQ25)</f>
        <v>0</v>
      </c>
      <c r="BQ22" s="43"/>
      <c r="BR22" s="28"/>
      <c r="BS22" s="27"/>
      <c r="BT22" s="42">
        <v>39030</v>
      </c>
      <c r="BU22" s="43"/>
      <c r="BV22" s="28"/>
      <c r="BW22" s="27"/>
      <c r="BX22" s="42">
        <v>39030</v>
      </c>
      <c r="BY22" s="43"/>
      <c r="BZ22" s="28"/>
      <c r="CA22" s="27"/>
      <c r="CB22" s="42">
        <f>SUM(CC23:CC25)</f>
        <v>0</v>
      </c>
      <c r="CC22" s="43"/>
      <c r="CD22" s="28"/>
      <c r="CE22" s="27"/>
      <c r="CF22" s="42">
        <f>SUM(CG23:CG25)</f>
        <v>0</v>
      </c>
      <c r="CG22" s="43"/>
      <c r="CH22" s="28"/>
      <c r="CI22" s="27"/>
      <c r="CJ22" s="42">
        <f>SUM(CK23:CK25)</f>
        <v>0</v>
      </c>
      <c r="CK22" s="43"/>
      <c r="CL22" s="28"/>
      <c r="CM22" s="27"/>
      <c r="CN22" s="42">
        <f>SUM(CO23:CO25)</f>
        <v>0</v>
      </c>
      <c r="CO22" s="43"/>
      <c r="CP22" s="28"/>
      <c r="CQ22" s="27"/>
      <c r="CR22" s="42">
        <f>SUM(CS23:CS25)</f>
        <v>0</v>
      </c>
      <c r="CS22" s="43"/>
      <c r="CT22" s="28"/>
      <c r="CU22" s="27"/>
      <c r="CV22" s="42">
        <f>SUM(CW23:CW25)</f>
        <v>0</v>
      </c>
      <c r="CW22" s="43"/>
      <c r="CX22" s="28"/>
      <c r="CY22" s="27"/>
      <c r="CZ22" s="42">
        <f>SUM(DA23:DA25)</f>
        <v>0</v>
      </c>
      <c r="DA22" s="43"/>
      <c r="DB22" s="28"/>
      <c r="DC22" s="27"/>
      <c r="DD22" s="42">
        <f>SUM(DE23:DE25)</f>
        <v>0</v>
      </c>
      <c r="DE22" s="43"/>
      <c r="DF22" s="28"/>
      <c r="DG22" s="27"/>
      <c r="DH22" s="42">
        <f>SUM(DI23:DI25)</f>
        <v>0</v>
      </c>
      <c r="DI22" s="43"/>
      <c r="DJ22" s="28"/>
      <c r="DK22" s="27"/>
      <c r="DL22" s="42">
        <f>SUM(DM23:DM25)</f>
        <v>0</v>
      </c>
      <c r="DM22" s="43"/>
      <c r="DN22" s="28"/>
      <c r="DO22" s="27"/>
      <c r="DP22" s="42">
        <f>SUM(DQ23:DQ25)</f>
        <v>0</v>
      </c>
      <c r="DQ22" s="43"/>
      <c r="DR22" s="28"/>
      <c r="DS22" s="27"/>
      <c r="DT22" s="42">
        <f>SUM(DU23:DU25)</f>
        <v>4642.05</v>
      </c>
      <c r="DU22" s="43"/>
      <c r="DV22" s="28"/>
      <c r="DW22" s="27"/>
      <c r="DX22" s="42">
        <v>42700</v>
      </c>
      <c r="DY22" s="43"/>
      <c r="DZ22" s="28"/>
      <c r="EA22" s="27"/>
      <c r="EB22" s="42">
        <v>42700</v>
      </c>
      <c r="EC22" s="43"/>
      <c r="ED22" s="28"/>
      <c r="EE22" s="27"/>
      <c r="EF22" s="42">
        <f>SUM(EG23:EG25)</f>
        <v>0</v>
      </c>
      <c r="EG22" s="43"/>
      <c r="EH22" s="28"/>
      <c r="EI22" s="27"/>
      <c r="EJ22" s="42">
        <f>SUM(EK23:EK25)</f>
        <v>0</v>
      </c>
      <c r="EK22" s="43"/>
      <c r="EL22" s="28"/>
      <c r="EM22" s="27"/>
      <c r="EN22" s="42">
        <f>SUM(EO23:EO25)</f>
        <v>0</v>
      </c>
      <c r="EO22" s="43"/>
      <c r="EP22" s="28"/>
      <c r="EQ22" s="27"/>
      <c r="ER22" s="42">
        <f>SUM(ES23:ES25)</f>
        <v>0</v>
      </c>
      <c r="ES22" s="43"/>
      <c r="ET22" s="28"/>
      <c r="EU22" s="27"/>
      <c r="EV22" s="42">
        <f>SUM(EW23:EW25)</f>
        <v>0</v>
      </c>
      <c r="EW22" s="43"/>
      <c r="EX22" s="28"/>
      <c r="EY22" s="27"/>
      <c r="EZ22" s="42">
        <f>SUM(FA23:FA25)</f>
        <v>0</v>
      </c>
      <c r="FA22" s="43"/>
      <c r="FB22" s="28"/>
      <c r="FC22" s="27"/>
      <c r="FD22" s="42">
        <f>SUM(FE23:FE25)</f>
        <v>0</v>
      </c>
      <c r="FE22" s="43"/>
      <c r="FF22" s="28"/>
      <c r="FG22" s="27"/>
      <c r="FH22" s="42">
        <f>SUM(FI23:FI25)</f>
        <v>0</v>
      </c>
      <c r="FI22" s="43"/>
      <c r="FJ22" s="28"/>
      <c r="FK22" s="27"/>
      <c r="FL22" s="42">
        <f>SUM(FM23:FM25)</f>
        <v>0</v>
      </c>
      <c r="FM22" s="43"/>
      <c r="FN22" s="28"/>
      <c r="FO22" s="27"/>
      <c r="FP22" s="42">
        <f>SUM(FQ23:FQ25)</f>
        <v>0</v>
      </c>
      <c r="FQ22" s="43"/>
      <c r="FR22" s="28"/>
      <c r="FS22" s="27"/>
      <c r="FT22" s="42">
        <f>SUM(FU23:FU25)</f>
        <v>0</v>
      </c>
      <c r="FU22" s="43"/>
      <c r="FV22" s="28"/>
      <c r="FW22" s="27"/>
      <c r="FX22" s="42">
        <f>SUM(FY23:FY25)</f>
        <v>0</v>
      </c>
      <c r="FY22" s="43"/>
      <c r="FZ22" s="28"/>
      <c r="GA22" s="27"/>
      <c r="GB22" s="42">
        <f>SUM(GC23:GC25)</f>
        <v>0</v>
      </c>
      <c r="GC22" s="43"/>
    </row>
    <row r="23" spans="3:185" x14ac:dyDescent="0.2">
      <c r="D23" t="s">
        <v>5015</v>
      </c>
      <c r="E23" t="s">
        <v>4828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Buchungen'!F2:F730,'P23+P24 monthly Buchungen'!D2:D730,$E23,'P23+P24 monthly Buchungen'!C2:C730,"&gt;="&amp;U$4,'P23+P24 monthly Buchungen'!C2:C730,"&lt;"&amp;U$5+1,'P23+P24 monthly Buchungen'!L2:L730,"Ausgaben")-SUMIFS('P23+P24 monthly Buchungen'!F2:F730,'P23+P24 monthly Buchungen'!D2:D730,$E23,'P23+P24 monthly Buchungen'!C2:C730,"&gt;="&amp;U$4,'P23+P24 monthly Buchungen'!C2:C730,"&lt;"&amp;U$5+1,'P23+P24 monthly Buchungen'!P2:P730,"Einnahmen")+SUMIFS('P23+P24 monthly Buchungen'!F2:F730,'P23+P24 monthly Buchungen'!D2:D730,$E23,'P23+P24 monthly Buchungen'!C2:C730,"&gt;="&amp;U$4,'P23+P24 monthly Buchungen'!C2:C730,"&lt;"&amp;U$5+1,'P23+P24 monthly Buchungen'!L2:L730,"Einnahmen")-SUMIFS('P23+P24 monthly Buchungen'!F2:F730,'P23+P24 monthly Buchungen'!D2:D730,$E23,'P23+P24 monthly Buchungen'!C2:C730,"&gt;="&amp;U$4,'P23+P24 monthly Buchungen'!C2:C730,"&lt;"&amp;U$5+1,'P23+P24 monthly Buchungen'!P2:P730,"Ausgaben")</f>
        <v>0</v>
      </c>
      <c r="V23" s="21"/>
      <c r="Y23" s="26">
        <f>SUMIFS('P23+P24 monthly Buchungen'!F2:F730,'P23+P24 monthly Buchungen'!D2:D730,$E23,'P23+P24 monthly Buchungen'!C2:C730,"&gt;="&amp;Y$4,'P23+P24 monthly Buchungen'!C2:C730,"&lt;"&amp;Y$5+1,'P23+P24 monthly Buchungen'!L2:L730,"Ausgaben")-SUMIFS('P23+P24 monthly Buchungen'!F2:F730,'P23+P24 monthly Buchungen'!D2:D730,$E23,'P23+P24 monthly Buchungen'!C2:C730,"&gt;="&amp;Y$4,'P23+P24 monthly Buchungen'!C2:C730,"&lt;"&amp;Y$5+1,'P23+P24 monthly Buchungen'!P2:P730,"Einnahmen")+SUMIFS('P23+P24 monthly Buchungen'!F2:F730,'P23+P24 monthly Buchungen'!D2:D730,$E23,'P23+P24 monthly Buchungen'!C2:C730,"&gt;="&amp;Y$4,'P23+P24 monthly Buchungen'!C2:C730,"&lt;"&amp;Y$5+1,'P23+P24 monthly Buchungen'!L2:L730,"Einnahmen")-SUMIFS('P23+P24 monthly Buchungen'!F2:F730,'P23+P24 monthly Buchungen'!D2:D730,$E23,'P23+P24 monthly Buchungen'!C2:C730,"&gt;="&amp;Y$4,'P23+P24 monthly Buchungen'!C2:C730,"&lt;"&amp;Y$5+1,'P23+P24 monthly Buchungen'!P2:P730,"Ausgaben")</f>
        <v>0</v>
      </c>
      <c r="Z23" s="21"/>
      <c r="AC23" s="26">
        <f>SUMIFS('P23+P24 monthly Buchungen'!F2:F730,'P23+P24 monthly Buchungen'!D2:D730,$E23,'P23+P24 monthly Buchungen'!C2:C730,"&gt;="&amp;AC$4,'P23+P24 monthly Buchungen'!C2:C730,"&lt;"&amp;AC$5+1,'P23+P24 monthly Buchungen'!L2:L730,"Ausgaben")-SUMIFS('P23+P24 monthly Buchungen'!F2:F730,'P23+P24 monthly Buchungen'!D2:D730,$E23,'P23+P24 monthly Buchungen'!C2:C730,"&gt;="&amp;AC$4,'P23+P24 monthly Buchungen'!C2:C730,"&lt;"&amp;AC$5+1,'P23+P24 monthly Buchungen'!P2:P730,"Einnahmen")+SUMIFS('P23+P24 monthly Buchungen'!F2:F730,'P23+P24 monthly Buchungen'!D2:D730,$E23,'P23+P24 monthly Buchungen'!C2:C730,"&gt;="&amp;AC$4,'P23+P24 monthly Buchungen'!C2:C730,"&lt;"&amp;AC$5+1,'P23+P24 monthly Buchungen'!L2:L730,"Einnahmen")-SUMIFS('P23+P24 monthly Buchungen'!F2:F730,'P23+P24 monthly Buchungen'!D2:D730,$E23,'P23+P24 monthly Buchungen'!C2:C730,"&gt;="&amp;AC$4,'P23+P24 monthly Buchungen'!C2:C730,"&lt;"&amp;AC$5+1,'P23+P24 monthly Buchungen'!P2:P730,"Ausgaben")</f>
        <v>0</v>
      </c>
      <c r="AD23" s="21"/>
      <c r="AG23" s="26">
        <f>SUMIFS('P23+P24 monthly Buchungen'!F2:F730,'P23+P24 monthly Buchungen'!D2:D730,$E23,'P23+P24 monthly Buchungen'!C2:C730,"&gt;="&amp;AG$4,'P23+P24 monthly Buchungen'!C2:C730,"&lt;"&amp;AG$5+1,'P23+P24 monthly Buchungen'!L2:L730,"Ausgaben")-SUMIFS('P23+P24 monthly Buchungen'!F2:F730,'P23+P24 monthly Buchungen'!D2:D730,$E23,'P23+P24 monthly Buchungen'!C2:C730,"&gt;="&amp;AG$4,'P23+P24 monthly Buchungen'!C2:C730,"&lt;"&amp;AG$5+1,'P23+P24 monthly Buchungen'!P2:P730,"Einnahmen")+SUMIFS('P23+P24 monthly Buchungen'!F2:F730,'P23+P24 monthly Buchungen'!D2:D730,$E23,'P23+P24 monthly Buchungen'!C2:C730,"&gt;="&amp;AG$4,'P23+P24 monthly Buchungen'!C2:C730,"&lt;"&amp;AG$5+1,'P23+P24 monthly Buchungen'!L2:L730,"Einnahmen")-SUMIFS('P23+P24 monthly Buchungen'!F2:F730,'P23+P24 monthly Buchungen'!D2:D730,$E23,'P23+P24 monthly Buchungen'!C2:C730,"&gt;="&amp;AG$4,'P23+P24 monthly Buchungen'!C2:C730,"&lt;"&amp;AG$5+1,'P23+P24 monthly Buchungen'!P2:P730,"Ausgaben")</f>
        <v>0</v>
      </c>
      <c r="AH23" s="21"/>
      <c r="AK23" s="26">
        <f>SUMIFS('P23+P24 monthly Buchungen'!F2:F730,'P23+P24 monthly Buchungen'!D2:D730,$E23,'P23+P24 monthly Buchungen'!C2:C730,"&gt;="&amp;AK$4,'P23+P24 monthly Buchungen'!C2:C730,"&lt;"&amp;AK$5+1,'P23+P24 monthly Buchungen'!L2:L730,"Ausgaben")-SUMIFS('P23+P24 monthly Buchungen'!F2:F730,'P23+P24 monthly Buchungen'!D2:D730,$E23,'P23+P24 monthly Buchungen'!C2:C730,"&gt;="&amp;AK$4,'P23+P24 monthly Buchungen'!C2:C730,"&lt;"&amp;AK$5+1,'P23+P24 monthly Buchungen'!P2:P730,"Einnahmen")+SUMIFS('P23+P24 monthly Buchungen'!F2:F730,'P23+P24 monthly Buchungen'!D2:D730,$E23,'P23+P24 monthly Buchungen'!C2:C730,"&gt;="&amp;AK$4,'P23+P24 monthly Buchungen'!C2:C730,"&lt;"&amp;AK$5+1,'P23+P24 monthly Buchungen'!L2:L730,"Einnahmen")-SUMIFS('P23+P24 monthly Buchungen'!F2:F730,'P23+P24 monthly Buchungen'!D2:D730,$E23,'P23+P24 monthly Buchungen'!C2:C730,"&gt;="&amp;AK$4,'P23+P24 monthly Buchungen'!C2:C730,"&lt;"&amp;AK$5+1,'P23+P24 monthly Buchungen'!P2:P730,"Ausgaben")</f>
        <v>0</v>
      </c>
      <c r="AL23" s="21"/>
      <c r="AO23" s="26">
        <f>SUMIFS('P23+P24 monthly Buchungen'!F2:F730,'P23+P24 monthly Buchungen'!D2:D730,$E23,'P23+P24 monthly Buchungen'!C2:C730,"&gt;="&amp;AO$4,'P23+P24 monthly Buchungen'!C2:C730,"&lt;"&amp;AO$5+1,'P23+P24 monthly Buchungen'!L2:L730,"Ausgaben")-SUMIFS('P23+P24 monthly Buchungen'!F2:F730,'P23+P24 monthly Buchungen'!D2:D730,$E23,'P23+P24 monthly Buchungen'!C2:C730,"&gt;="&amp;AO$4,'P23+P24 monthly Buchungen'!C2:C730,"&lt;"&amp;AO$5+1,'P23+P24 monthly Buchungen'!P2:P730,"Einnahmen")+SUMIFS('P23+P24 monthly Buchungen'!F2:F730,'P23+P24 monthly Buchungen'!D2:D730,$E23,'P23+P24 monthly Buchungen'!C2:C730,"&gt;="&amp;AO$4,'P23+P24 monthly Buchungen'!C2:C730,"&lt;"&amp;AO$5+1,'P23+P24 monthly Buchungen'!L2:L730,"Einnahmen")-SUMIFS('P23+P24 monthly Buchungen'!F2:F730,'P23+P24 monthly Buchungen'!D2:D730,$E23,'P23+P24 monthly Buchungen'!C2:C730,"&gt;="&amp;AO$4,'P23+P24 monthly Buchungen'!C2:C730,"&lt;"&amp;AO$5+1,'P23+P24 monthly Buchungen'!P2:P730,"Ausgaben")</f>
        <v>0</v>
      </c>
      <c r="AP23" s="21"/>
      <c r="AS23" s="26">
        <f>SUMIFS('P23+P24 monthly Buchungen'!F2:F730,'P23+P24 monthly Buchungen'!D2:D730,$E23,'P23+P24 monthly Buchungen'!C2:C730,"&gt;="&amp;AS$4,'P23+P24 monthly Buchungen'!C2:C730,"&lt;"&amp;AS$5+1,'P23+P24 monthly Buchungen'!L2:L730,"Ausgaben")-SUMIFS('P23+P24 monthly Buchungen'!F2:F730,'P23+P24 monthly Buchungen'!D2:D730,$E23,'P23+P24 monthly Buchungen'!C2:C730,"&gt;="&amp;AS$4,'P23+P24 monthly Buchungen'!C2:C730,"&lt;"&amp;AS$5+1,'P23+P24 monthly Buchungen'!P2:P730,"Einnahmen")+SUMIFS('P23+P24 monthly Buchungen'!F2:F730,'P23+P24 monthly Buchungen'!D2:D730,$E23,'P23+P24 monthly Buchungen'!C2:C730,"&gt;="&amp;AS$4,'P23+P24 monthly Buchungen'!C2:C730,"&lt;"&amp;AS$5+1,'P23+P24 monthly Buchungen'!L2:L730,"Einnahmen")-SUMIFS('P23+P24 monthly Buchungen'!F2:F730,'P23+P24 monthly Buchungen'!D2:D730,$E23,'P23+P24 monthly Buchungen'!C2:C730,"&gt;="&amp;AS$4,'P23+P24 monthly Buchungen'!C2:C730,"&lt;"&amp;AS$5+1,'P23+P24 monthly Buchungen'!P2:P730,"Ausgaben")</f>
        <v>0</v>
      </c>
      <c r="AT23" s="21"/>
      <c r="AW23" s="26">
        <f>SUMIFS('P23+P24 monthly Buchungen'!F2:F730,'P23+P24 monthly Buchungen'!D2:D730,$E23,'P23+P24 monthly Buchungen'!C2:C730,"&gt;="&amp;AW$4,'P23+P24 monthly Buchungen'!C2:C730,"&lt;"&amp;AW$5+1,'P23+P24 monthly Buchungen'!L2:L730,"Ausgaben")-SUMIFS('P23+P24 monthly Buchungen'!F2:F730,'P23+P24 monthly Buchungen'!D2:D730,$E23,'P23+P24 monthly Buchungen'!C2:C730,"&gt;="&amp;AW$4,'P23+P24 monthly Buchungen'!C2:C730,"&lt;"&amp;AW$5+1,'P23+P24 monthly Buchungen'!P2:P730,"Einnahmen")+SUMIFS('P23+P24 monthly Buchungen'!F2:F730,'P23+P24 monthly Buchungen'!D2:D730,$E23,'P23+P24 monthly Buchungen'!C2:C730,"&gt;="&amp;AW$4,'P23+P24 monthly Buchungen'!C2:C730,"&lt;"&amp;AW$5+1,'P23+P24 monthly Buchungen'!L2:L730,"Einnahmen")-SUMIFS('P23+P24 monthly Buchungen'!F2:F730,'P23+P24 monthly Buchungen'!D2:D730,$E23,'P23+P24 monthly Buchungen'!C2:C730,"&gt;="&amp;AW$4,'P23+P24 monthly Buchungen'!C2:C730,"&lt;"&amp;AW$5+1,'P23+P24 monthly Buchungen'!P2:P730,"Ausgaben")</f>
        <v>0</v>
      </c>
      <c r="AX23" s="21"/>
      <c r="BA23" s="26">
        <f>SUMIFS('P23+P24 monthly Buchungen'!F2:F730,'P23+P24 monthly Buchungen'!D2:D730,$E23,'P23+P24 monthly Buchungen'!C2:C730,"&gt;="&amp;BA$4,'P23+P24 monthly Buchungen'!C2:C730,"&lt;"&amp;BA$5+1,'P23+P24 monthly Buchungen'!L2:L730,"Ausgaben")-SUMIFS('P23+P24 monthly Buchungen'!F2:F730,'P23+P24 monthly Buchungen'!D2:D730,$E23,'P23+P24 monthly Buchungen'!C2:C730,"&gt;="&amp;BA$4,'P23+P24 monthly Buchungen'!C2:C730,"&lt;"&amp;BA$5+1,'P23+P24 monthly Buchungen'!P2:P730,"Einnahmen")+SUMIFS('P23+P24 monthly Buchungen'!F2:F730,'P23+P24 monthly Buchungen'!D2:D730,$E23,'P23+P24 monthly Buchungen'!C2:C730,"&gt;="&amp;BA$4,'P23+P24 monthly Buchungen'!C2:C730,"&lt;"&amp;BA$5+1,'P23+P24 monthly Buchungen'!L2:L730,"Einnahmen")-SUMIFS('P23+P24 monthly Buchungen'!F2:F730,'P23+P24 monthly Buchungen'!D2:D730,$E23,'P23+P24 monthly Buchungen'!C2:C730,"&gt;="&amp;BA$4,'P23+P24 monthly Buchungen'!C2:C730,"&lt;"&amp;BA$5+1,'P23+P24 monthly Buchungen'!P2:P730,"Ausgaben")</f>
        <v>0</v>
      </c>
      <c r="BB23" s="21"/>
      <c r="BE23" s="26">
        <f>SUMIFS('P23+P24 monthly Buchungen'!F2:F730,'P23+P24 monthly Buchungen'!D2:D730,$E23,'P23+P24 monthly Buchungen'!C2:C730,"&gt;="&amp;BE$4,'P23+P24 monthly Buchungen'!C2:C730,"&lt;"&amp;BE$5+1,'P23+P24 monthly Buchungen'!L2:L730,"Ausgaben")-SUMIFS('P23+P24 monthly Buchungen'!F2:F730,'P23+P24 monthly Buchungen'!D2:D730,$E23,'P23+P24 monthly Buchungen'!C2:C730,"&gt;="&amp;BE$4,'P23+P24 monthly Buchungen'!C2:C730,"&lt;"&amp;BE$5+1,'P23+P24 monthly Buchungen'!P2:P730,"Einnahmen")+SUMIFS('P23+P24 monthly Buchungen'!F2:F730,'P23+P24 monthly Buchungen'!D2:D730,$E23,'P23+P24 monthly Buchungen'!C2:C730,"&gt;="&amp;BE$4,'P23+P24 monthly Buchungen'!C2:C730,"&lt;"&amp;BE$5+1,'P23+P24 monthly Buchungen'!L2:L730,"Einnahmen")-SUMIFS('P23+P24 monthly Buchungen'!F2:F730,'P23+P24 monthly Buchungen'!D2:D730,$E23,'P23+P24 monthly Buchungen'!C2:C730,"&gt;="&amp;BE$4,'P23+P24 monthly Buchungen'!C2:C730,"&lt;"&amp;BE$5+1,'P23+P24 monthly Buchungen'!P2:P730,"Ausgaben")</f>
        <v>0</v>
      </c>
      <c r="BF23" s="21"/>
      <c r="BI23" s="26">
        <f>SUMIFS('P23+P24 monthly Buchungen'!F2:F730,'P23+P24 monthly Buchungen'!D2:D730,$E23,'P23+P24 monthly Buchungen'!C2:C730,"&gt;="&amp;BI$4,'P23+P24 monthly Buchungen'!C2:C730,"&lt;"&amp;BI$5+1,'P23+P24 monthly Buchungen'!L2:L730,"Ausgaben")-SUMIFS('P23+P24 monthly Buchungen'!F2:F730,'P23+P24 monthly Buchungen'!D2:D730,$E23,'P23+P24 monthly Buchungen'!C2:C730,"&gt;="&amp;BI$4,'P23+P24 monthly Buchungen'!C2:C730,"&lt;"&amp;BI$5+1,'P23+P24 monthly Buchungen'!P2:P730,"Einnahmen")+SUMIFS('P23+P24 monthly Buchungen'!F2:F730,'P23+P24 monthly Buchungen'!D2:D730,$E23,'P23+P24 monthly Buchungen'!C2:C730,"&gt;="&amp;BI$4,'P23+P24 monthly Buchungen'!C2:C730,"&lt;"&amp;BI$5+1,'P23+P24 monthly Buchungen'!L2:L730,"Einnahmen")-SUMIFS('P23+P24 monthly Buchungen'!F2:F730,'P23+P24 monthly Buchungen'!D2:D730,$E23,'P23+P24 monthly Buchungen'!C2:C730,"&gt;="&amp;BI$4,'P23+P24 monthly Buchungen'!C2:C730,"&lt;"&amp;BI$5+1,'P23+P24 monthly Buchungen'!P2:P730,"Ausgaben")</f>
        <v>0</v>
      </c>
      <c r="BJ23" s="21"/>
      <c r="BM23" s="26">
        <f>SUMIFS('P23+P24 monthly Buchungen'!F2:F730,'P23+P24 monthly Buchungen'!D2:D730,$E23,'P23+P24 monthly Buchungen'!C2:C730,"&gt;="&amp;BM$4,'P23+P24 monthly Buchungen'!C2:C730,"&lt;"&amp;BM$5+1,'P23+P24 monthly Buchungen'!L2:L730,"Ausgaben")-SUMIFS('P23+P24 monthly Buchungen'!F2:F730,'P23+P24 monthly Buchungen'!D2:D730,$E23,'P23+P24 monthly Buchungen'!C2:C730,"&gt;="&amp;BM$4,'P23+P24 monthly Buchungen'!C2:C730,"&lt;"&amp;BM$5+1,'P23+P24 monthly Buchungen'!P2:P730,"Einnahmen")+SUMIFS('P23+P24 monthly Buchungen'!F2:F730,'P23+P24 monthly Buchungen'!D2:D730,$E23,'P23+P24 monthly Buchungen'!C2:C730,"&gt;="&amp;BM$4,'P23+P24 monthly Buchungen'!C2:C730,"&lt;"&amp;BM$5+1,'P23+P24 monthly Buchungen'!L2:L730,"Einnahmen")-SUMIFS('P23+P24 monthly Buchungen'!F2:F730,'P23+P24 monthly Buchungen'!D2:D730,$E23,'P23+P24 monthly Buchungen'!C2:C730,"&gt;="&amp;BM$4,'P23+P24 monthly Buchungen'!C2:C730,"&lt;"&amp;BM$5+1,'P23+P24 monthly Buchungen'!P2:P730,"Ausgaben")</f>
        <v>0</v>
      </c>
      <c r="BN23" s="21"/>
      <c r="BQ23" s="26">
        <f>SUMIFS('P23+P24 monthly Buchungen'!F2:F730,'P23+P24 monthly Buchungen'!D2:D730,$E23,'P23+P24 monthly Buchungen'!C2:C730,"&gt;="&amp;BQ$4,'P23+P24 monthly Buchungen'!C2:C730,"&lt;"&amp;BQ$5+1,'P23+P24 monthly Buchungen'!L2:L730,"Ausgaben")-SUMIFS('P23+P24 monthly Buchungen'!F2:F730,'P23+P24 monthly Buchungen'!D2:D730,$E23,'P23+P24 monthly Buchungen'!C2:C730,"&gt;="&amp;BQ$4,'P23+P24 monthly Buchungen'!C2:C730,"&lt;"&amp;BQ$5+1,'P23+P24 monthly Buchungen'!P2:P730,"Einnahmen")+SUMIFS('P23+P24 monthly Buchungen'!F2:F730,'P23+P24 monthly Buchungen'!D2:D730,$E23,'P23+P24 monthly Buchungen'!C2:C730,"&gt;="&amp;BQ$4,'P23+P24 monthly Buchungen'!C2:C730,"&lt;"&amp;BQ$5+1,'P23+P24 monthly Buchungen'!L2:L730,"Einnahmen")-SUMIFS('P23+P24 monthly Buchungen'!F2:F730,'P23+P24 monthly Buchungen'!D2:D730,$E23,'P23+P24 monthly Buchungen'!C2:C730,"&gt;="&amp;BQ$4,'P23+P24 monthly Buchungen'!C2:C730,"&lt;"&amp;BQ$5+1,'P23+P24 monthly Buchungen'!P2:P730,"Ausgaben")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Buchungen'!F2:F730,'P23+P24 monthly Buchungen'!D2:D730,$E23,'P23+P24 monthly Buchungen'!C2:C730,"&gt;="&amp;CC$4,'P23+P24 monthly Buchungen'!C2:C730,"&lt;"&amp;CC$5+1,'P23+P24 monthly Buchungen'!L2:L730,"Ausgaben")-SUMIFS('P23+P24 monthly Buchungen'!F2:F730,'P23+P24 monthly Buchungen'!D2:D730,$E23,'P23+P24 monthly Buchungen'!C2:C730,"&gt;="&amp;CC$4,'P23+P24 monthly Buchungen'!C2:C730,"&lt;"&amp;CC$5+1,'P23+P24 monthly Buchungen'!P2:P730,"Einnahmen")+SUMIFS('P23+P24 monthly Buchungen'!F2:F730,'P23+P24 monthly Buchungen'!D2:D730,$E23,'P23+P24 monthly Buchungen'!C2:C730,"&gt;="&amp;CC$4,'P23+P24 monthly Buchungen'!C2:C730,"&lt;"&amp;CC$5+1,'P23+P24 monthly Buchungen'!L2:L730,"Einnahmen")-SUMIFS('P23+P24 monthly Buchungen'!F2:F730,'P23+P24 monthly Buchungen'!D2:D730,$E23,'P23+P24 monthly Buchungen'!C2:C730,"&gt;="&amp;CC$4,'P23+P24 monthly Buchungen'!C2:C730,"&lt;"&amp;CC$5+1,'P23+P24 monthly Buchungen'!P2:P730,"Ausgaben")</f>
        <v>0</v>
      </c>
      <c r="CD23" s="21"/>
      <c r="CG23" s="26">
        <f>SUMIFS('P23+P24 monthly Buchungen'!F2:F730,'P23+P24 monthly Buchungen'!D2:D730,$E23,'P23+P24 monthly Buchungen'!C2:C730,"&gt;="&amp;CG$4,'P23+P24 monthly Buchungen'!C2:C730,"&lt;"&amp;CG$5+1,'P23+P24 monthly Buchungen'!L2:L730,"Ausgaben")-SUMIFS('P23+P24 monthly Buchungen'!F2:F730,'P23+P24 monthly Buchungen'!D2:D730,$E23,'P23+P24 monthly Buchungen'!C2:C730,"&gt;="&amp;CG$4,'P23+P24 monthly Buchungen'!C2:C730,"&lt;"&amp;CG$5+1,'P23+P24 monthly Buchungen'!P2:P730,"Einnahmen")+SUMIFS('P23+P24 monthly Buchungen'!F2:F730,'P23+P24 monthly Buchungen'!D2:D730,$E23,'P23+P24 monthly Buchungen'!C2:C730,"&gt;="&amp;CG$4,'P23+P24 monthly Buchungen'!C2:C730,"&lt;"&amp;CG$5+1,'P23+P24 monthly Buchungen'!L2:L730,"Einnahmen")-SUMIFS('P23+P24 monthly Buchungen'!F2:F730,'P23+P24 monthly Buchungen'!D2:D730,$E23,'P23+P24 monthly Buchungen'!C2:C730,"&gt;="&amp;CG$4,'P23+P24 monthly Buchungen'!C2:C730,"&lt;"&amp;CG$5+1,'P23+P24 monthly Buchungen'!P2:P730,"Ausgaben")</f>
        <v>0</v>
      </c>
      <c r="CH23" s="21"/>
      <c r="CK23" s="26">
        <f>SUMIFS('P23+P24 monthly Buchungen'!F2:F730,'P23+P24 monthly Buchungen'!D2:D730,$E23,'P23+P24 monthly Buchungen'!C2:C730,"&gt;="&amp;CK$4,'P23+P24 monthly Buchungen'!C2:C730,"&lt;"&amp;CK$5+1,'P23+P24 monthly Buchungen'!L2:L730,"Ausgaben")-SUMIFS('P23+P24 monthly Buchungen'!F2:F730,'P23+P24 monthly Buchungen'!D2:D730,$E23,'P23+P24 monthly Buchungen'!C2:C730,"&gt;="&amp;CK$4,'P23+P24 monthly Buchungen'!C2:C730,"&lt;"&amp;CK$5+1,'P23+P24 monthly Buchungen'!P2:P730,"Einnahmen")+SUMIFS('P23+P24 monthly Buchungen'!F2:F730,'P23+P24 monthly Buchungen'!D2:D730,$E23,'P23+P24 monthly Buchungen'!C2:C730,"&gt;="&amp;CK$4,'P23+P24 monthly Buchungen'!C2:C730,"&lt;"&amp;CK$5+1,'P23+P24 monthly Buchungen'!L2:L730,"Einnahmen")-SUMIFS('P23+P24 monthly Buchungen'!F2:F730,'P23+P24 monthly Buchungen'!D2:D730,$E23,'P23+P24 monthly Buchungen'!C2:C730,"&gt;="&amp;CK$4,'P23+P24 monthly Buchungen'!C2:C730,"&lt;"&amp;CK$5+1,'P23+P24 monthly Buchungen'!P2:P730,"Ausgaben")</f>
        <v>0</v>
      </c>
      <c r="CL23" s="21"/>
      <c r="CO23" s="26">
        <f>SUMIFS('P23+P24 monthly Buchungen'!F2:F730,'P23+P24 monthly Buchungen'!D2:D730,$E23,'P23+P24 monthly Buchungen'!C2:C730,"&gt;="&amp;CO$4,'P23+P24 monthly Buchungen'!C2:C730,"&lt;"&amp;CO$5+1,'P23+P24 monthly Buchungen'!L2:L730,"Ausgaben")-SUMIFS('P23+P24 monthly Buchungen'!F2:F730,'P23+P24 monthly Buchungen'!D2:D730,$E23,'P23+P24 monthly Buchungen'!C2:C730,"&gt;="&amp;CO$4,'P23+P24 monthly Buchungen'!C2:C730,"&lt;"&amp;CO$5+1,'P23+P24 monthly Buchungen'!P2:P730,"Einnahmen")+SUMIFS('P23+P24 monthly Buchungen'!F2:F730,'P23+P24 monthly Buchungen'!D2:D730,$E23,'P23+P24 monthly Buchungen'!C2:C730,"&gt;="&amp;CO$4,'P23+P24 monthly Buchungen'!C2:C730,"&lt;"&amp;CO$5+1,'P23+P24 monthly Buchungen'!L2:L730,"Einnahmen")-SUMIFS('P23+P24 monthly Buchungen'!F2:F730,'P23+P24 monthly Buchungen'!D2:D730,$E23,'P23+P24 monthly Buchungen'!C2:C730,"&gt;="&amp;CO$4,'P23+P24 monthly Buchungen'!C2:C730,"&lt;"&amp;CO$5+1,'P23+P24 monthly Buchungen'!P2:P730,"Ausgaben")</f>
        <v>0</v>
      </c>
      <c r="CP23" s="21"/>
      <c r="CS23" s="26">
        <f>SUMIFS('P23+P24 monthly Buchungen'!F2:F730,'P23+P24 monthly Buchungen'!D2:D730,$E23,'P23+P24 monthly Buchungen'!C2:C730,"&gt;="&amp;CS$4,'P23+P24 monthly Buchungen'!C2:C730,"&lt;"&amp;CS$5+1,'P23+P24 monthly Buchungen'!L2:L730,"Ausgaben")-SUMIFS('P23+P24 monthly Buchungen'!F2:F730,'P23+P24 monthly Buchungen'!D2:D730,$E23,'P23+P24 monthly Buchungen'!C2:C730,"&gt;="&amp;CS$4,'P23+P24 monthly Buchungen'!C2:C730,"&lt;"&amp;CS$5+1,'P23+P24 monthly Buchungen'!P2:P730,"Einnahmen")+SUMIFS('P23+P24 monthly Buchungen'!F2:F730,'P23+P24 monthly Buchungen'!D2:D730,$E23,'P23+P24 monthly Buchungen'!C2:C730,"&gt;="&amp;CS$4,'P23+P24 monthly Buchungen'!C2:C730,"&lt;"&amp;CS$5+1,'P23+P24 monthly Buchungen'!L2:L730,"Einnahmen")-SUMIFS('P23+P24 monthly Buchungen'!F2:F730,'P23+P24 monthly Buchungen'!D2:D730,$E23,'P23+P24 monthly Buchungen'!C2:C730,"&gt;="&amp;CS$4,'P23+P24 monthly Buchungen'!C2:C730,"&lt;"&amp;CS$5+1,'P23+P24 monthly Buchungen'!P2:P730,"Ausgaben")</f>
        <v>0</v>
      </c>
      <c r="CT23" s="21"/>
      <c r="CW23" s="26">
        <f>SUMIFS('P23+P24 monthly Buchungen'!F2:F730,'P23+P24 monthly Buchungen'!D2:D730,$E23,'P23+P24 monthly Buchungen'!C2:C730,"&gt;="&amp;CW$4,'P23+P24 monthly Buchungen'!C2:C730,"&lt;"&amp;CW$5+1,'P23+P24 monthly Buchungen'!L2:L730,"Ausgaben")-SUMIFS('P23+P24 monthly Buchungen'!F2:F730,'P23+P24 monthly Buchungen'!D2:D730,$E23,'P23+P24 monthly Buchungen'!C2:C730,"&gt;="&amp;CW$4,'P23+P24 monthly Buchungen'!C2:C730,"&lt;"&amp;CW$5+1,'P23+P24 monthly Buchungen'!P2:P730,"Einnahmen")+SUMIFS('P23+P24 monthly Buchungen'!F2:F730,'P23+P24 monthly Buchungen'!D2:D730,$E23,'P23+P24 monthly Buchungen'!C2:C730,"&gt;="&amp;CW$4,'P23+P24 monthly Buchungen'!C2:C730,"&lt;"&amp;CW$5+1,'P23+P24 monthly Buchungen'!L2:L730,"Einnahmen")-SUMIFS('P23+P24 monthly Buchungen'!F2:F730,'P23+P24 monthly Buchungen'!D2:D730,$E23,'P23+P24 monthly Buchungen'!C2:C730,"&gt;="&amp;CW$4,'P23+P24 monthly Buchungen'!C2:C730,"&lt;"&amp;CW$5+1,'P23+P24 monthly Buchungen'!P2:P730,"Ausgaben")</f>
        <v>0</v>
      </c>
      <c r="CX23" s="21"/>
      <c r="DA23" s="26">
        <f>SUMIFS('P23+P24 monthly Buchungen'!F2:F730,'P23+P24 monthly Buchungen'!D2:D730,$E23,'P23+P24 monthly Buchungen'!C2:C730,"&gt;="&amp;DA$4,'P23+P24 monthly Buchungen'!C2:C730,"&lt;"&amp;DA$5+1,'P23+P24 monthly Buchungen'!L2:L730,"Ausgaben")-SUMIFS('P23+P24 monthly Buchungen'!F2:F730,'P23+P24 monthly Buchungen'!D2:D730,$E23,'P23+P24 monthly Buchungen'!C2:C730,"&gt;="&amp;DA$4,'P23+P24 monthly Buchungen'!C2:C730,"&lt;"&amp;DA$5+1,'P23+P24 monthly Buchungen'!P2:P730,"Einnahmen")+SUMIFS('P23+P24 monthly Buchungen'!F2:F730,'P23+P24 monthly Buchungen'!D2:D730,$E23,'P23+P24 monthly Buchungen'!C2:C730,"&gt;="&amp;DA$4,'P23+P24 monthly Buchungen'!C2:C730,"&lt;"&amp;DA$5+1,'P23+P24 monthly Buchungen'!L2:L730,"Einnahmen")-SUMIFS('P23+P24 monthly Buchungen'!F2:F730,'P23+P24 monthly Buchungen'!D2:D730,$E23,'P23+P24 monthly Buchungen'!C2:C730,"&gt;="&amp;DA$4,'P23+P24 monthly Buchungen'!C2:C730,"&lt;"&amp;DA$5+1,'P23+P24 monthly Buchungen'!P2:P730,"Ausgaben")</f>
        <v>0</v>
      </c>
      <c r="DB23" s="21"/>
      <c r="DE23" s="26">
        <f>SUMIFS('P23+P24 monthly Buchungen'!F2:F730,'P23+P24 monthly Buchungen'!D2:D730,$E23,'P23+P24 monthly Buchungen'!C2:C730,"&gt;="&amp;DE$4,'P23+P24 monthly Buchungen'!C2:C730,"&lt;"&amp;DE$5+1,'P23+P24 monthly Buchungen'!L2:L730,"Ausgaben")-SUMIFS('P23+P24 monthly Buchungen'!F2:F730,'P23+P24 monthly Buchungen'!D2:D730,$E23,'P23+P24 monthly Buchungen'!C2:C730,"&gt;="&amp;DE$4,'P23+P24 monthly Buchungen'!C2:C730,"&lt;"&amp;DE$5+1,'P23+P24 monthly Buchungen'!P2:P730,"Einnahmen")+SUMIFS('P23+P24 monthly Buchungen'!F2:F730,'P23+P24 monthly Buchungen'!D2:D730,$E23,'P23+P24 monthly Buchungen'!C2:C730,"&gt;="&amp;DE$4,'P23+P24 monthly Buchungen'!C2:C730,"&lt;"&amp;DE$5+1,'P23+P24 monthly Buchungen'!L2:L730,"Einnahmen")-SUMIFS('P23+P24 monthly Buchungen'!F2:F730,'P23+P24 monthly Buchungen'!D2:D730,$E23,'P23+P24 monthly Buchungen'!C2:C730,"&gt;="&amp;DE$4,'P23+P24 monthly Buchungen'!C2:C730,"&lt;"&amp;DE$5+1,'P23+P24 monthly Buchungen'!P2:P730,"Ausgaben")</f>
        <v>0</v>
      </c>
      <c r="DF23" s="21"/>
      <c r="DI23" s="26">
        <f>SUMIFS('P23+P24 monthly Buchungen'!F2:F730,'P23+P24 monthly Buchungen'!D2:D730,$E23,'P23+P24 monthly Buchungen'!C2:C730,"&gt;="&amp;DI$4,'P23+P24 monthly Buchungen'!C2:C730,"&lt;"&amp;DI$5+1,'P23+P24 monthly Buchungen'!L2:L730,"Ausgaben")-SUMIFS('P23+P24 monthly Buchungen'!F2:F730,'P23+P24 monthly Buchungen'!D2:D730,$E23,'P23+P24 monthly Buchungen'!C2:C730,"&gt;="&amp;DI$4,'P23+P24 monthly Buchungen'!C2:C730,"&lt;"&amp;DI$5+1,'P23+P24 monthly Buchungen'!P2:P730,"Einnahmen")+SUMIFS('P23+P24 monthly Buchungen'!F2:F730,'P23+P24 monthly Buchungen'!D2:D730,$E23,'P23+P24 monthly Buchungen'!C2:C730,"&gt;="&amp;DI$4,'P23+P24 monthly Buchungen'!C2:C730,"&lt;"&amp;DI$5+1,'P23+P24 monthly Buchungen'!L2:L730,"Einnahmen")-SUMIFS('P23+P24 monthly Buchungen'!F2:F730,'P23+P24 monthly Buchungen'!D2:D730,$E23,'P23+P24 monthly Buchungen'!C2:C730,"&gt;="&amp;DI$4,'P23+P24 monthly Buchungen'!C2:C730,"&lt;"&amp;DI$5+1,'P23+P24 monthly Buchungen'!P2:P730,"Ausgaben")</f>
        <v>0</v>
      </c>
      <c r="DJ23" s="21"/>
      <c r="DM23" s="26">
        <f>SUMIFS('P23+P24 monthly Buchungen'!F2:F730,'P23+P24 monthly Buchungen'!D2:D730,$E23,'P23+P24 monthly Buchungen'!C2:C730,"&gt;="&amp;DM$4,'P23+P24 monthly Buchungen'!C2:C730,"&lt;"&amp;DM$5+1,'P23+P24 monthly Buchungen'!L2:L730,"Ausgaben")-SUMIFS('P23+P24 monthly Buchungen'!F2:F730,'P23+P24 monthly Buchungen'!D2:D730,$E23,'P23+P24 monthly Buchungen'!C2:C730,"&gt;="&amp;DM$4,'P23+P24 monthly Buchungen'!C2:C730,"&lt;"&amp;DM$5+1,'P23+P24 monthly Buchungen'!P2:P730,"Einnahmen")+SUMIFS('P23+P24 monthly Buchungen'!F2:F730,'P23+P24 monthly Buchungen'!D2:D730,$E23,'P23+P24 monthly Buchungen'!C2:C730,"&gt;="&amp;DM$4,'P23+P24 monthly Buchungen'!C2:C730,"&lt;"&amp;DM$5+1,'P23+P24 monthly Buchungen'!L2:L730,"Einnahmen")-SUMIFS('P23+P24 monthly Buchungen'!F2:F730,'P23+P24 monthly Buchungen'!D2:D730,$E23,'P23+P24 monthly Buchungen'!C2:C730,"&gt;="&amp;DM$4,'P23+P24 monthly Buchungen'!C2:C730,"&lt;"&amp;DM$5+1,'P23+P24 monthly Buchungen'!P2:P730,"Ausgaben")</f>
        <v>0</v>
      </c>
      <c r="DN23" s="21"/>
      <c r="DQ23" s="26">
        <f>SUMIFS('P23+P24 monthly Buchungen'!F2:F730,'P23+P24 monthly Buchungen'!D2:D730,$E23,'P23+P24 monthly Buchungen'!C2:C730,"&gt;="&amp;DQ$4,'P23+P24 monthly Buchungen'!C2:C730,"&lt;"&amp;DQ$5+1,'P23+P24 monthly Buchungen'!L2:L730,"Ausgaben")-SUMIFS('P23+P24 monthly Buchungen'!F2:F730,'P23+P24 monthly Buchungen'!D2:D730,$E23,'P23+P24 monthly Buchungen'!C2:C730,"&gt;="&amp;DQ$4,'P23+P24 monthly Buchungen'!C2:C730,"&lt;"&amp;DQ$5+1,'P23+P24 monthly Buchungen'!P2:P730,"Einnahmen")+SUMIFS('P23+P24 monthly Buchungen'!F2:F730,'P23+P24 monthly Buchungen'!D2:D730,$E23,'P23+P24 monthly Buchungen'!C2:C730,"&gt;="&amp;DQ$4,'P23+P24 monthly Buchungen'!C2:C730,"&lt;"&amp;DQ$5+1,'P23+P24 monthly Buchungen'!L2:L730,"Einnahmen")-SUMIFS('P23+P24 monthly Buchungen'!F2:F730,'P23+P24 monthly Buchungen'!D2:D730,$E23,'P23+P24 monthly Buchungen'!C2:C730,"&gt;="&amp;DQ$4,'P23+P24 monthly Buchungen'!C2:C730,"&lt;"&amp;DQ$5+1,'P23+P24 monthly Buchungen'!P2:P730,"Ausgaben")</f>
        <v>0</v>
      </c>
      <c r="DR23" s="21"/>
      <c r="DU23" s="26">
        <f>SUMIFS('P23+P24 monthly Buchungen'!F2:F730,'P23+P24 monthly Buchungen'!D2:D730,$E23,'P23+P24 monthly Buchungen'!C2:C730,"&gt;="&amp;DU$4,'P23+P24 monthly Buchungen'!C2:C730,"&lt;"&amp;DU$5+1,'P23+P24 monthly Buchungen'!L2:L730,"Ausgaben")-SUMIFS('P23+P24 monthly Buchungen'!F2:F730,'P23+P24 monthly Buchungen'!D2:D730,$E23,'P23+P24 monthly Buchungen'!C2:C730,"&gt;="&amp;DU$4,'P23+P24 monthly Buchungen'!C2:C730,"&lt;"&amp;DU$5+1,'P23+P24 monthly Buchungen'!P2:P730,"Einnahmen")+SUMIFS('P23+P24 monthly Buchungen'!F2:F730,'P23+P24 monthly Buchungen'!D2:D730,$E23,'P23+P24 monthly Buchungen'!C2:C730,"&gt;="&amp;DU$4,'P23+P24 monthly Buchungen'!C2:C730,"&lt;"&amp;DU$5+1,'P23+P24 monthly Buchungen'!L2:L730,"Einnahmen")-SUMIFS('P23+P24 monthly Buchungen'!F2:F730,'P23+P24 monthly Buchungen'!D2:D730,$E23,'P23+P24 monthly Buchungen'!C2:C730,"&gt;="&amp;DU$4,'P23+P24 monthly Buchungen'!C2:C730,"&lt;"&amp;DU$5+1,'P23+P24 monthly Buchungen'!P2:P730,"Ausgaben")</f>
        <v>858.25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Buchungen'!F2:F730,'P23+P24 monthly Buchungen'!D2:D730,$E23,'P23+P24 monthly Buchungen'!C2:C730,"&gt;="&amp;EG$4,'P23+P24 monthly Buchungen'!C2:C730,"&lt;"&amp;EG$5+1,'P23+P24 monthly Buchungen'!L2:L730,"Ausgaben")-SUMIFS('P23+P24 monthly Buchungen'!F2:F730,'P23+P24 monthly Buchungen'!D2:D730,$E23,'P23+P24 monthly Buchungen'!C2:C730,"&gt;="&amp;EG$4,'P23+P24 monthly Buchungen'!C2:C730,"&lt;"&amp;EG$5+1,'P23+P24 monthly Buchungen'!P2:P730,"Einnahmen")+SUMIFS('P23+P24 monthly Buchungen'!F2:F730,'P23+P24 monthly Buchungen'!D2:D730,$E23,'P23+P24 monthly Buchungen'!C2:C730,"&gt;="&amp;EG$4,'P23+P24 monthly Buchungen'!C2:C730,"&lt;"&amp;EG$5+1,'P23+P24 monthly Buchungen'!L2:L730,"Einnahmen")-SUMIFS('P23+P24 monthly Buchungen'!F2:F730,'P23+P24 monthly Buchungen'!D2:D730,$E23,'P23+P24 monthly Buchungen'!C2:C730,"&gt;="&amp;EG$4,'P23+P24 monthly Buchungen'!C2:C730,"&lt;"&amp;EG$5+1,'P23+P24 monthly Buchungen'!P2:P730,"Ausgaben")</f>
        <v>0</v>
      </c>
      <c r="EH23" s="21"/>
      <c r="EK23" s="26">
        <f>SUMIFS('P23+P24 monthly Buchungen'!F2:F730,'P23+P24 monthly Buchungen'!D2:D730,$E23,'P23+P24 monthly Buchungen'!C2:C730,"&gt;="&amp;EK$4,'P23+P24 monthly Buchungen'!C2:C730,"&lt;"&amp;EK$5+1,'P23+P24 monthly Buchungen'!L2:L730,"Ausgaben")-SUMIFS('P23+P24 monthly Buchungen'!F2:F730,'P23+P24 monthly Buchungen'!D2:D730,$E23,'P23+P24 monthly Buchungen'!C2:C730,"&gt;="&amp;EK$4,'P23+P24 monthly Buchungen'!C2:C730,"&lt;"&amp;EK$5+1,'P23+P24 monthly Buchungen'!P2:P730,"Einnahmen")+SUMIFS('P23+P24 monthly Buchungen'!F2:F730,'P23+P24 monthly Buchungen'!D2:D730,$E23,'P23+P24 monthly Buchungen'!C2:C730,"&gt;="&amp;EK$4,'P23+P24 monthly Buchungen'!C2:C730,"&lt;"&amp;EK$5+1,'P23+P24 monthly Buchungen'!L2:L730,"Einnahmen")-SUMIFS('P23+P24 monthly Buchungen'!F2:F730,'P23+P24 monthly Buchungen'!D2:D730,$E23,'P23+P24 monthly Buchungen'!C2:C730,"&gt;="&amp;EK$4,'P23+P24 monthly Buchungen'!C2:C730,"&lt;"&amp;EK$5+1,'P23+P24 monthly Buchungen'!P2:P730,"Ausgaben")</f>
        <v>0</v>
      </c>
      <c r="EL23" s="21"/>
      <c r="EO23" s="26">
        <f>SUMIFS('P23+P24 monthly Buchungen'!F2:F730,'P23+P24 monthly Buchungen'!D2:D730,$E23,'P23+P24 monthly Buchungen'!C2:C730,"&gt;="&amp;EO$4,'P23+P24 monthly Buchungen'!C2:C730,"&lt;"&amp;EO$5+1,'P23+P24 monthly Buchungen'!L2:L730,"Ausgaben")-SUMIFS('P23+P24 monthly Buchungen'!F2:F730,'P23+P24 monthly Buchungen'!D2:D730,$E23,'P23+P24 monthly Buchungen'!C2:C730,"&gt;="&amp;EO$4,'P23+P24 monthly Buchungen'!C2:C730,"&lt;"&amp;EO$5+1,'P23+P24 monthly Buchungen'!P2:P730,"Einnahmen")+SUMIFS('P23+P24 monthly Buchungen'!F2:F730,'P23+P24 monthly Buchungen'!D2:D730,$E23,'P23+P24 monthly Buchungen'!C2:C730,"&gt;="&amp;EO$4,'P23+P24 monthly Buchungen'!C2:C730,"&lt;"&amp;EO$5+1,'P23+P24 monthly Buchungen'!L2:L730,"Einnahmen")-SUMIFS('P23+P24 monthly Buchungen'!F2:F730,'P23+P24 monthly Buchungen'!D2:D730,$E23,'P23+P24 monthly Buchungen'!C2:C730,"&gt;="&amp;EO$4,'P23+P24 monthly Buchungen'!C2:C730,"&lt;"&amp;EO$5+1,'P23+P24 monthly Buchungen'!P2:P730,"Ausgaben")</f>
        <v>0</v>
      </c>
      <c r="EP23" s="21"/>
      <c r="ES23" s="26">
        <f>SUMIFS('P23+P24 monthly Buchungen'!F2:F730,'P23+P24 monthly Buchungen'!D2:D730,$E23,'P23+P24 monthly Buchungen'!C2:C730,"&gt;="&amp;ES$4,'P23+P24 monthly Buchungen'!C2:C730,"&lt;"&amp;ES$5+1,'P23+P24 monthly Buchungen'!L2:L730,"Ausgaben")-SUMIFS('P23+P24 monthly Buchungen'!F2:F730,'P23+P24 monthly Buchungen'!D2:D730,$E23,'P23+P24 monthly Buchungen'!C2:C730,"&gt;="&amp;ES$4,'P23+P24 monthly Buchungen'!C2:C730,"&lt;"&amp;ES$5+1,'P23+P24 monthly Buchungen'!P2:P730,"Einnahmen")+SUMIFS('P23+P24 monthly Buchungen'!F2:F730,'P23+P24 monthly Buchungen'!D2:D730,$E23,'P23+P24 monthly Buchungen'!C2:C730,"&gt;="&amp;ES$4,'P23+P24 monthly Buchungen'!C2:C730,"&lt;"&amp;ES$5+1,'P23+P24 monthly Buchungen'!L2:L730,"Einnahmen")-SUMIFS('P23+P24 monthly Buchungen'!F2:F730,'P23+P24 monthly Buchungen'!D2:D730,$E23,'P23+P24 monthly Buchungen'!C2:C730,"&gt;="&amp;ES$4,'P23+P24 monthly Buchungen'!C2:C730,"&lt;"&amp;ES$5+1,'P23+P24 monthly Buchungen'!P2:P730,"Ausgaben")</f>
        <v>0</v>
      </c>
      <c r="ET23" s="21"/>
      <c r="EW23" s="26">
        <f>SUMIFS('P23+P24 monthly Buchungen'!F2:F730,'P23+P24 monthly Buchungen'!D2:D730,$E23,'P23+P24 monthly Buchungen'!C2:C730,"&gt;="&amp;EW$4,'P23+P24 monthly Buchungen'!C2:C730,"&lt;"&amp;EW$5+1,'P23+P24 monthly Buchungen'!L2:L730,"Ausgaben")-SUMIFS('P23+P24 monthly Buchungen'!F2:F730,'P23+P24 monthly Buchungen'!D2:D730,$E23,'P23+P24 monthly Buchungen'!C2:C730,"&gt;="&amp;EW$4,'P23+P24 monthly Buchungen'!C2:C730,"&lt;"&amp;EW$5+1,'P23+P24 monthly Buchungen'!P2:P730,"Einnahmen")+SUMIFS('P23+P24 monthly Buchungen'!F2:F730,'P23+P24 monthly Buchungen'!D2:D730,$E23,'P23+P24 monthly Buchungen'!C2:C730,"&gt;="&amp;EW$4,'P23+P24 monthly Buchungen'!C2:C730,"&lt;"&amp;EW$5+1,'P23+P24 monthly Buchungen'!L2:L730,"Einnahmen")-SUMIFS('P23+P24 monthly Buchungen'!F2:F730,'P23+P24 monthly Buchungen'!D2:D730,$E23,'P23+P24 monthly Buchungen'!C2:C730,"&gt;="&amp;EW$4,'P23+P24 monthly Buchungen'!C2:C730,"&lt;"&amp;EW$5+1,'P23+P24 monthly Buchungen'!P2:P730,"Ausgaben")</f>
        <v>0</v>
      </c>
      <c r="EX23" s="21"/>
      <c r="FA23" s="26">
        <f>SUMIFS('P23+P24 monthly Buchungen'!F2:F730,'P23+P24 monthly Buchungen'!D2:D730,$E23,'P23+P24 monthly Buchungen'!C2:C730,"&gt;="&amp;FA$4,'P23+P24 monthly Buchungen'!C2:C730,"&lt;"&amp;FA$5+1,'P23+P24 monthly Buchungen'!L2:L730,"Ausgaben")-SUMIFS('P23+P24 monthly Buchungen'!F2:F730,'P23+P24 monthly Buchungen'!D2:D730,$E23,'P23+P24 monthly Buchungen'!C2:C730,"&gt;="&amp;FA$4,'P23+P24 monthly Buchungen'!C2:C730,"&lt;"&amp;FA$5+1,'P23+P24 monthly Buchungen'!P2:P730,"Einnahmen")+SUMIFS('P23+P24 monthly Buchungen'!F2:F730,'P23+P24 monthly Buchungen'!D2:D730,$E23,'P23+P24 monthly Buchungen'!C2:C730,"&gt;="&amp;FA$4,'P23+P24 monthly Buchungen'!C2:C730,"&lt;"&amp;FA$5+1,'P23+P24 monthly Buchungen'!L2:L730,"Einnahmen")-SUMIFS('P23+P24 monthly Buchungen'!F2:F730,'P23+P24 monthly Buchungen'!D2:D730,$E23,'P23+P24 monthly Buchungen'!C2:C730,"&gt;="&amp;FA$4,'P23+P24 monthly Buchungen'!C2:C730,"&lt;"&amp;FA$5+1,'P23+P24 monthly Buchungen'!P2:P730,"Ausgaben")</f>
        <v>0</v>
      </c>
      <c r="FB23" s="21"/>
      <c r="FE23" s="26">
        <f>SUMIFS('P23+P24 monthly Buchungen'!F2:F730,'P23+P24 monthly Buchungen'!D2:D730,$E23,'P23+P24 monthly Buchungen'!C2:C730,"&gt;="&amp;FE$4,'P23+P24 monthly Buchungen'!C2:C730,"&lt;"&amp;FE$5+1,'P23+P24 monthly Buchungen'!L2:L730,"Ausgaben")-SUMIFS('P23+P24 monthly Buchungen'!F2:F730,'P23+P24 monthly Buchungen'!D2:D730,$E23,'P23+P24 monthly Buchungen'!C2:C730,"&gt;="&amp;FE$4,'P23+P24 monthly Buchungen'!C2:C730,"&lt;"&amp;FE$5+1,'P23+P24 monthly Buchungen'!P2:P730,"Einnahmen")+SUMIFS('P23+P24 monthly Buchungen'!F2:F730,'P23+P24 monthly Buchungen'!D2:D730,$E23,'P23+P24 monthly Buchungen'!C2:C730,"&gt;="&amp;FE$4,'P23+P24 monthly Buchungen'!C2:C730,"&lt;"&amp;FE$5+1,'P23+P24 monthly Buchungen'!L2:L730,"Einnahmen")-SUMIFS('P23+P24 monthly Buchungen'!F2:F730,'P23+P24 monthly Buchungen'!D2:D730,$E23,'P23+P24 monthly Buchungen'!C2:C730,"&gt;="&amp;FE$4,'P23+P24 monthly Buchungen'!C2:C730,"&lt;"&amp;FE$5+1,'P23+P24 monthly Buchungen'!P2:P730,"Ausgaben")</f>
        <v>0</v>
      </c>
      <c r="FF23" s="21"/>
      <c r="FI23" s="26">
        <f>SUMIFS('P23+P24 monthly Buchungen'!F2:F730,'P23+P24 monthly Buchungen'!D2:D730,$E23,'P23+P24 monthly Buchungen'!C2:C730,"&gt;="&amp;FI$4,'P23+P24 monthly Buchungen'!C2:C730,"&lt;"&amp;FI$5+1,'P23+P24 monthly Buchungen'!L2:L730,"Ausgaben")-SUMIFS('P23+P24 monthly Buchungen'!F2:F730,'P23+P24 monthly Buchungen'!D2:D730,$E23,'P23+P24 monthly Buchungen'!C2:C730,"&gt;="&amp;FI$4,'P23+P24 monthly Buchungen'!C2:C730,"&lt;"&amp;FI$5+1,'P23+P24 monthly Buchungen'!P2:P730,"Einnahmen")+SUMIFS('P23+P24 monthly Buchungen'!F2:F730,'P23+P24 monthly Buchungen'!D2:D730,$E23,'P23+P24 monthly Buchungen'!C2:C730,"&gt;="&amp;FI$4,'P23+P24 monthly Buchungen'!C2:C730,"&lt;"&amp;FI$5+1,'P23+P24 monthly Buchungen'!L2:L730,"Einnahmen")-SUMIFS('P23+P24 monthly Buchungen'!F2:F730,'P23+P24 monthly Buchungen'!D2:D730,$E23,'P23+P24 monthly Buchungen'!C2:C730,"&gt;="&amp;FI$4,'P23+P24 monthly Buchungen'!C2:C730,"&lt;"&amp;FI$5+1,'P23+P24 monthly Buchungen'!P2:P730,"Ausgaben")</f>
        <v>0</v>
      </c>
      <c r="FJ23" s="21"/>
      <c r="FM23" s="26">
        <f>SUMIFS('P23+P24 monthly Buchungen'!F2:F730,'P23+P24 monthly Buchungen'!D2:D730,$E23,'P23+P24 monthly Buchungen'!C2:C730,"&gt;="&amp;FM$4,'P23+P24 monthly Buchungen'!C2:C730,"&lt;"&amp;FM$5+1,'P23+P24 monthly Buchungen'!L2:L730,"Ausgaben")-SUMIFS('P23+P24 monthly Buchungen'!F2:F730,'P23+P24 monthly Buchungen'!D2:D730,$E23,'P23+P24 monthly Buchungen'!C2:C730,"&gt;="&amp;FM$4,'P23+P24 monthly Buchungen'!C2:C730,"&lt;"&amp;FM$5+1,'P23+P24 monthly Buchungen'!P2:P730,"Einnahmen")+SUMIFS('P23+P24 monthly Buchungen'!F2:F730,'P23+P24 monthly Buchungen'!D2:D730,$E23,'P23+P24 monthly Buchungen'!C2:C730,"&gt;="&amp;FM$4,'P23+P24 monthly Buchungen'!C2:C730,"&lt;"&amp;FM$5+1,'P23+P24 monthly Buchungen'!L2:L730,"Einnahmen")-SUMIFS('P23+P24 monthly Buchungen'!F2:F730,'P23+P24 monthly Buchungen'!D2:D730,$E23,'P23+P24 monthly Buchungen'!C2:C730,"&gt;="&amp;FM$4,'P23+P24 monthly Buchungen'!C2:C730,"&lt;"&amp;FM$5+1,'P23+P24 monthly Buchungen'!P2:P730,"Ausgaben")</f>
        <v>0</v>
      </c>
      <c r="FN23" s="21"/>
      <c r="FQ23" s="26">
        <f>SUMIFS('P23+P24 monthly Buchungen'!F2:F730,'P23+P24 monthly Buchungen'!D2:D730,$E23,'P23+P24 monthly Buchungen'!C2:C730,"&gt;="&amp;FQ$4,'P23+P24 monthly Buchungen'!C2:C730,"&lt;"&amp;FQ$5+1,'P23+P24 monthly Buchungen'!L2:L730,"Ausgaben")-SUMIFS('P23+P24 monthly Buchungen'!F2:F730,'P23+P24 monthly Buchungen'!D2:D730,$E23,'P23+P24 monthly Buchungen'!C2:C730,"&gt;="&amp;FQ$4,'P23+P24 monthly Buchungen'!C2:C730,"&lt;"&amp;FQ$5+1,'P23+P24 monthly Buchungen'!P2:P730,"Einnahmen")+SUMIFS('P23+P24 monthly Buchungen'!F2:F730,'P23+P24 monthly Buchungen'!D2:D730,$E23,'P23+P24 monthly Buchungen'!C2:C730,"&gt;="&amp;FQ$4,'P23+P24 monthly Buchungen'!C2:C730,"&lt;"&amp;FQ$5+1,'P23+P24 monthly Buchungen'!L2:L730,"Einnahmen")-SUMIFS('P23+P24 monthly Buchungen'!F2:F730,'P23+P24 monthly Buchungen'!D2:D730,$E23,'P23+P24 monthly Buchungen'!C2:C730,"&gt;="&amp;FQ$4,'P23+P24 monthly Buchungen'!C2:C730,"&lt;"&amp;FQ$5+1,'P23+P24 monthly Buchungen'!P2:P730,"Ausgaben")</f>
        <v>0</v>
      </c>
      <c r="FR23" s="21"/>
      <c r="FU23" s="26">
        <f>SUMIFS('P23+P24 monthly Buchungen'!F2:F730,'P23+P24 monthly Buchungen'!D2:D730,$E23,'P23+P24 monthly Buchungen'!C2:C730,"&gt;="&amp;FU$4,'P23+P24 monthly Buchungen'!C2:C730,"&lt;"&amp;FU$5+1,'P23+P24 monthly Buchungen'!L2:L730,"Ausgaben")-SUMIFS('P23+P24 monthly Buchungen'!F2:F730,'P23+P24 monthly Buchungen'!D2:D730,$E23,'P23+P24 monthly Buchungen'!C2:C730,"&gt;="&amp;FU$4,'P23+P24 monthly Buchungen'!C2:C730,"&lt;"&amp;FU$5+1,'P23+P24 monthly Buchungen'!P2:P730,"Einnahmen")+SUMIFS('P23+P24 monthly Buchungen'!F2:F730,'P23+P24 monthly Buchungen'!D2:D730,$E23,'P23+P24 monthly Buchungen'!C2:C730,"&gt;="&amp;FU$4,'P23+P24 monthly Buchungen'!C2:C730,"&lt;"&amp;FU$5+1,'P23+P24 monthly Buchungen'!L2:L730,"Einnahmen")-SUMIFS('P23+P24 monthly Buchungen'!F2:F730,'P23+P24 monthly Buchungen'!D2:D730,$E23,'P23+P24 monthly Buchungen'!C2:C730,"&gt;="&amp;FU$4,'P23+P24 monthly Buchungen'!C2:C730,"&lt;"&amp;FU$5+1,'P23+P24 monthly Buchungen'!P2:P730,"Ausgaben")</f>
        <v>0</v>
      </c>
      <c r="FV23" s="21"/>
      <c r="FY23" s="26">
        <f>SUMIFS('P23+P24 monthly Buchungen'!F2:F730,'P23+P24 monthly Buchungen'!D2:D730,$E23,'P23+P24 monthly Buchungen'!C2:C730,"&gt;="&amp;FY$4,'P23+P24 monthly Buchungen'!C2:C730,"&lt;"&amp;FY$5+1,'P23+P24 monthly Buchungen'!L2:L730,"Ausgaben")-SUMIFS('P23+P24 monthly Buchungen'!F2:F730,'P23+P24 monthly Buchungen'!D2:D730,$E23,'P23+P24 monthly Buchungen'!C2:C730,"&gt;="&amp;FY$4,'P23+P24 monthly Buchungen'!C2:C730,"&lt;"&amp;FY$5+1,'P23+P24 monthly Buchungen'!P2:P730,"Einnahmen")+SUMIFS('P23+P24 monthly Buchungen'!F2:F730,'P23+P24 monthly Buchungen'!D2:D730,$E23,'P23+P24 monthly Buchungen'!C2:C730,"&gt;="&amp;FY$4,'P23+P24 monthly Buchungen'!C2:C730,"&lt;"&amp;FY$5+1,'P23+P24 monthly Buchungen'!L2:L730,"Einnahmen")-SUMIFS('P23+P24 monthly Buchungen'!F2:F730,'P23+P24 monthly Buchungen'!D2:D730,$E23,'P23+P24 monthly Buchungen'!C2:C730,"&gt;="&amp;FY$4,'P23+P24 monthly Buchungen'!C2:C730,"&lt;"&amp;FY$5+1,'P23+P24 monthly Buchungen'!P2:P730,"Ausgaben")</f>
        <v>0</v>
      </c>
      <c r="FZ23" s="21"/>
      <c r="GC23" s="26">
        <f>SUMIFS('P23+P24 monthly Buchungen'!F2:F730,'P23+P24 monthly Buchungen'!D2:D730,$E23,'P23+P24 monthly Buchungen'!C2:C730,"&gt;="&amp;GC$4,'P23+P24 monthly Buchungen'!C2:C730,"&lt;"&amp;GC$5+1,'P23+P24 monthly Buchungen'!L2:L730,"Ausgaben")-SUMIFS('P23+P24 monthly Buchungen'!F2:F730,'P23+P24 monthly Buchungen'!D2:D730,$E23,'P23+P24 monthly Buchungen'!C2:C730,"&gt;="&amp;GC$4,'P23+P24 monthly Buchungen'!C2:C730,"&lt;"&amp;GC$5+1,'P23+P24 monthly Buchungen'!P2:P730,"Einnahmen")+SUMIFS('P23+P24 monthly Buchungen'!F2:F730,'P23+P24 monthly Buchungen'!D2:D730,$E23,'P23+P24 monthly Buchungen'!C2:C730,"&gt;="&amp;GC$4,'P23+P24 monthly Buchungen'!C2:C730,"&lt;"&amp;GC$5+1,'P23+P24 monthly Buchungen'!L2:L730,"Einnahmen")-SUMIFS('P23+P24 monthly Buchungen'!F2:F730,'P23+P24 monthly Buchungen'!D2:D730,$E23,'P23+P24 monthly Buchungen'!C2:C730,"&gt;="&amp;GC$4,'P23+P24 monthly Buchungen'!C2:C730,"&lt;"&amp;GC$5+1,'P23+P24 monthly Buchungen'!P2:P730,"Ausgaben")</f>
        <v>0</v>
      </c>
    </row>
    <row r="24" spans="3:185" x14ac:dyDescent="0.2">
      <c r="D24" t="s">
        <v>5017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Buchungen'!F2:F730,'P23+P24 monthly Buchungen'!D2:D730,$E24,'P23+P24 monthly Buchungen'!C2:C730,"&gt;="&amp;U$4,'P23+P24 monthly Buchungen'!C2:C730,"&lt;"&amp;U$5+1,'P23+P24 monthly Buchungen'!L2:L730,"Ausgaben")-SUMIFS('P23+P24 monthly Buchungen'!F2:F730,'P23+P24 monthly Buchungen'!D2:D730,$E24,'P23+P24 monthly Buchungen'!C2:C730,"&gt;="&amp;U$4,'P23+P24 monthly Buchungen'!C2:C730,"&lt;"&amp;U$5+1,'P23+P24 monthly Buchungen'!P2:P730,"Einnahmen")+SUMIFS('P23+P24 monthly Buchungen'!F2:F730,'P23+P24 monthly Buchungen'!D2:D730,$E24,'P23+P24 monthly Buchungen'!C2:C730,"&gt;="&amp;U$4,'P23+P24 monthly Buchungen'!C2:C730,"&lt;"&amp;U$5+1,'P23+P24 monthly Buchungen'!L2:L730,"Einnahmen")-SUMIFS('P23+P24 monthly Buchungen'!F2:F730,'P23+P24 monthly Buchungen'!D2:D730,$E24,'P23+P24 monthly Buchungen'!C2:C730,"&gt;="&amp;U$4,'P23+P24 monthly Buchungen'!C2:C730,"&lt;"&amp;U$5+1,'P23+P24 monthly Buchungen'!P2:P730,"Ausgaben")</f>
        <v>0</v>
      </c>
      <c r="V24" s="21"/>
      <c r="Y24" s="26">
        <f>SUMIFS('P23+P24 monthly Buchungen'!F2:F730,'P23+P24 monthly Buchungen'!D2:D730,$E24,'P23+P24 monthly Buchungen'!C2:C730,"&gt;="&amp;Y$4,'P23+P24 monthly Buchungen'!C2:C730,"&lt;"&amp;Y$5+1,'P23+P24 monthly Buchungen'!L2:L730,"Ausgaben")-SUMIFS('P23+P24 monthly Buchungen'!F2:F730,'P23+P24 monthly Buchungen'!D2:D730,$E24,'P23+P24 monthly Buchungen'!C2:C730,"&gt;="&amp;Y$4,'P23+P24 monthly Buchungen'!C2:C730,"&lt;"&amp;Y$5+1,'P23+P24 monthly Buchungen'!P2:P730,"Einnahmen")+SUMIFS('P23+P24 monthly Buchungen'!F2:F730,'P23+P24 monthly Buchungen'!D2:D730,$E24,'P23+P24 monthly Buchungen'!C2:C730,"&gt;="&amp;Y$4,'P23+P24 monthly Buchungen'!C2:C730,"&lt;"&amp;Y$5+1,'P23+P24 monthly Buchungen'!L2:L730,"Einnahmen")-SUMIFS('P23+P24 monthly Buchungen'!F2:F730,'P23+P24 monthly Buchungen'!D2:D730,$E24,'P23+P24 monthly Buchungen'!C2:C730,"&gt;="&amp;Y$4,'P23+P24 monthly Buchungen'!C2:C730,"&lt;"&amp;Y$5+1,'P23+P24 monthly Buchungen'!P2:P730,"Ausgaben")</f>
        <v>0</v>
      </c>
      <c r="Z24" s="21"/>
      <c r="AC24" s="26">
        <f>SUMIFS('P23+P24 monthly Buchungen'!F2:F730,'P23+P24 monthly Buchungen'!D2:D730,$E24,'P23+P24 monthly Buchungen'!C2:C730,"&gt;="&amp;AC$4,'P23+P24 monthly Buchungen'!C2:C730,"&lt;"&amp;AC$5+1,'P23+P24 monthly Buchungen'!L2:L730,"Ausgaben")-SUMIFS('P23+P24 monthly Buchungen'!F2:F730,'P23+P24 monthly Buchungen'!D2:D730,$E24,'P23+P24 monthly Buchungen'!C2:C730,"&gt;="&amp;AC$4,'P23+P24 monthly Buchungen'!C2:C730,"&lt;"&amp;AC$5+1,'P23+P24 monthly Buchungen'!P2:P730,"Einnahmen")+SUMIFS('P23+P24 monthly Buchungen'!F2:F730,'P23+P24 monthly Buchungen'!D2:D730,$E24,'P23+P24 monthly Buchungen'!C2:C730,"&gt;="&amp;AC$4,'P23+P24 monthly Buchungen'!C2:C730,"&lt;"&amp;AC$5+1,'P23+P24 monthly Buchungen'!L2:L730,"Einnahmen")-SUMIFS('P23+P24 monthly Buchungen'!F2:F730,'P23+P24 monthly Buchungen'!D2:D730,$E24,'P23+P24 monthly Buchungen'!C2:C730,"&gt;="&amp;AC$4,'P23+P24 monthly Buchungen'!C2:C730,"&lt;"&amp;AC$5+1,'P23+P24 monthly Buchungen'!P2:P730,"Ausgaben")</f>
        <v>0</v>
      </c>
      <c r="AD24" s="21"/>
      <c r="AG24" s="26">
        <f>SUMIFS('P23+P24 monthly Buchungen'!F2:F730,'P23+P24 monthly Buchungen'!D2:D730,$E24,'P23+P24 monthly Buchungen'!C2:C730,"&gt;="&amp;AG$4,'P23+P24 monthly Buchungen'!C2:C730,"&lt;"&amp;AG$5+1,'P23+P24 monthly Buchungen'!L2:L730,"Ausgaben")-SUMIFS('P23+P24 monthly Buchungen'!F2:F730,'P23+P24 monthly Buchungen'!D2:D730,$E24,'P23+P24 monthly Buchungen'!C2:C730,"&gt;="&amp;AG$4,'P23+P24 monthly Buchungen'!C2:C730,"&lt;"&amp;AG$5+1,'P23+P24 monthly Buchungen'!P2:P730,"Einnahmen")+SUMIFS('P23+P24 monthly Buchungen'!F2:F730,'P23+P24 monthly Buchungen'!D2:D730,$E24,'P23+P24 monthly Buchungen'!C2:C730,"&gt;="&amp;AG$4,'P23+P24 monthly Buchungen'!C2:C730,"&lt;"&amp;AG$5+1,'P23+P24 monthly Buchungen'!L2:L730,"Einnahmen")-SUMIFS('P23+P24 monthly Buchungen'!F2:F730,'P23+P24 monthly Buchungen'!D2:D730,$E24,'P23+P24 monthly Buchungen'!C2:C730,"&gt;="&amp;AG$4,'P23+P24 monthly Buchungen'!C2:C730,"&lt;"&amp;AG$5+1,'P23+P24 monthly Buchungen'!P2:P730,"Ausgaben")</f>
        <v>0</v>
      </c>
      <c r="AH24" s="21"/>
      <c r="AK24" s="26">
        <f>SUMIFS('P23+P24 monthly Buchungen'!F2:F730,'P23+P24 monthly Buchungen'!D2:D730,$E24,'P23+P24 monthly Buchungen'!C2:C730,"&gt;="&amp;AK$4,'P23+P24 monthly Buchungen'!C2:C730,"&lt;"&amp;AK$5+1,'P23+P24 monthly Buchungen'!L2:L730,"Ausgaben")-SUMIFS('P23+P24 monthly Buchungen'!F2:F730,'P23+P24 monthly Buchungen'!D2:D730,$E24,'P23+P24 monthly Buchungen'!C2:C730,"&gt;="&amp;AK$4,'P23+P24 monthly Buchungen'!C2:C730,"&lt;"&amp;AK$5+1,'P23+P24 monthly Buchungen'!P2:P730,"Einnahmen")+SUMIFS('P23+P24 monthly Buchungen'!F2:F730,'P23+P24 monthly Buchungen'!D2:D730,$E24,'P23+P24 monthly Buchungen'!C2:C730,"&gt;="&amp;AK$4,'P23+P24 monthly Buchungen'!C2:C730,"&lt;"&amp;AK$5+1,'P23+P24 monthly Buchungen'!L2:L730,"Einnahmen")-SUMIFS('P23+P24 monthly Buchungen'!F2:F730,'P23+P24 monthly Buchungen'!D2:D730,$E24,'P23+P24 monthly Buchungen'!C2:C730,"&gt;="&amp;AK$4,'P23+P24 monthly Buchungen'!C2:C730,"&lt;"&amp;AK$5+1,'P23+P24 monthly Buchungen'!P2:P730,"Ausgaben")</f>
        <v>0</v>
      </c>
      <c r="AL24" s="21"/>
      <c r="AO24" s="26">
        <f>SUMIFS('P23+P24 monthly Buchungen'!F2:F730,'P23+P24 monthly Buchungen'!D2:D730,$E24,'P23+P24 monthly Buchungen'!C2:C730,"&gt;="&amp;AO$4,'P23+P24 monthly Buchungen'!C2:C730,"&lt;"&amp;AO$5+1,'P23+P24 monthly Buchungen'!L2:L730,"Ausgaben")-SUMIFS('P23+P24 monthly Buchungen'!F2:F730,'P23+P24 monthly Buchungen'!D2:D730,$E24,'P23+P24 monthly Buchungen'!C2:C730,"&gt;="&amp;AO$4,'P23+P24 monthly Buchungen'!C2:C730,"&lt;"&amp;AO$5+1,'P23+P24 monthly Buchungen'!P2:P730,"Einnahmen")+SUMIFS('P23+P24 monthly Buchungen'!F2:F730,'P23+P24 monthly Buchungen'!D2:D730,$E24,'P23+P24 monthly Buchungen'!C2:C730,"&gt;="&amp;AO$4,'P23+P24 monthly Buchungen'!C2:C730,"&lt;"&amp;AO$5+1,'P23+P24 monthly Buchungen'!L2:L730,"Einnahmen")-SUMIFS('P23+P24 monthly Buchungen'!F2:F730,'P23+P24 monthly Buchungen'!D2:D730,$E24,'P23+P24 monthly Buchungen'!C2:C730,"&gt;="&amp;AO$4,'P23+P24 monthly Buchungen'!C2:C730,"&lt;"&amp;AO$5+1,'P23+P24 monthly Buchungen'!P2:P730,"Ausgaben")</f>
        <v>0</v>
      </c>
      <c r="AP24" s="21"/>
      <c r="AS24" s="26">
        <f>SUMIFS('P23+P24 monthly Buchungen'!F2:F730,'P23+P24 monthly Buchungen'!D2:D730,$E24,'P23+P24 monthly Buchungen'!C2:C730,"&gt;="&amp;AS$4,'P23+P24 monthly Buchungen'!C2:C730,"&lt;"&amp;AS$5+1,'P23+P24 monthly Buchungen'!L2:L730,"Ausgaben")-SUMIFS('P23+P24 monthly Buchungen'!F2:F730,'P23+P24 monthly Buchungen'!D2:D730,$E24,'P23+P24 monthly Buchungen'!C2:C730,"&gt;="&amp;AS$4,'P23+P24 monthly Buchungen'!C2:C730,"&lt;"&amp;AS$5+1,'P23+P24 monthly Buchungen'!P2:P730,"Einnahmen")+SUMIFS('P23+P24 monthly Buchungen'!F2:F730,'P23+P24 monthly Buchungen'!D2:D730,$E24,'P23+P24 monthly Buchungen'!C2:C730,"&gt;="&amp;AS$4,'P23+P24 monthly Buchungen'!C2:C730,"&lt;"&amp;AS$5+1,'P23+P24 monthly Buchungen'!L2:L730,"Einnahmen")-SUMIFS('P23+P24 monthly Buchungen'!F2:F730,'P23+P24 monthly Buchungen'!D2:D730,$E24,'P23+P24 monthly Buchungen'!C2:C730,"&gt;="&amp;AS$4,'P23+P24 monthly Buchungen'!C2:C730,"&lt;"&amp;AS$5+1,'P23+P24 monthly Buchungen'!P2:P730,"Ausgaben")</f>
        <v>0</v>
      </c>
      <c r="AT24" s="21"/>
      <c r="AW24" s="26">
        <f>SUMIFS('P23+P24 monthly Buchungen'!F2:F730,'P23+P24 monthly Buchungen'!D2:D730,$E24,'P23+P24 monthly Buchungen'!C2:C730,"&gt;="&amp;AW$4,'P23+P24 monthly Buchungen'!C2:C730,"&lt;"&amp;AW$5+1,'P23+P24 monthly Buchungen'!L2:L730,"Ausgaben")-SUMIFS('P23+P24 monthly Buchungen'!F2:F730,'P23+P24 monthly Buchungen'!D2:D730,$E24,'P23+P24 monthly Buchungen'!C2:C730,"&gt;="&amp;AW$4,'P23+P24 monthly Buchungen'!C2:C730,"&lt;"&amp;AW$5+1,'P23+P24 monthly Buchungen'!P2:P730,"Einnahmen")+SUMIFS('P23+P24 monthly Buchungen'!F2:F730,'P23+P24 monthly Buchungen'!D2:D730,$E24,'P23+P24 monthly Buchungen'!C2:C730,"&gt;="&amp;AW$4,'P23+P24 monthly Buchungen'!C2:C730,"&lt;"&amp;AW$5+1,'P23+P24 monthly Buchungen'!L2:L730,"Einnahmen")-SUMIFS('P23+P24 monthly Buchungen'!F2:F730,'P23+P24 monthly Buchungen'!D2:D730,$E24,'P23+P24 monthly Buchungen'!C2:C730,"&gt;="&amp;AW$4,'P23+P24 monthly Buchungen'!C2:C730,"&lt;"&amp;AW$5+1,'P23+P24 monthly Buchungen'!P2:P730,"Ausgaben")</f>
        <v>0</v>
      </c>
      <c r="AX24" s="21"/>
      <c r="BA24" s="26">
        <f>SUMIFS('P23+P24 monthly Buchungen'!F2:F730,'P23+P24 monthly Buchungen'!D2:D730,$E24,'P23+P24 monthly Buchungen'!C2:C730,"&gt;="&amp;BA$4,'P23+P24 monthly Buchungen'!C2:C730,"&lt;"&amp;BA$5+1,'P23+P24 monthly Buchungen'!L2:L730,"Ausgaben")-SUMIFS('P23+P24 monthly Buchungen'!F2:F730,'P23+P24 monthly Buchungen'!D2:D730,$E24,'P23+P24 monthly Buchungen'!C2:C730,"&gt;="&amp;BA$4,'P23+P24 monthly Buchungen'!C2:C730,"&lt;"&amp;BA$5+1,'P23+P24 monthly Buchungen'!P2:P730,"Einnahmen")+SUMIFS('P23+P24 monthly Buchungen'!F2:F730,'P23+P24 monthly Buchungen'!D2:D730,$E24,'P23+P24 monthly Buchungen'!C2:C730,"&gt;="&amp;BA$4,'P23+P24 monthly Buchungen'!C2:C730,"&lt;"&amp;BA$5+1,'P23+P24 monthly Buchungen'!L2:L730,"Einnahmen")-SUMIFS('P23+P24 monthly Buchungen'!F2:F730,'P23+P24 monthly Buchungen'!D2:D730,$E24,'P23+P24 monthly Buchungen'!C2:C730,"&gt;="&amp;BA$4,'P23+P24 monthly Buchungen'!C2:C730,"&lt;"&amp;BA$5+1,'P23+P24 monthly Buchungen'!P2:P730,"Ausgaben")</f>
        <v>0</v>
      </c>
      <c r="BB24" s="21"/>
      <c r="BE24" s="26">
        <f>SUMIFS('P23+P24 monthly Buchungen'!F2:F730,'P23+P24 monthly Buchungen'!D2:D730,$E24,'P23+P24 monthly Buchungen'!C2:C730,"&gt;="&amp;BE$4,'P23+P24 monthly Buchungen'!C2:C730,"&lt;"&amp;BE$5+1,'P23+P24 monthly Buchungen'!L2:L730,"Ausgaben")-SUMIFS('P23+P24 monthly Buchungen'!F2:F730,'P23+P24 monthly Buchungen'!D2:D730,$E24,'P23+P24 monthly Buchungen'!C2:C730,"&gt;="&amp;BE$4,'P23+P24 monthly Buchungen'!C2:C730,"&lt;"&amp;BE$5+1,'P23+P24 monthly Buchungen'!P2:P730,"Einnahmen")+SUMIFS('P23+P24 monthly Buchungen'!F2:F730,'P23+P24 monthly Buchungen'!D2:D730,$E24,'P23+P24 monthly Buchungen'!C2:C730,"&gt;="&amp;BE$4,'P23+P24 monthly Buchungen'!C2:C730,"&lt;"&amp;BE$5+1,'P23+P24 monthly Buchungen'!L2:L730,"Einnahmen")-SUMIFS('P23+P24 monthly Buchungen'!F2:F730,'P23+P24 monthly Buchungen'!D2:D730,$E24,'P23+P24 monthly Buchungen'!C2:C730,"&gt;="&amp;BE$4,'P23+P24 monthly Buchungen'!C2:C730,"&lt;"&amp;BE$5+1,'P23+P24 monthly Buchungen'!P2:P730,"Ausgaben")</f>
        <v>0</v>
      </c>
      <c r="BF24" s="21"/>
      <c r="BI24" s="26">
        <f>SUMIFS('P23+P24 monthly Buchungen'!F2:F730,'P23+P24 monthly Buchungen'!D2:D730,$E24,'P23+P24 monthly Buchungen'!C2:C730,"&gt;="&amp;BI$4,'P23+P24 monthly Buchungen'!C2:C730,"&lt;"&amp;BI$5+1,'P23+P24 monthly Buchungen'!L2:L730,"Ausgaben")-SUMIFS('P23+P24 monthly Buchungen'!F2:F730,'P23+P24 monthly Buchungen'!D2:D730,$E24,'P23+P24 monthly Buchungen'!C2:C730,"&gt;="&amp;BI$4,'P23+P24 monthly Buchungen'!C2:C730,"&lt;"&amp;BI$5+1,'P23+P24 monthly Buchungen'!P2:P730,"Einnahmen")+SUMIFS('P23+P24 monthly Buchungen'!F2:F730,'P23+P24 monthly Buchungen'!D2:D730,$E24,'P23+P24 monthly Buchungen'!C2:C730,"&gt;="&amp;BI$4,'P23+P24 monthly Buchungen'!C2:C730,"&lt;"&amp;BI$5+1,'P23+P24 monthly Buchungen'!L2:L730,"Einnahmen")-SUMIFS('P23+P24 monthly Buchungen'!F2:F730,'P23+P24 monthly Buchungen'!D2:D730,$E24,'P23+P24 monthly Buchungen'!C2:C730,"&gt;="&amp;BI$4,'P23+P24 monthly Buchungen'!C2:C730,"&lt;"&amp;BI$5+1,'P23+P24 monthly Buchungen'!P2:P730,"Ausgaben")</f>
        <v>0</v>
      </c>
      <c r="BJ24" s="21"/>
      <c r="BM24" s="26">
        <f>SUMIFS('P23+P24 monthly Buchungen'!F2:F730,'P23+P24 monthly Buchungen'!D2:D730,$E24,'P23+P24 monthly Buchungen'!C2:C730,"&gt;="&amp;BM$4,'P23+P24 monthly Buchungen'!C2:C730,"&lt;"&amp;BM$5+1,'P23+P24 monthly Buchungen'!L2:L730,"Ausgaben")-SUMIFS('P23+P24 monthly Buchungen'!F2:F730,'P23+P24 monthly Buchungen'!D2:D730,$E24,'P23+P24 monthly Buchungen'!C2:C730,"&gt;="&amp;BM$4,'P23+P24 monthly Buchungen'!C2:C730,"&lt;"&amp;BM$5+1,'P23+P24 monthly Buchungen'!P2:P730,"Einnahmen")+SUMIFS('P23+P24 monthly Buchungen'!F2:F730,'P23+P24 monthly Buchungen'!D2:D730,$E24,'P23+P24 monthly Buchungen'!C2:C730,"&gt;="&amp;BM$4,'P23+P24 monthly Buchungen'!C2:C730,"&lt;"&amp;BM$5+1,'P23+P24 monthly Buchungen'!L2:L730,"Einnahmen")-SUMIFS('P23+P24 monthly Buchungen'!F2:F730,'P23+P24 monthly Buchungen'!D2:D730,$E24,'P23+P24 monthly Buchungen'!C2:C730,"&gt;="&amp;BM$4,'P23+P24 monthly Buchungen'!C2:C730,"&lt;"&amp;BM$5+1,'P23+P24 monthly Buchungen'!P2:P730,"Ausgaben")</f>
        <v>6745.6200000000008</v>
      </c>
      <c r="BN24" s="21"/>
      <c r="BQ24" s="26">
        <f>SUMIFS('P23+P24 monthly Buchungen'!F2:F730,'P23+P24 monthly Buchungen'!D2:D730,$E24,'P23+P24 monthly Buchungen'!C2:C730,"&gt;="&amp;BQ$4,'P23+P24 monthly Buchungen'!C2:C730,"&lt;"&amp;BQ$5+1,'P23+P24 monthly Buchungen'!L2:L730,"Ausgaben")-SUMIFS('P23+P24 monthly Buchungen'!F2:F730,'P23+P24 monthly Buchungen'!D2:D730,$E24,'P23+P24 monthly Buchungen'!C2:C730,"&gt;="&amp;BQ$4,'P23+P24 monthly Buchungen'!C2:C730,"&lt;"&amp;BQ$5+1,'P23+P24 monthly Buchungen'!P2:P730,"Einnahmen")+SUMIFS('P23+P24 monthly Buchungen'!F2:F730,'P23+P24 monthly Buchungen'!D2:D730,$E24,'P23+P24 monthly Buchungen'!C2:C730,"&gt;="&amp;BQ$4,'P23+P24 monthly Buchungen'!C2:C730,"&lt;"&amp;BQ$5+1,'P23+P24 monthly Buchungen'!L2:L730,"Einnahmen")-SUMIFS('P23+P24 monthly Buchungen'!F2:F730,'P23+P24 monthly Buchungen'!D2:D730,$E24,'P23+P24 monthly Buchungen'!C2:C730,"&gt;="&amp;BQ$4,'P23+P24 monthly Buchungen'!C2:C730,"&lt;"&amp;BQ$5+1,'P23+P24 monthly Buchungen'!P2:P730,"Ausgaben")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Buchungen'!F2:F730,'P23+P24 monthly Buchungen'!D2:D730,$E24,'P23+P24 monthly Buchungen'!C2:C730,"&gt;="&amp;CC$4,'P23+P24 monthly Buchungen'!C2:C730,"&lt;"&amp;CC$5+1,'P23+P24 monthly Buchungen'!L2:L730,"Ausgaben")-SUMIFS('P23+P24 monthly Buchungen'!F2:F730,'P23+P24 monthly Buchungen'!D2:D730,$E24,'P23+P24 monthly Buchungen'!C2:C730,"&gt;="&amp;CC$4,'P23+P24 monthly Buchungen'!C2:C730,"&lt;"&amp;CC$5+1,'P23+P24 monthly Buchungen'!P2:P730,"Einnahmen")+SUMIFS('P23+P24 monthly Buchungen'!F2:F730,'P23+P24 monthly Buchungen'!D2:D730,$E24,'P23+P24 monthly Buchungen'!C2:C730,"&gt;="&amp;CC$4,'P23+P24 monthly Buchungen'!C2:C730,"&lt;"&amp;CC$5+1,'P23+P24 monthly Buchungen'!L2:L730,"Einnahmen")-SUMIFS('P23+P24 monthly Buchungen'!F2:F730,'P23+P24 monthly Buchungen'!D2:D730,$E24,'P23+P24 monthly Buchungen'!C2:C730,"&gt;="&amp;CC$4,'P23+P24 monthly Buchungen'!C2:C730,"&lt;"&amp;CC$5+1,'P23+P24 monthly Buchungen'!P2:P730,"Ausgaben")</f>
        <v>0</v>
      </c>
      <c r="CD24" s="21"/>
      <c r="CG24" s="26">
        <f>SUMIFS('P23+P24 monthly Buchungen'!F2:F730,'P23+P24 monthly Buchungen'!D2:D730,$E24,'P23+P24 monthly Buchungen'!C2:C730,"&gt;="&amp;CG$4,'P23+P24 monthly Buchungen'!C2:C730,"&lt;"&amp;CG$5+1,'P23+P24 monthly Buchungen'!L2:L730,"Ausgaben")-SUMIFS('P23+P24 monthly Buchungen'!F2:F730,'P23+P24 monthly Buchungen'!D2:D730,$E24,'P23+P24 monthly Buchungen'!C2:C730,"&gt;="&amp;CG$4,'P23+P24 monthly Buchungen'!C2:C730,"&lt;"&amp;CG$5+1,'P23+P24 monthly Buchungen'!P2:P730,"Einnahmen")+SUMIFS('P23+P24 monthly Buchungen'!F2:F730,'P23+P24 monthly Buchungen'!D2:D730,$E24,'P23+P24 monthly Buchungen'!C2:C730,"&gt;="&amp;CG$4,'P23+P24 monthly Buchungen'!C2:C730,"&lt;"&amp;CG$5+1,'P23+P24 monthly Buchungen'!L2:L730,"Einnahmen")-SUMIFS('P23+P24 monthly Buchungen'!F2:F730,'P23+P24 monthly Buchungen'!D2:D730,$E24,'P23+P24 monthly Buchungen'!C2:C730,"&gt;="&amp;CG$4,'P23+P24 monthly Buchungen'!C2:C730,"&lt;"&amp;CG$5+1,'P23+P24 monthly Buchungen'!P2:P730,"Ausgaben")</f>
        <v>0</v>
      </c>
      <c r="CH24" s="21"/>
      <c r="CK24" s="26">
        <f>SUMIFS('P23+P24 monthly Buchungen'!F2:F730,'P23+P24 monthly Buchungen'!D2:D730,$E24,'P23+P24 monthly Buchungen'!C2:C730,"&gt;="&amp;CK$4,'P23+P24 monthly Buchungen'!C2:C730,"&lt;"&amp;CK$5+1,'P23+P24 monthly Buchungen'!L2:L730,"Ausgaben")-SUMIFS('P23+P24 monthly Buchungen'!F2:F730,'P23+P24 monthly Buchungen'!D2:D730,$E24,'P23+P24 monthly Buchungen'!C2:C730,"&gt;="&amp;CK$4,'P23+P24 monthly Buchungen'!C2:C730,"&lt;"&amp;CK$5+1,'P23+P24 monthly Buchungen'!P2:P730,"Einnahmen")+SUMIFS('P23+P24 monthly Buchungen'!F2:F730,'P23+P24 monthly Buchungen'!D2:D730,$E24,'P23+P24 monthly Buchungen'!C2:C730,"&gt;="&amp;CK$4,'P23+P24 monthly Buchungen'!C2:C730,"&lt;"&amp;CK$5+1,'P23+P24 monthly Buchungen'!L2:L730,"Einnahmen")-SUMIFS('P23+P24 monthly Buchungen'!F2:F730,'P23+P24 monthly Buchungen'!D2:D730,$E24,'P23+P24 monthly Buchungen'!C2:C730,"&gt;="&amp;CK$4,'P23+P24 monthly Buchungen'!C2:C730,"&lt;"&amp;CK$5+1,'P23+P24 monthly Buchungen'!P2:P730,"Ausgaben")</f>
        <v>0</v>
      </c>
      <c r="CL24" s="21"/>
      <c r="CO24" s="26">
        <f>SUMIFS('P23+P24 monthly Buchungen'!F2:F730,'P23+P24 monthly Buchungen'!D2:D730,$E24,'P23+P24 monthly Buchungen'!C2:C730,"&gt;="&amp;CO$4,'P23+P24 monthly Buchungen'!C2:C730,"&lt;"&amp;CO$5+1,'P23+P24 monthly Buchungen'!L2:L730,"Ausgaben")-SUMIFS('P23+P24 monthly Buchungen'!F2:F730,'P23+P24 monthly Buchungen'!D2:D730,$E24,'P23+P24 monthly Buchungen'!C2:C730,"&gt;="&amp;CO$4,'P23+P24 monthly Buchungen'!C2:C730,"&lt;"&amp;CO$5+1,'P23+P24 monthly Buchungen'!P2:P730,"Einnahmen")+SUMIFS('P23+P24 monthly Buchungen'!F2:F730,'P23+P24 monthly Buchungen'!D2:D730,$E24,'P23+P24 monthly Buchungen'!C2:C730,"&gt;="&amp;CO$4,'P23+P24 monthly Buchungen'!C2:C730,"&lt;"&amp;CO$5+1,'P23+P24 monthly Buchungen'!L2:L730,"Einnahmen")-SUMIFS('P23+P24 monthly Buchungen'!F2:F730,'P23+P24 monthly Buchungen'!D2:D730,$E24,'P23+P24 monthly Buchungen'!C2:C730,"&gt;="&amp;CO$4,'P23+P24 monthly Buchungen'!C2:C730,"&lt;"&amp;CO$5+1,'P23+P24 monthly Buchungen'!P2:P730,"Ausgaben")</f>
        <v>0</v>
      </c>
      <c r="CP24" s="21"/>
      <c r="CS24" s="26">
        <f>SUMIFS('P23+P24 monthly Buchungen'!F2:F730,'P23+P24 monthly Buchungen'!D2:D730,$E24,'P23+P24 monthly Buchungen'!C2:C730,"&gt;="&amp;CS$4,'P23+P24 monthly Buchungen'!C2:C730,"&lt;"&amp;CS$5+1,'P23+P24 monthly Buchungen'!L2:L730,"Ausgaben")-SUMIFS('P23+P24 monthly Buchungen'!F2:F730,'P23+P24 monthly Buchungen'!D2:D730,$E24,'P23+P24 monthly Buchungen'!C2:C730,"&gt;="&amp;CS$4,'P23+P24 monthly Buchungen'!C2:C730,"&lt;"&amp;CS$5+1,'P23+P24 monthly Buchungen'!P2:P730,"Einnahmen")+SUMIFS('P23+P24 monthly Buchungen'!F2:F730,'P23+P24 monthly Buchungen'!D2:D730,$E24,'P23+P24 monthly Buchungen'!C2:C730,"&gt;="&amp;CS$4,'P23+P24 monthly Buchungen'!C2:C730,"&lt;"&amp;CS$5+1,'P23+P24 monthly Buchungen'!L2:L730,"Einnahmen")-SUMIFS('P23+P24 monthly Buchungen'!F2:F730,'P23+P24 monthly Buchungen'!D2:D730,$E24,'P23+P24 monthly Buchungen'!C2:C730,"&gt;="&amp;CS$4,'P23+P24 monthly Buchungen'!C2:C730,"&lt;"&amp;CS$5+1,'P23+P24 monthly Buchungen'!P2:P730,"Ausgaben")</f>
        <v>0</v>
      </c>
      <c r="CT24" s="21"/>
      <c r="CW24" s="26">
        <f>SUMIFS('P23+P24 monthly Buchungen'!F2:F730,'P23+P24 monthly Buchungen'!D2:D730,$E24,'P23+P24 monthly Buchungen'!C2:C730,"&gt;="&amp;CW$4,'P23+P24 monthly Buchungen'!C2:C730,"&lt;"&amp;CW$5+1,'P23+P24 monthly Buchungen'!L2:L730,"Ausgaben")-SUMIFS('P23+P24 monthly Buchungen'!F2:F730,'P23+P24 monthly Buchungen'!D2:D730,$E24,'P23+P24 monthly Buchungen'!C2:C730,"&gt;="&amp;CW$4,'P23+P24 monthly Buchungen'!C2:C730,"&lt;"&amp;CW$5+1,'P23+P24 monthly Buchungen'!P2:P730,"Einnahmen")+SUMIFS('P23+P24 monthly Buchungen'!F2:F730,'P23+P24 monthly Buchungen'!D2:D730,$E24,'P23+P24 monthly Buchungen'!C2:C730,"&gt;="&amp;CW$4,'P23+P24 monthly Buchungen'!C2:C730,"&lt;"&amp;CW$5+1,'P23+P24 monthly Buchungen'!L2:L730,"Einnahmen")-SUMIFS('P23+P24 monthly Buchungen'!F2:F730,'P23+P24 monthly Buchungen'!D2:D730,$E24,'P23+P24 monthly Buchungen'!C2:C730,"&gt;="&amp;CW$4,'P23+P24 monthly Buchungen'!C2:C730,"&lt;"&amp;CW$5+1,'P23+P24 monthly Buchungen'!P2:P730,"Ausgaben")</f>
        <v>0</v>
      </c>
      <c r="CX24" s="21"/>
      <c r="DA24" s="26">
        <f>SUMIFS('P23+P24 monthly Buchungen'!F2:F730,'P23+P24 monthly Buchungen'!D2:D730,$E24,'P23+P24 monthly Buchungen'!C2:C730,"&gt;="&amp;DA$4,'P23+P24 monthly Buchungen'!C2:C730,"&lt;"&amp;DA$5+1,'P23+P24 monthly Buchungen'!L2:L730,"Ausgaben")-SUMIFS('P23+P24 monthly Buchungen'!F2:F730,'P23+P24 monthly Buchungen'!D2:D730,$E24,'P23+P24 monthly Buchungen'!C2:C730,"&gt;="&amp;DA$4,'P23+P24 monthly Buchungen'!C2:C730,"&lt;"&amp;DA$5+1,'P23+P24 monthly Buchungen'!P2:P730,"Einnahmen")+SUMIFS('P23+P24 monthly Buchungen'!F2:F730,'P23+P24 monthly Buchungen'!D2:D730,$E24,'P23+P24 monthly Buchungen'!C2:C730,"&gt;="&amp;DA$4,'P23+P24 monthly Buchungen'!C2:C730,"&lt;"&amp;DA$5+1,'P23+P24 monthly Buchungen'!L2:L730,"Einnahmen")-SUMIFS('P23+P24 monthly Buchungen'!F2:F730,'P23+P24 monthly Buchungen'!D2:D730,$E24,'P23+P24 monthly Buchungen'!C2:C730,"&gt;="&amp;DA$4,'P23+P24 monthly Buchungen'!C2:C730,"&lt;"&amp;DA$5+1,'P23+P24 monthly Buchungen'!P2:P730,"Ausgaben")</f>
        <v>0</v>
      </c>
      <c r="DB24" s="21"/>
      <c r="DE24" s="26">
        <f>SUMIFS('P23+P24 monthly Buchungen'!F2:F730,'P23+P24 monthly Buchungen'!D2:D730,$E24,'P23+P24 monthly Buchungen'!C2:C730,"&gt;="&amp;DE$4,'P23+P24 monthly Buchungen'!C2:C730,"&lt;"&amp;DE$5+1,'P23+P24 monthly Buchungen'!L2:L730,"Ausgaben")-SUMIFS('P23+P24 monthly Buchungen'!F2:F730,'P23+P24 monthly Buchungen'!D2:D730,$E24,'P23+P24 monthly Buchungen'!C2:C730,"&gt;="&amp;DE$4,'P23+P24 monthly Buchungen'!C2:C730,"&lt;"&amp;DE$5+1,'P23+P24 monthly Buchungen'!P2:P730,"Einnahmen")+SUMIFS('P23+P24 monthly Buchungen'!F2:F730,'P23+P24 monthly Buchungen'!D2:D730,$E24,'P23+P24 monthly Buchungen'!C2:C730,"&gt;="&amp;DE$4,'P23+P24 monthly Buchungen'!C2:C730,"&lt;"&amp;DE$5+1,'P23+P24 monthly Buchungen'!L2:L730,"Einnahmen")-SUMIFS('P23+P24 monthly Buchungen'!F2:F730,'P23+P24 monthly Buchungen'!D2:D730,$E24,'P23+P24 monthly Buchungen'!C2:C730,"&gt;="&amp;DE$4,'P23+P24 monthly Buchungen'!C2:C730,"&lt;"&amp;DE$5+1,'P23+P24 monthly Buchungen'!P2:P730,"Ausgaben")</f>
        <v>0</v>
      </c>
      <c r="DF24" s="21"/>
      <c r="DI24" s="26">
        <f>SUMIFS('P23+P24 monthly Buchungen'!F2:F730,'P23+P24 monthly Buchungen'!D2:D730,$E24,'P23+P24 monthly Buchungen'!C2:C730,"&gt;="&amp;DI$4,'P23+P24 monthly Buchungen'!C2:C730,"&lt;"&amp;DI$5+1,'P23+P24 monthly Buchungen'!L2:L730,"Ausgaben")-SUMIFS('P23+P24 monthly Buchungen'!F2:F730,'P23+P24 monthly Buchungen'!D2:D730,$E24,'P23+P24 monthly Buchungen'!C2:C730,"&gt;="&amp;DI$4,'P23+P24 monthly Buchungen'!C2:C730,"&lt;"&amp;DI$5+1,'P23+P24 monthly Buchungen'!P2:P730,"Einnahmen")+SUMIFS('P23+P24 monthly Buchungen'!F2:F730,'P23+P24 monthly Buchungen'!D2:D730,$E24,'P23+P24 monthly Buchungen'!C2:C730,"&gt;="&amp;DI$4,'P23+P24 monthly Buchungen'!C2:C730,"&lt;"&amp;DI$5+1,'P23+P24 monthly Buchungen'!L2:L730,"Einnahmen")-SUMIFS('P23+P24 monthly Buchungen'!F2:F730,'P23+P24 monthly Buchungen'!D2:D730,$E24,'P23+P24 monthly Buchungen'!C2:C730,"&gt;="&amp;DI$4,'P23+P24 monthly Buchungen'!C2:C730,"&lt;"&amp;DI$5+1,'P23+P24 monthly Buchungen'!P2:P730,"Ausgaben")</f>
        <v>0</v>
      </c>
      <c r="DJ24" s="21"/>
      <c r="DM24" s="26">
        <f>SUMIFS('P23+P24 monthly Buchungen'!F2:F730,'P23+P24 monthly Buchungen'!D2:D730,$E24,'P23+P24 monthly Buchungen'!C2:C730,"&gt;="&amp;DM$4,'P23+P24 monthly Buchungen'!C2:C730,"&lt;"&amp;DM$5+1,'P23+P24 monthly Buchungen'!L2:L730,"Ausgaben")-SUMIFS('P23+P24 monthly Buchungen'!F2:F730,'P23+P24 monthly Buchungen'!D2:D730,$E24,'P23+P24 monthly Buchungen'!C2:C730,"&gt;="&amp;DM$4,'P23+P24 monthly Buchungen'!C2:C730,"&lt;"&amp;DM$5+1,'P23+P24 monthly Buchungen'!P2:P730,"Einnahmen")+SUMIFS('P23+P24 monthly Buchungen'!F2:F730,'P23+P24 monthly Buchungen'!D2:D730,$E24,'P23+P24 monthly Buchungen'!C2:C730,"&gt;="&amp;DM$4,'P23+P24 monthly Buchungen'!C2:C730,"&lt;"&amp;DM$5+1,'P23+P24 monthly Buchungen'!L2:L730,"Einnahmen")-SUMIFS('P23+P24 monthly Buchungen'!F2:F730,'P23+P24 monthly Buchungen'!D2:D730,$E24,'P23+P24 monthly Buchungen'!C2:C730,"&gt;="&amp;DM$4,'P23+P24 monthly Buchungen'!C2:C730,"&lt;"&amp;DM$5+1,'P23+P24 monthly Buchungen'!P2:P730,"Ausgaben")</f>
        <v>0</v>
      </c>
      <c r="DN24" s="21"/>
      <c r="DQ24" s="26">
        <f>SUMIFS('P23+P24 monthly Buchungen'!F2:F730,'P23+P24 monthly Buchungen'!D2:D730,$E24,'P23+P24 monthly Buchungen'!C2:C730,"&gt;="&amp;DQ$4,'P23+P24 monthly Buchungen'!C2:C730,"&lt;"&amp;DQ$5+1,'P23+P24 monthly Buchungen'!L2:L730,"Ausgaben")-SUMIFS('P23+P24 monthly Buchungen'!F2:F730,'P23+P24 monthly Buchungen'!D2:D730,$E24,'P23+P24 monthly Buchungen'!C2:C730,"&gt;="&amp;DQ$4,'P23+P24 monthly Buchungen'!C2:C730,"&lt;"&amp;DQ$5+1,'P23+P24 monthly Buchungen'!P2:P730,"Einnahmen")+SUMIFS('P23+P24 monthly Buchungen'!F2:F730,'P23+P24 monthly Buchungen'!D2:D730,$E24,'P23+P24 monthly Buchungen'!C2:C730,"&gt;="&amp;DQ$4,'P23+P24 monthly Buchungen'!C2:C730,"&lt;"&amp;DQ$5+1,'P23+P24 monthly Buchungen'!L2:L730,"Einnahmen")-SUMIFS('P23+P24 monthly Buchungen'!F2:F730,'P23+P24 monthly Buchungen'!D2:D730,$E24,'P23+P24 monthly Buchungen'!C2:C730,"&gt;="&amp;DQ$4,'P23+P24 monthly Buchungen'!C2:C730,"&lt;"&amp;DQ$5+1,'P23+P24 monthly Buchungen'!P2:P730,"Ausgaben")</f>
        <v>0</v>
      </c>
      <c r="DR24" s="21"/>
      <c r="DU24" s="26">
        <f>SUMIFS('P23+P24 monthly Buchungen'!F2:F730,'P23+P24 monthly Buchungen'!D2:D730,$E24,'P23+P24 monthly Buchungen'!C2:C730,"&gt;="&amp;DU$4,'P23+P24 monthly Buchungen'!C2:C730,"&lt;"&amp;DU$5+1,'P23+P24 monthly Buchungen'!L2:L730,"Ausgaben")-SUMIFS('P23+P24 monthly Buchungen'!F2:F730,'P23+P24 monthly Buchungen'!D2:D730,$E24,'P23+P24 monthly Buchungen'!C2:C730,"&gt;="&amp;DU$4,'P23+P24 monthly Buchungen'!C2:C730,"&lt;"&amp;DU$5+1,'P23+P24 monthly Buchungen'!P2:P730,"Einnahmen")+SUMIFS('P23+P24 monthly Buchungen'!F2:F730,'P23+P24 monthly Buchungen'!D2:D730,$E24,'P23+P24 monthly Buchungen'!C2:C730,"&gt;="&amp;DU$4,'P23+P24 monthly Buchungen'!C2:C730,"&lt;"&amp;DU$5+1,'P23+P24 monthly Buchungen'!L2:L730,"Einnahmen")-SUMIFS('P23+P24 monthly Buchungen'!F2:F730,'P23+P24 monthly Buchungen'!D2:D730,$E24,'P23+P24 monthly Buchungen'!C2:C730,"&gt;="&amp;DU$4,'P23+P24 monthly Buchungen'!C2:C730,"&lt;"&amp;DU$5+1,'P23+P24 monthly Buchungen'!P2:P730,"Ausgaben")</f>
        <v>3783.8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Buchungen'!F2:F730,'P23+P24 monthly Buchungen'!D2:D730,$E24,'P23+P24 monthly Buchungen'!C2:C730,"&gt;="&amp;EG$4,'P23+P24 monthly Buchungen'!C2:C730,"&lt;"&amp;EG$5+1,'P23+P24 monthly Buchungen'!L2:L730,"Ausgaben")-SUMIFS('P23+P24 monthly Buchungen'!F2:F730,'P23+P24 monthly Buchungen'!D2:D730,$E24,'P23+P24 monthly Buchungen'!C2:C730,"&gt;="&amp;EG$4,'P23+P24 monthly Buchungen'!C2:C730,"&lt;"&amp;EG$5+1,'P23+P24 monthly Buchungen'!P2:P730,"Einnahmen")+SUMIFS('P23+P24 monthly Buchungen'!F2:F730,'P23+P24 monthly Buchungen'!D2:D730,$E24,'P23+P24 monthly Buchungen'!C2:C730,"&gt;="&amp;EG$4,'P23+P24 monthly Buchungen'!C2:C730,"&lt;"&amp;EG$5+1,'P23+P24 monthly Buchungen'!L2:L730,"Einnahmen")-SUMIFS('P23+P24 monthly Buchungen'!F2:F730,'P23+P24 monthly Buchungen'!D2:D730,$E24,'P23+P24 monthly Buchungen'!C2:C730,"&gt;="&amp;EG$4,'P23+P24 monthly Buchungen'!C2:C730,"&lt;"&amp;EG$5+1,'P23+P24 monthly Buchungen'!P2:P730,"Ausgaben")</f>
        <v>0</v>
      </c>
      <c r="EH24" s="21"/>
      <c r="EK24" s="26">
        <f>SUMIFS('P23+P24 monthly Buchungen'!F2:F730,'P23+P24 monthly Buchungen'!D2:D730,$E24,'P23+P24 monthly Buchungen'!C2:C730,"&gt;="&amp;EK$4,'P23+P24 monthly Buchungen'!C2:C730,"&lt;"&amp;EK$5+1,'P23+P24 monthly Buchungen'!L2:L730,"Ausgaben")-SUMIFS('P23+P24 monthly Buchungen'!F2:F730,'P23+P24 monthly Buchungen'!D2:D730,$E24,'P23+P24 monthly Buchungen'!C2:C730,"&gt;="&amp;EK$4,'P23+P24 monthly Buchungen'!C2:C730,"&lt;"&amp;EK$5+1,'P23+P24 monthly Buchungen'!P2:P730,"Einnahmen")+SUMIFS('P23+P24 monthly Buchungen'!F2:F730,'P23+P24 monthly Buchungen'!D2:D730,$E24,'P23+P24 monthly Buchungen'!C2:C730,"&gt;="&amp;EK$4,'P23+P24 monthly Buchungen'!C2:C730,"&lt;"&amp;EK$5+1,'P23+P24 monthly Buchungen'!L2:L730,"Einnahmen")-SUMIFS('P23+P24 monthly Buchungen'!F2:F730,'P23+P24 monthly Buchungen'!D2:D730,$E24,'P23+P24 monthly Buchungen'!C2:C730,"&gt;="&amp;EK$4,'P23+P24 monthly Buchungen'!C2:C730,"&lt;"&amp;EK$5+1,'P23+P24 monthly Buchungen'!P2:P730,"Ausgaben")</f>
        <v>0</v>
      </c>
      <c r="EL24" s="21"/>
      <c r="EO24" s="26">
        <f>SUMIFS('P23+P24 monthly Buchungen'!F2:F730,'P23+P24 monthly Buchungen'!D2:D730,$E24,'P23+P24 monthly Buchungen'!C2:C730,"&gt;="&amp;EO$4,'P23+P24 monthly Buchungen'!C2:C730,"&lt;"&amp;EO$5+1,'P23+P24 monthly Buchungen'!L2:L730,"Ausgaben")-SUMIFS('P23+P24 monthly Buchungen'!F2:F730,'P23+P24 monthly Buchungen'!D2:D730,$E24,'P23+P24 monthly Buchungen'!C2:C730,"&gt;="&amp;EO$4,'P23+P24 monthly Buchungen'!C2:C730,"&lt;"&amp;EO$5+1,'P23+P24 monthly Buchungen'!P2:P730,"Einnahmen")+SUMIFS('P23+P24 monthly Buchungen'!F2:F730,'P23+P24 monthly Buchungen'!D2:D730,$E24,'P23+P24 monthly Buchungen'!C2:C730,"&gt;="&amp;EO$4,'P23+P24 monthly Buchungen'!C2:C730,"&lt;"&amp;EO$5+1,'P23+P24 monthly Buchungen'!L2:L730,"Einnahmen")-SUMIFS('P23+P24 monthly Buchungen'!F2:F730,'P23+P24 monthly Buchungen'!D2:D730,$E24,'P23+P24 monthly Buchungen'!C2:C730,"&gt;="&amp;EO$4,'P23+P24 monthly Buchungen'!C2:C730,"&lt;"&amp;EO$5+1,'P23+P24 monthly Buchungen'!P2:P730,"Ausgaben")</f>
        <v>0</v>
      </c>
      <c r="EP24" s="21"/>
      <c r="ES24" s="26">
        <f>SUMIFS('P23+P24 monthly Buchungen'!F2:F730,'P23+P24 monthly Buchungen'!D2:D730,$E24,'P23+P24 monthly Buchungen'!C2:C730,"&gt;="&amp;ES$4,'P23+P24 monthly Buchungen'!C2:C730,"&lt;"&amp;ES$5+1,'P23+P24 monthly Buchungen'!L2:L730,"Ausgaben")-SUMIFS('P23+P24 monthly Buchungen'!F2:F730,'P23+P24 monthly Buchungen'!D2:D730,$E24,'P23+P24 monthly Buchungen'!C2:C730,"&gt;="&amp;ES$4,'P23+P24 monthly Buchungen'!C2:C730,"&lt;"&amp;ES$5+1,'P23+P24 monthly Buchungen'!P2:P730,"Einnahmen")+SUMIFS('P23+P24 monthly Buchungen'!F2:F730,'P23+P24 monthly Buchungen'!D2:D730,$E24,'P23+P24 monthly Buchungen'!C2:C730,"&gt;="&amp;ES$4,'P23+P24 monthly Buchungen'!C2:C730,"&lt;"&amp;ES$5+1,'P23+P24 monthly Buchungen'!L2:L730,"Einnahmen")-SUMIFS('P23+P24 monthly Buchungen'!F2:F730,'P23+P24 monthly Buchungen'!D2:D730,$E24,'P23+P24 monthly Buchungen'!C2:C730,"&gt;="&amp;ES$4,'P23+P24 monthly Buchungen'!C2:C730,"&lt;"&amp;ES$5+1,'P23+P24 monthly Buchungen'!P2:P730,"Ausgaben")</f>
        <v>0</v>
      </c>
      <c r="ET24" s="21"/>
      <c r="EW24" s="26">
        <f>SUMIFS('P23+P24 monthly Buchungen'!F2:F730,'P23+P24 monthly Buchungen'!D2:D730,$E24,'P23+P24 monthly Buchungen'!C2:C730,"&gt;="&amp;EW$4,'P23+P24 monthly Buchungen'!C2:C730,"&lt;"&amp;EW$5+1,'P23+P24 monthly Buchungen'!L2:L730,"Ausgaben")-SUMIFS('P23+P24 monthly Buchungen'!F2:F730,'P23+P24 monthly Buchungen'!D2:D730,$E24,'P23+P24 monthly Buchungen'!C2:C730,"&gt;="&amp;EW$4,'P23+P24 monthly Buchungen'!C2:C730,"&lt;"&amp;EW$5+1,'P23+P24 monthly Buchungen'!P2:P730,"Einnahmen")+SUMIFS('P23+P24 monthly Buchungen'!F2:F730,'P23+P24 monthly Buchungen'!D2:D730,$E24,'P23+P24 monthly Buchungen'!C2:C730,"&gt;="&amp;EW$4,'P23+P24 monthly Buchungen'!C2:C730,"&lt;"&amp;EW$5+1,'P23+P24 monthly Buchungen'!L2:L730,"Einnahmen")-SUMIFS('P23+P24 monthly Buchungen'!F2:F730,'P23+P24 monthly Buchungen'!D2:D730,$E24,'P23+P24 monthly Buchungen'!C2:C730,"&gt;="&amp;EW$4,'P23+P24 monthly Buchungen'!C2:C730,"&lt;"&amp;EW$5+1,'P23+P24 monthly Buchungen'!P2:P730,"Ausgaben")</f>
        <v>0</v>
      </c>
      <c r="EX24" s="21"/>
      <c r="FA24" s="26">
        <f>SUMIFS('P23+P24 monthly Buchungen'!F2:F730,'P23+P24 monthly Buchungen'!D2:D730,$E24,'P23+P24 monthly Buchungen'!C2:C730,"&gt;="&amp;FA$4,'P23+P24 monthly Buchungen'!C2:C730,"&lt;"&amp;FA$5+1,'P23+P24 monthly Buchungen'!L2:L730,"Ausgaben")-SUMIFS('P23+P24 monthly Buchungen'!F2:F730,'P23+P24 monthly Buchungen'!D2:D730,$E24,'P23+P24 monthly Buchungen'!C2:C730,"&gt;="&amp;FA$4,'P23+P24 monthly Buchungen'!C2:C730,"&lt;"&amp;FA$5+1,'P23+P24 monthly Buchungen'!P2:P730,"Einnahmen")+SUMIFS('P23+P24 monthly Buchungen'!F2:F730,'P23+P24 monthly Buchungen'!D2:D730,$E24,'P23+P24 monthly Buchungen'!C2:C730,"&gt;="&amp;FA$4,'P23+P24 monthly Buchungen'!C2:C730,"&lt;"&amp;FA$5+1,'P23+P24 monthly Buchungen'!L2:L730,"Einnahmen")-SUMIFS('P23+P24 monthly Buchungen'!F2:F730,'P23+P24 monthly Buchungen'!D2:D730,$E24,'P23+P24 monthly Buchungen'!C2:C730,"&gt;="&amp;FA$4,'P23+P24 monthly Buchungen'!C2:C730,"&lt;"&amp;FA$5+1,'P23+P24 monthly Buchungen'!P2:P730,"Ausgaben")</f>
        <v>0</v>
      </c>
      <c r="FB24" s="21"/>
      <c r="FE24" s="26">
        <f>SUMIFS('P23+P24 monthly Buchungen'!F2:F730,'P23+P24 monthly Buchungen'!D2:D730,$E24,'P23+P24 monthly Buchungen'!C2:C730,"&gt;="&amp;FE$4,'P23+P24 monthly Buchungen'!C2:C730,"&lt;"&amp;FE$5+1,'P23+P24 monthly Buchungen'!L2:L730,"Ausgaben")-SUMIFS('P23+P24 monthly Buchungen'!F2:F730,'P23+P24 monthly Buchungen'!D2:D730,$E24,'P23+P24 monthly Buchungen'!C2:C730,"&gt;="&amp;FE$4,'P23+P24 monthly Buchungen'!C2:C730,"&lt;"&amp;FE$5+1,'P23+P24 monthly Buchungen'!P2:P730,"Einnahmen")+SUMIFS('P23+P24 monthly Buchungen'!F2:F730,'P23+P24 monthly Buchungen'!D2:D730,$E24,'P23+P24 monthly Buchungen'!C2:C730,"&gt;="&amp;FE$4,'P23+P24 monthly Buchungen'!C2:C730,"&lt;"&amp;FE$5+1,'P23+P24 monthly Buchungen'!L2:L730,"Einnahmen")-SUMIFS('P23+P24 monthly Buchungen'!F2:F730,'P23+P24 monthly Buchungen'!D2:D730,$E24,'P23+P24 monthly Buchungen'!C2:C730,"&gt;="&amp;FE$4,'P23+P24 monthly Buchungen'!C2:C730,"&lt;"&amp;FE$5+1,'P23+P24 monthly Buchungen'!P2:P730,"Ausgaben")</f>
        <v>0</v>
      </c>
      <c r="FF24" s="21"/>
      <c r="FI24" s="26">
        <f>SUMIFS('P23+P24 monthly Buchungen'!F2:F730,'P23+P24 monthly Buchungen'!D2:D730,$E24,'P23+P24 monthly Buchungen'!C2:C730,"&gt;="&amp;FI$4,'P23+P24 monthly Buchungen'!C2:C730,"&lt;"&amp;FI$5+1,'P23+P24 monthly Buchungen'!L2:L730,"Ausgaben")-SUMIFS('P23+P24 monthly Buchungen'!F2:F730,'P23+P24 monthly Buchungen'!D2:D730,$E24,'P23+P24 monthly Buchungen'!C2:C730,"&gt;="&amp;FI$4,'P23+P24 monthly Buchungen'!C2:C730,"&lt;"&amp;FI$5+1,'P23+P24 monthly Buchungen'!P2:P730,"Einnahmen")+SUMIFS('P23+P24 monthly Buchungen'!F2:F730,'P23+P24 monthly Buchungen'!D2:D730,$E24,'P23+P24 monthly Buchungen'!C2:C730,"&gt;="&amp;FI$4,'P23+P24 monthly Buchungen'!C2:C730,"&lt;"&amp;FI$5+1,'P23+P24 monthly Buchungen'!L2:L730,"Einnahmen")-SUMIFS('P23+P24 monthly Buchungen'!F2:F730,'P23+P24 monthly Buchungen'!D2:D730,$E24,'P23+P24 monthly Buchungen'!C2:C730,"&gt;="&amp;FI$4,'P23+P24 monthly Buchungen'!C2:C730,"&lt;"&amp;FI$5+1,'P23+P24 monthly Buchungen'!P2:P730,"Ausgaben")</f>
        <v>0</v>
      </c>
      <c r="FJ24" s="21"/>
      <c r="FM24" s="26">
        <f>SUMIFS('P23+P24 monthly Buchungen'!F2:F730,'P23+P24 monthly Buchungen'!D2:D730,$E24,'P23+P24 monthly Buchungen'!C2:C730,"&gt;="&amp;FM$4,'P23+P24 monthly Buchungen'!C2:C730,"&lt;"&amp;FM$5+1,'P23+P24 monthly Buchungen'!L2:L730,"Ausgaben")-SUMIFS('P23+P24 monthly Buchungen'!F2:F730,'P23+P24 monthly Buchungen'!D2:D730,$E24,'P23+P24 monthly Buchungen'!C2:C730,"&gt;="&amp;FM$4,'P23+P24 monthly Buchungen'!C2:C730,"&lt;"&amp;FM$5+1,'P23+P24 monthly Buchungen'!P2:P730,"Einnahmen")+SUMIFS('P23+P24 monthly Buchungen'!F2:F730,'P23+P24 monthly Buchungen'!D2:D730,$E24,'P23+P24 monthly Buchungen'!C2:C730,"&gt;="&amp;FM$4,'P23+P24 monthly Buchungen'!C2:C730,"&lt;"&amp;FM$5+1,'P23+P24 monthly Buchungen'!L2:L730,"Einnahmen")-SUMIFS('P23+P24 monthly Buchungen'!F2:F730,'P23+P24 monthly Buchungen'!D2:D730,$E24,'P23+P24 monthly Buchungen'!C2:C730,"&gt;="&amp;FM$4,'P23+P24 monthly Buchungen'!C2:C730,"&lt;"&amp;FM$5+1,'P23+P24 monthly Buchungen'!P2:P730,"Ausgaben")</f>
        <v>0</v>
      </c>
      <c r="FN24" s="21"/>
      <c r="FQ24" s="26">
        <f>SUMIFS('P23+P24 monthly Buchungen'!F2:F730,'P23+P24 monthly Buchungen'!D2:D730,$E24,'P23+P24 monthly Buchungen'!C2:C730,"&gt;="&amp;FQ$4,'P23+P24 monthly Buchungen'!C2:C730,"&lt;"&amp;FQ$5+1,'P23+P24 monthly Buchungen'!L2:L730,"Ausgaben")-SUMIFS('P23+P24 monthly Buchungen'!F2:F730,'P23+P24 monthly Buchungen'!D2:D730,$E24,'P23+P24 monthly Buchungen'!C2:C730,"&gt;="&amp;FQ$4,'P23+P24 monthly Buchungen'!C2:C730,"&lt;"&amp;FQ$5+1,'P23+P24 monthly Buchungen'!P2:P730,"Einnahmen")+SUMIFS('P23+P24 monthly Buchungen'!F2:F730,'P23+P24 monthly Buchungen'!D2:D730,$E24,'P23+P24 monthly Buchungen'!C2:C730,"&gt;="&amp;FQ$4,'P23+P24 monthly Buchungen'!C2:C730,"&lt;"&amp;FQ$5+1,'P23+P24 monthly Buchungen'!L2:L730,"Einnahmen")-SUMIFS('P23+P24 monthly Buchungen'!F2:F730,'P23+P24 monthly Buchungen'!D2:D730,$E24,'P23+P24 monthly Buchungen'!C2:C730,"&gt;="&amp;FQ$4,'P23+P24 monthly Buchungen'!C2:C730,"&lt;"&amp;FQ$5+1,'P23+P24 monthly Buchungen'!P2:P730,"Ausgaben")</f>
        <v>0</v>
      </c>
      <c r="FR24" s="21"/>
      <c r="FU24" s="26">
        <f>SUMIFS('P23+P24 monthly Buchungen'!F2:F730,'P23+P24 monthly Buchungen'!D2:D730,$E24,'P23+P24 monthly Buchungen'!C2:C730,"&gt;="&amp;FU$4,'P23+P24 monthly Buchungen'!C2:C730,"&lt;"&amp;FU$5+1,'P23+P24 monthly Buchungen'!L2:L730,"Ausgaben")-SUMIFS('P23+P24 monthly Buchungen'!F2:F730,'P23+P24 monthly Buchungen'!D2:D730,$E24,'P23+P24 monthly Buchungen'!C2:C730,"&gt;="&amp;FU$4,'P23+P24 monthly Buchungen'!C2:C730,"&lt;"&amp;FU$5+1,'P23+P24 monthly Buchungen'!P2:P730,"Einnahmen")+SUMIFS('P23+P24 monthly Buchungen'!F2:F730,'P23+P24 monthly Buchungen'!D2:D730,$E24,'P23+P24 monthly Buchungen'!C2:C730,"&gt;="&amp;FU$4,'P23+P24 monthly Buchungen'!C2:C730,"&lt;"&amp;FU$5+1,'P23+P24 monthly Buchungen'!L2:L730,"Einnahmen")-SUMIFS('P23+P24 monthly Buchungen'!F2:F730,'P23+P24 monthly Buchungen'!D2:D730,$E24,'P23+P24 monthly Buchungen'!C2:C730,"&gt;="&amp;FU$4,'P23+P24 monthly Buchungen'!C2:C730,"&lt;"&amp;FU$5+1,'P23+P24 monthly Buchungen'!P2:P730,"Ausgaben")</f>
        <v>0</v>
      </c>
      <c r="FV24" s="21"/>
      <c r="FY24" s="26">
        <f>SUMIFS('P23+P24 monthly Buchungen'!F2:F730,'P23+P24 monthly Buchungen'!D2:D730,$E24,'P23+P24 monthly Buchungen'!C2:C730,"&gt;="&amp;FY$4,'P23+P24 monthly Buchungen'!C2:C730,"&lt;"&amp;FY$5+1,'P23+P24 monthly Buchungen'!L2:L730,"Ausgaben")-SUMIFS('P23+P24 monthly Buchungen'!F2:F730,'P23+P24 monthly Buchungen'!D2:D730,$E24,'P23+P24 monthly Buchungen'!C2:C730,"&gt;="&amp;FY$4,'P23+P24 monthly Buchungen'!C2:C730,"&lt;"&amp;FY$5+1,'P23+P24 monthly Buchungen'!P2:P730,"Einnahmen")+SUMIFS('P23+P24 monthly Buchungen'!F2:F730,'P23+P24 monthly Buchungen'!D2:D730,$E24,'P23+P24 monthly Buchungen'!C2:C730,"&gt;="&amp;FY$4,'P23+P24 monthly Buchungen'!C2:C730,"&lt;"&amp;FY$5+1,'P23+P24 monthly Buchungen'!L2:L730,"Einnahmen")-SUMIFS('P23+P24 monthly Buchungen'!F2:F730,'P23+P24 monthly Buchungen'!D2:D730,$E24,'P23+P24 monthly Buchungen'!C2:C730,"&gt;="&amp;FY$4,'P23+P24 monthly Buchungen'!C2:C730,"&lt;"&amp;FY$5+1,'P23+P24 monthly Buchungen'!P2:P730,"Ausgaben")</f>
        <v>0</v>
      </c>
      <c r="FZ24" s="21"/>
      <c r="GC24" s="26">
        <f>SUMIFS('P23+P24 monthly Buchungen'!F2:F730,'P23+P24 monthly Buchungen'!D2:D730,$E24,'P23+P24 monthly Buchungen'!C2:C730,"&gt;="&amp;GC$4,'P23+P24 monthly Buchungen'!C2:C730,"&lt;"&amp;GC$5+1,'P23+P24 monthly Buchungen'!L2:L730,"Ausgaben")-SUMIFS('P23+P24 monthly Buchungen'!F2:F730,'P23+P24 monthly Buchungen'!D2:D730,$E24,'P23+P24 monthly Buchungen'!C2:C730,"&gt;="&amp;GC$4,'P23+P24 monthly Buchungen'!C2:C730,"&lt;"&amp;GC$5+1,'P23+P24 monthly Buchungen'!P2:P730,"Einnahmen")+SUMIFS('P23+P24 monthly Buchungen'!F2:F730,'P23+P24 monthly Buchungen'!D2:D730,$E24,'P23+P24 monthly Buchungen'!C2:C730,"&gt;="&amp;GC$4,'P23+P24 monthly Buchungen'!C2:C730,"&lt;"&amp;GC$5+1,'P23+P24 monthly Buchungen'!L2:L730,"Einnahmen")-SUMIFS('P23+P24 monthly Buchungen'!F2:F730,'P23+P24 monthly Buchungen'!D2:D730,$E24,'P23+P24 monthly Buchungen'!C2:C730,"&gt;="&amp;GC$4,'P23+P24 monthly Buchungen'!C2:C730,"&lt;"&amp;GC$5+1,'P23+P24 monthly Buchungen'!P2:P730,"Ausgaben")</f>
        <v>0</v>
      </c>
    </row>
    <row r="25" spans="3:185" x14ac:dyDescent="0.2">
      <c r="D25" t="s">
        <v>5019</v>
      </c>
      <c r="E25" t="s">
        <v>5335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Buchungen'!F2:F730,'P23+P24 monthly Buchungen'!D2:D730,$E25,'P23+P24 monthly Buchungen'!C2:C730,"&gt;="&amp;U$4,'P23+P24 monthly Buchungen'!C2:C730,"&lt;"&amp;U$5+1,'P23+P24 monthly Buchungen'!L2:L730,"Ausgaben")-SUMIFS('P23+P24 monthly Buchungen'!F2:F730,'P23+P24 monthly Buchungen'!D2:D730,$E25,'P23+P24 monthly Buchungen'!C2:C730,"&gt;="&amp;U$4,'P23+P24 monthly Buchungen'!C2:C730,"&lt;"&amp;U$5+1,'P23+P24 monthly Buchungen'!P2:P730,"Einnahmen")+SUMIFS('P23+P24 monthly Buchungen'!F2:F730,'P23+P24 monthly Buchungen'!D2:D730,$E25,'P23+P24 monthly Buchungen'!C2:C730,"&gt;="&amp;U$4,'P23+P24 monthly Buchungen'!C2:C730,"&lt;"&amp;U$5+1,'P23+P24 monthly Buchungen'!L2:L730,"Einnahmen")-SUMIFS('P23+P24 monthly Buchungen'!F2:F730,'P23+P24 monthly Buchungen'!D2:D730,$E25,'P23+P24 monthly Buchungen'!C2:C730,"&gt;="&amp;U$4,'P23+P24 monthly Buchungen'!C2:C730,"&lt;"&amp;U$5+1,'P23+P24 monthly Buchungen'!P2:P730,"Ausgaben")</f>
        <v>0</v>
      </c>
      <c r="V25" s="21"/>
      <c r="Y25" s="26">
        <f>SUMIFS('P23+P24 monthly Buchungen'!F2:F730,'P23+P24 monthly Buchungen'!D2:D730,$E25,'P23+P24 monthly Buchungen'!C2:C730,"&gt;="&amp;Y$4,'P23+P24 monthly Buchungen'!C2:C730,"&lt;"&amp;Y$5+1,'P23+P24 monthly Buchungen'!L2:L730,"Ausgaben")-SUMIFS('P23+P24 monthly Buchungen'!F2:F730,'P23+P24 monthly Buchungen'!D2:D730,$E25,'P23+P24 monthly Buchungen'!C2:C730,"&gt;="&amp;Y$4,'P23+P24 monthly Buchungen'!C2:C730,"&lt;"&amp;Y$5+1,'P23+P24 monthly Buchungen'!P2:P730,"Einnahmen")+SUMIFS('P23+P24 monthly Buchungen'!F2:F730,'P23+P24 monthly Buchungen'!D2:D730,$E25,'P23+P24 monthly Buchungen'!C2:C730,"&gt;="&amp;Y$4,'P23+P24 monthly Buchungen'!C2:C730,"&lt;"&amp;Y$5+1,'P23+P24 monthly Buchungen'!L2:L730,"Einnahmen")-SUMIFS('P23+P24 monthly Buchungen'!F2:F730,'P23+P24 monthly Buchungen'!D2:D730,$E25,'P23+P24 monthly Buchungen'!C2:C730,"&gt;="&amp;Y$4,'P23+P24 monthly Buchungen'!C2:C730,"&lt;"&amp;Y$5+1,'P23+P24 monthly Buchungen'!P2:P730,"Ausgaben")</f>
        <v>0</v>
      </c>
      <c r="Z25" s="21"/>
      <c r="AC25" s="26">
        <f>SUMIFS('P23+P24 monthly Buchungen'!F2:F730,'P23+P24 monthly Buchungen'!D2:D730,$E25,'P23+P24 monthly Buchungen'!C2:C730,"&gt;="&amp;AC$4,'P23+P24 monthly Buchungen'!C2:C730,"&lt;"&amp;AC$5+1,'P23+P24 monthly Buchungen'!L2:L730,"Ausgaben")-SUMIFS('P23+P24 monthly Buchungen'!F2:F730,'P23+P24 monthly Buchungen'!D2:D730,$E25,'P23+P24 monthly Buchungen'!C2:C730,"&gt;="&amp;AC$4,'P23+P24 monthly Buchungen'!C2:C730,"&lt;"&amp;AC$5+1,'P23+P24 monthly Buchungen'!P2:P730,"Einnahmen")+SUMIFS('P23+P24 monthly Buchungen'!F2:F730,'P23+P24 monthly Buchungen'!D2:D730,$E25,'P23+P24 monthly Buchungen'!C2:C730,"&gt;="&amp;AC$4,'P23+P24 monthly Buchungen'!C2:C730,"&lt;"&amp;AC$5+1,'P23+P24 monthly Buchungen'!L2:L730,"Einnahmen")-SUMIFS('P23+P24 monthly Buchungen'!F2:F730,'P23+P24 monthly Buchungen'!D2:D730,$E25,'P23+P24 monthly Buchungen'!C2:C730,"&gt;="&amp;AC$4,'P23+P24 monthly Buchungen'!C2:C730,"&lt;"&amp;AC$5+1,'P23+P24 monthly Buchungen'!P2:P730,"Ausgaben")</f>
        <v>0</v>
      </c>
      <c r="AD25" s="21"/>
      <c r="AG25" s="26">
        <f>SUMIFS('P23+P24 monthly Buchungen'!F2:F730,'P23+P24 monthly Buchungen'!D2:D730,$E25,'P23+P24 monthly Buchungen'!C2:C730,"&gt;="&amp;AG$4,'P23+P24 monthly Buchungen'!C2:C730,"&lt;"&amp;AG$5+1,'P23+P24 monthly Buchungen'!L2:L730,"Ausgaben")-SUMIFS('P23+P24 monthly Buchungen'!F2:F730,'P23+P24 monthly Buchungen'!D2:D730,$E25,'P23+P24 monthly Buchungen'!C2:C730,"&gt;="&amp;AG$4,'P23+P24 monthly Buchungen'!C2:C730,"&lt;"&amp;AG$5+1,'P23+P24 monthly Buchungen'!P2:P730,"Einnahmen")+SUMIFS('P23+P24 monthly Buchungen'!F2:F730,'P23+P24 monthly Buchungen'!D2:D730,$E25,'P23+P24 monthly Buchungen'!C2:C730,"&gt;="&amp;AG$4,'P23+P24 monthly Buchungen'!C2:C730,"&lt;"&amp;AG$5+1,'P23+P24 monthly Buchungen'!L2:L730,"Einnahmen")-SUMIFS('P23+P24 monthly Buchungen'!F2:F730,'P23+P24 monthly Buchungen'!D2:D730,$E25,'P23+P24 monthly Buchungen'!C2:C730,"&gt;="&amp;AG$4,'P23+P24 monthly Buchungen'!C2:C730,"&lt;"&amp;AG$5+1,'P23+P24 monthly Buchungen'!P2:P730,"Ausgaben")</f>
        <v>0</v>
      </c>
      <c r="AH25" s="21"/>
      <c r="AK25" s="26">
        <f>SUMIFS('P23+P24 monthly Buchungen'!F2:F730,'P23+P24 monthly Buchungen'!D2:D730,$E25,'P23+P24 monthly Buchungen'!C2:C730,"&gt;="&amp;AK$4,'P23+P24 monthly Buchungen'!C2:C730,"&lt;"&amp;AK$5+1,'P23+P24 monthly Buchungen'!L2:L730,"Ausgaben")-SUMIFS('P23+P24 monthly Buchungen'!F2:F730,'P23+P24 monthly Buchungen'!D2:D730,$E25,'P23+P24 monthly Buchungen'!C2:C730,"&gt;="&amp;AK$4,'P23+P24 monthly Buchungen'!C2:C730,"&lt;"&amp;AK$5+1,'P23+P24 monthly Buchungen'!P2:P730,"Einnahmen")+SUMIFS('P23+P24 monthly Buchungen'!F2:F730,'P23+P24 monthly Buchungen'!D2:D730,$E25,'P23+P24 monthly Buchungen'!C2:C730,"&gt;="&amp;AK$4,'P23+P24 monthly Buchungen'!C2:C730,"&lt;"&amp;AK$5+1,'P23+P24 monthly Buchungen'!L2:L730,"Einnahmen")-SUMIFS('P23+P24 monthly Buchungen'!F2:F730,'P23+P24 monthly Buchungen'!D2:D730,$E25,'P23+P24 monthly Buchungen'!C2:C730,"&gt;="&amp;AK$4,'P23+P24 monthly Buchungen'!C2:C730,"&lt;"&amp;AK$5+1,'P23+P24 monthly Buchungen'!P2:P730,"Ausgaben")</f>
        <v>0</v>
      </c>
      <c r="AL25" s="21"/>
      <c r="AO25" s="26">
        <f>SUMIFS('P23+P24 monthly Buchungen'!F2:F730,'P23+P24 monthly Buchungen'!D2:D730,$E25,'P23+P24 monthly Buchungen'!C2:C730,"&gt;="&amp;AO$4,'P23+P24 monthly Buchungen'!C2:C730,"&lt;"&amp;AO$5+1,'P23+P24 monthly Buchungen'!L2:L730,"Ausgaben")-SUMIFS('P23+P24 monthly Buchungen'!F2:F730,'P23+P24 monthly Buchungen'!D2:D730,$E25,'P23+P24 monthly Buchungen'!C2:C730,"&gt;="&amp;AO$4,'P23+P24 monthly Buchungen'!C2:C730,"&lt;"&amp;AO$5+1,'P23+P24 monthly Buchungen'!P2:P730,"Einnahmen")+SUMIFS('P23+P24 monthly Buchungen'!F2:F730,'P23+P24 monthly Buchungen'!D2:D730,$E25,'P23+P24 monthly Buchungen'!C2:C730,"&gt;="&amp;AO$4,'P23+P24 monthly Buchungen'!C2:C730,"&lt;"&amp;AO$5+1,'P23+P24 monthly Buchungen'!L2:L730,"Einnahmen")-SUMIFS('P23+P24 monthly Buchungen'!F2:F730,'P23+P24 monthly Buchungen'!D2:D730,$E25,'P23+P24 monthly Buchungen'!C2:C730,"&gt;="&amp;AO$4,'P23+P24 monthly Buchungen'!C2:C730,"&lt;"&amp;AO$5+1,'P23+P24 monthly Buchungen'!P2:P730,"Ausgaben")</f>
        <v>0</v>
      </c>
      <c r="AP25" s="21"/>
      <c r="AS25" s="26">
        <f>SUMIFS('P23+P24 monthly Buchungen'!F2:F730,'P23+P24 monthly Buchungen'!D2:D730,$E25,'P23+P24 monthly Buchungen'!C2:C730,"&gt;="&amp;AS$4,'P23+P24 monthly Buchungen'!C2:C730,"&lt;"&amp;AS$5+1,'P23+P24 monthly Buchungen'!L2:L730,"Ausgaben")-SUMIFS('P23+P24 monthly Buchungen'!F2:F730,'P23+P24 monthly Buchungen'!D2:D730,$E25,'P23+P24 monthly Buchungen'!C2:C730,"&gt;="&amp;AS$4,'P23+P24 monthly Buchungen'!C2:C730,"&lt;"&amp;AS$5+1,'P23+P24 monthly Buchungen'!P2:P730,"Einnahmen")+SUMIFS('P23+P24 monthly Buchungen'!F2:F730,'P23+P24 monthly Buchungen'!D2:D730,$E25,'P23+P24 monthly Buchungen'!C2:C730,"&gt;="&amp;AS$4,'P23+P24 monthly Buchungen'!C2:C730,"&lt;"&amp;AS$5+1,'P23+P24 monthly Buchungen'!L2:L730,"Einnahmen")-SUMIFS('P23+P24 monthly Buchungen'!F2:F730,'P23+P24 monthly Buchungen'!D2:D730,$E25,'P23+P24 monthly Buchungen'!C2:C730,"&gt;="&amp;AS$4,'P23+P24 monthly Buchungen'!C2:C730,"&lt;"&amp;AS$5+1,'P23+P24 monthly Buchungen'!P2:P730,"Ausgaben")</f>
        <v>0</v>
      </c>
      <c r="AT25" s="21"/>
      <c r="AW25" s="26">
        <f>SUMIFS('P23+P24 monthly Buchungen'!F2:F730,'P23+P24 monthly Buchungen'!D2:D730,$E25,'P23+P24 monthly Buchungen'!C2:C730,"&gt;="&amp;AW$4,'P23+P24 monthly Buchungen'!C2:C730,"&lt;"&amp;AW$5+1,'P23+P24 monthly Buchungen'!L2:L730,"Ausgaben")-SUMIFS('P23+P24 monthly Buchungen'!F2:F730,'P23+P24 monthly Buchungen'!D2:D730,$E25,'P23+P24 monthly Buchungen'!C2:C730,"&gt;="&amp;AW$4,'P23+P24 monthly Buchungen'!C2:C730,"&lt;"&amp;AW$5+1,'P23+P24 monthly Buchungen'!P2:P730,"Einnahmen")+SUMIFS('P23+P24 monthly Buchungen'!F2:F730,'P23+P24 monthly Buchungen'!D2:D730,$E25,'P23+P24 monthly Buchungen'!C2:C730,"&gt;="&amp;AW$4,'P23+P24 monthly Buchungen'!C2:C730,"&lt;"&amp;AW$5+1,'P23+P24 monthly Buchungen'!L2:L730,"Einnahmen")-SUMIFS('P23+P24 monthly Buchungen'!F2:F730,'P23+P24 monthly Buchungen'!D2:D730,$E25,'P23+P24 monthly Buchungen'!C2:C730,"&gt;="&amp;AW$4,'P23+P24 monthly Buchungen'!C2:C730,"&lt;"&amp;AW$5+1,'P23+P24 monthly Buchungen'!P2:P730,"Ausgaben")</f>
        <v>0</v>
      </c>
      <c r="AX25" s="21"/>
      <c r="BA25" s="26">
        <f>SUMIFS('P23+P24 monthly Buchungen'!F2:F730,'P23+P24 monthly Buchungen'!D2:D730,$E25,'P23+P24 monthly Buchungen'!C2:C730,"&gt;="&amp;BA$4,'P23+P24 monthly Buchungen'!C2:C730,"&lt;"&amp;BA$5+1,'P23+P24 monthly Buchungen'!L2:L730,"Ausgaben")-SUMIFS('P23+P24 monthly Buchungen'!F2:F730,'P23+P24 monthly Buchungen'!D2:D730,$E25,'P23+P24 monthly Buchungen'!C2:C730,"&gt;="&amp;BA$4,'P23+P24 monthly Buchungen'!C2:C730,"&lt;"&amp;BA$5+1,'P23+P24 monthly Buchungen'!P2:P730,"Einnahmen")+SUMIFS('P23+P24 monthly Buchungen'!F2:F730,'P23+P24 monthly Buchungen'!D2:D730,$E25,'P23+P24 monthly Buchungen'!C2:C730,"&gt;="&amp;BA$4,'P23+P24 monthly Buchungen'!C2:C730,"&lt;"&amp;BA$5+1,'P23+P24 monthly Buchungen'!L2:L730,"Einnahmen")-SUMIFS('P23+P24 monthly Buchungen'!F2:F730,'P23+P24 monthly Buchungen'!D2:D730,$E25,'P23+P24 monthly Buchungen'!C2:C730,"&gt;="&amp;BA$4,'P23+P24 monthly Buchungen'!C2:C730,"&lt;"&amp;BA$5+1,'P23+P24 monthly Buchungen'!P2:P730,"Ausgaben")</f>
        <v>0</v>
      </c>
      <c r="BB25" s="21"/>
      <c r="BE25" s="26">
        <f>SUMIFS('P23+P24 monthly Buchungen'!F2:F730,'P23+P24 monthly Buchungen'!D2:D730,$E25,'P23+P24 monthly Buchungen'!C2:C730,"&gt;="&amp;BE$4,'P23+P24 monthly Buchungen'!C2:C730,"&lt;"&amp;BE$5+1,'P23+P24 monthly Buchungen'!L2:L730,"Ausgaben")-SUMIFS('P23+P24 monthly Buchungen'!F2:F730,'P23+P24 monthly Buchungen'!D2:D730,$E25,'P23+P24 monthly Buchungen'!C2:C730,"&gt;="&amp;BE$4,'P23+P24 monthly Buchungen'!C2:C730,"&lt;"&amp;BE$5+1,'P23+P24 monthly Buchungen'!P2:P730,"Einnahmen")+SUMIFS('P23+P24 monthly Buchungen'!F2:F730,'P23+P24 monthly Buchungen'!D2:D730,$E25,'P23+P24 monthly Buchungen'!C2:C730,"&gt;="&amp;BE$4,'P23+P24 monthly Buchungen'!C2:C730,"&lt;"&amp;BE$5+1,'P23+P24 monthly Buchungen'!L2:L730,"Einnahmen")-SUMIFS('P23+P24 monthly Buchungen'!F2:F730,'P23+P24 monthly Buchungen'!D2:D730,$E25,'P23+P24 monthly Buchungen'!C2:C730,"&gt;="&amp;BE$4,'P23+P24 monthly Buchungen'!C2:C730,"&lt;"&amp;BE$5+1,'P23+P24 monthly Buchungen'!P2:P730,"Ausgaben")</f>
        <v>0</v>
      </c>
      <c r="BF25" s="21"/>
      <c r="BI25" s="26">
        <f>SUMIFS('P23+P24 monthly Buchungen'!F2:F730,'P23+P24 monthly Buchungen'!D2:D730,$E25,'P23+P24 monthly Buchungen'!C2:C730,"&gt;="&amp;BI$4,'P23+P24 monthly Buchungen'!C2:C730,"&lt;"&amp;BI$5+1,'P23+P24 monthly Buchungen'!L2:L730,"Ausgaben")-SUMIFS('P23+P24 monthly Buchungen'!F2:F730,'P23+P24 monthly Buchungen'!D2:D730,$E25,'P23+P24 monthly Buchungen'!C2:C730,"&gt;="&amp;BI$4,'P23+P24 monthly Buchungen'!C2:C730,"&lt;"&amp;BI$5+1,'P23+P24 monthly Buchungen'!P2:P730,"Einnahmen")+SUMIFS('P23+P24 monthly Buchungen'!F2:F730,'P23+P24 monthly Buchungen'!D2:D730,$E25,'P23+P24 monthly Buchungen'!C2:C730,"&gt;="&amp;BI$4,'P23+P24 monthly Buchungen'!C2:C730,"&lt;"&amp;BI$5+1,'P23+P24 monthly Buchungen'!L2:L730,"Einnahmen")-SUMIFS('P23+P24 monthly Buchungen'!F2:F730,'P23+P24 monthly Buchungen'!D2:D730,$E25,'P23+P24 monthly Buchungen'!C2:C730,"&gt;="&amp;BI$4,'P23+P24 monthly Buchungen'!C2:C730,"&lt;"&amp;BI$5+1,'P23+P24 monthly Buchungen'!P2:P730,"Ausgaben")</f>
        <v>0</v>
      </c>
      <c r="BJ25" s="21"/>
      <c r="BM25" s="26">
        <f>SUMIFS('P23+P24 monthly Buchungen'!F2:F730,'P23+P24 monthly Buchungen'!D2:D730,$E25,'P23+P24 monthly Buchungen'!C2:C730,"&gt;="&amp;BM$4,'P23+P24 monthly Buchungen'!C2:C730,"&lt;"&amp;BM$5+1,'P23+P24 monthly Buchungen'!L2:L730,"Ausgaben")-SUMIFS('P23+P24 monthly Buchungen'!F2:F730,'P23+P24 monthly Buchungen'!D2:D730,$E25,'P23+P24 monthly Buchungen'!C2:C730,"&gt;="&amp;BM$4,'P23+P24 monthly Buchungen'!C2:C730,"&lt;"&amp;BM$5+1,'P23+P24 monthly Buchungen'!P2:P730,"Einnahmen")+SUMIFS('P23+P24 monthly Buchungen'!F2:F730,'P23+P24 monthly Buchungen'!D2:D730,$E25,'P23+P24 monthly Buchungen'!C2:C730,"&gt;="&amp;BM$4,'P23+P24 monthly Buchungen'!C2:C730,"&lt;"&amp;BM$5+1,'P23+P24 monthly Buchungen'!L2:L730,"Einnahmen")-SUMIFS('P23+P24 monthly Buchungen'!F2:F730,'P23+P24 monthly Buchungen'!D2:D730,$E25,'P23+P24 monthly Buchungen'!C2:C730,"&gt;="&amp;BM$4,'P23+P24 monthly Buchungen'!C2:C730,"&lt;"&amp;BM$5+1,'P23+P24 monthly Buchungen'!P2:P730,"Ausgaben")</f>
        <v>0</v>
      </c>
      <c r="BN25" s="21"/>
      <c r="BQ25" s="26">
        <f>SUMIFS('P23+P24 monthly Buchungen'!F2:F730,'P23+P24 monthly Buchungen'!D2:D730,$E25,'P23+P24 monthly Buchungen'!C2:C730,"&gt;="&amp;BQ$4,'P23+P24 monthly Buchungen'!C2:C730,"&lt;"&amp;BQ$5+1,'P23+P24 monthly Buchungen'!L2:L730,"Ausgaben")-SUMIFS('P23+P24 monthly Buchungen'!F2:F730,'P23+P24 monthly Buchungen'!D2:D730,$E25,'P23+P24 monthly Buchungen'!C2:C730,"&gt;="&amp;BQ$4,'P23+P24 monthly Buchungen'!C2:C730,"&lt;"&amp;BQ$5+1,'P23+P24 monthly Buchungen'!P2:P730,"Einnahmen")+SUMIFS('P23+P24 monthly Buchungen'!F2:F730,'P23+P24 monthly Buchungen'!D2:D730,$E25,'P23+P24 monthly Buchungen'!C2:C730,"&gt;="&amp;BQ$4,'P23+P24 monthly Buchungen'!C2:C730,"&lt;"&amp;BQ$5+1,'P23+P24 monthly Buchungen'!L2:L730,"Einnahmen")-SUMIFS('P23+P24 monthly Buchungen'!F2:F730,'P23+P24 monthly Buchungen'!D2:D730,$E25,'P23+P24 monthly Buchungen'!C2:C730,"&gt;="&amp;BQ$4,'P23+P24 monthly Buchungen'!C2:C730,"&lt;"&amp;BQ$5+1,'P23+P24 monthly Buchungen'!P2:P730,"Ausgaben")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Buchungen'!F2:F730,'P23+P24 monthly Buchungen'!D2:D730,$E25,'P23+P24 monthly Buchungen'!C2:C730,"&gt;="&amp;CC$4,'P23+P24 monthly Buchungen'!C2:C730,"&lt;"&amp;CC$5+1,'P23+P24 monthly Buchungen'!L2:L730,"Ausgaben")-SUMIFS('P23+P24 monthly Buchungen'!F2:F730,'P23+P24 monthly Buchungen'!D2:D730,$E25,'P23+P24 monthly Buchungen'!C2:C730,"&gt;="&amp;CC$4,'P23+P24 monthly Buchungen'!C2:C730,"&lt;"&amp;CC$5+1,'P23+P24 monthly Buchungen'!P2:P730,"Einnahmen")+SUMIFS('P23+P24 monthly Buchungen'!F2:F730,'P23+P24 monthly Buchungen'!D2:D730,$E25,'P23+P24 monthly Buchungen'!C2:C730,"&gt;="&amp;CC$4,'P23+P24 monthly Buchungen'!C2:C730,"&lt;"&amp;CC$5+1,'P23+P24 monthly Buchungen'!L2:L730,"Einnahmen")-SUMIFS('P23+P24 monthly Buchungen'!F2:F730,'P23+P24 monthly Buchungen'!D2:D730,$E25,'P23+P24 monthly Buchungen'!C2:C730,"&gt;="&amp;CC$4,'P23+P24 monthly Buchungen'!C2:C730,"&lt;"&amp;CC$5+1,'P23+P24 monthly Buchungen'!P2:P730,"Ausgaben")</f>
        <v>0</v>
      </c>
      <c r="CD25" s="21"/>
      <c r="CG25" s="26">
        <f>SUMIFS('P23+P24 monthly Buchungen'!F2:F730,'P23+P24 monthly Buchungen'!D2:D730,$E25,'P23+P24 monthly Buchungen'!C2:C730,"&gt;="&amp;CG$4,'P23+P24 monthly Buchungen'!C2:C730,"&lt;"&amp;CG$5+1,'P23+P24 monthly Buchungen'!L2:L730,"Ausgaben")-SUMIFS('P23+P24 monthly Buchungen'!F2:F730,'P23+P24 monthly Buchungen'!D2:D730,$E25,'P23+P24 monthly Buchungen'!C2:C730,"&gt;="&amp;CG$4,'P23+P24 monthly Buchungen'!C2:C730,"&lt;"&amp;CG$5+1,'P23+P24 monthly Buchungen'!P2:P730,"Einnahmen")+SUMIFS('P23+P24 monthly Buchungen'!F2:F730,'P23+P24 monthly Buchungen'!D2:D730,$E25,'P23+P24 monthly Buchungen'!C2:C730,"&gt;="&amp;CG$4,'P23+P24 monthly Buchungen'!C2:C730,"&lt;"&amp;CG$5+1,'P23+P24 monthly Buchungen'!L2:L730,"Einnahmen")-SUMIFS('P23+P24 monthly Buchungen'!F2:F730,'P23+P24 monthly Buchungen'!D2:D730,$E25,'P23+P24 monthly Buchungen'!C2:C730,"&gt;="&amp;CG$4,'P23+P24 monthly Buchungen'!C2:C730,"&lt;"&amp;CG$5+1,'P23+P24 monthly Buchungen'!P2:P730,"Ausgaben")</f>
        <v>0</v>
      </c>
      <c r="CH25" s="21"/>
      <c r="CK25" s="26">
        <f>SUMIFS('P23+P24 monthly Buchungen'!F2:F730,'P23+P24 monthly Buchungen'!D2:D730,$E25,'P23+P24 monthly Buchungen'!C2:C730,"&gt;="&amp;CK$4,'P23+P24 monthly Buchungen'!C2:C730,"&lt;"&amp;CK$5+1,'P23+P24 monthly Buchungen'!L2:L730,"Ausgaben")-SUMIFS('P23+P24 monthly Buchungen'!F2:F730,'P23+P24 monthly Buchungen'!D2:D730,$E25,'P23+P24 monthly Buchungen'!C2:C730,"&gt;="&amp;CK$4,'P23+P24 monthly Buchungen'!C2:C730,"&lt;"&amp;CK$5+1,'P23+P24 monthly Buchungen'!P2:P730,"Einnahmen")+SUMIFS('P23+P24 monthly Buchungen'!F2:F730,'P23+P24 monthly Buchungen'!D2:D730,$E25,'P23+P24 monthly Buchungen'!C2:C730,"&gt;="&amp;CK$4,'P23+P24 monthly Buchungen'!C2:C730,"&lt;"&amp;CK$5+1,'P23+P24 monthly Buchungen'!L2:L730,"Einnahmen")-SUMIFS('P23+P24 monthly Buchungen'!F2:F730,'P23+P24 monthly Buchungen'!D2:D730,$E25,'P23+P24 monthly Buchungen'!C2:C730,"&gt;="&amp;CK$4,'P23+P24 monthly Buchungen'!C2:C730,"&lt;"&amp;CK$5+1,'P23+P24 monthly Buchungen'!P2:P730,"Ausgaben")</f>
        <v>0</v>
      </c>
      <c r="CL25" s="21"/>
      <c r="CO25" s="26">
        <f>SUMIFS('P23+P24 monthly Buchungen'!F2:F730,'P23+P24 monthly Buchungen'!D2:D730,$E25,'P23+P24 monthly Buchungen'!C2:C730,"&gt;="&amp;CO$4,'P23+P24 monthly Buchungen'!C2:C730,"&lt;"&amp;CO$5+1,'P23+P24 monthly Buchungen'!L2:L730,"Ausgaben")-SUMIFS('P23+P24 monthly Buchungen'!F2:F730,'P23+P24 monthly Buchungen'!D2:D730,$E25,'P23+P24 monthly Buchungen'!C2:C730,"&gt;="&amp;CO$4,'P23+P24 monthly Buchungen'!C2:C730,"&lt;"&amp;CO$5+1,'P23+P24 monthly Buchungen'!P2:P730,"Einnahmen")+SUMIFS('P23+P24 monthly Buchungen'!F2:F730,'P23+P24 monthly Buchungen'!D2:D730,$E25,'P23+P24 monthly Buchungen'!C2:C730,"&gt;="&amp;CO$4,'P23+P24 monthly Buchungen'!C2:C730,"&lt;"&amp;CO$5+1,'P23+P24 monthly Buchungen'!L2:L730,"Einnahmen")-SUMIFS('P23+P24 monthly Buchungen'!F2:F730,'P23+P24 monthly Buchungen'!D2:D730,$E25,'P23+P24 monthly Buchungen'!C2:C730,"&gt;="&amp;CO$4,'P23+P24 monthly Buchungen'!C2:C730,"&lt;"&amp;CO$5+1,'P23+P24 monthly Buchungen'!P2:P730,"Ausgaben")</f>
        <v>0</v>
      </c>
      <c r="CP25" s="21"/>
      <c r="CS25" s="26">
        <f>SUMIFS('P23+P24 monthly Buchungen'!F2:F730,'P23+P24 monthly Buchungen'!D2:D730,$E25,'P23+P24 monthly Buchungen'!C2:C730,"&gt;="&amp;CS$4,'P23+P24 monthly Buchungen'!C2:C730,"&lt;"&amp;CS$5+1,'P23+P24 monthly Buchungen'!L2:L730,"Ausgaben")-SUMIFS('P23+P24 monthly Buchungen'!F2:F730,'P23+P24 monthly Buchungen'!D2:D730,$E25,'P23+P24 monthly Buchungen'!C2:C730,"&gt;="&amp;CS$4,'P23+P24 monthly Buchungen'!C2:C730,"&lt;"&amp;CS$5+1,'P23+P24 monthly Buchungen'!P2:P730,"Einnahmen")+SUMIFS('P23+P24 monthly Buchungen'!F2:F730,'P23+P24 monthly Buchungen'!D2:D730,$E25,'P23+P24 monthly Buchungen'!C2:C730,"&gt;="&amp;CS$4,'P23+P24 monthly Buchungen'!C2:C730,"&lt;"&amp;CS$5+1,'P23+P24 monthly Buchungen'!L2:L730,"Einnahmen")-SUMIFS('P23+P24 monthly Buchungen'!F2:F730,'P23+P24 monthly Buchungen'!D2:D730,$E25,'P23+P24 monthly Buchungen'!C2:C730,"&gt;="&amp;CS$4,'P23+P24 monthly Buchungen'!C2:C730,"&lt;"&amp;CS$5+1,'P23+P24 monthly Buchungen'!P2:P730,"Ausgaben")</f>
        <v>0</v>
      </c>
      <c r="CT25" s="21"/>
      <c r="CW25" s="26">
        <f>SUMIFS('P23+P24 monthly Buchungen'!F2:F730,'P23+P24 monthly Buchungen'!D2:D730,$E25,'P23+P24 monthly Buchungen'!C2:C730,"&gt;="&amp;CW$4,'P23+P24 monthly Buchungen'!C2:C730,"&lt;"&amp;CW$5+1,'P23+P24 monthly Buchungen'!L2:L730,"Ausgaben")-SUMIFS('P23+P24 monthly Buchungen'!F2:F730,'P23+P24 monthly Buchungen'!D2:D730,$E25,'P23+P24 monthly Buchungen'!C2:C730,"&gt;="&amp;CW$4,'P23+P24 monthly Buchungen'!C2:C730,"&lt;"&amp;CW$5+1,'P23+P24 monthly Buchungen'!P2:P730,"Einnahmen")+SUMIFS('P23+P24 monthly Buchungen'!F2:F730,'P23+P24 monthly Buchungen'!D2:D730,$E25,'P23+P24 monthly Buchungen'!C2:C730,"&gt;="&amp;CW$4,'P23+P24 monthly Buchungen'!C2:C730,"&lt;"&amp;CW$5+1,'P23+P24 monthly Buchungen'!L2:L730,"Einnahmen")-SUMIFS('P23+P24 monthly Buchungen'!F2:F730,'P23+P24 monthly Buchungen'!D2:D730,$E25,'P23+P24 monthly Buchungen'!C2:C730,"&gt;="&amp;CW$4,'P23+P24 monthly Buchungen'!C2:C730,"&lt;"&amp;CW$5+1,'P23+P24 monthly Buchungen'!P2:P730,"Ausgaben")</f>
        <v>0</v>
      </c>
      <c r="CX25" s="21"/>
      <c r="DA25" s="26">
        <f>SUMIFS('P23+P24 monthly Buchungen'!F2:F730,'P23+P24 monthly Buchungen'!D2:D730,$E25,'P23+P24 monthly Buchungen'!C2:C730,"&gt;="&amp;DA$4,'P23+P24 monthly Buchungen'!C2:C730,"&lt;"&amp;DA$5+1,'P23+P24 monthly Buchungen'!L2:L730,"Ausgaben")-SUMIFS('P23+P24 monthly Buchungen'!F2:F730,'P23+P24 monthly Buchungen'!D2:D730,$E25,'P23+P24 monthly Buchungen'!C2:C730,"&gt;="&amp;DA$4,'P23+P24 monthly Buchungen'!C2:C730,"&lt;"&amp;DA$5+1,'P23+P24 monthly Buchungen'!P2:P730,"Einnahmen")+SUMIFS('P23+P24 monthly Buchungen'!F2:F730,'P23+P24 monthly Buchungen'!D2:D730,$E25,'P23+P24 monthly Buchungen'!C2:C730,"&gt;="&amp;DA$4,'P23+P24 monthly Buchungen'!C2:C730,"&lt;"&amp;DA$5+1,'P23+P24 monthly Buchungen'!L2:L730,"Einnahmen")-SUMIFS('P23+P24 monthly Buchungen'!F2:F730,'P23+P24 monthly Buchungen'!D2:D730,$E25,'P23+P24 monthly Buchungen'!C2:C730,"&gt;="&amp;DA$4,'P23+P24 monthly Buchungen'!C2:C730,"&lt;"&amp;DA$5+1,'P23+P24 monthly Buchungen'!P2:P730,"Ausgaben")</f>
        <v>0</v>
      </c>
      <c r="DB25" s="21"/>
      <c r="DE25" s="26">
        <f>SUMIFS('P23+P24 monthly Buchungen'!F2:F730,'P23+P24 monthly Buchungen'!D2:D730,$E25,'P23+P24 monthly Buchungen'!C2:C730,"&gt;="&amp;DE$4,'P23+P24 monthly Buchungen'!C2:C730,"&lt;"&amp;DE$5+1,'P23+P24 monthly Buchungen'!L2:L730,"Ausgaben")-SUMIFS('P23+P24 monthly Buchungen'!F2:F730,'P23+P24 monthly Buchungen'!D2:D730,$E25,'P23+P24 monthly Buchungen'!C2:C730,"&gt;="&amp;DE$4,'P23+P24 monthly Buchungen'!C2:C730,"&lt;"&amp;DE$5+1,'P23+P24 monthly Buchungen'!P2:P730,"Einnahmen")+SUMIFS('P23+P24 monthly Buchungen'!F2:F730,'P23+P24 monthly Buchungen'!D2:D730,$E25,'P23+P24 monthly Buchungen'!C2:C730,"&gt;="&amp;DE$4,'P23+P24 monthly Buchungen'!C2:C730,"&lt;"&amp;DE$5+1,'P23+P24 monthly Buchungen'!L2:L730,"Einnahmen")-SUMIFS('P23+P24 monthly Buchungen'!F2:F730,'P23+P24 monthly Buchungen'!D2:D730,$E25,'P23+P24 monthly Buchungen'!C2:C730,"&gt;="&amp;DE$4,'P23+P24 monthly Buchungen'!C2:C730,"&lt;"&amp;DE$5+1,'P23+P24 monthly Buchungen'!P2:P730,"Ausgaben")</f>
        <v>0</v>
      </c>
      <c r="DF25" s="21"/>
      <c r="DI25" s="26">
        <f>SUMIFS('P23+P24 monthly Buchungen'!F2:F730,'P23+P24 monthly Buchungen'!D2:D730,$E25,'P23+P24 monthly Buchungen'!C2:C730,"&gt;="&amp;DI$4,'P23+P24 monthly Buchungen'!C2:C730,"&lt;"&amp;DI$5+1,'P23+P24 monthly Buchungen'!L2:L730,"Ausgaben")-SUMIFS('P23+P24 monthly Buchungen'!F2:F730,'P23+P24 monthly Buchungen'!D2:D730,$E25,'P23+P24 monthly Buchungen'!C2:C730,"&gt;="&amp;DI$4,'P23+P24 monthly Buchungen'!C2:C730,"&lt;"&amp;DI$5+1,'P23+P24 monthly Buchungen'!P2:P730,"Einnahmen")+SUMIFS('P23+P24 monthly Buchungen'!F2:F730,'P23+P24 monthly Buchungen'!D2:D730,$E25,'P23+P24 monthly Buchungen'!C2:C730,"&gt;="&amp;DI$4,'P23+P24 monthly Buchungen'!C2:C730,"&lt;"&amp;DI$5+1,'P23+P24 monthly Buchungen'!L2:L730,"Einnahmen")-SUMIFS('P23+P24 monthly Buchungen'!F2:F730,'P23+P24 monthly Buchungen'!D2:D730,$E25,'P23+P24 monthly Buchungen'!C2:C730,"&gt;="&amp;DI$4,'P23+P24 monthly Buchungen'!C2:C730,"&lt;"&amp;DI$5+1,'P23+P24 monthly Buchungen'!P2:P730,"Ausgaben")</f>
        <v>0</v>
      </c>
      <c r="DJ25" s="21"/>
      <c r="DM25" s="26">
        <f>SUMIFS('P23+P24 monthly Buchungen'!F2:F730,'P23+P24 monthly Buchungen'!D2:D730,$E25,'P23+P24 monthly Buchungen'!C2:C730,"&gt;="&amp;DM$4,'P23+P24 monthly Buchungen'!C2:C730,"&lt;"&amp;DM$5+1,'P23+P24 monthly Buchungen'!L2:L730,"Ausgaben")-SUMIFS('P23+P24 monthly Buchungen'!F2:F730,'P23+P24 monthly Buchungen'!D2:D730,$E25,'P23+P24 monthly Buchungen'!C2:C730,"&gt;="&amp;DM$4,'P23+P24 monthly Buchungen'!C2:C730,"&lt;"&amp;DM$5+1,'P23+P24 monthly Buchungen'!P2:P730,"Einnahmen")+SUMIFS('P23+P24 monthly Buchungen'!F2:F730,'P23+P24 monthly Buchungen'!D2:D730,$E25,'P23+P24 monthly Buchungen'!C2:C730,"&gt;="&amp;DM$4,'P23+P24 monthly Buchungen'!C2:C730,"&lt;"&amp;DM$5+1,'P23+P24 monthly Buchungen'!L2:L730,"Einnahmen")-SUMIFS('P23+P24 monthly Buchungen'!F2:F730,'P23+P24 monthly Buchungen'!D2:D730,$E25,'P23+P24 monthly Buchungen'!C2:C730,"&gt;="&amp;DM$4,'P23+P24 monthly Buchungen'!C2:C730,"&lt;"&amp;DM$5+1,'P23+P24 monthly Buchungen'!P2:P730,"Ausgaben")</f>
        <v>0</v>
      </c>
      <c r="DN25" s="21"/>
      <c r="DQ25" s="26">
        <f>SUMIFS('P23+P24 monthly Buchungen'!F2:F730,'P23+P24 monthly Buchungen'!D2:D730,$E25,'P23+P24 monthly Buchungen'!C2:C730,"&gt;="&amp;DQ$4,'P23+P24 monthly Buchungen'!C2:C730,"&lt;"&amp;DQ$5+1,'P23+P24 monthly Buchungen'!L2:L730,"Ausgaben")-SUMIFS('P23+P24 monthly Buchungen'!F2:F730,'P23+P24 monthly Buchungen'!D2:D730,$E25,'P23+P24 monthly Buchungen'!C2:C730,"&gt;="&amp;DQ$4,'P23+P24 monthly Buchungen'!C2:C730,"&lt;"&amp;DQ$5+1,'P23+P24 monthly Buchungen'!P2:P730,"Einnahmen")+SUMIFS('P23+P24 monthly Buchungen'!F2:F730,'P23+P24 monthly Buchungen'!D2:D730,$E25,'P23+P24 monthly Buchungen'!C2:C730,"&gt;="&amp;DQ$4,'P23+P24 monthly Buchungen'!C2:C730,"&lt;"&amp;DQ$5+1,'P23+P24 monthly Buchungen'!L2:L730,"Einnahmen")-SUMIFS('P23+P24 monthly Buchungen'!F2:F730,'P23+P24 monthly Buchungen'!D2:D730,$E25,'P23+P24 monthly Buchungen'!C2:C730,"&gt;="&amp;DQ$4,'P23+P24 monthly Buchungen'!C2:C730,"&lt;"&amp;DQ$5+1,'P23+P24 monthly Buchungen'!P2:P730,"Ausgaben")</f>
        <v>0</v>
      </c>
      <c r="DR25" s="21"/>
      <c r="DU25" s="26">
        <f>SUMIFS('P23+P24 monthly Buchungen'!F2:F730,'P23+P24 monthly Buchungen'!D2:D730,$E25,'P23+P24 monthly Buchungen'!C2:C730,"&gt;="&amp;DU$4,'P23+P24 monthly Buchungen'!C2:C730,"&lt;"&amp;DU$5+1,'P23+P24 monthly Buchungen'!L2:L730,"Ausgaben")-SUMIFS('P23+P24 monthly Buchungen'!F2:F730,'P23+P24 monthly Buchungen'!D2:D730,$E25,'P23+P24 monthly Buchungen'!C2:C730,"&gt;="&amp;DU$4,'P23+P24 monthly Buchungen'!C2:C730,"&lt;"&amp;DU$5+1,'P23+P24 monthly Buchungen'!P2:P730,"Einnahmen")+SUMIFS('P23+P24 monthly Buchungen'!F2:F730,'P23+P24 monthly Buchungen'!D2:D730,$E25,'P23+P24 monthly Buchungen'!C2:C730,"&gt;="&amp;DU$4,'P23+P24 monthly Buchungen'!C2:C730,"&lt;"&amp;DU$5+1,'P23+P24 monthly Buchungen'!L2:L730,"Einnahmen")-SUMIFS('P23+P24 monthly Buchungen'!F2:F730,'P23+P24 monthly Buchungen'!D2:D730,$E25,'P23+P24 monthly Buchungen'!C2:C730,"&gt;="&amp;DU$4,'P23+P24 monthly Buchungen'!C2:C730,"&lt;"&amp;DU$5+1,'P23+P24 monthly Buchungen'!P2:P730,"Ausgaben")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Buchungen'!F2:F730,'P23+P24 monthly Buchungen'!D2:D730,$E25,'P23+P24 monthly Buchungen'!C2:C730,"&gt;="&amp;EG$4,'P23+P24 monthly Buchungen'!C2:C730,"&lt;"&amp;EG$5+1,'P23+P24 monthly Buchungen'!L2:L730,"Ausgaben")-SUMIFS('P23+P24 monthly Buchungen'!F2:F730,'P23+P24 monthly Buchungen'!D2:D730,$E25,'P23+P24 monthly Buchungen'!C2:C730,"&gt;="&amp;EG$4,'P23+P24 monthly Buchungen'!C2:C730,"&lt;"&amp;EG$5+1,'P23+P24 monthly Buchungen'!P2:P730,"Einnahmen")+SUMIFS('P23+P24 monthly Buchungen'!F2:F730,'P23+P24 monthly Buchungen'!D2:D730,$E25,'P23+P24 monthly Buchungen'!C2:C730,"&gt;="&amp;EG$4,'P23+P24 monthly Buchungen'!C2:C730,"&lt;"&amp;EG$5+1,'P23+P24 monthly Buchungen'!L2:L730,"Einnahmen")-SUMIFS('P23+P24 monthly Buchungen'!F2:F730,'P23+P24 monthly Buchungen'!D2:D730,$E25,'P23+P24 monthly Buchungen'!C2:C730,"&gt;="&amp;EG$4,'P23+P24 monthly Buchungen'!C2:C730,"&lt;"&amp;EG$5+1,'P23+P24 monthly Buchungen'!P2:P730,"Ausgaben")</f>
        <v>0</v>
      </c>
      <c r="EH25" s="21"/>
      <c r="EK25" s="26">
        <f>SUMIFS('P23+P24 monthly Buchungen'!F2:F730,'P23+P24 monthly Buchungen'!D2:D730,$E25,'P23+P24 monthly Buchungen'!C2:C730,"&gt;="&amp;EK$4,'P23+P24 monthly Buchungen'!C2:C730,"&lt;"&amp;EK$5+1,'P23+P24 monthly Buchungen'!L2:L730,"Ausgaben")-SUMIFS('P23+P24 monthly Buchungen'!F2:F730,'P23+P24 monthly Buchungen'!D2:D730,$E25,'P23+P24 monthly Buchungen'!C2:C730,"&gt;="&amp;EK$4,'P23+P24 monthly Buchungen'!C2:C730,"&lt;"&amp;EK$5+1,'P23+P24 monthly Buchungen'!P2:P730,"Einnahmen")+SUMIFS('P23+P24 monthly Buchungen'!F2:F730,'P23+P24 monthly Buchungen'!D2:D730,$E25,'P23+P24 monthly Buchungen'!C2:C730,"&gt;="&amp;EK$4,'P23+P24 monthly Buchungen'!C2:C730,"&lt;"&amp;EK$5+1,'P23+P24 monthly Buchungen'!L2:L730,"Einnahmen")-SUMIFS('P23+P24 monthly Buchungen'!F2:F730,'P23+P24 monthly Buchungen'!D2:D730,$E25,'P23+P24 monthly Buchungen'!C2:C730,"&gt;="&amp;EK$4,'P23+P24 monthly Buchungen'!C2:C730,"&lt;"&amp;EK$5+1,'P23+P24 monthly Buchungen'!P2:P730,"Ausgaben")</f>
        <v>0</v>
      </c>
      <c r="EL25" s="21"/>
      <c r="EO25" s="26">
        <f>SUMIFS('P23+P24 monthly Buchungen'!F2:F730,'P23+P24 monthly Buchungen'!D2:D730,$E25,'P23+P24 monthly Buchungen'!C2:C730,"&gt;="&amp;EO$4,'P23+P24 monthly Buchungen'!C2:C730,"&lt;"&amp;EO$5+1,'P23+P24 monthly Buchungen'!L2:L730,"Ausgaben")-SUMIFS('P23+P24 monthly Buchungen'!F2:F730,'P23+P24 monthly Buchungen'!D2:D730,$E25,'P23+P24 monthly Buchungen'!C2:C730,"&gt;="&amp;EO$4,'P23+P24 monthly Buchungen'!C2:C730,"&lt;"&amp;EO$5+1,'P23+P24 monthly Buchungen'!P2:P730,"Einnahmen")+SUMIFS('P23+P24 monthly Buchungen'!F2:F730,'P23+P24 monthly Buchungen'!D2:D730,$E25,'P23+P24 monthly Buchungen'!C2:C730,"&gt;="&amp;EO$4,'P23+P24 monthly Buchungen'!C2:C730,"&lt;"&amp;EO$5+1,'P23+P24 monthly Buchungen'!L2:L730,"Einnahmen")-SUMIFS('P23+P24 monthly Buchungen'!F2:F730,'P23+P24 monthly Buchungen'!D2:D730,$E25,'P23+P24 monthly Buchungen'!C2:C730,"&gt;="&amp;EO$4,'P23+P24 monthly Buchungen'!C2:C730,"&lt;"&amp;EO$5+1,'P23+P24 monthly Buchungen'!P2:P730,"Ausgaben")</f>
        <v>0</v>
      </c>
      <c r="EP25" s="21"/>
      <c r="ES25" s="26">
        <f>SUMIFS('P23+P24 monthly Buchungen'!F2:F730,'P23+P24 monthly Buchungen'!D2:D730,$E25,'P23+P24 monthly Buchungen'!C2:C730,"&gt;="&amp;ES$4,'P23+P24 monthly Buchungen'!C2:C730,"&lt;"&amp;ES$5+1,'P23+P24 monthly Buchungen'!L2:L730,"Ausgaben")-SUMIFS('P23+P24 monthly Buchungen'!F2:F730,'P23+P24 monthly Buchungen'!D2:D730,$E25,'P23+P24 monthly Buchungen'!C2:C730,"&gt;="&amp;ES$4,'P23+P24 monthly Buchungen'!C2:C730,"&lt;"&amp;ES$5+1,'P23+P24 monthly Buchungen'!P2:P730,"Einnahmen")+SUMIFS('P23+P24 monthly Buchungen'!F2:F730,'P23+P24 monthly Buchungen'!D2:D730,$E25,'P23+P24 monthly Buchungen'!C2:C730,"&gt;="&amp;ES$4,'P23+P24 monthly Buchungen'!C2:C730,"&lt;"&amp;ES$5+1,'P23+P24 monthly Buchungen'!L2:L730,"Einnahmen")-SUMIFS('P23+P24 monthly Buchungen'!F2:F730,'P23+P24 monthly Buchungen'!D2:D730,$E25,'P23+P24 monthly Buchungen'!C2:C730,"&gt;="&amp;ES$4,'P23+P24 monthly Buchungen'!C2:C730,"&lt;"&amp;ES$5+1,'P23+P24 monthly Buchungen'!P2:P730,"Ausgaben")</f>
        <v>0</v>
      </c>
      <c r="ET25" s="21"/>
      <c r="EW25" s="26">
        <f>SUMIFS('P23+P24 monthly Buchungen'!F2:F730,'P23+P24 monthly Buchungen'!D2:D730,$E25,'P23+P24 monthly Buchungen'!C2:C730,"&gt;="&amp;EW$4,'P23+P24 monthly Buchungen'!C2:C730,"&lt;"&amp;EW$5+1,'P23+P24 monthly Buchungen'!L2:L730,"Ausgaben")-SUMIFS('P23+P24 monthly Buchungen'!F2:F730,'P23+P24 monthly Buchungen'!D2:D730,$E25,'P23+P24 monthly Buchungen'!C2:C730,"&gt;="&amp;EW$4,'P23+P24 monthly Buchungen'!C2:C730,"&lt;"&amp;EW$5+1,'P23+P24 monthly Buchungen'!P2:P730,"Einnahmen")+SUMIFS('P23+P24 monthly Buchungen'!F2:F730,'P23+P24 monthly Buchungen'!D2:D730,$E25,'P23+P24 monthly Buchungen'!C2:C730,"&gt;="&amp;EW$4,'P23+P24 monthly Buchungen'!C2:C730,"&lt;"&amp;EW$5+1,'P23+P24 monthly Buchungen'!L2:L730,"Einnahmen")-SUMIFS('P23+P24 monthly Buchungen'!F2:F730,'P23+P24 monthly Buchungen'!D2:D730,$E25,'P23+P24 monthly Buchungen'!C2:C730,"&gt;="&amp;EW$4,'P23+P24 monthly Buchungen'!C2:C730,"&lt;"&amp;EW$5+1,'P23+P24 monthly Buchungen'!P2:P730,"Ausgaben")</f>
        <v>0</v>
      </c>
      <c r="EX25" s="21"/>
      <c r="FA25" s="26">
        <f>SUMIFS('P23+P24 monthly Buchungen'!F2:F730,'P23+P24 monthly Buchungen'!D2:D730,$E25,'P23+P24 monthly Buchungen'!C2:C730,"&gt;="&amp;FA$4,'P23+P24 monthly Buchungen'!C2:C730,"&lt;"&amp;FA$5+1,'P23+P24 monthly Buchungen'!L2:L730,"Ausgaben")-SUMIFS('P23+P24 monthly Buchungen'!F2:F730,'P23+P24 monthly Buchungen'!D2:D730,$E25,'P23+P24 monthly Buchungen'!C2:C730,"&gt;="&amp;FA$4,'P23+P24 monthly Buchungen'!C2:C730,"&lt;"&amp;FA$5+1,'P23+P24 monthly Buchungen'!P2:P730,"Einnahmen")+SUMIFS('P23+P24 monthly Buchungen'!F2:F730,'P23+P24 monthly Buchungen'!D2:D730,$E25,'P23+P24 monthly Buchungen'!C2:C730,"&gt;="&amp;FA$4,'P23+P24 monthly Buchungen'!C2:C730,"&lt;"&amp;FA$5+1,'P23+P24 monthly Buchungen'!L2:L730,"Einnahmen")-SUMIFS('P23+P24 monthly Buchungen'!F2:F730,'P23+P24 monthly Buchungen'!D2:D730,$E25,'P23+P24 monthly Buchungen'!C2:C730,"&gt;="&amp;FA$4,'P23+P24 monthly Buchungen'!C2:C730,"&lt;"&amp;FA$5+1,'P23+P24 monthly Buchungen'!P2:P730,"Ausgaben")</f>
        <v>0</v>
      </c>
      <c r="FB25" s="21"/>
      <c r="FE25" s="26">
        <f>SUMIFS('P23+P24 monthly Buchungen'!F2:F730,'P23+P24 monthly Buchungen'!D2:D730,$E25,'P23+P24 monthly Buchungen'!C2:C730,"&gt;="&amp;FE$4,'P23+P24 monthly Buchungen'!C2:C730,"&lt;"&amp;FE$5+1,'P23+P24 monthly Buchungen'!L2:L730,"Ausgaben")-SUMIFS('P23+P24 monthly Buchungen'!F2:F730,'P23+P24 monthly Buchungen'!D2:D730,$E25,'P23+P24 monthly Buchungen'!C2:C730,"&gt;="&amp;FE$4,'P23+P24 monthly Buchungen'!C2:C730,"&lt;"&amp;FE$5+1,'P23+P24 monthly Buchungen'!P2:P730,"Einnahmen")+SUMIFS('P23+P24 monthly Buchungen'!F2:F730,'P23+P24 monthly Buchungen'!D2:D730,$E25,'P23+P24 monthly Buchungen'!C2:C730,"&gt;="&amp;FE$4,'P23+P24 monthly Buchungen'!C2:C730,"&lt;"&amp;FE$5+1,'P23+P24 monthly Buchungen'!L2:L730,"Einnahmen")-SUMIFS('P23+P24 monthly Buchungen'!F2:F730,'P23+P24 monthly Buchungen'!D2:D730,$E25,'P23+P24 monthly Buchungen'!C2:C730,"&gt;="&amp;FE$4,'P23+P24 monthly Buchungen'!C2:C730,"&lt;"&amp;FE$5+1,'P23+P24 monthly Buchungen'!P2:P730,"Ausgaben")</f>
        <v>0</v>
      </c>
      <c r="FF25" s="21"/>
      <c r="FI25" s="26">
        <f>SUMIFS('P23+P24 monthly Buchungen'!F2:F730,'P23+P24 monthly Buchungen'!D2:D730,$E25,'P23+P24 monthly Buchungen'!C2:C730,"&gt;="&amp;FI$4,'P23+P24 monthly Buchungen'!C2:C730,"&lt;"&amp;FI$5+1,'P23+P24 monthly Buchungen'!L2:L730,"Ausgaben")-SUMIFS('P23+P24 monthly Buchungen'!F2:F730,'P23+P24 monthly Buchungen'!D2:D730,$E25,'P23+P24 monthly Buchungen'!C2:C730,"&gt;="&amp;FI$4,'P23+P24 monthly Buchungen'!C2:C730,"&lt;"&amp;FI$5+1,'P23+P24 monthly Buchungen'!P2:P730,"Einnahmen")+SUMIFS('P23+P24 monthly Buchungen'!F2:F730,'P23+P24 monthly Buchungen'!D2:D730,$E25,'P23+P24 monthly Buchungen'!C2:C730,"&gt;="&amp;FI$4,'P23+P24 monthly Buchungen'!C2:C730,"&lt;"&amp;FI$5+1,'P23+P24 monthly Buchungen'!L2:L730,"Einnahmen")-SUMIFS('P23+P24 monthly Buchungen'!F2:F730,'P23+P24 monthly Buchungen'!D2:D730,$E25,'P23+P24 monthly Buchungen'!C2:C730,"&gt;="&amp;FI$4,'P23+P24 monthly Buchungen'!C2:C730,"&lt;"&amp;FI$5+1,'P23+P24 monthly Buchungen'!P2:P730,"Ausgaben")</f>
        <v>0</v>
      </c>
      <c r="FJ25" s="21"/>
      <c r="FM25" s="26">
        <f>SUMIFS('P23+P24 monthly Buchungen'!F2:F730,'P23+P24 monthly Buchungen'!D2:D730,$E25,'P23+P24 monthly Buchungen'!C2:C730,"&gt;="&amp;FM$4,'P23+P24 monthly Buchungen'!C2:C730,"&lt;"&amp;FM$5+1,'P23+P24 monthly Buchungen'!L2:L730,"Ausgaben")-SUMIFS('P23+P24 monthly Buchungen'!F2:F730,'P23+P24 monthly Buchungen'!D2:D730,$E25,'P23+P24 monthly Buchungen'!C2:C730,"&gt;="&amp;FM$4,'P23+P24 monthly Buchungen'!C2:C730,"&lt;"&amp;FM$5+1,'P23+P24 monthly Buchungen'!P2:P730,"Einnahmen")+SUMIFS('P23+P24 monthly Buchungen'!F2:F730,'P23+P24 monthly Buchungen'!D2:D730,$E25,'P23+P24 monthly Buchungen'!C2:C730,"&gt;="&amp;FM$4,'P23+P24 monthly Buchungen'!C2:C730,"&lt;"&amp;FM$5+1,'P23+P24 monthly Buchungen'!L2:L730,"Einnahmen")-SUMIFS('P23+P24 monthly Buchungen'!F2:F730,'P23+P24 monthly Buchungen'!D2:D730,$E25,'P23+P24 monthly Buchungen'!C2:C730,"&gt;="&amp;FM$4,'P23+P24 monthly Buchungen'!C2:C730,"&lt;"&amp;FM$5+1,'P23+P24 monthly Buchungen'!P2:P730,"Ausgaben")</f>
        <v>0</v>
      </c>
      <c r="FN25" s="21"/>
      <c r="FQ25" s="26">
        <f>SUMIFS('P23+P24 monthly Buchungen'!F2:F730,'P23+P24 monthly Buchungen'!D2:D730,$E25,'P23+P24 monthly Buchungen'!C2:C730,"&gt;="&amp;FQ$4,'P23+P24 monthly Buchungen'!C2:C730,"&lt;"&amp;FQ$5+1,'P23+P24 monthly Buchungen'!L2:L730,"Ausgaben")-SUMIFS('P23+P24 monthly Buchungen'!F2:F730,'P23+P24 monthly Buchungen'!D2:D730,$E25,'P23+P24 monthly Buchungen'!C2:C730,"&gt;="&amp;FQ$4,'P23+P24 monthly Buchungen'!C2:C730,"&lt;"&amp;FQ$5+1,'P23+P24 monthly Buchungen'!P2:P730,"Einnahmen")+SUMIFS('P23+P24 monthly Buchungen'!F2:F730,'P23+P24 monthly Buchungen'!D2:D730,$E25,'P23+P24 monthly Buchungen'!C2:C730,"&gt;="&amp;FQ$4,'P23+P24 monthly Buchungen'!C2:C730,"&lt;"&amp;FQ$5+1,'P23+P24 monthly Buchungen'!L2:L730,"Einnahmen")-SUMIFS('P23+P24 monthly Buchungen'!F2:F730,'P23+P24 monthly Buchungen'!D2:D730,$E25,'P23+P24 monthly Buchungen'!C2:C730,"&gt;="&amp;FQ$4,'P23+P24 monthly Buchungen'!C2:C730,"&lt;"&amp;FQ$5+1,'P23+P24 monthly Buchungen'!P2:P730,"Ausgaben")</f>
        <v>0</v>
      </c>
      <c r="FR25" s="21"/>
      <c r="FU25" s="26">
        <f>SUMIFS('P23+P24 monthly Buchungen'!F2:F730,'P23+P24 monthly Buchungen'!D2:D730,$E25,'P23+P24 monthly Buchungen'!C2:C730,"&gt;="&amp;FU$4,'P23+P24 monthly Buchungen'!C2:C730,"&lt;"&amp;FU$5+1,'P23+P24 monthly Buchungen'!L2:L730,"Ausgaben")-SUMIFS('P23+P24 monthly Buchungen'!F2:F730,'P23+P24 monthly Buchungen'!D2:D730,$E25,'P23+P24 monthly Buchungen'!C2:C730,"&gt;="&amp;FU$4,'P23+P24 monthly Buchungen'!C2:C730,"&lt;"&amp;FU$5+1,'P23+P24 monthly Buchungen'!P2:P730,"Einnahmen")+SUMIFS('P23+P24 monthly Buchungen'!F2:F730,'P23+P24 monthly Buchungen'!D2:D730,$E25,'P23+P24 monthly Buchungen'!C2:C730,"&gt;="&amp;FU$4,'P23+P24 monthly Buchungen'!C2:C730,"&lt;"&amp;FU$5+1,'P23+P24 monthly Buchungen'!L2:L730,"Einnahmen")-SUMIFS('P23+P24 monthly Buchungen'!F2:F730,'P23+P24 monthly Buchungen'!D2:D730,$E25,'P23+P24 monthly Buchungen'!C2:C730,"&gt;="&amp;FU$4,'P23+P24 monthly Buchungen'!C2:C730,"&lt;"&amp;FU$5+1,'P23+P24 monthly Buchungen'!P2:P730,"Ausgaben")</f>
        <v>0</v>
      </c>
      <c r="FV25" s="21"/>
      <c r="FY25" s="26">
        <f>SUMIFS('P23+P24 monthly Buchungen'!F2:F730,'P23+P24 monthly Buchungen'!D2:D730,$E25,'P23+P24 monthly Buchungen'!C2:C730,"&gt;="&amp;FY$4,'P23+P24 monthly Buchungen'!C2:C730,"&lt;"&amp;FY$5+1,'P23+P24 monthly Buchungen'!L2:L730,"Ausgaben")-SUMIFS('P23+P24 monthly Buchungen'!F2:F730,'P23+P24 monthly Buchungen'!D2:D730,$E25,'P23+P24 monthly Buchungen'!C2:C730,"&gt;="&amp;FY$4,'P23+P24 monthly Buchungen'!C2:C730,"&lt;"&amp;FY$5+1,'P23+P24 monthly Buchungen'!P2:P730,"Einnahmen")+SUMIFS('P23+P24 monthly Buchungen'!F2:F730,'P23+P24 monthly Buchungen'!D2:D730,$E25,'P23+P24 monthly Buchungen'!C2:C730,"&gt;="&amp;FY$4,'P23+P24 monthly Buchungen'!C2:C730,"&lt;"&amp;FY$5+1,'P23+P24 monthly Buchungen'!L2:L730,"Einnahmen")-SUMIFS('P23+P24 monthly Buchungen'!F2:F730,'P23+P24 monthly Buchungen'!D2:D730,$E25,'P23+P24 monthly Buchungen'!C2:C730,"&gt;="&amp;FY$4,'P23+P24 monthly Buchungen'!C2:C730,"&lt;"&amp;FY$5+1,'P23+P24 monthly Buchungen'!P2:P730,"Ausgaben")</f>
        <v>0</v>
      </c>
      <c r="FZ25" s="21"/>
      <c r="GC25" s="26">
        <f>SUMIFS('P23+P24 monthly Buchungen'!F2:F730,'P23+P24 monthly Buchungen'!D2:D730,$E25,'P23+P24 monthly Buchungen'!C2:C730,"&gt;="&amp;GC$4,'P23+P24 monthly Buchungen'!C2:C730,"&lt;"&amp;GC$5+1,'P23+P24 monthly Buchungen'!L2:L730,"Ausgaben")-SUMIFS('P23+P24 monthly Buchungen'!F2:F730,'P23+P24 monthly Buchungen'!D2:D730,$E25,'P23+P24 monthly Buchungen'!C2:C730,"&gt;="&amp;GC$4,'P23+P24 monthly Buchungen'!C2:C730,"&lt;"&amp;GC$5+1,'P23+P24 monthly Buchungen'!P2:P730,"Einnahmen")+SUMIFS('P23+P24 monthly Buchungen'!F2:F730,'P23+P24 monthly Buchungen'!D2:D730,$E25,'P23+P24 monthly Buchungen'!C2:C730,"&gt;="&amp;GC$4,'P23+P24 monthly Buchungen'!C2:C730,"&lt;"&amp;GC$5+1,'P23+P24 monthly Buchungen'!L2:L730,"Einnahmen")-SUMIFS('P23+P24 monthly Buchungen'!F2:F730,'P23+P24 monthly Buchungen'!D2:D730,$E25,'P23+P24 monthly Buchungen'!C2:C730,"&gt;="&amp;GC$4,'P23+P24 monthly Buchungen'!C2:C730,"&lt;"&amp;GC$5+1,'P23+P24 monthly Buchungen'!P2:P730,"Ausgaben")</f>
        <v>0</v>
      </c>
    </row>
    <row r="26" spans="3:185" ht="18" x14ac:dyDescent="0.2">
      <c r="C26" s="24" t="s">
        <v>5203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v>12100</v>
      </c>
      <c r="P26" s="45"/>
      <c r="Q26" s="43"/>
      <c r="R26" s="25"/>
      <c r="S26" s="46">
        <f>SUM(T27:T31)</f>
        <v>0</v>
      </c>
      <c r="T26" s="45"/>
      <c r="U26" s="43"/>
      <c r="V26" s="25"/>
      <c r="W26" s="46">
        <f>SUM(X27:X31)</f>
        <v>297.93999999999994</v>
      </c>
      <c r="X26" s="45"/>
      <c r="Y26" s="43"/>
      <c r="Z26" s="25"/>
      <c r="AA26" s="46">
        <f>SUM(AB27:AB31)</f>
        <v>1092.3</v>
      </c>
      <c r="AB26" s="45"/>
      <c r="AC26" s="43"/>
      <c r="AD26" s="25"/>
      <c r="AE26" s="46">
        <f>SUM(AF27:AF31)</f>
        <v>265.64999999999998</v>
      </c>
      <c r="AF26" s="45"/>
      <c r="AG26" s="43"/>
      <c r="AH26" s="25"/>
      <c r="AI26" s="46">
        <f>SUM(AJ27:AJ31)</f>
        <v>155.58000000000001</v>
      </c>
      <c r="AJ26" s="45"/>
      <c r="AK26" s="43"/>
      <c r="AL26" s="25"/>
      <c r="AM26" s="46">
        <f>SUM(AN27:AN31)</f>
        <v>180.29</v>
      </c>
      <c r="AN26" s="45"/>
      <c r="AO26" s="43"/>
      <c r="AP26" s="25"/>
      <c r="AQ26" s="46">
        <f>SUM(AR27:AR31)</f>
        <v>513.78</v>
      </c>
      <c r="AR26" s="45"/>
      <c r="AS26" s="43"/>
      <c r="AT26" s="25"/>
      <c r="AU26" s="46">
        <f>SUM(AV27:AV31)</f>
        <v>248.70999999999998</v>
      </c>
      <c r="AV26" s="45"/>
      <c r="AW26" s="43"/>
      <c r="AX26" s="25"/>
      <c r="AY26" s="46">
        <f>SUM(AZ27:AZ31)</f>
        <v>347.07</v>
      </c>
      <c r="AZ26" s="45"/>
      <c r="BA26" s="43"/>
      <c r="BB26" s="25"/>
      <c r="BC26" s="46">
        <f>SUM(BD27:BD31)</f>
        <v>242.09000000000003</v>
      </c>
      <c r="BD26" s="45"/>
      <c r="BE26" s="43"/>
      <c r="BF26" s="25"/>
      <c r="BG26" s="46">
        <f>SUM(BH27:BH31)</f>
        <v>153.13999999999999</v>
      </c>
      <c r="BH26" s="45"/>
      <c r="BI26" s="43"/>
      <c r="BJ26" s="25"/>
      <c r="BK26" s="46">
        <f>SUM(BL27:BL31)</f>
        <v>2384.3000000000002</v>
      </c>
      <c r="BL26" s="45"/>
      <c r="BM26" s="43"/>
      <c r="BN26" s="25"/>
      <c r="BO26" s="46">
        <f>SUM(BP27:BP31)</f>
        <v>480.5</v>
      </c>
      <c r="BP26" s="45"/>
      <c r="BQ26" s="43"/>
      <c r="BR26" s="25"/>
      <c r="BS26" s="46">
        <v>12100</v>
      </c>
      <c r="BT26" s="45"/>
      <c r="BU26" s="43"/>
      <c r="BV26" s="25"/>
      <c r="BW26" s="46">
        <v>12100</v>
      </c>
      <c r="BX26" s="45"/>
      <c r="BY26" s="43"/>
      <c r="BZ26" s="25"/>
      <c r="CA26" s="46">
        <f>SUM(CB27:CB31)</f>
        <v>686.90000000000009</v>
      </c>
      <c r="CB26" s="45"/>
      <c r="CC26" s="43"/>
      <c r="CD26" s="25"/>
      <c r="CE26" s="46">
        <f>SUM(CF27:CF31)</f>
        <v>782.95</v>
      </c>
      <c r="CF26" s="45"/>
      <c r="CG26" s="43"/>
      <c r="CH26" s="25"/>
      <c r="CI26" s="46">
        <f>SUM(CJ27:CJ31)</f>
        <v>853.84</v>
      </c>
      <c r="CJ26" s="45"/>
      <c r="CK26" s="43"/>
      <c r="CL26" s="25"/>
      <c r="CM26" s="46">
        <f>SUM(CN27:CN31)</f>
        <v>133.44999999999999</v>
      </c>
      <c r="CN26" s="45"/>
      <c r="CO26" s="43"/>
      <c r="CP26" s="25"/>
      <c r="CQ26" s="46">
        <f>SUM(CR27:CR31)</f>
        <v>2167.86</v>
      </c>
      <c r="CR26" s="45"/>
      <c r="CS26" s="43"/>
      <c r="CT26" s="25"/>
      <c r="CU26" s="46">
        <f>SUM(CV27:CV31)</f>
        <v>273.14999999999998</v>
      </c>
      <c r="CV26" s="45"/>
      <c r="CW26" s="43"/>
      <c r="CX26" s="25"/>
      <c r="CY26" s="46">
        <f>SUM(CZ27:CZ31)</f>
        <v>184.2</v>
      </c>
      <c r="CZ26" s="45"/>
      <c r="DA26" s="43"/>
      <c r="DB26" s="25"/>
      <c r="DC26" s="46">
        <f>SUM(DD27:DD31)</f>
        <v>462.01</v>
      </c>
      <c r="DD26" s="45"/>
      <c r="DE26" s="43"/>
      <c r="DF26" s="25"/>
      <c r="DG26" s="46">
        <f>SUM(DH27:DH31)</f>
        <v>153.63</v>
      </c>
      <c r="DH26" s="45"/>
      <c r="DI26" s="43"/>
      <c r="DJ26" s="25"/>
      <c r="DK26" s="46">
        <f>SUM(DL27:DL31)</f>
        <v>470.70000000000005</v>
      </c>
      <c r="DL26" s="45"/>
      <c r="DM26" s="43"/>
      <c r="DN26" s="25"/>
      <c r="DO26" s="46">
        <f>SUM(DP27:DP31)</f>
        <v>115.97</v>
      </c>
      <c r="DP26" s="45"/>
      <c r="DQ26" s="43"/>
      <c r="DR26" s="25"/>
      <c r="DS26" s="46">
        <f>SUM(DT27:DT31)</f>
        <v>537.5</v>
      </c>
      <c r="DT26" s="45"/>
      <c r="DU26" s="43"/>
      <c r="DV26" s="25"/>
      <c r="DW26" s="46">
        <v>12100</v>
      </c>
      <c r="DX26" s="45"/>
      <c r="DY26" s="43"/>
      <c r="DZ26" s="25"/>
      <c r="EA26" s="46">
        <v>12100</v>
      </c>
      <c r="EB26" s="45"/>
      <c r="EC26" s="43"/>
      <c r="ED26" s="25"/>
      <c r="EE26" s="46">
        <f>SUM(EF27:EF31)</f>
        <v>341.88000000000005</v>
      </c>
      <c r="EF26" s="45"/>
      <c r="EG26" s="43"/>
      <c r="EH26" s="25"/>
      <c r="EI26" s="46">
        <f>SUM(EJ27:EJ31)</f>
        <v>50.41</v>
      </c>
      <c r="EJ26" s="45"/>
      <c r="EK26" s="43"/>
      <c r="EL26" s="25"/>
      <c r="EM26" s="46">
        <f>SUM(EN27:EN31)</f>
        <v>0</v>
      </c>
      <c r="EN26" s="45"/>
      <c r="EO26" s="43"/>
      <c r="EP26" s="25"/>
      <c r="EQ26" s="46">
        <f>SUM(ER27:ER31)</f>
        <v>0</v>
      </c>
      <c r="ER26" s="45"/>
      <c r="ES26" s="43"/>
      <c r="ET26" s="25"/>
      <c r="EU26" s="46">
        <f>SUM(EV27:EV31)</f>
        <v>0</v>
      </c>
      <c r="EV26" s="45"/>
      <c r="EW26" s="43"/>
      <c r="EX26" s="25"/>
      <c r="EY26" s="46">
        <f>SUM(EZ27:EZ31)</f>
        <v>0</v>
      </c>
      <c r="EZ26" s="45"/>
      <c r="FA26" s="43"/>
      <c r="FB26" s="25"/>
      <c r="FC26" s="46">
        <f>SUM(FD27:FD31)</f>
        <v>0</v>
      </c>
      <c r="FD26" s="45"/>
      <c r="FE26" s="43"/>
      <c r="FF26" s="25"/>
      <c r="FG26" s="46">
        <f>SUM(FH27:FH31)</f>
        <v>0</v>
      </c>
      <c r="FH26" s="45"/>
      <c r="FI26" s="43"/>
      <c r="FJ26" s="25"/>
      <c r="FK26" s="46">
        <f>SUM(FL27:FL31)</f>
        <v>0</v>
      </c>
      <c r="FL26" s="45"/>
      <c r="FM26" s="43"/>
      <c r="FN26" s="25"/>
      <c r="FO26" s="46">
        <f>SUM(FP27:FP31)</f>
        <v>0</v>
      </c>
      <c r="FP26" s="45"/>
      <c r="FQ26" s="43"/>
      <c r="FR26" s="25"/>
      <c r="FS26" s="46">
        <f>SUM(FT27:FT31)</f>
        <v>0</v>
      </c>
      <c r="FT26" s="45"/>
      <c r="FU26" s="43"/>
      <c r="FV26" s="25"/>
      <c r="FW26" s="46">
        <f>SUM(FX27:FX31)</f>
        <v>0</v>
      </c>
      <c r="FX26" s="45"/>
      <c r="FY26" s="43"/>
      <c r="FZ26" s="25"/>
      <c r="GA26" s="46">
        <f>SUM(GB27:GB31)</f>
        <v>0</v>
      </c>
      <c r="GB26" s="45"/>
      <c r="GC26" s="43"/>
    </row>
    <row r="27" spans="3:185" ht="16" x14ac:dyDescent="0.2">
      <c r="D27" s="27" t="s">
        <v>5358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v>10400</v>
      </c>
      <c r="Q27" s="43"/>
      <c r="R27" s="28"/>
      <c r="S27" s="27"/>
      <c r="T27" s="42">
        <f>SUM(U28:U30)</f>
        <v>0</v>
      </c>
      <c r="U27" s="43"/>
      <c r="V27" s="28"/>
      <c r="W27" s="27"/>
      <c r="X27" s="42">
        <f>SUM(Y28:Y30)</f>
        <v>297.93999999999994</v>
      </c>
      <c r="Y27" s="43"/>
      <c r="Z27" s="28"/>
      <c r="AA27" s="27"/>
      <c r="AB27" s="42">
        <f>SUM(AC28:AC30)</f>
        <v>1092.3</v>
      </c>
      <c r="AC27" s="43"/>
      <c r="AD27" s="28"/>
      <c r="AE27" s="27"/>
      <c r="AF27" s="42">
        <f>SUM(AG28:AG30)</f>
        <v>243.14999999999998</v>
      </c>
      <c r="AG27" s="43"/>
      <c r="AH27" s="28"/>
      <c r="AI27" s="27"/>
      <c r="AJ27" s="42">
        <f>SUM(AK28:AK30)</f>
        <v>155.58000000000001</v>
      </c>
      <c r="AK27" s="43"/>
      <c r="AL27" s="28"/>
      <c r="AM27" s="27"/>
      <c r="AN27" s="42">
        <f>SUM(AO28:AO30)</f>
        <v>180.29</v>
      </c>
      <c r="AO27" s="43"/>
      <c r="AP27" s="28"/>
      <c r="AQ27" s="27"/>
      <c r="AR27" s="42">
        <f>SUM(AS28:AS30)</f>
        <v>513.78</v>
      </c>
      <c r="AS27" s="43"/>
      <c r="AT27" s="28"/>
      <c r="AU27" s="27"/>
      <c r="AV27" s="42">
        <f>SUM(AW28:AW30)</f>
        <v>248.70999999999998</v>
      </c>
      <c r="AW27" s="43"/>
      <c r="AX27" s="28"/>
      <c r="AY27" s="27"/>
      <c r="AZ27" s="42">
        <f>SUM(BA28:BA30)</f>
        <v>347.07</v>
      </c>
      <c r="BA27" s="43"/>
      <c r="BB27" s="28"/>
      <c r="BC27" s="27"/>
      <c r="BD27" s="42">
        <f>SUM(BE28:BE30)</f>
        <v>242.09000000000003</v>
      </c>
      <c r="BE27" s="43"/>
      <c r="BF27" s="28"/>
      <c r="BG27" s="27"/>
      <c r="BH27" s="42">
        <f>SUM(BI28:BI30)</f>
        <v>134.22</v>
      </c>
      <c r="BI27" s="43"/>
      <c r="BJ27" s="28"/>
      <c r="BK27" s="27"/>
      <c r="BL27" s="42">
        <f>SUM(BM28:BM30)</f>
        <v>2384.3000000000002</v>
      </c>
      <c r="BM27" s="43"/>
      <c r="BN27" s="28"/>
      <c r="BO27" s="27"/>
      <c r="BP27" s="42">
        <f>SUM(BQ28:BQ30)</f>
        <v>480.5</v>
      </c>
      <c r="BQ27" s="43"/>
      <c r="BR27" s="28"/>
      <c r="BS27" s="27"/>
      <c r="BT27" s="42">
        <v>10600</v>
      </c>
      <c r="BU27" s="43"/>
      <c r="BV27" s="28"/>
      <c r="BW27" s="27"/>
      <c r="BX27" s="42">
        <v>10600</v>
      </c>
      <c r="BY27" s="43"/>
      <c r="BZ27" s="28"/>
      <c r="CA27" s="27"/>
      <c r="CB27" s="42">
        <f>SUM(CC28:CC30)</f>
        <v>652.90000000000009</v>
      </c>
      <c r="CC27" s="43"/>
      <c r="CD27" s="28"/>
      <c r="CE27" s="27"/>
      <c r="CF27" s="42">
        <f>SUM(CG28:CG30)</f>
        <v>782.95</v>
      </c>
      <c r="CG27" s="43"/>
      <c r="CH27" s="28"/>
      <c r="CI27" s="27"/>
      <c r="CJ27" s="42">
        <f>SUM(CK28:CK30)</f>
        <v>853.84</v>
      </c>
      <c r="CK27" s="43"/>
      <c r="CL27" s="28"/>
      <c r="CM27" s="27"/>
      <c r="CN27" s="42">
        <f>SUM(CO28:CO30)</f>
        <v>133.44999999999999</v>
      </c>
      <c r="CO27" s="43"/>
      <c r="CP27" s="28"/>
      <c r="CQ27" s="27"/>
      <c r="CR27" s="42">
        <f>SUM(CS28:CS30)</f>
        <v>2167.86</v>
      </c>
      <c r="CS27" s="43"/>
      <c r="CT27" s="28"/>
      <c r="CU27" s="27"/>
      <c r="CV27" s="42">
        <f>SUM(CW28:CW30)</f>
        <v>273.14999999999998</v>
      </c>
      <c r="CW27" s="43"/>
      <c r="CX27" s="28"/>
      <c r="CY27" s="27"/>
      <c r="CZ27" s="42">
        <f>SUM(DA28:DA30)</f>
        <v>184.2</v>
      </c>
      <c r="DA27" s="43"/>
      <c r="DB27" s="28"/>
      <c r="DC27" s="27"/>
      <c r="DD27" s="42">
        <f>SUM(DE28:DE30)</f>
        <v>448.01</v>
      </c>
      <c r="DE27" s="43"/>
      <c r="DF27" s="28"/>
      <c r="DG27" s="27"/>
      <c r="DH27" s="42">
        <f>SUM(DI28:DI30)</f>
        <v>139.63</v>
      </c>
      <c r="DI27" s="43"/>
      <c r="DJ27" s="28"/>
      <c r="DK27" s="27"/>
      <c r="DL27" s="42">
        <f>SUM(DM28:DM30)</f>
        <v>470.70000000000005</v>
      </c>
      <c r="DM27" s="43"/>
      <c r="DN27" s="28"/>
      <c r="DO27" s="27"/>
      <c r="DP27" s="42">
        <f>SUM(DQ28:DQ30)</f>
        <v>115.97</v>
      </c>
      <c r="DQ27" s="43"/>
      <c r="DR27" s="28"/>
      <c r="DS27" s="27"/>
      <c r="DT27" s="42">
        <f>SUM(DU28:DU30)</f>
        <v>194.5</v>
      </c>
      <c r="DU27" s="43"/>
      <c r="DV27" s="28"/>
      <c r="DW27" s="27"/>
      <c r="DX27" s="42">
        <v>10600</v>
      </c>
      <c r="DY27" s="43"/>
      <c r="DZ27" s="28"/>
      <c r="EA27" s="27"/>
      <c r="EB27" s="42">
        <v>10600</v>
      </c>
      <c r="EC27" s="43"/>
      <c r="ED27" s="28"/>
      <c r="EE27" s="27"/>
      <c r="EF27" s="42">
        <f>SUM(EG28:EG30)</f>
        <v>341.88000000000005</v>
      </c>
      <c r="EG27" s="43"/>
      <c r="EH27" s="28"/>
      <c r="EI27" s="27"/>
      <c r="EJ27" s="42">
        <f>SUM(EK28:EK30)</f>
        <v>50.41</v>
      </c>
      <c r="EK27" s="43"/>
      <c r="EL27" s="28"/>
      <c r="EM27" s="27"/>
      <c r="EN27" s="42">
        <f>SUM(EO28:EO30)</f>
        <v>0</v>
      </c>
      <c r="EO27" s="43"/>
      <c r="EP27" s="28"/>
      <c r="EQ27" s="27"/>
      <c r="ER27" s="42">
        <f>SUM(ES28:ES30)</f>
        <v>0</v>
      </c>
      <c r="ES27" s="43"/>
      <c r="ET27" s="28"/>
      <c r="EU27" s="27"/>
      <c r="EV27" s="42">
        <f>SUM(EW28:EW30)</f>
        <v>0</v>
      </c>
      <c r="EW27" s="43"/>
      <c r="EX27" s="28"/>
      <c r="EY27" s="27"/>
      <c r="EZ27" s="42">
        <f>SUM(FA28:FA30)</f>
        <v>0</v>
      </c>
      <c r="FA27" s="43"/>
      <c r="FB27" s="28"/>
      <c r="FC27" s="27"/>
      <c r="FD27" s="42">
        <f>SUM(FE28:FE30)</f>
        <v>0</v>
      </c>
      <c r="FE27" s="43"/>
      <c r="FF27" s="28"/>
      <c r="FG27" s="27"/>
      <c r="FH27" s="42">
        <f>SUM(FI28:FI30)</f>
        <v>0</v>
      </c>
      <c r="FI27" s="43"/>
      <c r="FJ27" s="28"/>
      <c r="FK27" s="27"/>
      <c r="FL27" s="42">
        <f>SUM(FM28:FM30)</f>
        <v>0</v>
      </c>
      <c r="FM27" s="43"/>
      <c r="FN27" s="28"/>
      <c r="FO27" s="27"/>
      <c r="FP27" s="42">
        <f>SUM(FQ28:FQ30)</f>
        <v>0</v>
      </c>
      <c r="FQ27" s="43"/>
      <c r="FR27" s="28"/>
      <c r="FS27" s="27"/>
      <c r="FT27" s="42">
        <f>SUM(FU28:FU30)</f>
        <v>0</v>
      </c>
      <c r="FU27" s="43"/>
      <c r="FV27" s="28"/>
      <c r="FW27" s="27"/>
      <c r="FX27" s="42">
        <f>SUM(FY28:FY30)</f>
        <v>0</v>
      </c>
      <c r="FY27" s="43"/>
      <c r="FZ27" s="28"/>
      <c r="GA27" s="27"/>
      <c r="GB27" s="42">
        <f>SUM(GC28:GC30)</f>
        <v>0</v>
      </c>
      <c r="GC27" s="43"/>
    </row>
    <row r="28" spans="3:185" x14ac:dyDescent="0.2">
      <c r="D28" t="s">
        <v>4986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Buchungen'!F2:F730,'P23+P24 monthly Buchungen'!D2:D730,$E28,'P23+P24 monthly Buchungen'!C2:C730,"&gt;="&amp;U$4,'P23+P24 monthly Buchungen'!C2:C730,"&lt;"&amp;U$5+1,'P23+P24 monthly Buchungen'!L2:L730,"Ausgaben")-SUMIFS('P23+P24 monthly Buchungen'!F2:F730,'P23+P24 monthly Buchungen'!D2:D730,$E28,'P23+P24 monthly Buchungen'!C2:C730,"&gt;="&amp;U$4,'P23+P24 monthly Buchungen'!C2:C730,"&lt;"&amp;U$5+1,'P23+P24 monthly Buchungen'!P2:P730,"Einnahmen")+SUMIFS('P23+P24 monthly Buchungen'!F2:F730,'P23+P24 monthly Buchungen'!D2:D730,$E28,'P23+P24 monthly Buchungen'!C2:C730,"&gt;="&amp;U$4,'P23+P24 monthly Buchungen'!C2:C730,"&lt;"&amp;U$5+1,'P23+P24 monthly Buchungen'!L2:L730,"Einnahmen")-SUMIFS('P23+P24 monthly Buchungen'!F2:F730,'P23+P24 monthly Buchungen'!D2:D730,$E28,'P23+P24 monthly Buchungen'!C2:C730,"&gt;="&amp;U$4,'P23+P24 monthly Buchungen'!C2:C730,"&lt;"&amp;U$5+1,'P23+P24 monthly Buchungen'!P2:P730,"Ausgaben")</f>
        <v>0</v>
      </c>
      <c r="V28" s="21"/>
      <c r="Y28" s="26">
        <f>SUMIFS('P23+P24 monthly Buchungen'!F2:F730,'P23+P24 monthly Buchungen'!D2:D730,$E28,'P23+P24 monthly Buchungen'!C2:C730,"&gt;="&amp;Y$4,'P23+P24 monthly Buchungen'!C2:C730,"&lt;"&amp;Y$5+1,'P23+P24 monthly Buchungen'!L2:L730,"Ausgaben")-SUMIFS('P23+P24 monthly Buchungen'!F2:F730,'P23+P24 monthly Buchungen'!D2:D730,$E28,'P23+P24 monthly Buchungen'!C2:C730,"&gt;="&amp;Y$4,'P23+P24 monthly Buchungen'!C2:C730,"&lt;"&amp;Y$5+1,'P23+P24 monthly Buchungen'!P2:P730,"Einnahmen")+SUMIFS('P23+P24 monthly Buchungen'!F2:F730,'P23+P24 monthly Buchungen'!D2:D730,$E28,'P23+P24 monthly Buchungen'!C2:C730,"&gt;="&amp;Y$4,'P23+P24 monthly Buchungen'!C2:C730,"&lt;"&amp;Y$5+1,'P23+P24 monthly Buchungen'!L2:L730,"Einnahmen")-SUMIFS('P23+P24 monthly Buchungen'!F2:F730,'P23+P24 monthly Buchungen'!D2:D730,$E28,'P23+P24 monthly Buchungen'!C2:C730,"&gt;="&amp;Y$4,'P23+P24 monthly Buchungen'!C2:C730,"&lt;"&amp;Y$5+1,'P23+P24 monthly Buchungen'!P2:P730,"Ausgaben")</f>
        <v>53.43</v>
      </c>
      <c r="Z28" s="21"/>
      <c r="AC28" s="26">
        <f>SUMIFS('P23+P24 monthly Buchungen'!F2:F730,'P23+P24 monthly Buchungen'!D2:D730,$E28,'P23+P24 monthly Buchungen'!C2:C730,"&gt;="&amp;AC$4,'P23+P24 monthly Buchungen'!C2:C730,"&lt;"&amp;AC$5+1,'P23+P24 monthly Buchungen'!L2:L730,"Ausgaben")-SUMIFS('P23+P24 monthly Buchungen'!F2:F730,'P23+P24 monthly Buchungen'!D2:D730,$E28,'P23+P24 monthly Buchungen'!C2:C730,"&gt;="&amp;AC$4,'P23+P24 monthly Buchungen'!C2:C730,"&lt;"&amp;AC$5+1,'P23+P24 monthly Buchungen'!P2:P730,"Einnahmen")+SUMIFS('P23+P24 monthly Buchungen'!F2:F730,'P23+P24 monthly Buchungen'!D2:D730,$E28,'P23+P24 monthly Buchungen'!C2:C730,"&gt;="&amp;AC$4,'P23+P24 monthly Buchungen'!C2:C730,"&lt;"&amp;AC$5+1,'P23+P24 monthly Buchungen'!L2:L730,"Einnahmen")-SUMIFS('P23+P24 monthly Buchungen'!F2:F730,'P23+P24 monthly Buchungen'!D2:D730,$E28,'P23+P24 monthly Buchungen'!C2:C730,"&gt;="&amp;AC$4,'P23+P24 monthly Buchungen'!C2:C730,"&lt;"&amp;AC$5+1,'P23+P24 monthly Buchungen'!P2:P730,"Ausgaben")</f>
        <v>600.85</v>
      </c>
      <c r="AD28" s="21"/>
      <c r="AG28" s="26">
        <f>SUMIFS('P23+P24 monthly Buchungen'!F2:F730,'P23+P24 monthly Buchungen'!D2:D730,$E28,'P23+P24 monthly Buchungen'!C2:C730,"&gt;="&amp;AG$4,'P23+P24 monthly Buchungen'!C2:C730,"&lt;"&amp;AG$5+1,'P23+P24 monthly Buchungen'!L2:L730,"Ausgaben")-SUMIFS('P23+P24 monthly Buchungen'!F2:F730,'P23+P24 monthly Buchungen'!D2:D730,$E28,'P23+P24 monthly Buchungen'!C2:C730,"&gt;="&amp;AG$4,'P23+P24 monthly Buchungen'!C2:C730,"&lt;"&amp;AG$5+1,'P23+P24 monthly Buchungen'!P2:P730,"Einnahmen")+SUMIFS('P23+P24 monthly Buchungen'!F2:F730,'P23+P24 monthly Buchungen'!D2:D730,$E28,'P23+P24 monthly Buchungen'!C2:C730,"&gt;="&amp;AG$4,'P23+P24 monthly Buchungen'!C2:C730,"&lt;"&amp;AG$5+1,'P23+P24 monthly Buchungen'!L2:L730,"Einnahmen")-SUMIFS('P23+P24 monthly Buchungen'!F2:F730,'P23+P24 monthly Buchungen'!D2:D730,$E28,'P23+P24 monthly Buchungen'!C2:C730,"&gt;="&amp;AG$4,'P23+P24 monthly Buchungen'!C2:C730,"&lt;"&amp;AG$5+1,'P23+P24 monthly Buchungen'!P2:P730,"Ausgaben")</f>
        <v>95.2</v>
      </c>
      <c r="AH28" s="21"/>
      <c r="AK28" s="26">
        <f>SUMIFS('P23+P24 monthly Buchungen'!F2:F730,'P23+P24 monthly Buchungen'!D2:D730,$E28,'P23+P24 monthly Buchungen'!C2:C730,"&gt;="&amp;AK$4,'P23+P24 monthly Buchungen'!C2:C730,"&lt;"&amp;AK$5+1,'P23+P24 monthly Buchungen'!L2:L730,"Ausgaben")-SUMIFS('P23+P24 monthly Buchungen'!F2:F730,'P23+P24 monthly Buchungen'!D2:D730,$E28,'P23+P24 monthly Buchungen'!C2:C730,"&gt;="&amp;AK$4,'P23+P24 monthly Buchungen'!C2:C730,"&lt;"&amp;AK$5+1,'P23+P24 monthly Buchungen'!P2:P730,"Einnahmen")+SUMIFS('P23+P24 monthly Buchungen'!F2:F730,'P23+P24 monthly Buchungen'!D2:D730,$E28,'P23+P24 monthly Buchungen'!C2:C730,"&gt;="&amp;AK$4,'P23+P24 monthly Buchungen'!C2:C730,"&lt;"&amp;AK$5+1,'P23+P24 monthly Buchungen'!L2:L730,"Einnahmen")-SUMIFS('P23+P24 monthly Buchungen'!F2:F730,'P23+P24 monthly Buchungen'!D2:D730,$E28,'P23+P24 monthly Buchungen'!C2:C730,"&gt;="&amp;AK$4,'P23+P24 monthly Buchungen'!C2:C730,"&lt;"&amp;AK$5+1,'P23+P24 monthly Buchungen'!P2:P730,"Ausgaben")</f>
        <v>95.2</v>
      </c>
      <c r="AL28" s="21"/>
      <c r="AO28" s="26">
        <f>SUMIFS('P23+P24 monthly Buchungen'!F2:F730,'P23+P24 monthly Buchungen'!D2:D730,$E28,'P23+P24 monthly Buchungen'!C2:C730,"&gt;="&amp;AO$4,'P23+P24 monthly Buchungen'!C2:C730,"&lt;"&amp;AO$5+1,'P23+P24 monthly Buchungen'!L2:L730,"Ausgaben")-SUMIFS('P23+P24 monthly Buchungen'!F2:F730,'P23+P24 monthly Buchungen'!D2:D730,$E28,'P23+P24 monthly Buchungen'!C2:C730,"&gt;="&amp;AO$4,'P23+P24 monthly Buchungen'!C2:C730,"&lt;"&amp;AO$5+1,'P23+P24 monthly Buchungen'!P2:P730,"Einnahmen")+SUMIFS('P23+P24 monthly Buchungen'!F2:F730,'P23+P24 monthly Buchungen'!D2:D730,$E28,'P23+P24 monthly Buchungen'!C2:C730,"&gt;="&amp;AO$4,'P23+P24 monthly Buchungen'!C2:C730,"&lt;"&amp;AO$5+1,'P23+P24 monthly Buchungen'!L2:L730,"Einnahmen")-SUMIFS('P23+P24 monthly Buchungen'!F2:F730,'P23+P24 monthly Buchungen'!D2:D730,$E28,'P23+P24 monthly Buchungen'!C2:C730,"&gt;="&amp;AO$4,'P23+P24 monthly Buchungen'!C2:C730,"&lt;"&amp;AO$5+1,'P23+P24 monthly Buchungen'!P2:P730,"Ausgaben")</f>
        <v>0</v>
      </c>
      <c r="AP28" s="21"/>
      <c r="AS28" s="26">
        <f>SUMIFS('P23+P24 monthly Buchungen'!F2:F730,'P23+P24 monthly Buchungen'!D2:D730,$E28,'P23+P24 monthly Buchungen'!C2:C730,"&gt;="&amp;AS$4,'P23+P24 monthly Buchungen'!C2:C730,"&lt;"&amp;AS$5+1,'P23+P24 monthly Buchungen'!L2:L730,"Ausgaben")-SUMIFS('P23+P24 monthly Buchungen'!F2:F730,'P23+P24 monthly Buchungen'!D2:D730,$E28,'P23+P24 monthly Buchungen'!C2:C730,"&gt;="&amp;AS$4,'P23+P24 monthly Buchungen'!C2:C730,"&lt;"&amp;AS$5+1,'P23+P24 monthly Buchungen'!P2:P730,"Einnahmen")+SUMIFS('P23+P24 monthly Buchungen'!F2:F730,'P23+P24 monthly Buchungen'!D2:D730,$E28,'P23+P24 monthly Buchungen'!C2:C730,"&gt;="&amp;AS$4,'P23+P24 monthly Buchungen'!C2:C730,"&lt;"&amp;AS$5+1,'P23+P24 monthly Buchungen'!L2:L730,"Einnahmen")-SUMIFS('P23+P24 monthly Buchungen'!F2:F730,'P23+P24 monthly Buchungen'!D2:D730,$E28,'P23+P24 monthly Buchungen'!C2:C730,"&gt;="&amp;AS$4,'P23+P24 monthly Buchungen'!C2:C730,"&lt;"&amp;AS$5+1,'P23+P24 monthly Buchungen'!P2:P730,"Ausgaben")</f>
        <v>202.3</v>
      </c>
      <c r="AT28" s="21"/>
      <c r="AW28" s="26">
        <f>SUMIFS('P23+P24 monthly Buchungen'!F2:F730,'P23+P24 monthly Buchungen'!D2:D730,$E28,'P23+P24 monthly Buchungen'!C2:C730,"&gt;="&amp;AW$4,'P23+P24 monthly Buchungen'!C2:C730,"&lt;"&amp;AW$5+1,'P23+P24 monthly Buchungen'!L2:L730,"Ausgaben")-SUMIFS('P23+P24 monthly Buchungen'!F2:F730,'P23+P24 monthly Buchungen'!D2:D730,$E28,'P23+P24 monthly Buchungen'!C2:C730,"&gt;="&amp;AW$4,'P23+P24 monthly Buchungen'!C2:C730,"&lt;"&amp;AW$5+1,'P23+P24 monthly Buchungen'!P2:P730,"Einnahmen")+SUMIFS('P23+P24 monthly Buchungen'!F2:F730,'P23+P24 monthly Buchungen'!D2:D730,$E28,'P23+P24 monthly Buchungen'!C2:C730,"&gt;="&amp;AW$4,'P23+P24 monthly Buchungen'!C2:C730,"&lt;"&amp;AW$5+1,'P23+P24 monthly Buchungen'!L2:L730,"Einnahmen")-SUMIFS('P23+P24 monthly Buchungen'!F2:F730,'P23+P24 monthly Buchungen'!D2:D730,$E28,'P23+P24 monthly Buchungen'!C2:C730,"&gt;="&amp;AW$4,'P23+P24 monthly Buchungen'!C2:C730,"&lt;"&amp;AW$5+1,'P23+P24 monthly Buchungen'!P2:P730,"Ausgaben")</f>
        <v>95.2</v>
      </c>
      <c r="AX28" s="21"/>
      <c r="BA28" s="26">
        <f>SUMIFS('P23+P24 monthly Buchungen'!F2:F730,'P23+P24 monthly Buchungen'!D2:D730,$E28,'P23+P24 monthly Buchungen'!C2:C730,"&gt;="&amp;BA$4,'P23+P24 monthly Buchungen'!C2:C730,"&lt;"&amp;BA$5+1,'P23+P24 monthly Buchungen'!L2:L730,"Ausgaben")-SUMIFS('P23+P24 monthly Buchungen'!F2:F730,'P23+P24 monthly Buchungen'!D2:D730,$E28,'P23+P24 monthly Buchungen'!C2:C730,"&gt;="&amp;BA$4,'P23+P24 monthly Buchungen'!C2:C730,"&lt;"&amp;BA$5+1,'P23+P24 monthly Buchungen'!P2:P730,"Einnahmen")+SUMIFS('P23+P24 monthly Buchungen'!F2:F730,'P23+P24 monthly Buchungen'!D2:D730,$E28,'P23+P24 monthly Buchungen'!C2:C730,"&gt;="&amp;BA$4,'P23+P24 monthly Buchungen'!C2:C730,"&lt;"&amp;BA$5+1,'P23+P24 monthly Buchungen'!L2:L730,"Einnahmen")-SUMIFS('P23+P24 monthly Buchungen'!F2:F730,'P23+P24 monthly Buchungen'!D2:D730,$E28,'P23+P24 monthly Buchungen'!C2:C730,"&gt;="&amp;BA$4,'P23+P24 monthly Buchungen'!C2:C730,"&lt;"&amp;BA$5+1,'P23+P24 monthly Buchungen'!P2:P730,"Ausgaben")</f>
        <v>190.4</v>
      </c>
      <c r="BB28" s="21"/>
      <c r="BE28" s="26">
        <f>SUMIFS('P23+P24 monthly Buchungen'!F2:F730,'P23+P24 monthly Buchungen'!D2:D730,$E28,'P23+P24 monthly Buchungen'!C2:C730,"&gt;="&amp;BE$4,'P23+P24 monthly Buchungen'!C2:C730,"&lt;"&amp;BE$5+1,'P23+P24 monthly Buchungen'!L2:L730,"Ausgaben")-SUMIFS('P23+P24 monthly Buchungen'!F2:F730,'P23+P24 monthly Buchungen'!D2:D730,$E28,'P23+P24 monthly Buchungen'!C2:C730,"&gt;="&amp;BE$4,'P23+P24 monthly Buchungen'!C2:C730,"&lt;"&amp;BE$5+1,'P23+P24 monthly Buchungen'!P2:P730,"Einnahmen")+SUMIFS('P23+P24 monthly Buchungen'!F2:F730,'P23+P24 monthly Buchungen'!D2:D730,$E28,'P23+P24 monthly Buchungen'!C2:C730,"&gt;="&amp;BE$4,'P23+P24 monthly Buchungen'!C2:C730,"&lt;"&amp;BE$5+1,'P23+P24 monthly Buchungen'!L2:L730,"Einnahmen")-SUMIFS('P23+P24 monthly Buchungen'!F2:F730,'P23+P24 monthly Buchungen'!D2:D730,$E28,'P23+P24 monthly Buchungen'!C2:C730,"&gt;="&amp;BE$4,'P23+P24 monthly Buchungen'!C2:C730,"&lt;"&amp;BE$5+1,'P23+P24 monthly Buchungen'!P2:P730,"Ausgaben")</f>
        <v>95.2</v>
      </c>
      <c r="BF28" s="21"/>
      <c r="BI28" s="26">
        <f>SUMIFS('P23+P24 monthly Buchungen'!F2:F730,'P23+P24 monthly Buchungen'!D2:D730,$E28,'P23+P24 monthly Buchungen'!C2:C730,"&gt;="&amp;BI$4,'P23+P24 monthly Buchungen'!C2:C730,"&lt;"&amp;BI$5+1,'P23+P24 monthly Buchungen'!L2:L730,"Ausgaben")-SUMIFS('P23+P24 monthly Buchungen'!F2:F730,'P23+P24 monthly Buchungen'!D2:D730,$E28,'P23+P24 monthly Buchungen'!C2:C730,"&gt;="&amp;BI$4,'P23+P24 monthly Buchungen'!C2:C730,"&lt;"&amp;BI$5+1,'P23+P24 monthly Buchungen'!P2:P730,"Einnahmen")+SUMIFS('P23+P24 monthly Buchungen'!F2:F730,'P23+P24 monthly Buchungen'!D2:D730,$E28,'P23+P24 monthly Buchungen'!C2:C730,"&gt;="&amp;BI$4,'P23+P24 monthly Buchungen'!C2:C730,"&lt;"&amp;BI$5+1,'P23+P24 monthly Buchungen'!L2:L730,"Einnahmen")-SUMIFS('P23+P24 monthly Buchungen'!F2:F730,'P23+P24 monthly Buchungen'!D2:D730,$E28,'P23+P24 monthly Buchungen'!C2:C730,"&gt;="&amp;BI$4,'P23+P24 monthly Buchungen'!C2:C730,"&lt;"&amp;BI$5+1,'P23+P24 monthly Buchungen'!P2:P730,"Ausgaben")</f>
        <v>0</v>
      </c>
      <c r="BJ28" s="21"/>
      <c r="BM28" s="26">
        <f>SUMIFS('P23+P24 monthly Buchungen'!F2:F730,'P23+P24 monthly Buchungen'!D2:D730,$E28,'P23+P24 monthly Buchungen'!C2:C730,"&gt;="&amp;BM$4,'P23+P24 monthly Buchungen'!C2:C730,"&lt;"&amp;BM$5+1,'P23+P24 monthly Buchungen'!L2:L730,"Ausgaben")-SUMIFS('P23+P24 monthly Buchungen'!F2:F730,'P23+P24 monthly Buchungen'!D2:D730,$E28,'P23+P24 monthly Buchungen'!C2:C730,"&gt;="&amp;BM$4,'P23+P24 monthly Buchungen'!C2:C730,"&lt;"&amp;BM$5+1,'P23+P24 monthly Buchungen'!P2:P730,"Einnahmen")+SUMIFS('P23+P24 monthly Buchungen'!F2:F730,'P23+P24 monthly Buchungen'!D2:D730,$E28,'P23+P24 monthly Buchungen'!C2:C730,"&gt;="&amp;BM$4,'P23+P24 monthly Buchungen'!C2:C730,"&lt;"&amp;BM$5+1,'P23+P24 monthly Buchungen'!L2:L730,"Einnahmen")-SUMIFS('P23+P24 monthly Buchungen'!F2:F730,'P23+P24 monthly Buchungen'!D2:D730,$E28,'P23+P24 monthly Buchungen'!C2:C730,"&gt;="&amp;BM$4,'P23+P24 monthly Buchungen'!C2:C730,"&lt;"&amp;BM$5+1,'P23+P24 monthly Buchungen'!P2:P730,"Ausgaben")</f>
        <v>0</v>
      </c>
      <c r="BN28" s="21"/>
      <c r="BQ28" s="26">
        <f>SUMIFS('P23+P24 monthly Buchungen'!F2:F730,'P23+P24 monthly Buchungen'!D2:D730,$E28,'P23+P24 monthly Buchungen'!C2:C730,"&gt;="&amp;BQ$4,'P23+P24 monthly Buchungen'!C2:C730,"&lt;"&amp;BQ$5+1,'P23+P24 monthly Buchungen'!L2:L730,"Ausgaben")-SUMIFS('P23+P24 monthly Buchungen'!F2:F730,'P23+P24 monthly Buchungen'!D2:D730,$E28,'P23+P24 monthly Buchungen'!C2:C730,"&gt;="&amp;BQ$4,'P23+P24 monthly Buchungen'!C2:C730,"&lt;"&amp;BQ$5+1,'P23+P24 monthly Buchungen'!P2:P730,"Einnahmen")+SUMIFS('P23+P24 monthly Buchungen'!F2:F730,'P23+P24 monthly Buchungen'!D2:D730,$E28,'P23+P24 monthly Buchungen'!C2:C730,"&gt;="&amp;BQ$4,'P23+P24 monthly Buchungen'!C2:C730,"&lt;"&amp;BQ$5+1,'P23+P24 monthly Buchungen'!L2:L730,"Einnahmen")-SUMIFS('P23+P24 monthly Buchungen'!F2:F730,'P23+P24 monthly Buchungen'!D2:D730,$E28,'P23+P24 monthly Buchungen'!C2:C730,"&gt;="&amp;BQ$4,'P23+P24 monthly Buchungen'!C2:C730,"&lt;"&amp;BQ$5+1,'P23+P24 monthly Buchungen'!P2:P730,"Ausgaben")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Buchungen'!F2:F730,'P23+P24 monthly Buchungen'!D2:D730,$E28,'P23+P24 monthly Buchungen'!C2:C730,"&gt;="&amp;CC$4,'P23+P24 monthly Buchungen'!C2:C730,"&lt;"&amp;CC$5+1,'P23+P24 monthly Buchungen'!L2:L730,"Ausgaben")-SUMIFS('P23+P24 monthly Buchungen'!F2:F730,'P23+P24 monthly Buchungen'!D2:D730,$E28,'P23+P24 monthly Buchungen'!C2:C730,"&gt;="&amp;CC$4,'P23+P24 monthly Buchungen'!C2:C730,"&lt;"&amp;CC$5+1,'P23+P24 monthly Buchungen'!P2:P730,"Einnahmen")+SUMIFS('P23+P24 monthly Buchungen'!F2:F730,'P23+P24 monthly Buchungen'!D2:D730,$E28,'P23+P24 monthly Buchungen'!C2:C730,"&gt;="&amp;CC$4,'P23+P24 monthly Buchungen'!C2:C730,"&lt;"&amp;CC$5+1,'P23+P24 monthly Buchungen'!L2:L730,"Einnahmen")-SUMIFS('P23+P24 monthly Buchungen'!F2:F730,'P23+P24 monthly Buchungen'!D2:D730,$E28,'P23+P24 monthly Buchungen'!C2:C730,"&gt;="&amp;CC$4,'P23+P24 monthly Buchungen'!C2:C730,"&lt;"&amp;CC$5+1,'P23+P24 monthly Buchungen'!P2:P730,"Ausgaben")</f>
        <v>373</v>
      </c>
      <c r="CD28" s="21"/>
      <c r="CG28" s="26">
        <f>SUMIFS('P23+P24 monthly Buchungen'!F2:F730,'P23+P24 monthly Buchungen'!D2:D730,$E28,'P23+P24 monthly Buchungen'!C2:C730,"&gt;="&amp;CG$4,'P23+P24 monthly Buchungen'!C2:C730,"&lt;"&amp;CG$5+1,'P23+P24 monthly Buchungen'!L2:L730,"Ausgaben")-SUMIFS('P23+P24 monthly Buchungen'!F2:F730,'P23+P24 monthly Buchungen'!D2:D730,$E28,'P23+P24 monthly Buchungen'!C2:C730,"&gt;="&amp;CG$4,'P23+P24 monthly Buchungen'!C2:C730,"&lt;"&amp;CG$5+1,'P23+P24 monthly Buchungen'!P2:P730,"Einnahmen")+SUMIFS('P23+P24 monthly Buchungen'!F2:F730,'P23+P24 monthly Buchungen'!D2:D730,$E28,'P23+P24 monthly Buchungen'!C2:C730,"&gt;="&amp;CG$4,'P23+P24 monthly Buchungen'!C2:C730,"&lt;"&amp;CG$5+1,'P23+P24 monthly Buchungen'!L2:L730,"Einnahmen")-SUMIFS('P23+P24 monthly Buchungen'!F2:F730,'P23+P24 monthly Buchungen'!D2:D730,$E28,'P23+P24 monthly Buchungen'!C2:C730,"&gt;="&amp;CG$4,'P23+P24 monthly Buchungen'!C2:C730,"&lt;"&amp;CG$5+1,'P23+P24 monthly Buchungen'!P2:P730,"Ausgaben")</f>
        <v>469.39</v>
      </c>
      <c r="CH28" s="21"/>
      <c r="CK28" s="26">
        <f>SUMIFS('P23+P24 monthly Buchungen'!F2:F730,'P23+P24 monthly Buchungen'!D2:D730,$E28,'P23+P24 monthly Buchungen'!C2:C730,"&gt;="&amp;CK$4,'P23+P24 monthly Buchungen'!C2:C730,"&lt;"&amp;CK$5+1,'P23+P24 monthly Buchungen'!L2:L730,"Ausgaben")-SUMIFS('P23+P24 monthly Buchungen'!F2:F730,'P23+P24 monthly Buchungen'!D2:D730,$E28,'P23+P24 monthly Buchungen'!C2:C730,"&gt;="&amp;CK$4,'P23+P24 monthly Buchungen'!C2:C730,"&lt;"&amp;CK$5+1,'P23+P24 monthly Buchungen'!P2:P730,"Einnahmen")+SUMIFS('P23+P24 monthly Buchungen'!F2:F730,'P23+P24 monthly Buchungen'!D2:D730,$E28,'P23+P24 monthly Buchungen'!C2:C730,"&gt;="&amp;CK$4,'P23+P24 monthly Buchungen'!C2:C730,"&lt;"&amp;CK$5+1,'P23+P24 monthly Buchungen'!L2:L730,"Einnahmen")-SUMIFS('P23+P24 monthly Buchungen'!F2:F730,'P23+P24 monthly Buchungen'!D2:D730,$E28,'P23+P24 monthly Buchungen'!C2:C730,"&gt;="&amp;CK$4,'P23+P24 monthly Buchungen'!C2:C730,"&lt;"&amp;CK$5+1,'P23+P24 monthly Buchungen'!P2:P730,"Ausgaben")</f>
        <v>285.60000000000002</v>
      </c>
      <c r="CL28" s="21"/>
      <c r="CO28" s="26">
        <f>SUMIFS('P23+P24 monthly Buchungen'!F2:F730,'P23+P24 monthly Buchungen'!D2:D730,$E28,'P23+P24 monthly Buchungen'!C2:C730,"&gt;="&amp;CO$4,'P23+P24 monthly Buchungen'!C2:C730,"&lt;"&amp;CO$5+1,'P23+P24 monthly Buchungen'!L2:L730,"Ausgaben")-SUMIFS('P23+P24 monthly Buchungen'!F2:F730,'P23+P24 monthly Buchungen'!D2:D730,$E28,'P23+P24 monthly Buchungen'!C2:C730,"&gt;="&amp;CO$4,'P23+P24 monthly Buchungen'!C2:C730,"&lt;"&amp;CO$5+1,'P23+P24 monthly Buchungen'!P2:P730,"Einnahmen")+SUMIFS('P23+P24 monthly Buchungen'!F2:F730,'P23+P24 monthly Buchungen'!D2:D730,$E28,'P23+P24 monthly Buchungen'!C2:C730,"&gt;="&amp;CO$4,'P23+P24 monthly Buchungen'!C2:C730,"&lt;"&amp;CO$5+1,'P23+P24 monthly Buchungen'!L2:L730,"Einnahmen")-SUMIFS('P23+P24 monthly Buchungen'!F2:F730,'P23+P24 monthly Buchungen'!D2:D730,$E28,'P23+P24 monthly Buchungen'!C2:C730,"&gt;="&amp;CO$4,'P23+P24 monthly Buchungen'!C2:C730,"&lt;"&amp;CO$5+1,'P23+P24 monthly Buchungen'!P2:P730,"Ausgaben")</f>
        <v>0</v>
      </c>
      <c r="CP28" s="21"/>
      <c r="CS28" s="26">
        <f>SUMIFS('P23+P24 monthly Buchungen'!F2:F730,'P23+P24 monthly Buchungen'!D2:D730,$E28,'P23+P24 monthly Buchungen'!C2:C730,"&gt;="&amp;CS$4,'P23+P24 monthly Buchungen'!C2:C730,"&lt;"&amp;CS$5+1,'P23+P24 monthly Buchungen'!L2:L730,"Ausgaben")-SUMIFS('P23+P24 monthly Buchungen'!F2:F730,'P23+P24 monthly Buchungen'!D2:D730,$E28,'P23+P24 monthly Buchungen'!C2:C730,"&gt;="&amp;CS$4,'P23+P24 monthly Buchungen'!C2:C730,"&lt;"&amp;CS$5+1,'P23+P24 monthly Buchungen'!P2:P730,"Einnahmen")+SUMIFS('P23+P24 monthly Buchungen'!F2:F730,'P23+P24 monthly Buchungen'!D2:D730,$E28,'P23+P24 monthly Buchungen'!C2:C730,"&gt;="&amp;CS$4,'P23+P24 monthly Buchungen'!C2:C730,"&lt;"&amp;CS$5+1,'P23+P24 monthly Buchungen'!L2:L730,"Einnahmen")-SUMIFS('P23+P24 monthly Buchungen'!F2:F730,'P23+P24 monthly Buchungen'!D2:D730,$E28,'P23+P24 monthly Buchungen'!C2:C730,"&gt;="&amp;CS$4,'P23+P24 monthly Buchungen'!C2:C730,"&lt;"&amp;CS$5+1,'P23+P24 monthly Buchungen'!P2:P730,"Ausgaben")</f>
        <v>0</v>
      </c>
      <c r="CT28" s="21"/>
      <c r="CW28" s="26">
        <f>SUMIFS('P23+P24 monthly Buchungen'!F2:F730,'P23+P24 monthly Buchungen'!D2:D730,$E28,'P23+P24 monthly Buchungen'!C2:C730,"&gt;="&amp;CW$4,'P23+P24 monthly Buchungen'!C2:C730,"&lt;"&amp;CW$5+1,'P23+P24 monthly Buchungen'!L2:L730,"Ausgaben")-SUMIFS('P23+P24 monthly Buchungen'!F2:F730,'P23+P24 monthly Buchungen'!D2:D730,$E28,'P23+P24 monthly Buchungen'!C2:C730,"&gt;="&amp;CW$4,'P23+P24 monthly Buchungen'!C2:C730,"&lt;"&amp;CW$5+1,'P23+P24 monthly Buchungen'!P2:P730,"Einnahmen")+SUMIFS('P23+P24 monthly Buchungen'!F2:F730,'P23+P24 monthly Buchungen'!D2:D730,$E28,'P23+P24 monthly Buchungen'!C2:C730,"&gt;="&amp;CW$4,'P23+P24 monthly Buchungen'!C2:C730,"&lt;"&amp;CW$5+1,'P23+P24 monthly Buchungen'!L2:L730,"Einnahmen")-SUMIFS('P23+P24 monthly Buchungen'!F2:F730,'P23+P24 monthly Buchungen'!D2:D730,$E28,'P23+P24 monthly Buchungen'!C2:C730,"&gt;="&amp;CW$4,'P23+P24 monthly Buchungen'!C2:C730,"&lt;"&amp;CW$5+1,'P23+P24 monthly Buchungen'!P2:P730,"Ausgaben")</f>
        <v>107.1</v>
      </c>
      <c r="CX28" s="21"/>
      <c r="DA28" s="26">
        <f>SUMIFS('P23+P24 monthly Buchungen'!F2:F730,'P23+P24 monthly Buchungen'!D2:D730,$E28,'P23+P24 monthly Buchungen'!C2:C730,"&gt;="&amp;DA$4,'P23+P24 monthly Buchungen'!C2:C730,"&lt;"&amp;DA$5+1,'P23+P24 monthly Buchungen'!L2:L730,"Ausgaben")-SUMIFS('P23+P24 monthly Buchungen'!F2:F730,'P23+P24 monthly Buchungen'!D2:D730,$E28,'P23+P24 monthly Buchungen'!C2:C730,"&gt;="&amp;DA$4,'P23+P24 monthly Buchungen'!C2:C730,"&lt;"&amp;DA$5+1,'P23+P24 monthly Buchungen'!P2:P730,"Einnahmen")+SUMIFS('P23+P24 monthly Buchungen'!F2:F730,'P23+P24 monthly Buchungen'!D2:D730,$E28,'P23+P24 monthly Buchungen'!C2:C730,"&gt;="&amp;DA$4,'P23+P24 monthly Buchungen'!C2:C730,"&lt;"&amp;DA$5+1,'P23+P24 monthly Buchungen'!L2:L730,"Einnahmen")-SUMIFS('P23+P24 monthly Buchungen'!F2:F730,'P23+P24 monthly Buchungen'!D2:D730,$E28,'P23+P24 monthly Buchungen'!C2:C730,"&gt;="&amp;DA$4,'P23+P24 monthly Buchungen'!C2:C730,"&lt;"&amp;DA$5+1,'P23+P24 monthly Buchungen'!P2:P730,"Ausgaben")</f>
        <v>0</v>
      </c>
      <c r="DB28" s="21"/>
      <c r="DE28" s="26">
        <f>SUMIFS('P23+P24 monthly Buchungen'!F2:F730,'P23+P24 monthly Buchungen'!D2:D730,$E28,'P23+P24 monthly Buchungen'!C2:C730,"&gt;="&amp;DE$4,'P23+P24 monthly Buchungen'!C2:C730,"&lt;"&amp;DE$5+1,'P23+P24 monthly Buchungen'!L2:L730,"Ausgaben")-SUMIFS('P23+P24 monthly Buchungen'!F2:F730,'P23+P24 monthly Buchungen'!D2:D730,$E28,'P23+P24 monthly Buchungen'!C2:C730,"&gt;="&amp;DE$4,'P23+P24 monthly Buchungen'!C2:C730,"&lt;"&amp;DE$5+1,'P23+P24 monthly Buchungen'!P2:P730,"Einnahmen")+SUMIFS('P23+P24 monthly Buchungen'!F2:F730,'P23+P24 monthly Buchungen'!D2:D730,$E28,'P23+P24 monthly Buchungen'!C2:C730,"&gt;="&amp;DE$4,'P23+P24 monthly Buchungen'!C2:C730,"&lt;"&amp;DE$5+1,'P23+P24 monthly Buchungen'!L2:L730,"Einnahmen")-SUMIFS('P23+P24 monthly Buchungen'!F2:F730,'P23+P24 monthly Buchungen'!D2:D730,$E28,'P23+P24 monthly Buchungen'!C2:C730,"&gt;="&amp;DE$4,'P23+P24 monthly Buchungen'!C2:C730,"&lt;"&amp;DE$5+1,'P23+P24 monthly Buchungen'!P2:P730,"Ausgaben")</f>
        <v>285.60000000000002</v>
      </c>
      <c r="DF28" s="21"/>
      <c r="DI28" s="26">
        <f>SUMIFS('P23+P24 monthly Buchungen'!F2:F730,'P23+P24 monthly Buchungen'!D2:D730,$E28,'P23+P24 monthly Buchungen'!C2:C730,"&gt;="&amp;DI$4,'P23+P24 monthly Buchungen'!C2:C730,"&lt;"&amp;DI$5+1,'P23+P24 monthly Buchungen'!L2:L730,"Ausgaben")-SUMIFS('P23+P24 monthly Buchungen'!F2:F730,'P23+P24 monthly Buchungen'!D2:D730,$E28,'P23+P24 monthly Buchungen'!C2:C730,"&gt;="&amp;DI$4,'P23+P24 monthly Buchungen'!C2:C730,"&lt;"&amp;DI$5+1,'P23+P24 monthly Buchungen'!P2:P730,"Einnahmen")+SUMIFS('P23+P24 monthly Buchungen'!F2:F730,'P23+P24 monthly Buchungen'!D2:D730,$E28,'P23+P24 monthly Buchungen'!C2:C730,"&gt;="&amp;DI$4,'P23+P24 monthly Buchungen'!C2:C730,"&lt;"&amp;DI$5+1,'P23+P24 monthly Buchungen'!L2:L730,"Einnahmen")-SUMIFS('P23+P24 monthly Buchungen'!F2:F730,'P23+P24 monthly Buchungen'!D2:D730,$E28,'P23+P24 monthly Buchungen'!C2:C730,"&gt;="&amp;DI$4,'P23+P24 monthly Buchungen'!C2:C730,"&lt;"&amp;DI$5+1,'P23+P24 monthly Buchungen'!P2:P730,"Ausgaben")</f>
        <v>0</v>
      </c>
      <c r="DJ28" s="21"/>
      <c r="DM28" s="26">
        <f>SUMIFS('P23+P24 monthly Buchungen'!F2:F730,'P23+P24 monthly Buchungen'!D2:D730,$E28,'P23+P24 monthly Buchungen'!C2:C730,"&gt;="&amp;DM$4,'P23+P24 monthly Buchungen'!C2:C730,"&lt;"&amp;DM$5+1,'P23+P24 monthly Buchungen'!L2:L730,"Ausgaben")-SUMIFS('P23+P24 monthly Buchungen'!F2:F730,'P23+P24 monthly Buchungen'!D2:D730,$E28,'P23+P24 monthly Buchungen'!C2:C730,"&gt;="&amp;DM$4,'P23+P24 monthly Buchungen'!C2:C730,"&lt;"&amp;DM$5+1,'P23+P24 monthly Buchungen'!P2:P730,"Einnahmen")+SUMIFS('P23+P24 monthly Buchungen'!F2:F730,'P23+P24 monthly Buchungen'!D2:D730,$E28,'P23+P24 monthly Buchungen'!C2:C730,"&gt;="&amp;DM$4,'P23+P24 monthly Buchungen'!C2:C730,"&lt;"&amp;DM$5+1,'P23+P24 monthly Buchungen'!L2:L730,"Einnahmen")-SUMIFS('P23+P24 monthly Buchungen'!F2:F730,'P23+P24 monthly Buchungen'!D2:D730,$E28,'P23+P24 monthly Buchungen'!C2:C730,"&gt;="&amp;DM$4,'P23+P24 monthly Buchungen'!C2:C730,"&lt;"&amp;DM$5+1,'P23+P24 monthly Buchungen'!P2:P730,"Ausgaben")</f>
        <v>190.4</v>
      </c>
      <c r="DN28" s="21"/>
      <c r="DQ28" s="26">
        <f>SUMIFS('P23+P24 monthly Buchungen'!F2:F730,'P23+P24 monthly Buchungen'!D2:D730,$E28,'P23+P24 monthly Buchungen'!C2:C730,"&gt;="&amp;DQ$4,'P23+P24 monthly Buchungen'!C2:C730,"&lt;"&amp;DQ$5+1,'P23+P24 monthly Buchungen'!L2:L730,"Ausgaben")-SUMIFS('P23+P24 monthly Buchungen'!F2:F730,'P23+P24 monthly Buchungen'!D2:D730,$E28,'P23+P24 monthly Buchungen'!C2:C730,"&gt;="&amp;DQ$4,'P23+P24 monthly Buchungen'!C2:C730,"&lt;"&amp;DQ$5+1,'P23+P24 monthly Buchungen'!P2:P730,"Einnahmen")+SUMIFS('P23+P24 monthly Buchungen'!F2:F730,'P23+P24 monthly Buchungen'!D2:D730,$E28,'P23+P24 monthly Buchungen'!C2:C730,"&gt;="&amp;DQ$4,'P23+P24 monthly Buchungen'!C2:C730,"&lt;"&amp;DQ$5+1,'P23+P24 monthly Buchungen'!L2:L730,"Einnahmen")-SUMIFS('P23+P24 monthly Buchungen'!F2:F730,'P23+P24 monthly Buchungen'!D2:D730,$E28,'P23+P24 monthly Buchungen'!C2:C730,"&gt;="&amp;DQ$4,'P23+P24 monthly Buchungen'!C2:C730,"&lt;"&amp;DQ$5+1,'P23+P24 monthly Buchungen'!P2:P730,"Ausgaben")</f>
        <v>0</v>
      </c>
      <c r="DR28" s="21"/>
      <c r="DU28" s="26">
        <f>SUMIFS('P23+P24 monthly Buchungen'!F2:F730,'P23+P24 monthly Buchungen'!D2:D730,$E28,'P23+P24 monthly Buchungen'!C2:C730,"&gt;="&amp;DU$4,'P23+P24 monthly Buchungen'!C2:C730,"&lt;"&amp;DU$5+1,'P23+P24 monthly Buchungen'!L2:L730,"Ausgaben")-SUMIFS('P23+P24 monthly Buchungen'!F2:F730,'P23+P24 monthly Buchungen'!D2:D730,$E28,'P23+P24 monthly Buchungen'!C2:C730,"&gt;="&amp;DU$4,'P23+P24 monthly Buchungen'!C2:C730,"&lt;"&amp;DU$5+1,'P23+P24 monthly Buchungen'!P2:P730,"Einnahmen")+SUMIFS('P23+P24 monthly Buchungen'!F2:F730,'P23+P24 monthly Buchungen'!D2:D730,$E28,'P23+P24 monthly Buchungen'!C2:C730,"&gt;="&amp;DU$4,'P23+P24 monthly Buchungen'!C2:C730,"&lt;"&amp;DU$5+1,'P23+P24 monthly Buchungen'!L2:L730,"Einnahmen")-SUMIFS('P23+P24 monthly Buchungen'!F2:F730,'P23+P24 monthly Buchungen'!D2:D730,$E28,'P23+P24 monthly Buchungen'!C2:C730,"&gt;="&amp;DU$4,'P23+P24 monthly Buchungen'!C2:C730,"&lt;"&amp;DU$5+1,'P23+P24 monthly Buchungen'!P2:P730,"Ausgaben")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Buchungen'!F2:F730,'P23+P24 monthly Buchungen'!D2:D730,$E28,'P23+P24 monthly Buchungen'!C2:C730,"&gt;="&amp;EG$4,'P23+P24 monthly Buchungen'!C2:C730,"&lt;"&amp;EG$5+1,'P23+P24 monthly Buchungen'!L2:L730,"Ausgaben")-SUMIFS('P23+P24 monthly Buchungen'!F2:F730,'P23+P24 monthly Buchungen'!D2:D730,$E28,'P23+P24 monthly Buchungen'!C2:C730,"&gt;="&amp;EG$4,'P23+P24 monthly Buchungen'!C2:C730,"&lt;"&amp;EG$5+1,'P23+P24 monthly Buchungen'!P2:P730,"Einnahmen")+SUMIFS('P23+P24 monthly Buchungen'!F2:F730,'P23+P24 monthly Buchungen'!D2:D730,$E28,'P23+P24 monthly Buchungen'!C2:C730,"&gt;="&amp;EG$4,'P23+P24 monthly Buchungen'!C2:C730,"&lt;"&amp;EG$5+1,'P23+P24 monthly Buchungen'!L2:L730,"Einnahmen")-SUMIFS('P23+P24 monthly Buchungen'!F2:F730,'P23+P24 monthly Buchungen'!D2:D730,$E28,'P23+P24 monthly Buchungen'!C2:C730,"&gt;="&amp;EG$4,'P23+P24 monthly Buchungen'!C2:C730,"&lt;"&amp;EG$5+1,'P23+P24 monthly Buchungen'!P2:P730,"Ausgaben")</f>
        <v>0</v>
      </c>
      <c r="EH28" s="21"/>
      <c r="EK28" s="26">
        <f>SUMIFS('P23+P24 monthly Buchungen'!F2:F730,'P23+P24 monthly Buchungen'!D2:D730,$E28,'P23+P24 monthly Buchungen'!C2:C730,"&gt;="&amp;EK$4,'P23+P24 monthly Buchungen'!C2:C730,"&lt;"&amp;EK$5+1,'P23+P24 monthly Buchungen'!L2:L730,"Ausgaben")-SUMIFS('P23+P24 monthly Buchungen'!F2:F730,'P23+P24 monthly Buchungen'!D2:D730,$E28,'P23+P24 monthly Buchungen'!C2:C730,"&gt;="&amp;EK$4,'P23+P24 monthly Buchungen'!C2:C730,"&lt;"&amp;EK$5+1,'P23+P24 monthly Buchungen'!P2:P730,"Einnahmen")+SUMIFS('P23+P24 monthly Buchungen'!F2:F730,'P23+P24 monthly Buchungen'!D2:D730,$E28,'P23+P24 monthly Buchungen'!C2:C730,"&gt;="&amp;EK$4,'P23+P24 monthly Buchungen'!C2:C730,"&lt;"&amp;EK$5+1,'P23+P24 monthly Buchungen'!L2:L730,"Einnahmen")-SUMIFS('P23+P24 monthly Buchungen'!F2:F730,'P23+P24 monthly Buchungen'!D2:D730,$E28,'P23+P24 monthly Buchungen'!C2:C730,"&gt;="&amp;EK$4,'P23+P24 monthly Buchungen'!C2:C730,"&lt;"&amp;EK$5+1,'P23+P24 monthly Buchungen'!P2:P730,"Ausgaben")</f>
        <v>0</v>
      </c>
      <c r="EL28" s="21"/>
      <c r="EO28" s="26">
        <f>SUMIFS('P23+P24 monthly Buchungen'!F2:F730,'P23+P24 monthly Buchungen'!D2:D730,$E28,'P23+P24 monthly Buchungen'!C2:C730,"&gt;="&amp;EO$4,'P23+P24 monthly Buchungen'!C2:C730,"&lt;"&amp;EO$5+1,'P23+P24 monthly Buchungen'!L2:L730,"Ausgaben")-SUMIFS('P23+P24 monthly Buchungen'!F2:F730,'P23+P24 monthly Buchungen'!D2:D730,$E28,'P23+P24 monthly Buchungen'!C2:C730,"&gt;="&amp;EO$4,'P23+P24 monthly Buchungen'!C2:C730,"&lt;"&amp;EO$5+1,'P23+P24 monthly Buchungen'!P2:P730,"Einnahmen")+SUMIFS('P23+P24 monthly Buchungen'!F2:F730,'P23+P24 monthly Buchungen'!D2:D730,$E28,'P23+P24 monthly Buchungen'!C2:C730,"&gt;="&amp;EO$4,'P23+P24 monthly Buchungen'!C2:C730,"&lt;"&amp;EO$5+1,'P23+P24 monthly Buchungen'!L2:L730,"Einnahmen")-SUMIFS('P23+P24 monthly Buchungen'!F2:F730,'P23+P24 monthly Buchungen'!D2:D730,$E28,'P23+P24 monthly Buchungen'!C2:C730,"&gt;="&amp;EO$4,'P23+P24 monthly Buchungen'!C2:C730,"&lt;"&amp;EO$5+1,'P23+P24 monthly Buchungen'!P2:P730,"Ausgaben")</f>
        <v>0</v>
      </c>
      <c r="EP28" s="21"/>
      <c r="ES28" s="26">
        <f>SUMIFS('P23+P24 monthly Buchungen'!F2:F730,'P23+P24 monthly Buchungen'!D2:D730,$E28,'P23+P24 monthly Buchungen'!C2:C730,"&gt;="&amp;ES$4,'P23+P24 monthly Buchungen'!C2:C730,"&lt;"&amp;ES$5+1,'P23+P24 monthly Buchungen'!L2:L730,"Ausgaben")-SUMIFS('P23+P24 monthly Buchungen'!F2:F730,'P23+P24 monthly Buchungen'!D2:D730,$E28,'P23+P24 monthly Buchungen'!C2:C730,"&gt;="&amp;ES$4,'P23+P24 monthly Buchungen'!C2:C730,"&lt;"&amp;ES$5+1,'P23+P24 monthly Buchungen'!P2:P730,"Einnahmen")+SUMIFS('P23+P24 monthly Buchungen'!F2:F730,'P23+P24 monthly Buchungen'!D2:D730,$E28,'P23+P24 monthly Buchungen'!C2:C730,"&gt;="&amp;ES$4,'P23+P24 monthly Buchungen'!C2:C730,"&lt;"&amp;ES$5+1,'P23+P24 monthly Buchungen'!L2:L730,"Einnahmen")-SUMIFS('P23+P24 monthly Buchungen'!F2:F730,'P23+P24 monthly Buchungen'!D2:D730,$E28,'P23+P24 monthly Buchungen'!C2:C730,"&gt;="&amp;ES$4,'P23+P24 monthly Buchungen'!C2:C730,"&lt;"&amp;ES$5+1,'P23+P24 monthly Buchungen'!P2:P730,"Ausgaben")</f>
        <v>0</v>
      </c>
      <c r="ET28" s="21"/>
      <c r="EW28" s="26">
        <f>SUMIFS('P23+P24 monthly Buchungen'!F2:F730,'P23+P24 monthly Buchungen'!D2:D730,$E28,'P23+P24 monthly Buchungen'!C2:C730,"&gt;="&amp;EW$4,'P23+P24 monthly Buchungen'!C2:C730,"&lt;"&amp;EW$5+1,'P23+P24 monthly Buchungen'!L2:L730,"Ausgaben")-SUMIFS('P23+P24 monthly Buchungen'!F2:F730,'P23+P24 monthly Buchungen'!D2:D730,$E28,'P23+P24 monthly Buchungen'!C2:C730,"&gt;="&amp;EW$4,'P23+P24 monthly Buchungen'!C2:C730,"&lt;"&amp;EW$5+1,'P23+P24 monthly Buchungen'!P2:P730,"Einnahmen")+SUMIFS('P23+P24 monthly Buchungen'!F2:F730,'P23+P24 monthly Buchungen'!D2:D730,$E28,'P23+P24 monthly Buchungen'!C2:C730,"&gt;="&amp;EW$4,'P23+P24 monthly Buchungen'!C2:C730,"&lt;"&amp;EW$5+1,'P23+P24 monthly Buchungen'!L2:L730,"Einnahmen")-SUMIFS('P23+P24 monthly Buchungen'!F2:F730,'P23+P24 monthly Buchungen'!D2:D730,$E28,'P23+P24 monthly Buchungen'!C2:C730,"&gt;="&amp;EW$4,'P23+P24 monthly Buchungen'!C2:C730,"&lt;"&amp;EW$5+1,'P23+P24 monthly Buchungen'!P2:P730,"Ausgaben")</f>
        <v>0</v>
      </c>
      <c r="EX28" s="21"/>
      <c r="FA28" s="26">
        <f>SUMIFS('P23+P24 monthly Buchungen'!F2:F730,'P23+P24 monthly Buchungen'!D2:D730,$E28,'P23+P24 monthly Buchungen'!C2:C730,"&gt;="&amp;FA$4,'P23+P24 monthly Buchungen'!C2:C730,"&lt;"&amp;FA$5+1,'P23+P24 monthly Buchungen'!L2:L730,"Ausgaben")-SUMIFS('P23+P24 monthly Buchungen'!F2:F730,'P23+P24 monthly Buchungen'!D2:D730,$E28,'P23+P24 monthly Buchungen'!C2:C730,"&gt;="&amp;FA$4,'P23+P24 monthly Buchungen'!C2:C730,"&lt;"&amp;FA$5+1,'P23+P24 monthly Buchungen'!P2:P730,"Einnahmen")+SUMIFS('P23+P24 monthly Buchungen'!F2:F730,'P23+P24 monthly Buchungen'!D2:D730,$E28,'P23+P24 monthly Buchungen'!C2:C730,"&gt;="&amp;FA$4,'P23+P24 monthly Buchungen'!C2:C730,"&lt;"&amp;FA$5+1,'P23+P24 monthly Buchungen'!L2:L730,"Einnahmen")-SUMIFS('P23+P24 monthly Buchungen'!F2:F730,'P23+P24 monthly Buchungen'!D2:D730,$E28,'P23+P24 monthly Buchungen'!C2:C730,"&gt;="&amp;FA$4,'P23+P24 monthly Buchungen'!C2:C730,"&lt;"&amp;FA$5+1,'P23+P24 monthly Buchungen'!P2:P730,"Ausgaben")</f>
        <v>0</v>
      </c>
      <c r="FB28" s="21"/>
      <c r="FE28" s="26">
        <f>SUMIFS('P23+P24 monthly Buchungen'!F2:F730,'P23+P24 monthly Buchungen'!D2:D730,$E28,'P23+P24 monthly Buchungen'!C2:C730,"&gt;="&amp;FE$4,'P23+P24 monthly Buchungen'!C2:C730,"&lt;"&amp;FE$5+1,'P23+P24 monthly Buchungen'!L2:L730,"Ausgaben")-SUMIFS('P23+P24 monthly Buchungen'!F2:F730,'P23+P24 monthly Buchungen'!D2:D730,$E28,'P23+P24 monthly Buchungen'!C2:C730,"&gt;="&amp;FE$4,'P23+P24 monthly Buchungen'!C2:C730,"&lt;"&amp;FE$5+1,'P23+P24 monthly Buchungen'!P2:P730,"Einnahmen")+SUMIFS('P23+P24 monthly Buchungen'!F2:F730,'P23+P24 monthly Buchungen'!D2:D730,$E28,'P23+P24 monthly Buchungen'!C2:C730,"&gt;="&amp;FE$4,'P23+P24 monthly Buchungen'!C2:C730,"&lt;"&amp;FE$5+1,'P23+P24 monthly Buchungen'!L2:L730,"Einnahmen")-SUMIFS('P23+P24 monthly Buchungen'!F2:F730,'P23+P24 monthly Buchungen'!D2:D730,$E28,'P23+P24 monthly Buchungen'!C2:C730,"&gt;="&amp;FE$4,'P23+P24 monthly Buchungen'!C2:C730,"&lt;"&amp;FE$5+1,'P23+P24 monthly Buchungen'!P2:P730,"Ausgaben")</f>
        <v>0</v>
      </c>
      <c r="FF28" s="21"/>
      <c r="FI28" s="26">
        <f>SUMIFS('P23+P24 monthly Buchungen'!F2:F730,'P23+P24 monthly Buchungen'!D2:D730,$E28,'P23+P24 monthly Buchungen'!C2:C730,"&gt;="&amp;FI$4,'P23+P24 monthly Buchungen'!C2:C730,"&lt;"&amp;FI$5+1,'P23+P24 monthly Buchungen'!L2:L730,"Ausgaben")-SUMIFS('P23+P24 monthly Buchungen'!F2:F730,'P23+P24 monthly Buchungen'!D2:D730,$E28,'P23+P24 monthly Buchungen'!C2:C730,"&gt;="&amp;FI$4,'P23+P24 monthly Buchungen'!C2:C730,"&lt;"&amp;FI$5+1,'P23+P24 monthly Buchungen'!P2:P730,"Einnahmen")+SUMIFS('P23+P24 monthly Buchungen'!F2:F730,'P23+P24 monthly Buchungen'!D2:D730,$E28,'P23+P24 monthly Buchungen'!C2:C730,"&gt;="&amp;FI$4,'P23+P24 monthly Buchungen'!C2:C730,"&lt;"&amp;FI$5+1,'P23+P24 monthly Buchungen'!L2:L730,"Einnahmen")-SUMIFS('P23+P24 monthly Buchungen'!F2:F730,'P23+P24 monthly Buchungen'!D2:D730,$E28,'P23+P24 monthly Buchungen'!C2:C730,"&gt;="&amp;FI$4,'P23+P24 monthly Buchungen'!C2:C730,"&lt;"&amp;FI$5+1,'P23+P24 monthly Buchungen'!P2:P730,"Ausgaben")</f>
        <v>0</v>
      </c>
      <c r="FJ28" s="21"/>
      <c r="FM28" s="26">
        <f>SUMIFS('P23+P24 monthly Buchungen'!F2:F730,'P23+P24 monthly Buchungen'!D2:D730,$E28,'P23+P24 monthly Buchungen'!C2:C730,"&gt;="&amp;FM$4,'P23+P24 monthly Buchungen'!C2:C730,"&lt;"&amp;FM$5+1,'P23+P24 monthly Buchungen'!L2:L730,"Ausgaben")-SUMIFS('P23+P24 monthly Buchungen'!F2:F730,'P23+P24 monthly Buchungen'!D2:D730,$E28,'P23+P24 monthly Buchungen'!C2:C730,"&gt;="&amp;FM$4,'P23+P24 monthly Buchungen'!C2:C730,"&lt;"&amp;FM$5+1,'P23+P24 monthly Buchungen'!P2:P730,"Einnahmen")+SUMIFS('P23+P24 monthly Buchungen'!F2:F730,'P23+P24 monthly Buchungen'!D2:D730,$E28,'P23+P24 monthly Buchungen'!C2:C730,"&gt;="&amp;FM$4,'P23+P24 monthly Buchungen'!C2:C730,"&lt;"&amp;FM$5+1,'P23+P24 monthly Buchungen'!L2:L730,"Einnahmen")-SUMIFS('P23+P24 monthly Buchungen'!F2:F730,'P23+P24 monthly Buchungen'!D2:D730,$E28,'P23+P24 monthly Buchungen'!C2:C730,"&gt;="&amp;FM$4,'P23+P24 monthly Buchungen'!C2:C730,"&lt;"&amp;FM$5+1,'P23+P24 monthly Buchungen'!P2:P730,"Ausgaben")</f>
        <v>0</v>
      </c>
      <c r="FN28" s="21"/>
      <c r="FQ28" s="26">
        <f>SUMIFS('P23+P24 monthly Buchungen'!F2:F730,'P23+P24 monthly Buchungen'!D2:D730,$E28,'P23+P24 monthly Buchungen'!C2:C730,"&gt;="&amp;FQ$4,'P23+P24 monthly Buchungen'!C2:C730,"&lt;"&amp;FQ$5+1,'P23+P24 monthly Buchungen'!L2:L730,"Ausgaben")-SUMIFS('P23+P24 monthly Buchungen'!F2:F730,'P23+P24 monthly Buchungen'!D2:D730,$E28,'P23+P24 monthly Buchungen'!C2:C730,"&gt;="&amp;FQ$4,'P23+P24 monthly Buchungen'!C2:C730,"&lt;"&amp;FQ$5+1,'P23+P24 monthly Buchungen'!P2:P730,"Einnahmen")+SUMIFS('P23+P24 monthly Buchungen'!F2:F730,'P23+P24 monthly Buchungen'!D2:D730,$E28,'P23+P24 monthly Buchungen'!C2:C730,"&gt;="&amp;FQ$4,'P23+P24 monthly Buchungen'!C2:C730,"&lt;"&amp;FQ$5+1,'P23+P24 monthly Buchungen'!L2:L730,"Einnahmen")-SUMIFS('P23+P24 monthly Buchungen'!F2:F730,'P23+P24 monthly Buchungen'!D2:D730,$E28,'P23+P24 monthly Buchungen'!C2:C730,"&gt;="&amp;FQ$4,'P23+P24 monthly Buchungen'!C2:C730,"&lt;"&amp;FQ$5+1,'P23+P24 monthly Buchungen'!P2:P730,"Ausgaben")</f>
        <v>0</v>
      </c>
      <c r="FR28" s="21"/>
      <c r="FU28" s="26">
        <f>SUMIFS('P23+P24 monthly Buchungen'!F2:F730,'P23+P24 monthly Buchungen'!D2:D730,$E28,'P23+P24 monthly Buchungen'!C2:C730,"&gt;="&amp;FU$4,'P23+P24 monthly Buchungen'!C2:C730,"&lt;"&amp;FU$5+1,'P23+P24 monthly Buchungen'!L2:L730,"Ausgaben")-SUMIFS('P23+P24 monthly Buchungen'!F2:F730,'P23+P24 monthly Buchungen'!D2:D730,$E28,'P23+P24 monthly Buchungen'!C2:C730,"&gt;="&amp;FU$4,'P23+P24 monthly Buchungen'!C2:C730,"&lt;"&amp;FU$5+1,'P23+P24 monthly Buchungen'!P2:P730,"Einnahmen")+SUMIFS('P23+P24 monthly Buchungen'!F2:F730,'P23+P24 monthly Buchungen'!D2:D730,$E28,'P23+P24 monthly Buchungen'!C2:C730,"&gt;="&amp;FU$4,'P23+P24 monthly Buchungen'!C2:C730,"&lt;"&amp;FU$5+1,'P23+P24 monthly Buchungen'!L2:L730,"Einnahmen")-SUMIFS('P23+P24 monthly Buchungen'!F2:F730,'P23+P24 monthly Buchungen'!D2:D730,$E28,'P23+P24 monthly Buchungen'!C2:C730,"&gt;="&amp;FU$4,'P23+P24 monthly Buchungen'!C2:C730,"&lt;"&amp;FU$5+1,'P23+P24 monthly Buchungen'!P2:P730,"Ausgaben")</f>
        <v>0</v>
      </c>
      <c r="FV28" s="21"/>
      <c r="FY28" s="26">
        <f>SUMIFS('P23+P24 monthly Buchungen'!F2:F730,'P23+P24 monthly Buchungen'!D2:D730,$E28,'P23+P24 monthly Buchungen'!C2:C730,"&gt;="&amp;FY$4,'P23+P24 monthly Buchungen'!C2:C730,"&lt;"&amp;FY$5+1,'P23+P24 monthly Buchungen'!L2:L730,"Ausgaben")-SUMIFS('P23+P24 monthly Buchungen'!F2:F730,'P23+P24 monthly Buchungen'!D2:D730,$E28,'P23+P24 monthly Buchungen'!C2:C730,"&gt;="&amp;FY$4,'P23+P24 monthly Buchungen'!C2:C730,"&lt;"&amp;FY$5+1,'P23+P24 monthly Buchungen'!P2:P730,"Einnahmen")+SUMIFS('P23+P24 monthly Buchungen'!F2:F730,'P23+P24 monthly Buchungen'!D2:D730,$E28,'P23+P24 monthly Buchungen'!C2:C730,"&gt;="&amp;FY$4,'P23+P24 monthly Buchungen'!C2:C730,"&lt;"&amp;FY$5+1,'P23+P24 monthly Buchungen'!L2:L730,"Einnahmen")-SUMIFS('P23+P24 monthly Buchungen'!F2:F730,'P23+P24 monthly Buchungen'!D2:D730,$E28,'P23+P24 monthly Buchungen'!C2:C730,"&gt;="&amp;FY$4,'P23+P24 monthly Buchungen'!C2:C730,"&lt;"&amp;FY$5+1,'P23+P24 monthly Buchungen'!P2:P730,"Ausgaben")</f>
        <v>0</v>
      </c>
      <c r="FZ28" s="21"/>
      <c r="GC28" s="26">
        <f>SUMIFS('P23+P24 monthly Buchungen'!F2:F730,'P23+P24 monthly Buchungen'!D2:D730,$E28,'P23+P24 monthly Buchungen'!C2:C730,"&gt;="&amp;GC$4,'P23+P24 monthly Buchungen'!C2:C730,"&lt;"&amp;GC$5+1,'P23+P24 monthly Buchungen'!L2:L730,"Ausgaben")-SUMIFS('P23+P24 monthly Buchungen'!F2:F730,'P23+P24 monthly Buchungen'!D2:D730,$E28,'P23+P24 monthly Buchungen'!C2:C730,"&gt;="&amp;GC$4,'P23+P24 monthly Buchungen'!C2:C730,"&lt;"&amp;GC$5+1,'P23+P24 monthly Buchungen'!P2:P730,"Einnahmen")+SUMIFS('P23+P24 monthly Buchungen'!F2:F730,'P23+P24 monthly Buchungen'!D2:D730,$E28,'P23+P24 monthly Buchungen'!C2:C730,"&gt;="&amp;GC$4,'P23+P24 monthly Buchungen'!C2:C730,"&lt;"&amp;GC$5+1,'P23+P24 monthly Buchungen'!L2:L730,"Einnahmen")-SUMIFS('P23+P24 monthly Buchungen'!F2:F730,'P23+P24 monthly Buchungen'!D2:D730,$E28,'P23+P24 monthly Buchungen'!C2:C730,"&gt;="&amp;GC$4,'P23+P24 monthly Buchungen'!C2:C730,"&lt;"&amp;GC$5+1,'P23+P24 monthly Buchungen'!P2:P730,"Ausgaben")</f>
        <v>0</v>
      </c>
    </row>
    <row r="29" spans="3:185" x14ac:dyDescent="0.2">
      <c r="D29" t="s">
        <v>5022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Buchungen'!F2:F730,'P23+P24 monthly Buchungen'!D2:D730,$E29,'P23+P24 monthly Buchungen'!C2:C730,"&gt;="&amp;U$4,'P23+P24 monthly Buchungen'!C2:C730,"&lt;"&amp;U$5+1,'P23+P24 monthly Buchungen'!L2:L730,"Ausgaben")-SUMIFS('P23+P24 monthly Buchungen'!F2:F730,'P23+P24 monthly Buchungen'!D2:D730,$E29,'P23+P24 monthly Buchungen'!C2:C730,"&gt;="&amp;U$4,'P23+P24 monthly Buchungen'!C2:C730,"&lt;"&amp;U$5+1,'P23+P24 monthly Buchungen'!P2:P730,"Einnahmen")+SUMIFS('P23+P24 monthly Buchungen'!F2:F730,'P23+P24 monthly Buchungen'!D2:D730,$E29,'P23+P24 monthly Buchungen'!C2:C730,"&gt;="&amp;U$4,'P23+P24 monthly Buchungen'!C2:C730,"&lt;"&amp;U$5+1,'P23+P24 monthly Buchungen'!L2:L730,"Einnahmen")-SUMIFS('P23+P24 monthly Buchungen'!F2:F730,'P23+P24 monthly Buchungen'!D2:D730,$E29,'P23+P24 monthly Buchungen'!C2:C730,"&gt;="&amp;U$4,'P23+P24 monthly Buchungen'!C2:C730,"&lt;"&amp;U$5+1,'P23+P24 monthly Buchungen'!P2:P730,"Ausgaben")</f>
        <v>0</v>
      </c>
      <c r="V29" s="21"/>
      <c r="Y29" s="26">
        <f>SUMIFS('P23+P24 monthly Buchungen'!F2:F730,'P23+P24 monthly Buchungen'!D2:D730,$E29,'P23+P24 monthly Buchungen'!C2:C730,"&gt;="&amp;Y$4,'P23+P24 monthly Buchungen'!C2:C730,"&lt;"&amp;Y$5+1,'P23+P24 monthly Buchungen'!L2:L730,"Ausgaben")-SUMIFS('P23+P24 monthly Buchungen'!F2:F730,'P23+P24 monthly Buchungen'!D2:D730,$E29,'P23+P24 monthly Buchungen'!C2:C730,"&gt;="&amp;Y$4,'P23+P24 monthly Buchungen'!C2:C730,"&lt;"&amp;Y$5+1,'P23+P24 monthly Buchungen'!P2:P730,"Einnahmen")+SUMIFS('P23+P24 monthly Buchungen'!F2:F730,'P23+P24 monthly Buchungen'!D2:D730,$E29,'P23+P24 monthly Buchungen'!C2:C730,"&gt;="&amp;Y$4,'P23+P24 monthly Buchungen'!C2:C730,"&lt;"&amp;Y$5+1,'P23+P24 monthly Buchungen'!L2:L730,"Einnahmen")-SUMIFS('P23+P24 monthly Buchungen'!F2:F730,'P23+P24 monthly Buchungen'!D2:D730,$E29,'P23+P24 monthly Buchungen'!C2:C730,"&gt;="&amp;Y$4,'P23+P24 monthly Buchungen'!C2:C730,"&lt;"&amp;Y$5+1,'P23+P24 monthly Buchungen'!P2:P730,"Ausgaben")</f>
        <v>244.50999999999996</v>
      </c>
      <c r="Z29" s="21"/>
      <c r="AC29" s="26">
        <f>SUMIFS('P23+P24 monthly Buchungen'!F2:F730,'P23+P24 monthly Buchungen'!D2:D730,$E29,'P23+P24 monthly Buchungen'!C2:C730,"&gt;="&amp;AC$4,'P23+P24 monthly Buchungen'!C2:C730,"&lt;"&amp;AC$5+1,'P23+P24 monthly Buchungen'!L2:L730,"Ausgaben")-SUMIFS('P23+P24 monthly Buchungen'!F2:F730,'P23+P24 monthly Buchungen'!D2:D730,$E29,'P23+P24 monthly Buchungen'!C2:C730,"&gt;="&amp;AC$4,'P23+P24 monthly Buchungen'!C2:C730,"&lt;"&amp;AC$5+1,'P23+P24 monthly Buchungen'!P2:P730,"Einnahmen")+SUMIFS('P23+P24 monthly Buchungen'!F2:F730,'P23+P24 monthly Buchungen'!D2:D730,$E29,'P23+P24 monthly Buchungen'!C2:C730,"&gt;="&amp;AC$4,'P23+P24 monthly Buchungen'!C2:C730,"&lt;"&amp;AC$5+1,'P23+P24 monthly Buchungen'!L2:L730,"Einnahmen")-SUMIFS('P23+P24 monthly Buchungen'!F2:F730,'P23+P24 monthly Buchungen'!D2:D730,$E29,'P23+P24 monthly Buchungen'!C2:C730,"&gt;="&amp;AC$4,'P23+P24 monthly Buchungen'!C2:C730,"&lt;"&amp;AC$5+1,'P23+P24 monthly Buchungen'!P2:P730,"Ausgaben")</f>
        <v>491.44999999999993</v>
      </c>
      <c r="AD29" s="21"/>
      <c r="AG29" s="26">
        <f>SUMIFS('P23+P24 monthly Buchungen'!F2:F730,'P23+P24 monthly Buchungen'!D2:D730,$E29,'P23+P24 monthly Buchungen'!C2:C730,"&gt;="&amp;AG$4,'P23+P24 monthly Buchungen'!C2:C730,"&lt;"&amp;AG$5+1,'P23+P24 monthly Buchungen'!L2:L730,"Ausgaben")-SUMIFS('P23+P24 monthly Buchungen'!F2:F730,'P23+P24 monthly Buchungen'!D2:D730,$E29,'P23+P24 monthly Buchungen'!C2:C730,"&gt;="&amp;AG$4,'P23+P24 monthly Buchungen'!C2:C730,"&lt;"&amp;AG$5+1,'P23+P24 monthly Buchungen'!P2:P730,"Einnahmen")+SUMIFS('P23+P24 monthly Buchungen'!F2:F730,'P23+P24 monthly Buchungen'!D2:D730,$E29,'P23+P24 monthly Buchungen'!C2:C730,"&gt;="&amp;AG$4,'P23+P24 monthly Buchungen'!C2:C730,"&lt;"&amp;AG$5+1,'P23+P24 monthly Buchungen'!L2:L730,"Einnahmen")-SUMIFS('P23+P24 monthly Buchungen'!F2:F730,'P23+P24 monthly Buchungen'!D2:D730,$E29,'P23+P24 monthly Buchungen'!C2:C730,"&gt;="&amp;AG$4,'P23+P24 monthly Buchungen'!C2:C730,"&lt;"&amp;AG$5+1,'P23+P24 monthly Buchungen'!P2:P730,"Ausgaben")</f>
        <v>147.94999999999999</v>
      </c>
      <c r="AH29" s="21"/>
      <c r="AK29" s="26">
        <f>SUMIFS('P23+P24 monthly Buchungen'!F2:F730,'P23+P24 monthly Buchungen'!D2:D730,$E29,'P23+P24 monthly Buchungen'!C2:C730,"&gt;="&amp;AK$4,'P23+P24 monthly Buchungen'!C2:C730,"&lt;"&amp;AK$5+1,'P23+P24 monthly Buchungen'!L2:L730,"Ausgaben")-SUMIFS('P23+P24 monthly Buchungen'!F2:F730,'P23+P24 monthly Buchungen'!D2:D730,$E29,'P23+P24 monthly Buchungen'!C2:C730,"&gt;="&amp;AK$4,'P23+P24 monthly Buchungen'!C2:C730,"&lt;"&amp;AK$5+1,'P23+P24 monthly Buchungen'!P2:P730,"Einnahmen")+SUMIFS('P23+P24 monthly Buchungen'!F2:F730,'P23+P24 monthly Buchungen'!D2:D730,$E29,'P23+P24 monthly Buchungen'!C2:C730,"&gt;="&amp;AK$4,'P23+P24 monthly Buchungen'!C2:C730,"&lt;"&amp;AK$5+1,'P23+P24 monthly Buchungen'!L2:L730,"Einnahmen")-SUMIFS('P23+P24 monthly Buchungen'!F2:F730,'P23+P24 monthly Buchungen'!D2:D730,$E29,'P23+P24 monthly Buchungen'!C2:C730,"&gt;="&amp;AK$4,'P23+P24 monthly Buchungen'!C2:C730,"&lt;"&amp;AK$5+1,'P23+P24 monthly Buchungen'!P2:P730,"Ausgaben")</f>
        <v>60.38</v>
      </c>
      <c r="AL29" s="21"/>
      <c r="AO29" s="26">
        <f>SUMIFS('P23+P24 monthly Buchungen'!F2:F730,'P23+P24 monthly Buchungen'!D2:D730,$E29,'P23+P24 monthly Buchungen'!C2:C730,"&gt;="&amp;AO$4,'P23+P24 monthly Buchungen'!C2:C730,"&lt;"&amp;AO$5+1,'P23+P24 monthly Buchungen'!L2:L730,"Ausgaben")-SUMIFS('P23+P24 monthly Buchungen'!F2:F730,'P23+P24 monthly Buchungen'!D2:D730,$E29,'P23+P24 monthly Buchungen'!C2:C730,"&gt;="&amp;AO$4,'P23+P24 monthly Buchungen'!C2:C730,"&lt;"&amp;AO$5+1,'P23+P24 monthly Buchungen'!P2:P730,"Einnahmen")+SUMIFS('P23+P24 monthly Buchungen'!F2:F730,'P23+P24 monthly Buchungen'!D2:D730,$E29,'P23+P24 monthly Buchungen'!C2:C730,"&gt;="&amp;AO$4,'P23+P24 monthly Buchungen'!C2:C730,"&lt;"&amp;AO$5+1,'P23+P24 monthly Buchungen'!L2:L730,"Einnahmen")-SUMIFS('P23+P24 monthly Buchungen'!F2:F730,'P23+P24 monthly Buchungen'!D2:D730,$E29,'P23+P24 monthly Buchungen'!C2:C730,"&gt;="&amp;AO$4,'P23+P24 monthly Buchungen'!C2:C730,"&lt;"&amp;AO$5+1,'P23+P24 monthly Buchungen'!P2:P730,"Ausgaben")</f>
        <v>180.29</v>
      </c>
      <c r="AP29" s="21"/>
      <c r="AS29" s="26">
        <f>SUMIFS('P23+P24 monthly Buchungen'!F2:F730,'P23+P24 monthly Buchungen'!D2:D730,$E29,'P23+P24 monthly Buchungen'!C2:C730,"&gt;="&amp;AS$4,'P23+P24 monthly Buchungen'!C2:C730,"&lt;"&amp;AS$5+1,'P23+P24 monthly Buchungen'!L2:L730,"Ausgaben")-SUMIFS('P23+P24 monthly Buchungen'!F2:F730,'P23+P24 monthly Buchungen'!D2:D730,$E29,'P23+P24 monthly Buchungen'!C2:C730,"&gt;="&amp;AS$4,'P23+P24 monthly Buchungen'!C2:C730,"&lt;"&amp;AS$5+1,'P23+P24 monthly Buchungen'!P2:P730,"Einnahmen")+SUMIFS('P23+P24 monthly Buchungen'!F2:F730,'P23+P24 monthly Buchungen'!D2:D730,$E29,'P23+P24 monthly Buchungen'!C2:C730,"&gt;="&amp;AS$4,'P23+P24 monthly Buchungen'!C2:C730,"&lt;"&amp;AS$5+1,'P23+P24 monthly Buchungen'!L2:L730,"Einnahmen")-SUMIFS('P23+P24 monthly Buchungen'!F2:F730,'P23+P24 monthly Buchungen'!D2:D730,$E29,'P23+P24 monthly Buchungen'!C2:C730,"&gt;="&amp;AS$4,'P23+P24 monthly Buchungen'!C2:C730,"&lt;"&amp;AS$5+1,'P23+P24 monthly Buchungen'!P2:P730,"Ausgaben")</f>
        <v>311.48</v>
      </c>
      <c r="AT29" s="21"/>
      <c r="AW29" s="26">
        <f>SUMIFS('P23+P24 monthly Buchungen'!F2:F730,'P23+P24 monthly Buchungen'!D2:D730,$E29,'P23+P24 monthly Buchungen'!C2:C730,"&gt;="&amp;AW$4,'P23+P24 monthly Buchungen'!C2:C730,"&lt;"&amp;AW$5+1,'P23+P24 monthly Buchungen'!L2:L730,"Ausgaben")-SUMIFS('P23+P24 monthly Buchungen'!F2:F730,'P23+P24 monthly Buchungen'!D2:D730,$E29,'P23+P24 monthly Buchungen'!C2:C730,"&gt;="&amp;AW$4,'P23+P24 monthly Buchungen'!C2:C730,"&lt;"&amp;AW$5+1,'P23+P24 monthly Buchungen'!P2:P730,"Einnahmen")+SUMIFS('P23+P24 monthly Buchungen'!F2:F730,'P23+P24 monthly Buchungen'!D2:D730,$E29,'P23+P24 monthly Buchungen'!C2:C730,"&gt;="&amp;AW$4,'P23+P24 monthly Buchungen'!C2:C730,"&lt;"&amp;AW$5+1,'P23+P24 monthly Buchungen'!L2:L730,"Einnahmen")-SUMIFS('P23+P24 monthly Buchungen'!F2:F730,'P23+P24 monthly Buchungen'!D2:D730,$E29,'P23+P24 monthly Buchungen'!C2:C730,"&gt;="&amp;AW$4,'P23+P24 monthly Buchungen'!C2:C730,"&lt;"&amp;AW$5+1,'P23+P24 monthly Buchungen'!P2:P730,"Ausgaben")</f>
        <v>153.51</v>
      </c>
      <c r="AX29" s="21"/>
      <c r="BA29" s="26">
        <f>SUMIFS('P23+P24 monthly Buchungen'!F2:F730,'P23+P24 monthly Buchungen'!D2:D730,$E29,'P23+P24 monthly Buchungen'!C2:C730,"&gt;="&amp;BA$4,'P23+P24 monthly Buchungen'!C2:C730,"&lt;"&amp;BA$5+1,'P23+P24 monthly Buchungen'!L2:L730,"Ausgaben")-SUMIFS('P23+P24 monthly Buchungen'!F2:F730,'P23+P24 monthly Buchungen'!D2:D730,$E29,'P23+P24 monthly Buchungen'!C2:C730,"&gt;="&amp;BA$4,'P23+P24 monthly Buchungen'!C2:C730,"&lt;"&amp;BA$5+1,'P23+P24 monthly Buchungen'!P2:P730,"Einnahmen")+SUMIFS('P23+P24 monthly Buchungen'!F2:F730,'P23+P24 monthly Buchungen'!D2:D730,$E29,'P23+P24 monthly Buchungen'!C2:C730,"&gt;="&amp;BA$4,'P23+P24 monthly Buchungen'!C2:C730,"&lt;"&amp;BA$5+1,'P23+P24 monthly Buchungen'!L2:L730,"Einnahmen")-SUMIFS('P23+P24 monthly Buchungen'!F2:F730,'P23+P24 monthly Buchungen'!D2:D730,$E29,'P23+P24 monthly Buchungen'!C2:C730,"&gt;="&amp;BA$4,'P23+P24 monthly Buchungen'!C2:C730,"&lt;"&amp;BA$5+1,'P23+P24 monthly Buchungen'!P2:P730,"Ausgaben")</f>
        <v>156.66999999999999</v>
      </c>
      <c r="BB29" s="21"/>
      <c r="BE29" s="26">
        <f>SUMIFS('P23+P24 monthly Buchungen'!F2:F730,'P23+P24 monthly Buchungen'!D2:D730,$E29,'P23+P24 monthly Buchungen'!C2:C730,"&gt;="&amp;BE$4,'P23+P24 monthly Buchungen'!C2:C730,"&lt;"&amp;BE$5+1,'P23+P24 monthly Buchungen'!L2:L730,"Ausgaben")-SUMIFS('P23+P24 monthly Buchungen'!F2:F730,'P23+P24 monthly Buchungen'!D2:D730,$E29,'P23+P24 monthly Buchungen'!C2:C730,"&gt;="&amp;BE$4,'P23+P24 monthly Buchungen'!C2:C730,"&lt;"&amp;BE$5+1,'P23+P24 monthly Buchungen'!P2:P730,"Einnahmen")+SUMIFS('P23+P24 monthly Buchungen'!F2:F730,'P23+P24 monthly Buchungen'!D2:D730,$E29,'P23+P24 monthly Buchungen'!C2:C730,"&gt;="&amp;BE$4,'P23+P24 monthly Buchungen'!C2:C730,"&lt;"&amp;BE$5+1,'P23+P24 monthly Buchungen'!L2:L730,"Einnahmen")-SUMIFS('P23+P24 monthly Buchungen'!F2:F730,'P23+P24 monthly Buchungen'!D2:D730,$E29,'P23+P24 monthly Buchungen'!C2:C730,"&gt;="&amp;BE$4,'P23+P24 monthly Buchungen'!C2:C730,"&lt;"&amp;BE$5+1,'P23+P24 monthly Buchungen'!P2:P730,"Ausgaben")</f>
        <v>146.89000000000001</v>
      </c>
      <c r="BF29" s="21"/>
      <c r="BI29" s="26">
        <f>SUMIFS('P23+P24 monthly Buchungen'!F2:F730,'P23+P24 monthly Buchungen'!D2:D730,$E29,'P23+P24 monthly Buchungen'!C2:C730,"&gt;="&amp;BI$4,'P23+P24 monthly Buchungen'!C2:C730,"&lt;"&amp;BI$5+1,'P23+P24 monthly Buchungen'!L2:L730,"Ausgaben")-SUMIFS('P23+P24 monthly Buchungen'!F2:F730,'P23+P24 monthly Buchungen'!D2:D730,$E29,'P23+P24 monthly Buchungen'!C2:C730,"&gt;="&amp;BI$4,'P23+P24 monthly Buchungen'!C2:C730,"&lt;"&amp;BI$5+1,'P23+P24 monthly Buchungen'!P2:P730,"Einnahmen")+SUMIFS('P23+P24 monthly Buchungen'!F2:F730,'P23+P24 monthly Buchungen'!D2:D730,$E29,'P23+P24 monthly Buchungen'!C2:C730,"&gt;="&amp;BI$4,'P23+P24 monthly Buchungen'!C2:C730,"&lt;"&amp;BI$5+1,'P23+P24 monthly Buchungen'!L2:L730,"Einnahmen")-SUMIFS('P23+P24 monthly Buchungen'!F2:F730,'P23+P24 monthly Buchungen'!D2:D730,$E29,'P23+P24 monthly Buchungen'!C2:C730,"&gt;="&amp;BI$4,'P23+P24 monthly Buchungen'!C2:C730,"&lt;"&amp;BI$5+1,'P23+P24 monthly Buchungen'!P2:P730,"Ausgaben")</f>
        <v>134.22</v>
      </c>
      <c r="BJ29" s="21"/>
      <c r="BM29" s="26">
        <f>SUMIFS('P23+P24 monthly Buchungen'!F2:F730,'P23+P24 monthly Buchungen'!D2:D730,$E29,'P23+P24 monthly Buchungen'!C2:C730,"&gt;="&amp;BM$4,'P23+P24 monthly Buchungen'!C2:C730,"&lt;"&amp;BM$5+1,'P23+P24 monthly Buchungen'!L2:L730,"Ausgaben")-SUMIFS('P23+P24 monthly Buchungen'!F2:F730,'P23+P24 monthly Buchungen'!D2:D730,$E29,'P23+P24 monthly Buchungen'!C2:C730,"&gt;="&amp;BM$4,'P23+P24 monthly Buchungen'!C2:C730,"&lt;"&amp;BM$5+1,'P23+P24 monthly Buchungen'!P2:P730,"Einnahmen")+SUMIFS('P23+P24 monthly Buchungen'!F2:F730,'P23+P24 monthly Buchungen'!D2:D730,$E29,'P23+P24 monthly Buchungen'!C2:C730,"&gt;="&amp;BM$4,'P23+P24 monthly Buchungen'!C2:C730,"&lt;"&amp;BM$5+1,'P23+P24 monthly Buchungen'!L2:L730,"Einnahmen")-SUMIFS('P23+P24 monthly Buchungen'!F2:F730,'P23+P24 monthly Buchungen'!D2:D730,$E29,'P23+P24 monthly Buchungen'!C2:C730,"&gt;="&amp;BM$4,'P23+P24 monthly Buchungen'!C2:C730,"&lt;"&amp;BM$5+1,'P23+P24 monthly Buchungen'!P2:P730,"Ausgaben")</f>
        <v>420.79999999999995</v>
      </c>
      <c r="BN29" s="21"/>
      <c r="BQ29" s="26">
        <f>SUMIFS('P23+P24 monthly Buchungen'!F2:F730,'P23+P24 monthly Buchungen'!D2:D730,$E29,'P23+P24 monthly Buchungen'!C2:C730,"&gt;="&amp;BQ$4,'P23+P24 monthly Buchungen'!C2:C730,"&lt;"&amp;BQ$5+1,'P23+P24 monthly Buchungen'!L2:L730,"Ausgaben")-SUMIFS('P23+P24 monthly Buchungen'!F2:F730,'P23+P24 monthly Buchungen'!D2:D730,$E29,'P23+P24 monthly Buchungen'!C2:C730,"&gt;="&amp;BQ$4,'P23+P24 monthly Buchungen'!C2:C730,"&lt;"&amp;BQ$5+1,'P23+P24 monthly Buchungen'!P2:P730,"Einnahmen")+SUMIFS('P23+P24 monthly Buchungen'!F2:F730,'P23+P24 monthly Buchungen'!D2:D730,$E29,'P23+P24 monthly Buchungen'!C2:C730,"&gt;="&amp;BQ$4,'P23+P24 monthly Buchungen'!C2:C730,"&lt;"&amp;BQ$5+1,'P23+P24 monthly Buchungen'!L2:L730,"Einnahmen")-SUMIFS('P23+P24 monthly Buchungen'!F2:F730,'P23+P24 monthly Buchungen'!D2:D730,$E29,'P23+P24 monthly Buchungen'!C2:C730,"&gt;="&amp;BQ$4,'P23+P24 monthly Buchungen'!C2:C730,"&lt;"&amp;BQ$5+1,'P23+P24 monthly Buchungen'!P2:P730,"Ausgaben")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Buchungen'!F2:F730,'P23+P24 monthly Buchungen'!D2:D730,$E29,'P23+P24 monthly Buchungen'!C2:C730,"&gt;="&amp;CC$4,'P23+P24 monthly Buchungen'!C2:C730,"&lt;"&amp;CC$5+1,'P23+P24 monthly Buchungen'!L2:L730,"Ausgaben")-SUMIFS('P23+P24 monthly Buchungen'!F2:F730,'P23+P24 monthly Buchungen'!D2:D730,$E29,'P23+P24 monthly Buchungen'!C2:C730,"&gt;="&amp;CC$4,'P23+P24 monthly Buchungen'!C2:C730,"&lt;"&amp;CC$5+1,'P23+P24 monthly Buchungen'!P2:P730,"Einnahmen")+SUMIFS('P23+P24 monthly Buchungen'!F2:F730,'P23+P24 monthly Buchungen'!D2:D730,$E29,'P23+P24 monthly Buchungen'!C2:C730,"&gt;="&amp;CC$4,'P23+P24 monthly Buchungen'!C2:C730,"&lt;"&amp;CC$5+1,'P23+P24 monthly Buchungen'!L2:L730,"Einnahmen")-SUMIFS('P23+P24 monthly Buchungen'!F2:F730,'P23+P24 monthly Buchungen'!D2:D730,$E29,'P23+P24 monthly Buchungen'!C2:C730,"&gt;="&amp;CC$4,'P23+P24 monthly Buchungen'!C2:C730,"&lt;"&amp;CC$5+1,'P23+P24 monthly Buchungen'!P2:P730,"Ausgaben")</f>
        <v>279.90000000000003</v>
      </c>
      <c r="CD29" s="21"/>
      <c r="CG29" s="26">
        <f>SUMIFS('P23+P24 monthly Buchungen'!F2:F730,'P23+P24 monthly Buchungen'!D2:D730,$E29,'P23+P24 monthly Buchungen'!C2:C730,"&gt;="&amp;CG$4,'P23+P24 monthly Buchungen'!C2:C730,"&lt;"&amp;CG$5+1,'P23+P24 monthly Buchungen'!L2:L730,"Ausgaben")-SUMIFS('P23+P24 monthly Buchungen'!F2:F730,'P23+P24 monthly Buchungen'!D2:D730,$E29,'P23+P24 monthly Buchungen'!C2:C730,"&gt;="&amp;CG$4,'P23+P24 monthly Buchungen'!C2:C730,"&lt;"&amp;CG$5+1,'P23+P24 monthly Buchungen'!P2:P730,"Einnahmen")+SUMIFS('P23+P24 monthly Buchungen'!F2:F730,'P23+P24 monthly Buchungen'!D2:D730,$E29,'P23+P24 monthly Buchungen'!C2:C730,"&gt;="&amp;CG$4,'P23+P24 monthly Buchungen'!C2:C730,"&lt;"&amp;CG$5+1,'P23+P24 monthly Buchungen'!L2:L730,"Einnahmen")-SUMIFS('P23+P24 monthly Buchungen'!F2:F730,'P23+P24 monthly Buchungen'!D2:D730,$E29,'P23+P24 monthly Buchungen'!C2:C730,"&gt;="&amp;CG$4,'P23+P24 monthly Buchungen'!C2:C730,"&lt;"&amp;CG$5+1,'P23+P24 monthly Buchungen'!P2:P730,"Ausgaben")</f>
        <v>313.56</v>
      </c>
      <c r="CH29" s="21"/>
      <c r="CK29" s="26">
        <f>SUMIFS('P23+P24 monthly Buchungen'!F2:F730,'P23+P24 monthly Buchungen'!D2:D730,$E29,'P23+P24 monthly Buchungen'!C2:C730,"&gt;="&amp;CK$4,'P23+P24 monthly Buchungen'!C2:C730,"&lt;"&amp;CK$5+1,'P23+P24 monthly Buchungen'!L2:L730,"Ausgaben")-SUMIFS('P23+P24 monthly Buchungen'!F2:F730,'P23+P24 monthly Buchungen'!D2:D730,$E29,'P23+P24 monthly Buchungen'!C2:C730,"&gt;="&amp;CK$4,'P23+P24 monthly Buchungen'!C2:C730,"&lt;"&amp;CK$5+1,'P23+P24 monthly Buchungen'!P2:P730,"Einnahmen")+SUMIFS('P23+P24 monthly Buchungen'!F2:F730,'P23+P24 monthly Buchungen'!D2:D730,$E29,'P23+P24 monthly Buchungen'!C2:C730,"&gt;="&amp;CK$4,'P23+P24 monthly Buchungen'!C2:C730,"&lt;"&amp;CK$5+1,'P23+P24 monthly Buchungen'!L2:L730,"Einnahmen")-SUMIFS('P23+P24 monthly Buchungen'!F2:F730,'P23+P24 monthly Buchungen'!D2:D730,$E29,'P23+P24 monthly Buchungen'!C2:C730,"&gt;="&amp;CK$4,'P23+P24 monthly Buchungen'!C2:C730,"&lt;"&amp;CK$5+1,'P23+P24 monthly Buchungen'!P2:P730,"Ausgaben")</f>
        <v>568.24</v>
      </c>
      <c r="CL29" s="21"/>
      <c r="CO29" s="26">
        <f>SUMIFS('P23+P24 monthly Buchungen'!F2:F730,'P23+P24 monthly Buchungen'!D2:D730,$E29,'P23+P24 monthly Buchungen'!C2:C730,"&gt;="&amp;CO$4,'P23+P24 monthly Buchungen'!C2:C730,"&lt;"&amp;CO$5+1,'P23+P24 monthly Buchungen'!L2:L730,"Ausgaben")-SUMIFS('P23+P24 monthly Buchungen'!F2:F730,'P23+P24 monthly Buchungen'!D2:D730,$E29,'P23+P24 monthly Buchungen'!C2:C730,"&gt;="&amp;CO$4,'P23+P24 monthly Buchungen'!C2:C730,"&lt;"&amp;CO$5+1,'P23+P24 monthly Buchungen'!P2:P730,"Einnahmen")+SUMIFS('P23+P24 monthly Buchungen'!F2:F730,'P23+P24 monthly Buchungen'!D2:D730,$E29,'P23+P24 monthly Buchungen'!C2:C730,"&gt;="&amp;CO$4,'P23+P24 monthly Buchungen'!C2:C730,"&lt;"&amp;CO$5+1,'P23+P24 monthly Buchungen'!L2:L730,"Einnahmen")-SUMIFS('P23+P24 monthly Buchungen'!F2:F730,'P23+P24 monthly Buchungen'!D2:D730,$E29,'P23+P24 monthly Buchungen'!C2:C730,"&gt;="&amp;CO$4,'P23+P24 monthly Buchungen'!C2:C730,"&lt;"&amp;CO$5+1,'P23+P24 monthly Buchungen'!P2:P730,"Ausgaben")</f>
        <v>133.44999999999999</v>
      </c>
      <c r="CP29" s="21"/>
      <c r="CS29" s="26">
        <f>SUMIFS('P23+P24 monthly Buchungen'!F2:F730,'P23+P24 monthly Buchungen'!D2:D730,$E29,'P23+P24 monthly Buchungen'!C2:C730,"&gt;="&amp;CS$4,'P23+P24 monthly Buchungen'!C2:C730,"&lt;"&amp;CS$5+1,'P23+P24 monthly Buchungen'!L2:L730,"Ausgaben")-SUMIFS('P23+P24 monthly Buchungen'!F2:F730,'P23+P24 monthly Buchungen'!D2:D730,$E29,'P23+P24 monthly Buchungen'!C2:C730,"&gt;="&amp;CS$4,'P23+P24 monthly Buchungen'!C2:C730,"&lt;"&amp;CS$5+1,'P23+P24 monthly Buchungen'!P2:P730,"Einnahmen")+SUMIFS('P23+P24 monthly Buchungen'!F2:F730,'P23+P24 monthly Buchungen'!D2:D730,$E29,'P23+P24 monthly Buchungen'!C2:C730,"&gt;="&amp;CS$4,'P23+P24 monthly Buchungen'!C2:C730,"&lt;"&amp;CS$5+1,'P23+P24 monthly Buchungen'!L2:L730,"Einnahmen")-SUMIFS('P23+P24 monthly Buchungen'!F2:F730,'P23+P24 monthly Buchungen'!D2:D730,$E29,'P23+P24 monthly Buchungen'!C2:C730,"&gt;="&amp;CS$4,'P23+P24 monthly Buchungen'!C2:C730,"&lt;"&amp;CS$5+1,'P23+P24 monthly Buchungen'!P2:P730,"Ausgaben")</f>
        <v>204.36</v>
      </c>
      <c r="CT29" s="21"/>
      <c r="CW29" s="26">
        <f>SUMIFS('P23+P24 monthly Buchungen'!F2:F730,'P23+P24 monthly Buchungen'!D2:D730,$E29,'P23+P24 monthly Buchungen'!C2:C730,"&gt;="&amp;CW$4,'P23+P24 monthly Buchungen'!C2:C730,"&lt;"&amp;CW$5+1,'P23+P24 monthly Buchungen'!L2:L730,"Ausgaben")-SUMIFS('P23+P24 monthly Buchungen'!F2:F730,'P23+P24 monthly Buchungen'!D2:D730,$E29,'P23+P24 monthly Buchungen'!C2:C730,"&gt;="&amp;CW$4,'P23+P24 monthly Buchungen'!C2:C730,"&lt;"&amp;CW$5+1,'P23+P24 monthly Buchungen'!P2:P730,"Einnahmen")+SUMIFS('P23+P24 monthly Buchungen'!F2:F730,'P23+P24 monthly Buchungen'!D2:D730,$E29,'P23+P24 monthly Buchungen'!C2:C730,"&gt;="&amp;CW$4,'P23+P24 monthly Buchungen'!C2:C730,"&lt;"&amp;CW$5+1,'P23+P24 monthly Buchungen'!L2:L730,"Einnahmen")-SUMIFS('P23+P24 monthly Buchungen'!F2:F730,'P23+P24 monthly Buchungen'!D2:D730,$E29,'P23+P24 monthly Buchungen'!C2:C730,"&gt;="&amp;CW$4,'P23+P24 monthly Buchungen'!C2:C730,"&lt;"&amp;CW$5+1,'P23+P24 monthly Buchungen'!P2:P730,"Ausgaben")</f>
        <v>166.04999999999998</v>
      </c>
      <c r="CX29" s="21"/>
      <c r="DA29" s="26">
        <f>SUMIFS('P23+P24 monthly Buchungen'!F2:F730,'P23+P24 monthly Buchungen'!D2:D730,$E29,'P23+P24 monthly Buchungen'!C2:C730,"&gt;="&amp;DA$4,'P23+P24 monthly Buchungen'!C2:C730,"&lt;"&amp;DA$5+1,'P23+P24 monthly Buchungen'!L2:L730,"Ausgaben")-SUMIFS('P23+P24 monthly Buchungen'!F2:F730,'P23+P24 monthly Buchungen'!D2:D730,$E29,'P23+P24 monthly Buchungen'!C2:C730,"&gt;="&amp;DA$4,'P23+P24 monthly Buchungen'!C2:C730,"&lt;"&amp;DA$5+1,'P23+P24 monthly Buchungen'!P2:P730,"Einnahmen")+SUMIFS('P23+P24 monthly Buchungen'!F2:F730,'P23+P24 monthly Buchungen'!D2:D730,$E29,'P23+P24 monthly Buchungen'!C2:C730,"&gt;="&amp;DA$4,'P23+P24 monthly Buchungen'!C2:C730,"&lt;"&amp;DA$5+1,'P23+P24 monthly Buchungen'!L2:L730,"Einnahmen")-SUMIFS('P23+P24 monthly Buchungen'!F2:F730,'P23+P24 monthly Buchungen'!D2:D730,$E29,'P23+P24 monthly Buchungen'!C2:C730,"&gt;="&amp;DA$4,'P23+P24 monthly Buchungen'!C2:C730,"&lt;"&amp;DA$5+1,'P23+P24 monthly Buchungen'!P2:P730,"Ausgaben")</f>
        <v>184.2</v>
      </c>
      <c r="DB29" s="21"/>
      <c r="DE29" s="26">
        <f>SUMIFS('P23+P24 monthly Buchungen'!F2:F730,'P23+P24 monthly Buchungen'!D2:D730,$E29,'P23+P24 monthly Buchungen'!C2:C730,"&gt;="&amp;DE$4,'P23+P24 monthly Buchungen'!C2:C730,"&lt;"&amp;DE$5+1,'P23+P24 monthly Buchungen'!L2:L730,"Ausgaben")-SUMIFS('P23+P24 monthly Buchungen'!F2:F730,'P23+P24 monthly Buchungen'!D2:D730,$E29,'P23+P24 monthly Buchungen'!C2:C730,"&gt;="&amp;DE$4,'P23+P24 monthly Buchungen'!C2:C730,"&lt;"&amp;DE$5+1,'P23+P24 monthly Buchungen'!P2:P730,"Einnahmen")+SUMIFS('P23+P24 monthly Buchungen'!F2:F730,'P23+P24 monthly Buchungen'!D2:D730,$E29,'P23+P24 monthly Buchungen'!C2:C730,"&gt;="&amp;DE$4,'P23+P24 monthly Buchungen'!C2:C730,"&lt;"&amp;DE$5+1,'P23+P24 monthly Buchungen'!L2:L730,"Einnahmen")-SUMIFS('P23+P24 monthly Buchungen'!F2:F730,'P23+P24 monthly Buchungen'!D2:D730,$E29,'P23+P24 monthly Buchungen'!C2:C730,"&gt;="&amp;DE$4,'P23+P24 monthly Buchungen'!C2:C730,"&lt;"&amp;DE$5+1,'P23+P24 monthly Buchungen'!P2:P730,"Ausgaben")</f>
        <v>162.40999999999997</v>
      </c>
      <c r="DF29" s="21"/>
      <c r="DI29" s="26">
        <f>SUMIFS('P23+P24 monthly Buchungen'!F2:F730,'P23+P24 monthly Buchungen'!D2:D730,$E29,'P23+P24 monthly Buchungen'!C2:C730,"&gt;="&amp;DI$4,'P23+P24 monthly Buchungen'!C2:C730,"&lt;"&amp;DI$5+1,'P23+P24 monthly Buchungen'!L2:L730,"Ausgaben")-SUMIFS('P23+P24 monthly Buchungen'!F2:F730,'P23+P24 monthly Buchungen'!D2:D730,$E29,'P23+P24 monthly Buchungen'!C2:C730,"&gt;="&amp;DI$4,'P23+P24 monthly Buchungen'!C2:C730,"&lt;"&amp;DI$5+1,'P23+P24 monthly Buchungen'!P2:P730,"Einnahmen")+SUMIFS('P23+P24 monthly Buchungen'!F2:F730,'P23+P24 monthly Buchungen'!D2:D730,$E29,'P23+P24 monthly Buchungen'!C2:C730,"&gt;="&amp;DI$4,'P23+P24 monthly Buchungen'!C2:C730,"&lt;"&amp;DI$5+1,'P23+P24 monthly Buchungen'!L2:L730,"Einnahmen")-SUMIFS('P23+P24 monthly Buchungen'!F2:F730,'P23+P24 monthly Buchungen'!D2:D730,$E29,'P23+P24 monthly Buchungen'!C2:C730,"&gt;="&amp;DI$4,'P23+P24 monthly Buchungen'!C2:C730,"&lt;"&amp;DI$5+1,'P23+P24 monthly Buchungen'!P2:P730,"Ausgaben")</f>
        <v>139.63</v>
      </c>
      <c r="DJ29" s="21"/>
      <c r="DM29" s="26">
        <f>SUMIFS('P23+P24 monthly Buchungen'!F2:F730,'P23+P24 monthly Buchungen'!D2:D730,$E29,'P23+P24 monthly Buchungen'!C2:C730,"&gt;="&amp;DM$4,'P23+P24 monthly Buchungen'!C2:C730,"&lt;"&amp;DM$5+1,'P23+P24 monthly Buchungen'!L2:L730,"Ausgaben")-SUMIFS('P23+P24 monthly Buchungen'!F2:F730,'P23+P24 monthly Buchungen'!D2:D730,$E29,'P23+P24 monthly Buchungen'!C2:C730,"&gt;="&amp;DM$4,'P23+P24 monthly Buchungen'!C2:C730,"&lt;"&amp;DM$5+1,'P23+P24 monthly Buchungen'!P2:P730,"Einnahmen")+SUMIFS('P23+P24 monthly Buchungen'!F2:F730,'P23+P24 monthly Buchungen'!D2:D730,$E29,'P23+P24 monthly Buchungen'!C2:C730,"&gt;="&amp;DM$4,'P23+P24 monthly Buchungen'!C2:C730,"&lt;"&amp;DM$5+1,'P23+P24 monthly Buchungen'!L2:L730,"Einnahmen")-SUMIFS('P23+P24 monthly Buchungen'!F2:F730,'P23+P24 monthly Buchungen'!D2:D730,$E29,'P23+P24 monthly Buchungen'!C2:C730,"&gt;="&amp;DM$4,'P23+P24 monthly Buchungen'!C2:C730,"&lt;"&amp;DM$5+1,'P23+P24 monthly Buchungen'!P2:P730,"Ausgaben")</f>
        <v>280.3</v>
      </c>
      <c r="DN29" s="21"/>
      <c r="DQ29" s="26">
        <f>SUMIFS('P23+P24 monthly Buchungen'!F2:F730,'P23+P24 monthly Buchungen'!D2:D730,$E29,'P23+P24 monthly Buchungen'!C2:C730,"&gt;="&amp;DQ$4,'P23+P24 monthly Buchungen'!C2:C730,"&lt;"&amp;DQ$5+1,'P23+P24 monthly Buchungen'!L2:L730,"Ausgaben")-SUMIFS('P23+P24 monthly Buchungen'!F2:F730,'P23+P24 monthly Buchungen'!D2:D730,$E29,'P23+P24 monthly Buchungen'!C2:C730,"&gt;="&amp;DQ$4,'P23+P24 monthly Buchungen'!C2:C730,"&lt;"&amp;DQ$5+1,'P23+P24 monthly Buchungen'!P2:P730,"Einnahmen")+SUMIFS('P23+P24 monthly Buchungen'!F2:F730,'P23+P24 monthly Buchungen'!D2:D730,$E29,'P23+P24 monthly Buchungen'!C2:C730,"&gt;="&amp;DQ$4,'P23+P24 monthly Buchungen'!C2:C730,"&lt;"&amp;DQ$5+1,'P23+P24 monthly Buchungen'!L2:L730,"Einnahmen")-SUMIFS('P23+P24 monthly Buchungen'!F2:F730,'P23+P24 monthly Buchungen'!D2:D730,$E29,'P23+P24 monthly Buchungen'!C2:C730,"&gt;="&amp;DQ$4,'P23+P24 monthly Buchungen'!C2:C730,"&lt;"&amp;DQ$5+1,'P23+P24 monthly Buchungen'!P2:P730,"Ausgaben")</f>
        <v>115.97</v>
      </c>
      <c r="DR29" s="21"/>
      <c r="DU29" s="26">
        <f>SUMIFS('P23+P24 monthly Buchungen'!F2:F730,'P23+P24 monthly Buchungen'!D2:D730,$E29,'P23+P24 monthly Buchungen'!C2:C730,"&gt;="&amp;DU$4,'P23+P24 monthly Buchungen'!C2:C730,"&lt;"&amp;DU$5+1,'P23+P24 monthly Buchungen'!L2:L730,"Ausgaben")-SUMIFS('P23+P24 monthly Buchungen'!F2:F730,'P23+P24 monthly Buchungen'!D2:D730,$E29,'P23+P24 monthly Buchungen'!C2:C730,"&gt;="&amp;DU$4,'P23+P24 monthly Buchungen'!C2:C730,"&lt;"&amp;DU$5+1,'P23+P24 monthly Buchungen'!P2:P730,"Einnahmen")+SUMIFS('P23+P24 monthly Buchungen'!F2:F730,'P23+P24 monthly Buchungen'!D2:D730,$E29,'P23+P24 monthly Buchungen'!C2:C730,"&gt;="&amp;DU$4,'P23+P24 monthly Buchungen'!C2:C730,"&lt;"&amp;DU$5+1,'P23+P24 monthly Buchungen'!L2:L730,"Einnahmen")-SUMIFS('P23+P24 monthly Buchungen'!F2:F730,'P23+P24 monthly Buchungen'!D2:D730,$E29,'P23+P24 monthly Buchungen'!C2:C730,"&gt;="&amp;DU$4,'P23+P24 monthly Buchungen'!C2:C730,"&lt;"&amp;DU$5+1,'P23+P24 monthly Buchungen'!P2:P730,"Ausgaben")</f>
        <v>194.5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Buchungen'!F2:F730,'P23+P24 monthly Buchungen'!D2:D730,$E29,'P23+P24 monthly Buchungen'!C2:C730,"&gt;="&amp;EG$4,'P23+P24 monthly Buchungen'!C2:C730,"&lt;"&amp;EG$5+1,'P23+P24 monthly Buchungen'!L2:L730,"Ausgaben")-SUMIFS('P23+P24 monthly Buchungen'!F2:F730,'P23+P24 monthly Buchungen'!D2:D730,$E29,'P23+P24 monthly Buchungen'!C2:C730,"&gt;="&amp;EG$4,'P23+P24 monthly Buchungen'!C2:C730,"&lt;"&amp;EG$5+1,'P23+P24 monthly Buchungen'!P2:P730,"Einnahmen")+SUMIFS('P23+P24 monthly Buchungen'!F2:F730,'P23+P24 monthly Buchungen'!D2:D730,$E29,'P23+P24 monthly Buchungen'!C2:C730,"&gt;="&amp;EG$4,'P23+P24 monthly Buchungen'!C2:C730,"&lt;"&amp;EG$5+1,'P23+P24 monthly Buchungen'!L2:L730,"Einnahmen")-SUMIFS('P23+P24 monthly Buchungen'!F2:F730,'P23+P24 monthly Buchungen'!D2:D730,$E29,'P23+P24 monthly Buchungen'!C2:C730,"&gt;="&amp;EG$4,'P23+P24 monthly Buchungen'!C2:C730,"&lt;"&amp;EG$5+1,'P23+P24 monthly Buchungen'!P2:P730,"Ausgaben")</f>
        <v>341.88000000000005</v>
      </c>
      <c r="EH29" s="21"/>
      <c r="EK29" s="26">
        <f>SUMIFS('P23+P24 monthly Buchungen'!F2:F730,'P23+P24 monthly Buchungen'!D2:D730,$E29,'P23+P24 monthly Buchungen'!C2:C730,"&gt;="&amp;EK$4,'P23+P24 monthly Buchungen'!C2:C730,"&lt;"&amp;EK$5+1,'P23+P24 monthly Buchungen'!L2:L730,"Ausgaben")-SUMIFS('P23+P24 monthly Buchungen'!F2:F730,'P23+P24 monthly Buchungen'!D2:D730,$E29,'P23+P24 monthly Buchungen'!C2:C730,"&gt;="&amp;EK$4,'P23+P24 monthly Buchungen'!C2:C730,"&lt;"&amp;EK$5+1,'P23+P24 monthly Buchungen'!P2:P730,"Einnahmen")+SUMIFS('P23+P24 monthly Buchungen'!F2:F730,'P23+P24 monthly Buchungen'!D2:D730,$E29,'P23+P24 monthly Buchungen'!C2:C730,"&gt;="&amp;EK$4,'P23+P24 monthly Buchungen'!C2:C730,"&lt;"&amp;EK$5+1,'P23+P24 monthly Buchungen'!L2:L730,"Einnahmen")-SUMIFS('P23+P24 monthly Buchungen'!F2:F730,'P23+P24 monthly Buchungen'!D2:D730,$E29,'P23+P24 monthly Buchungen'!C2:C730,"&gt;="&amp;EK$4,'P23+P24 monthly Buchungen'!C2:C730,"&lt;"&amp;EK$5+1,'P23+P24 monthly Buchungen'!P2:P730,"Ausgaben")</f>
        <v>50.41</v>
      </c>
      <c r="EL29" s="21"/>
      <c r="EO29" s="26">
        <f>SUMIFS('P23+P24 monthly Buchungen'!F2:F730,'P23+P24 monthly Buchungen'!D2:D730,$E29,'P23+P24 monthly Buchungen'!C2:C730,"&gt;="&amp;EO$4,'P23+P24 monthly Buchungen'!C2:C730,"&lt;"&amp;EO$5+1,'P23+P24 monthly Buchungen'!L2:L730,"Ausgaben")-SUMIFS('P23+P24 monthly Buchungen'!F2:F730,'P23+P24 monthly Buchungen'!D2:D730,$E29,'P23+P24 monthly Buchungen'!C2:C730,"&gt;="&amp;EO$4,'P23+P24 monthly Buchungen'!C2:C730,"&lt;"&amp;EO$5+1,'P23+P24 monthly Buchungen'!P2:P730,"Einnahmen")+SUMIFS('P23+P24 monthly Buchungen'!F2:F730,'P23+P24 monthly Buchungen'!D2:D730,$E29,'P23+P24 monthly Buchungen'!C2:C730,"&gt;="&amp;EO$4,'P23+P24 monthly Buchungen'!C2:C730,"&lt;"&amp;EO$5+1,'P23+P24 monthly Buchungen'!L2:L730,"Einnahmen")-SUMIFS('P23+P24 monthly Buchungen'!F2:F730,'P23+P24 monthly Buchungen'!D2:D730,$E29,'P23+P24 monthly Buchungen'!C2:C730,"&gt;="&amp;EO$4,'P23+P24 monthly Buchungen'!C2:C730,"&lt;"&amp;EO$5+1,'P23+P24 monthly Buchungen'!P2:P730,"Ausgaben")</f>
        <v>0</v>
      </c>
      <c r="EP29" s="21"/>
      <c r="ES29" s="26">
        <f>SUMIFS('P23+P24 monthly Buchungen'!F2:F730,'P23+P24 monthly Buchungen'!D2:D730,$E29,'P23+P24 monthly Buchungen'!C2:C730,"&gt;="&amp;ES$4,'P23+P24 monthly Buchungen'!C2:C730,"&lt;"&amp;ES$5+1,'P23+P24 monthly Buchungen'!L2:L730,"Ausgaben")-SUMIFS('P23+P24 monthly Buchungen'!F2:F730,'P23+P24 monthly Buchungen'!D2:D730,$E29,'P23+P24 monthly Buchungen'!C2:C730,"&gt;="&amp;ES$4,'P23+P24 monthly Buchungen'!C2:C730,"&lt;"&amp;ES$5+1,'P23+P24 monthly Buchungen'!P2:P730,"Einnahmen")+SUMIFS('P23+P24 monthly Buchungen'!F2:F730,'P23+P24 monthly Buchungen'!D2:D730,$E29,'P23+P24 monthly Buchungen'!C2:C730,"&gt;="&amp;ES$4,'P23+P24 monthly Buchungen'!C2:C730,"&lt;"&amp;ES$5+1,'P23+P24 monthly Buchungen'!L2:L730,"Einnahmen")-SUMIFS('P23+P24 monthly Buchungen'!F2:F730,'P23+P24 monthly Buchungen'!D2:D730,$E29,'P23+P24 monthly Buchungen'!C2:C730,"&gt;="&amp;ES$4,'P23+P24 monthly Buchungen'!C2:C730,"&lt;"&amp;ES$5+1,'P23+P24 monthly Buchungen'!P2:P730,"Ausgaben")</f>
        <v>0</v>
      </c>
      <c r="ET29" s="21"/>
      <c r="EW29" s="26">
        <f>SUMIFS('P23+P24 monthly Buchungen'!F2:F730,'P23+P24 monthly Buchungen'!D2:D730,$E29,'P23+P24 monthly Buchungen'!C2:C730,"&gt;="&amp;EW$4,'P23+P24 monthly Buchungen'!C2:C730,"&lt;"&amp;EW$5+1,'P23+P24 monthly Buchungen'!L2:L730,"Ausgaben")-SUMIFS('P23+P24 monthly Buchungen'!F2:F730,'P23+P24 monthly Buchungen'!D2:D730,$E29,'P23+P24 monthly Buchungen'!C2:C730,"&gt;="&amp;EW$4,'P23+P24 monthly Buchungen'!C2:C730,"&lt;"&amp;EW$5+1,'P23+P24 monthly Buchungen'!P2:P730,"Einnahmen")+SUMIFS('P23+P24 monthly Buchungen'!F2:F730,'P23+P24 monthly Buchungen'!D2:D730,$E29,'P23+P24 monthly Buchungen'!C2:C730,"&gt;="&amp;EW$4,'P23+P24 monthly Buchungen'!C2:C730,"&lt;"&amp;EW$5+1,'P23+P24 monthly Buchungen'!L2:L730,"Einnahmen")-SUMIFS('P23+P24 monthly Buchungen'!F2:F730,'P23+P24 monthly Buchungen'!D2:D730,$E29,'P23+P24 monthly Buchungen'!C2:C730,"&gt;="&amp;EW$4,'P23+P24 monthly Buchungen'!C2:C730,"&lt;"&amp;EW$5+1,'P23+P24 monthly Buchungen'!P2:P730,"Ausgaben")</f>
        <v>0</v>
      </c>
      <c r="EX29" s="21"/>
      <c r="FA29" s="26">
        <f>SUMIFS('P23+P24 monthly Buchungen'!F2:F730,'P23+P24 monthly Buchungen'!D2:D730,$E29,'P23+P24 monthly Buchungen'!C2:C730,"&gt;="&amp;FA$4,'P23+P24 monthly Buchungen'!C2:C730,"&lt;"&amp;FA$5+1,'P23+P24 monthly Buchungen'!L2:L730,"Ausgaben")-SUMIFS('P23+P24 monthly Buchungen'!F2:F730,'P23+P24 monthly Buchungen'!D2:D730,$E29,'P23+P24 monthly Buchungen'!C2:C730,"&gt;="&amp;FA$4,'P23+P24 monthly Buchungen'!C2:C730,"&lt;"&amp;FA$5+1,'P23+P24 monthly Buchungen'!P2:P730,"Einnahmen")+SUMIFS('P23+P24 monthly Buchungen'!F2:F730,'P23+P24 monthly Buchungen'!D2:D730,$E29,'P23+P24 monthly Buchungen'!C2:C730,"&gt;="&amp;FA$4,'P23+P24 monthly Buchungen'!C2:C730,"&lt;"&amp;FA$5+1,'P23+P24 monthly Buchungen'!L2:L730,"Einnahmen")-SUMIFS('P23+P24 monthly Buchungen'!F2:F730,'P23+P24 monthly Buchungen'!D2:D730,$E29,'P23+P24 monthly Buchungen'!C2:C730,"&gt;="&amp;FA$4,'P23+P24 monthly Buchungen'!C2:C730,"&lt;"&amp;FA$5+1,'P23+P24 monthly Buchungen'!P2:P730,"Ausgaben")</f>
        <v>0</v>
      </c>
      <c r="FB29" s="21"/>
      <c r="FE29" s="26">
        <f>SUMIFS('P23+P24 monthly Buchungen'!F2:F730,'P23+P24 monthly Buchungen'!D2:D730,$E29,'P23+P24 monthly Buchungen'!C2:C730,"&gt;="&amp;FE$4,'P23+P24 monthly Buchungen'!C2:C730,"&lt;"&amp;FE$5+1,'P23+P24 monthly Buchungen'!L2:L730,"Ausgaben")-SUMIFS('P23+P24 monthly Buchungen'!F2:F730,'P23+P24 monthly Buchungen'!D2:D730,$E29,'P23+P24 monthly Buchungen'!C2:C730,"&gt;="&amp;FE$4,'P23+P24 monthly Buchungen'!C2:C730,"&lt;"&amp;FE$5+1,'P23+P24 monthly Buchungen'!P2:P730,"Einnahmen")+SUMIFS('P23+P24 monthly Buchungen'!F2:F730,'P23+P24 monthly Buchungen'!D2:D730,$E29,'P23+P24 monthly Buchungen'!C2:C730,"&gt;="&amp;FE$4,'P23+P24 monthly Buchungen'!C2:C730,"&lt;"&amp;FE$5+1,'P23+P24 monthly Buchungen'!L2:L730,"Einnahmen")-SUMIFS('P23+P24 monthly Buchungen'!F2:F730,'P23+P24 monthly Buchungen'!D2:D730,$E29,'P23+P24 monthly Buchungen'!C2:C730,"&gt;="&amp;FE$4,'P23+P24 monthly Buchungen'!C2:C730,"&lt;"&amp;FE$5+1,'P23+P24 monthly Buchungen'!P2:P730,"Ausgaben")</f>
        <v>0</v>
      </c>
      <c r="FF29" s="21"/>
      <c r="FI29" s="26">
        <f>SUMIFS('P23+P24 monthly Buchungen'!F2:F730,'P23+P24 monthly Buchungen'!D2:D730,$E29,'P23+P24 monthly Buchungen'!C2:C730,"&gt;="&amp;FI$4,'P23+P24 monthly Buchungen'!C2:C730,"&lt;"&amp;FI$5+1,'P23+P24 monthly Buchungen'!L2:L730,"Ausgaben")-SUMIFS('P23+P24 monthly Buchungen'!F2:F730,'P23+P24 monthly Buchungen'!D2:D730,$E29,'P23+P24 monthly Buchungen'!C2:C730,"&gt;="&amp;FI$4,'P23+P24 monthly Buchungen'!C2:C730,"&lt;"&amp;FI$5+1,'P23+P24 monthly Buchungen'!P2:P730,"Einnahmen")+SUMIFS('P23+P24 monthly Buchungen'!F2:F730,'P23+P24 monthly Buchungen'!D2:D730,$E29,'P23+P24 monthly Buchungen'!C2:C730,"&gt;="&amp;FI$4,'P23+P24 monthly Buchungen'!C2:C730,"&lt;"&amp;FI$5+1,'P23+P24 monthly Buchungen'!L2:L730,"Einnahmen")-SUMIFS('P23+P24 monthly Buchungen'!F2:F730,'P23+P24 monthly Buchungen'!D2:D730,$E29,'P23+P24 monthly Buchungen'!C2:C730,"&gt;="&amp;FI$4,'P23+P24 monthly Buchungen'!C2:C730,"&lt;"&amp;FI$5+1,'P23+P24 monthly Buchungen'!P2:P730,"Ausgaben")</f>
        <v>0</v>
      </c>
      <c r="FJ29" s="21"/>
      <c r="FM29" s="26">
        <f>SUMIFS('P23+P24 monthly Buchungen'!F2:F730,'P23+P24 monthly Buchungen'!D2:D730,$E29,'P23+P24 monthly Buchungen'!C2:C730,"&gt;="&amp;FM$4,'P23+P24 monthly Buchungen'!C2:C730,"&lt;"&amp;FM$5+1,'P23+P24 monthly Buchungen'!L2:L730,"Ausgaben")-SUMIFS('P23+P24 monthly Buchungen'!F2:F730,'P23+P24 monthly Buchungen'!D2:D730,$E29,'P23+P24 monthly Buchungen'!C2:C730,"&gt;="&amp;FM$4,'P23+P24 monthly Buchungen'!C2:C730,"&lt;"&amp;FM$5+1,'P23+P24 monthly Buchungen'!P2:P730,"Einnahmen")+SUMIFS('P23+P24 monthly Buchungen'!F2:F730,'P23+P24 monthly Buchungen'!D2:D730,$E29,'P23+P24 monthly Buchungen'!C2:C730,"&gt;="&amp;FM$4,'P23+P24 monthly Buchungen'!C2:C730,"&lt;"&amp;FM$5+1,'P23+P24 monthly Buchungen'!L2:L730,"Einnahmen")-SUMIFS('P23+P24 monthly Buchungen'!F2:F730,'P23+P24 monthly Buchungen'!D2:D730,$E29,'P23+P24 monthly Buchungen'!C2:C730,"&gt;="&amp;FM$4,'P23+P24 monthly Buchungen'!C2:C730,"&lt;"&amp;FM$5+1,'P23+P24 monthly Buchungen'!P2:P730,"Ausgaben")</f>
        <v>0</v>
      </c>
      <c r="FN29" s="21"/>
      <c r="FQ29" s="26">
        <f>SUMIFS('P23+P24 monthly Buchungen'!F2:F730,'P23+P24 monthly Buchungen'!D2:D730,$E29,'P23+P24 monthly Buchungen'!C2:C730,"&gt;="&amp;FQ$4,'P23+P24 monthly Buchungen'!C2:C730,"&lt;"&amp;FQ$5+1,'P23+P24 monthly Buchungen'!L2:L730,"Ausgaben")-SUMIFS('P23+P24 monthly Buchungen'!F2:F730,'P23+P24 monthly Buchungen'!D2:D730,$E29,'P23+P24 monthly Buchungen'!C2:C730,"&gt;="&amp;FQ$4,'P23+P24 monthly Buchungen'!C2:C730,"&lt;"&amp;FQ$5+1,'P23+P24 monthly Buchungen'!P2:P730,"Einnahmen")+SUMIFS('P23+P24 monthly Buchungen'!F2:F730,'P23+P24 monthly Buchungen'!D2:D730,$E29,'P23+P24 monthly Buchungen'!C2:C730,"&gt;="&amp;FQ$4,'P23+P24 monthly Buchungen'!C2:C730,"&lt;"&amp;FQ$5+1,'P23+P24 monthly Buchungen'!L2:L730,"Einnahmen")-SUMIFS('P23+P24 monthly Buchungen'!F2:F730,'P23+P24 monthly Buchungen'!D2:D730,$E29,'P23+P24 monthly Buchungen'!C2:C730,"&gt;="&amp;FQ$4,'P23+P24 monthly Buchungen'!C2:C730,"&lt;"&amp;FQ$5+1,'P23+P24 monthly Buchungen'!P2:P730,"Ausgaben")</f>
        <v>0</v>
      </c>
      <c r="FR29" s="21"/>
      <c r="FU29" s="26">
        <f>SUMIFS('P23+P24 monthly Buchungen'!F2:F730,'P23+P24 monthly Buchungen'!D2:D730,$E29,'P23+P24 monthly Buchungen'!C2:C730,"&gt;="&amp;FU$4,'P23+P24 monthly Buchungen'!C2:C730,"&lt;"&amp;FU$5+1,'P23+P24 monthly Buchungen'!L2:L730,"Ausgaben")-SUMIFS('P23+P24 monthly Buchungen'!F2:F730,'P23+P24 monthly Buchungen'!D2:D730,$E29,'P23+P24 monthly Buchungen'!C2:C730,"&gt;="&amp;FU$4,'P23+P24 monthly Buchungen'!C2:C730,"&lt;"&amp;FU$5+1,'P23+P24 monthly Buchungen'!P2:P730,"Einnahmen")+SUMIFS('P23+P24 monthly Buchungen'!F2:F730,'P23+P24 monthly Buchungen'!D2:D730,$E29,'P23+P24 monthly Buchungen'!C2:C730,"&gt;="&amp;FU$4,'P23+P24 monthly Buchungen'!C2:C730,"&lt;"&amp;FU$5+1,'P23+P24 monthly Buchungen'!L2:L730,"Einnahmen")-SUMIFS('P23+P24 monthly Buchungen'!F2:F730,'P23+P24 monthly Buchungen'!D2:D730,$E29,'P23+P24 monthly Buchungen'!C2:C730,"&gt;="&amp;FU$4,'P23+P24 monthly Buchungen'!C2:C730,"&lt;"&amp;FU$5+1,'P23+P24 monthly Buchungen'!P2:P730,"Ausgaben")</f>
        <v>0</v>
      </c>
      <c r="FV29" s="21"/>
      <c r="FY29" s="26">
        <f>SUMIFS('P23+P24 monthly Buchungen'!F2:F730,'P23+P24 monthly Buchungen'!D2:D730,$E29,'P23+P24 monthly Buchungen'!C2:C730,"&gt;="&amp;FY$4,'P23+P24 monthly Buchungen'!C2:C730,"&lt;"&amp;FY$5+1,'P23+P24 monthly Buchungen'!L2:L730,"Ausgaben")-SUMIFS('P23+P24 monthly Buchungen'!F2:F730,'P23+P24 monthly Buchungen'!D2:D730,$E29,'P23+P24 monthly Buchungen'!C2:C730,"&gt;="&amp;FY$4,'P23+P24 monthly Buchungen'!C2:C730,"&lt;"&amp;FY$5+1,'P23+P24 monthly Buchungen'!P2:P730,"Einnahmen")+SUMIFS('P23+P24 monthly Buchungen'!F2:F730,'P23+P24 monthly Buchungen'!D2:D730,$E29,'P23+P24 monthly Buchungen'!C2:C730,"&gt;="&amp;FY$4,'P23+P24 monthly Buchungen'!C2:C730,"&lt;"&amp;FY$5+1,'P23+P24 monthly Buchungen'!L2:L730,"Einnahmen")-SUMIFS('P23+P24 monthly Buchungen'!F2:F730,'P23+P24 monthly Buchungen'!D2:D730,$E29,'P23+P24 monthly Buchungen'!C2:C730,"&gt;="&amp;FY$4,'P23+P24 monthly Buchungen'!C2:C730,"&lt;"&amp;FY$5+1,'P23+P24 monthly Buchungen'!P2:P730,"Ausgaben")</f>
        <v>0</v>
      </c>
      <c r="FZ29" s="21"/>
      <c r="GC29" s="26">
        <f>SUMIFS('P23+P24 monthly Buchungen'!F2:F730,'P23+P24 monthly Buchungen'!D2:D730,$E29,'P23+P24 monthly Buchungen'!C2:C730,"&gt;="&amp;GC$4,'P23+P24 monthly Buchungen'!C2:C730,"&lt;"&amp;GC$5+1,'P23+P24 monthly Buchungen'!L2:L730,"Ausgaben")-SUMIFS('P23+P24 monthly Buchungen'!F2:F730,'P23+P24 monthly Buchungen'!D2:D730,$E29,'P23+P24 monthly Buchungen'!C2:C730,"&gt;="&amp;GC$4,'P23+P24 monthly Buchungen'!C2:C730,"&lt;"&amp;GC$5+1,'P23+P24 monthly Buchungen'!P2:P730,"Einnahmen")+SUMIFS('P23+P24 monthly Buchungen'!F2:F730,'P23+P24 monthly Buchungen'!D2:D730,$E29,'P23+P24 monthly Buchungen'!C2:C730,"&gt;="&amp;GC$4,'P23+P24 monthly Buchungen'!C2:C730,"&lt;"&amp;GC$5+1,'P23+P24 monthly Buchungen'!L2:L730,"Einnahmen")-SUMIFS('P23+P24 monthly Buchungen'!F2:F730,'P23+P24 monthly Buchungen'!D2:D730,$E29,'P23+P24 monthly Buchungen'!C2:C730,"&gt;="&amp;GC$4,'P23+P24 monthly Buchungen'!C2:C730,"&lt;"&amp;GC$5+1,'P23+P24 monthly Buchungen'!P2:P730,"Ausgaben")</f>
        <v>0</v>
      </c>
    </row>
    <row r="30" spans="3:185" x14ac:dyDescent="0.2">
      <c r="D30" t="s">
        <v>5004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Buchungen'!F2:F730,'P23+P24 monthly Buchungen'!D2:D730,$E30,'P23+P24 monthly Buchungen'!C2:C730,"&gt;="&amp;U$4,'P23+P24 monthly Buchungen'!C2:C730,"&lt;"&amp;U$5+1,'P23+P24 monthly Buchungen'!L2:L730,"Ausgaben")-SUMIFS('P23+P24 monthly Buchungen'!F2:F730,'P23+P24 monthly Buchungen'!D2:D730,$E30,'P23+P24 monthly Buchungen'!C2:C730,"&gt;="&amp;U$4,'P23+P24 monthly Buchungen'!C2:C730,"&lt;"&amp;U$5+1,'P23+P24 monthly Buchungen'!P2:P730,"Einnahmen")+SUMIFS('P23+P24 monthly Buchungen'!F2:F730,'P23+P24 monthly Buchungen'!D2:D730,$E30,'P23+P24 monthly Buchungen'!C2:C730,"&gt;="&amp;U$4,'P23+P24 monthly Buchungen'!C2:C730,"&lt;"&amp;U$5+1,'P23+P24 monthly Buchungen'!L2:L730,"Einnahmen")-SUMIFS('P23+P24 monthly Buchungen'!F2:F730,'P23+P24 monthly Buchungen'!D2:D730,$E30,'P23+P24 monthly Buchungen'!C2:C730,"&gt;="&amp;U$4,'P23+P24 monthly Buchungen'!C2:C730,"&lt;"&amp;U$5+1,'P23+P24 monthly Buchungen'!P2:P730,"Ausgaben")</f>
        <v>0</v>
      </c>
      <c r="V30" s="21"/>
      <c r="Y30" s="26">
        <f>SUMIFS('P23+P24 monthly Buchungen'!F2:F730,'P23+P24 monthly Buchungen'!D2:D730,$E30,'P23+P24 monthly Buchungen'!C2:C730,"&gt;="&amp;Y$4,'P23+P24 monthly Buchungen'!C2:C730,"&lt;"&amp;Y$5+1,'P23+P24 monthly Buchungen'!L2:L730,"Ausgaben")-SUMIFS('P23+P24 monthly Buchungen'!F2:F730,'P23+P24 monthly Buchungen'!D2:D730,$E30,'P23+P24 monthly Buchungen'!C2:C730,"&gt;="&amp;Y$4,'P23+P24 monthly Buchungen'!C2:C730,"&lt;"&amp;Y$5+1,'P23+P24 monthly Buchungen'!P2:P730,"Einnahmen")+SUMIFS('P23+P24 monthly Buchungen'!F2:F730,'P23+P24 monthly Buchungen'!D2:D730,$E30,'P23+P24 monthly Buchungen'!C2:C730,"&gt;="&amp;Y$4,'P23+P24 monthly Buchungen'!C2:C730,"&lt;"&amp;Y$5+1,'P23+P24 monthly Buchungen'!L2:L730,"Einnahmen")-SUMIFS('P23+P24 monthly Buchungen'!F2:F730,'P23+P24 monthly Buchungen'!D2:D730,$E30,'P23+P24 monthly Buchungen'!C2:C730,"&gt;="&amp;Y$4,'P23+P24 monthly Buchungen'!C2:C730,"&lt;"&amp;Y$5+1,'P23+P24 monthly Buchungen'!P2:P730,"Ausgaben")</f>
        <v>0</v>
      </c>
      <c r="Z30" s="21"/>
      <c r="AC30" s="26">
        <f>SUMIFS('P23+P24 monthly Buchungen'!F2:F730,'P23+P24 monthly Buchungen'!D2:D730,$E30,'P23+P24 monthly Buchungen'!C2:C730,"&gt;="&amp;AC$4,'P23+P24 monthly Buchungen'!C2:C730,"&lt;"&amp;AC$5+1,'P23+P24 monthly Buchungen'!L2:L730,"Ausgaben")-SUMIFS('P23+P24 monthly Buchungen'!F2:F730,'P23+P24 monthly Buchungen'!D2:D730,$E30,'P23+P24 monthly Buchungen'!C2:C730,"&gt;="&amp;AC$4,'P23+P24 monthly Buchungen'!C2:C730,"&lt;"&amp;AC$5+1,'P23+P24 monthly Buchungen'!P2:P730,"Einnahmen")+SUMIFS('P23+P24 monthly Buchungen'!F2:F730,'P23+P24 monthly Buchungen'!D2:D730,$E30,'P23+P24 monthly Buchungen'!C2:C730,"&gt;="&amp;AC$4,'P23+P24 monthly Buchungen'!C2:C730,"&lt;"&amp;AC$5+1,'P23+P24 monthly Buchungen'!L2:L730,"Einnahmen")-SUMIFS('P23+P24 monthly Buchungen'!F2:F730,'P23+P24 monthly Buchungen'!D2:D730,$E30,'P23+P24 monthly Buchungen'!C2:C730,"&gt;="&amp;AC$4,'P23+P24 monthly Buchungen'!C2:C730,"&lt;"&amp;AC$5+1,'P23+P24 monthly Buchungen'!P2:P730,"Ausgaben")</f>
        <v>0</v>
      </c>
      <c r="AD30" s="21"/>
      <c r="AG30" s="26">
        <f>SUMIFS('P23+P24 monthly Buchungen'!F2:F730,'P23+P24 monthly Buchungen'!D2:D730,$E30,'P23+P24 monthly Buchungen'!C2:C730,"&gt;="&amp;AG$4,'P23+P24 monthly Buchungen'!C2:C730,"&lt;"&amp;AG$5+1,'P23+P24 monthly Buchungen'!L2:L730,"Ausgaben")-SUMIFS('P23+P24 monthly Buchungen'!F2:F730,'P23+P24 monthly Buchungen'!D2:D730,$E30,'P23+P24 monthly Buchungen'!C2:C730,"&gt;="&amp;AG$4,'P23+P24 monthly Buchungen'!C2:C730,"&lt;"&amp;AG$5+1,'P23+P24 monthly Buchungen'!P2:P730,"Einnahmen")+SUMIFS('P23+P24 monthly Buchungen'!F2:F730,'P23+P24 monthly Buchungen'!D2:D730,$E30,'P23+P24 monthly Buchungen'!C2:C730,"&gt;="&amp;AG$4,'P23+P24 monthly Buchungen'!C2:C730,"&lt;"&amp;AG$5+1,'P23+P24 monthly Buchungen'!L2:L730,"Einnahmen")-SUMIFS('P23+P24 monthly Buchungen'!F2:F730,'P23+P24 monthly Buchungen'!D2:D730,$E30,'P23+P24 monthly Buchungen'!C2:C730,"&gt;="&amp;AG$4,'P23+P24 monthly Buchungen'!C2:C730,"&lt;"&amp;AG$5+1,'P23+P24 monthly Buchungen'!P2:P730,"Ausgaben")</f>
        <v>0</v>
      </c>
      <c r="AH30" s="21"/>
      <c r="AK30" s="26">
        <f>SUMIFS('P23+P24 monthly Buchungen'!F2:F730,'P23+P24 monthly Buchungen'!D2:D730,$E30,'P23+P24 monthly Buchungen'!C2:C730,"&gt;="&amp;AK$4,'P23+P24 monthly Buchungen'!C2:C730,"&lt;"&amp;AK$5+1,'P23+P24 monthly Buchungen'!L2:L730,"Ausgaben")-SUMIFS('P23+P24 monthly Buchungen'!F2:F730,'P23+P24 monthly Buchungen'!D2:D730,$E30,'P23+P24 monthly Buchungen'!C2:C730,"&gt;="&amp;AK$4,'P23+P24 monthly Buchungen'!C2:C730,"&lt;"&amp;AK$5+1,'P23+P24 monthly Buchungen'!P2:P730,"Einnahmen")+SUMIFS('P23+P24 monthly Buchungen'!F2:F730,'P23+P24 monthly Buchungen'!D2:D730,$E30,'P23+P24 monthly Buchungen'!C2:C730,"&gt;="&amp;AK$4,'P23+P24 monthly Buchungen'!C2:C730,"&lt;"&amp;AK$5+1,'P23+P24 monthly Buchungen'!L2:L730,"Einnahmen")-SUMIFS('P23+P24 monthly Buchungen'!F2:F730,'P23+P24 monthly Buchungen'!D2:D730,$E30,'P23+P24 monthly Buchungen'!C2:C730,"&gt;="&amp;AK$4,'P23+P24 monthly Buchungen'!C2:C730,"&lt;"&amp;AK$5+1,'P23+P24 monthly Buchungen'!P2:P730,"Ausgaben")</f>
        <v>0</v>
      </c>
      <c r="AL30" s="21"/>
      <c r="AO30" s="26">
        <f>SUMIFS('P23+P24 monthly Buchungen'!F2:F730,'P23+P24 monthly Buchungen'!D2:D730,$E30,'P23+P24 monthly Buchungen'!C2:C730,"&gt;="&amp;AO$4,'P23+P24 monthly Buchungen'!C2:C730,"&lt;"&amp;AO$5+1,'P23+P24 monthly Buchungen'!L2:L730,"Ausgaben")-SUMIFS('P23+P24 monthly Buchungen'!F2:F730,'P23+P24 monthly Buchungen'!D2:D730,$E30,'P23+P24 monthly Buchungen'!C2:C730,"&gt;="&amp;AO$4,'P23+P24 monthly Buchungen'!C2:C730,"&lt;"&amp;AO$5+1,'P23+P24 monthly Buchungen'!P2:P730,"Einnahmen")+SUMIFS('P23+P24 monthly Buchungen'!F2:F730,'P23+P24 monthly Buchungen'!D2:D730,$E30,'P23+P24 monthly Buchungen'!C2:C730,"&gt;="&amp;AO$4,'P23+P24 monthly Buchungen'!C2:C730,"&lt;"&amp;AO$5+1,'P23+P24 monthly Buchungen'!L2:L730,"Einnahmen")-SUMIFS('P23+P24 monthly Buchungen'!F2:F730,'P23+P24 monthly Buchungen'!D2:D730,$E30,'P23+P24 monthly Buchungen'!C2:C730,"&gt;="&amp;AO$4,'P23+P24 monthly Buchungen'!C2:C730,"&lt;"&amp;AO$5+1,'P23+P24 monthly Buchungen'!P2:P730,"Ausgaben")</f>
        <v>0</v>
      </c>
      <c r="AP30" s="21"/>
      <c r="AS30" s="26">
        <f>SUMIFS('P23+P24 monthly Buchungen'!F2:F730,'P23+P24 monthly Buchungen'!D2:D730,$E30,'P23+P24 monthly Buchungen'!C2:C730,"&gt;="&amp;AS$4,'P23+P24 monthly Buchungen'!C2:C730,"&lt;"&amp;AS$5+1,'P23+P24 monthly Buchungen'!L2:L730,"Ausgaben")-SUMIFS('P23+P24 monthly Buchungen'!F2:F730,'P23+P24 monthly Buchungen'!D2:D730,$E30,'P23+P24 monthly Buchungen'!C2:C730,"&gt;="&amp;AS$4,'P23+P24 monthly Buchungen'!C2:C730,"&lt;"&amp;AS$5+1,'P23+P24 monthly Buchungen'!P2:P730,"Einnahmen")+SUMIFS('P23+P24 monthly Buchungen'!F2:F730,'P23+P24 monthly Buchungen'!D2:D730,$E30,'P23+P24 monthly Buchungen'!C2:C730,"&gt;="&amp;AS$4,'P23+P24 monthly Buchungen'!C2:C730,"&lt;"&amp;AS$5+1,'P23+P24 monthly Buchungen'!L2:L730,"Einnahmen")-SUMIFS('P23+P24 monthly Buchungen'!F2:F730,'P23+P24 monthly Buchungen'!D2:D730,$E30,'P23+P24 monthly Buchungen'!C2:C730,"&gt;="&amp;AS$4,'P23+P24 monthly Buchungen'!C2:C730,"&lt;"&amp;AS$5+1,'P23+P24 monthly Buchungen'!P2:P730,"Ausgaben")</f>
        <v>0</v>
      </c>
      <c r="AT30" s="21"/>
      <c r="AW30" s="26">
        <f>SUMIFS('P23+P24 monthly Buchungen'!F2:F730,'P23+P24 monthly Buchungen'!D2:D730,$E30,'P23+P24 monthly Buchungen'!C2:C730,"&gt;="&amp;AW$4,'P23+P24 monthly Buchungen'!C2:C730,"&lt;"&amp;AW$5+1,'P23+P24 monthly Buchungen'!L2:L730,"Ausgaben")-SUMIFS('P23+P24 monthly Buchungen'!F2:F730,'P23+P24 monthly Buchungen'!D2:D730,$E30,'P23+P24 monthly Buchungen'!C2:C730,"&gt;="&amp;AW$4,'P23+P24 monthly Buchungen'!C2:C730,"&lt;"&amp;AW$5+1,'P23+P24 monthly Buchungen'!P2:P730,"Einnahmen")+SUMIFS('P23+P24 monthly Buchungen'!F2:F730,'P23+P24 monthly Buchungen'!D2:D730,$E30,'P23+P24 monthly Buchungen'!C2:C730,"&gt;="&amp;AW$4,'P23+P24 monthly Buchungen'!C2:C730,"&lt;"&amp;AW$5+1,'P23+P24 monthly Buchungen'!L2:L730,"Einnahmen")-SUMIFS('P23+P24 monthly Buchungen'!F2:F730,'P23+P24 monthly Buchungen'!D2:D730,$E30,'P23+P24 monthly Buchungen'!C2:C730,"&gt;="&amp;AW$4,'P23+P24 monthly Buchungen'!C2:C730,"&lt;"&amp;AW$5+1,'P23+P24 monthly Buchungen'!P2:P730,"Ausgaben")</f>
        <v>0</v>
      </c>
      <c r="AX30" s="21"/>
      <c r="BA30" s="26">
        <f>SUMIFS('P23+P24 monthly Buchungen'!F2:F730,'P23+P24 monthly Buchungen'!D2:D730,$E30,'P23+P24 monthly Buchungen'!C2:C730,"&gt;="&amp;BA$4,'P23+P24 monthly Buchungen'!C2:C730,"&lt;"&amp;BA$5+1,'P23+P24 monthly Buchungen'!L2:L730,"Ausgaben")-SUMIFS('P23+P24 monthly Buchungen'!F2:F730,'P23+P24 monthly Buchungen'!D2:D730,$E30,'P23+P24 monthly Buchungen'!C2:C730,"&gt;="&amp;BA$4,'P23+P24 monthly Buchungen'!C2:C730,"&lt;"&amp;BA$5+1,'P23+P24 monthly Buchungen'!P2:P730,"Einnahmen")+SUMIFS('P23+P24 monthly Buchungen'!F2:F730,'P23+P24 monthly Buchungen'!D2:D730,$E30,'P23+P24 monthly Buchungen'!C2:C730,"&gt;="&amp;BA$4,'P23+P24 monthly Buchungen'!C2:C730,"&lt;"&amp;BA$5+1,'P23+P24 monthly Buchungen'!L2:L730,"Einnahmen")-SUMIFS('P23+P24 monthly Buchungen'!F2:F730,'P23+P24 monthly Buchungen'!D2:D730,$E30,'P23+P24 monthly Buchungen'!C2:C730,"&gt;="&amp;BA$4,'P23+P24 monthly Buchungen'!C2:C730,"&lt;"&amp;BA$5+1,'P23+P24 monthly Buchungen'!P2:P730,"Ausgaben")</f>
        <v>0</v>
      </c>
      <c r="BB30" s="21"/>
      <c r="BE30" s="26">
        <f>SUMIFS('P23+P24 monthly Buchungen'!F2:F730,'P23+P24 monthly Buchungen'!D2:D730,$E30,'P23+P24 monthly Buchungen'!C2:C730,"&gt;="&amp;BE$4,'P23+P24 monthly Buchungen'!C2:C730,"&lt;"&amp;BE$5+1,'P23+P24 monthly Buchungen'!L2:L730,"Ausgaben")-SUMIFS('P23+P24 monthly Buchungen'!F2:F730,'P23+P24 monthly Buchungen'!D2:D730,$E30,'P23+P24 monthly Buchungen'!C2:C730,"&gt;="&amp;BE$4,'P23+P24 monthly Buchungen'!C2:C730,"&lt;"&amp;BE$5+1,'P23+P24 monthly Buchungen'!P2:P730,"Einnahmen")+SUMIFS('P23+P24 monthly Buchungen'!F2:F730,'P23+P24 monthly Buchungen'!D2:D730,$E30,'P23+P24 monthly Buchungen'!C2:C730,"&gt;="&amp;BE$4,'P23+P24 monthly Buchungen'!C2:C730,"&lt;"&amp;BE$5+1,'P23+P24 monthly Buchungen'!L2:L730,"Einnahmen")-SUMIFS('P23+P24 monthly Buchungen'!F2:F730,'P23+P24 monthly Buchungen'!D2:D730,$E30,'P23+P24 monthly Buchungen'!C2:C730,"&gt;="&amp;BE$4,'P23+P24 monthly Buchungen'!C2:C730,"&lt;"&amp;BE$5+1,'P23+P24 monthly Buchungen'!P2:P730,"Ausgaben")</f>
        <v>0</v>
      </c>
      <c r="BF30" s="21"/>
      <c r="BI30" s="26">
        <f>SUMIFS('P23+P24 monthly Buchungen'!F2:F730,'P23+P24 monthly Buchungen'!D2:D730,$E30,'P23+P24 monthly Buchungen'!C2:C730,"&gt;="&amp;BI$4,'P23+P24 monthly Buchungen'!C2:C730,"&lt;"&amp;BI$5+1,'P23+P24 monthly Buchungen'!L2:L730,"Ausgaben")-SUMIFS('P23+P24 monthly Buchungen'!F2:F730,'P23+P24 monthly Buchungen'!D2:D730,$E30,'P23+P24 monthly Buchungen'!C2:C730,"&gt;="&amp;BI$4,'P23+P24 monthly Buchungen'!C2:C730,"&lt;"&amp;BI$5+1,'P23+P24 monthly Buchungen'!P2:P730,"Einnahmen")+SUMIFS('P23+P24 monthly Buchungen'!F2:F730,'P23+P24 monthly Buchungen'!D2:D730,$E30,'P23+P24 monthly Buchungen'!C2:C730,"&gt;="&amp;BI$4,'P23+P24 monthly Buchungen'!C2:C730,"&lt;"&amp;BI$5+1,'P23+P24 monthly Buchungen'!L2:L730,"Einnahmen")-SUMIFS('P23+P24 monthly Buchungen'!F2:F730,'P23+P24 monthly Buchungen'!D2:D730,$E30,'P23+P24 monthly Buchungen'!C2:C730,"&gt;="&amp;BI$4,'P23+P24 monthly Buchungen'!C2:C730,"&lt;"&amp;BI$5+1,'P23+P24 monthly Buchungen'!P2:P730,"Ausgaben")</f>
        <v>0</v>
      </c>
      <c r="BJ30" s="21"/>
      <c r="BM30" s="26">
        <f>SUMIFS('P23+P24 monthly Buchungen'!F2:F730,'P23+P24 monthly Buchungen'!D2:D730,$E30,'P23+P24 monthly Buchungen'!C2:C730,"&gt;="&amp;BM$4,'P23+P24 monthly Buchungen'!C2:C730,"&lt;"&amp;BM$5+1,'P23+P24 monthly Buchungen'!L2:L730,"Ausgaben")-SUMIFS('P23+P24 monthly Buchungen'!F2:F730,'P23+P24 monthly Buchungen'!D2:D730,$E30,'P23+P24 monthly Buchungen'!C2:C730,"&gt;="&amp;BM$4,'P23+P24 monthly Buchungen'!C2:C730,"&lt;"&amp;BM$5+1,'P23+P24 monthly Buchungen'!P2:P730,"Einnahmen")+SUMIFS('P23+P24 monthly Buchungen'!F2:F730,'P23+P24 monthly Buchungen'!D2:D730,$E30,'P23+P24 monthly Buchungen'!C2:C730,"&gt;="&amp;BM$4,'P23+P24 monthly Buchungen'!C2:C730,"&lt;"&amp;BM$5+1,'P23+P24 monthly Buchungen'!L2:L730,"Einnahmen")-SUMIFS('P23+P24 monthly Buchungen'!F2:F730,'P23+P24 monthly Buchungen'!D2:D730,$E30,'P23+P24 monthly Buchungen'!C2:C730,"&gt;="&amp;BM$4,'P23+P24 monthly Buchungen'!C2:C730,"&lt;"&amp;BM$5+1,'P23+P24 monthly Buchungen'!P2:P730,"Ausgaben")</f>
        <v>1963.5</v>
      </c>
      <c r="BN30" s="21"/>
      <c r="BQ30" s="26">
        <f>SUMIFS('P23+P24 monthly Buchungen'!F2:F730,'P23+P24 monthly Buchungen'!D2:D730,$E30,'P23+P24 monthly Buchungen'!C2:C730,"&gt;="&amp;BQ$4,'P23+P24 monthly Buchungen'!C2:C730,"&lt;"&amp;BQ$5+1,'P23+P24 monthly Buchungen'!L2:L730,"Ausgaben")-SUMIFS('P23+P24 monthly Buchungen'!F2:F730,'P23+P24 monthly Buchungen'!D2:D730,$E30,'P23+P24 monthly Buchungen'!C2:C730,"&gt;="&amp;BQ$4,'P23+P24 monthly Buchungen'!C2:C730,"&lt;"&amp;BQ$5+1,'P23+P24 monthly Buchungen'!P2:P730,"Einnahmen")+SUMIFS('P23+P24 monthly Buchungen'!F2:F730,'P23+P24 monthly Buchungen'!D2:D730,$E30,'P23+P24 monthly Buchungen'!C2:C730,"&gt;="&amp;BQ$4,'P23+P24 monthly Buchungen'!C2:C730,"&lt;"&amp;BQ$5+1,'P23+P24 monthly Buchungen'!L2:L730,"Einnahmen")-SUMIFS('P23+P24 monthly Buchungen'!F2:F730,'P23+P24 monthly Buchungen'!D2:D730,$E30,'P23+P24 monthly Buchungen'!C2:C730,"&gt;="&amp;BQ$4,'P23+P24 monthly Buchungen'!C2:C730,"&lt;"&amp;BQ$5+1,'P23+P24 monthly Buchungen'!P2:P730,"Ausgaben")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Buchungen'!F2:F730,'P23+P24 monthly Buchungen'!D2:D730,$E30,'P23+P24 monthly Buchungen'!C2:C730,"&gt;="&amp;CC$4,'P23+P24 monthly Buchungen'!C2:C730,"&lt;"&amp;CC$5+1,'P23+P24 monthly Buchungen'!L2:L730,"Ausgaben")-SUMIFS('P23+P24 monthly Buchungen'!F2:F730,'P23+P24 monthly Buchungen'!D2:D730,$E30,'P23+P24 monthly Buchungen'!C2:C730,"&gt;="&amp;CC$4,'P23+P24 monthly Buchungen'!C2:C730,"&lt;"&amp;CC$5+1,'P23+P24 monthly Buchungen'!P2:P730,"Einnahmen")+SUMIFS('P23+P24 monthly Buchungen'!F2:F730,'P23+P24 monthly Buchungen'!D2:D730,$E30,'P23+P24 monthly Buchungen'!C2:C730,"&gt;="&amp;CC$4,'P23+P24 monthly Buchungen'!C2:C730,"&lt;"&amp;CC$5+1,'P23+P24 monthly Buchungen'!L2:L730,"Einnahmen")-SUMIFS('P23+P24 monthly Buchungen'!F2:F730,'P23+P24 monthly Buchungen'!D2:D730,$E30,'P23+P24 monthly Buchungen'!C2:C730,"&gt;="&amp;CC$4,'P23+P24 monthly Buchungen'!C2:C730,"&lt;"&amp;CC$5+1,'P23+P24 monthly Buchungen'!P2:P730,"Ausgaben")</f>
        <v>0</v>
      </c>
      <c r="CD30" s="21"/>
      <c r="CG30" s="26">
        <f>SUMIFS('P23+P24 monthly Buchungen'!F2:F730,'P23+P24 monthly Buchungen'!D2:D730,$E30,'P23+P24 monthly Buchungen'!C2:C730,"&gt;="&amp;CG$4,'P23+P24 monthly Buchungen'!C2:C730,"&lt;"&amp;CG$5+1,'P23+P24 monthly Buchungen'!L2:L730,"Ausgaben")-SUMIFS('P23+P24 monthly Buchungen'!F2:F730,'P23+P24 monthly Buchungen'!D2:D730,$E30,'P23+P24 monthly Buchungen'!C2:C730,"&gt;="&amp;CG$4,'P23+P24 monthly Buchungen'!C2:C730,"&lt;"&amp;CG$5+1,'P23+P24 monthly Buchungen'!P2:P730,"Einnahmen")+SUMIFS('P23+P24 monthly Buchungen'!F2:F730,'P23+P24 monthly Buchungen'!D2:D730,$E30,'P23+P24 monthly Buchungen'!C2:C730,"&gt;="&amp;CG$4,'P23+P24 monthly Buchungen'!C2:C730,"&lt;"&amp;CG$5+1,'P23+P24 monthly Buchungen'!L2:L730,"Einnahmen")-SUMIFS('P23+P24 monthly Buchungen'!F2:F730,'P23+P24 monthly Buchungen'!D2:D730,$E30,'P23+P24 monthly Buchungen'!C2:C730,"&gt;="&amp;CG$4,'P23+P24 monthly Buchungen'!C2:C730,"&lt;"&amp;CG$5+1,'P23+P24 monthly Buchungen'!P2:P730,"Ausgaben")</f>
        <v>0</v>
      </c>
      <c r="CH30" s="21"/>
      <c r="CK30" s="26">
        <f>SUMIFS('P23+P24 monthly Buchungen'!F2:F730,'P23+P24 monthly Buchungen'!D2:D730,$E30,'P23+P24 monthly Buchungen'!C2:C730,"&gt;="&amp;CK$4,'P23+P24 monthly Buchungen'!C2:C730,"&lt;"&amp;CK$5+1,'P23+P24 monthly Buchungen'!L2:L730,"Ausgaben")-SUMIFS('P23+P24 monthly Buchungen'!F2:F730,'P23+P24 monthly Buchungen'!D2:D730,$E30,'P23+P24 monthly Buchungen'!C2:C730,"&gt;="&amp;CK$4,'P23+P24 monthly Buchungen'!C2:C730,"&lt;"&amp;CK$5+1,'P23+P24 monthly Buchungen'!P2:P730,"Einnahmen")+SUMIFS('P23+P24 monthly Buchungen'!F2:F730,'P23+P24 monthly Buchungen'!D2:D730,$E30,'P23+P24 monthly Buchungen'!C2:C730,"&gt;="&amp;CK$4,'P23+P24 monthly Buchungen'!C2:C730,"&lt;"&amp;CK$5+1,'P23+P24 monthly Buchungen'!L2:L730,"Einnahmen")-SUMIFS('P23+P24 monthly Buchungen'!F2:F730,'P23+P24 monthly Buchungen'!D2:D730,$E30,'P23+P24 monthly Buchungen'!C2:C730,"&gt;="&amp;CK$4,'P23+P24 monthly Buchungen'!C2:C730,"&lt;"&amp;CK$5+1,'P23+P24 monthly Buchungen'!P2:P730,"Ausgaben")</f>
        <v>0</v>
      </c>
      <c r="CL30" s="21"/>
      <c r="CO30" s="26">
        <f>SUMIFS('P23+P24 monthly Buchungen'!F2:F730,'P23+P24 monthly Buchungen'!D2:D730,$E30,'P23+P24 monthly Buchungen'!C2:C730,"&gt;="&amp;CO$4,'P23+P24 monthly Buchungen'!C2:C730,"&lt;"&amp;CO$5+1,'P23+P24 monthly Buchungen'!L2:L730,"Ausgaben")-SUMIFS('P23+P24 monthly Buchungen'!F2:F730,'P23+P24 monthly Buchungen'!D2:D730,$E30,'P23+P24 monthly Buchungen'!C2:C730,"&gt;="&amp;CO$4,'P23+P24 monthly Buchungen'!C2:C730,"&lt;"&amp;CO$5+1,'P23+P24 monthly Buchungen'!P2:P730,"Einnahmen")+SUMIFS('P23+P24 monthly Buchungen'!F2:F730,'P23+P24 monthly Buchungen'!D2:D730,$E30,'P23+P24 monthly Buchungen'!C2:C730,"&gt;="&amp;CO$4,'P23+P24 monthly Buchungen'!C2:C730,"&lt;"&amp;CO$5+1,'P23+P24 monthly Buchungen'!L2:L730,"Einnahmen")-SUMIFS('P23+P24 monthly Buchungen'!F2:F730,'P23+P24 monthly Buchungen'!D2:D730,$E30,'P23+P24 monthly Buchungen'!C2:C730,"&gt;="&amp;CO$4,'P23+P24 monthly Buchungen'!C2:C730,"&lt;"&amp;CO$5+1,'P23+P24 monthly Buchungen'!P2:P730,"Ausgaben")</f>
        <v>0</v>
      </c>
      <c r="CP30" s="21"/>
      <c r="CS30" s="26">
        <f>SUMIFS('P23+P24 monthly Buchungen'!F2:F730,'P23+P24 monthly Buchungen'!D2:D730,$E30,'P23+P24 monthly Buchungen'!C2:C730,"&gt;="&amp;CS$4,'P23+P24 monthly Buchungen'!C2:C730,"&lt;"&amp;CS$5+1,'P23+P24 monthly Buchungen'!L2:L730,"Ausgaben")-SUMIFS('P23+P24 monthly Buchungen'!F2:F730,'P23+P24 monthly Buchungen'!D2:D730,$E30,'P23+P24 monthly Buchungen'!C2:C730,"&gt;="&amp;CS$4,'P23+P24 monthly Buchungen'!C2:C730,"&lt;"&amp;CS$5+1,'P23+P24 monthly Buchungen'!P2:P730,"Einnahmen")+SUMIFS('P23+P24 monthly Buchungen'!F2:F730,'P23+P24 monthly Buchungen'!D2:D730,$E30,'P23+P24 monthly Buchungen'!C2:C730,"&gt;="&amp;CS$4,'P23+P24 monthly Buchungen'!C2:C730,"&lt;"&amp;CS$5+1,'P23+P24 monthly Buchungen'!L2:L730,"Einnahmen")-SUMIFS('P23+P24 monthly Buchungen'!F2:F730,'P23+P24 monthly Buchungen'!D2:D730,$E30,'P23+P24 monthly Buchungen'!C2:C730,"&gt;="&amp;CS$4,'P23+P24 monthly Buchungen'!C2:C730,"&lt;"&amp;CS$5+1,'P23+P24 monthly Buchungen'!P2:P730,"Ausgaben")</f>
        <v>1963.5</v>
      </c>
      <c r="CT30" s="21"/>
      <c r="CW30" s="26">
        <f>SUMIFS('P23+P24 monthly Buchungen'!F2:F730,'P23+P24 monthly Buchungen'!D2:D730,$E30,'P23+P24 monthly Buchungen'!C2:C730,"&gt;="&amp;CW$4,'P23+P24 monthly Buchungen'!C2:C730,"&lt;"&amp;CW$5+1,'P23+P24 monthly Buchungen'!L2:L730,"Ausgaben")-SUMIFS('P23+P24 monthly Buchungen'!F2:F730,'P23+P24 monthly Buchungen'!D2:D730,$E30,'P23+P24 monthly Buchungen'!C2:C730,"&gt;="&amp;CW$4,'P23+P24 monthly Buchungen'!C2:C730,"&lt;"&amp;CW$5+1,'P23+P24 monthly Buchungen'!P2:P730,"Einnahmen")+SUMIFS('P23+P24 monthly Buchungen'!F2:F730,'P23+P24 monthly Buchungen'!D2:D730,$E30,'P23+P24 monthly Buchungen'!C2:C730,"&gt;="&amp;CW$4,'P23+P24 monthly Buchungen'!C2:C730,"&lt;"&amp;CW$5+1,'P23+P24 monthly Buchungen'!L2:L730,"Einnahmen")-SUMIFS('P23+P24 monthly Buchungen'!F2:F730,'P23+P24 monthly Buchungen'!D2:D730,$E30,'P23+P24 monthly Buchungen'!C2:C730,"&gt;="&amp;CW$4,'P23+P24 monthly Buchungen'!C2:C730,"&lt;"&amp;CW$5+1,'P23+P24 monthly Buchungen'!P2:P730,"Ausgaben")</f>
        <v>0</v>
      </c>
      <c r="CX30" s="21"/>
      <c r="DA30" s="26">
        <f>SUMIFS('P23+P24 monthly Buchungen'!F2:F730,'P23+P24 monthly Buchungen'!D2:D730,$E30,'P23+P24 monthly Buchungen'!C2:C730,"&gt;="&amp;DA$4,'P23+P24 monthly Buchungen'!C2:C730,"&lt;"&amp;DA$5+1,'P23+P24 monthly Buchungen'!L2:L730,"Ausgaben")-SUMIFS('P23+P24 monthly Buchungen'!F2:F730,'P23+P24 monthly Buchungen'!D2:D730,$E30,'P23+P24 monthly Buchungen'!C2:C730,"&gt;="&amp;DA$4,'P23+P24 monthly Buchungen'!C2:C730,"&lt;"&amp;DA$5+1,'P23+P24 monthly Buchungen'!P2:P730,"Einnahmen")+SUMIFS('P23+P24 monthly Buchungen'!F2:F730,'P23+P24 monthly Buchungen'!D2:D730,$E30,'P23+P24 monthly Buchungen'!C2:C730,"&gt;="&amp;DA$4,'P23+P24 monthly Buchungen'!C2:C730,"&lt;"&amp;DA$5+1,'P23+P24 monthly Buchungen'!L2:L730,"Einnahmen")-SUMIFS('P23+P24 monthly Buchungen'!F2:F730,'P23+P24 monthly Buchungen'!D2:D730,$E30,'P23+P24 monthly Buchungen'!C2:C730,"&gt;="&amp;DA$4,'P23+P24 monthly Buchungen'!C2:C730,"&lt;"&amp;DA$5+1,'P23+P24 monthly Buchungen'!P2:P730,"Ausgaben")</f>
        <v>0</v>
      </c>
      <c r="DB30" s="21"/>
      <c r="DE30" s="26">
        <f>SUMIFS('P23+P24 monthly Buchungen'!F2:F730,'P23+P24 monthly Buchungen'!D2:D730,$E30,'P23+P24 monthly Buchungen'!C2:C730,"&gt;="&amp;DE$4,'P23+P24 monthly Buchungen'!C2:C730,"&lt;"&amp;DE$5+1,'P23+P24 monthly Buchungen'!L2:L730,"Ausgaben")-SUMIFS('P23+P24 monthly Buchungen'!F2:F730,'P23+P24 monthly Buchungen'!D2:D730,$E30,'P23+P24 monthly Buchungen'!C2:C730,"&gt;="&amp;DE$4,'P23+P24 monthly Buchungen'!C2:C730,"&lt;"&amp;DE$5+1,'P23+P24 monthly Buchungen'!P2:P730,"Einnahmen")+SUMIFS('P23+P24 monthly Buchungen'!F2:F730,'P23+P24 monthly Buchungen'!D2:D730,$E30,'P23+P24 monthly Buchungen'!C2:C730,"&gt;="&amp;DE$4,'P23+P24 monthly Buchungen'!C2:C730,"&lt;"&amp;DE$5+1,'P23+P24 monthly Buchungen'!L2:L730,"Einnahmen")-SUMIFS('P23+P24 monthly Buchungen'!F2:F730,'P23+P24 monthly Buchungen'!D2:D730,$E30,'P23+P24 monthly Buchungen'!C2:C730,"&gt;="&amp;DE$4,'P23+P24 monthly Buchungen'!C2:C730,"&lt;"&amp;DE$5+1,'P23+P24 monthly Buchungen'!P2:P730,"Ausgaben")</f>
        <v>0</v>
      </c>
      <c r="DF30" s="21"/>
      <c r="DI30" s="26">
        <f>SUMIFS('P23+P24 monthly Buchungen'!F2:F730,'P23+P24 monthly Buchungen'!D2:D730,$E30,'P23+P24 monthly Buchungen'!C2:C730,"&gt;="&amp;DI$4,'P23+P24 monthly Buchungen'!C2:C730,"&lt;"&amp;DI$5+1,'P23+P24 monthly Buchungen'!L2:L730,"Ausgaben")-SUMIFS('P23+P24 monthly Buchungen'!F2:F730,'P23+P24 monthly Buchungen'!D2:D730,$E30,'P23+P24 monthly Buchungen'!C2:C730,"&gt;="&amp;DI$4,'P23+P24 monthly Buchungen'!C2:C730,"&lt;"&amp;DI$5+1,'P23+P24 monthly Buchungen'!P2:P730,"Einnahmen")+SUMIFS('P23+P24 monthly Buchungen'!F2:F730,'P23+P24 monthly Buchungen'!D2:D730,$E30,'P23+P24 monthly Buchungen'!C2:C730,"&gt;="&amp;DI$4,'P23+P24 monthly Buchungen'!C2:C730,"&lt;"&amp;DI$5+1,'P23+P24 monthly Buchungen'!L2:L730,"Einnahmen")-SUMIFS('P23+P24 monthly Buchungen'!F2:F730,'P23+P24 monthly Buchungen'!D2:D730,$E30,'P23+P24 monthly Buchungen'!C2:C730,"&gt;="&amp;DI$4,'P23+P24 monthly Buchungen'!C2:C730,"&lt;"&amp;DI$5+1,'P23+P24 monthly Buchungen'!P2:P730,"Ausgaben")</f>
        <v>0</v>
      </c>
      <c r="DJ30" s="21"/>
      <c r="DM30" s="26">
        <f>SUMIFS('P23+P24 monthly Buchungen'!F2:F730,'P23+P24 monthly Buchungen'!D2:D730,$E30,'P23+P24 monthly Buchungen'!C2:C730,"&gt;="&amp;DM$4,'P23+P24 monthly Buchungen'!C2:C730,"&lt;"&amp;DM$5+1,'P23+P24 monthly Buchungen'!L2:L730,"Ausgaben")-SUMIFS('P23+P24 monthly Buchungen'!F2:F730,'P23+P24 monthly Buchungen'!D2:D730,$E30,'P23+P24 monthly Buchungen'!C2:C730,"&gt;="&amp;DM$4,'P23+P24 monthly Buchungen'!C2:C730,"&lt;"&amp;DM$5+1,'P23+P24 monthly Buchungen'!P2:P730,"Einnahmen")+SUMIFS('P23+P24 monthly Buchungen'!F2:F730,'P23+P24 monthly Buchungen'!D2:D730,$E30,'P23+P24 monthly Buchungen'!C2:C730,"&gt;="&amp;DM$4,'P23+P24 monthly Buchungen'!C2:C730,"&lt;"&amp;DM$5+1,'P23+P24 monthly Buchungen'!L2:L730,"Einnahmen")-SUMIFS('P23+P24 monthly Buchungen'!F2:F730,'P23+P24 monthly Buchungen'!D2:D730,$E30,'P23+P24 monthly Buchungen'!C2:C730,"&gt;="&amp;DM$4,'P23+P24 monthly Buchungen'!C2:C730,"&lt;"&amp;DM$5+1,'P23+P24 monthly Buchungen'!P2:P730,"Ausgaben")</f>
        <v>0</v>
      </c>
      <c r="DN30" s="21"/>
      <c r="DQ30" s="26">
        <f>SUMIFS('P23+P24 monthly Buchungen'!F2:F730,'P23+P24 monthly Buchungen'!D2:D730,$E30,'P23+P24 monthly Buchungen'!C2:C730,"&gt;="&amp;DQ$4,'P23+P24 monthly Buchungen'!C2:C730,"&lt;"&amp;DQ$5+1,'P23+P24 monthly Buchungen'!L2:L730,"Ausgaben")-SUMIFS('P23+P24 monthly Buchungen'!F2:F730,'P23+P24 monthly Buchungen'!D2:D730,$E30,'P23+P24 monthly Buchungen'!C2:C730,"&gt;="&amp;DQ$4,'P23+P24 monthly Buchungen'!C2:C730,"&lt;"&amp;DQ$5+1,'P23+P24 monthly Buchungen'!P2:P730,"Einnahmen")+SUMIFS('P23+P24 monthly Buchungen'!F2:F730,'P23+P24 monthly Buchungen'!D2:D730,$E30,'P23+P24 monthly Buchungen'!C2:C730,"&gt;="&amp;DQ$4,'P23+P24 monthly Buchungen'!C2:C730,"&lt;"&amp;DQ$5+1,'P23+P24 monthly Buchungen'!L2:L730,"Einnahmen")-SUMIFS('P23+P24 monthly Buchungen'!F2:F730,'P23+P24 monthly Buchungen'!D2:D730,$E30,'P23+P24 monthly Buchungen'!C2:C730,"&gt;="&amp;DQ$4,'P23+P24 monthly Buchungen'!C2:C730,"&lt;"&amp;DQ$5+1,'P23+P24 monthly Buchungen'!P2:P730,"Ausgaben")</f>
        <v>0</v>
      </c>
      <c r="DR30" s="21"/>
      <c r="DU30" s="26">
        <f>SUMIFS('P23+P24 monthly Buchungen'!F2:F730,'P23+P24 monthly Buchungen'!D2:D730,$E30,'P23+P24 monthly Buchungen'!C2:C730,"&gt;="&amp;DU$4,'P23+P24 monthly Buchungen'!C2:C730,"&lt;"&amp;DU$5+1,'P23+P24 monthly Buchungen'!L2:L730,"Ausgaben")-SUMIFS('P23+P24 monthly Buchungen'!F2:F730,'P23+P24 monthly Buchungen'!D2:D730,$E30,'P23+P24 monthly Buchungen'!C2:C730,"&gt;="&amp;DU$4,'P23+P24 monthly Buchungen'!C2:C730,"&lt;"&amp;DU$5+1,'P23+P24 monthly Buchungen'!P2:P730,"Einnahmen")+SUMIFS('P23+P24 monthly Buchungen'!F2:F730,'P23+P24 monthly Buchungen'!D2:D730,$E30,'P23+P24 monthly Buchungen'!C2:C730,"&gt;="&amp;DU$4,'P23+P24 monthly Buchungen'!C2:C730,"&lt;"&amp;DU$5+1,'P23+P24 monthly Buchungen'!L2:L730,"Einnahmen")-SUMIFS('P23+P24 monthly Buchungen'!F2:F730,'P23+P24 monthly Buchungen'!D2:D730,$E30,'P23+P24 monthly Buchungen'!C2:C730,"&gt;="&amp;DU$4,'P23+P24 monthly Buchungen'!C2:C730,"&lt;"&amp;DU$5+1,'P23+P24 monthly Buchungen'!P2:P730,"Ausgaben")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Buchungen'!F2:F730,'P23+P24 monthly Buchungen'!D2:D730,$E30,'P23+P24 monthly Buchungen'!C2:C730,"&gt;="&amp;EG$4,'P23+P24 monthly Buchungen'!C2:C730,"&lt;"&amp;EG$5+1,'P23+P24 monthly Buchungen'!L2:L730,"Ausgaben")-SUMIFS('P23+P24 monthly Buchungen'!F2:F730,'P23+P24 monthly Buchungen'!D2:D730,$E30,'P23+P24 monthly Buchungen'!C2:C730,"&gt;="&amp;EG$4,'P23+P24 monthly Buchungen'!C2:C730,"&lt;"&amp;EG$5+1,'P23+P24 monthly Buchungen'!P2:P730,"Einnahmen")+SUMIFS('P23+P24 monthly Buchungen'!F2:F730,'P23+P24 monthly Buchungen'!D2:D730,$E30,'P23+P24 monthly Buchungen'!C2:C730,"&gt;="&amp;EG$4,'P23+P24 monthly Buchungen'!C2:C730,"&lt;"&amp;EG$5+1,'P23+P24 monthly Buchungen'!L2:L730,"Einnahmen")-SUMIFS('P23+P24 monthly Buchungen'!F2:F730,'P23+P24 monthly Buchungen'!D2:D730,$E30,'P23+P24 monthly Buchungen'!C2:C730,"&gt;="&amp;EG$4,'P23+P24 monthly Buchungen'!C2:C730,"&lt;"&amp;EG$5+1,'P23+P24 monthly Buchungen'!P2:P730,"Ausgaben")</f>
        <v>0</v>
      </c>
      <c r="EH30" s="21"/>
      <c r="EK30" s="26">
        <f>SUMIFS('P23+P24 monthly Buchungen'!F2:F730,'P23+P24 monthly Buchungen'!D2:D730,$E30,'P23+P24 monthly Buchungen'!C2:C730,"&gt;="&amp;EK$4,'P23+P24 monthly Buchungen'!C2:C730,"&lt;"&amp;EK$5+1,'P23+P24 monthly Buchungen'!L2:L730,"Ausgaben")-SUMIFS('P23+P24 monthly Buchungen'!F2:F730,'P23+P24 monthly Buchungen'!D2:D730,$E30,'P23+P24 monthly Buchungen'!C2:C730,"&gt;="&amp;EK$4,'P23+P24 monthly Buchungen'!C2:C730,"&lt;"&amp;EK$5+1,'P23+P24 monthly Buchungen'!P2:P730,"Einnahmen")+SUMIFS('P23+P24 monthly Buchungen'!F2:F730,'P23+P24 monthly Buchungen'!D2:D730,$E30,'P23+P24 monthly Buchungen'!C2:C730,"&gt;="&amp;EK$4,'P23+P24 monthly Buchungen'!C2:C730,"&lt;"&amp;EK$5+1,'P23+P24 monthly Buchungen'!L2:L730,"Einnahmen")-SUMIFS('P23+P24 monthly Buchungen'!F2:F730,'P23+P24 monthly Buchungen'!D2:D730,$E30,'P23+P24 monthly Buchungen'!C2:C730,"&gt;="&amp;EK$4,'P23+P24 monthly Buchungen'!C2:C730,"&lt;"&amp;EK$5+1,'P23+P24 monthly Buchungen'!P2:P730,"Ausgaben")</f>
        <v>0</v>
      </c>
      <c r="EL30" s="21"/>
      <c r="EO30" s="26">
        <f>SUMIFS('P23+P24 monthly Buchungen'!F2:F730,'P23+P24 monthly Buchungen'!D2:D730,$E30,'P23+P24 monthly Buchungen'!C2:C730,"&gt;="&amp;EO$4,'P23+P24 monthly Buchungen'!C2:C730,"&lt;"&amp;EO$5+1,'P23+P24 monthly Buchungen'!L2:L730,"Ausgaben")-SUMIFS('P23+P24 monthly Buchungen'!F2:F730,'P23+P24 monthly Buchungen'!D2:D730,$E30,'P23+P24 monthly Buchungen'!C2:C730,"&gt;="&amp;EO$4,'P23+P24 monthly Buchungen'!C2:C730,"&lt;"&amp;EO$5+1,'P23+P24 monthly Buchungen'!P2:P730,"Einnahmen")+SUMIFS('P23+P24 monthly Buchungen'!F2:F730,'P23+P24 monthly Buchungen'!D2:D730,$E30,'P23+P24 monthly Buchungen'!C2:C730,"&gt;="&amp;EO$4,'P23+P24 monthly Buchungen'!C2:C730,"&lt;"&amp;EO$5+1,'P23+P24 monthly Buchungen'!L2:L730,"Einnahmen")-SUMIFS('P23+P24 monthly Buchungen'!F2:F730,'P23+P24 monthly Buchungen'!D2:D730,$E30,'P23+P24 monthly Buchungen'!C2:C730,"&gt;="&amp;EO$4,'P23+P24 monthly Buchungen'!C2:C730,"&lt;"&amp;EO$5+1,'P23+P24 monthly Buchungen'!P2:P730,"Ausgaben")</f>
        <v>0</v>
      </c>
      <c r="EP30" s="21"/>
      <c r="ES30" s="26">
        <f>SUMIFS('P23+P24 monthly Buchungen'!F2:F730,'P23+P24 monthly Buchungen'!D2:D730,$E30,'P23+P24 monthly Buchungen'!C2:C730,"&gt;="&amp;ES$4,'P23+P24 monthly Buchungen'!C2:C730,"&lt;"&amp;ES$5+1,'P23+P24 monthly Buchungen'!L2:L730,"Ausgaben")-SUMIFS('P23+P24 monthly Buchungen'!F2:F730,'P23+P24 monthly Buchungen'!D2:D730,$E30,'P23+P24 monthly Buchungen'!C2:C730,"&gt;="&amp;ES$4,'P23+P24 monthly Buchungen'!C2:C730,"&lt;"&amp;ES$5+1,'P23+P24 monthly Buchungen'!P2:P730,"Einnahmen")+SUMIFS('P23+P24 monthly Buchungen'!F2:F730,'P23+P24 monthly Buchungen'!D2:D730,$E30,'P23+P24 monthly Buchungen'!C2:C730,"&gt;="&amp;ES$4,'P23+P24 monthly Buchungen'!C2:C730,"&lt;"&amp;ES$5+1,'P23+P24 monthly Buchungen'!L2:L730,"Einnahmen")-SUMIFS('P23+P24 monthly Buchungen'!F2:F730,'P23+P24 monthly Buchungen'!D2:D730,$E30,'P23+P24 monthly Buchungen'!C2:C730,"&gt;="&amp;ES$4,'P23+P24 monthly Buchungen'!C2:C730,"&lt;"&amp;ES$5+1,'P23+P24 monthly Buchungen'!P2:P730,"Ausgaben")</f>
        <v>0</v>
      </c>
      <c r="ET30" s="21"/>
      <c r="EW30" s="26">
        <f>SUMIFS('P23+P24 monthly Buchungen'!F2:F730,'P23+P24 monthly Buchungen'!D2:D730,$E30,'P23+P24 monthly Buchungen'!C2:C730,"&gt;="&amp;EW$4,'P23+P24 monthly Buchungen'!C2:C730,"&lt;"&amp;EW$5+1,'P23+P24 monthly Buchungen'!L2:L730,"Ausgaben")-SUMIFS('P23+P24 monthly Buchungen'!F2:F730,'P23+P24 monthly Buchungen'!D2:D730,$E30,'P23+P24 monthly Buchungen'!C2:C730,"&gt;="&amp;EW$4,'P23+P24 monthly Buchungen'!C2:C730,"&lt;"&amp;EW$5+1,'P23+P24 monthly Buchungen'!P2:P730,"Einnahmen")+SUMIFS('P23+P24 monthly Buchungen'!F2:F730,'P23+P24 monthly Buchungen'!D2:D730,$E30,'P23+P24 monthly Buchungen'!C2:C730,"&gt;="&amp;EW$4,'P23+P24 monthly Buchungen'!C2:C730,"&lt;"&amp;EW$5+1,'P23+P24 monthly Buchungen'!L2:L730,"Einnahmen")-SUMIFS('P23+P24 monthly Buchungen'!F2:F730,'P23+P24 monthly Buchungen'!D2:D730,$E30,'P23+P24 monthly Buchungen'!C2:C730,"&gt;="&amp;EW$4,'P23+P24 monthly Buchungen'!C2:C730,"&lt;"&amp;EW$5+1,'P23+P24 monthly Buchungen'!P2:P730,"Ausgaben")</f>
        <v>0</v>
      </c>
      <c r="EX30" s="21"/>
      <c r="FA30" s="26">
        <f>SUMIFS('P23+P24 monthly Buchungen'!F2:F730,'P23+P24 monthly Buchungen'!D2:D730,$E30,'P23+P24 monthly Buchungen'!C2:C730,"&gt;="&amp;FA$4,'P23+P24 monthly Buchungen'!C2:C730,"&lt;"&amp;FA$5+1,'P23+P24 monthly Buchungen'!L2:L730,"Ausgaben")-SUMIFS('P23+P24 monthly Buchungen'!F2:F730,'P23+P24 monthly Buchungen'!D2:D730,$E30,'P23+P24 monthly Buchungen'!C2:C730,"&gt;="&amp;FA$4,'P23+P24 monthly Buchungen'!C2:C730,"&lt;"&amp;FA$5+1,'P23+P24 monthly Buchungen'!P2:P730,"Einnahmen")+SUMIFS('P23+P24 monthly Buchungen'!F2:F730,'P23+P24 monthly Buchungen'!D2:D730,$E30,'P23+P24 monthly Buchungen'!C2:C730,"&gt;="&amp;FA$4,'P23+P24 monthly Buchungen'!C2:C730,"&lt;"&amp;FA$5+1,'P23+P24 monthly Buchungen'!L2:L730,"Einnahmen")-SUMIFS('P23+P24 monthly Buchungen'!F2:F730,'P23+P24 monthly Buchungen'!D2:D730,$E30,'P23+P24 monthly Buchungen'!C2:C730,"&gt;="&amp;FA$4,'P23+P24 monthly Buchungen'!C2:C730,"&lt;"&amp;FA$5+1,'P23+P24 monthly Buchungen'!P2:P730,"Ausgaben")</f>
        <v>0</v>
      </c>
      <c r="FB30" s="21"/>
      <c r="FE30" s="26">
        <f>SUMIFS('P23+P24 monthly Buchungen'!F2:F730,'P23+P24 monthly Buchungen'!D2:D730,$E30,'P23+P24 monthly Buchungen'!C2:C730,"&gt;="&amp;FE$4,'P23+P24 monthly Buchungen'!C2:C730,"&lt;"&amp;FE$5+1,'P23+P24 monthly Buchungen'!L2:L730,"Ausgaben")-SUMIFS('P23+P24 monthly Buchungen'!F2:F730,'P23+P24 monthly Buchungen'!D2:D730,$E30,'P23+P24 monthly Buchungen'!C2:C730,"&gt;="&amp;FE$4,'P23+P24 monthly Buchungen'!C2:C730,"&lt;"&amp;FE$5+1,'P23+P24 monthly Buchungen'!P2:P730,"Einnahmen")+SUMIFS('P23+P24 monthly Buchungen'!F2:F730,'P23+P24 monthly Buchungen'!D2:D730,$E30,'P23+P24 monthly Buchungen'!C2:C730,"&gt;="&amp;FE$4,'P23+P24 monthly Buchungen'!C2:C730,"&lt;"&amp;FE$5+1,'P23+P24 monthly Buchungen'!L2:L730,"Einnahmen")-SUMIFS('P23+P24 monthly Buchungen'!F2:F730,'P23+P24 monthly Buchungen'!D2:D730,$E30,'P23+P24 monthly Buchungen'!C2:C730,"&gt;="&amp;FE$4,'P23+P24 monthly Buchungen'!C2:C730,"&lt;"&amp;FE$5+1,'P23+P24 monthly Buchungen'!P2:P730,"Ausgaben")</f>
        <v>0</v>
      </c>
      <c r="FF30" s="21"/>
      <c r="FI30" s="26">
        <f>SUMIFS('P23+P24 monthly Buchungen'!F2:F730,'P23+P24 monthly Buchungen'!D2:D730,$E30,'P23+P24 monthly Buchungen'!C2:C730,"&gt;="&amp;FI$4,'P23+P24 monthly Buchungen'!C2:C730,"&lt;"&amp;FI$5+1,'P23+P24 monthly Buchungen'!L2:L730,"Ausgaben")-SUMIFS('P23+P24 monthly Buchungen'!F2:F730,'P23+P24 monthly Buchungen'!D2:D730,$E30,'P23+P24 monthly Buchungen'!C2:C730,"&gt;="&amp;FI$4,'P23+P24 monthly Buchungen'!C2:C730,"&lt;"&amp;FI$5+1,'P23+P24 monthly Buchungen'!P2:P730,"Einnahmen")+SUMIFS('P23+P24 monthly Buchungen'!F2:F730,'P23+P24 monthly Buchungen'!D2:D730,$E30,'P23+P24 monthly Buchungen'!C2:C730,"&gt;="&amp;FI$4,'P23+P24 monthly Buchungen'!C2:C730,"&lt;"&amp;FI$5+1,'P23+P24 monthly Buchungen'!L2:L730,"Einnahmen")-SUMIFS('P23+P24 monthly Buchungen'!F2:F730,'P23+P24 monthly Buchungen'!D2:D730,$E30,'P23+P24 monthly Buchungen'!C2:C730,"&gt;="&amp;FI$4,'P23+P24 monthly Buchungen'!C2:C730,"&lt;"&amp;FI$5+1,'P23+P24 monthly Buchungen'!P2:P730,"Ausgaben")</f>
        <v>0</v>
      </c>
      <c r="FJ30" s="21"/>
      <c r="FM30" s="26">
        <f>SUMIFS('P23+P24 monthly Buchungen'!F2:F730,'P23+P24 monthly Buchungen'!D2:D730,$E30,'P23+P24 monthly Buchungen'!C2:C730,"&gt;="&amp;FM$4,'P23+P24 monthly Buchungen'!C2:C730,"&lt;"&amp;FM$5+1,'P23+P24 monthly Buchungen'!L2:L730,"Ausgaben")-SUMIFS('P23+P24 monthly Buchungen'!F2:F730,'P23+P24 monthly Buchungen'!D2:D730,$E30,'P23+P24 monthly Buchungen'!C2:C730,"&gt;="&amp;FM$4,'P23+P24 monthly Buchungen'!C2:C730,"&lt;"&amp;FM$5+1,'P23+P24 monthly Buchungen'!P2:P730,"Einnahmen")+SUMIFS('P23+P24 monthly Buchungen'!F2:F730,'P23+P24 monthly Buchungen'!D2:D730,$E30,'P23+P24 monthly Buchungen'!C2:C730,"&gt;="&amp;FM$4,'P23+P24 monthly Buchungen'!C2:C730,"&lt;"&amp;FM$5+1,'P23+P24 monthly Buchungen'!L2:L730,"Einnahmen")-SUMIFS('P23+P24 monthly Buchungen'!F2:F730,'P23+P24 monthly Buchungen'!D2:D730,$E30,'P23+P24 monthly Buchungen'!C2:C730,"&gt;="&amp;FM$4,'P23+P24 monthly Buchungen'!C2:C730,"&lt;"&amp;FM$5+1,'P23+P24 monthly Buchungen'!P2:P730,"Ausgaben")</f>
        <v>0</v>
      </c>
      <c r="FN30" s="21"/>
      <c r="FQ30" s="26">
        <f>SUMIFS('P23+P24 monthly Buchungen'!F2:F730,'P23+P24 monthly Buchungen'!D2:D730,$E30,'P23+P24 monthly Buchungen'!C2:C730,"&gt;="&amp;FQ$4,'P23+P24 monthly Buchungen'!C2:C730,"&lt;"&amp;FQ$5+1,'P23+P24 monthly Buchungen'!L2:L730,"Ausgaben")-SUMIFS('P23+P24 monthly Buchungen'!F2:F730,'P23+P24 monthly Buchungen'!D2:D730,$E30,'P23+P24 monthly Buchungen'!C2:C730,"&gt;="&amp;FQ$4,'P23+P24 monthly Buchungen'!C2:C730,"&lt;"&amp;FQ$5+1,'P23+P24 monthly Buchungen'!P2:P730,"Einnahmen")+SUMIFS('P23+P24 monthly Buchungen'!F2:F730,'P23+P24 monthly Buchungen'!D2:D730,$E30,'P23+P24 monthly Buchungen'!C2:C730,"&gt;="&amp;FQ$4,'P23+P24 monthly Buchungen'!C2:C730,"&lt;"&amp;FQ$5+1,'P23+P24 monthly Buchungen'!L2:L730,"Einnahmen")-SUMIFS('P23+P24 monthly Buchungen'!F2:F730,'P23+P24 monthly Buchungen'!D2:D730,$E30,'P23+P24 monthly Buchungen'!C2:C730,"&gt;="&amp;FQ$4,'P23+P24 monthly Buchungen'!C2:C730,"&lt;"&amp;FQ$5+1,'P23+P24 monthly Buchungen'!P2:P730,"Ausgaben")</f>
        <v>0</v>
      </c>
      <c r="FR30" s="21"/>
      <c r="FU30" s="26">
        <f>SUMIFS('P23+P24 monthly Buchungen'!F2:F730,'P23+P24 monthly Buchungen'!D2:D730,$E30,'P23+P24 monthly Buchungen'!C2:C730,"&gt;="&amp;FU$4,'P23+P24 monthly Buchungen'!C2:C730,"&lt;"&amp;FU$5+1,'P23+P24 monthly Buchungen'!L2:L730,"Ausgaben")-SUMIFS('P23+P24 monthly Buchungen'!F2:F730,'P23+P24 monthly Buchungen'!D2:D730,$E30,'P23+P24 monthly Buchungen'!C2:C730,"&gt;="&amp;FU$4,'P23+P24 monthly Buchungen'!C2:C730,"&lt;"&amp;FU$5+1,'P23+P24 monthly Buchungen'!P2:P730,"Einnahmen")+SUMIFS('P23+P24 monthly Buchungen'!F2:F730,'P23+P24 monthly Buchungen'!D2:D730,$E30,'P23+P24 monthly Buchungen'!C2:C730,"&gt;="&amp;FU$4,'P23+P24 monthly Buchungen'!C2:C730,"&lt;"&amp;FU$5+1,'P23+P24 monthly Buchungen'!L2:L730,"Einnahmen")-SUMIFS('P23+P24 monthly Buchungen'!F2:F730,'P23+P24 monthly Buchungen'!D2:D730,$E30,'P23+P24 monthly Buchungen'!C2:C730,"&gt;="&amp;FU$4,'P23+P24 monthly Buchungen'!C2:C730,"&lt;"&amp;FU$5+1,'P23+P24 monthly Buchungen'!P2:P730,"Ausgaben")</f>
        <v>0</v>
      </c>
      <c r="FV30" s="21"/>
      <c r="FY30" s="26">
        <f>SUMIFS('P23+P24 monthly Buchungen'!F2:F730,'P23+P24 monthly Buchungen'!D2:D730,$E30,'P23+P24 monthly Buchungen'!C2:C730,"&gt;="&amp;FY$4,'P23+P24 monthly Buchungen'!C2:C730,"&lt;"&amp;FY$5+1,'P23+P24 monthly Buchungen'!L2:L730,"Ausgaben")-SUMIFS('P23+P24 monthly Buchungen'!F2:F730,'P23+P24 monthly Buchungen'!D2:D730,$E30,'P23+P24 monthly Buchungen'!C2:C730,"&gt;="&amp;FY$4,'P23+P24 monthly Buchungen'!C2:C730,"&lt;"&amp;FY$5+1,'P23+P24 monthly Buchungen'!P2:P730,"Einnahmen")+SUMIFS('P23+P24 monthly Buchungen'!F2:F730,'P23+P24 monthly Buchungen'!D2:D730,$E30,'P23+P24 monthly Buchungen'!C2:C730,"&gt;="&amp;FY$4,'P23+P24 monthly Buchungen'!C2:C730,"&lt;"&amp;FY$5+1,'P23+P24 monthly Buchungen'!L2:L730,"Einnahmen")-SUMIFS('P23+P24 monthly Buchungen'!F2:F730,'P23+P24 monthly Buchungen'!D2:D730,$E30,'P23+P24 monthly Buchungen'!C2:C730,"&gt;="&amp;FY$4,'P23+P24 monthly Buchungen'!C2:C730,"&lt;"&amp;FY$5+1,'P23+P24 monthly Buchungen'!P2:P730,"Ausgaben")</f>
        <v>0</v>
      </c>
      <c r="FZ30" s="21"/>
      <c r="GC30" s="26">
        <f>SUMIFS('P23+P24 monthly Buchungen'!F2:F730,'P23+P24 monthly Buchungen'!D2:D730,$E30,'P23+P24 monthly Buchungen'!C2:C730,"&gt;="&amp;GC$4,'P23+P24 monthly Buchungen'!C2:C730,"&lt;"&amp;GC$5+1,'P23+P24 monthly Buchungen'!L2:L730,"Ausgaben")-SUMIFS('P23+P24 monthly Buchungen'!F2:F730,'P23+P24 monthly Buchungen'!D2:D730,$E30,'P23+P24 monthly Buchungen'!C2:C730,"&gt;="&amp;GC$4,'P23+P24 monthly Buchungen'!C2:C730,"&lt;"&amp;GC$5+1,'P23+P24 monthly Buchungen'!P2:P730,"Einnahmen")+SUMIFS('P23+P24 monthly Buchungen'!F2:F730,'P23+P24 monthly Buchungen'!D2:D730,$E30,'P23+P24 monthly Buchungen'!C2:C730,"&gt;="&amp;GC$4,'P23+P24 monthly Buchungen'!C2:C730,"&lt;"&amp;GC$5+1,'P23+P24 monthly Buchungen'!L2:L730,"Einnahmen")-SUMIFS('P23+P24 monthly Buchungen'!F2:F730,'P23+P24 monthly Buchungen'!D2:D730,$E30,'P23+P24 monthly Buchungen'!C2:C730,"&gt;="&amp;GC$4,'P23+P24 monthly Buchungen'!C2:C730,"&lt;"&amp;GC$5+1,'P23+P24 monthly Buchungen'!P2:P730,"Ausgaben")</f>
        <v>0</v>
      </c>
    </row>
    <row r="31" spans="3:185" ht="16" x14ac:dyDescent="0.2">
      <c r="D31" s="27" t="s">
        <v>5336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v>1700</v>
      </c>
      <c r="Q31" s="43"/>
      <c r="R31" s="28"/>
      <c r="S31" s="27"/>
      <c r="T31" s="42">
        <f>SUM(U32:U34)</f>
        <v>0</v>
      </c>
      <c r="U31" s="43"/>
      <c r="V31" s="28"/>
      <c r="W31" s="27"/>
      <c r="X31" s="42">
        <f>SUM(Y32:Y34)</f>
        <v>0</v>
      </c>
      <c r="Y31" s="43"/>
      <c r="Z31" s="28"/>
      <c r="AA31" s="27"/>
      <c r="AB31" s="42">
        <f>SUM(AC32:AC34)</f>
        <v>0</v>
      </c>
      <c r="AC31" s="43"/>
      <c r="AD31" s="28"/>
      <c r="AE31" s="27"/>
      <c r="AF31" s="42">
        <f>SUM(AG32:AG34)</f>
        <v>22.5</v>
      </c>
      <c r="AG31" s="43"/>
      <c r="AH31" s="28"/>
      <c r="AI31" s="27"/>
      <c r="AJ31" s="42">
        <f>SUM(AK32:AK34)</f>
        <v>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  <c r="AT31" s="28"/>
      <c r="AU31" s="27"/>
      <c r="AV31" s="42">
        <f>SUM(AW32:AW34)</f>
        <v>0</v>
      </c>
      <c r="AW31" s="43"/>
      <c r="AX31" s="28"/>
      <c r="AY31" s="27"/>
      <c r="AZ31" s="42">
        <f>SUM(BA32:BA34)</f>
        <v>0</v>
      </c>
      <c r="BA31" s="43"/>
      <c r="BB31" s="28"/>
      <c r="BC31" s="27"/>
      <c r="BD31" s="42">
        <f>SUM(BE32:BE34)</f>
        <v>0</v>
      </c>
      <c r="BE31" s="43"/>
      <c r="BF31" s="28"/>
      <c r="BG31" s="27"/>
      <c r="BH31" s="42">
        <f>SUM(BI32:BI34)</f>
        <v>18.920000000000002</v>
      </c>
      <c r="BI31" s="43"/>
      <c r="BJ31" s="28"/>
      <c r="BK31" s="27"/>
      <c r="BL31" s="42">
        <f>SUM(BM32:BM34)</f>
        <v>0</v>
      </c>
      <c r="BM31" s="43"/>
      <c r="BN31" s="28"/>
      <c r="BO31" s="27"/>
      <c r="BP31" s="42">
        <f>SUM(BQ32:BQ34)</f>
        <v>0</v>
      </c>
      <c r="BQ31" s="43"/>
      <c r="BR31" s="28"/>
      <c r="BS31" s="27"/>
      <c r="BT31" s="42">
        <v>1500</v>
      </c>
      <c r="BU31" s="43"/>
      <c r="BV31" s="28"/>
      <c r="BW31" s="27"/>
      <c r="BX31" s="42">
        <v>1500</v>
      </c>
      <c r="BY31" s="43"/>
      <c r="BZ31" s="28"/>
      <c r="CA31" s="27"/>
      <c r="CB31" s="42">
        <f>SUM(CC32:CC34)</f>
        <v>34</v>
      </c>
      <c r="CC31" s="43"/>
      <c r="CD31" s="28"/>
      <c r="CE31" s="27"/>
      <c r="CF31" s="42">
        <f>SUM(CG32:CG34)</f>
        <v>0</v>
      </c>
      <c r="CG31" s="43"/>
      <c r="CH31" s="28"/>
      <c r="CI31" s="27"/>
      <c r="CJ31" s="42">
        <f>SUM(CK32:CK34)</f>
        <v>0</v>
      </c>
      <c r="CK31" s="43"/>
      <c r="CL31" s="28"/>
      <c r="CM31" s="27"/>
      <c r="CN31" s="42">
        <f>SUM(CO32:CO34)</f>
        <v>0</v>
      </c>
      <c r="CO31" s="43"/>
      <c r="CP31" s="28"/>
      <c r="CQ31" s="27"/>
      <c r="CR31" s="42">
        <f>SUM(CS32:CS34)</f>
        <v>0</v>
      </c>
      <c r="CS31" s="43"/>
      <c r="CT31" s="28"/>
      <c r="CU31" s="27"/>
      <c r="CV31" s="42">
        <f>SUM(CW32:CW34)</f>
        <v>0</v>
      </c>
      <c r="CW31" s="43"/>
      <c r="CX31" s="28"/>
      <c r="CY31" s="27"/>
      <c r="CZ31" s="42">
        <f>SUM(DA32:DA34)</f>
        <v>0</v>
      </c>
      <c r="DA31" s="43"/>
      <c r="DB31" s="28"/>
      <c r="DC31" s="27"/>
      <c r="DD31" s="42">
        <f>SUM(DE32:DE34)</f>
        <v>14</v>
      </c>
      <c r="DE31" s="43"/>
      <c r="DF31" s="28"/>
      <c r="DG31" s="27"/>
      <c r="DH31" s="42">
        <f>SUM(DI32:DI34)</f>
        <v>14</v>
      </c>
      <c r="DI31" s="43"/>
      <c r="DJ31" s="28"/>
      <c r="DK31" s="27"/>
      <c r="DL31" s="42">
        <f>SUM(DM32:DM34)</f>
        <v>0</v>
      </c>
      <c r="DM31" s="43"/>
      <c r="DN31" s="28"/>
      <c r="DO31" s="27"/>
      <c r="DP31" s="42">
        <f>SUM(DQ32:DQ34)</f>
        <v>0</v>
      </c>
      <c r="DQ31" s="43"/>
      <c r="DR31" s="28"/>
      <c r="DS31" s="27"/>
      <c r="DT31" s="42">
        <f>SUM(DU32:DU34)</f>
        <v>343</v>
      </c>
      <c r="DU31" s="43"/>
      <c r="DV31" s="28"/>
      <c r="DW31" s="27"/>
      <c r="DX31" s="42">
        <v>1500</v>
      </c>
      <c r="DY31" s="43"/>
      <c r="DZ31" s="28"/>
      <c r="EA31" s="27"/>
      <c r="EB31" s="42">
        <v>1500</v>
      </c>
      <c r="EC31" s="43"/>
      <c r="ED31" s="28"/>
      <c r="EE31" s="27"/>
      <c r="EF31" s="42">
        <f>SUM(EG32:EG34)</f>
        <v>0</v>
      </c>
      <c r="EG31" s="43"/>
      <c r="EH31" s="28"/>
      <c r="EI31" s="27"/>
      <c r="EJ31" s="42">
        <f>SUM(EK32:EK34)</f>
        <v>0</v>
      </c>
      <c r="EK31" s="43"/>
      <c r="EL31" s="28"/>
      <c r="EM31" s="27"/>
      <c r="EN31" s="42">
        <f>SUM(EO32:EO34)</f>
        <v>0</v>
      </c>
      <c r="EO31" s="43"/>
      <c r="EP31" s="28"/>
      <c r="EQ31" s="27"/>
      <c r="ER31" s="42">
        <f>SUM(ES32:ES34)</f>
        <v>0</v>
      </c>
      <c r="ES31" s="43"/>
      <c r="ET31" s="28"/>
      <c r="EU31" s="27"/>
      <c r="EV31" s="42">
        <f>SUM(EW32:EW34)</f>
        <v>0</v>
      </c>
      <c r="EW31" s="43"/>
      <c r="EX31" s="28"/>
      <c r="EY31" s="27"/>
      <c r="EZ31" s="42">
        <f>SUM(FA32:FA34)</f>
        <v>0</v>
      </c>
      <c r="FA31" s="43"/>
      <c r="FB31" s="28"/>
      <c r="FC31" s="27"/>
      <c r="FD31" s="42">
        <f>SUM(FE32:FE34)</f>
        <v>0</v>
      </c>
      <c r="FE31" s="43"/>
      <c r="FF31" s="28"/>
      <c r="FG31" s="27"/>
      <c r="FH31" s="42">
        <f>SUM(FI32:FI34)</f>
        <v>0</v>
      </c>
      <c r="FI31" s="43"/>
      <c r="FJ31" s="28"/>
      <c r="FK31" s="27"/>
      <c r="FL31" s="42">
        <f>SUM(FM32:FM34)</f>
        <v>0</v>
      </c>
      <c r="FM31" s="43"/>
      <c r="FN31" s="28"/>
      <c r="FO31" s="27"/>
      <c r="FP31" s="42">
        <f>SUM(FQ32:FQ34)</f>
        <v>0</v>
      </c>
      <c r="FQ31" s="43"/>
      <c r="FR31" s="28"/>
      <c r="FS31" s="27"/>
      <c r="FT31" s="42">
        <f>SUM(FU32:FU34)</f>
        <v>0</v>
      </c>
      <c r="FU31" s="43"/>
      <c r="FV31" s="28"/>
      <c r="FW31" s="27"/>
      <c r="FX31" s="42">
        <f>SUM(FY32:FY34)</f>
        <v>0</v>
      </c>
      <c r="FY31" s="43"/>
      <c r="FZ31" s="28"/>
      <c r="GA31" s="27"/>
      <c r="GB31" s="42">
        <f>SUM(GC32:GC34)</f>
        <v>0</v>
      </c>
      <c r="GC31" s="43"/>
    </row>
    <row r="32" spans="3:185" x14ac:dyDescent="0.2">
      <c r="D32" t="s">
        <v>4986</v>
      </c>
      <c r="E32" t="s">
        <v>5337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Buchungen'!F2:F730,'P23+P24 monthly Buchungen'!D2:D730,$E32,'P23+P24 monthly Buchungen'!C2:C730,"&gt;="&amp;U$4,'P23+P24 monthly Buchungen'!C2:C730,"&lt;"&amp;U$5+1,'P23+P24 monthly Buchungen'!L2:L730,"Ausgaben")-SUMIFS('P23+P24 monthly Buchungen'!F2:F730,'P23+P24 monthly Buchungen'!D2:D730,$E32,'P23+P24 monthly Buchungen'!C2:C730,"&gt;="&amp;U$4,'P23+P24 monthly Buchungen'!C2:C730,"&lt;"&amp;U$5+1,'P23+P24 monthly Buchungen'!P2:P730,"Einnahmen")+SUMIFS('P23+P24 monthly Buchungen'!F2:F730,'P23+P24 monthly Buchungen'!D2:D730,$E32,'P23+P24 monthly Buchungen'!C2:C730,"&gt;="&amp;U$4,'P23+P24 monthly Buchungen'!C2:C730,"&lt;"&amp;U$5+1,'P23+P24 monthly Buchungen'!L2:L730,"Einnahmen")-SUMIFS('P23+P24 monthly Buchungen'!F2:F730,'P23+P24 monthly Buchungen'!D2:D730,$E32,'P23+P24 monthly Buchungen'!C2:C730,"&gt;="&amp;U$4,'P23+P24 monthly Buchungen'!C2:C730,"&lt;"&amp;U$5+1,'P23+P24 monthly Buchungen'!P2:P730,"Ausgaben")</f>
        <v>0</v>
      </c>
      <c r="V32" s="21"/>
      <c r="Y32" s="26">
        <f>SUMIFS('P23+P24 monthly Buchungen'!F2:F730,'P23+P24 monthly Buchungen'!D2:D730,$E32,'P23+P24 monthly Buchungen'!C2:C730,"&gt;="&amp;Y$4,'P23+P24 monthly Buchungen'!C2:C730,"&lt;"&amp;Y$5+1,'P23+P24 monthly Buchungen'!L2:L730,"Ausgaben")-SUMIFS('P23+P24 monthly Buchungen'!F2:F730,'P23+P24 monthly Buchungen'!D2:D730,$E32,'P23+P24 monthly Buchungen'!C2:C730,"&gt;="&amp;Y$4,'P23+P24 monthly Buchungen'!C2:C730,"&lt;"&amp;Y$5+1,'P23+P24 monthly Buchungen'!P2:P730,"Einnahmen")+SUMIFS('P23+P24 monthly Buchungen'!F2:F730,'P23+P24 monthly Buchungen'!D2:D730,$E32,'P23+P24 monthly Buchungen'!C2:C730,"&gt;="&amp;Y$4,'P23+P24 monthly Buchungen'!C2:C730,"&lt;"&amp;Y$5+1,'P23+P24 monthly Buchungen'!L2:L730,"Einnahmen")-SUMIFS('P23+P24 monthly Buchungen'!F2:F730,'P23+P24 monthly Buchungen'!D2:D730,$E32,'P23+P24 monthly Buchungen'!C2:C730,"&gt;="&amp;Y$4,'P23+P24 monthly Buchungen'!C2:C730,"&lt;"&amp;Y$5+1,'P23+P24 monthly Buchungen'!P2:P730,"Ausgaben")</f>
        <v>0</v>
      </c>
      <c r="Z32" s="21"/>
      <c r="AC32" s="26">
        <f>SUMIFS('P23+P24 monthly Buchungen'!F2:F730,'P23+P24 monthly Buchungen'!D2:D730,$E32,'P23+P24 monthly Buchungen'!C2:C730,"&gt;="&amp;AC$4,'P23+P24 monthly Buchungen'!C2:C730,"&lt;"&amp;AC$5+1,'P23+P24 monthly Buchungen'!L2:L730,"Ausgaben")-SUMIFS('P23+P24 monthly Buchungen'!F2:F730,'P23+P24 monthly Buchungen'!D2:D730,$E32,'P23+P24 monthly Buchungen'!C2:C730,"&gt;="&amp;AC$4,'P23+P24 monthly Buchungen'!C2:C730,"&lt;"&amp;AC$5+1,'P23+P24 monthly Buchungen'!P2:P730,"Einnahmen")+SUMIFS('P23+P24 monthly Buchungen'!F2:F730,'P23+P24 monthly Buchungen'!D2:D730,$E32,'P23+P24 monthly Buchungen'!C2:C730,"&gt;="&amp;AC$4,'P23+P24 monthly Buchungen'!C2:C730,"&lt;"&amp;AC$5+1,'P23+P24 monthly Buchungen'!L2:L730,"Einnahmen")-SUMIFS('P23+P24 monthly Buchungen'!F2:F730,'P23+P24 monthly Buchungen'!D2:D730,$E32,'P23+P24 monthly Buchungen'!C2:C730,"&gt;="&amp;AC$4,'P23+P24 monthly Buchungen'!C2:C730,"&lt;"&amp;AC$5+1,'P23+P24 monthly Buchungen'!P2:P730,"Ausgaben")</f>
        <v>0</v>
      </c>
      <c r="AD32" s="21"/>
      <c r="AG32" s="26">
        <f>SUMIFS('P23+P24 monthly Buchungen'!F2:F730,'P23+P24 monthly Buchungen'!D2:D730,$E32,'P23+P24 monthly Buchungen'!C2:C730,"&gt;="&amp;AG$4,'P23+P24 monthly Buchungen'!C2:C730,"&lt;"&amp;AG$5+1,'P23+P24 monthly Buchungen'!L2:L730,"Ausgaben")-SUMIFS('P23+P24 monthly Buchungen'!F2:F730,'P23+P24 monthly Buchungen'!D2:D730,$E32,'P23+P24 monthly Buchungen'!C2:C730,"&gt;="&amp;AG$4,'P23+P24 monthly Buchungen'!C2:C730,"&lt;"&amp;AG$5+1,'P23+P24 monthly Buchungen'!P2:P730,"Einnahmen")+SUMIFS('P23+P24 monthly Buchungen'!F2:F730,'P23+P24 monthly Buchungen'!D2:D730,$E32,'P23+P24 monthly Buchungen'!C2:C730,"&gt;="&amp;AG$4,'P23+P24 monthly Buchungen'!C2:C730,"&lt;"&amp;AG$5+1,'P23+P24 monthly Buchungen'!L2:L730,"Einnahmen")-SUMIFS('P23+P24 monthly Buchungen'!F2:F730,'P23+P24 monthly Buchungen'!D2:D730,$E32,'P23+P24 monthly Buchungen'!C2:C730,"&gt;="&amp;AG$4,'P23+P24 monthly Buchungen'!C2:C730,"&lt;"&amp;AG$5+1,'P23+P24 monthly Buchungen'!P2:P730,"Ausgaben")</f>
        <v>0</v>
      </c>
      <c r="AH32" s="21"/>
      <c r="AK32" s="26">
        <f>SUMIFS('P23+P24 monthly Buchungen'!F2:F730,'P23+P24 monthly Buchungen'!D2:D730,$E32,'P23+P24 monthly Buchungen'!C2:C730,"&gt;="&amp;AK$4,'P23+P24 monthly Buchungen'!C2:C730,"&lt;"&amp;AK$5+1,'P23+P24 monthly Buchungen'!L2:L730,"Ausgaben")-SUMIFS('P23+P24 monthly Buchungen'!F2:F730,'P23+P24 monthly Buchungen'!D2:D730,$E32,'P23+P24 monthly Buchungen'!C2:C730,"&gt;="&amp;AK$4,'P23+P24 monthly Buchungen'!C2:C730,"&lt;"&amp;AK$5+1,'P23+P24 monthly Buchungen'!P2:P730,"Einnahmen")+SUMIFS('P23+P24 monthly Buchungen'!F2:F730,'P23+P24 monthly Buchungen'!D2:D730,$E32,'P23+P24 monthly Buchungen'!C2:C730,"&gt;="&amp;AK$4,'P23+P24 monthly Buchungen'!C2:C730,"&lt;"&amp;AK$5+1,'P23+P24 monthly Buchungen'!L2:L730,"Einnahmen")-SUMIFS('P23+P24 monthly Buchungen'!F2:F730,'P23+P24 monthly Buchungen'!D2:D730,$E32,'P23+P24 monthly Buchungen'!C2:C730,"&gt;="&amp;AK$4,'P23+P24 monthly Buchungen'!C2:C730,"&lt;"&amp;AK$5+1,'P23+P24 monthly Buchungen'!P2:P730,"Ausgaben")</f>
        <v>0</v>
      </c>
      <c r="AL32" s="21"/>
      <c r="AO32" s="26">
        <f>SUMIFS('P23+P24 monthly Buchungen'!F2:F730,'P23+P24 monthly Buchungen'!D2:D730,$E32,'P23+P24 monthly Buchungen'!C2:C730,"&gt;="&amp;AO$4,'P23+P24 monthly Buchungen'!C2:C730,"&lt;"&amp;AO$5+1,'P23+P24 monthly Buchungen'!L2:L730,"Ausgaben")-SUMIFS('P23+P24 monthly Buchungen'!F2:F730,'P23+P24 monthly Buchungen'!D2:D730,$E32,'P23+P24 monthly Buchungen'!C2:C730,"&gt;="&amp;AO$4,'P23+P24 monthly Buchungen'!C2:C730,"&lt;"&amp;AO$5+1,'P23+P24 monthly Buchungen'!P2:P730,"Einnahmen")+SUMIFS('P23+P24 monthly Buchungen'!F2:F730,'P23+P24 monthly Buchungen'!D2:D730,$E32,'P23+P24 monthly Buchungen'!C2:C730,"&gt;="&amp;AO$4,'P23+P24 monthly Buchungen'!C2:C730,"&lt;"&amp;AO$5+1,'P23+P24 monthly Buchungen'!L2:L730,"Einnahmen")-SUMIFS('P23+P24 monthly Buchungen'!F2:F730,'P23+P24 monthly Buchungen'!D2:D730,$E32,'P23+P24 monthly Buchungen'!C2:C730,"&gt;="&amp;AO$4,'P23+P24 monthly Buchungen'!C2:C730,"&lt;"&amp;AO$5+1,'P23+P24 monthly Buchungen'!P2:P730,"Ausgaben")</f>
        <v>0</v>
      </c>
      <c r="AP32" s="21"/>
      <c r="AS32" s="26">
        <f>SUMIFS('P23+P24 monthly Buchungen'!F2:F730,'P23+P24 monthly Buchungen'!D2:D730,$E32,'P23+P24 monthly Buchungen'!C2:C730,"&gt;="&amp;AS$4,'P23+P24 monthly Buchungen'!C2:C730,"&lt;"&amp;AS$5+1,'P23+P24 monthly Buchungen'!L2:L730,"Ausgaben")-SUMIFS('P23+P24 monthly Buchungen'!F2:F730,'P23+P24 monthly Buchungen'!D2:D730,$E32,'P23+P24 monthly Buchungen'!C2:C730,"&gt;="&amp;AS$4,'P23+P24 monthly Buchungen'!C2:C730,"&lt;"&amp;AS$5+1,'P23+P24 monthly Buchungen'!P2:P730,"Einnahmen")+SUMIFS('P23+P24 monthly Buchungen'!F2:F730,'P23+P24 monthly Buchungen'!D2:D730,$E32,'P23+P24 monthly Buchungen'!C2:C730,"&gt;="&amp;AS$4,'P23+P24 monthly Buchungen'!C2:C730,"&lt;"&amp;AS$5+1,'P23+P24 monthly Buchungen'!L2:L730,"Einnahmen")-SUMIFS('P23+P24 monthly Buchungen'!F2:F730,'P23+P24 monthly Buchungen'!D2:D730,$E32,'P23+P24 monthly Buchungen'!C2:C730,"&gt;="&amp;AS$4,'P23+P24 monthly Buchungen'!C2:C730,"&lt;"&amp;AS$5+1,'P23+P24 monthly Buchungen'!P2:P730,"Ausgaben")</f>
        <v>0</v>
      </c>
      <c r="AT32" s="21"/>
      <c r="AW32" s="26">
        <f>SUMIFS('P23+P24 monthly Buchungen'!F2:F730,'P23+P24 monthly Buchungen'!D2:D730,$E32,'P23+P24 monthly Buchungen'!C2:C730,"&gt;="&amp;AW$4,'P23+P24 monthly Buchungen'!C2:C730,"&lt;"&amp;AW$5+1,'P23+P24 monthly Buchungen'!L2:L730,"Ausgaben")-SUMIFS('P23+P24 monthly Buchungen'!F2:F730,'P23+P24 monthly Buchungen'!D2:D730,$E32,'P23+P24 monthly Buchungen'!C2:C730,"&gt;="&amp;AW$4,'P23+P24 monthly Buchungen'!C2:C730,"&lt;"&amp;AW$5+1,'P23+P24 monthly Buchungen'!P2:P730,"Einnahmen")+SUMIFS('P23+P24 monthly Buchungen'!F2:F730,'P23+P24 monthly Buchungen'!D2:D730,$E32,'P23+P24 monthly Buchungen'!C2:C730,"&gt;="&amp;AW$4,'P23+P24 monthly Buchungen'!C2:C730,"&lt;"&amp;AW$5+1,'P23+P24 monthly Buchungen'!L2:L730,"Einnahmen")-SUMIFS('P23+P24 monthly Buchungen'!F2:F730,'P23+P24 monthly Buchungen'!D2:D730,$E32,'P23+P24 monthly Buchungen'!C2:C730,"&gt;="&amp;AW$4,'P23+P24 monthly Buchungen'!C2:C730,"&lt;"&amp;AW$5+1,'P23+P24 monthly Buchungen'!P2:P730,"Ausgaben")</f>
        <v>0</v>
      </c>
      <c r="AX32" s="21"/>
      <c r="BA32" s="26">
        <f>SUMIFS('P23+P24 monthly Buchungen'!F2:F730,'P23+P24 monthly Buchungen'!D2:D730,$E32,'P23+P24 monthly Buchungen'!C2:C730,"&gt;="&amp;BA$4,'P23+P24 monthly Buchungen'!C2:C730,"&lt;"&amp;BA$5+1,'P23+P24 monthly Buchungen'!L2:L730,"Ausgaben")-SUMIFS('P23+P24 monthly Buchungen'!F2:F730,'P23+P24 monthly Buchungen'!D2:D730,$E32,'P23+P24 monthly Buchungen'!C2:C730,"&gt;="&amp;BA$4,'P23+P24 monthly Buchungen'!C2:C730,"&lt;"&amp;BA$5+1,'P23+P24 monthly Buchungen'!P2:P730,"Einnahmen")+SUMIFS('P23+P24 monthly Buchungen'!F2:F730,'P23+P24 monthly Buchungen'!D2:D730,$E32,'P23+P24 monthly Buchungen'!C2:C730,"&gt;="&amp;BA$4,'P23+P24 monthly Buchungen'!C2:C730,"&lt;"&amp;BA$5+1,'P23+P24 monthly Buchungen'!L2:L730,"Einnahmen")-SUMIFS('P23+P24 monthly Buchungen'!F2:F730,'P23+P24 monthly Buchungen'!D2:D730,$E32,'P23+P24 monthly Buchungen'!C2:C730,"&gt;="&amp;BA$4,'P23+P24 monthly Buchungen'!C2:C730,"&lt;"&amp;BA$5+1,'P23+P24 monthly Buchungen'!P2:P730,"Ausgaben")</f>
        <v>0</v>
      </c>
      <c r="BB32" s="21"/>
      <c r="BE32" s="26">
        <f>SUMIFS('P23+P24 monthly Buchungen'!F2:F730,'P23+P24 monthly Buchungen'!D2:D730,$E32,'P23+P24 monthly Buchungen'!C2:C730,"&gt;="&amp;BE$4,'P23+P24 monthly Buchungen'!C2:C730,"&lt;"&amp;BE$5+1,'P23+P24 monthly Buchungen'!L2:L730,"Ausgaben")-SUMIFS('P23+P24 monthly Buchungen'!F2:F730,'P23+P24 monthly Buchungen'!D2:D730,$E32,'P23+P24 monthly Buchungen'!C2:C730,"&gt;="&amp;BE$4,'P23+P24 monthly Buchungen'!C2:C730,"&lt;"&amp;BE$5+1,'P23+P24 monthly Buchungen'!P2:P730,"Einnahmen")+SUMIFS('P23+P24 monthly Buchungen'!F2:F730,'P23+P24 monthly Buchungen'!D2:D730,$E32,'P23+P24 monthly Buchungen'!C2:C730,"&gt;="&amp;BE$4,'P23+P24 monthly Buchungen'!C2:C730,"&lt;"&amp;BE$5+1,'P23+P24 monthly Buchungen'!L2:L730,"Einnahmen")-SUMIFS('P23+P24 monthly Buchungen'!F2:F730,'P23+P24 monthly Buchungen'!D2:D730,$E32,'P23+P24 monthly Buchungen'!C2:C730,"&gt;="&amp;BE$4,'P23+P24 monthly Buchungen'!C2:C730,"&lt;"&amp;BE$5+1,'P23+P24 monthly Buchungen'!P2:P730,"Ausgaben")</f>
        <v>0</v>
      </c>
      <c r="BF32" s="21"/>
      <c r="BI32" s="26">
        <f>SUMIFS('P23+P24 monthly Buchungen'!F2:F730,'P23+P24 monthly Buchungen'!D2:D730,$E32,'P23+P24 monthly Buchungen'!C2:C730,"&gt;="&amp;BI$4,'P23+P24 monthly Buchungen'!C2:C730,"&lt;"&amp;BI$5+1,'P23+P24 monthly Buchungen'!L2:L730,"Ausgaben")-SUMIFS('P23+P24 monthly Buchungen'!F2:F730,'P23+P24 monthly Buchungen'!D2:D730,$E32,'P23+P24 monthly Buchungen'!C2:C730,"&gt;="&amp;BI$4,'P23+P24 monthly Buchungen'!C2:C730,"&lt;"&amp;BI$5+1,'P23+P24 monthly Buchungen'!P2:P730,"Einnahmen")+SUMIFS('P23+P24 monthly Buchungen'!F2:F730,'P23+P24 monthly Buchungen'!D2:D730,$E32,'P23+P24 monthly Buchungen'!C2:C730,"&gt;="&amp;BI$4,'P23+P24 monthly Buchungen'!C2:C730,"&lt;"&amp;BI$5+1,'P23+P24 monthly Buchungen'!L2:L730,"Einnahmen")-SUMIFS('P23+P24 monthly Buchungen'!F2:F730,'P23+P24 monthly Buchungen'!D2:D730,$E32,'P23+P24 monthly Buchungen'!C2:C730,"&gt;="&amp;BI$4,'P23+P24 monthly Buchungen'!C2:C730,"&lt;"&amp;BI$5+1,'P23+P24 monthly Buchungen'!P2:P730,"Ausgaben")</f>
        <v>0</v>
      </c>
      <c r="BJ32" s="21"/>
      <c r="BM32" s="26">
        <f>SUMIFS('P23+P24 monthly Buchungen'!F2:F730,'P23+P24 monthly Buchungen'!D2:D730,$E32,'P23+P24 monthly Buchungen'!C2:C730,"&gt;="&amp;BM$4,'P23+P24 monthly Buchungen'!C2:C730,"&lt;"&amp;BM$5+1,'P23+P24 monthly Buchungen'!L2:L730,"Ausgaben")-SUMIFS('P23+P24 monthly Buchungen'!F2:F730,'P23+P24 monthly Buchungen'!D2:D730,$E32,'P23+P24 monthly Buchungen'!C2:C730,"&gt;="&amp;BM$4,'P23+P24 monthly Buchungen'!C2:C730,"&lt;"&amp;BM$5+1,'P23+P24 monthly Buchungen'!P2:P730,"Einnahmen")+SUMIFS('P23+P24 monthly Buchungen'!F2:F730,'P23+P24 monthly Buchungen'!D2:D730,$E32,'P23+P24 monthly Buchungen'!C2:C730,"&gt;="&amp;BM$4,'P23+P24 monthly Buchungen'!C2:C730,"&lt;"&amp;BM$5+1,'P23+P24 monthly Buchungen'!L2:L730,"Einnahmen")-SUMIFS('P23+P24 monthly Buchungen'!F2:F730,'P23+P24 monthly Buchungen'!D2:D730,$E32,'P23+P24 monthly Buchungen'!C2:C730,"&gt;="&amp;BM$4,'P23+P24 monthly Buchungen'!C2:C730,"&lt;"&amp;BM$5+1,'P23+P24 monthly Buchungen'!P2:P730,"Ausgaben")</f>
        <v>0</v>
      </c>
      <c r="BN32" s="21"/>
      <c r="BQ32" s="26">
        <f>SUMIFS('P23+P24 monthly Buchungen'!F2:F730,'P23+P24 monthly Buchungen'!D2:D730,$E32,'P23+P24 monthly Buchungen'!C2:C730,"&gt;="&amp;BQ$4,'P23+P24 monthly Buchungen'!C2:C730,"&lt;"&amp;BQ$5+1,'P23+P24 monthly Buchungen'!L2:L730,"Ausgaben")-SUMIFS('P23+P24 monthly Buchungen'!F2:F730,'P23+P24 monthly Buchungen'!D2:D730,$E32,'P23+P24 monthly Buchungen'!C2:C730,"&gt;="&amp;BQ$4,'P23+P24 monthly Buchungen'!C2:C730,"&lt;"&amp;BQ$5+1,'P23+P24 monthly Buchungen'!P2:P730,"Einnahmen")+SUMIFS('P23+P24 monthly Buchungen'!F2:F730,'P23+P24 monthly Buchungen'!D2:D730,$E32,'P23+P24 monthly Buchungen'!C2:C730,"&gt;="&amp;BQ$4,'P23+P24 monthly Buchungen'!C2:C730,"&lt;"&amp;BQ$5+1,'P23+P24 monthly Buchungen'!L2:L730,"Einnahmen")-SUMIFS('P23+P24 monthly Buchungen'!F2:F730,'P23+P24 monthly Buchungen'!D2:D730,$E32,'P23+P24 monthly Buchungen'!C2:C730,"&gt;="&amp;BQ$4,'P23+P24 monthly Buchungen'!C2:C730,"&lt;"&amp;BQ$5+1,'P23+P24 monthly Buchungen'!P2:P730,"Ausgaben")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Buchungen'!F2:F730,'P23+P24 monthly Buchungen'!D2:D730,$E32,'P23+P24 monthly Buchungen'!C2:C730,"&gt;="&amp;CC$4,'P23+P24 monthly Buchungen'!C2:C730,"&lt;"&amp;CC$5+1,'P23+P24 monthly Buchungen'!L2:L730,"Ausgaben")-SUMIFS('P23+P24 monthly Buchungen'!F2:F730,'P23+P24 monthly Buchungen'!D2:D730,$E32,'P23+P24 monthly Buchungen'!C2:C730,"&gt;="&amp;CC$4,'P23+P24 monthly Buchungen'!C2:C730,"&lt;"&amp;CC$5+1,'P23+P24 monthly Buchungen'!P2:P730,"Einnahmen")+SUMIFS('P23+P24 monthly Buchungen'!F2:F730,'P23+P24 monthly Buchungen'!D2:D730,$E32,'P23+P24 monthly Buchungen'!C2:C730,"&gt;="&amp;CC$4,'P23+P24 monthly Buchungen'!C2:C730,"&lt;"&amp;CC$5+1,'P23+P24 monthly Buchungen'!L2:L730,"Einnahmen")-SUMIFS('P23+P24 monthly Buchungen'!F2:F730,'P23+P24 monthly Buchungen'!D2:D730,$E32,'P23+P24 monthly Buchungen'!C2:C730,"&gt;="&amp;CC$4,'P23+P24 monthly Buchungen'!C2:C730,"&lt;"&amp;CC$5+1,'P23+P24 monthly Buchungen'!P2:P730,"Ausgaben")</f>
        <v>0</v>
      </c>
      <c r="CD32" s="21"/>
      <c r="CG32" s="26">
        <f>SUMIFS('P23+P24 monthly Buchungen'!F2:F730,'P23+P24 monthly Buchungen'!D2:D730,$E32,'P23+P24 monthly Buchungen'!C2:C730,"&gt;="&amp;CG$4,'P23+P24 monthly Buchungen'!C2:C730,"&lt;"&amp;CG$5+1,'P23+P24 monthly Buchungen'!L2:L730,"Ausgaben")-SUMIFS('P23+P24 monthly Buchungen'!F2:F730,'P23+P24 monthly Buchungen'!D2:D730,$E32,'P23+P24 monthly Buchungen'!C2:C730,"&gt;="&amp;CG$4,'P23+P24 monthly Buchungen'!C2:C730,"&lt;"&amp;CG$5+1,'P23+P24 monthly Buchungen'!P2:P730,"Einnahmen")+SUMIFS('P23+P24 monthly Buchungen'!F2:F730,'P23+P24 monthly Buchungen'!D2:D730,$E32,'P23+P24 monthly Buchungen'!C2:C730,"&gt;="&amp;CG$4,'P23+P24 monthly Buchungen'!C2:C730,"&lt;"&amp;CG$5+1,'P23+P24 monthly Buchungen'!L2:L730,"Einnahmen")-SUMIFS('P23+P24 monthly Buchungen'!F2:F730,'P23+P24 monthly Buchungen'!D2:D730,$E32,'P23+P24 monthly Buchungen'!C2:C730,"&gt;="&amp;CG$4,'P23+P24 monthly Buchungen'!C2:C730,"&lt;"&amp;CG$5+1,'P23+P24 monthly Buchungen'!P2:P730,"Ausgaben")</f>
        <v>0</v>
      </c>
      <c r="CH32" s="21"/>
      <c r="CK32" s="26">
        <f>SUMIFS('P23+P24 monthly Buchungen'!F2:F730,'P23+P24 monthly Buchungen'!D2:D730,$E32,'P23+P24 monthly Buchungen'!C2:C730,"&gt;="&amp;CK$4,'P23+P24 monthly Buchungen'!C2:C730,"&lt;"&amp;CK$5+1,'P23+P24 monthly Buchungen'!L2:L730,"Ausgaben")-SUMIFS('P23+P24 monthly Buchungen'!F2:F730,'P23+P24 monthly Buchungen'!D2:D730,$E32,'P23+P24 monthly Buchungen'!C2:C730,"&gt;="&amp;CK$4,'P23+P24 monthly Buchungen'!C2:C730,"&lt;"&amp;CK$5+1,'P23+P24 monthly Buchungen'!P2:P730,"Einnahmen")+SUMIFS('P23+P24 monthly Buchungen'!F2:F730,'P23+P24 monthly Buchungen'!D2:D730,$E32,'P23+P24 monthly Buchungen'!C2:C730,"&gt;="&amp;CK$4,'P23+P24 monthly Buchungen'!C2:C730,"&lt;"&amp;CK$5+1,'P23+P24 monthly Buchungen'!L2:L730,"Einnahmen")-SUMIFS('P23+P24 monthly Buchungen'!F2:F730,'P23+P24 monthly Buchungen'!D2:D730,$E32,'P23+P24 monthly Buchungen'!C2:C730,"&gt;="&amp;CK$4,'P23+P24 monthly Buchungen'!C2:C730,"&lt;"&amp;CK$5+1,'P23+P24 monthly Buchungen'!P2:P730,"Ausgaben")</f>
        <v>0</v>
      </c>
      <c r="CL32" s="21"/>
      <c r="CO32" s="26">
        <f>SUMIFS('P23+P24 monthly Buchungen'!F2:F730,'P23+P24 monthly Buchungen'!D2:D730,$E32,'P23+P24 monthly Buchungen'!C2:C730,"&gt;="&amp;CO$4,'P23+P24 monthly Buchungen'!C2:C730,"&lt;"&amp;CO$5+1,'P23+P24 monthly Buchungen'!L2:L730,"Ausgaben")-SUMIFS('P23+P24 monthly Buchungen'!F2:F730,'P23+P24 monthly Buchungen'!D2:D730,$E32,'P23+P24 monthly Buchungen'!C2:C730,"&gt;="&amp;CO$4,'P23+P24 monthly Buchungen'!C2:C730,"&lt;"&amp;CO$5+1,'P23+P24 monthly Buchungen'!P2:P730,"Einnahmen")+SUMIFS('P23+P24 monthly Buchungen'!F2:F730,'P23+P24 monthly Buchungen'!D2:D730,$E32,'P23+P24 monthly Buchungen'!C2:C730,"&gt;="&amp;CO$4,'P23+P24 monthly Buchungen'!C2:C730,"&lt;"&amp;CO$5+1,'P23+P24 monthly Buchungen'!L2:L730,"Einnahmen")-SUMIFS('P23+P24 monthly Buchungen'!F2:F730,'P23+P24 monthly Buchungen'!D2:D730,$E32,'P23+P24 monthly Buchungen'!C2:C730,"&gt;="&amp;CO$4,'P23+P24 monthly Buchungen'!C2:C730,"&lt;"&amp;CO$5+1,'P23+P24 monthly Buchungen'!P2:P730,"Ausgaben")</f>
        <v>0</v>
      </c>
      <c r="CP32" s="21"/>
      <c r="CS32" s="26">
        <f>SUMIFS('P23+P24 monthly Buchungen'!F2:F730,'P23+P24 monthly Buchungen'!D2:D730,$E32,'P23+P24 monthly Buchungen'!C2:C730,"&gt;="&amp;CS$4,'P23+P24 monthly Buchungen'!C2:C730,"&lt;"&amp;CS$5+1,'P23+P24 monthly Buchungen'!L2:L730,"Ausgaben")-SUMIFS('P23+P24 monthly Buchungen'!F2:F730,'P23+P24 monthly Buchungen'!D2:D730,$E32,'P23+P24 monthly Buchungen'!C2:C730,"&gt;="&amp;CS$4,'P23+P24 monthly Buchungen'!C2:C730,"&lt;"&amp;CS$5+1,'P23+P24 monthly Buchungen'!P2:P730,"Einnahmen")+SUMIFS('P23+P24 monthly Buchungen'!F2:F730,'P23+P24 monthly Buchungen'!D2:D730,$E32,'P23+P24 monthly Buchungen'!C2:C730,"&gt;="&amp;CS$4,'P23+P24 monthly Buchungen'!C2:C730,"&lt;"&amp;CS$5+1,'P23+P24 monthly Buchungen'!L2:L730,"Einnahmen")-SUMIFS('P23+P24 monthly Buchungen'!F2:F730,'P23+P24 monthly Buchungen'!D2:D730,$E32,'P23+P24 monthly Buchungen'!C2:C730,"&gt;="&amp;CS$4,'P23+P24 monthly Buchungen'!C2:C730,"&lt;"&amp;CS$5+1,'P23+P24 monthly Buchungen'!P2:P730,"Ausgaben")</f>
        <v>0</v>
      </c>
      <c r="CT32" s="21"/>
      <c r="CW32" s="26">
        <f>SUMIFS('P23+P24 monthly Buchungen'!F2:F730,'P23+P24 monthly Buchungen'!D2:D730,$E32,'P23+P24 monthly Buchungen'!C2:C730,"&gt;="&amp;CW$4,'P23+P24 monthly Buchungen'!C2:C730,"&lt;"&amp;CW$5+1,'P23+P24 monthly Buchungen'!L2:L730,"Ausgaben")-SUMIFS('P23+P24 monthly Buchungen'!F2:F730,'P23+P24 monthly Buchungen'!D2:D730,$E32,'P23+P24 monthly Buchungen'!C2:C730,"&gt;="&amp;CW$4,'P23+P24 monthly Buchungen'!C2:C730,"&lt;"&amp;CW$5+1,'P23+P24 monthly Buchungen'!P2:P730,"Einnahmen")+SUMIFS('P23+P24 monthly Buchungen'!F2:F730,'P23+P24 monthly Buchungen'!D2:D730,$E32,'P23+P24 monthly Buchungen'!C2:C730,"&gt;="&amp;CW$4,'P23+P24 monthly Buchungen'!C2:C730,"&lt;"&amp;CW$5+1,'P23+P24 monthly Buchungen'!L2:L730,"Einnahmen")-SUMIFS('P23+P24 monthly Buchungen'!F2:F730,'P23+P24 monthly Buchungen'!D2:D730,$E32,'P23+P24 monthly Buchungen'!C2:C730,"&gt;="&amp;CW$4,'P23+P24 monthly Buchungen'!C2:C730,"&lt;"&amp;CW$5+1,'P23+P24 monthly Buchungen'!P2:P730,"Ausgaben")</f>
        <v>0</v>
      </c>
      <c r="CX32" s="21"/>
      <c r="DA32" s="26">
        <f>SUMIFS('P23+P24 monthly Buchungen'!F2:F730,'P23+P24 monthly Buchungen'!D2:D730,$E32,'P23+P24 monthly Buchungen'!C2:C730,"&gt;="&amp;DA$4,'P23+P24 monthly Buchungen'!C2:C730,"&lt;"&amp;DA$5+1,'P23+P24 monthly Buchungen'!L2:L730,"Ausgaben")-SUMIFS('P23+P24 monthly Buchungen'!F2:F730,'P23+P24 monthly Buchungen'!D2:D730,$E32,'P23+P24 monthly Buchungen'!C2:C730,"&gt;="&amp;DA$4,'P23+P24 monthly Buchungen'!C2:C730,"&lt;"&amp;DA$5+1,'P23+P24 monthly Buchungen'!P2:P730,"Einnahmen")+SUMIFS('P23+P24 monthly Buchungen'!F2:F730,'P23+P24 monthly Buchungen'!D2:D730,$E32,'P23+P24 monthly Buchungen'!C2:C730,"&gt;="&amp;DA$4,'P23+P24 monthly Buchungen'!C2:C730,"&lt;"&amp;DA$5+1,'P23+P24 monthly Buchungen'!L2:L730,"Einnahmen")-SUMIFS('P23+P24 monthly Buchungen'!F2:F730,'P23+P24 monthly Buchungen'!D2:D730,$E32,'P23+P24 monthly Buchungen'!C2:C730,"&gt;="&amp;DA$4,'P23+P24 monthly Buchungen'!C2:C730,"&lt;"&amp;DA$5+1,'P23+P24 monthly Buchungen'!P2:P730,"Ausgaben")</f>
        <v>0</v>
      </c>
      <c r="DB32" s="21"/>
      <c r="DE32" s="26">
        <f>SUMIFS('P23+P24 monthly Buchungen'!F2:F730,'P23+P24 monthly Buchungen'!D2:D730,$E32,'P23+P24 monthly Buchungen'!C2:C730,"&gt;="&amp;DE$4,'P23+P24 monthly Buchungen'!C2:C730,"&lt;"&amp;DE$5+1,'P23+P24 monthly Buchungen'!L2:L730,"Ausgaben")-SUMIFS('P23+P24 monthly Buchungen'!F2:F730,'P23+P24 monthly Buchungen'!D2:D730,$E32,'P23+P24 monthly Buchungen'!C2:C730,"&gt;="&amp;DE$4,'P23+P24 monthly Buchungen'!C2:C730,"&lt;"&amp;DE$5+1,'P23+P24 monthly Buchungen'!P2:P730,"Einnahmen")+SUMIFS('P23+P24 monthly Buchungen'!F2:F730,'P23+P24 monthly Buchungen'!D2:D730,$E32,'P23+P24 monthly Buchungen'!C2:C730,"&gt;="&amp;DE$4,'P23+P24 monthly Buchungen'!C2:C730,"&lt;"&amp;DE$5+1,'P23+P24 monthly Buchungen'!L2:L730,"Einnahmen")-SUMIFS('P23+P24 monthly Buchungen'!F2:F730,'P23+P24 monthly Buchungen'!D2:D730,$E32,'P23+P24 monthly Buchungen'!C2:C730,"&gt;="&amp;DE$4,'P23+P24 monthly Buchungen'!C2:C730,"&lt;"&amp;DE$5+1,'P23+P24 monthly Buchungen'!P2:P730,"Ausgaben")</f>
        <v>0</v>
      </c>
      <c r="DF32" s="21"/>
      <c r="DI32" s="26">
        <f>SUMIFS('P23+P24 monthly Buchungen'!F2:F730,'P23+P24 monthly Buchungen'!D2:D730,$E32,'P23+P24 monthly Buchungen'!C2:C730,"&gt;="&amp;DI$4,'P23+P24 monthly Buchungen'!C2:C730,"&lt;"&amp;DI$5+1,'P23+P24 monthly Buchungen'!L2:L730,"Ausgaben")-SUMIFS('P23+P24 monthly Buchungen'!F2:F730,'P23+P24 monthly Buchungen'!D2:D730,$E32,'P23+P24 monthly Buchungen'!C2:C730,"&gt;="&amp;DI$4,'P23+P24 monthly Buchungen'!C2:C730,"&lt;"&amp;DI$5+1,'P23+P24 monthly Buchungen'!P2:P730,"Einnahmen")+SUMIFS('P23+P24 monthly Buchungen'!F2:F730,'P23+P24 monthly Buchungen'!D2:D730,$E32,'P23+P24 monthly Buchungen'!C2:C730,"&gt;="&amp;DI$4,'P23+P24 monthly Buchungen'!C2:C730,"&lt;"&amp;DI$5+1,'P23+P24 monthly Buchungen'!L2:L730,"Einnahmen")-SUMIFS('P23+P24 monthly Buchungen'!F2:F730,'P23+P24 monthly Buchungen'!D2:D730,$E32,'P23+P24 monthly Buchungen'!C2:C730,"&gt;="&amp;DI$4,'P23+P24 monthly Buchungen'!C2:C730,"&lt;"&amp;DI$5+1,'P23+P24 monthly Buchungen'!P2:P730,"Ausgaben")</f>
        <v>0</v>
      </c>
      <c r="DJ32" s="21"/>
      <c r="DM32" s="26">
        <f>SUMIFS('P23+P24 monthly Buchungen'!F2:F730,'P23+P24 monthly Buchungen'!D2:D730,$E32,'P23+P24 monthly Buchungen'!C2:C730,"&gt;="&amp;DM$4,'P23+P24 monthly Buchungen'!C2:C730,"&lt;"&amp;DM$5+1,'P23+P24 monthly Buchungen'!L2:L730,"Ausgaben")-SUMIFS('P23+P24 monthly Buchungen'!F2:F730,'P23+P24 monthly Buchungen'!D2:D730,$E32,'P23+P24 monthly Buchungen'!C2:C730,"&gt;="&amp;DM$4,'P23+P24 monthly Buchungen'!C2:C730,"&lt;"&amp;DM$5+1,'P23+P24 monthly Buchungen'!P2:P730,"Einnahmen")+SUMIFS('P23+P24 monthly Buchungen'!F2:F730,'P23+P24 monthly Buchungen'!D2:D730,$E32,'P23+P24 monthly Buchungen'!C2:C730,"&gt;="&amp;DM$4,'P23+P24 monthly Buchungen'!C2:C730,"&lt;"&amp;DM$5+1,'P23+P24 monthly Buchungen'!L2:L730,"Einnahmen")-SUMIFS('P23+P24 monthly Buchungen'!F2:F730,'P23+P24 monthly Buchungen'!D2:D730,$E32,'P23+P24 monthly Buchungen'!C2:C730,"&gt;="&amp;DM$4,'P23+P24 monthly Buchungen'!C2:C730,"&lt;"&amp;DM$5+1,'P23+P24 monthly Buchungen'!P2:P730,"Ausgaben")</f>
        <v>0</v>
      </c>
      <c r="DN32" s="21"/>
      <c r="DQ32" s="26">
        <f>SUMIFS('P23+P24 monthly Buchungen'!F2:F730,'P23+P24 monthly Buchungen'!D2:D730,$E32,'P23+P24 monthly Buchungen'!C2:C730,"&gt;="&amp;DQ$4,'P23+P24 monthly Buchungen'!C2:C730,"&lt;"&amp;DQ$5+1,'P23+P24 monthly Buchungen'!L2:L730,"Ausgaben")-SUMIFS('P23+P24 monthly Buchungen'!F2:F730,'P23+P24 monthly Buchungen'!D2:D730,$E32,'P23+P24 monthly Buchungen'!C2:C730,"&gt;="&amp;DQ$4,'P23+P24 monthly Buchungen'!C2:C730,"&lt;"&amp;DQ$5+1,'P23+P24 monthly Buchungen'!P2:P730,"Einnahmen")+SUMIFS('P23+P24 monthly Buchungen'!F2:F730,'P23+P24 monthly Buchungen'!D2:D730,$E32,'P23+P24 monthly Buchungen'!C2:C730,"&gt;="&amp;DQ$4,'P23+P24 monthly Buchungen'!C2:C730,"&lt;"&amp;DQ$5+1,'P23+P24 monthly Buchungen'!L2:L730,"Einnahmen")-SUMIFS('P23+P24 monthly Buchungen'!F2:F730,'P23+P24 monthly Buchungen'!D2:D730,$E32,'P23+P24 monthly Buchungen'!C2:C730,"&gt;="&amp;DQ$4,'P23+P24 monthly Buchungen'!C2:C730,"&lt;"&amp;DQ$5+1,'P23+P24 monthly Buchungen'!P2:P730,"Ausgaben")</f>
        <v>0</v>
      </c>
      <c r="DR32" s="21"/>
      <c r="DU32" s="26">
        <f>SUMIFS('P23+P24 monthly Buchungen'!F2:F730,'P23+P24 monthly Buchungen'!D2:D730,$E32,'P23+P24 monthly Buchungen'!C2:C730,"&gt;="&amp;DU$4,'P23+P24 monthly Buchungen'!C2:C730,"&lt;"&amp;DU$5+1,'P23+P24 monthly Buchungen'!L2:L730,"Ausgaben")-SUMIFS('P23+P24 monthly Buchungen'!F2:F730,'P23+P24 monthly Buchungen'!D2:D730,$E32,'P23+P24 monthly Buchungen'!C2:C730,"&gt;="&amp;DU$4,'P23+P24 monthly Buchungen'!C2:C730,"&lt;"&amp;DU$5+1,'P23+P24 monthly Buchungen'!P2:P730,"Einnahmen")+SUMIFS('P23+P24 monthly Buchungen'!F2:F730,'P23+P24 monthly Buchungen'!D2:D730,$E32,'P23+P24 monthly Buchungen'!C2:C730,"&gt;="&amp;DU$4,'P23+P24 monthly Buchungen'!C2:C730,"&lt;"&amp;DU$5+1,'P23+P24 monthly Buchungen'!L2:L730,"Einnahmen")-SUMIFS('P23+P24 monthly Buchungen'!F2:F730,'P23+P24 monthly Buchungen'!D2:D730,$E32,'P23+P24 monthly Buchungen'!C2:C730,"&gt;="&amp;DU$4,'P23+P24 monthly Buchungen'!C2:C730,"&lt;"&amp;DU$5+1,'P23+P24 monthly Buchungen'!P2:P730,"Ausgaben")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Buchungen'!F2:F730,'P23+P24 monthly Buchungen'!D2:D730,$E32,'P23+P24 monthly Buchungen'!C2:C730,"&gt;="&amp;EG$4,'P23+P24 monthly Buchungen'!C2:C730,"&lt;"&amp;EG$5+1,'P23+P24 monthly Buchungen'!L2:L730,"Ausgaben")-SUMIFS('P23+P24 monthly Buchungen'!F2:F730,'P23+P24 monthly Buchungen'!D2:D730,$E32,'P23+P24 monthly Buchungen'!C2:C730,"&gt;="&amp;EG$4,'P23+P24 monthly Buchungen'!C2:C730,"&lt;"&amp;EG$5+1,'P23+P24 monthly Buchungen'!P2:P730,"Einnahmen")+SUMIFS('P23+P24 monthly Buchungen'!F2:F730,'P23+P24 monthly Buchungen'!D2:D730,$E32,'P23+P24 monthly Buchungen'!C2:C730,"&gt;="&amp;EG$4,'P23+P24 monthly Buchungen'!C2:C730,"&lt;"&amp;EG$5+1,'P23+P24 monthly Buchungen'!L2:L730,"Einnahmen")-SUMIFS('P23+P24 monthly Buchungen'!F2:F730,'P23+P24 monthly Buchungen'!D2:D730,$E32,'P23+P24 monthly Buchungen'!C2:C730,"&gt;="&amp;EG$4,'P23+P24 monthly Buchungen'!C2:C730,"&lt;"&amp;EG$5+1,'P23+P24 monthly Buchungen'!P2:P730,"Ausgaben")</f>
        <v>0</v>
      </c>
      <c r="EH32" s="21"/>
      <c r="EK32" s="26">
        <f>SUMIFS('P23+P24 monthly Buchungen'!F2:F730,'P23+P24 monthly Buchungen'!D2:D730,$E32,'P23+P24 monthly Buchungen'!C2:C730,"&gt;="&amp;EK$4,'P23+P24 monthly Buchungen'!C2:C730,"&lt;"&amp;EK$5+1,'P23+P24 monthly Buchungen'!L2:L730,"Ausgaben")-SUMIFS('P23+P24 monthly Buchungen'!F2:F730,'P23+P24 monthly Buchungen'!D2:D730,$E32,'P23+P24 monthly Buchungen'!C2:C730,"&gt;="&amp;EK$4,'P23+P24 monthly Buchungen'!C2:C730,"&lt;"&amp;EK$5+1,'P23+P24 monthly Buchungen'!P2:P730,"Einnahmen")+SUMIFS('P23+P24 monthly Buchungen'!F2:F730,'P23+P24 monthly Buchungen'!D2:D730,$E32,'P23+P24 monthly Buchungen'!C2:C730,"&gt;="&amp;EK$4,'P23+P24 monthly Buchungen'!C2:C730,"&lt;"&amp;EK$5+1,'P23+P24 monthly Buchungen'!L2:L730,"Einnahmen")-SUMIFS('P23+P24 monthly Buchungen'!F2:F730,'P23+P24 monthly Buchungen'!D2:D730,$E32,'P23+P24 monthly Buchungen'!C2:C730,"&gt;="&amp;EK$4,'P23+P24 monthly Buchungen'!C2:C730,"&lt;"&amp;EK$5+1,'P23+P24 monthly Buchungen'!P2:P730,"Ausgaben")</f>
        <v>0</v>
      </c>
      <c r="EL32" s="21"/>
      <c r="EO32" s="26">
        <f>SUMIFS('P23+P24 monthly Buchungen'!F2:F730,'P23+P24 monthly Buchungen'!D2:D730,$E32,'P23+P24 monthly Buchungen'!C2:C730,"&gt;="&amp;EO$4,'P23+P24 monthly Buchungen'!C2:C730,"&lt;"&amp;EO$5+1,'P23+P24 monthly Buchungen'!L2:L730,"Ausgaben")-SUMIFS('P23+P24 monthly Buchungen'!F2:F730,'P23+P24 monthly Buchungen'!D2:D730,$E32,'P23+P24 monthly Buchungen'!C2:C730,"&gt;="&amp;EO$4,'P23+P24 monthly Buchungen'!C2:C730,"&lt;"&amp;EO$5+1,'P23+P24 monthly Buchungen'!P2:P730,"Einnahmen")+SUMIFS('P23+P24 monthly Buchungen'!F2:F730,'P23+P24 monthly Buchungen'!D2:D730,$E32,'P23+P24 monthly Buchungen'!C2:C730,"&gt;="&amp;EO$4,'P23+P24 monthly Buchungen'!C2:C730,"&lt;"&amp;EO$5+1,'P23+P24 monthly Buchungen'!L2:L730,"Einnahmen")-SUMIFS('P23+P24 monthly Buchungen'!F2:F730,'P23+P24 monthly Buchungen'!D2:D730,$E32,'P23+P24 monthly Buchungen'!C2:C730,"&gt;="&amp;EO$4,'P23+P24 monthly Buchungen'!C2:C730,"&lt;"&amp;EO$5+1,'P23+P24 monthly Buchungen'!P2:P730,"Ausgaben")</f>
        <v>0</v>
      </c>
      <c r="EP32" s="21"/>
      <c r="ES32" s="26">
        <f>SUMIFS('P23+P24 monthly Buchungen'!F2:F730,'P23+P24 monthly Buchungen'!D2:D730,$E32,'P23+P24 monthly Buchungen'!C2:C730,"&gt;="&amp;ES$4,'P23+P24 monthly Buchungen'!C2:C730,"&lt;"&amp;ES$5+1,'P23+P24 monthly Buchungen'!L2:L730,"Ausgaben")-SUMIFS('P23+P24 monthly Buchungen'!F2:F730,'P23+P24 monthly Buchungen'!D2:D730,$E32,'P23+P24 monthly Buchungen'!C2:C730,"&gt;="&amp;ES$4,'P23+P24 monthly Buchungen'!C2:C730,"&lt;"&amp;ES$5+1,'P23+P24 monthly Buchungen'!P2:P730,"Einnahmen")+SUMIFS('P23+P24 monthly Buchungen'!F2:F730,'P23+P24 monthly Buchungen'!D2:D730,$E32,'P23+P24 monthly Buchungen'!C2:C730,"&gt;="&amp;ES$4,'P23+P24 monthly Buchungen'!C2:C730,"&lt;"&amp;ES$5+1,'P23+P24 monthly Buchungen'!L2:L730,"Einnahmen")-SUMIFS('P23+P24 monthly Buchungen'!F2:F730,'P23+P24 monthly Buchungen'!D2:D730,$E32,'P23+P24 monthly Buchungen'!C2:C730,"&gt;="&amp;ES$4,'P23+P24 monthly Buchungen'!C2:C730,"&lt;"&amp;ES$5+1,'P23+P24 monthly Buchungen'!P2:P730,"Ausgaben")</f>
        <v>0</v>
      </c>
      <c r="ET32" s="21"/>
      <c r="EW32" s="26">
        <f>SUMIFS('P23+P24 monthly Buchungen'!F2:F730,'P23+P24 monthly Buchungen'!D2:D730,$E32,'P23+P24 monthly Buchungen'!C2:C730,"&gt;="&amp;EW$4,'P23+P24 monthly Buchungen'!C2:C730,"&lt;"&amp;EW$5+1,'P23+P24 monthly Buchungen'!L2:L730,"Ausgaben")-SUMIFS('P23+P24 monthly Buchungen'!F2:F730,'P23+P24 monthly Buchungen'!D2:D730,$E32,'P23+P24 monthly Buchungen'!C2:C730,"&gt;="&amp;EW$4,'P23+P24 monthly Buchungen'!C2:C730,"&lt;"&amp;EW$5+1,'P23+P24 monthly Buchungen'!P2:P730,"Einnahmen")+SUMIFS('P23+P24 monthly Buchungen'!F2:F730,'P23+P24 monthly Buchungen'!D2:D730,$E32,'P23+P24 monthly Buchungen'!C2:C730,"&gt;="&amp;EW$4,'P23+P24 monthly Buchungen'!C2:C730,"&lt;"&amp;EW$5+1,'P23+P24 monthly Buchungen'!L2:L730,"Einnahmen")-SUMIFS('P23+P24 monthly Buchungen'!F2:F730,'P23+P24 monthly Buchungen'!D2:D730,$E32,'P23+P24 monthly Buchungen'!C2:C730,"&gt;="&amp;EW$4,'P23+P24 monthly Buchungen'!C2:C730,"&lt;"&amp;EW$5+1,'P23+P24 monthly Buchungen'!P2:P730,"Ausgaben")</f>
        <v>0</v>
      </c>
      <c r="EX32" s="21"/>
      <c r="FA32" s="26">
        <f>SUMIFS('P23+P24 monthly Buchungen'!F2:F730,'P23+P24 monthly Buchungen'!D2:D730,$E32,'P23+P24 monthly Buchungen'!C2:C730,"&gt;="&amp;FA$4,'P23+P24 monthly Buchungen'!C2:C730,"&lt;"&amp;FA$5+1,'P23+P24 monthly Buchungen'!L2:L730,"Ausgaben")-SUMIFS('P23+P24 monthly Buchungen'!F2:F730,'P23+P24 monthly Buchungen'!D2:D730,$E32,'P23+P24 monthly Buchungen'!C2:C730,"&gt;="&amp;FA$4,'P23+P24 monthly Buchungen'!C2:C730,"&lt;"&amp;FA$5+1,'P23+P24 monthly Buchungen'!P2:P730,"Einnahmen")+SUMIFS('P23+P24 monthly Buchungen'!F2:F730,'P23+P24 monthly Buchungen'!D2:D730,$E32,'P23+P24 monthly Buchungen'!C2:C730,"&gt;="&amp;FA$4,'P23+P24 monthly Buchungen'!C2:C730,"&lt;"&amp;FA$5+1,'P23+P24 monthly Buchungen'!L2:L730,"Einnahmen")-SUMIFS('P23+P24 monthly Buchungen'!F2:F730,'P23+P24 monthly Buchungen'!D2:D730,$E32,'P23+P24 monthly Buchungen'!C2:C730,"&gt;="&amp;FA$4,'P23+P24 monthly Buchungen'!C2:C730,"&lt;"&amp;FA$5+1,'P23+P24 monthly Buchungen'!P2:P730,"Ausgaben")</f>
        <v>0</v>
      </c>
      <c r="FB32" s="21"/>
      <c r="FE32" s="26">
        <f>SUMIFS('P23+P24 monthly Buchungen'!F2:F730,'P23+P24 monthly Buchungen'!D2:D730,$E32,'P23+P24 monthly Buchungen'!C2:C730,"&gt;="&amp;FE$4,'P23+P24 monthly Buchungen'!C2:C730,"&lt;"&amp;FE$5+1,'P23+P24 monthly Buchungen'!L2:L730,"Ausgaben")-SUMIFS('P23+P24 monthly Buchungen'!F2:F730,'P23+P24 monthly Buchungen'!D2:D730,$E32,'P23+P24 monthly Buchungen'!C2:C730,"&gt;="&amp;FE$4,'P23+P24 monthly Buchungen'!C2:C730,"&lt;"&amp;FE$5+1,'P23+P24 monthly Buchungen'!P2:P730,"Einnahmen")+SUMIFS('P23+P24 monthly Buchungen'!F2:F730,'P23+P24 monthly Buchungen'!D2:D730,$E32,'P23+P24 monthly Buchungen'!C2:C730,"&gt;="&amp;FE$4,'P23+P24 monthly Buchungen'!C2:C730,"&lt;"&amp;FE$5+1,'P23+P24 monthly Buchungen'!L2:L730,"Einnahmen")-SUMIFS('P23+P24 monthly Buchungen'!F2:F730,'P23+P24 monthly Buchungen'!D2:D730,$E32,'P23+P24 monthly Buchungen'!C2:C730,"&gt;="&amp;FE$4,'P23+P24 monthly Buchungen'!C2:C730,"&lt;"&amp;FE$5+1,'P23+P24 monthly Buchungen'!P2:P730,"Ausgaben")</f>
        <v>0</v>
      </c>
      <c r="FF32" s="21"/>
      <c r="FI32" s="26">
        <f>SUMIFS('P23+P24 monthly Buchungen'!F2:F730,'P23+P24 monthly Buchungen'!D2:D730,$E32,'P23+P24 monthly Buchungen'!C2:C730,"&gt;="&amp;FI$4,'P23+P24 monthly Buchungen'!C2:C730,"&lt;"&amp;FI$5+1,'P23+P24 monthly Buchungen'!L2:L730,"Ausgaben")-SUMIFS('P23+P24 monthly Buchungen'!F2:F730,'P23+P24 monthly Buchungen'!D2:D730,$E32,'P23+P24 monthly Buchungen'!C2:C730,"&gt;="&amp;FI$4,'P23+P24 monthly Buchungen'!C2:C730,"&lt;"&amp;FI$5+1,'P23+P24 monthly Buchungen'!P2:P730,"Einnahmen")+SUMIFS('P23+P24 monthly Buchungen'!F2:F730,'P23+P24 monthly Buchungen'!D2:D730,$E32,'P23+P24 monthly Buchungen'!C2:C730,"&gt;="&amp;FI$4,'P23+P24 monthly Buchungen'!C2:C730,"&lt;"&amp;FI$5+1,'P23+P24 monthly Buchungen'!L2:L730,"Einnahmen")-SUMIFS('P23+P24 monthly Buchungen'!F2:F730,'P23+P24 monthly Buchungen'!D2:D730,$E32,'P23+P24 monthly Buchungen'!C2:C730,"&gt;="&amp;FI$4,'P23+P24 monthly Buchungen'!C2:C730,"&lt;"&amp;FI$5+1,'P23+P24 monthly Buchungen'!P2:P730,"Ausgaben")</f>
        <v>0</v>
      </c>
      <c r="FJ32" s="21"/>
      <c r="FM32" s="26">
        <f>SUMIFS('P23+P24 monthly Buchungen'!F2:F730,'P23+P24 monthly Buchungen'!D2:D730,$E32,'P23+P24 monthly Buchungen'!C2:C730,"&gt;="&amp;FM$4,'P23+P24 monthly Buchungen'!C2:C730,"&lt;"&amp;FM$5+1,'P23+P24 monthly Buchungen'!L2:L730,"Ausgaben")-SUMIFS('P23+P24 monthly Buchungen'!F2:F730,'P23+P24 monthly Buchungen'!D2:D730,$E32,'P23+P24 monthly Buchungen'!C2:C730,"&gt;="&amp;FM$4,'P23+P24 monthly Buchungen'!C2:C730,"&lt;"&amp;FM$5+1,'P23+P24 monthly Buchungen'!P2:P730,"Einnahmen")+SUMIFS('P23+P24 monthly Buchungen'!F2:F730,'P23+P24 monthly Buchungen'!D2:D730,$E32,'P23+P24 monthly Buchungen'!C2:C730,"&gt;="&amp;FM$4,'P23+P24 monthly Buchungen'!C2:C730,"&lt;"&amp;FM$5+1,'P23+P24 monthly Buchungen'!L2:L730,"Einnahmen")-SUMIFS('P23+P24 monthly Buchungen'!F2:F730,'P23+P24 monthly Buchungen'!D2:D730,$E32,'P23+P24 monthly Buchungen'!C2:C730,"&gt;="&amp;FM$4,'P23+P24 monthly Buchungen'!C2:C730,"&lt;"&amp;FM$5+1,'P23+P24 monthly Buchungen'!P2:P730,"Ausgaben")</f>
        <v>0</v>
      </c>
      <c r="FN32" s="21"/>
      <c r="FQ32" s="26">
        <f>SUMIFS('P23+P24 monthly Buchungen'!F2:F730,'P23+P24 monthly Buchungen'!D2:D730,$E32,'P23+P24 monthly Buchungen'!C2:C730,"&gt;="&amp;FQ$4,'P23+P24 monthly Buchungen'!C2:C730,"&lt;"&amp;FQ$5+1,'P23+P24 monthly Buchungen'!L2:L730,"Ausgaben")-SUMIFS('P23+P24 monthly Buchungen'!F2:F730,'P23+P24 monthly Buchungen'!D2:D730,$E32,'P23+P24 monthly Buchungen'!C2:C730,"&gt;="&amp;FQ$4,'P23+P24 monthly Buchungen'!C2:C730,"&lt;"&amp;FQ$5+1,'P23+P24 monthly Buchungen'!P2:P730,"Einnahmen")+SUMIFS('P23+P24 monthly Buchungen'!F2:F730,'P23+P24 monthly Buchungen'!D2:D730,$E32,'P23+P24 monthly Buchungen'!C2:C730,"&gt;="&amp;FQ$4,'P23+P24 monthly Buchungen'!C2:C730,"&lt;"&amp;FQ$5+1,'P23+P24 monthly Buchungen'!L2:L730,"Einnahmen")-SUMIFS('P23+P24 monthly Buchungen'!F2:F730,'P23+P24 monthly Buchungen'!D2:D730,$E32,'P23+P24 monthly Buchungen'!C2:C730,"&gt;="&amp;FQ$4,'P23+P24 monthly Buchungen'!C2:C730,"&lt;"&amp;FQ$5+1,'P23+P24 monthly Buchungen'!P2:P730,"Ausgaben")</f>
        <v>0</v>
      </c>
      <c r="FR32" s="21"/>
      <c r="FU32" s="26">
        <f>SUMIFS('P23+P24 monthly Buchungen'!F2:F730,'P23+P24 monthly Buchungen'!D2:D730,$E32,'P23+P24 monthly Buchungen'!C2:C730,"&gt;="&amp;FU$4,'P23+P24 monthly Buchungen'!C2:C730,"&lt;"&amp;FU$5+1,'P23+P24 monthly Buchungen'!L2:L730,"Ausgaben")-SUMIFS('P23+P24 monthly Buchungen'!F2:F730,'P23+P24 monthly Buchungen'!D2:D730,$E32,'P23+P24 monthly Buchungen'!C2:C730,"&gt;="&amp;FU$4,'P23+P24 monthly Buchungen'!C2:C730,"&lt;"&amp;FU$5+1,'P23+P24 monthly Buchungen'!P2:P730,"Einnahmen")+SUMIFS('P23+P24 monthly Buchungen'!F2:F730,'P23+P24 monthly Buchungen'!D2:D730,$E32,'P23+P24 monthly Buchungen'!C2:C730,"&gt;="&amp;FU$4,'P23+P24 monthly Buchungen'!C2:C730,"&lt;"&amp;FU$5+1,'P23+P24 monthly Buchungen'!L2:L730,"Einnahmen")-SUMIFS('P23+P24 monthly Buchungen'!F2:F730,'P23+P24 monthly Buchungen'!D2:D730,$E32,'P23+P24 monthly Buchungen'!C2:C730,"&gt;="&amp;FU$4,'P23+P24 monthly Buchungen'!C2:C730,"&lt;"&amp;FU$5+1,'P23+P24 monthly Buchungen'!P2:P730,"Ausgaben")</f>
        <v>0</v>
      </c>
      <c r="FV32" s="21"/>
      <c r="FY32" s="26">
        <f>SUMIFS('P23+P24 monthly Buchungen'!F2:F730,'P23+P24 monthly Buchungen'!D2:D730,$E32,'P23+P24 monthly Buchungen'!C2:C730,"&gt;="&amp;FY$4,'P23+P24 monthly Buchungen'!C2:C730,"&lt;"&amp;FY$5+1,'P23+P24 monthly Buchungen'!L2:L730,"Ausgaben")-SUMIFS('P23+P24 monthly Buchungen'!F2:F730,'P23+P24 monthly Buchungen'!D2:D730,$E32,'P23+P24 monthly Buchungen'!C2:C730,"&gt;="&amp;FY$4,'P23+P24 monthly Buchungen'!C2:C730,"&lt;"&amp;FY$5+1,'P23+P24 monthly Buchungen'!P2:P730,"Einnahmen")+SUMIFS('P23+P24 monthly Buchungen'!F2:F730,'P23+P24 monthly Buchungen'!D2:D730,$E32,'P23+P24 monthly Buchungen'!C2:C730,"&gt;="&amp;FY$4,'P23+P24 monthly Buchungen'!C2:C730,"&lt;"&amp;FY$5+1,'P23+P24 monthly Buchungen'!L2:L730,"Einnahmen")-SUMIFS('P23+P24 monthly Buchungen'!F2:F730,'P23+P24 monthly Buchungen'!D2:D730,$E32,'P23+P24 monthly Buchungen'!C2:C730,"&gt;="&amp;FY$4,'P23+P24 monthly Buchungen'!C2:C730,"&lt;"&amp;FY$5+1,'P23+P24 monthly Buchungen'!P2:P730,"Ausgaben")</f>
        <v>0</v>
      </c>
      <c r="FZ32" s="21"/>
      <c r="GC32" s="26">
        <f>SUMIFS('P23+P24 monthly Buchungen'!F2:F730,'P23+P24 monthly Buchungen'!D2:D730,$E32,'P23+P24 monthly Buchungen'!C2:C730,"&gt;="&amp;GC$4,'P23+P24 monthly Buchungen'!C2:C730,"&lt;"&amp;GC$5+1,'P23+P24 monthly Buchungen'!L2:L730,"Ausgaben")-SUMIFS('P23+P24 monthly Buchungen'!F2:F730,'P23+P24 monthly Buchungen'!D2:D730,$E32,'P23+P24 monthly Buchungen'!C2:C730,"&gt;="&amp;GC$4,'P23+P24 monthly Buchungen'!C2:C730,"&lt;"&amp;GC$5+1,'P23+P24 monthly Buchungen'!P2:P730,"Einnahmen")+SUMIFS('P23+P24 monthly Buchungen'!F2:F730,'P23+P24 monthly Buchungen'!D2:D730,$E32,'P23+P24 monthly Buchungen'!C2:C730,"&gt;="&amp;GC$4,'P23+P24 monthly Buchungen'!C2:C730,"&lt;"&amp;GC$5+1,'P23+P24 monthly Buchungen'!L2:L730,"Einnahmen")-SUMIFS('P23+P24 monthly Buchungen'!F2:F730,'P23+P24 monthly Buchungen'!D2:D730,$E32,'P23+P24 monthly Buchungen'!C2:C730,"&gt;="&amp;GC$4,'P23+P24 monthly Buchungen'!C2:C730,"&lt;"&amp;GC$5+1,'P23+P24 monthly Buchungen'!P2:P730,"Ausgaben")</f>
        <v>0</v>
      </c>
    </row>
    <row r="33" spans="2:185" x14ac:dyDescent="0.2">
      <c r="D33" t="s">
        <v>5022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Buchungen'!F2:F730,'P23+P24 monthly Buchungen'!D2:D730,$E33,'P23+P24 monthly Buchungen'!C2:C730,"&gt;="&amp;U$4,'P23+P24 monthly Buchungen'!C2:C730,"&lt;"&amp;U$5+1,'P23+P24 monthly Buchungen'!L2:L730,"Ausgaben")-SUMIFS('P23+P24 monthly Buchungen'!F2:F730,'P23+P24 monthly Buchungen'!D2:D730,$E33,'P23+P24 monthly Buchungen'!C2:C730,"&gt;="&amp;U$4,'P23+P24 monthly Buchungen'!C2:C730,"&lt;"&amp;U$5+1,'P23+P24 monthly Buchungen'!P2:P730,"Einnahmen")+SUMIFS('P23+P24 monthly Buchungen'!F2:F730,'P23+P24 monthly Buchungen'!D2:D730,$E33,'P23+P24 monthly Buchungen'!C2:C730,"&gt;="&amp;U$4,'P23+P24 monthly Buchungen'!C2:C730,"&lt;"&amp;U$5+1,'P23+P24 monthly Buchungen'!L2:L730,"Einnahmen")-SUMIFS('P23+P24 monthly Buchungen'!F2:F730,'P23+P24 monthly Buchungen'!D2:D730,$E33,'P23+P24 monthly Buchungen'!C2:C730,"&gt;="&amp;U$4,'P23+P24 monthly Buchungen'!C2:C730,"&lt;"&amp;U$5+1,'P23+P24 monthly Buchungen'!P2:P730,"Ausgaben")</f>
        <v>0</v>
      </c>
      <c r="V33" s="21"/>
      <c r="Y33" s="26">
        <f>SUMIFS('P23+P24 monthly Buchungen'!F2:F730,'P23+P24 monthly Buchungen'!D2:D730,$E33,'P23+P24 monthly Buchungen'!C2:C730,"&gt;="&amp;Y$4,'P23+P24 monthly Buchungen'!C2:C730,"&lt;"&amp;Y$5+1,'P23+P24 monthly Buchungen'!L2:L730,"Ausgaben")-SUMIFS('P23+P24 monthly Buchungen'!F2:F730,'P23+P24 monthly Buchungen'!D2:D730,$E33,'P23+P24 monthly Buchungen'!C2:C730,"&gt;="&amp;Y$4,'P23+P24 monthly Buchungen'!C2:C730,"&lt;"&amp;Y$5+1,'P23+P24 monthly Buchungen'!P2:P730,"Einnahmen")+SUMIFS('P23+P24 monthly Buchungen'!F2:F730,'P23+P24 monthly Buchungen'!D2:D730,$E33,'P23+P24 monthly Buchungen'!C2:C730,"&gt;="&amp;Y$4,'P23+P24 monthly Buchungen'!C2:C730,"&lt;"&amp;Y$5+1,'P23+P24 monthly Buchungen'!L2:L730,"Einnahmen")-SUMIFS('P23+P24 monthly Buchungen'!F2:F730,'P23+P24 monthly Buchungen'!D2:D730,$E33,'P23+P24 monthly Buchungen'!C2:C730,"&gt;="&amp;Y$4,'P23+P24 monthly Buchungen'!C2:C730,"&lt;"&amp;Y$5+1,'P23+P24 monthly Buchungen'!P2:P730,"Ausgaben")</f>
        <v>0</v>
      </c>
      <c r="Z33" s="21"/>
      <c r="AC33" s="26">
        <f>SUMIFS('P23+P24 monthly Buchungen'!F2:F730,'P23+P24 monthly Buchungen'!D2:D730,$E33,'P23+P24 monthly Buchungen'!C2:C730,"&gt;="&amp;AC$4,'P23+P24 monthly Buchungen'!C2:C730,"&lt;"&amp;AC$5+1,'P23+P24 monthly Buchungen'!L2:L730,"Ausgaben")-SUMIFS('P23+P24 monthly Buchungen'!F2:F730,'P23+P24 monthly Buchungen'!D2:D730,$E33,'P23+P24 monthly Buchungen'!C2:C730,"&gt;="&amp;AC$4,'P23+P24 monthly Buchungen'!C2:C730,"&lt;"&amp;AC$5+1,'P23+P24 monthly Buchungen'!P2:P730,"Einnahmen")+SUMIFS('P23+P24 monthly Buchungen'!F2:F730,'P23+P24 monthly Buchungen'!D2:D730,$E33,'P23+P24 monthly Buchungen'!C2:C730,"&gt;="&amp;AC$4,'P23+P24 monthly Buchungen'!C2:C730,"&lt;"&amp;AC$5+1,'P23+P24 monthly Buchungen'!L2:L730,"Einnahmen")-SUMIFS('P23+P24 monthly Buchungen'!F2:F730,'P23+P24 monthly Buchungen'!D2:D730,$E33,'P23+P24 monthly Buchungen'!C2:C730,"&gt;="&amp;AC$4,'P23+P24 monthly Buchungen'!C2:C730,"&lt;"&amp;AC$5+1,'P23+P24 monthly Buchungen'!P2:P730,"Ausgaben")</f>
        <v>0</v>
      </c>
      <c r="AD33" s="21"/>
      <c r="AG33" s="26">
        <f>SUMIFS('P23+P24 monthly Buchungen'!F2:F730,'P23+P24 monthly Buchungen'!D2:D730,$E33,'P23+P24 monthly Buchungen'!C2:C730,"&gt;="&amp;AG$4,'P23+P24 monthly Buchungen'!C2:C730,"&lt;"&amp;AG$5+1,'P23+P24 monthly Buchungen'!L2:L730,"Ausgaben")-SUMIFS('P23+P24 monthly Buchungen'!F2:F730,'P23+P24 monthly Buchungen'!D2:D730,$E33,'P23+P24 monthly Buchungen'!C2:C730,"&gt;="&amp;AG$4,'P23+P24 monthly Buchungen'!C2:C730,"&lt;"&amp;AG$5+1,'P23+P24 monthly Buchungen'!P2:P730,"Einnahmen")+SUMIFS('P23+P24 monthly Buchungen'!F2:F730,'P23+P24 monthly Buchungen'!D2:D730,$E33,'P23+P24 monthly Buchungen'!C2:C730,"&gt;="&amp;AG$4,'P23+P24 monthly Buchungen'!C2:C730,"&lt;"&amp;AG$5+1,'P23+P24 monthly Buchungen'!L2:L730,"Einnahmen")-SUMIFS('P23+P24 monthly Buchungen'!F2:F730,'P23+P24 monthly Buchungen'!D2:D730,$E33,'P23+P24 monthly Buchungen'!C2:C730,"&gt;="&amp;AG$4,'P23+P24 monthly Buchungen'!C2:C730,"&lt;"&amp;AG$5+1,'P23+P24 monthly Buchungen'!P2:P730,"Ausgaben")</f>
        <v>22.5</v>
      </c>
      <c r="AH33" s="21"/>
      <c r="AK33" s="26">
        <f>SUMIFS('P23+P24 monthly Buchungen'!F2:F730,'P23+P24 monthly Buchungen'!D2:D730,$E33,'P23+P24 monthly Buchungen'!C2:C730,"&gt;="&amp;AK$4,'P23+P24 monthly Buchungen'!C2:C730,"&lt;"&amp;AK$5+1,'P23+P24 monthly Buchungen'!L2:L730,"Ausgaben")-SUMIFS('P23+P24 monthly Buchungen'!F2:F730,'P23+P24 monthly Buchungen'!D2:D730,$E33,'P23+P24 monthly Buchungen'!C2:C730,"&gt;="&amp;AK$4,'P23+P24 monthly Buchungen'!C2:C730,"&lt;"&amp;AK$5+1,'P23+P24 monthly Buchungen'!P2:P730,"Einnahmen")+SUMIFS('P23+P24 monthly Buchungen'!F2:F730,'P23+P24 monthly Buchungen'!D2:D730,$E33,'P23+P24 monthly Buchungen'!C2:C730,"&gt;="&amp;AK$4,'P23+P24 monthly Buchungen'!C2:C730,"&lt;"&amp;AK$5+1,'P23+P24 monthly Buchungen'!L2:L730,"Einnahmen")-SUMIFS('P23+P24 monthly Buchungen'!F2:F730,'P23+P24 monthly Buchungen'!D2:D730,$E33,'P23+P24 monthly Buchungen'!C2:C730,"&gt;="&amp;AK$4,'P23+P24 monthly Buchungen'!C2:C730,"&lt;"&amp;AK$5+1,'P23+P24 monthly Buchungen'!P2:P730,"Ausgaben")</f>
        <v>0</v>
      </c>
      <c r="AL33" s="21"/>
      <c r="AO33" s="26">
        <f>SUMIFS('P23+P24 monthly Buchungen'!F2:F730,'P23+P24 monthly Buchungen'!D2:D730,$E33,'P23+P24 monthly Buchungen'!C2:C730,"&gt;="&amp;AO$4,'P23+P24 monthly Buchungen'!C2:C730,"&lt;"&amp;AO$5+1,'P23+P24 monthly Buchungen'!L2:L730,"Ausgaben")-SUMIFS('P23+P24 monthly Buchungen'!F2:F730,'P23+P24 monthly Buchungen'!D2:D730,$E33,'P23+P24 monthly Buchungen'!C2:C730,"&gt;="&amp;AO$4,'P23+P24 monthly Buchungen'!C2:C730,"&lt;"&amp;AO$5+1,'P23+P24 monthly Buchungen'!P2:P730,"Einnahmen")+SUMIFS('P23+P24 monthly Buchungen'!F2:F730,'P23+P24 monthly Buchungen'!D2:D730,$E33,'P23+P24 monthly Buchungen'!C2:C730,"&gt;="&amp;AO$4,'P23+P24 monthly Buchungen'!C2:C730,"&lt;"&amp;AO$5+1,'P23+P24 monthly Buchungen'!L2:L730,"Einnahmen")-SUMIFS('P23+P24 monthly Buchungen'!F2:F730,'P23+P24 monthly Buchungen'!D2:D730,$E33,'P23+P24 monthly Buchungen'!C2:C730,"&gt;="&amp;AO$4,'P23+P24 monthly Buchungen'!C2:C730,"&lt;"&amp;AO$5+1,'P23+P24 monthly Buchungen'!P2:P730,"Ausgaben")</f>
        <v>0</v>
      </c>
      <c r="AP33" s="21"/>
      <c r="AS33" s="26">
        <f>SUMIFS('P23+P24 monthly Buchungen'!F2:F730,'P23+P24 monthly Buchungen'!D2:D730,$E33,'P23+P24 monthly Buchungen'!C2:C730,"&gt;="&amp;AS$4,'P23+P24 monthly Buchungen'!C2:C730,"&lt;"&amp;AS$5+1,'P23+P24 monthly Buchungen'!L2:L730,"Ausgaben")-SUMIFS('P23+P24 monthly Buchungen'!F2:F730,'P23+P24 monthly Buchungen'!D2:D730,$E33,'P23+P24 monthly Buchungen'!C2:C730,"&gt;="&amp;AS$4,'P23+P24 monthly Buchungen'!C2:C730,"&lt;"&amp;AS$5+1,'P23+P24 monthly Buchungen'!P2:P730,"Einnahmen")+SUMIFS('P23+P24 monthly Buchungen'!F2:F730,'P23+P24 monthly Buchungen'!D2:D730,$E33,'P23+P24 monthly Buchungen'!C2:C730,"&gt;="&amp;AS$4,'P23+P24 monthly Buchungen'!C2:C730,"&lt;"&amp;AS$5+1,'P23+P24 monthly Buchungen'!L2:L730,"Einnahmen")-SUMIFS('P23+P24 monthly Buchungen'!F2:F730,'P23+P24 monthly Buchungen'!D2:D730,$E33,'P23+P24 monthly Buchungen'!C2:C730,"&gt;="&amp;AS$4,'P23+P24 monthly Buchungen'!C2:C730,"&lt;"&amp;AS$5+1,'P23+P24 monthly Buchungen'!P2:P730,"Ausgaben")</f>
        <v>0</v>
      </c>
      <c r="AT33" s="21"/>
      <c r="AW33" s="26">
        <f>SUMIFS('P23+P24 monthly Buchungen'!F2:F730,'P23+P24 monthly Buchungen'!D2:D730,$E33,'P23+P24 monthly Buchungen'!C2:C730,"&gt;="&amp;AW$4,'P23+P24 monthly Buchungen'!C2:C730,"&lt;"&amp;AW$5+1,'P23+P24 monthly Buchungen'!L2:L730,"Ausgaben")-SUMIFS('P23+P24 monthly Buchungen'!F2:F730,'P23+P24 monthly Buchungen'!D2:D730,$E33,'P23+P24 monthly Buchungen'!C2:C730,"&gt;="&amp;AW$4,'P23+P24 monthly Buchungen'!C2:C730,"&lt;"&amp;AW$5+1,'P23+P24 monthly Buchungen'!P2:P730,"Einnahmen")+SUMIFS('P23+P24 monthly Buchungen'!F2:F730,'P23+P24 monthly Buchungen'!D2:D730,$E33,'P23+P24 monthly Buchungen'!C2:C730,"&gt;="&amp;AW$4,'P23+P24 monthly Buchungen'!C2:C730,"&lt;"&amp;AW$5+1,'P23+P24 monthly Buchungen'!L2:L730,"Einnahmen")-SUMIFS('P23+P24 monthly Buchungen'!F2:F730,'P23+P24 monthly Buchungen'!D2:D730,$E33,'P23+P24 monthly Buchungen'!C2:C730,"&gt;="&amp;AW$4,'P23+P24 monthly Buchungen'!C2:C730,"&lt;"&amp;AW$5+1,'P23+P24 monthly Buchungen'!P2:P730,"Ausgaben")</f>
        <v>0</v>
      </c>
      <c r="AX33" s="21"/>
      <c r="BA33" s="26">
        <f>SUMIFS('P23+P24 monthly Buchungen'!F2:F730,'P23+P24 monthly Buchungen'!D2:D730,$E33,'P23+P24 monthly Buchungen'!C2:C730,"&gt;="&amp;BA$4,'P23+P24 monthly Buchungen'!C2:C730,"&lt;"&amp;BA$5+1,'P23+P24 monthly Buchungen'!L2:L730,"Ausgaben")-SUMIFS('P23+P24 monthly Buchungen'!F2:F730,'P23+P24 monthly Buchungen'!D2:D730,$E33,'P23+P24 monthly Buchungen'!C2:C730,"&gt;="&amp;BA$4,'P23+P24 monthly Buchungen'!C2:C730,"&lt;"&amp;BA$5+1,'P23+P24 monthly Buchungen'!P2:P730,"Einnahmen")+SUMIFS('P23+P24 monthly Buchungen'!F2:F730,'P23+P24 monthly Buchungen'!D2:D730,$E33,'P23+P24 monthly Buchungen'!C2:C730,"&gt;="&amp;BA$4,'P23+P24 monthly Buchungen'!C2:C730,"&lt;"&amp;BA$5+1,'P23+P24 monthly Buchungen'!L2:L730,"Einnahmen")-SUMIFS('P23+P24 monthly Buchungen'!F2:F730,'P23+P24 monthly Buchungen'!D2:D730,$E33,'P23+P24 monthly Buchungen'!C2:C730,"&gt;="&amp;BA$4,'P23+P24 monthly Buchungen'!C2:C730,"&lt;"&amp;BA$5+1,'P23+P24 monthly Buchungen'!P2:P730,"Ausgaben")</f>
        <v>0</v>
      </c>
      <c r="BB33" s="21"/>
      <c r="BE33" s="26">
        <f>SUMIFS('P23+P24 monthly Buchungen'!F2:F730,'P23+P24 monthly Buchungen'!D2:D730,$E33,'P23+P24 monthly Buchungen'!C2:C730,"&gt;="&amp;BE$4,'P23+P24 monthly Buchungen'!C2:C730,"&lt;"&amp;BE$5+1,'P23+P24 monthly Buchungen'!L2:L730,"Ausgaben")-SUMIFS('P23+P24 monthly Buchungen'!F2:F730,'P23+P24 monthly Buchungen'!D2:D730,$E33,'P23+P24 monthly Buchungen'!C2:C730,"&gt;="&amp;BE$4,'P23+P24 monthly Buchungen'!C2:C730,"&lt;"&amp;BE$5+1,'P23+P24 monthly Buchungen'!P2:P730,"Einnahmen")+SUMIFS('P23+P24 monthly Buchungen'!F2:F730,'P23+P24 monthly Buchungen'!D2:D730,$E33,'P23+P24 monthly Buchungen'!C2:C730,"&gt;="&amp;BE$4,'P23+P24 monthly Buchungen'!C2:C730,"&lt;"&amp;BE$5+1,'P23+P24 monthly Buchungen'!L2:L730,"Einnahmen")-SUMIFS('P23+P24 monthly Buchungen'!F2:F730,'P23+P24 monthly Buchungen'!D2:D730,$E33,'P23+P24 monthly Buchungen'!C2:C730,"&gt;="&amp;BE$4,'P23+P24 monthly Buchungen'!C2:C730,"&lt;"&amp;BE$5+1,'P23+P24 monthly Buchungen'!P2:P730,"Ausgaben")</f>
        <v>0</v>
      </c>
      <c r="BF33" s="21"/>
      <c r="BI33" s="26">
        <f>SUMIFS('P23+P24 monthly Buchungen'!F2:F730,'P23+P24 monthly Buchungen'!D2:D730,$E33,'P23+P24 monthly Buchungen'!C2:C730,"&gt;="&amp;BI$4,'P23+P24 monthly Buchungen'!C2:C730,"&lt;"&amp;BI$5+1,'P23+P24 monthly Buchungen'!L2:L730,"Ausgaben")-SUMIFS('P23+P24 monthly Buchungen'!F2:F730,'P23+P24 monthly Buchungen'!D2:D730,$E33,'P23+P24 monthly Buchungen'!C2:C730,"&gt;="&amp;BI$4,'P23+P24 monthly Buchungen'!C2:C730,"&lt;"&amp;BI$5+1,'P23+P24 monthly Buchungen'!P2:P730,"Einnahmen")+SUMIFS('P23+P24 monthly Buchungen'!F2:F730,'P23+P24 monthly Buchungen'!D2:D730,$E33,'P23+P24 monthly Buchungen'!C2:C730,"&gt;="&amp;BI$4,'P23+P24 monthly Buchungen'!C2:C730,"&lt;"&amp;BI$5+1,'P23+P24 monthly Buchungen'!L2:L730,"Einnahmen")-SUMIFS('P23+P24 monthly Buchungen'!F2:F730,'P23+P24 monthly Buchungen'!D2:D730,$E33,'P23+P24 monthly Buchungen'!C2:C730,"&gt;="&amp;BI$4,'P23+P24 monthly Buchungen'!C2:C730,"&lt;"&amp;BI$5+1,'P23+P24 monthly Buchungen'!P2:P730,"Ausgaben")</f>
        <v>18.920000000000002</v>
      </c>
      <c r="BJ33" s="21"/>
      <c r="BM33" s="26">
        <f>SUMIFS('P23+P24 monthly Buchungen'!F2:F730,'P23+P24 monthly Buchungen'!D2:D730,$E33,'P23+P24 monthly Buchungen'!C2:C730,"&gt;="&amp;BM$4,'P23+P24 monthly Buchungen'!C2:C730,"&lt;"&amp;BM$5+1,'P23+P24 monthly Buchungen'!L2:L730,"Ausgaben")-SUMIFS('P23+P24 monthly Buchungen'!F2:F730,'P23+P24 monthly Buchungen'!D2:D730,$E33,'P23+P24 monthly Buchungen'!C2:C730,"&gt;="&amp;BM$4,'P23+P24 monthly Buchungen'!C2:C730,"&lt;"&amp;BM$5+1,'P23+P24 monthly Buchungen'!P2:P730,"Einnahmen")+SUMIFS('P23+P24 monthly Buchungen'!F2:F730,'P23+P24 monthly Buchungen'!D2:D730,$E33,'P23+P24 monthly Buchungen'!C2:C730,"&gt;="&amp;BM$4,'P23+P24 monthly Buchungen'!C2:C730,"&lt;"&amp;BM$5+1,'P23+P24 monthly Buchungen'!L2:L730,"Einnahmen")-SUMIFS('P23+P24 monthly Buchungen'!F2:F730,'P23+P24 monthly Buchungen'!D2:D730,$E33,'P23+P24 monthly Buchungen'!C2:C730,"&gt;="&amp;BM$4,'P23+P24 monthly Buchungen'!C2:C730,"&lt;"&amp;BM$5+1,'P23+P24 monthly Buchungen'!P2:P730,"Ausgaben")</f>
        <v>0</v>
      </c>
      <c r="BN33" s="21"/>
      <c r="BQ33" s="26">
        <f>SUMIFS('P23+P24 monthly Buchungen'!F2:F730,'P23+P24 monthly Buchungen'!D2:D730,$E33,'P23+P24 monthly Buchungen'!C2:C730,"&gt;="&amp;BQ$4,'P23+P24 monthly Buchungen'!C2:C730,"&lt;"&amp;BQ$5+1,'P23+P24 monthly Buchungen'!L2:L730,"Ausgaben")-SUMIFS('P23+P24 monthly Buchungen'!F2:F730,'P23+P24 monthly Buchungen'!D2:D730,$E33,'P23+P24 monthly Buchungen'!C2:C730,"&gt;="&amp;BQ$4,'P23+P24 monthly Buchungen'!C2:C730,"&lt;"&amp;BQ$5+1,'P23+P24 monthly Buchungen'!P2:P730,"Einnahmen")+SUMIFS('P23+P24 monthly Buchungen'!F2:F730,'P23+P24 monthly Buchungen'!D2:D730,$E33,'P23+P24 monthly Buchungen'!C2:C730,"&gt;="&amp;BQ$4,'P23+P24 monthly Buchungen'!C2:C730,"&lt;"&amp;BQ$5+1,'P23+P24 monthly Buchungen'!L2:L730,"Einnahmen")-SUMIFS('P23+P24 monthly Buchungen'!F2:F730,'P23+P24 monthly Buchungen'!D2:D730,$E33,'P23+P24 monthly Buchungen'!C2:C730,"&gt;="&amp;BQ$4,'P23+P24 monthly Buchungen'!C2:C730,"&lt;"&amp;BQ$5+1,'P23+P24 monthly Buchungen'!P2:P730,"Ausgaben")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Buchungen'!F2:F730,'P23+P24 monthly Buchungen'!D2:D730,$E33,'P23+P24 monthly Buchungen'!C2:C730,"&gt;="&amp;CC$4,'P23+P24 monthly Buchungen'!C2:C730,"&lt;"&amp;CC$5+1,'P23+P24 monthly Buchungen'!L2:L730,"Ausgaben")-SUMIFS('P23+P24 monthly Buchungen'!F2:F730,'P23+P24 monthly Buchungen'!D2:D730,$E33,'P23+P24 monthly Buchungen'!C2:C730,"&gt;="&amp;CC$4,'P23+P24 monthly Buchungen'!C2:C730,"&lt;"&amp;CC$5+1,'P23+P24 monthly Buchungen'!P2:P730,"Einnahmen")+SUMIFS('P23+P24 monthly Buchungen'!F2:F730,'P23+P24 monthly Buchungen'!D2:D730,$E33,'P23+P24 monthly Buchungen'!C2:C730,"&gt;="&amp;CC$4,'P23+P24 monthly Buchungen'!C2:C730,"&lt;"&amp;CC$5+1,'P23+P24 monthly Buchungen'!L2:L730,"Einnahmen")-SUMIFS('P23+P24 monthly Buchungen'!F2:F730,'P23+P24 monthly Buchungen'!D2:D730,$E33,'P23+P24 monthly Buchungen'!C2:C730,"&gt;="&amp;CC$4,'P23+P24 monthly Buchungen'!C2:C730,"&lt;"&amp;CC$5+1,'P23+P24 monthly Buchungen'!P2:P730,"Ausgaben")</f>
        <v>34</v>
      </c>
      <c r="CD33" s="21"/>
      <c r="CG33" s="26">
        <f>SUMIFS('P23+P24 monthly Buchungen'!F2:F730,'P23+P24 monthly Buchungen'!D2:D730,$E33,'P23+P24 monthly Buchungen'!C2:C730,"&gt;="&amp;CG$4,'P23+P24 monthly Buchungen'!C2:C730,"&lt;"&amp;CG$5+1,'P23+P24 monthly Buchungen'!L2:L730,"Ausgaben")-SUMIFS('P23+P24 monthly Buchungen'!F2:F730,'P23+P24 monthly Buchungen'!D2:D730,$E33,'P23+P24 monthly Buchungen'!C2:C730,"&gt;="&amp;CG$4,'P23+P24 monthly Buchungen'!C2:C730,"&lt;"&amp;CG$5+1,'P23+P24 monthly Buchungen'!P2:P730,"Einnahmen")+SUMIFS('P23+P24 monthly Buchungen'!F2:F730,'P23+P24 monthly Buchungen'!D2:D730,$E33,'P23+P24 monthly Buchungen'!C2:C730,"&gt;="&amp;CG$4,'P23+P24 monthly Buchungen'!C2:C730,"&lt;"&amp;CG$5+1,'P23+P24 monthly Buchungen'!L2:L730,"Einnahmen")-SUMIFS('P23+P24 monthly Buchungen'!F2:F730,'P23+P24 monthly Buchungen'!D2:D730,$E33,'P23+P24 monthly Buchungen'!C2:C730,"&gt;="&amp;CG$4,'P23+P24 monthly Buchungen'!C2:C730,"&lt;"&amp;CG$5+1,'P23+P24 monthly Buchungen'!P2:P730,"Ausgaben")</f>
        <v>0</v>
      </c>
      <c r="CH33" s="21"/>
      <c r="CK33" s="26">
        <f>SUMIFS('P23+P24 monthly Buchungen'!F2:F730,'P23+P24 monthly Buchungen'!D2:D730,$E33,'P23+P24 monthly Buchungen'!C2:C730,"&gt;="&amp;CK$4,'P23+P24 monthly Buchungen'!C2:C730,"&lt;"&amp;CK$5+1,'P23+P24 monthly Buchungen'!L2:L730,"Ausgaben")-SUMIFS('P23+P24 monthly Buchungen'!F2:F730,'P23+P24 monthly Buchungen'!D2:D730,$E33,'P23+P24 monthly Buchungen'!C2:C730,"&gt;="&amp;CK$4,'P23+P24 monthly Buchungen'!C2:C730,"&lt;"&amp;CK$5+1,'P23+P24 monthly Buchungen'!P2:P730,"Einnahmen")+SUMIFS('P23+P24 monthly Buchungen'!F2:F730,'P23+P24 monthly Buchungen'!D2:D730,$E33,'P23+P24 monthly Buchungen'!C2:C730,"&gt;="&amp;CK$4,'P23+P24 monthly Buchungen'!C2:C730,"&lt;"&amp;CK$5+1,'P23+P24 monthly Buchungen'!L2:L730,"Einnahmen")-SUMIFS('P23+P24 monthly Buchungen'!F2:F730,'P23+P24 monthly Buchungen'!D2:D730,$E33,'P23+P24 monthly Buchungen'!C2:C730,"&gt;="&amp;CK$4,'P23+P24 monthly Buchungen'!C2:C730,"&lt;"&amp;CK$5+1,'P23+P24 monthly Buchungen'!P2:P730,"Ausgaben")</f>
        <v>0</v>
      </c>
      <c r="CL33" s="21"/>
      <c r="CO33" s="26">
        <f>SUMIFS('P23+P24 monthly Buchungen'!F2:F730,'P23+P24 monthly Buchungen'!D2:D730,$E33,'P23+P24 monthly Buchungen'!C2:C730,"&gt;="&amp;CO$4,'P23+P24 monthly Buchungen'!C2:C730,"&lt;"&amp;CO$5+1,'P23+P24 monthly Buchungen'!L2:L730,"Ausgaben")-SUMIFS('P23+P24 monthly Buchungen'!F2:F730,'P23+P24 monthly Buchungen'!D2:D730,$E33,'P23+P24 monthly Buchungen'!C2:C730,"&gt;="&amp;CO$4,'P23+P24 monthly Buchungen'!C2:C730,"&lt;"&amp;CO$5+1,'P23+P24 monthly Buchungen'!P2:P730,"Einnahmen")+SUMIFS('P23+P24 monthly Buchungen'!F2:F730,'P23+P24 monthly Buchungen'!D2:D730,$E33,'P23+P24 monthly Buchungen'!C2:C730,"&gt;="&amp;CO$4,'P23+P24 monthly Buchungen'!C2:C730,"&lt;"&amp;CO$5+1,'P23+P24 monthly Buchungen'!L2:L730,"Einnahmen")-SUMIFS('P23+P24 monthly Buchungen'!F2:F730,'P23+P24 monthly Buchungen'!D2:D730,$E33,'P23+P24 monthly Buchungen'!C2:C730,"&gt;="&amp;CO$4,'P23+P24 monthly Buchungen'!C2:C730,"&lt;"&amp;CO$5+1,'P23+P24 monthly Buchungen'!P2:P730,"Ausgaben")</f>
        <v>0</v>
      </c>
      <c r="CP33" s="21"/>
      <c r="CS33" s="26">
        <f>SUMIFS('P23+P24 monthly Buchungen'!F2:F730,'P23+P24 monthly Buchungen'!D2:D730,$E33,'P23+P24 monthly Buchungen'!C2:C730,"&gt;="&amp;CS$4,'P23+P24 monthly Buchungen'!C2:C730,"&lt;"&amp;CS$5+1,'P23+P24 monthly Buchungen'!L2:L730,"Ausgaben")-SUMIFS('P23+P24 monthly Buchungen'!F2:F730,'P23+P24 monthly Buchungen'!D2:D730,$E33,'P23+P24 monthly Buchungen'!C2:C730,"&gt;="&amp;CS$4,'P23+P24 monthly Buchungen'!C2:C730,"&lt;"&amp;CS$5+1,'P23+P24 monthly Buchungen'!P2:P730,"Einnahmen")+SUMIFS('P23+P24 monthly Buchungen'!F2:F730,'P23+P24 monthly Buchungen'!D2:D730,$E33,'P23+P24 monthly Buchungen'!C2:C730,"&gt;="&amp;CS$4,'P23+P24 monthly Buchungen'!C2:C730,"&lt;"&amp;CS$5+1,'P23+P24 monthly Buchungen'!L2:L730,"Einnahmen")-SUMIFS('P23+P24 monthly Buchungen'!F2:F730,'P23+P24 monthly Buchungen'!D2:D730,$E33,'P23+P24 monthly Buchungen'!C2:C730,"&gt;="&amp;CS$4,'P23+P24 monthly Buchungen'!C2:C730,"&lt;"&amp;CS$5+1,'P23+P24 monthly Buchungen'!P2:P730,"Ausgaben")</f>
        <v>0</v>
      </c>
      <c r="CT33" s="21"/>
      <c r="CW33" s="26">
        <f>SUMIFS('P23+P24 monthly Buchungen'!F2:F730,'P23+P24 monthly Buchungen'!D2:D730,$E33,'P23+P24 monthly Buchungen'!C2:C730,"&gt;="&amp;CW$4,'P23+P24 monthly Buchungen'!C2:C730,"&lt;"&amp;CW$5+1,'P23+P24 monthly Buchungen'!L2:L730,"Ausgaben")-SUMIFS('P23+P24 monthly Buchungen'!F2:F730,'P23+P24 monthly Buchungen'!D2:D730,$E33,'P23+P24 monthly Buchungen'!C2:C730,"&gt;="&amp;CW$4,'P23+P24 monthly Buchungen'!C2:C730,"&lt;"&amp;CW$5+1,'P23+P24 monthly Buchungen'!P2:P730,"Einnahmen")+SUMIFS('P23+P24 monthly Buchungen'!F2:F730,'P23+P24 monthly Buchungen'!D2:D730,$E33,'P23+P24 monthly Buchungen'!C2:C730,"&gt;="&amp;CW$4,'P23+P24 monthly Buchungen'!C2:C730,"&lt;"&amp;CW$5+1,'P23+P24 monthly Buchungen'!L2:L730,"Einnahmen")-SUMIFS('P23+P24 monthly Buchungen'!F2:F730,'P23+P24 monthly Buchungen'!D2:D730,$E33,'P23+P24 monthly Buchungen'!C2:C730,"&gt;="&amp;CW$4,'P23+P24 monthly Buchungen'!C2:C730,"&lt;"&amp;CW$5+1,'P23+P24 monthly Buchungen'!P2:P730,"Ausgaben")</f>
        <v>0</v>
      </c>
      <c r="CX33" s="21"/>
      <c r="DA33" s="26">
        <f>SUMIFS('P23+P24 monthly Buchungen'!F2:F730,'P23+P24 monthly Buchungen'!D2:D730,$E33,'P23+P24 monthly Buchungen'!C2:C730,"&gt;="&amp;DA$4,'P23+P24 monthly Buchungen'!C2:C730,"&lt;"&amp;DA$5+1,'P23+P24 monthly Buchungen'!L2:L730,"Ausgaben")-SUMIFS('P23+P24 monthly Buchungen'!F2:F730,'P23+P24 monthly Buchungen'!D2:D730,$E33,'P23+P24 monthly Buchungen'!C2:C730,"&gt;="&amp;DA$4,'P23+P24 monthly Buchungen'!C2:C730,"&lt;"&amp;DA$5+1,'P23+P24 monthly Buchungen'!P2:P730,"Einnahmen")+SUMIFS('P23+P24 monthly Buchungen'!F2:F730,'P23+P24 monthly Buchungen'!D2:D730,$E33,'P23+P24 monthly Buchungen'!C2:C730,"&gt;="&amp;DA$4,'P23+P24 monthly Buchungen'!C2:C730,"&lt;"&amp;DA$5+1,'P23+P24 monthly Buchungen'!L2:L730,"Einnahmen")-SUMIFS('P23+P24 monthly Buchungen'!F2:F730,'P23+P24 monthly Buchungen'!D2:D730,$E33,'P23+P24 monthly Buchungen'!C2:C730,"&gt;="&amp;DA$4,'P23+P24 monthly Buchungen'!C2:C730,"&lt;"&amp;DA$5+1,'P23+P24 monthly Buchungen'!P2:P730,"Ausgaben")</f>
        <v>0</v>
      </c>
      <c r="DB33" s="21"/>
      <c r="DE33" s="26">
        <f>SUMIFS('P23+P24 monthly Buchungen'!F2:F730,'P23+P24 monthly Buchungen'!D2:D730,$E33,'P23+P24 monthly Buchungen'!C2:C730,"&gt;="&amp;DE$4,'P23+P24 monthly Buchungen'!C2:C730,"&lt;"&amp;DE$5+1,'P23+P24 monthly Buchungen'!L2:L730,"Ausgaben")-SUMIFS('P23+P24 monthly Buchungen'!F2:F730,'P23+P24 monthly Buchungen'!D2:D730,$E33,'P23+P24 monthly Buchungen'!C2:C730,"&gt;="&amp;DE$4,'P23+P24 monthly Buchungen'!C2:C730,"&lt;"&amp;DE$5+1,'P23+P24 monthly Buchungen'!P2:P730,"Einnahmen")+SUMIFS('P23+P24 monthly Buchungen'!F2:F730,'P23+P24 monthly Buchungen'!D2:D730,$E33,'P23+P24 monthly Buchungen'!C2:C730,"&gt;="&amp;DE$4,'P23+P24 monthly Buchungen'!C2:C730,"&lt;"&amp;DE$5+1,'P23+P24 monthly Buchungen'!L2:L730,"Einnahmen")-SUMIFS('P23+P24 monthly Buchungen'!F2:F730,'P23+P24 monthly Buchungen'!D2:D730,$E33,'P23+P24 monthly Buchungen'!C2:C730,"&gt;="&amp;DE$4,'P23+P24 monthly Buchungen'!C2:C730,"&lt;"&amp;DE$5+1,'P23+P24 monthly Buchungen'!P2:P730,"Ausgaben")</f>
        <v>14</v>
      </c>
      <c r="DF33" s="21"/>
      <c r="DI33" s="26">
        <f>SUMIFS('P23+P24 monthly Buchungen'!F2:F730,'P23+P24 monthly Buchungen'!D2:D730,$E33,'P23+P24 monthly Buchungen'!C2:C730,"&gt;="&amp;DI$4,'P23+P24 monthly Buchungen'!C2:C730,"&lt;"&amp;DI$5+1,'P23+P24 monthly Buchungen'!L2:L730,"Ausgaben")-SUMIFS('P23+P24 monthly Buchungen'!F2:F730,'P23+P24 monthly Buchungen'!D2:D730,$E33,'P23+P24 monthly Buchungen'!C2:C730,"&gt;="&amp;DI$4,'P23+P24 monthly Buchungen'!C2:C730,"&lt;"&amp;DI$5+1,'P23+P24 monthly Buchungen'!P2:P730,"Einnahmen")+SUMIFS('P23+P24 monthly Buchungen'!F2:F730,'P23+P24 monthly Buchungen'!D2:D730,$E33,'P23+P24 monthly Buchungen'!C2:C730,"&gt;="&amp;DI$4,'P23+P24 monthly Buchungen'!C2:C730,"&lt;"&amp;DI$5+1,'P23+P24 monthly Buchungen'!L2:L730,"Einnahmen")-SUMIFS('P23+P24 monthly Buchungen'!F2:F730,'P23+P24 monthly Buchungen'!D2:D730,$E33,'P23+P24 monthly Buchungen'!C2:C730,"&gt;="&amp;DI$4,'P23+P24 monthly Buchungen'!C2:C730,"&lt;"&amp;DI$5+1,'P23+P24 monthly Buchungen'!P2:P730,"Ausgaben")</f>
        <v>14</v>
      </c>
      <c r="DJ33" s="21"/>
      <c r="DM33" s="26">
        <f>SUMIFS('P23+P24 monthly Buchungen'!F2:F730,'P23+P24 monthly Buchungen'!D2:D730,$E33,'P23+P24 monthly Buchungen'!C2:C730,"&gt;="&amp;DM$4,'P23+P24 monthly Buchungen'!C2:C730,"&lt;"&amp;DM$5+1,'P23+P24 monthly Buchungen'!L2:L730,"Ausgaben")-SUMIFS('P23+P24 monthly Buchungen'!F2:F730,'P23+P24 monthly Buchungen'!D2:D730,$E33,'P23+P24 monthly Buchungen'!C2:C730,"&gt;="&amp;DM$4,'P23+P24 monthly Buchungen'!C2:C730,"&lt;"&amp;DM$5+1,'P23+P24 monthly Buchungen'!P2:P730,"Einnahmen")+SUMIFS('P23+P24 monthly Buchungen'!F2:F730,'P23+P24 monthly Buchungen'!D2:D730,$E33,'P23+P24 monthly Buchungen'!C2:C730,"&gt;="&amp;DM$4,'P23+P24 monthly Buchungen'!C2:C730,"&lt;"&amp;DM$5+1,'P23+P24 monthly Buchungen'!L2:L730,"Einnahmen")-SUMIFS('P23+P24 monthly Buchungen'!F2:F730,'P23+P24 monthly Buchungen'!D2:D730,$E33,'P23+P24 monthly Buchungen'!C2:C730,"&gt;="&amp;DM$4,'P23+P24 monthly Buchungen'!C2:C730,"&lt;"&amp;DM$5+1,'P23+P24 monthly Buchungen'!P2:P730,"Ausgaben")</f>
        <v>0</v>
      </c>
      <c r="DN33" s="21"/>
      <c r="DQ33" s="26">
        <f>SUMIFS('P23+P24 monthly Buchungen'!F2:F730,'P23+P24 monthly Buchungen'!D2:D730,$E33,'P23+P24 monthly Buchungen'!C2:C730,"&gt;="&amp;DQ$4,'P23+P24 monthly Buchungen'!C2:C730,"&lt;"&amp;DQ$5+1,'P23+P24 monthly Buchungen'!L2:L730,"Ausgaben")-SUMIFS('P23+P24 monthly Buchungen'!F2:F730,'P23+P24 monthly Buchungen'!D2:D730,$E33,'P23+P24 monthly Buchungen'!C2:C730,"&gt;="&amp;DQ$4,'P23+P24 monthly Buchungen'!C2:C730,"&lt;"&amp;DQ$5+1,'P23+P24 monthly Buchungen'!P2:P730,"Einnahmen")+SUMIFS('P23+P24 monthly Buchungen'!F2:F730,'P23+P24 monthly Buchungen'!D2:D730,$E33,'P23+P24 monthly Buchungen'!C2:C730,"&gt;="&amp;DQ$4,'P23+P24 monthly Buchungen'!C2:C730,"&lt;"&amp;DQ$5+1,'P23+P24 monthly Buchungen'!L2:L730,"Einnahmen")-SUMIFS('P23+P24 monthly Buchungen'!F2:F730,'P23+P24 monthly Buchungen'!D2:D730,$E33,'P23+P24 monthly Buchungen'!C2:C730,"&gt;="&amp;DQ$4,'P23+P24 monthly Buchungen'!C2:C730,"&lt;"&amp;DQ$5+1,'P23+P24 monthly Buchungen'!P2:P730,"Ausgaben")</f>
        <v>0</v>
      </c>
      <c r="DR33" s="21"/>
      <c r="DU33" s="26">
        <f>SUMIFS('P23+P24 monthly Buchungen'!F2:F730,'P23+P24 monthly Buchungen'!D2:D730,$E33,'P23+P24 monthly Buchungen'!C2:C730,"&gt;="&amp;DU$4,'P23+P24 monthly Buchungen'!C2:C730,"&lt;"&amp;DU$5+1,'P23+P24 monthly Buchungen'!L2:L730,"Ausgaben")-SUMIFS('P23+P24 monthly Buchungen'!F2:F730,'P23+P24 monthly Buchungen'!D2:D730,$E33,'P23+P24 monthly Buchungen'!C2:C730,"&gt;="&amp;DU$4,'P23+P24 monthly Buchungen'!C2:C730,"&lt;"&amp;DU$5+1,'P23+P24 monthly Buchungen'!P2:P730,"Einnahmen")+SUMIFS('P23+P24 monthly Buchungen'!F2:F730,'P23+P24 monthly Buchungen'!D2:D730,$E33,'P23+P24 monthly Buchungen'!C2:C730,"&gt;="&amp;DU$4,'P23+P24 monthly Buchungen'!C2:C730,"&lt;"&amp;DU$5+1,'P23+P24 monthly Buchungen'!L2:L730,"Einnahmen")-SUMIFS('P23+P24 monthly Buchungen'!F2:F730,'P23+P24 monthly Buchungen'!D2:D730,$E33,'P23+P24 monthly Buchungen'!C2:C730,"&gt;="&amp;DU$4,'P23+P24 monthly Buchungen'!C2:C730,"&lt;"&amp;DU$5+1,'P23+P24 monthly Buchungen'!P2:P730,"Ausgaben")</f>
        <v>343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Buchungen'!F2:F730,'P23+P24 monthly Buchungen'!D2:D730,$E33,'P23+P24 monthly Buchungen'!C2:C730,"&gt;="&amp;EG$4,'P23+P24 monthly Buchungen'!C2:C730,"&lt;"&amp;EG$5+1,'P23+P24 monthly Buchungen'!L2:L730,"Ausgaben")-SUMIFS('P23+P24 monthly Buchungen'!F2:F730,'P23+P24 monthly Buchungen'!D2:D730,$E33,'P23+P24 monthly Buchungen'!C2:C730,"&gt;="&amp;EG$4,'P23+P24 monthly Buchungen'!C2:C730,"&lt;"&amp;EG$5+1,'P23+P24 monthly Buchungen'!P2:P730,"Einnahmen")+SUMIFS('P23+P24 monthly Buchungen'!F2:F730,'P23+P24 monthly Buchungen'!D2:D730,$E33,'P23+P24 monthly Buchungen'!C2:C730,"&gt;="&amp;EG$4,'P23+P24 monthly Buchungen'!C2:C730,"&lt;"&amp;EG$5+1,'P23+P24 monthly Buchungen'!L2:L730,"Einnahmen")-SUMIFS('P23+P24 monthly Buchungen'!F2:F730,'P23+P24 monthly Buchungen'!D2:D730,$E33,'P23+P24 monthly Buchungen'!C2:C730,"&gt;="&amp;EG$4,'P23+P24 monthly Buchungen'!C2:C730,"&lt;"&amp;EG$5+1,'P23+P24 monthly Buchungen'!P2:P730,"Ausgaben")</f>
        <v>0</v>
      </c>
      <c r="EH33" s="21"/>
      <c r="EK33" s="26">
        <f>SUMIFS('P23+P24 monthly Buchungen'!F2:F730,'P23+P24 monthly Buchungen'!D2:D730,$E33,'P23+P24 monthly Buchungen'!C2:C730,"&gt;="&amp;EK$4,'P23+P24 monthly Buchungen'!C2:C730,"&lt;"&amp;EK$5+1,'P23+P24 monthly Buchungen'!L2:L730,"Ausgaben")-SUMIFS('P23+P24 monthly Buchungen'!F2:F730,'P23+P24 monthly Buchungen'!D2:D730,$E33,'P23+P24 monthly Buchungen'!C2:C730,"&gt;="&amp;EK$4,'P23+P24 monthly Buchungen'!C2:C730,"&lt;"&amp;EK$5+1,'P23+P24 monthly Buchungen'!P2:P730,"Einnahmen")+SUMIFS('P23+P24 monthly Buchungen'!F2:F730,'P23+P24 monthly Buchungen'!D2:D730,$E33,'P23+P24 monthly Buchungen'!C2:C730,"&gt;="&amp;EK$4,'P23+P24 monthly Buchungen'!C2:C730,"&lt;"&amp;EK$5+1,'P23+P24 monthly Buchungen'!L2:L730,"Einnahmen")-SUMIFS('P23+P24 monthly Buchungen'!F2:F730,'P23+P24 monthly Buchungen'!D2:D730,$E33,'P23+P24 monthly Buchungen'!C2:C730,"&gt;="&amp;EK$4,'P23+P24 monthly Buchungen'!C2:C730,"&lt;"&amp;EK$5+1,'P23+P24 monthly Buchungen'!P2:P730,"Ausgaben")</f>
        <v>0</v>
      </c>
      <c r="EL33" s="21"/>
      <c r="EO33" s="26">
        <f>SUMIFS('P23+P24 monthly Buchungen'!F2:F730,'P23+P24 monthly Buchungen'!D2:D730,$E33,'P23+P24 monthly Buchungen'!C2:C730,"&gt;="&amp;EO$4,'P23+P24 monthly Buchungen'!C2:C730,"&lt;"&amp;EO$5+1,'P23+P24 monthly Buchungen'!L2:L730,"Ausgaben")-SUMIFS('P23+P24 monthly Buchungen'!F2:F730,'P23+P24 monthly Buchungen'!D2:D730,$E33,'P23+P24 monthly Buchungen'!C2:C730,"&gt;="&amp;EO$4,'P23+P24 monthly Buchungen'!C2:C730,"&lt;"&amp;EO$5+1,'P23+P24 monthly Buchungen'!P2:P730,"Einnahmen")+SUMIFS('P23+P24 monthly Buchungen'!F2:F730,'P23+P24 monthly Buchungen'!D2:D730,$E33,'P23+P24 monthly Buchungen'!C2:C730,"&gt;="&amp;EO$4,'P23+P24 monthly Buchungen'!C2:C730,"&lt;"&amp;EO$5+1,'P23+P24 monthly Buchungen'!L2:L730,"Einnahmen")-SUMIFS('P23+P24 monthly Buchungen'!F2:F730,'P23+P24 monthly Buchungen'!D2:D730,$E33,'P23+P24 monthly Buchungen'!C2:C730,"&gt;="&amp;EO$4,'P23+P24 monthly Buchungen'!C2:C730,"&lt;"&amp;EO$5+1,'P23+P24 monthly Buchungen'!P2:P730,"Ausgaben")</f>
        <v>0</v>
      </c>
      <c r="EP33" s="21"/>
      <c r="ES33" s="26">
        <f>SUMIFS('P23+P24 monthly Buchungen'!F2:F730,'P23+P24 monthly Buchungen'!D2:D730,$E33,'P23+P24 monthly Buchungen'!C2:C730,"&gt;="&amp;ES$4,'P23+P24 monthly Buchungen'!C2:C730,"&lt;"&amp;ES$5+1,'P23+P24 monthly Buchungen'!L2:L730,"Ausgaben")-SUMIFS('P23+P24 monthly Buchungen'!F2:F730,'P23+P24 monthly Buchungen'!D2:D730,$E33,'P23+P24 monthly Buchungen'!C2:C730,"&gt;="&amp;ES$4,'P23+P24 monthly Buchungen'!C2:C730,"&lt;"&amp;ES$5+1,'P23+P24 monthly Buchungen'!P2:P730,"Einnahmen")+SUMIFS('P23+P24 monthly Buchungen'!F2:F730,'P23+P24 monthly Buchungen'!D2:D730,$E33,'P23+P24 monthly Buchungen'!C2:C730,"&gt;="&amp;ES$4,'P23+P24 monthly Buchungen'!C2:C730,"&lt;"&amp;ES$5+1,'P23+P24 monthly Buchungen'!L2:L730,"Einnahmen")-SUMIFS('P23+P24 monthly Buchungen'!F2:F730,'P23+P24 monthly Buchungen'!D2:D730,$E33,'P23+P24 monthly Buchungen'!C2:C730,"&gt;="&amp;ES$4,'P23+P24 monthly Buchungen'!C2:C730,"&lt;"&amp;ES$5+1,'P23+P24 monthly Buchungen'!P2:P730,"Ausgaben")</f>
        <v>0</v>
      </c>
      <c r="ET33" s="21"/>
      <c r="EW33" s="26">
        <f>SUMIFS('P23+P24 monthly Buchungen'!F2:F730,'P23+P24 monthly Buchungen'!D2:D730,$E33,'P23+P24 monthly Buchungen'!C2:C730,"&gt;="&amp;EW$4,'P23+P24 monthly Buchungen'!C2:C730,"&lt;"&amp;EW$5+1,'P23+P24 monthly Buchungen'!L2:L730,"Ausgaben")-SUMIFS('P23+P24 monthly Buchungen'!F2:F730,'P23+P24 monthly Buchungen'!D2:D730,$E33,'P23+P24 monthly Buchungen'!C2:C730,"&gt;="&amp;EW$4,'P23+P24 monthly Buchungen'!C2:C730,"&lt;"&amp;EW$5+1,'P23+P24 monthly Buchungen'!P2:P730,"Einnahmen")+SUMIFS('P23+P24 monthly Buchungen'!F2:F730,'P23+P24 monthly Buchungen'!D2:D730,$E33,'P23+P24 monthly Buchungen'!C2:C730,"&gt;="&amp;EW$4,'P23+P24 monthly Buchungen'!C2:C730,"&lt;"&amp;EW$5+1,'P23+P24 monthly Buchungen'!L2:L730,"Einnahmen")-SUMIFS('P23+P24 monthly Buchungen'!F2:F730,'P23+P24 monthly Buchungen'!D2:D730,$E33,'P23+P24 monthly Buchungen'!C2:C730,"&gt;="&amp;EW$4,'P23+P24 monthly Buchungen'!C2:C730,"&lt;"&amp;EW$5+1,'P23+P24 monthly Buchungen'!P2:P730,"Ausgaben")</f>
        <v>0</v>
      </c>
      <c r="EX33" s="21"/>
      <c r="FA33" s="26">
        <f>SUMIFS('P23+P24 monthly Buchungen'!F2:F730,'P23+P24 monthly Buchungen'!D2:D730,$E33,'P23+P24 monthly Buchungen'!C2:C730,"&gt;="&amp;FA$4,'P23+P24 monthly Buchungen'!C2:C730,"&lt;"&amp;FA$5+1,'P23+P24 monthly Buchungen'!L2:L730,"Ausgaben")-SUMIFS('P23+P24 monthly Buchungen'!F2:F730,'P23+P24 monthly Buchungen'!D2:D730,$E33,'P23+P24 monthly Buchungen'!C2:C730,"&gt;="&amp;FA$4,'P23+P24 monthly Buchungen'!C2:C730,"&lt;"&amp;FA$5+1,'P23+P24 monthly Buchungen'!P2:P730,"Einnahmen")+SUMIFS('P23+P24 monthly Buchungen'!F2:F730,'P23+P24 monthly Buchungen'!D2:D730,$E33,'P23+P24 monthly Buchungen'!C2:C730,"&gt;="&amp;FA$4,'P23+P24 monthly Buchungen'!C2:C730,"&lt;"&amp;FA$5+1,'P23+P24 monthly Buchungen'!L2:L730,"Einnahmen")-SUMIFS('P23+P24 monthly Buchungen'!F2:F730,'P23+P24 monthly Buchungen'!D2:D730,$E33,'P23+P24 monthly Buchungen'!C2:C730,"&gt;="&amp;FA$4,'P23+P24 monthly Buchungen'!C2:C730,"&lt;"&amp;FA$5+1,'P23+P24 monthly Buchungen'!P2:P730,"Ausgaben")</f>
        <v>0</v>
      </c>
      <c r="FB33" s="21"/>
      <c r="FE33" s="26">
        <f>SUMIFS('P23+P24 monthly Buchungen'!F2:F730,'P23+P24 monthly Buchungen'!D2:D730,$E33,'P23+P24 monthly Buchungen'!C2:C730,"&gt;="&amp;FE$4,'P23+P24 monthly Buchungen'!C2:C730,"&lt;"&amp;FE$5+1,'P23+P24 monthly Buchungen'!L2:L730,"Ausgaben")-SUMIFS('P23+P24 monthly Buchungen'!F2:F730,'P23+P24 monthly Buchungen'!D2:D730,$E33,'P23+P24 monthly Buchungen'!C2:C730,"&gt;="&amp;FE$4,'P23+P24 monthly Buchungen'!C2:C730,"&lt;"&amp;FE$5+1,'P23+P24 monthly Buchungen'!P2:P730,"Einnahmen")+SUMIFS('P23+P24 monthly Buchungen'!F2:F730,'P23+P24 monthly Buchungen'!D2:D730,$E33,'P23+P24 monthly Buchungen'!C2:C730,"&gt;="&amp;FE$4,'P23+P24 monthly Buchungen'!C2:C730,"&lt;"&amp;FE$5+1,'P23+P24 monthly Buchungen'!L2:L730,"Einnahmen")-SUMIFS('P23+P24 monthly Buchungen'!F2:F730,'P23+P24 monthly Buchungen'!D2:D730,$E33,'P23+P24 monthly Buchungen'!C2:C730,"&gt;="&amp;FE$4,'P23+P24 monthly Buchungen'!C2:C730,"&lt;"&amp;FE$5+1,'P23+P24 monthly Buchungen'!P2:P730,"Ausgaben")</f>
        <v>0</v>
      </c>
      <c r="FF33" s="21"/>
      <c r="FI33" s="26">
        <f>SUMIFS('P23+P24 monthly Buchungen'!F2:F730,'P23+P24 monthly Buchungen'!D2:D730,$E33,'P23+P24 monthly Buchungen'!C2:C730,"&gt;="&amp;FI$4,'P23+P24 monthly Buchungen'!C2:C730,"&lt;"&amp;FI$5+1,'P23+P24 monthly Buchungen'!L2:L730,"Ausgaben")-SUMIFS('P23+P24 monthly Buchungen'!F2:F730,'P23+P24 monthly Buchungen'!D2:D730,$E33,'P23+P24 monthly Buchungen'!C2:C730,"&gt;="&amp;FI$4,'P23+P24 monthly Buchungen'!C2:C730,"&lt;"&amp;FI$5+1,'P23+P24 monthly Buchungen'!P2:P730,"Einnahmen")+SUMIFS('P23+P24 monthly Buchungen'!F2:F730,'P23+P24 monthly Buchungen'!D2:D730,$E33,'P23+P24 monthly Buchungen'!C2:C730,"&gt;="&amp;FI$4,'P23+P24 monthly Buchungen'!C2:C730,"&lt;"&amp;FI$5+1,'P23+P24 monthly Buchungen'!L2:L730,"Einnahmen")-SUMIFS('P23+P24 monthly Buchungen'!F2:F730,'P23+P24 monthly Buchungen'!D2:D730,$E33,'P23+P24 monthly Buchungen'!C2:C730,"&gt;="&amp;FI$4,'P23+P24 monthly Buchungen'!C2:C730,"&lt;"&amp;FI$5+1,'P23+P24 monthly Buchungen'!P2:P730,"Ausgaben")</f>
        <v>0</v>
      </c>
      <c r="FJ33" s="21"/>
      <c r="FM33" s="26">
        <f>SUMIFS('P23+P24 monthly Buchungen'!F2:F730,'P23+P24 monthly Buchungen'!D2:D730,$E33,'P23+P24 monthly Buchungen'!C2:C730,"&gt;="&amp;FM$4,'P23+P24 monthly Buchungen'!C2:C730,"&lt;"&amp;FM$5+1,'P23+P24 monthly Buchungen'!L2:L730,"Ausgaben")-SUMIFS('P23+P24 monthly Buchungen'!F2:F730,'P23+P24 monthly Buchungen'!D2:D730,$E33,'P23+P24 monthly Buchungen'!C2:C730,"&gt;="&amp;FM$4,'P23+P24 monthly Buchungen'!C2:C730,"&lt;"&amp;FM$5+1,'P23+P24 monthly Buchungen'!P2:P730,"Einnahmen")+SUMIFS('P23+P24 monthly Buchungen'!F2:F730,'P23+P24 monthly Buchungen'!D2:D730,$E33,'P23+P24 monthly Buchungen'!C2:C730,"&gt;="&amp;FM$4,'P23+P24 monthly Buchungen'!C2:C730,"&lt;"&amp;FM$5+1,'P23+P24 monthly Buchungen'!L2:L730,"Einnahmen")-SUMIFS('P23+P24 monthly Buchungen'!F2:F730,'P23+P24 monthly Buchungen'!D2:D730,$E33,'P23+P24 monthly Buchungen'!C2:C730,"&gt;="&amp;FM$4,'P23+P24 monthly Buchungen'!C2:C730,"&lt;"&amp;FM$5+1,'P23+P24 monthly Buchungen'!P2:P730,"Ausgaben")</f>
        <v>0</v>
      </c>
      <c r="FN33" s="21"/>
      <c r="FQ33" s="26">
        <f>SUMIFS('P23+P24 monthly Buchungen'!F2:F730,'P23+P24 monthly Buchungen'!D2:D730,$E33,'P23+P24 monthly Buchungen'!C2:C730,"&gt;="&amp;FQ$4,'P23+P24 monthly Buchungen'!C2:C730,"&lt;"&amp;FQ$5+1,'P23+P24 monthly Buchungen'!L2:L730,"Ausgaben")-SUMIFS('P23+P24 monthly Buchungen'!F2:F730,'P23+P24 monthly Buchungen'!D2:D730,$E33,'P23+P24 monthly Buchungen'!C2:C730,"&gt;="&amp;FQ$4,'P23+P24 monthly Buchungen'!C2:C730,"&lt;"&amp;FQ$5+1,'P23+P24 monthly Buchungen'!P2:P730,"Einnahmen")+SUMIFS('P23+P24 monthly Buchungen'!F2:F730,'P23+P24 monthly Buchungen'!D2:D730,$E33,'P23+P24 monthly Buchungen'!C2:C730,"&gt;="&amp;FQ$4,'P23+P24 monthly Buchungen'!C2:C730,"&lt;"&amp;FQ$5+1,'P23+P24 monthly Buchungen'!L2:L730,"Einnahmen")-SUMIFS('P23+P24 monthly Buchungen'!F2:F730,'P23+P24 monthly Buchungen'!D2:D730,$E33,'P23+P24 monthly Buchungen'!C2:C730,"&gt;="&amp;FQ$4,'P23+P24 monthly Buchungen'!C2:C730,"&lt;"&amp;FQ$5+1,'P23+P24 monthly Buchungen'!P2:P730,"Ausgaben")</f>
        <v>0</v>
      </c>
      <c r="FR33" s="21"/>
      <c r="FU33" s="26">
        <f>SUMIFS('P23+P24 monthly Buchungen'!F2:F730,'P23+P24 monthly Buchungen'!D2:D730,$E33,'P23+P24 monthly Buchungen'!C2:C730,"&gt;="&amp;FU$4,'P23+P24 monthly Buchungen'!C2:C730,"&lt;"&amp;FU$5+1,'P23+P24 monthly Buchungen'!L2:L730,"Ausgaben")-SUMIFS('P23+P24 monthly Buchungen'!F2:F730,'P23+P24 monthly Buchungen'!D2:D730,$E33,'P23+P24 monthly Buchungen'!C2:C730,"&gt;="&amp;FU$4,'P23+P24 monthly Buchungen'!C2:C730,"&lt;"&amp;FU$5+1,'P23+P24 monthly Buchungen'!P2:P730,"Einnahmen")+SUMIFS('P23+P24 monthly Buchungen'!F2:F730,'P23+P24 monthly Buchungen'!D2:D730,$E33,'P23+P24 monthly Buchungen'!C2:C730,"&gt;="&amp;FU$4,'P23+P24 monthly Buchungen'!C2:C730,"&lt;"&amp;FU$5+1,'P23+P24 monthly Buchungen'!L2:L730,"Einnahmen")-SUMIFS('P23+P24 monthly Buchungen'!F2:F730,'P23+P24 monthly Buchungen'!D2:D730,$E33,'P23+P24 monthly Buchungen'!C2:C730,"&gt;="&amp;FU$4,'P23+P24 monthly Buchungen'!C2:C730,"&lt;"&amp;FU$5+1,'P23+P24 monthly Buchungen'!P2:P730,"Ausgaben")</f>
        <v>0</v>
      </c>
      <c r="FV33" s="21"/>
      <c r="FY33" s="26">
        <f>SUMIFS('P23+P24 monthly Buchungen'!F2:F730,'P23+P24 monthly Buchungen'!D2:D730,$E33,'P23+P24 monthly Buchungen'!C2:C730,"&gt;="&amp;FY$4,'P23+P24 monthly Buchungen'!C2:C730,"&lt;"&amp;FY$5+1,'P23+P24 monthly Buchungen'!L2:L730,"Ausgaben")-SUMIFS('P23+P24 monthly Buchungen'!F2:F730,'P23+P24 monthly Buchungen'!D2:D730,$E33,'P23+P24 monthly Buchungen'!C2:C730,"&gt;="&amp;FY$4,'P23+P24 monthly Buchungen'!C2:C730,"&lt;"&amp;FY$5+1,'P23+P24 monthly Buchungen'!P2:P730,"Einnahmen")+SUMIFS('P23+P24 monthly Buchungen'!F2:F730,'P23+P24 monthly Buchungen'!D2:D730,$E33,'P23+P24 monthly Buchungen'!C2:C730,"&gt;="&amp;FY$4,'P23+P24 monthly Buchungen'!C2:C730,"&lt;"&amp;FY$5+1,'P23+P24 monthly Buchungen'!L2:L730,"Einnahmen")-SUMIFS('P23+P24 monthly Buchungen'!F2:F730,'P23+P24 monthly Buchungen'!D2:D730,$E33,'P23+P24 monthly Buchungen'!C2:C730,"&gt;="&amp;FY$4,'P23+P24 monthly Buchungen'!C2:C730,"&lt;"&amp;FY$5+1,'P23+P24 monthly Buchungen'!P2:P730,"Ausgaben")</f>
        <v>0</v>
      </c>
      <c r="FZ33" s="21"/>
      <c r="GC33" s="26">
        <f>SUMIFS('P23+P24 monthly Buchungen'!F2:F730,'P23+P24 monthly Buchungen'!D2:D730,$E33,'P23+P24 monthly Buchungen'!C2:C730,"&gt;="&amp;GC$4,'P23+P24 monthly Buchungen'!C2:C730,"&lt;"&amp;GC$5+1,'P23+P24 monthly Buchungen'!L2:L730,"Ausgaben")-SUMIFS('P23+P24 monthly Buchungen'!F2:F730,'P23+P24 monthly Buchungen'!D2:D730,$E33,'P23+P24 monthly Buchungen'!C2:C730,"&gt;="&amp;GC$4,'P23+P24 monthly Buchungen'!C2:C730,"&lt;"&amp;GC$5+1,'P23+P24 monthly Buchungen'!P2:P730,"Einnahmen")+SUMIFS('P23+P24 monthly Buchungen'!F2:F730,'P23+P24 monthly Buchungen'!D2:D730,$E33,'P23+P24 monthly Buchungen'!C2:C730,"&gt;="&amp;GC$4,'P23+P24 monthly Buchungen'!C2:C730,"&lt;"&amp;GC$5+1,'P23+P24 monthly Buchungen'!L2:L730,"Einnahmen")-SUMIFS('P23+P24 monthly Buchungen'!F2:F730,'P23+P24 monthly Buchungen'!D2:D730,$E33,'P23+P24 monthly Buchungen'!C2:C730,"&gt;="&amp;GC$4,'P23+P24 monthly Buchungen'!C2:C730,"&lt;"&amp;GC$5+1,'P23+P24 monthly Buchungen'!P2:P730,"Ausgaben")</f>
        <v>0</v>
      </c>
    </row>
    <row r="34" spans="2:185" x14ac:dyDescent="0.2">
      <c r="D34" t="s">
        <v>5004</v>
      </c>
      <c r="E34" t="s">
        <v>5338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Buchungen'!F2:F730,'P23+P24 monthly Buchungen'!D2:D730,$E34,'P23+P24 monthly Buchungen'!C2:C730,"&gt;="&amp;U$4,'P23+P24 monthly Buchungen'!C2:C730,"&lt;"&amp;U$5+1,'P23+P24 monthly Buchungen'!L2:L730,"Ausgaben")-SUMIFS('P23+P24 monthly Buchungen'!F2:F730,'P23+P24 monthly Buchungen'!D2:D730,$E34,'P23+P24 monthly Buchungen'!C2:C730,"&gt;="&amp;U$4,'P23+P24 monthly Buchungen'!C2:C730,"&lt;"&amp;U$5+1,'P23+P24 monthly Buchungen'!P2:P730,"Einnahmen")+SUMIFS('P23+P24 monthly Buchungen'!F2:F730,'P23+P24 monthly Buchungen'!D2:D730,$E34,'P23+P24 monthly Buchungen'!C2:C730,"&gt;="&amp;U$4,'P23+P24 monthly Buchungen'!C2:C730,"&lt;"&amp;U$5+1,'P23+P24 monthly Buchungen'!L2:L730,"Einnahmen")-SUMIFS('P23+P24 monthly Buchungen'!F2:F730,'P23+P24 monthly Buchungen'!D2:D730,$E34,'P23+P24 monthly Buchungen'!C2:C730,"&gt;="&amp;U$4,'P23+P24 monthly Buchungen'!C2:C730,"&lt;"&amp;U$5+1,'P23+P24 monthly Buchungen'!P2:P730,"Ausgaben")</f>
        <v>0</v>
      </c>
      <c r="V34" s="21"/>
      <c r="Y34" s="26">
        <f>SUMIFS('P23+P24 monthly Buchungen'!F2:F730,'P23+P24 monthly Buchungen'!D2:D730,$E34,'P23+P24 monthly Buchungen'!C2:C730,"&gt;="&amp;Y$4,'P23+P24 monthly Buchungen'!C2:C730,"&lt;"&amp;Y$5+1,'P23+P24 monthly Buchungen'!L2:L730,"Ausgaben")-SUMIFS('P23+P24 monthly Buchungen'!F2:F730,'P23+P24 monthly Buchungen'!D2:D730,$E34,'P23+P24 monthly Buchungen'!C2:C730,"&gt;="&amp;Y$4,'P23+P24 monthly Buchungen'!C2:C730,"&lt;"&amp;Y$5+1,'P23+P24 monthly Buchungen'!P2:P730,"Einnahmen")+SUMIFS('P23+P24 monthly Buchungen'!F2:F730,'P23+P24 monthly Buchungen'!D2:D730,$E34,'P23+P24 monthly Buchungen'!C2:C730,"&gt;="&amp;Y$4,'P23+P24 monthly Buchungen'!C2:C730,"&lt;"&amp;Y$5+1,'P23+P24 monthly Buchungen'!L2:L730,"Einnahmen")-SUMIFS('P23+P24 monthly Buchungen'!F2:F730,'P23+P24 monthly Buchungen'!D2:D730,$E34,'P23+P24 monthly Buchungen'!C2:C730,"&gt;="&amp;Y$4,'P23+P24 monthly Buchungen'!C2:C730,"&lt;"&amp;Y$5+1,'P23+P24 monthly Buchungen'!P2:P730,"Ausgaben")</f>
        <v>0</v>
      </c>
      <c r="Z34" s="21"/>
      <c r="AC34" s="26">
        <f>SUMIFS('P23+P24 monthly Buchungen'!F2:F730,'P23+P24 monthly Buchungen'!D2:D730,$E34,'P23+P24 monthly Buchungen'!C2:C730,"&gt;="&amp;AC$4,'P23+P24 monthly Buchungen'!C2:C730,"&lt;"&amp;AC$5+1,'P23+P24 monthly Buchungen'!L2:L730,"Ausgaben")-SUMIFS('P23+P24 monthly Buchungen'!F2:F730,'P23+P24 monthly Buchungen'!D2:D730,$E34,'P23+P24 monthly Buchungen'!C2:C730,"&gt;="&amp;AC$4,'P23+P24 monthly Buchungen'!C2:C730,"&lt;"&amp;AC$5+1,'P23+P24 monthly Buchungen'!P2:P730,"Einnahmen")+SUMIFS('P23+P24 monthly Buchungen'!F2:F730,'P23+P24 monthly Buchungen'!D2:D730,$E34,'P23+P24 monthly Buchungen'!C2:C730,"&gt;="&amp;AC$4,'P23+P24 monthly Buchungen'!C2:C730,"&lt;"&amp;AC$5+1,'P23+P24 monthly Buchungen'!L2:L730,"Einnahmen")-SUMIFS('P23+P24 monthly Buchungen'!F2:F730,'P23+P24 monthly Buchungen'!D2:D730,$E34,'P23+P24 monthly Buchungen'!C2:C730,"&gt;="&amp;AC$4,'P23+P24 monthly Buchungen'!C2:C730,"&lt;"&amp;AC$5+1,'P23+P24 monthly Buchungen'!P2:P730,"Ausgaben")</f>
        <v>0</v>
      </c>
      <c r="AD34" s="21"/>
      <c r="AG34" s="26">
        <f>SUMIFS('P23+P24 monthly Buchungen'!F2:F730,'P23+P24 monthly Buchungen'!D2:D730,$E34,'P23+P24 monthly Buchungen'!C2:C730,"&gt;="&amp;AG$4,'P23+P24 monthly Buchungen'!C2:C730,"&lt;"&amp;AG$5+1,'P23+P24 monthly Buchungen'!L2:L730,"Ausgaben")-SUMIFS('P23+P24 monthly Buchungen'!F2:F730,'P23+P24 monthly Buchungen'!D2:D730,$E34,'P23+P24 monthly Buchungen'!C2:C730,"&gt;="&amp;AG$4,'P23+P24 monthly Buchungen'!C2:C730,"&lt;"&amp;AG$5+1,'P23+P24 monthly Buchungen'!P2:P730,"Einnahmen")+SUMIFS('P23+P24 monthly Buchungen'!F2:F730,'P23+P24 monthly Buchungen'!D2:D730,$E34,'P23+P24 monthly Buchungen'!C2:C730,"&gt;="&amp;AG$4,'P23+P24 monthly Buchungen'!C2:C730,"&lt;"&amp;AG$5+1,'P23+P24 monthly Buchungen'!L2:L730,"Einnahmen")-SUMIFS('P23+P24 monthly Buchungen'!F2:F730,'P23+P24 monthly Buchungen'!D2:D730,$E34,'P23+P24 monthly Buchungen'!C2:C730,"&gt;="&amp;AG$4,'P23+P24 monthly Buchungen'!C2:C730,"&lt;"&amp;AG$5+1,'P23+P24 monthly Buchungen'!P2:P730,"Ausgaben")</f>
        <v>0</v>
      </c>
      <c r="AH34" s="21"/>
      <c r="AK34" s="26">
        <f>SUMIFS('P23+P24 monthly Buchungen'!F2:F730,'P23+P24 monthly Buchungen'!D2:D730,$E34,'P23+P24 monthly Buchungen'!C2:C730,"&gt;="&amp;AK$4,'P23+P24 monthly Buchungen'!C2:C730,"&lt;"&amp;AK$5+1,'P23+P24 monthly Buchungen'!L2:L730,"Ausgaben")-SUMIFS('P23+P24 monthly Buchungen'!F2:F730,'P23+P24 monthly Buchungen'!D2:D730,$E34,'P23+P24 monthly Buchungen'!C2:C730,"&gt;="&amp;AK$4,'P23+P24 monthly Buchungen'!C2:C730,"&lt;"&amp;AK$5+1,'P23+P24 monthly Buchungen'!P2:P730,"Einnahmen")+SUMIFS('P23+P24 monthly Buchungen'!F2:F730,'P23+P24 monthly Buchungen'!D2:D730,$E34,'P23+P24 monthly Buchungen'!C2:C730,"&gt;="&amp;AK$4,'P23+P24 monthly Buchungen'!C2:C730,"&lt;"&amp;AK$5+1,'P23+P24 monthly Buchungen'!L2:L730,"Einnahmen")-SUMIFS('P23+P24 monthly Buchungen'!F2:F730,'P23+P24 monthly Buchungen'!D2:D730,$E34,'P23+P24 monthly Buchungen'!C2:C730,"&gt;="&amp;AK$4,'P23+P24 monthly Buchungen'!C2:C730,"&lt;"&amp;AK$5+1,'P23+P24 monthly Buchungen'!P2:P730,"Ausgaben")</f>
        <v>0</v>
      </c>
      <c r="AL34" s="21"/>
      <c r="AO34" s="26">
        <f>SUMIFS('P23+P24 monthly Buchungen'!F2:F730,'P23+P24 monthly Buchungen'!D2:D730,$E34,'P23+P24 monthly Buchungen'!C2:C730,"&gt;="&amp;AO$4,'P23+P24 monthly Buchungen'!C2:C730,"&lt;"&amp;AO$5+1,'P23+P24 monthly Buchungen'!L2:L730,"Ausgaben")-SUMIFS('P23+P24 monthly Buchungen'!F2:F730,'P23+P24 monthly Buchungen'!D2:D730,$E34,'P23+P24 monthly Buchungen'!C2:C730,"&gt;="&amp;AO$4,'P23+P24 monthly Buchungen'!C2:C730,"&lt;"&amp;AO$5+1,'P23+P24 monthly Buchungen'!P2:P730,"Einnahmen")+SUMIFS('P23+P24 monthly Buchungen'!F2:F730,'P23+P24 monthly Buchungen'!D2:D730,$E34,'P23+P24 monthly Buchungen'!C2:C730,"&gt;="&amp;AO$4,'P23+P24 monthly Buchungen'!C2:C730,"&lt;"&amp;AO$5+1,'P23+P24 monthly Buchungen'!L2:L730,"Einnahmen")-SUMIFS('P23+P24 monthly Buchungen'!F2:F730,'P23+P24 monthly Buchungen'!D2:D730,$E34,'P23+P24 monthly Buchungen'!C2:C730,"&gt;="&amp;AO$4,'P23+P24 monthly Buchungen'!C2:C730,"&lt;"&amp;AO$5+1,'P23+P24 monthly Buchungen'!P2:P730,"Ausgaben")</f>
        <v>0</v>
      </c>
      <c r="AP34" s="21"/>
      <c r="AS34" s="26">
        <f>SUMIFS('P23+P24 monthly Buchungen'!F2:F730,'P23+P24 monthly Buchungen'!D2:D730,$E34,'P23+P24 monthly Buchungen'!C2:C730,"&gt;="&amp;AS$4,'P23+P24 monthly Buchungen'!C2:C730,"&lt;"&amp;AS$5+1,'P23+P24 monthly Buchungen'!L2:L730,"Ausgaben")-SUMIFS('P23+P24 monthly Buchungen'!F2:F730,'P23+P24 monthly Buchungen'!D2:D730,$E34,'P23+P24 monthly Buchungen'!C2:C730,"&gt;="&amp;AS$4,'P23+P24 monthly Buchungen'!C2:C730,"&lt;"&amp;AS$5+1,'P23+P24 monthly Buchungen'!P2:P730,"Einnahmen")+SUMIFS('P23+P24 monthly Buchungen'!F2:F730,'P23+P24 monthly Buchungen'!D2:D730,$E34,'P23+P24 monthly Buchungen'!C2:C730,"&gt;="&amp;AS$4,'P23+P24 monthly Buchungen'!C2:C730,"&lt;"&amp;AS$5+1,'P23+P24 monthly Buchungen'!L2:L730,"Einnahmen")-SUMIFS('P23+P24 monthly Buchungen'!F2:F730,'P23+P24 monthly Buchungen'!D2:D730,$E34,'P23+P24 monthly Buchungen'!C2:C730,"&gt;="&amp;AS$4,'P23+P24 monthly Buchungen'!C2:C730,"&lt;"&amp;AS$5+1,'P23+P24 monthly Buchungen'!P2:P730,"Ausgaben")</f>
        <v>0</v>
      </c>
      <c r="AT34" s="21"/>
      <c r="AW34" s="26">
        <f>SUMIFS('P23+P24 monthly Buchungen'!F2:F730,'P23+P24 monthly Buchungen'!D2:D730,$E34,'P23+P24 monthly Buchungen'!C2:C730,"&gt;="&amp;AW$4,'P23+P24 monthly Buchungen'!C2:C730,"&lt;"&amp;AW$5+1,'P23+P24 monthly Buchungen'!L2:L730,"Ausgaben")-SUMIFS('P23+P24 monthly Buchungen'!F2:F730,'P23+P24 monthly Buchungen'!D2:D730,$E34,'P23+P24 monthly Buchungen'!C2:C730,"&gt;="&amp;AW$4,'P23+P24 monthly Buchungen'!C2:C730,"&lt;"&amp;AW$5+1,'P23+P24 monthly Buchungen'!P2:P730,"Einnahmen")+SUMIFS('P23+P24 monthly Buchungen'!F2:F730,'P23+P24 monthly Buchungen'!D2:D730,$E34,'P23+P24 monthly Buchungen'!C2:C730,"&gt;="&amp;AW$4,'P23+P24 monthly Buchungen'!C2:C730,"&lt;"&amp;AW$5+1,'P23+P24 monthly Buchungen'!L2:L730,"Einnahmen")-SUMIFS('P23+P24 monthly Buchungen'!F2:F730,'P23+P24 monthly Buchungen'!D2:D730,$E34,'P23+P24 monthly Buchungen'!C2:C730,"&gt;="&amp;AW$4,'P23+P24 monthly Buchungen'!C2:C730,"&lt;"&amp;AW$5+1,'P23+P24 monthly Buchungen'!P2:P730,"Ausgaben")</f>
        <v>0</v>
      </c>
      <c r="AX34" s="21"/>
      <c r="BA34" s="26">
        <f>SUMIFS('P23+P24 monthly Buchungen'!F2:F730,'P23+P24 monthly Buchungen'!D2:D730,$E34,'P23+P24 monthly Buchungen'!C2:C730,"&gt;="&amp;BA$4,'P23+P24 monthly Buchungen'!C2:C730,"&lt;"&amp;BA$5+1,'P23+P24 monthly Buchungen'!L2:L730,"Ausgaben")-SUMIFS('P23+P24 monthly Buchungen'!F2:F730,'P23+P24 monthly Buchungen'!D2:D730,$E34,'P23+P24 monthly Buchungen'!C2:C730,"&gt;="&amp;BA$4,'P23+P24 monthly Buchungen'!C2:C730,"&lt;"&amp;BA$5+1,'P23+P24 monthly Buchungen'!P2:P730,"Einnahmen")+SUMIFS('P23+P24 monthly Buchungen'!F2:F730,'P23+P24 monthly Buchungen'!D2:D730,$E34,'P23+P24 monthly Buchungen'!C2:C730,"&gt;="&amp;BA$4,'P23+P24 monthly Buchungen'!C2:C730,"&lt;"&amp;BA$5+1,'P23+P24 monthly Buchungen'!L2:L730,"Einnahmen")-SUMIFS('P23+P24 monthly Buchungen'!F2:F730,'P23+P24 monthly Buchungen'!D2:D730,$E34,'P23+P24 monthly Buchungen'!C2:C730,"&gt;="&amp;BA$4,'P23+P24 monthly Buchungen'!C2:C730,"&lt;"&amp;BA$5+1,'P23+P24 monthly Buchungen'!P2:P730,"Ausgaben")</f>
        <v>0</v>
      </c>
      <c r="BB34" s="21"/>
      <c r="BE34" s="26">
        <f>SUMIFS('P23+P24 monthly Buchungen'!F2:F730,'P23+P24 monthly Buchungen'!D2:D730,$E34,'P23+P24 monthly Buchungen'!C2:C730,"&gt;="&amp;BE$4,'P23+P24 monthly Buchungen'!C2:C730,"&lt;"&amp;BE$5+1,'P23+P24 monthly Buchungen'!L2:L730,"Ausgaben")-SUMIFS('P23+P24 monthly Buchungen'!F2:F730,'P23+P24 monthly Buchungen'!D2:D730,$E34,'P23+P24 monthly Buchungen'!C2:C730,"&gt;="&amp;BE$4,'P23+P24 monthly Buchungen'!C2:C730,"&lt;"&amp;BE$5+1,'P23+P24 monthly Buchungen'!P2:P730,"Einnahmen")+SUMIFS('P23+P24 monthly Buchungen'!F2:F730,'P23+P24 monthly Buchungen'!D2:D730,$E34,'P23+P24 monthly Buchungen'!C2:C730,"&gt;="&amp;BE$4,'P23+P24 monthly Buchungen'!C2:C730,"&lt;"&amp;BE$5+1,'P23+P24 monthly Buchungen'!L2:L730,"Einnahmen")-SUMIFS('P23+P24 monthly Buchungen'!F2:F730,'P23+P24 monthly Buchungen'!D2:D730,$E34,'P23+P24 monthly Buchungen'!C2:C730,"&gt;="&amp;BE$4,'P23+P24 monthly Buchungen'!C2:C730,"&lt;"&amp;BE$5+1,'P23+P24 monthly Buchungen'!P2:P730,"Ausgaben")</f>
        <v>0</v>
      </c>
      <c r="BF34" s="21"/>
      <c r="BI34" s="26">
        <f>SUMIFS('P23+P24 monthly Buchungen'!F2:F730,'P23+P24 monthly Buchungen'!D2:D730,$E34,'P23+P24 monthly Buchungen'!C2:C730,"&gt;="&amp;BI$4,'P23+P24 monthly Buchungen'!C2:C730,"&lt;"&amp;BI$5+1,'P23+P24 monthly Buchungen'!L2:L730,"Ausgaben")-SUMIFS('P23+P24 monthly Buchungen'!F2:F730,'P23+P24 monthly Buchungen'!D2:D730,$E34,'P23+P24 monthly Buchungen'!C2:C730,"&gt;="&amp;BI$4,'P23+P24 monthly Buchungen'!C2:C730,"&lt;"&amp;BI$5+1,'P23+P24 monthly Buchungen'!P2:P730,"Einnahmen")+SUMIFS('P23+P24 monthly Buchungen'!F2:F730,'P23+P24 monthly Buchungen'!D2:D730,$E34,'P23+P24 monthly Buchungen'!C2:C730,"&gt;="&amp;BI$4,'P23+P24 monthly Buchungen'!C2:C730,"&lt;"&amp;BI$5+1,'P23+P24 monthly Buchungen'!L2:L730,"Einnahmen")-SUMIFS('P23+P24 monthly Buchungen'!F2:F730,'P23+P24 monthly Buchungen'!D2:D730,$E34,'P23+P24 monthly Buchungen'!C2:C730,"&gt;="&amp;BI$4,'P23+P24 monthly Buchungen'!C2:C730,"&lt;"&amp;BI$5+1,'P23+P24 monthly Buchungen'!P2:P730,"Ausgaben")</f>
        <v>0</v>
      </c>
      <c r="BJ34" s="21"/>
      <c r="BM34" s="26">
        <f>SUMIFS('P23+P24 monthly Buchungen'!F2:F730,'P23+P24 monthly Buchungen'!D2:D730,$E34,'P23+P24 monthly Buchungen'!C2:C730,"&gt;="&amp;BM$4,'P23+P24 monthly Buchungen'!C2:C730,"&lt;"&amp;BM$5+1,'P23+P24 monthly Buchungen'!L2:L730,"Ausgaben")-SUMIFS('P23+P24 monthly Buchungen'!F2:F730,'P23+P24 monthly Buchungen'!D2:D730,$E34,'P23+P24 monthly Buchungen'!C2:C730,"&gt;="&amp;BM$4,'P23+P24 monthly Buchungen'!C2:C730,"&lt;"&amp;BM$5+1,'P23+P24 monthly Buchungen'!P2:P730,"Einnahmen")+SUMIFS('P23+P24 monthly Buchungen'!F2:F730,'P23+P24 monthly Buchungen'!D2:D730,$E34,'P23+P24 monthly Buchungen'!C2:C730,"&gt;="&amp;BM$4,'P23+P24 monthly Buchungen'!C2:C730,"&lt;"&amp;BM$5+1,'P23+P24 monthly Buchungen'!L2:L730,"Einnahmen")-SUMIFS('P23+P24 monthly Buchungen'!F2:F730,'P23+P24 monthly Buchungen'!D2:D730,$E34,'P23+P24 monthly Buchungen'!C2:C730,"&gt;="&amp;BM$4,'P23+P24 monthly Buchungen'!C2:C730,"&lt;"&amp;BM$5+1,'P23+P24 monthly Buchungen'!P2:P730,"Ausgaben")</f>
        <v>0</v>
      </c>
      <c r="BN34" s="21"/>
      <c r="BQ34" s="26">
        <f>SUMIFS('P23+P24 monthly Buchungen'!F2:F730,'P23+P24 monthly Buchungen'!D2:D730,$E34,'P23+P24 monthly Buchungen'!C2:C730,"&gt;="&amp;BQ$4,'P23+P24 monthly Buchungen'!C2:C730,"&lt;"&amp;BQ$5+1,'P23+P24 monthly Buchungen'!L2:L730,"Ausgaben")-SUMIFS('P23+P24 monthly Buchungen'!F2:F730,'P23+P24 monthly Buchungen'!D2:D730,$E34,'P23+P24 monthly Buchungen'!C2:C730,"&gt;="&amp;BQ$4,'P23+P24 monthly Buchungen'!C2:C730,"&lt;"&amp;BQ$5+1,'P23+P24 monthly Buchungen'!P2:P730,"Einnahmen")+SUMIFS('P23+P24 monthly Buchungen'!F2:F730,'P23+P24 monthly Buchungen'!D2:D730,$E34,'P23+P24 monthly Buchungen'!C2:C730,"&gt;="&amp;BQ$4,'P23+P24 monthly Buchungen'!C2:C730,"&lt;"&amp;BQ$5+1,'P23+P24 monthly Buchungen'!L2:L730,"Einnahmen")-SUMIFS('P23+P24 monthly Buchungen'!F2:F730,'P23+P24 monthly Buchungen'!D2:D730,$E34,'P23+P24 monthly Buchungen'!C2:C730,"&gt;="&amp;BQ$4,'P23+P24 monthly Buchungen'!C2:C730,"&lt;"&amp;BQ$5+1,'P23+P24 monthly Buchungen'!P2:P730,"Ausgaben")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Buchungen'!F2:F730,'P23+P24 monthly Buchungen'!D2:D730,$E34,'P23+P24 monthly Buchungen'!C2:C730,"&gt;="&amp;CC$4,'P23+P24 monthly Buchungen'!C2:C730,"&lt;"&amp;CC$5+1,'P23+P24 monthly Buchungen'!L2:L730,"Ausgaben")-SUMIFS('P23+P24 monthly Buchungen'!F2:F730,'P23+P24 monthly Buchungen'!D2:D730,$E34,'P23+P24 monthly Buchungen'!C2:C730,"&gt;="&amp;CC$4,'P23+P24 monthly Buchungen'!C2:C730,"&lt;"&amp;CC$5+1,'P23+P24 monthly Buchungen'!P2:P730,"Einnahmen")+SUMIFS('P23+P24 monthly Buchungen'!F2:F730,'P23+P24 monthly Buchungen'!D2:D730,$E34,'P23+P24 monthly Buchungen'!C2:C730,"&gt;="&amp;CC$4,'P23+P24 monthly Buchungen'!C2:C730,"&lt;"&amp;CC$5+1,'P23+P24 monthly Buchungen'!L2:L730,"Einnahmen")-SUMIFS('P23+P24 monthly Buchungen'!F2:F730,'P23+P24 monthly Buchungen'!D2:D730,$E34,'P23+P24 monthly Buchungen'!C2:C730,"&gt;="&amp;CC$4,'P23+P24 monthly Buchungen'!C2:C730,"&lt;"&amp;CC$5+1,'P23+P24 monthly Buchungen'!P2:P730,"Ausgaben")</f>
        <v>0</v>
      </c>
      <c r="CD34" s="21"/>
      <c r="CG34" s="26">
        <f>SUMIFS('P23+P24 monthly Buchungen'!F2:F730,'P23+P24 monthly Buchungen'!D2:D730,$E34,'P23+P24 monthly Buchungen'!C2:C730,"&gt;="&amp;CG$4,'P23+P24 monthly Buchungen'!C2:C730,"&lt;"&amp;CG$5+1,'P23+P24 monthly Buchungen'!L2:L730,"Ausgaben")-SUMIFS('P23+P24 monthly Buchungen'!F2:F730,'P23+P24 monthly Buchungen'!D2:D730,$E34,'P23+P24 monthly Buchungen'!C2:C730,"&gt;="&amp;CG$4,'P23+P24 monthly Buchungen'!C2:C730,"&lt;"&amp;CG$5+1,'P23+P24 monthly Buchungen'!P2:P730,"Einnahmen")+SUMIFS('P23+P24 monthly Buchungen'!F2:F730,'P23+P24 monthly Buchungen'!D2:D730,$E34,'P23+P24 monthly Buchungen'!C2:C730,"&gt;="&amp;CG$4,'P23+P24 monthly Buchungen'!C2:C730,"&lt;"&amp;CG$5+1,'P23+P24 monthly Buchungen'!L2:L730,"Einnahmen")-SUMIFS('P23+P24 monthly Buchungen'!F2:F730,'P23+P24 monthly Buchungen'!D2:D730,$E34,'P23+P24 monthly Buchungen'!C2:C730,"&gt;="&amp;CG$4,'P23+P24 monthly Buchungen'!C2:C730,"&lt;"&amp;CG$5+1,'P23+P24 monthly Buchungen'!P2:P730,"Ausgaben")</f>
        <v>0</v>
      </c>
      <c r="CH34" s="21"/>
      <c r="CK34" s="26">
        <f>SUMIFS('P23+P24 monthly Buchungen'!F2:F730,'P23+P24 monthly Buchungen'!D2:D730,$E34,'P23+P24 monthly Buchungen'!C2:C730,"&gt;="&amp;CK$4,'P23+P24 monthly Buchungen'!C2:C730,"&lt;"&amp;CK$5+1,'P23+P24 monthly Buchungen'!L2:L730,"Ausgaben")-SUMIFS('P23+P24 monthly Buchungen'!F2:F730,'P23+P24 monthly Buchungen'!D2:D730,$E34,'P23+P24 monthly Buchungen'!C2:C730,"&gt;="&amp;CK$4,'P23+P24 monthly Buchungen'!C2:C730,"&lt;"&amp;CK$5+1,'P23+P24 monthly Buchungen'!P2:P730,"Einnahmen")+SUMIFS('P23+P24 monthly Buchungen'!F2:F730,'P23+P24 monthly Buchungen'!D2:D730,$E34,'P23+P24 monthly Buchungen'!C2:C730,"&gt;="&amp;CK$4,'P23+P24 monthly Buchungen'!C2:C730,"&lt;"&amp;CK$5+1,'P23+P24 monthly Buchungen'!L2:L730,"Einnahmen")-SUMIFS('P23+P24 monthly Buchungen'!F2:F730,'P23+P24 monthly Buchungen'!D2:D730,$E34,'P23+P24 monthly Buchungen'!C2:C730,"&gt;="&amp;CK$4,'P23+P24 monthly Buchungen'!C2:C730,"&lt;"&amp;CK$5+1,'P23+P24 monthly Buchungen'!P2:P730,"Ausgaben")</f>
        <v>0</v>
      </c>
      <c r="CL34" s="21"/>
      <c r="CO34" s="26">
        <f>SUMIFS('P23+P24 monthly Buchungen'!F2:F730,'P23+P24 monthly Buchungen'!D2:D730,$E34,'P23+P24 monthly Buchungen'!C2:C730,"&gt;="&amp;CO$4,'P23+P24 monthly Buchungen'!C2:C730,"&lt;"&amp;CO$5+1,'P23+P24 monthly Buchungen'!L2:L730,"Ausgaben")-SUMIFS('P23+P24 monthly Buchungen'!F2:F730,'P23+P24 monthly Buchungen'!D2:D730,$E34,'P23+P24 monthly Buchungen'!C2:C730,"&gt;="&amp;CO$4,'P23+P24 monthly Buchungen'!C2:C730,"&lt;"&amp;CO$5+1,'P23+P24 monthly Buchungen'!P2:P730,"Einnahmen")+SUMIFS('P23+P24 monthly Buchungen'!F2:F730,'P23+P24 monthly Buchungen'!D2:D730,$E34,'P23+P24 monthly Buchungen'!C2:C730,"&gt;="&amp;CO$4,'P23+P24 monthly Buchungen'!C2:C730,"&lt;"&amp;CO$5+1,'P23+P24 monthly Buchungen'!L2:L730,"Einnahmen")-SUMIFS('P23+P24 monthly Buchungen'!F2:F730,'P23+P24 monthly Buchungen'!D2:D730,$E34,'P23+P24 monthly Buchungen'!C2:C730,"&gt;="&amp;CO$4,'P23+P24 monthly Buchungen'!C2:C730,"&lt;"&amp;CO$5+1,'P23+P24 monthly Buchungen'!P2:P730,"Ausgaben")</f>
        <v>0</v>
      </c>
      <c r="CP34" s="21"/>
      <c r="CS34" s="26">
        <f>SUMIFS('P23+P24 monthly Buchungen'!F2:F730,'P23+P24 monthly Buchungen'!D2:D730,$E34,'P23+P24 monthly Buchungen'!C2:C730,"&gt;="&amp;CS$4,'P23+P24 monthly Buchungen'!C2:C730,"&lt;"&amp;CS$5+1,'P23+P24 monthly Buchungen'!L2:L730,"Ausgaben")-SUMIFS('P23+P24 monthly Buchungen'!F2:F730,'P23+P24 monthly Buchungen'!D2:D730,$E34,'P23+P24 monthly Buchungen'!C2:C730,"&gt;="&amp;CS$4,'P23+P24 monthly Buchungen'!C2:C730,"&lt;"&amp;CS$5+1,'P23+P24 monthly Buchungen'!P2:P730,"Einnahmen")+SUMIFS('P23+P24 monthly Buchungen'!F2:F730,'P23+P24 monthly Buchungen'!D2:D730,$E34,'P23+P24 monthly Buchungen'!C2:C730,"&gt;="&amp;CS$4,'P23+P24 monthly Buchungen'!C2:C730,"&lt;"&amp;CS$5+1,'P23+P24 monthly Buchungen'!L2:L730,"Einnahmen")-SUMIFS('P23+P24 monthly Buchungen'!F2:F730,'P23+P24 monthly Buchungen'!D2:D730,$E34,'P23+P24 monthly Buchungen'!C2:C730,"&gt;="&amp;CS$4,'P23+P24 monthly Buchungen'!C2:C730,"&lt;"&amp;CS$5+1,'P23+P24 monthly Buchungen'!P2:P730,"Ausgaben")</f>
        <v>0</v>
      </c>
      <c r="CT34" s="21"/>
      <c r="CW34" s="26">
        <f>SUMIFS('P23+P24 monthly Buchungen'!F2:F730,'P23+P24 monthly Buchungen'!D2:D730,$E34,'P23+P24 monthly Buchungen'!C2:C730,"&gt;="&amp;CW$4,'P23+P24 monthly Buchungen'!C2:C730,"&lt;"&amp;CW$5+1,'P23+P24 monthly Buchungen'!L2:L730,"Ausgaben")-SUMIFS('P23+P24 monthly Buchungen'!F2:F730,'P23+P24 monthly Buchungen'!D2:D730,$E34,'P23+P24 monthly Buchungen'!C2:C730,"&gt;="&amp;CW$4,'P23+P24 monthly Buchungen'!C2:C730,"&lt;"&amp;CW$5+1,'P23+P24 monthly Buchungen'!P2:P730,"Einnahmen")+SUMIFS('P23+P24 monthly Buchungen'!F2:F730,'P23+P24 monthly Buchungen'!D2:D730,$E34,'P23+P24 monthly Buchungen'!C2:C730,"&gt;="&amp;CW$4,'P23+P24 monthly Buchungen'!C2:C730,"&lt;"&amp;CW$5+1,'P23+P24 monthly Buchungen'!L2:L730,"Einnahmen")-SUMIFS('P23+P24 monthly Buchungen'!F2:F730,'P23+P24 monthly Buchungen'!D2:D730,$E34,'P23+P24 monthly Buchungen'!C2:C730,"&gt;="&amp;CW$4,'P23+P24 monthly Buchungen'!C2:C730,"&lt;"&amp;CW$5+1,'P23+P24 monthly Buchungen'!P2:P730,"Ausgaben")</f>
        <v>0</v>
      </c>
      <c r="CX34" s="21"/>
      <c r="DA34" s="26">
        <f>SUMIFS('P23+P24 monthly Buchungen'!F2:F730,'P23+P24 monthly Buchungen'!D2:D730,$E34,'P23+P24 monthly Buchungen'!C2:C730,"&gt;="&amp;DA$4,'P23+P24 monthly Buchungen'!C2:C730,"&lt;"&amp;DA$5+1,'P23+P24 monthly Buchungen'!L2:L730,"Ausgaben")-SUMIFS('P23+P24 monthly Buchungen'!F2:F730,'P23+P24 monthly Buchungen'!D2:D730,$E34,'P23+P24 monthly Buchungen'!C2:C730,"&gt;="&amp;DA$4,'P23+P24 monthly Buchungen'!C2:C730,"&lt;"&amp;DA$5+1,'P23+P24 monthly Buchungen'!P2:P730,"Einnahmen")+SUMIFS('P23+P24 monthly Buchungen'!F2:F730,'P23+P24 monthly Buchungen'!D2:D730,$E34,'P23+P24 monthly Buchungen'!C2:C730,"&gt;="&amp;DA$4,'P23+P24 monthly Buchungen'!C2:C730,"&lt;"&amp;DA$5+1,'P23+P24 monthly Buchungen'!L2:L730,"Einnahmen")-SUMIFS('P23+P24 monthly Buchungen'!F2:F730,'P23+P24 monthly Buchungen'!D2:D730,$E34,'P23+P24 monthly Buchungen'!C2:C730,"&gt;="&amp;DA$4,'P23+P24 monthly Buchungen'!C2:C730,"&lt;"&amp;DA$5+1,'P23+P24 monthly Buchungen'!P2:P730,"Ausgaben")</f>
        <v>0</v>
      </c>
      <c r="DB34" s="21"/>
      <c r="DE34" s="26">
        <f>SUMIFS('P23+P24 monthly Buchungen'!F2:F730,'P23+P24 monthly Buchungen'!D2:D730,$E34,'P23+P24 monthly Buchungen'!C2:C730,"&gt;="&amp;DE$4,'P23+P24 monthly Buchungen'!C2:C730,"&lt;"&amp;DE$5+1,'P23+P24 monthly Buchungen'!L2:L730,"Ausgaben")-SUMIFS('P23+P24 monthly Buchungen'!F2:F730,'P23+P24 monthly Buchungen'!D2:D730,$E34,'P23+P24 monthly Buchungen'!C2:C730,"&gt;="&amp;DE$4,'P23+P24 monthly Buchungen'!C2:C730,"&lt;"&amp;DE$5+1,'P23+P24 monthly Buchungen'!P2:P730,"Einnahmen")+SUMIFS('P23+P24 monthly Buchungen'!F2:F730,'P23+P24 monthly Buchungen'!D2:D730,$E34,'P23+P24 monthly Buchungen'!C2:C730,"&gt;="&amp;DE$4,'P23+P24 monthly Buchungen'!C2:C730,"&lt;"&amp;DE$5+1,'P23+P24 monthly Buchungen'!L2:L730,"Einnahmen")-SUMIFS('P23+P24 monthly Buchungen'!F2:F730,'P23+P24 monthly Buchungen'!D2:D730,$E34,'P23+P24 monthly Buchungen'!C2:C730,"&gt;="&amp;DE$4,'P23+P24 monthly Buchungen'!C2:C730,"&lt;"&amp;DE$5+1,'P23+P24 monthly Buchungen'!P2:P730,"Ausgaben")</f>
        <v>0</v>
      </c>
      <c r="DF34" s="21"/>
      <c r="DI34" s="26">
        <f>SUMIFS('P23+P24 monthly Buchungen'!F2:F730,'P23+P24 monthly Buchungen'!D2:D730,$E34,'P23+P24 monthly Buchungen'!C2:C730,"&gt;="&amp;DI$4,'P23+P24 monthly Buchungen'!C2:C730,"&lt;"&amp;DI$5+1,'P23+P24 monthly Buchungen'!L2:L730,"Ausgaben")-SUMIFS('P23+P24 monthly Buchungen'!F2:F730,'P23+P24 monthly Buchungen'!D2:D730,$E34,'P23+P24 monthly Buchungen'!C2:C730,"&gt;="&amp;DI$4,'P23+P24 monthly Buchungen'!C2:C730,"&lt;"&amp;DI$5+1,'P23+P24 monthly Buchungen'!P2:P730,"Einnahmen")+SUMIFS('P23+P24 monthly Buchungen'!F2:F730,'P23+P24 monthly Buchungen'!D2:D730,$E34,'P23+P24 monthly Buchungen'!C2:C730,"&gt;="&amp;DI$4,'P23+P24 monthly Buchungen'!C2:C730,"&lt;"&amp;DI$5+1,'P23+P24 monthly Buchungen'!L2:L730,"Einnahmen")-SUMIFS('P23+P24 monthly Buchungen'!F2:F730,'P23+P24 monthly Buchungen'!D2:D730,$E34,'P23+P24 monthly Buchungen'!C2:C730,"&gt;="&amp;DI$4,'P23+P24 monthly Buchungen'!C2:C730,"&lt;"&amp;DI$5+1,'P23+P24 monthly Buchungen'!P2:P730,"Ausgaben")</f>
        <v>0</v>
      </c>
      <c r="DJ34" s="21"/>
      <c r="DM34" s="26">
        <f>SUMIFS('P23+P24 monthly Buchungen'!F2:F730,'P23+P24 monthly Buchungen'!D2:D730,$E34,'P23+P24 monthly Buchungen'!C2:C730,"&gt;="&amp;DM$4,'P23+P24 monthly Buchungen'!C2:C730,"&lt;"&amp;DM$5+1,'P23+P24 monthly Buchungen'!L2:L730,"Ausgaben")-SUMIFS('P23+P24 monthly Buchungen'!F2:F730,'P23+P24 monthly Buchungen'!D2:D730,$E34,'P23+P24 monthly Buchungen'!C2:C730,"&gt;="&amp;DM$4,'P23+P24 monthly Buchungen'!C2:C730,"&lt;"&amp;DM$5+1,'P23+P24 monthly Buchungen'!P2:P730,"Einnahmen")+SUMIFS('P23+P24 monthly Buchungen'!F2:F730,'P23+P24 monthly Buchungen'!D2:D730,$E34,'P23+P24 monthly Buchungen'!C2:C730,"&gt;="&amp;DM$4,'P23+P24 monthly Buchungen'!C2:C730,"&lt;"&amp;DM$5+1,'P23+P24 monthly Buchungen'!L2:L730,"Einnahmen")-SUMIFS('P23+P24 monthly Buchungen'!F2:F730,'P23+P24 monthly Buchungen'!D2:D730,$E34,'P23+P24 monthly Buchungen'!C2:C730,"&gt;="&amp;DM$4,'P23+P24 monthly Buchungen'!C2:C730,"&lt;"&amp;DM$5+1,'P23+P24 monthly Buchungen'!P2:P730,"Ausgaben")</f>
        <v>0</v>
      </c>
      <c r="DN34" s="21"/>
      <c r="DQ34" s="26">
        <f>SUMIFS('P23+P24 monthly Buchungen'!F2:F730,'P23+P24 monthly Buchungen'!D2:D730,$E34,'P23+P24 monthly Buchungen'!C2:C730,"&gt;="&amp;DQ$4,'P23+P24 monthly Buchungen'!C2:C730,"&lt;"&amp;DQ$5+1,'P23+P24 monthly Buchungen'!L2:L730,"Ausgaben")-SUMIFS('P23+P24 monthly Buchungen'!F2:F730,'P23+P24 monthly Buchungen'!D2:D730,$E34,'P23+P24 monthly Buchungen'!C2:C730,"&gt;="&amp;DQ$4,'P23+P24 monthly Buchungen'!C2:C730,"&lt;"&amp;DQ$5+1,'P23+P24 monthly Buchungen'!P2:P730,"Einnahmen")+SUMIFS('P23+P24 monthly Buchungen'!F2:F730,'P23+P24 monthly Buchungen'!D2:D730,$E34,'P23+P24 monthly Buchungen'!C2:C730,"&gt;="&amp;DQ$4,'P23+P24 monthly Buchungen'!C2:C730,"&lt;"&amp;DQ$5+1,'P23+P24 monthly Buchungen'!L2:L730,"Einnahmen")-SUMIFS('P23+P24 monthly Buchungen'!F2:F730,'P23+P24 monthly Buchungen'!D2:D730,$E34,'P23+P24 monthly Buchungen'!C2:C730,"&gt;="&amp;DQ$4,'P23+P24 monthly Buchungen'!C2:C730,"&lt;"&amp;DQ$5+1,'P23+P24 monthly Buchungen'!P2:P730,"Ausgaben")</f>
        <v>0</v>
      </c>
      <c r="DR34" s="21"/>
      <c r="DU34" s="26">
        <f>SUMIFS('P23+P24 monthly Buchungen'!F2:F730,'P23+P24 monthly Buchungen'!D2:D730,$E34,'P23+P24 monthly Buchungen'!C2:C730,"&gt;="&amp;DU$4,'P23+P24 monthly Buchungen'!C2:C730,"&lt;"&amp;DU$5+1,'P23+P24 monthly Buchungen'!L2:L730,"Ausgaben")-SUMIFS('P23+P24 monthly Buchungen'!F2:F730,'P23+P24 monthly Buchungen'!D2:D730,$E34,'P23+P24 monthly Buchungen'!C2:C730,"&gt;="&amp;DU$4,'P23+P24 monthly Buchungen'!C2:C730,"&lt;"&amp;DU$5+1,'P23+P24 monthly Buchungen'!P2:P730,"Einnahmen")+SUMIFS('P23+P24 monthly Buchungen'!F2:F730,'P23+P24 monthly Buchungen'!D2:D730,$E34,'P23+P24 monthly Buchungen'!C2:C730,"&gt;="&amp;DU$4,'P23+P24 monthly Buchungen'!C2:C730,"&lt;"&amp;DU$5+1,'P23+P24 monthly Buchungen'!L2:L730,"Einnahmen")-SUMIFS('P23+P24 monthly Buchungen'!F2:F730,'P23+P24 monthly Buchungen'!D2:D730,$E34,'P23+P24 monthly Buchungen'!C2:C730,"&gt;="&amp;DU$4,'P23+P24 monthly Buchungen'!C2:C730,"&lt;"&amp;DU$5+1,'P23+P24 monthly Buchungen'!P2:P730,"Ausgaben")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Buchungen'!F2:F730,'P23+P24 monthly Buchungen'!D2:D730,$E34,'P23+P24 monthly Buchungen'!C2:C730,"&gt;="&amp;EG$4,'P23+P24 monthly Buchungen'!C2:C730,"&lt;"&amp;EG$5+1,'P23+P24 monthly Buchungen'!L2:L730,"Ausgaben")-SUMIFS('P23+P24 monthly Buchungen'!F2:F730,'P23+P24 monthly Buchungen'!D2:D730,$E34,'P23+P24 monthly Buchungen'!C2:C730,"&gt;="&amp;EG$4,'P23+P24 monthly Buchungen'!C2:C730,"&lt;"&amp;EG$5+1,'P23+P24 monthly Buchungen'!P2:P730,"Einnahmen")+SUMIFS('P23+P24 monthly Buchungen'!F2:F730,'P23+P24 monthly Buchungen'!D2:D730,$E34,'P23+P24 monthly Buchungen'!C2:C730,"&gt;="&amp;EG$4,'P23+P24 monthly Buchungen'!C2:C730,"&lt;"&amp;EG$5+1,'P23+P24 monthly Buchungen'!L2:L730,"Einnahmen")-SUMIFS('P23+P24 monthly Buchungen'!F2:F730,'P23+P24 monthly Buchungen'!D2:D730,$E34,'P23+P24 monthly Buchungen'!C2:C730,"&gt;="&amp;EG$4,'P23+P24 monthly Buchungen'!C2:C730,"&lt;"&amp;EG$5+1,'P23+P24 monthly Buchungen'!P2:P730,"Ausgaben")</f>
        <v>0</v>
      </c>
      <c r="EH34" s="21"/>
      <c r="EK34" s="26">
        <f>SUMIFS('P23+P24 monthly Buchungen'!F2:F730,'P23+P24 monthly Buchungen'!D2:D730,$E34,'P23+P24 monthly Buchungen'!C2:C730,"&gt;="&amp;EK$4,'P23+P24 monthly Buchungen'!C2:C730,"&lt;"&amp;EK$5+1,'P23+P24 monthly Buchungen'!L2:L730,"Ausgaben")-SUMIFS('P23+P24 monthly Buchungen'!F2:F730,'P23+P24 monthly Buchungen'!D2:D730,$E34,'P23+P24 monthly Buchungen'!C2:C730,"&gt;="&amp;EK$4,'P23+P24 monthly Buchungen'!C2:C730,"&lt;"&amp;EK$5+1,'P23+P24 monthly Buchungen'!P2:P730,"Einnahmen")+SUMIFS('P23+P24 monthly Buchungen'!F2:F730,'P23+P24 monthly Buchungen'!D2:D730,$E34,'P23+P24 monthly Buchungen'!C2:C730,"&gt;="&amp;EK$4,'P23+P24 monthly Buchungen'!C2:C730,"&lt;"&amp;EK$5+1,'P23+P24 monthly Buchungen'!L2:L730,"Einnahmen")-SUMIFS('P23+P24 monthly Buchungen'!F2:F730,'P23+P24 monthly Buchungen'!D2:D730,$E34,'P23+P24 monthly Buchungen'!C2:C730,"&gt;="&amp;EK$4,'P23+P24 monthly Buchungen'!C2:C730,"&lt;"&amp;EK$5+1,'P23+P24 monthly Buchungen'!P2:P730,"Ausgaben")</f>
        <v>0</v>
      </c>
      <c r="EL34" s="21"/>
      <c r="EO34" s="26">
        <f>SUMIFS('P23+P24 monthly Buchungen'!F2:F730,'P23+P24 monthly Buchungen'!D2:D730,$E34,'P23+P24 monthly Buchungen'!C2:C730,"&gt;="&amp;EO$4,'P23+P24 monthly Buchungen'!C2:C730,"&lt;"&amp;EO$5+1,'P23+P24 monthly Buchungen'!L2:L730,"Ausgaben")-SUMIFS('P23+P24 monthly Buchungen'!F2:F730,'P23+P24 monthly Buchungen'!D2:D730,$E34,'P23+P24 monthly Buchungen'!C2:C730,"&gt;="&amp;EO$4,'P23+P24 monthly Buchungen'!C2:C730,"&lt;"&amp;EO$5+1,'P23+P24 monthly Buchungen'!P2:P730,"Einnahmen")+SUMIFS('P23+P24 monthly Buchungen'!F2:F730,'P23+P24 monthly Buchungen'!D2:D730,$E34,'P23+P24 monthly Buchungen'!C2:C730,"&gt;="&amp;EO$4,'P23+P24 monthly Buchungen'!C2:C730,"&lt;"&amp;EO$5+1,'P23+P24 monthly Buchungen'!L2:L730,"Einnahmen")-SUMIFS('P23+P24 monthly Buchungen'!F2:F730,'P23+P24 monthly Buchungen'!D2:D730,$E34,'P23+P24 monthly Buchungen'!C2:C730,"&gt;="&amp;EO$4,'P23+P24 monthly Buchungen'!C2:C730,"&lt;"&amp;EO$5+1,'P23+P24 monthly Buchungen'!P2:P730,"Ausgaben")</f>
        <v>0</v>
      </c>
      <c r="EP34" s="21"/>
      <c r="ES34" s="26">
        <f>SUMIFS('P23+P24 monthly Buchungen'!F2:F730,'P23+P24 monthly Buchungen'!D2:D730,$E34,'P23+P24 monthly Buchungen'!C2:C730,"&gt;="&amp;ES$4,'P23+P24 monthly Buchungen'!C2:C730,"&lt;"&amp;ES$5+1,'P23+P24 monthly Buchungen'!L2:L730,"Ausgaben")-SUMIFS('P23+P24 monthly Buchungen'!F2:F730,'P23+P24 monthly Buchungen'!D2:D730,$E34,'P23+P24 monthly Buchungen'!C2:C730,"&gt;="&amp;ES$4,'P23+P24 monthly Buchungen'!C2:C730,"&lt;"&amp;ES$5+1,'P23+P24 monthly Buchungen'!P2:P730,"Einnahmen")+SUMIFS('P23+P24 monthly Buchungen'!F2:F730,'P23+P24 monthly Buchungen'!D2:D730,$E34,'P23+P24 monthly Buchungen'!C2:C730,"&gt;="&amp;ES$4,'P23+P24 monthly Buchungen'!C2:C730,"&lt;"&amp;ES$5+1,'P23+P24 monthly Buchungen'!L2:L730,"Einnahmen")-SUMIFS('P23+P24 monthly Buchungen'!F2:F730,'P23+P24 monthly Buchungen'!D2:D730,$E34,'P23+P24 monthly Buchungen'!C2:C730,"&gt;="&amp;ES$4,'P23+P24 monthly Buchungen'!C2:C730,"&lt;"&amp;ES$5+1,'P23+P24 monthly Buchungen'!P2:P730,"Ausgaben")</f>
        <v>0</v>
      </c>
      <c r="ET34" s="21"/>
      <c r="EW34" s="26">
        <f>SUMIFS('P23+P24 monthly Buchungen'!F2:F730,'P23+P24 monthly Buchungen'!D2:D730,$E34,'P23+P24 monthly Buchungen'!C2:C730,"&gt;="&amp;EW$4,'P23+P24 monthly Buchungen'!C2:C730,"&lt;"&amp;EW$5+1,'P23+P24 monthly Buchungen'!L2:L730,"Ausgaben")-SUMIFS('P23+P24 monthly Buchungen'!F2:F730,'P23+P24 monthly Buchungen'!D2:D730,$E34,'P23+P24 monthly Buchungen'!C2:C730,"&gt;="&amp;EW$4,'P23+P24 monthly Buchungen'!C2:C730,"&lt;"&amp;EW$5+1,'P23+P24 monthly Buchungen'!P2:P730,"Einnahmen")+SUMIFS('P23+P24 monthly Buchungen'!F2:F730,'P23+P24 monthly Buchungen'!D2:D730,$E34,'P23+P24 monthly Buchungen'!C2:C730,"&gt;="&amp;EW$4,'P23+P24 monthly Buchungen'!C2:C730,"&lt;"&amp;EW$5+1,'P23+P24 monthly Buchungen'!L2:L730,"Einnahmen")-SUMIFS('P23+P24 monthly Buchungen'!F2:F730,'P23+P24 monthly Buchungen'!D2:D730,$E34,'P23+P24 monthly Buchungen'!C2:C730,"&gt;="&amp;EW$4,'P23+P24 monthly Buchungen'!C2:C730,"&lt;"&amp;EW$5+1,'P23+P24 monthly Buchungen'!P2:P730,"Ausgaben")</f>
        <v>0</v>
      </c>
      <c r="EX34" s="21"/>
      <c r="FA34" s="26">
        <f>SUMIFS('P23+P24 monthly Buchungen'!F2:F730,'P23+P24 monthly Buchungen'!D2:D730,$E34,'P23+P24 monthly Buchungen'!C2:C730,"&gt;="&amp;FA$4,'P23+P24 monthly Buchungen'!C2:C730,"&lt;"&amp;FA$5+1,'P23+P24 monthly Buchungen'!L2:L730,"Ausgaben")-SUMIFS('P23+P24 monthly Buchungen'!F2:F730,'P23+P24 monthly Buchungen'!D2:D730,$E34,'P23+P24 monthly Buchungen'!C2:C730,"&gt;="&amp;FA$4,'P23+P24 monthly Buchungen'!C2:C730,"&lt;"&amp;FA$5+1,'P23+P24 monthly Buchungen'!P2:P730,"Einnahmen")+SUMIFS('P23+P24 monthly Buchungen'!F2:F730,'P23+P24 monthly Buchungen'!D2:D730,$E34,'P23+P24 monthly Buchungen'!C2:C730,"&gt;="&amp;FA$4,'P23+P24 monthly Buchungen'!C2:C730,"&lt;"&amp;FA$5+1,'P23+P24 monthly Buchungen'!L2:L730,"Einnahmen")-SUMIFS('P23+P24 monthly Buchungen'!F2:F730,'P23+P24 monthly Buchungen'!D2:D730,$E34,'P23+P24 monthly Buchungen'!C2:C730,"&gt;="&amp;FA$4,'P23+P24 monthly Buchungen'!C2:C730,"&lt;"&amp;FA$5+1,'P23+P24 monthly Buchungen'!P2:P730,"Ausgaben")</f>
        <v>0</v>
      </c>
      <c r="FB34" s="21"/>
      <c r="FE34" s="26">
        <f>SUMIFS('P23+P24 monthly Buchungen'!F2:F730,'P23+P24 monthly Buchungen'!D2:D730,$E34,'P23+P24 monthly Buchungen'!C2:C730,"&gt;="&amp;FE$4,'P23+P24 monthly Buchungen'!C2:C730,"&lt;"&amp;FE$5+1,'P23+P24 monthly Buchungen'!L2:L730,"Ausgaben")-SUMIFS('P23+P24 monthly Buchungen'!F2:F730,'P23+P24 monthly Buchungen'!D2:D730,$E34,'P23+P24 monthly Buchungen'!C2:C730,"&gt;="&amp;FE$4,'P23+P24 monthly Buchungen'!C2:C730,"&lt;"&amp;FE$5+1,'P23+P24 monthly Buchungen'!P2:P730,"Einnahmen")+SUMIFS('P23+P24 monthly Buchungen'!F2:F730,'P23+P24 monthly Buchungen'!D2:D730,$E34,'P23+P24 monthly Buchungen'!C2:C730,"&gt;="&amp;FE$4,'P23+P24 monthly Buchungen'!C2:C730,"&lt;"&amp;FE$5+1,'P23+P24 monthly Buchungen'!L2:L730,"Einnahmen")-SUMIFS('P23+P24 monthly Buchungen'!F2:F730,'P23+P24 monthly Buchungen'!D2:D730,$E34,'P23+P24 monthly Buchungen'!C2:C730,"&gt;="&amp;FE$4,'P23+P24 monthly Buchungen'!C2:C730,"&lt;"&amp;FE$5+1,'P23+P24 monthly Buchungen'!P2:P730,"Ausgaben")</f>
        <v>0</v>
      </c>
      <c r="FF34" s="21"/>
      <c r="FI34" s="26">
        <f>SUMIFS('P23+P24 monthly Buchungen'!F2:F730,'P23+P24 monthly Buchungen'!D2:D730,$E34,'P23+P24 monthly Buchungen'!C2:C730,"&gt;="&amp;FI$4,'P23+P24 monthly Buchungen'!C2:C730,"&lt;"&amp;FI$5+1,'P23+P24 monthly Buchungen'!L2:L730,"Ausgaben")-SUMIFS('P23+P24 monthly Buchungen'!F2:F730,'P23+P24 monthly Buchungen'!D2:D730,$E34,'P23+P24 monthly Buchungen'!C2:C730,"&gt;="&amp;FI$4,'P23+P24 monthly Buchungen'!C2:C730,"&lt;"&amp;FI$5+1,'P23+P24 monthly Buchungen'!P2:P730,"Einnahmen")+SUMIFS('P23+P24 monthly Buchungen'!F2:F730,'P23+P24 monthly Buchungen'!D2:D730,$E34,'P23+P24 monthly Buchungen'!C2:C730,"&gt;="&amp;FI$4,'P23+P24 monthly Buchungen'!C2:C730,"&lt;"&amp;FI$5+1,'P23+P24 monthly Buchungen'!L2:L730,"Einnahmen")-SUMIFS('P23+P24 monthly Buchungen'!F2:F730,'P23+P24 monthly Buchungen'!D2:D730,$E34,'P23+P24 monthly Buchungen'!C2:C730,"&gt;="&amp;FI$4,'P23+P24 monthly Buchungen'!C2:C730,"&lt;"&amp;FI$5+1,'P23+P24 monthly Buchungen'!P2:P730,"Ausgaben")</f>
        <v>0</v>
      </c>
      <c r="FJ34" s="21"/>
      <c r="FM34" s="26">
        <f>SUMIFS('P23+P24 monthly Buchungen'!F2:F730,'P23+P24 monthly Buchungen'!D2:D730,$E34,'P23+P24 monthly Buchungen'!C2:C730,"&gt;="&amp;FM$4,'P23+P24 monthly Buchungen'!C2:C730,"&lt;"&amp;FM$5+1,'P23+P24 monthly Buchungen'!L2:L730,"Ausgaben")-SUMIFS('P23+P24 monthly Buchungen'!F2:F730,'P23+P24 monthly Buchungen'!D2:D730,$E34,'P23+P24 monthly Buchungen'!C2:C730,"&gt;="&amp;FM$4,'P23+P24 monthly Buchungen'!C2:C730,"&lt;"&amp;FM$5+1,'P23+P24 monthly Buchungen'!P2:P730,"Einnahmen")+SUMIFS('P23+P24 monthly Buchungen'!F2:F730,'P23+P24 monthly Buchungen'!D2:D730,$E34,'P23+P24 monthly Buchungen'!C2:C730,"&gt;="&amp;FM$4,'P23+P24 monthly Buchungen'!C2:C730,"&lt;"&amp;FM$5+1,'P23+P24 monthly Buchungen'!L2:L730,"Einnahmen")-SUMIFS('P23+P24 monthly Buchungen'!F2:F730,'P23+P24 monthly Buchungen'!D2:D730,$E34,'P23+P24 monthly Buchungen'!C2:C730,"&gt;="&amp;FM$4,'P23+P24 monthly Buchungen'!C2:C730,"&lt;"&amp;FM$5+1,'P23+P24 monthly Buchungen'!P2:P730,"Ausgaben")</f>
        <v>0</v>
      </c>
      <c r="FN34" s="21"/>
      <c r="FQ34" s="26">
        <f>SUMIFS('P23+P24 monthly Buchungen'!F2:F730,'P23+P24 monthly Buchungen'!D2:D730,$E34,'P23+P24 monthly Buchungen'!C2:C730,"&gt;="&amp;FQ$4,'P23+P24 monthly Buchungen'!C2:C730,"&lt;"&amp;FQ$5+1,'P23+P24 monthly Buchungen'!L2:L730,"Ausgaben")-SUMIFS('P23+P24 monthly Buchungen'!F2:F730,'P23+P24 monthly Buchungen'!D2:D730,$E34,'P23+P24 monthly Buchungen'!C2:C730,"&gt;="&amp;FQ$4,'P23+P24 monthly Buchungen'!C2:C730,"&lt;"&amp;FQ$5+1,'P23+P24 monthly Buchungen'!P2:P730,"Einnahmen")+SUMIFS('P23+P24 monthly Buchungen'!F2:F730,'P23+P24 monthly Buchungen'!D2:D730,$E34,'P23+P24 monthly Buchungen'!C2:C730,"&gt;="&amp;FQ$4,'P23+P24 monthly Buchungen'!C2:C730,"&lt;"&amp;FQ$5+1,'P23+P24 monthly Buchungen'!L2:L730,"Einnahmen")-SUMIFS('P23+P24 monthly Buchungen'!F2:F730,'P23+P24 monthly Buchungen'!D2:D730,$E34,'P23+P24 monthly Buchungen'!C2:C730,"&gt;="&amp;FQ$4,'P23+P24 monthly Buchungen'!C2:C730,"&lt;"&amp;FQ$5+1,'P23+P24 monthly Buchungen'!P2:P730,"Ausgaben")</f>
        <v>0</v>
      </c>
      <c r="FR34" s="21"/>
      <c r="FU34" s="26">
        <f>SUMIFS('P23+P24 monthly Buchungen'!F2:F730,'P23+P24 monthly Buchungen'!D2:D730,$E34,'P23+P24 monthly Buchungen'!C2:C730,"&gt;="&amp;FU$4,'P23+P24 monthly Buchungen'!C2:C730,"&lt;"&amp;FU$5+1,'P23+P24 monthly Buchungen'!L2:L730,"Ausgaben")-SUMIFS('P23+P24 monthly Buchungen'!F2:F730,'P23+P24 monthly Buchungen'!D2:D730,$E34,'P23+P24 monthly Buchungen'!C2:C730,"&gt;="&amp;FU$4,'P23+P24 monthly Buchungen'!C2:C730,"&lt;"&amp;FU$5+1,'P23+P24 monthly Buchungen'!P2:P730,"Einnahmen")+SUMIFS('P23+P24 monthly Buchungen'!F2:F730,'P23+P24 monthly Buchungen'!D2:D730,$E34,'P23+P24 monthly Buchungen'!C2:C730,"&gt;="&amp;FU$4,'P23+P24 monthly Buchungen'!C2:C730,"&lt;"&amp;FU$5+1,'P23+P24 monthly Buchungen'!L2:L730,"Einnahmen")-SUMIFS('P23+P24 monthly Buchungen'!F2:F730,'P23+P24 monthly Buchungen'!D2:D730,$E34,'P23+P24 monthly Buchungen'!C2:C730,"&gt;="&amp;FU$4,'P23+P24 monthly Buchungen'!C2:C730,"&lt;"&amp;FU$5+1,'P23+P24 monthly Buchungen'!P2:P730,"Ausgaben")</f>
        <v>0</v>
      </c>
      <c r="FV34" s="21"/>
      <c r="FY34" s="26">
        <f>SUMIFS('P23+P24 monthly Buchungen'!F2:F730,'P23+P24 monthly Buchungen'!D2:D730,$E34,'P23+P24 monthly Buchungen'!C2:C730,"&gt;="&amp;FY$4,'P23+P24 monthly Buchungen'!C2:C730,"&lt;"&amp;FY$5+1,'P23+P24 monthly Buchungen'!L2:L730,"Ausgaben")-SUMIFS('P23+P24 monthly Buchungen'!F2:F730,'P23+P24 monthly Buchungen'!D2:D730,$E34,'P23+P24 monthly Buchungen'!C2:C730,"&gt;="&amp;FY$4,'P23+P24 monthly Buchungen'!C2:C730,"&lt;"&amp;FY$5+1,'P23+P24 monthly Buchungen'!P2:P730,"Einnahmen")+SUMIFS('P23+P24 monthly Buchungen'!F2:F730,'P23+P24 monthly Buchungen'!D2:D730,$E34,'P23+P24 monthly Buchungen'!C2:C730,"&gt;="&amp;FY$4,'P23+P24 monthly Buchungen'!C2:C730,"&lt;"&amp;FY$5+1,'P23+P24 monthly Buchungen'!L2:L730,"Einnahmen")-SUMIFS('P23+P24 monthly Buchungen'!F2:F730,'P23+P24 monthly Buchungen'!D2:D730,$E34,'P23+P24 monthly Buchungen'!C2:C730,"&gt;="&amp;FY$4,'P23+P24 monthly Buchungen'!C2:C730,"&lt;"&amp;FY$5+1,'P23+P24 monthly Buchungen'!P2:P730,"Ausgaben")</f>
        <v>0</v>
      </c>
      <c r="FZ34" s="21"/>
      <c r="GC34" s="26">
        <f>SUMIFS('P23+P24 monthly Buchungen'!F2:F730,'P23+P24 monthly Buchungen'!D2:D730,$E34,'P23+P24 monthly Buchungen'!C2:C730,"&gt;="&amp;GC$4,'P23+P24 monthly Buchungen'!C2:C730,"&lt;"&amp;GC$5+1,'P23+P24 monthly Buchungen'!L2:L730,"Ausgaben")-SUMIFS('P23+P24 monthly Buchungen'!F2:F730,'P23+P24 monthly Buchungen'!D2:D730,$E34,'P23+P24 monthly Buchungen'!C2:C730,"&gt;="&amp;GC$4,'P23+P24 monthly Buchungen'!C2:C730,"&lt;"&amp;GC$5+1,'P23+P24 monthly Buchungen'!P2:P730,"Einnahmen")+SUMIFS('P23+P24 monthly Buchungen'!F2:F730,'P23+P24 monthly Buchungen'!D2:D730,$E34,'P23+P24 monthly Buchungen'!C2:C730,"&gt;="&amp;GC$4,'P23+P24 monthly Buchungen'!C2:C730,"&lt;"&amp;GC$5+1,'P23+P24 monthly Buchungen'!L2:L730,"Einnahmen")-SUMIFS('P23+P24 monthly Buchungen'!F2:F730,'P23+P24 monthly Buchungen'!D2:D730,$E34,'P23+P24 monthly Buchungen'!C2:C730,"&gt;="&amp;GC$4,'P23+P24 monthly Buchungen'!C2:C730,"&lt;"&amp;GC$5+1,'P23+P24 monthly Buchungen'!P2:P730,"Ausgaben")</f>
        <v>0</v>
      </c>
    </row>
    <row r="35" spans="2:185" ht="18" x14ac:dyDescent="0.2">
      <c r="C35" s="24" t="s">
        <v>5204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v>9700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6913.6299999999992</v>
      </c>
      <c r="X35" s="45"/>
      <c r="Y35" s="43"/>
      <c r="Z35" s="25"/>
      <c r="AA35" s="46">
        <f>SUM(AB36:AB38)</f>
        <v>2206.1799999999998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  <c r="AT35" s="25"/>
      <c r="AU35" s="46">
        <f>SUM(AV36:AV38)</f>
        <v>0</v>
      </c>
      <c r="AV35" s="45"/>
      <c r="AW35" s="43"/>
      <c r="AX35" s="25"/>
      <c r="AY35" s="46">
        <f>SUM(AZ36:AZ38)</f>
        <v>0</v>
      </c>
      <c r="AZ35" s="45"/>
      <c r="BA35" s="43"/>
      <c r="BB35" s="25"/>
      <c r="BC35" s="46">
        <f>SUM(BD36:BD38)</f>
        <v>0</v>
      </c>
      <c r="BD35" s="45"/>
      <c r="BE35" s="43"/>
      <c r="BF35" s="25"/>
      <c r="BG35" s="46">
        <f>SUM(BH36:BH38)</f>
        <v>0</v>
      </c>
      <c r="BH35" s="45"/>
      <c r="BI35" s="43"/>
      <c r="BJ35" s="25"/>
      <c r="BK35" s="46">
        <f>SUM(BL36:BL38)</f>
        <v>0</v>
      </c>
      <c r="BL35" s="45"/>
      <c r="BM35" s="43"/>
      <c r="BN35" s="25"/>
      <c r="BO35" s="46">
        <f>SUM(BP36:BP38)</f>
        <v>0</v>
      </c>
      <c r="BP35" s="45"/>
      <c r="BQ35" s="43"/>
      <c r="BR35" s="25"/>
      <c r="BS35" s="46">
        <f>SUM(BT36:BT38)</f>
        <v>0</v>
      </c>
      <c r="BT35" s="45"/>
      <c r="BU35" s="43"/>
      <c r="BV35" s="25"/>
      <c r="BW35" s="46">
        <f>SUM(BX36:BX38)</f>
        <v>0</v>
      </c>
      <c r="BX35" s="45"/>
      <c r="BY35" s="43"/>
      <c r="BZ35" s="25"/>
      <c r="CA35" s="46">
        <f>SUM(CB36:CB38)</f>
        <v>0</v>
      </c>
      <c r="CB35" s="45"/>
      <c r="CC35" s="43"/>
      <c r="CD35" s="25"/>
      <c r="CE35" s="46">
        <f>SUM(CF36:CF38)</f>
        <v>0</v>
      </c>
      <c r="CF35" s="45"/>
      <c r="CG35" s="43"/>
      <c r="CH35" s="25"/>
      <c r="CI35" s="46">
        <f>SUM(CJ36:CJ38)</f>
        <v>0</v>
      </c>
      <c r="CJ35" s="45"/>
      <c r="CK35" s="43"/>
      <c r="CL35" s="25"/>
      <c r="CM35" s="46">
        <f>SUM(CN36:CN38)</f>
        <v>0</v>
      </c>
      <c r="CN35" s="45"/>
      <c r="CO35" s="43"/>
      <c r="CP35" s="25"/>
      <c r="CQ35" s="46">
        <f>SUM(CR36:CR38)</f>
        <v>0</v>
      </c>
      <c r="CR35" s="45"/>
      <c r="CS35" s="43"/>
      <c r="CT35" s="25"/>
      <c r="CU35" s="46">
        <f>SUM(CV36:CV38)</f>
        <v>0</v>
      </c>
      <c r="CV35" s="45"/>
      <c r="CW35" s="43"/>
      <c r="CX35" s="25"/>
      <c r="CY35" s="46">
        <f>SUM(CZ36:CZ38)</f>
        <v>0</v>
      </c>
      <c r="CZ35" s="45"/>
      <c r="DA35" s="43"/>
      <c r="DB35" s="25"/>
      <c r="DC35" s="46">
        <f>SUM(DD36:DD38)</f>
        <v>0</v>
      </c>
      <c r="DD35" s="45"/>
      <c r="DE35" s="43"/>
      <c r="DF35" s="25"/>
      <c r="DG35" s="46">
        <f>SUM(DH36:DH38)</f>
        <v>0</v>
      </c>
      <c r="DH35" s="45"/>
      <c r="DI35" s="43"/>
      <c r="DJ35" s="25"/>
      <c r="DK35" s="46">
        <f>SUM(DL36:DL38)</f>
        <v>0</v>
      </c>
      <c r="DL35" s="45"/>
      <c r="DM35" s="43"/>
      <c r="DN35" s="25"/>
      <c r="DO35" s="46">
        <f>SUM(DP36:DP38)</f>
        <v>0</v>
      </c>
      <c r="DP35" s="45"/>
      <c r="DQ35" s="43"/>
      <c r="DR35" s="25"/>
      <c r="DS35" s="46">
        <f>SUM(DT36:DT38)</f>
        <v>0</v>
      </c>
      <c r="DT35" s="45"/>
      <c r="DU35" s="43"/>
      <c r="DV35" s="25"/>
      <c r="DW35" s="46">
        <f>SUM(DX36:DX38)</f>
        <v>0</v>
      </c>
      <c r="DX35" s="45"/>
      <c r="DY35" s="43"/>
      <c r="DZ35" s="25"/>
      <c r="EA35" s="46">
        <f>SUM(EB36:EB38)</f>
        <v>0</v>
      </c>
      <c r="EB35" s="45"/>
      <c r="EC35" s="43"/>
      <c r="ED35" s="25"/>
      <c r="EE35" s="46">
        <f>SUM(EF36:EF38)</f>
        <v>0</v>
      </c>
      <c r="EF35" s="45"/>
      <c r="EG35" s="43"/>
      <c r="EH35" s="25"/>
      <c r="EI35" s="46">
        <f>SUM(EJ36:EJ38)</f>
        <v>0</v>
      </c>
      <c r="EJ35" s="45"/>
      <c r="EK35" s="43"/>
      <c r="EL35" s="25"/>
      <c r="EM35" s="46">
        <f>SUM(EN36:EN38)</f>
        <v>0</v>
      </c>
      <c r="EN35" s="45"/>
      <c r="EO35" s="43"/>
      <c r="EP35" s="25"/>
      <c r="EQ35" s="46">
        <f>SUM(ER36:ER38)</f>
        <v>0</v>
      </c>
      <c r="ER35" s="45"/>
      <c r="ES35" s="43"/>
      <c r="ET35" s="25"/>
      <c r="EU35" s="46">
        <f>SUM(EV36:EV38)</f>
        <v>0</v>
      </c>
      <c r="EV35" s="45"/>
      <c r="EW35" s="43"/>
      <c r="EX35" s="25"/>
      <c r="EY35" s="46">
        <f>SUM(EZ36:EZ38)</f>
        <v>0</v>
      </c>
      <c r="EZ35" s="45"/>
      <c r="FA35" s="43"/>
      <c r="FB35" s="25"/>
      <c r="FC35" s="46">
        <f>SUM(FD36:FD38)</f>
        <v>0</v>
      </c>
      <c r="FD35" s="45"/>
      <c r="FE35" s="43"/>
      <c r="FF35" s="25"/>
      <c r="FG35" s="46">
        <f>SUM(FH36:FH38)</f>
        <v>0</v>
      </c>
      <c r="FH35" s="45"/>
      <c r="FI35" s="43"/>
      <c r="FJ35" s="25"/>
      <c r="FK35" s="46">
        <f>SUM(FL36:FL38)</f>
        <v>0</v>
      </c>
      <c r="FL35" s="45"/>
      <c r="FM35" s="43"/>
      <c r="FN35" s="25"/>
      <c r="FO35" s="46">
        <f>SUM(FP36:FP38)</f>
        <v>0</v>
      </c>
      <c r="FP35" s="45"/>
      <c r="FQ35" s="43"/>
      <c r="FR35" s="25"/>
      <c r="FS35" s="46">
        <f>SUM(FT36:FT38)</f>
        <v>0</v>
      </c>
      <c r="FT35" s="45"/>
      <c r="FU35" s="43"/>
      <c r="FV35" s="25"/>
      <c r="FW35" s="46">
        <f>SUM(FX36:FX38)</f>
        <v>0</v>
      </c>
      <c r="FX35" s="45"/>
      <c r="FY35" s="43"/>
      <c r="FZ35" s="25"/>
      <c r="GA35" s="46">
        <f>SUM(GB36:GB38)</f>
        <v>0</v>
      </c>
      <c r="GB35" s="45"/>
      <c r="GC35" s="43"/>
    </row>
    <row r="36" spans="2:185" ht="16" x14ac:dyDescent="0.2">
      <c r="D36" s="27" t="s">
        <v>5359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v>7000</v>
      </c>
      <c r="Q36" s="43"/>
      <c r="R36" s="28"/>
      <c r="S36" s="27"/>
      <c r="T36" s="42">
        <f>U37</f>
        <v>0</v>
      </c>
      <c r="U36" s="43"/>
      <c r="V36" s="28"/>
      <c r="W36" s="27"/>
      <c r="X36" s="42">
        <f>Y37</f>
        <v>6191.82</v>
      </c>
      <c r="Y36" s="43"/>
      <c r="Z36" s="28"/>
      <c r="AA36" s="27"/>
      <c r="AB36" s="42">
        <f>AC37</f>
        <v>2206.1799999999998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f>AK37</f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  <c r="AT36" s="28"/>
      <c r="AU36" s="27"/>
      <c r="AV36" s="42">
        <f>AW37</f>
        <v>0</v>
      </c>
      <c r="AW36" s="43"/>
      <c r="AX36" s="28"/>
      <c r="AY36" s="27"/>
      <c r="AZ36" s="42">
        <f>BA37</f>
        <v>0</v>
      </c>
      <c r="BA36" s="43"/>
      <c r="BB36" s="28"/>
      <c r="BC36" s="27"/>
      <c r="BD36" s="42">
        <f>BE37</f>
        <v>0</v>
      </c>
      <c r="BE36" s="43"/>
      <c r="BF36" s="28"/>
      <c r="BG36" s="27"/>
      <c r="BH36" s="42">
        <f>BI37</f>
        <v>0</v>
      </c>
      <c r="BI36" s="43"/>
      <c r="BJ36" s="28"/>
      <c r="BK36" s="27"/>
      <c r="BL36" s="42">
        <f>BM37</f>
        <v>0</v>
      </c>
      <c r="BM36" s="43"/>
      <c r="BN36" s="28"/>
      <c r="BO36" s="27"/>
      <c r="BP36" s="42">
        <f>BQ37</f>
        <v>0</v>
      </c>
      <c r="BQ36" s="43"/>
      <c r="BR36" s="28"/>
      <c r="BS36" s="27"/>
      <c r="BT36" s="42">
        <v>0</v>
      </c>
      <c r="BU36" s="43"/>
      <c r="BV36" s="28"/>
      <c r="BW36" s="27"/>
      <c r="BX36" s="42">
        <v>0</v>
      </c>
      <c r="BY36" s="43"/>
      <c r="BZ36" s="28"/>
      <c r="CA36" s="27"/>
      <c r="CB36" s="42">
        <f>CC37</f>
        <v>0</v>
      </c>
      <c r="CC36" s="43"/>
      <c r="CD36" s="28"/>
      <c r="CE36" s="27"/>
      <c r="CF36" s="42">
        <f>CG37</f>
        <v>0</v>
      </c>
      <c r="CG36" s="43"/>
      <c r="CH36" s="28"/>
      <c r="CI36" s="27"/>
      <c r="CJ36" s="42">
        <f>CK37</f>
        <v>0</v>
      </c>
      <c r="CK36" s="43"/>
      <c r="CL36" s="28"/>
      <c r="CM36" s="27"/>
      <c r="CN36" s="42">
        <f>CO37</f>
        <v>0</v>
      </c>
      <c r="CO36" s="43"/>
      <c r="CP36" s="28"/>
      <c r="CQ36" s="27"/>
      <c r="CR36" s="42">
        <f>CS37</f>
        <v>0</v>
      </c>
      <c r="CS36" s="43"/>
      <c r="CT36" s="28"/>
      <c r="CU36" s="27"/>
      <c r="CV36" s="42">
        <f>CW37</f>
        <v>0</v>
      </c>
      <c r="CW36" s="43"/>
      <c r="CX36" s="28"/>
      <c r="CY36" s="27"/>
      <c r="CZ36" s="42">
        <f>DA37</f>
        <v>0</v>
      </c>
      <c r="DA36" s="43"/>
      <c r="DB36" s="28"/>
      <c r="DC36" s="27"/>
      <c r="DD36" s="42">
        <f>DE37</f>
        <v>0</v>
      </c>
      <c r="DE36" s="43"/>
      <c r="DF36" s="28"/>
      <c r="DG36" s="27"/>
      <c r="DH36" s="42">
        <f>DI37</f>
        <v>0</v>
      </c>
      <c r="DI36" s="43"/>
      <c r="DJ36" s="28"/>
      <c r="DK36" s="27"/>
      <c r="DL36" s="42">
        <f>DM37</f>
        <v>0</v>
      </c>
      <c r="DM36" s="43"/>
      <c r="DN36" s="28"/>
      <c r="DO36" s="27"/>
      <c r="DP36" s="42">
        <f>DQ37</f>
        <v>0</v>
      </c>
      <c r="DQ36" s="43"/>
      <c r="DR36" s="28"/>
      <c r="DS36" s="27"/>
      <c r="DT36" s="42">
        <f>DU37</f>
        <v>0</v>
      </c>
      <c r="DU36" s="43"/>
      <c r="DV36" s="28"/>
      <c r="DW36" s="27"/>
      <c r="DX36" s="42">
        <v>0</v>
      </c>
      <c r="DY36" s="43"/>
      <c r="DZ36" s="28"/>
      <c r="EA36" s="27"/>
      <c r="EB36" s="42">
        <v>0</v>
      </c>
      <c r="EC36" s="43"/>
      <c r="ED36" s="28"/>
      <c r="EE36" s="27"/>
      <c r="EF36" s="42">
        <f>EG37</f>
        <v>0</v>
      </c>
      <c r="EG36" s="43"/>
      <c r="EH36" s="28"/>
      <c r="EI36" s="27"/>
      <c r="EJ36" s="42">
        <f>EK37</f>
        <v>0</v>
      </c>
      <c r="EK36" s="43"/>
      <c r="EL36" s="28"/>
      <c r="EM36" s="27"/>
      <c r="EN36" s="42">
        <f>EO37</f>
        <v>0</v>
      </c>
      <c r="EO36" s="43"/>
      <c r="EP36" s="28"/>
      <c r="EQ36" s="27"/>
      <c r="ER36" s="42">
        <f>ES37</f>
        <v>0</v>
      </c>
      <c r="ES36" s="43"/>
      <c r="ET36" s="28"/>
      <c r="EU36" s="27"/>
      <c r="EV36" s="42">
        <f>EW37</f>
        <v>0</v>
      </c>
      <c r="EW36" s="43"/>
      <c r="EX36" s="28"/>
      <c r="EY36" s="27"/>
      <c r="EZ36" s="42">
        <f>FA37</f>
        <v>0</v>
      </c>
      <c r="FA36" s="43"/>
      <c r="FB36" s="28"/>
      <c r="FC36" s="27"/>
      <c r="FD36" s="42">
        <f>FE37</f>
        <v>0</v>
      </c>
      <c r="FE36" s="43"/>
      <c r="FF36" s="28"/>
      <c r="FG36" s="27"/>
      <c r="FH36" s="42">
        <f>FI37</f>
        <v>0</v>
      </c>
      <c r="FI36" s="43"/>
      <c r="FJ36" s="28"/>
      <c r="FK36" s="27"/>
      <c r="FL36" s="42">
        <f>FM37</f>
        <v>0</v>
      </c>
      <c r="FM36" s="43"/>
      <c r="FN36" s="28"/>
      <c r="FO36" s="27"/>
      <c r="FP36" s="42">
        <f>FQ37</f>
        <v>0</v>
      </c>
      <c r="FQ36" s="43"/>
      <c r="FR36" s="28"/>
      <c r="FS36" s="27"/>
      <c r="FT36" s="42">
        <f>FU37</f>
        <v>0</v>
      </c>
      <c r="FU36" s="43"/>
      <c r="FV36" s="28"/>
      <c r="FW36" s="27"/>
      <c r="FX36" s="42">
        <f>FY37</f>
        <v>0</v>
      </c>
      <c r="FY36" s="43"/>
      <c r="FZ36" s="28"/>
      <c r="GA36" s="27"/>
      <c r="GB36" s="42">
        <f>GC37</f>
        <v>0</v>
      </c>
      <c r="GC36" s="43"/>
    </row>
    <row r="37" spans="2:185" x14ac:dyDescent="0.2">
      <c r="D37" t="s">
        <v>5024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Buchungen'!F2:F730,'P23+P24 monthly Buchungen'!D2:D730,$E37,'P23+P24 monthly Buchungen'!C2:C730,"&gt;="&amp;U$4,'P23+P24 monthly Buchungen'!C2:C730,"&lt;"&amp;U$5+1,'P23+P24 monthly Buchungen'!L2:L730,"Ausgaben")-SUMIFS('P23+P24 monthly Buchungen'!F2:F730,'P23+P24 monthly Buchungen'!D2:D730,$E37,'P23+P24 monthly Buchungen'!C2:C730,"&gt;="&amp;U$4,'P23+P24 monthly Buchungen'!C2:C730,"&lt;"&amp;U$5+1,'P23+P24 monthly Buchungen'!P2:P730,"Einnahmen")+SUMIFS('P23+P24 monthly Buchungen'!F2:F730,'P23+P24 monthly Buchungen'!D2:D730,$E37,'P23+P24 monthly Buchungen'!C2:C730,"&gt;="&amp;U$4,'P23+P24 monthly Buchungen'!C2:C730,"&lt;"&amp;U$5+1,'P23+P24 monthly Buchungen'!L2:L730,"Einnahmen")-SUMIFS('P23+P24 monthly Buchungen'!F2:F730,'P23+P24 monthly Buchungen'!D2:D730,$E37,'P23+P24 monthly Buchungen'!C2:C730,"&gt;="&amp;U$4,'P23+P24 monthly Buchungen'!C2:C730,"&lt;"&amp;U$5+1,'P23+P24 monthly Buchungen'!P2:P730,"Ausgaben")</f>
        <v>0</v>
      </c>
      <c r="V37" s="21"/>
      <c r="Y37" s="26">
        <f>SUMIFS('P23+P24 monthly Buchungen'!F2:F730,'P23+P24 monthly Buchungen'!D2:D730,$E37,'P23+P24 monthly Buchungen'!C2:C730,"&gt;="&amp;Y$4,'P23+P24 monthly Buchungen'!C2:C730,"&lt;"&amp;Y$5+1,'P23+P24 monthly Buchungen'!L2:L730,"Ausgaben")-SUMIFS('P23+P24 monthly Buchungen'!F2:F730,'P23+P24 monthly Buchungen'!D2:D730,$E37,'P23+P24 monthly Buchungen'!C2:C730,"&gt;="&amp;Y$4,'P23+P24 monthly Buchungen'!C2:C730,"&lt;"&amp;Y$5+1,'P23+P24 monthly Buchungen'!P2:P730,"Einnahmen")+SUMIFS('P23+P24 monthly Buchungen'!F2:F730,'P23+P24 monthly Buchungen'!D2:D730,$E37,'P23+P24 monthly Buchungen'!C2:C730,"&gt;="&amp;Y$4,'P23+P24 monthly Buchungen'!C2:C730,"&lt;"&amp;Y$5+1,'P23+P24 monthly Buchungen'!L2:L730,"Einnahmen")-SUMIFS('P23+P24 monthly Buchungen'!F2:F730,'P23+P24 monthly Buchungen'!D2:D730,$E37,'P23+P24 monthly Buchungen'!C2:C730,"&gt;="&amp;Y$4,'P23+P24 monthly Buchungen'!C2:C730,"&lt;"&amp;Y$5+1,'P23+P24 monthly Buchungen'!P2:P730,"Ausgaben")</f>
        <v>6191.82</v>
      </c>
      <c r="Z37" s="21"/>
      <c r="AC37" s="26">
        <f>SUMIFS('P23+P24 monthly Buchungen'!F2:F730,'P23+P24 monthly Buchungen'!D2:D730,$E37,'P23+P24 monthly Buchungen'!C2:C730,"&gt;="&amp;AC$4,'P23+P24 monthly Buchungen'!C2:C730,"&lt;"&amp;AC$5+1,'P23+P24 monthly Buchungen'!L2:L730,"Ausgaben")-SUMIFS('P23+P24 monthly Buchungen'!F2:F730,'P23+P24 monthly Buchungen'!D2:D730,$E37,'P23+P24 monthly Buchungen'!C2:C730,"&gt;="&amp;AC$4,'P23+P24 monthly Buchungen'!C2:C730,"&lt;"&amp;AC$5+1,'P23+P24 monthly Buchungen'!P2:P730,"Einnahmen")+SUMIFS('P23+P24 monthly Buchungen'!F2:F730,'P23+P24 monthly Buchungen'!D2:D730,$E37,'P23+P24 monthly Buchungen'!C2:C730,"&gt;="&amp;AC$4,'P23+P24 monthly Buchungen'!C2:C730,"&lt;"&amp;AC$5+1,'P23+P24 monthly Buchungen'!L2:L730,"Einnahmen")-SUMIFS('P23+P24 monthly Buchungen'!F2:F730,'P23+P24 monthly Buchungen'!D2:D730,$E37,'P23+P24 monthly Buchungen'!C2:C730,"&gt;="&amp;AC$4,'P23+P24 monthly Buchungen'!C2:C730,"&lt;"&amp;AC$5+1,'P23+P24 monthly Buchungen'!P2:P730,"Ausgaben")</f>
        <v>2206.1799999999998</v>
      </c>
      <c r="AD37" s="21"/>
      <c r="AG37" s="26">
        <f>SUMIFS('P23+P24 monthly Buchungen'!F2:F730,'P23+P24 monthly Buchungen'!D2:D730,$E37,'P23+P24 monthly Buchungen'!C2:C730,"&gt;="&amp;AG$4,'P23+P24 monthly Buchungen'!C2:C730,"&lt;"&amp;AG$5+1,'P23+P24 monthly Buchungen'!L2:L730,"Ausgaben")-SUMIFS('P23+P24 monthly Buchungen'!F2:F730,'P23+P24 monthly Buchungen'!D2:D730,$E37,'P23+P24 monthly Buchungen'!C2:C730,"&gt;="&amp;AG$4,'P23+P24 monthly Buchungen'!C2:C730,"&lt;"&amp;AG$5+1,'P23+P24 monthly Buchungen'!P2:P730,"Einnahmen")+SUMIFS('P23+P24 monthly Buchungen'!F2:F730,'P23+P24 monthly Buchungen'!D2:D730,$E37,'P23+P24 monthly Buchungen'!C2:C730,"&gt;="&amp;AG$4,'P23+P24 monthly Buchungen'!C2:C730,"&lt;"&amp;AG$5+1,'P23+P24 monthly Buchungen'!L2:L730,"Einnahmen")-SUMIFS('P23+P24 monthly Buchungen'!F2:F730,'P23+P24 monthly Buchungen'!D2:D730,$E37,'P23+P24 monthly Buchungen'!C2:C730,"&gt;="&amp;AG$4,'P23+P24 monthly Buchungen'!C2:C730,"&lt;"&amp;AG$5+1,'P23+P24 monthly Buchungen'!P2:P730,"Ausgaben")</f>
        <v>0</v>
      </c>
      <c r="AH37" s="21"/>
      <c r="AK37" s="26">
        <f>SUMIFS('P23+P24 monthly Buchungen'!F2:F730,'P23+P24 monthly Buchungen'!D2:D730,$E37,'P23+P24 monthly Buchungen'!C2:C730,"&gt;="&amp;AK$4,'P23+P24 monthly Buchungen'!C2:C730,"&lt;"&amp;AK$5+1,'P23+P24 monthly Buchungen'!L2:L730,"Ausgaben")-SUMIFS('P23+P24 monthly Buchungen'!F2:F730,'P23+P24 monthly Buchungen'!D2:D730,$E37,'P23+P24 monthly Buchungen'!C2:C730,"&gt;="&amp;AK$4,'P23+P24 monthly Buchungen'!C2:C730,"&lt;"&amp;AK$5+1,'P23+P24 monthly Buchungen'!P2:P730,"Einnahmen")+SUMIFS('P23+P24 monthly Buchungen'!F2:F730,'P23+P24 monthly Buchungen'!D2:D730,$E37,'P23+P24 monthly Buchungen'!C2:C730,"&gt;="&amp;AK$4,'P23+P24 monthly Buchungen'!C2:C730,"&lt;"&amp;AK$5+1,'P23+P24 monthly Buchungen'!L2:L730,"Einnahmen")-SUMIFS('P23+P24 monthly Buchungen'!F2:F730,'P23+P24 monthly Buchungen'!D2:D730,$E37,'P23+P24 monthly Buchungen'!C2:C730,"&gt;="&amp;AK$4,'P23+P24 monthly Buchungen'!C2:C730,"&lt;"&amp;AK$5+1,'P23+P24 monthly Buchungen'!P2:P730,"Ausgaben")</f>
        <v>0</v>
      </c>
      <c r="AL37" s="21"/>
      <c r="AO37" s="26">
        <f>SUMIFS('P23+P24 monthly Buchungen'!F2:F730,'P23+P24 monthly Buchungen'!D2:D730,$E37,'P23+P24 monthly Buchungen'!C2:C730,"&gt;="&amp;AO$4,'P23+P24 monthly Buchungen'!C2:C730,"&lt;"&amp;AO$5+1,'P23+P24 monthly Buchungen'!L2:L730,"Ausgaben")-SUMIFS('P23+P24 monthly Buchungen'!F2:F730,'P23+P24 monthly Buchungen'!D2:D730,$E37,'P23+P24 monthly Buchungen'!C2:C730,"&gt;="&amp;AO$4,'P23+P24 monthly Buchungen'!C2:C730,"&lt;"&amp;AO$5+1,'P23+P24 monthly Buchungen'!P2:P730,"Einnahmen")+SUMIFS('P23+P24 monthly Buchungen'!F2:F730,'P23+P24 monthly Buchungen'!D2:D730,$E37,'P23+P24 monthly Buchungen'!C2:C730,"&gt;="&amp;AO$4,'P23+P24 monthly Buchungen'!C2:C730,"&lt;"&amp;AO$5+1,'P23+P24 monthly Buchungen'!L2:L730,"Einnahmen")-SUMIFS('P23+P24 monthly Buchungen'!F2:F730,'P23+P24 monthly Buchungen'!D2:D730,$E37,'P23+P24 monthly Buchungen'!C2:C730,"&gt;="&amp;AO$4,'P23+P24 monthly Buchungen'!C2:C730,"&lt;"&amp;AO$5+1,'P23+P24 monthly Buchungen'!P2:P730,"Ausgaben")</f>
        <v>0</v>
      </c>
      <c r="AP37" s="21"/>
      <c r="AS37" s="26">
        <f>SUMIFS('P23+P24 monthly Buchungen'!F2:F730,'P23+P24 monthly Buchungen'!D2:D730,$E37,'P23+P24 monthly Buchungen'!C2:C730,"&gt;="&amp;AS$4,'P23+P24 monthly Buchungen'!C2:C730,"&lt;"&amp;AS$5+1,'P23+P24 monthly Buchungen'!L2:L730,"Ausgaben")-SUMIFS('P23+P24 monthly Buchungen'!F2:F730,'P23+P24 monthly Buchungen'!D2:D730,$E37,'P23+P24 monthly Buchungen'!C2:C730,"&gt;="&amp;AS$4,'P23+P24 monthly Buchungen'!C2:C730,"&lt;"&amp;AS$5+1,'P23+P24 monthly Buchungen'!P2:P730,"Einnahmen")+SUMIFS('P23+P24 monthly Buchungen'!F2:F730,'P23+P24 monthly Buchungen'!D2:D730,$E37,'P23+P24 monthly Buchungen'!C2:C730,"&gt;="&amp;AS$4,'P23+P24 monthly Buchungen'!C2:C730,"&lt;"&amp;AS$5+1,'P23+P24 monthly Buchungen'!L2:L730,"Einnahmen")-SUMIFS('P23+P24 monthly Buchungen'!F2:F730,'P23+P24 monthly Buchungen'!D2:D730,$E37,'P23+P24 monthly Buchungen'!C2:C730,"&gt;="&amp;AS$4,'P23+P24 monthly Buchungen'!C2:C730,"&lt;"&amp;AS$5+1,'P23+P24 monthly Buchungen'!P2:P730,"Ausgaben")</f>
        <v>0</v>
      </c>
      <c r="AT37" s="21"/>
      <c r="AW37" s="26">
        <f>SUMIFS('P23+P24 monthly Buchungen'!F2:F730,'P23+P24 monthly Buchungen'!D2:D730,$E37,'P23+P24 monthly Buchungen'!C2:C730,"&gt;="&amp;AW$4,'P23+P24 monthly Buchungen'!C2:C730,"&lt;"&amp;AW$5+1,'P23+P24 monthly Buchungen'!L2:L730,"Ausgaben")-SUMIFS('P23+P24 monthly Buchungen'!F2:F730,'P23+P24 monthly Buchungen'!D2:D730,$E37,'P23+P24 monthly Buchungen'!C2:C730,"&gt;="&amp;AW$4,'P23+P24 monthly Buchungen'!C2:C730,"&lt;"&amp;AW$5+1,'P23+P24 monthly Buchungen'!P2:P730,"Einnahmen")+SUMIFS('P23+P24 monthly Buchungen'!F2:F730,'P23+P24 monthly Buchungen'!D2:D730,$E37,'P23+P24 monthly Buchungen'!C2:C730,"&gt;="&amp;AW$4,'P23+P24 monthly Buchungen'!C2:C730,"&lt;"&amp;AW$5+1,'P23+P24 monthly Buchungen'!L2:L730,"Einnahmen")-SUMIFS('P23+P24 monthly Buchungen'!F2:F730,'P23+P24 monthly Buchungen'!D2:D730,$E37,'P23+P24 monthly Buchungen'!C2:C730,"&gt;="&amp;AW$4,'P23+P24 monthly Buchungen'!C2:C730,"&lt;"&amp;AW$5+1,'P23+P24 monthly Buchungen'!P2:P730,"Ausgaben")</f>
        <v>0</v>
      </c>
      <c r="AX37" s="21"/>
      <c r="BA37" s="26">
        <f>SUMIFS('P23+P24 monthly Buchungen'!F2:F730,'P23+P24 monthly Buchungen'!D2:D730,$E37,'P23+P24 monthly Buchungen'!C2:C730,"&gt;="&amp;BA$4,'P23+P24 monthly Buchungen'!C2:C730,"&lt;"&amp;BA$5+1,'P23+P24 monthly Buchungen'!L2:L730,"Ausgaben")-SUMIFS('P23+P24 monthly Buchungen'!F2:F730,'P23+P24 monthly Buchungen'!D2:D730,$E37,'P23+P24 monthly Buchungen'!C2:C730,"&gt;="&amp;BA$4,'P23+P24 monthly Buchungen'!C2:C730,"&lt;"&amp;BA$5+1,'P23+P24 monthly Buchungen'!P2:P730,"Einnahmen")+SUMIFS('P23+P24 monthly Buchungen'!F2:F730,'P23+P24 monthly Buchungen'!D2:D730,$E37,'P23+P24 monthly Buchungen'!C2:C730,"&gt;="&amp;BA$4,'P23+P24 monthly Buchungen'!C2:C730,"&lt;"&amp;BA$5+1,'P23+P24 monthly Buchungen'!L2:L730,"Einnahmen")-SUMIFS('P23+P24 monthly Buchungen'!F2:F730,'P23+P24 monthly Buchungen'!D2:D730,$E37,'P23+P24 monthly Buchungen'!C2:C730,"&gt;="&amp;BA$4,'P23+P24 monthly Buchungen'!C2:C730,"&lt;"&amp;BA$5+1,'P23+P24 monthly Buchungen'!P2:P730,"Ausgaben")</f>
        <v>0</v>
      </c>
      <c r="BB37" s="21"/>
      <c r="BE37" s="26">
        <f>SUMIFS('P23+P24 monthly Buchungen'!F2:F730,'P23+P24 monthly Buchungen'!D2:D730,$E37,'P23+P24 monthly Buchungen'!C2:C730,"&gt;="&amp;BE$4,'P23+P24 monthly Buchungen'!C2:C730,"&lt;"&amp;BE$5+1,'P23+P24 monthly Buchungen'!L2:L730,"Ausgaben")-SUMIFS('P23+P24 monthly Buchungen'!F2:F730,'P23+P24 monthly Buchungen'!D2:D730,$E37,'P23+P24 monthly Buchungen'!C2:C730,"&gt;="&amp;BE$4,'P23+P24 monthly Buchungen'!C2:C730,"&lt;"&amp;BE$5+1,'P23+P24 monthly Buchungen'!P2:P730,"Einnahmen")+SUMIFS('P23+P24 monthly Buchungen'!F2:F730,'P23+P24 monthly Buchungen'!D2:D730,$E37,'P23+P24 monthly Buchungen'!C2:C730,"&gt;="&amp;BE$4,'P23+P24 monthly Buchungen'!C2:C730,"&lt;"&amp;BE$5+1,'P23+P24 monthly Buchungen'!L2:L730,"Einnahmen")-SUMIFS('P23+P24 monthly Buchungen'!F2:F730,'P23+P24 monthly Buchungen'!D2:D730,$E37,'P23+P24 monthly Buchungen'!C2:C730,"&gt;="&amp;BE$4,'P23+P24 monthly Buchungen'!C2:C730,"&lt;"&amp;BE$5+1,'P23+P24 monthly Buchungen'!P2:P730,"Ausgaben")</f>
        <v>0</v>
      </c>
      <c r="BF37" s="21"/>
      <c r="BI37" s="26">
        <f>SUMIFS('P23+P24 monthly Buchungen'!F2:F730,'P23+P24 monthly Buchungen'!D2:D730,$E37,'P23+P24 monthly Buchungen'!C2:C730,"&gt;="&amp;BI$4,'P23+P24 monthly Buchungen'!C2:C730,"&lt;"&amp;BI$5+1,'P23+P24 monthly Buchungen'!L2:L730,"Ausgaben")-SUMIFS('P23+P24 monthly Buchungen'!F2:F730,'P23+P24 monthly Buchungen'!D2:D730,$E37,'P23+P24 monthly Buchungen'!C2:C730,"&gt;="&amp;BI$4,'P23+P24 monthly Buchungen'!C2:C730,"&lt;"&amp;BI$5+1,'P23+P24 monthly Buchungen'!P2:P730,"Einnahmen")+SUMIFS('P23+P24 monthly Buchungen'!F2:F730,'P23+P24 monthly Buchungen'!D2:D730,$E37,'P23+P24 monthly Buchungen'!C2:C730,"&gt;="&amp;BI$4,'P23+P24 monthly Buchungen'!C2:C730,"&lt;"&amp;BI$5+1,'P23+P24 monthly Buchungen'!L2:L730,"Einnahmen")-SUMIFS('P23+P24 monthly Buchungen'!F2:F730,'P23+P24 monthly Buchungen'!D2:D730,$E37,'P23+P24 monthly Buchungen'!C2:C730,"&gt;="&amp;BI$4,'P23+P24 monthly Buchungen'!C2:C730,"&lt;"&amp;BI$5+1,'P23+P24 monthly Buchungen'!P2:P730,"Ausgaben")</f>
        <v>0</v>
      </c>
      <c r="BJ37" s="21"/>
      <c r="BM37" s="26">
        <f>SUMIFS('P23+P24 monthly Buchungen'!F2:F730,'P23+P24 monthly Buchungen'!D2:D730,$E37,'P23+P24 monthly Buchungen'!C2:C730,"&gt;="&amp;BM$4,'P23+P24 monthly Buchungen'!C2:C730,"&lt;"&amp;BM$5+1,'P23+P24 monthly Buchungen'!L2:L730,"Ausgaben")-SUMIFS('P23+P24 monthly Buchungen'!F2:F730,'P23+P24 monthly Buchungen'!D2:D730,$E37,'P23+P24 monthly Buchungen'!C2:C730,"&gt;="&amp;BM$4,'P23+P24 monthly Buchungen'!C2:C730,"&lt;"&amp;BM$5+1,'P23+P24 monthly Buchungen'!P2:P730,"Einnahmen")+SUMIFS('P23+P24 monthly Buchungen'!F2:F730,'P23+P24 monthly Buchungen'!D2:D730,$E37,'P23+P24 monthly Buchungen'!C2:C730,"&gt;="&amp;BM$4,'P23+P24 monthly Buchungen'!C2:C730,"&lt;"&amp;BM$5+1,'P23+P24 monthly Buchungen'!L2:L730,"Einnahmen")-SUMIFS('P23+P24 monthly Buchungen'!F2:F730,'P23+P24 monthly Buchungen'!D2:D730,$E37,'P23+P24 monthly Buchungen'!C2:C730,"&gt;="&amp;BM$4,'P23+P24 monthly Buchungen'!C2:C730,"&lt;"&amp;BM$5+1,'P23+P24 monthly Buchungen'!P2:P730,"Ausgaben")</f>
        <v>0</v>
      </c>
      <c r="BN37" s="21"/>
      <c r="BQ37" s="26">
        <f>SUMIFS('P23+P24 monthly Buchungen'!F2:F730,'P23+P24 monthly Buchungen'!D2:D730,$E37,'P23+P24 monthly Buchungen'!C2:C730,"&gt;="&amp;BQ$4,'P23+P24 monthly Buchungen'!C2:C730,"&lt;"&amp;BQ$5+1,'P23+P24 monthly Buchungen'!L2:L730,"Ausgaben")-SUMIFS('P23+P24 monthly Buchungen'!F2:F730,'P23+P24 monthly Buchungen'!D2:D730,$E37,'P23+P24 monthly Buchungen'!C2:C730,"&gt;="&amp;BQ$4,'P23+P24 monthly Buchungen'!C2:C730,"&lt;"&amp;BQ$5+1,'P23+P24 monthly Buchungen'!P2:P730,"Einnahmen")+SUMIFS('P23+P24 monthly Buchungen'!F2:F730,'P23+P24 monthly Buchungen'!D2:D730,$E37,'P23+P24 monthly Buchungen'!C2:C730,"&gt;="&amp;BQ$4,'P23+P24 monthly Buchungen'!C2:C730,"&lt;"&amp;BQ$5+1,'P23+P24 monthly Buchungen'!L2:L730,"Einnahmen")-SUMIFS('P23+P24 monthly Buchungen'!F2:F730,'P23+P24 monthly Buchungen'!D2:D730,$E37,'P23+P24 monthly Buchungen'!C2:C730,"&gt;="&amp;BQ$4,'P23+P24 monthly Buchungen'!C2:C730,"&lt;"&amp;BQ$5+1,'P23+P24 monthly Buchungen'!P2:P730,"Ausgaben")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Buchungen'!F2:F730,'P23+P24 monthly Buchungen'!D2:D730,$E37,'P23+P24 monthly Buchungen'!C2:C730,"&gt;="&amp;CC$4,'P23+P24 monthly Buchungen'!C2:C730,"&lt;"&amp;CC$5+1,'P23+P24 monthly Buchungen'!L2:L730,"Ausgaben")-SUMIFS('P23+P24 monthly Buchungen'!F2:F730,'P23+P24 monthly Buchungen'!D2:D730,$E37,'P23+P24 monthly Buchungen'!C2:C730,"&gt;="&amp;CC$4,'P23+P24 monthly Buchungen'!C2:C730,"&lt;"&amp;CC$5+1,'P23+P24 monthly Buchungen'!P2:P730,"Einnahmen")+SUMIFS('P23+P24 monthly Buchungen'!F2:F730,'P23+P24 monthly Buchungen'!D2:D730,$E37,'P23+P24 monthly Buchungen'!C2:C730,"&gt;="&amp;CC$4,'P23+P24 monthly Buchungen'!C2:C730,"&lt;"&amp;CC$5+1,'P23+P24 monthly Buchungen'!L2:L730,"Einnahmen")-SUMIFS('P23+P24 monthly Buchungen'!F2:F730,'P23+P24 monthly Buchungen'!D2:D730,$E37,'P23+P24 monthly Buchungen'!C2:C730,"&gt;="&amp;CC$4,'P23+P24 monthly Buchungen'!C2:C730,"&lt;"&amp;CC$5+1,'P23+P24 monthly Buchungen'!P2:P730,"Ausgaben")</f>
        <v>0</v>
      </c>
      <c r="CD37" s="21"/>
      <c r="CG37" s="26">
        <f>SUMIFS('P23+P24 monthly Buchungen'!F2:F730,'P23+P24 monthly Buchungen'!D2:D730,$E37,'P23+P24 monthly Buchungen'!C2:C730,"&gt;="&amp;CG$4,'P23+P24 monthly Buchungen'!C2:C730,"&lt;"&amp;CG$5+1,'P23+P24 monthly Buchungen'!L2:L730,"Ausgaben")-SUMIFS('P23+P24 monthly Buchungen'!F2:F730,'P23+P24 monthly Buchungen'!D2:D730,$E37,'P23+P24 monthly Buchungen'!C2:C730,"&gt;="&amp;CG$4,'P23+P24 monthly Buchungen'!C2:C730,"&lt;"&amp;CG$5+1,'P23+P24 monthly Buchungen'!P2:P730,"Einnahmen")+SUMIFS('P23+P24 monthly Buchungen'!F2:F730,'P23+P24 monthly Buchungen'!D2:D730,$E37,'P23+P24 monthly Buchungen'!C2:C730,"&gt;="&amp;CG$4,'P23+P24 monthly Buchungen'!C2:C730,"&lt;"&amp;CG$5+1,'P23+P24 monthly Buchungen'!L2:L730,"Einnahmen")-SUMIFS('P23+P24 monthly Buchungen'!F2:F730,'P23+P24 monthly Buchungen'!D2:D730,$E37,'P23+P24 monthly Buchungen'!C2:C730,"&gt;="&amp;CG$4,'P23+P24 monthly Buchungen'!C2:C730,"&lt;"&amp;CG$5+1,'P23+P24 monthly Buchungen'!P2:P730,"Ausgaben")</f>
        <v>0</v>
      </c>
      <c r="CH37" s="21"/>
      <c r="CK37" s="26">
        <f>SUMIFS('P23+P24 monthly Buchungen'!F2:F730,'P23+P24 monthly Buchungen'!D2:D730,$E37,'P23+P24 monthly Buchungen'!C2:C730,"&gt;="&amp;CK$4,'P23+P24 monthly Buchungen'!C2:C730,"&lt;"&amp;CK$5+1,'P23+P24 monthly Buchungen'!L2:L730,"Ausgaben")-SUMIFS('P23+P24 monthly Buchungen'!F2:F730,'P23+P24 monthly Buchungen'!D2:D730,$E37,'P23+P24 monthly Buchungen'!C2:C730,"&gt;="&amp;CK$4,'P23+P24 monthly Buchungen'!C2:C730,"&lt;"&amp;CK$5+1,'P23+P24 monthly Buchungen'!P2:P730,"Einnahmen")+SUMIFS('P23+P24 monthly Buchungen'!F2:F730,'P23+P24 monthly Buchungen'!D2:D730,$E37,'P23+P24 monthly Buchungen'!C2:C730,"&gt;="&amp;CK$4,'P23+P24 monthly Buchungen'!C2:C730,"&lt;"&amp;CK$5+1,'P23+P24 monthly Buchungen'!L2:L730,"Einnahmen")-SUMIFS('P23+P24 monthly Buchungen'!F2:F730,'P23+P24 monthly Buchungen'!D2:D730,$E37,'P23+P24 monthly Buchungen'!C2:C730,"&gt;="&amp;CK$4,'P23+P24 monthly Buchungen'!C2:C730,"&lt;"&amp;CK$5+1,'P23+P24 monthly Buchungen'!P2:P730,"Ausgaben")</f>
        <v>0</v>
      </c>
      <c r="CL37" s="21"/>
      <c r="CO37" s="26">
        <f>SUMIFS('P23+P24 monthly Buchungen'!F2:F730,'P23+P24 monthly Buchungen'!D2:D730,$E37,'P23+P24 monthly Buchungen'!C2:C730,"&gt;="&amp;CO$4,'P23+P24 monthly Buchungen'!C2:C730,"&lt;"&amp;CO$5+1,'P23+P24 monthly Buchungen'!L2:L730,"Ausgaben")-SUMIFS('P23+P24 monthly Buchungen'!F2:F730,'P23+P24 monthly Buchungen'!D2:D730,$E37,'P23+P24 monthly Buchungen'!C2:C730,"&gt;="&amp;CO$4,'P23+P24 monthly Buchungen'!C2:C730,"&lt;"&amp;CO$5+1,'P23+P24 monthly Buchungen'!P2:P730,"Einnahmen")+SUMIFS('P23+P24 monthly Buchungen'!F2:F730,'P23+P24 monthly Buchungen'!D2:D730,$E37,'P23+P24 monthly Buchungen'!C2:C730,"&gt;="&amp;CO$4,'P23+P24 monthly Buchungen'!C2:C730,"&lt;"&amp;CO$5+1,'P23+P24 monthly Buchungen'!L2:L730,"Einnahmen")-SUMIFS('P23+P24 monthly Buchungen'!F2:F730,'P23+P24 monthly Buchungen'!D2:D730,$E37,'P23+P24 monthly Buchungen'!C2:C730,"&gt;="&amp;CO$4,'P23+P24 monthly Buchungen'!C2:C730,"&lt;"&amp;CO$5+1,'P23+P24 monthly Buchungen'!P2:P730,"Ausgaben")</f>
        <v>0</v>
      </c>
      <c r="CP37" s="21"/>
      <c r="CS37" s="26">
        <f>SUMIFS('P23+P24 monthly Buchungen'!F2:F730,'P23+P24 monthly Buchungen'!D2:D730,$E37,'P23+P24 monthly Buchungen'!C2:C730,"&gt;="&amp;CS$4,'P23+P24 monthly Buchungen'!C2:C730,"&lt;"&amp;CS$5+1,'P23+P24 monthly Buchungen'!L2:L730,"Ausgaben")-SUMIFS('P23+P24 monthly Buchungen'!F2:F730,'P23+P24 monthly Buchungen'!D2:D730,$E37,'P23+P24 monthly Buchungen'!C2:C730,"&gt;="&amp;CS$4,'P23+P24 monthly Buchungen'!C2:C730,"&lt;"&amp;CS$5+1,'P23+P24 monthly Buchungen'!P2:P730,"Einnahmen")+SUMIFS('P23+P24 monthly Buchungen'!F2:F730,'P23+P24 monthly Buchungen'!D2:D730,$E37,'P23+P24 monthly Buchungen'!C2:C730,"&gt;="&amp;CS$4,'P23+P24 monthly Buchungen'!C2:C730,"&lt;"&amp;CS$5+1,'P23+P24 monthly Buchungen'!L2:L730,"Einnahmen")-SUMIFS('P23+P24 monthly Buchungen'!F2:F730,'P23+P24 monthly Buchungen'!D2:D730,$E37,'P23+P24 monthly Buchungen'!C2:C730,"&gt;="&amp;CS$4,'P23+P24 monthly Buchungen'!C2:C730,"&lt;"&amp;CS$5+1,'P23+P24 monthly Buchungen'!P2:P730,"Ausgaben")</f>
        <v>0</v>
      </c>
      <c r="CT37" s="21"/>
      <c r="CW37" s="26">
        <f>SUMIFS('P23+P24 monthly Buchungen'!F2:F730,'P23+P24 monthly Buchungen'!D2:D730,$E37,'P23+P24 monthly Buchungen'!C2:C730,"&gt;="&amp;CW$4,'P23+P24 monthly Buchungen'!C2:C730,"&lt;"&amp;CW$5+1,'P23+P24 monthly Buchungen'!L2:L730,"Ausgaben")-SUMIFS('P23+P24 monthly Buchungen'!F2:F730,'P23+P24 monthly Buchungen'!D2:D730,$E37,'P23+P24 monthly Buchungen'!C2:C730,"&gt;="&amp;CW$4,'P23+P24 monthly Buchungen'!C2:C730,"&lt;"&amp;CW$5+1,'P23+P24 monthly Buchungen'!P2:P730,"Einnahmen")+SUMIFS('P23+P24 monthly Buchungen'!F2:F730,'P23+P24 monthly Buchungen'!D2:D730,$E37,'P23+P24 monthly Buchungen'!C2:C730,"&gt;="&amp;CW$4,'P23+P24 monthly Buchungen'!C2:C730,"&lt;"&amp;CW$5+1,'P23+P24 monthly Buchungen'!L2:L730,"Einnahmen")-SUMIFS('P23+P24 monthly Buchungen'!F2:F730,'P23+P24 monthly Buchungen'!D2:D730,$E37,'P23+P24 monthly Buchungen'!C2:C730,"&gt;="&amp;CW$4,'P23+P24 monthly Buchungen'!C2:C730,"&lt;"&amp;CW$5+1,'P23+P24 monthly Buchungen'!P2:P730,"Ausgaben")</f>
        <v>0</v>
      </c>
      <c r="CX37" s="21"/>
      <c r="DA37" s="26">
        <f>SUMIFS('P23+P24 monthly Buchungen'!F2:F730,'P23+P24 monthly Buchungen'!D2:D730,$E37,'P23+P24 monthly Buchungen'!C2:C730,"&gt;="&amp;DA$4,'P23+P24 monthly Buchungen'!C2:C730,"&lt;"&amp;DA$5+1,'P23+P24 monthly Buchungen'!L2:L730,"Ausgaben")-SUMIFS('P23+P24 monthly Buchungen'!F2:F730,'P23+P24 monthly Buchungen'!D2:D730,$E37,'P23+P24 monthly Buchungen'!C2:C730,"&gt;="&amp;DA$4,'P23+P24 monthly Buchungen'!C2:C730,"&lt;"&amp;DA$5+1,'P23+P24 monthly Buchungen'!P2:P730,"Einnahmen")+SUMIFS('P23+P24 monthly Buchungen'!F2:F730,'P23+P24 monthly Buchungen'!D2:D730,$E37,'P23+P24 monthly Buchungen'!C2:C730,"&gt;="&amp;DA$4,'P23+P24 monthly Buchungen'!C2:C730,"&lt;"&amp;DA$5+1,'P23+P24 monthly Buchungen'!L2:L730,"Einnahmen")-SUMIFS('P23+P24 monthly Buchungen'!F2:F730,'P23+P24 monthly Buchungen'!D2:D730,$E37,'P23+P24 monthly Buchungen'!C2:C730,"&gt;="&amp;DA$4,'P23+P24 monthly Buchungen'!C2:C730,"&lt;"&amp;DA$5+1,'P23+P24 monthly Buchungen'!P2:P730,"Ausgaben")</f>
        <v>0</v>
      </c>
      <c r="DB37" s="21"/>
      <c r="DE37" s="26">
        <f>SUMIFS('P23+P24 monthly Buchungen'!F2:F730,'P23+P24 monthly Buchungen'!D2:D730,$E37,'P23+P24 monthly Buchungen'!C2:C730,"&gt;="&amp;DE$4,'P23+P24 monthly Buchungen'!C2:C730,"&lt;"&amp;DE$5+1,'P23+P24 monthly Buchungen'!L2:L730,"Ausgaben")-SUMIFS('P23+P24 monthly Buchungen'!F2:F730,'P23+P24 monthly Buchungen'!D2:D730,$E37,'P23+P24 monthly Buchungen'!C2:C730,"&gt;="&amp;DE$4,'P23+P24 monthly Buchungen'!C2:C730,"&lt;"&amp;DE$5+1,'P23+P24 monthly Buchungen'!P2:P730,"Einnahmen")+SUMIFS('P23+P24 monthly Buchungen'!F2:F730,'P23+P24 monthly Buchungen'!D2:D730,$E37,'P23+P24 monthly Buchungen'!C2:C730,"&gt;="&amp;DE$4,'P23+P24 monthly Buchungen'!C2:C730,"&lt;"&amp;DE$5+1,'P23+P24 monthly Buchungen'!L2:L730,"Einnahmen")-SUMIFS('P23+P24 monthly Buchungen'!F2:F730,'P23+P24 monthly Buchungen'!D2:D730,$E37,'P23+P24 monthly Buchungen'!C2:C730,"&gt;="&amp;DE$4,'P23+P24 monthly Buchungen'!C2:C730,"&lt;"&amp;DE$5+1,'P23+P24 monthly Buchungen'!P2:P730,"Ausgaben")</f>
        <v>0</v>
      </c>
      <c r="DF37" s="21"/>
      <c r="DI37" s="26">
        <f>SUMIFS('P23+P24 monthly Buchungen'!F2:F730,'P23+P24 monthly Buchungen'!D2:D730,$E37,'P23+P24 monthly Buchungen'!C2:C730,"&gt;="&amp;DI$4,'P23+P24 monthly Buchungen'!C2:C730,"&lt;"&amp;DI$5+1,'P23+P24 monthly Buchungen'!L2:L730,"Ausgaben")-SUMIFS('P23+P24 monthly Buchungen'!F2:F730,'P23+P24 monthly Buchungen'!D2:D730,$E37,'P23+P24 monthly Buchungen'!C2:C730,"&gt;="&amp;DI$4,'P23+P24 monthly Buchungen'!C2:C730,"&lt;"&amp;DI$5+1,'P23+P24 monthly Buchungen'!P2:P730,"Einnahmen")+SUMIFS('P23+P24 monthly Buchungen'!F2:F730,'P23+P24 monthly Buchungen'!D2:D730,$E37,'P23+P24 monthly Buchungen'!C2:C730,"&gt;="&amp;DI$4,'P23+P24 monthly Buchungen'!C2:C730,"&lt;"&amp;DI$5+1,'P23+P24 monthly Buchungen'!L2:L730,"Einnahmen")-SUMIFS('P23+P24 monthly Buchungen'!F2:F730,'P23+P24 monthly Buchungen'!D2:D730,$E37,'P23+P24 monthly Buchungen'!C2:C730,"&gt;="&amp;DI$4,'P23+P24 monthly Buchungen'!C2:C730,"&lt;"&amp;DI$5+1,'P23+P24 monthly Buchungen'!P2:P730,"Ausgaben")</f>
        <v>0</v>
      </c>
      <c r="DJ37" s="21"/>
      <c r="DM37" s="26">
        <f>SUMIFS('P23+P24 monthly Buchungen'!F2:F730,'P23+P24 monthly Buchungen'!D2:D730,$E37,'P23+P24 monthly Buchungen'!C2:C730,"&gt;="&amp;DM$4,'P23+P24 monthly Buchungen'!C2:C730,"&lt;"&amp;DM$5+1,'P23+P24 monthly Buchungen'!L2:L730,"Ausgaben")-SUMIFS('P23+P24 monthly Buchungen'!F2:F730,'P23+P24 monthly Buchungen'!D2:D730,$E37,'P23+P24 monthly Buchungen'!C2:C730,"&gt;="&amp;DM$4,'P23+P24 monthly Buchungen'!C2:C730,"&lt;"&amp;DM$5+1,'P23+P24 monthly Buchungen'!P2:P730,"Einnahmen")+SUMIFS('P23+P24 monthly Buchungen'!F2:F730,'P23+P24 monthly Buchungen'!D2:D730,$E37,'P23+P24 monthly Buchungen'!C2:C730,"&gt;="&amp;DM$4,'P23+P24 monthly Buchungen'!C2:C730,"&lt;"&amp;DM$5+1,'P23+P24 monthly Buchungen'!L2:L730,"Einnahmen")-SUMIFS('P23+P24 monthly Buchungen'!F2:F730,'P23+P24 monthly Buchungen'!D2:D730,$E37,'P23+P24 monthly Buchungen'!C2:C730,"&gt;="&amp;DM$4,'P23+P24 monthly Buchungen'!C2:C730,"&lt;"&amp;DM$5+1,'P23+P24 monthly Buchungen'!P2:P730,"Ausgaben")</f>
        <v>0</v>
      </c>
      <c r="DN37" s="21"/>
      <c r="DQ37" s="26">
        <f>SUMIFS('P23+P24 monthly Buchungen'!F2:F730,'P23+P24 monthly Buchungen'!D2:D730,$E37,'P23+P24 monthly Buchungen'!C2:C730,"&gt;="&amp;DQ$4,'P23+P24 monthly Buchungen'!C2:C730,"&lt;"&amp;DQ$5+1,'P23+P24 monthly Buchungen'!L2:L730,"Ausgaben")-SUMIFS('P23+P24 monthly Buchungen'!F2:F730,'P23+P24 monthly Buchungen'!D2:D730,$E37,'P23+P24 monthly Buchungen'!C2:C730,"&gt;="&amp;DQ$4,'P23+P24 monthly Buchungen'!C2:C730,"&lt;"&amp;DQ$5+1,'P23+P24 monthly Buchungen'!P2:P730,"Einnahmen")+SUMIFS('P23+P24 monthly Buchungen'!F2:F730,'P23+P24 monthly Buchungen'!D2:D730,$E37,'P23+P24 monthly Buchungen'!C2:C730,"&gt;="&amp;DQ$4,'P23+P24 monthly Buchungen'!C2:C730,"&lt;"&amp;DQ$5+1,'P23+P24 monthly Buchungen'!L2:L730,"Einnahmen")-SUMIFS('P23+P24 monthly Buchungen'!F2:F730,'P23+P24 monthly Buchungen'!D2:D730,$E37,'P23+P24 monthly Buchungen'!C2:C730,"&gt;="&amp;DQ$4,'P23+P24 monthly Buchungen'!C2:C730,"&lt;"&amp;DQ$5+1,'P23+P24 monthly Buchungen'!P2:P730,"Ausgaben")</f>
        <v>0</v>
      </c>
      <c r="DR37" s="21"/>
      <c r="DU37" s="26">
        <f>SUMIFS('P23+P24 monthly Buchungen'!F2:F730,'P23+P24 monthly Buchungen'!D2:D730,$E37,'P23+P24 monthly Buchungen'!C2:C730,"&gt;="&amp;DU$4,'P23+P24 monthly Buchungen'!C2:C730,"&lt;"&amp;DU$5+1,'P23+P24 monthly Buchungen'!L2:L730,"Ausgaben")-SUMIFS('P23+P24 monthly Buchungen'!F2:F730,'P23+P24 monthly Buchungen'!D2:D730,$E37,'P23+P24 monthly Buchungen'!C2:C730,"&gt;="&amp;DU$4,'P23+P24 monthly Buchungen'!C2:C730,"&lt;"&amp;DU$5+1,'P23+P24 monthly Buchungen'!P2:P730,"Einnahmen")+SUMIFS('P23+P24 monthly Buchungen'!F2:F730,'P23+P24 monthly Buchungen'!D2:D730,$E37,'P23+P24 monthly Buchungen'!C2:C730,"&gt;="&amp;DU$4,'P23+P24 monthly Buchungen'!C2:C730,"&lt;"&amp;DU$5+1,'P23+P24 monthly Buchungen'!L2:L730,"Einnahmen")-SUMIFS('P23+P24 monthly Buchungen'!F2:F730,'P23+P24 monthly Buchungen'!D2:D730,$E37,'P23+P24 monthly Buchungen'!C2:C730,"&gt;="&amp;DU$4,'P23+P24 monthly Buchungen'!C2:C730,"&lt;"&amp;DU$5+1,'P23+P24 monthly Buchungen'!P2:P730,"Ausgaben")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Buchungen'!F2:F730,'P23+P24 monthly Buchungen'!D2:D730,$E37,'P23+P24 monthly Buchungen'!C2:C730,"&gt;="&amp;EG$4,'P23+P24 monthly Buchungen'!C2:C730,"&lt;"&amp;EG$5+1,'P23+P24 monthly Buchungen'!L2:L730,"Ausgaben")-SUMIFS('P23+P24 monthly Buchungen'!F2:F730,'P23+P24 monthly Buchungen'!D2:D730,$E37,'P23+P24 monthly Buchungen'!C2:C730,"&gt;="&amp;EG$4,'P23+P24 monthly Buchungen'!C2:C730,"&lt;"&amp;EG$5+1,'P23+P24 monthly Buchungen'!P2:P730,"Einnahmen")+SUMIFS('P23+P24 monthly Buchungen'!F2:F730,'P23+P24 monthly Buchungen'!D2:D730,$E37,'P23+P24 monthly Buchungen'!C2:C730,"&gt;="&amp;EG$4,'P23+P24 monthly Buchungen'!C2:C730,"&lt;"&amp;EG$5+1,'P23+P24 monthly Buchungen'!L2:L730,"Einnahmen")-SUMIFS('P23+P24 monthly Buchungen'!F2:F730,'P23+P24 monthly Buchungen'!D2:D730,$E37,'P23+P24 monthly Buchungen'!C2:C730,"&gt;="&amp;EG$4,'P23+P24 monthly Buchungen'!C2:C730,"&lt;"&amp;EG$5+1,'P23+P24 monthly Buchungen'!P2:P730,"Ausgaben")</f>
        <v>0</v>
      </c>
      <c r="EH37" s="21"/>
      <c r="EK37" s="26">
        <f>SUMIFS('P23+P24 monthly Buchungen'!F2:F730,'P23+P24 monthly Buchungen'!D2:D730,$E37,'P23+P24 monthly Buchungen'!C2:C730,"&gt;="&amp;EK$4,'P23+P24 monthly Buchungen'!C2:C730,"&lt;"&amp;EK$5+1,'P23+P24 monthly Buchungen'!L2:L730,"Ausgaben")-SUMIFS('P23+P24 monthly Buchungen'!F2:F730,'P23+P24 monthly Buchungen'!D2:D730,$E37,'P23+P24 monthly Buchungen'!C2:C730,"&gt;="&amp;EK$4,'P23+P24 monthly Buchungen'!C2:C730,"&lt;"&amp;EK$5+1,'P23+P24 monthly Buchungen'!P2:P730,"Einnahmen")+SUMIFS('P23+P24 monthly Buchungen'!F2:F730,'P23+P24 monthly Buchungen'!D2:D730,$E37,'P23+P24 monthly Buchungen'!C2:C730,"&gt;="&amp;EK$4,'P23+P24 monthly Buchungen'!C2:C730,"&lt;"&amp;EK$5+1,'P23+P24 monthly Buchungen'!L2:L730,"Einnahmen")-SUMIFS('P23+P24 monthly Buchungen'!F2:F730,'P23+P24 monthly Buchungen'!D2:D730,$E37,'P23+P24 monthly Buchungen'!C2:C730,"&gt;="&amp;EK$4,'P23+P24 monthly Buchungen'!C2:C730,"&lt;"&amp;EK$5+1,'P23+P24 monthly Buchungen'!P2:P730,"Ausgaben")</f>
        <v>0</v>
      </c>
      <c r="EL37" s="21"/>
      <c r="EO37" s="26">
        <f>SUMIFS('P23+P24 monthly Buchungen'!F2:F730,'P23+P24 monthly Buchungen'!D2:D730,$E37,'P23+P24 monthly Buchungen'!C2:C730,"&gt;="&amp;EO$4,'P23+P24 monthly Buchungen'!C2:C730,"&lt;"&amp;EO$5+1,'P23+P24 monthly Buchungen'!L2:L730,"Ausgaben")-SUMIFS('P23+P24 monthly Buchungen'!F2:F730,'P23+P24 monthly Buchungen'!D2:D730,$E37,'P23+P24 monthly Buchungen'!C2:C730,"&gt;="&amp;EO$4,'P23+P24 monthly Buchungen'!C2:C730,"&lt;"&amp;EO$5+1,'P23+P24 monthly Buchungen'!P2:P730,"Einnahmen")+SUMIFS('P23+P24 monthly Buchungen'!F2:F730,'P23+P24 monthly Buchungen'!D2:D730,$E37,'P23+P24 monthly Buchungen'!C2:C730,"&gt;="&amp;EO$4,'P23+P24 monthly Buchungen'!C2:C730,"&lt;"&amp;EO$5+1,'P23+P24 monthly Buchungen'!L2:L730,"Einnahmen")-SUMIFS('P23+P24 monthly Buchungen'!F2:F730,'P23+P24 monthly Buchungen'!D2:D730,$E37,'P23+P24 monthly Buchungen'!C2:C730,"&gt;="&amp;EO$4,'P23+P24 monthly Buchungen'!C2:C730,"&lt;"&amp;EO$5+1,'P23+P24 monthly Buchungen'!P2:P730,"Ausgaben")</f>
        <v>0</v>
      </c>
      <c r="EP37" s="21"/>
      <c r="ES37" s="26">
        <f>SUMIFS('P23+P24 monthly Buchungen'!F2:F730,'P23+P24 monthly Buchungen'!D2:D730,$E37,'P23+P24 monthly Buchungen'!C2:C730,"&gt;="&amp;ES$4,'P23+P24 monthly Buchungen'!C2:C730,"&lt;"&amp;ES$5+1,'P23+P24 monthly Buchungen'!L2:L730,"Ausgaben")-SUMIFS('P23+P24 monthly Buchungen'!F2:F730,'P23+P24 monthly Buchungen'!D2:D730,$E37,'P23+P24 monthly Buchungen'!C2:C730,"&gt;="&amp;ES$4,'P23+P24 monthly Buchungen'!C2:C730,"&lt;"&amp;ES$5+1,'P23+P24 monthly Buchungen'!P2:P730,"Einnahmen")+SUMIFS('P23+P24 monthly Buchungen'!F2:F730,'P23+P24 monthly Buchungen'!D2:D730,$E37,'P23+P24 monthly Buchungen'!C2:C730,"&gt;="&amp;ES$4,'P23+P24 monthly Buchungen'!C2:C730,"&lt;"&amp;ES$5+1,'P23+P24 monthly Buchungen'!L2:L730,"Einnahmen")-SUMIFS('P23+P24 monthly Buchungen'!F2:F730,'P23+P24 monthly Buchungen'!D2:D730,$E37,'P23+P24 monthly Buchungen'!C2:C730,"&gt;="&amp;ES$4,'P23+P24 monthly Buchungen'!C2:C730,"&lt;"&amp;ES$5+1,'P23+P24 monthly Buchungen'!P2:P730,"Ausgaben")</f>
        <v>0</v>
      </c>
      <c r="ET37" s="21"/>
      <c r="EW37" s="26">
        <f>SUMIFS('P23+P24 monthly Buchungen'!F2:F730,'P23+P24 monthly Buchungen'!D2:D730,$E37,'P23+P24 monthly Buchungen'!C2:C730,"&gt;="&amp;EW$4,'P23+P24 monthly Buchungen'!C2:C730,"&lt;"&amp;EW$5+1,'P23+P24 monthly Buchungen'!L2:L730,"Ausgaben")-SUMIFS('P23+P24 monthly Buchungen'!F2:F730,'P23+P24 monthly Buchungen'!D2:D730,$E37,'P23+P24 monthly Buchungen'!C2:C730,"&gt;="&amp;EW$4,'P23+P24 monthly Buchungen'!C2:C730,"&lt;"&amp;EW$5+1,'P23+P24 monthly Buchungen'!P2:P730,"Einnahmen")+SUMIFS('P23+P24 monthly Buchungen'!F2:F730,'P23+P24 monthly Buchungen'!D2:D730,$E37,'P23+P24 monthly Buchungen'!C2:C730,"&gt;="&amp;EW$4,'P23+P24 monthly Buchungen'!C2:C730,"&lt;"&amp;EW$5+1,'P23+P24 monthly Buchungen'!L2:L730,"Einnahmen")-SUMIFS('P23+P24 monthly Buchungen'!F2:F730,'P23+P24 monthly Buchungen'!D2:D730,$E37,'P23+P24 monthly Buchungen'!C2:C730,"&gt;="&amp;EW$4,'P23+P24 monthly Buchungen'!C2:C730,"&lt;"&amp;EW$5+1,'P23+P24 monthly Buchungen'!P2:P730,"Ausgaben")</f>
        <v>0</v>
      </c>
      <c r="EX37" s="21"/>
      <c r="FA37" s="26">
        <f>SUMIFS('P23+P24 monthly Buchungen'!F2:F730,'P23+P24 monthly Buchungen'!D2:D730,$E37,'P23+P24 monthly Buchungen'!C2:C730,"&gt;="&amp;FA$4,'P23+P24 monthly Buchungen'!C2:C730,"&lt;"&amp;FA$5+1,'P23+P24 monthly Buchungen'!L2:L730,"Ausgaben")-SUMIFS('P23+P24 monthly Buchungen'!F2:F730,'P23+P24 monthly Buchungen'!D2:D730,$E37,'P23+P24 monthly Buchungen'!C2:C730,"&gt;="&amp;FA$4,'P23+P24 monthly Buchungen'!C2:C730,"&lt;"&amp;FA$5+1,'P23+P24 monthly Buchungen'!P2:P730,"Einnahmen")+SUMIFS('P23+P24 monthly Buchungen'!F2:F730,'P23+P24 monthly Buchungen'!D2:D730,$E37,'P23+P24 monthly Buchungen'!C2:C730,"&gt;="&amp;FA$4,'P23+P24 monthly Buchungen'!C2:C730,"&lt;"&amp;FA$5+1,'P23+P24 monthly Buchungen'!L2:L730,"Einnahmen")-SUMIFS('P23+P24 monthly Buchungen'!F2:F730,'P23+P24 monthly Buchungen'!D2:D730,$E37,'P23+P24 monthly Buchungen'!C2:C730,"&gt;="&amp;FA$4,'P23+P24 monthly Buchungen'!C2:C730,"&lt;"&amp;FA$5+1,'P23+P24 monthly Buchungen'!P2:P730,"Ausgaben")</f>
        <v>0</v>
      </c>
      <c r="FB37" s="21"/>
      <c r="FE37" s="26">
        <f>SUMIFS('P23+P24 monthly Buchungen'!F2:F730,'P23+P24 monthly Buchungen'!D2:D730,$E37,'P23+P24 monthly Buchungen'!C2:C730,"&gt;="&amp;FE$4,'P23+P24 monthly Buchungen'!C2:C730,"&lt;"&amp;FE$5+1,'P23+P24 monthly Buchungen'!L2:L730,"Ausgaben")-SUMIFS('P23+P24 monthly Buchungen'!F2:F730,'P23+P24 monthly Buchungen'!D2:D730,$E37,'P23+P24 monthly Buchungen'!C2:C730,"&gt;="&amp;FE$4,'P23+P24 monthly Buchungen'!C2:C730,"&lt;"&amp;FE$5+1,'P23+P24 monthly Buchungen'!P2:P730,"Einnahmen")+SUMIFS('P23+P24 monthly Buchungen'!F2:F730,'P23+P24 monthly Buchungen'!D2:D730,$E37,'P23+P24 monthly Buchungen'!C2:C730,"&gt;="&amp;FE$4,'P23+P24 monthly Buchungen'!C2:C730,"&lt;"&amp;FE$5+1,'P23+P24 monthly Buchungen'!L2:L730,"Einnahmen")-SUMIFS('P23+P24 monthly Buchungen'!F2:F730,'P23+P24 monthly Buchungen'!D2:D730,$E37,'P23+P24 monthly Buchungen'!C2:C730,"&gt;="&amp;FE$4,'P23+P24 monthly Buchungen'!C2:C730,"&lt;"&amp;FE$5+1,'P23+P24 monthly Buchungen'!P2:P730,"Ausgaben")</f>
        <v>0</v>
      </c>
      <c r="FF37" s="21"/>
      <c r="FI37" s="26">
        <f>SUMIFS('P23+P24 monthly Buchungen'!F2:F730,'P23+P24 monthly Buchungen'!D2:D730,$E37,'P23+P24 monthly Buchungen'!C2:C730,"&gt;="&amp;FI$4,'P23+P24 monthly Buchungen'!C2:C730,"&lt;"&amp;FI$5+1,'P23+P24 monthly Buchungen'!L2:L730,"Ausgaben")-SUMIFS('P23+P24 monthly Buchungen'!F2:F730,'P23+P24 monthly Buchungen'!D2:D730,$E37,'P23+P24 monthly Buchungen'!C2:C730,"&gt;="&amp;FI$4,'P23+P24 monthly Buchungen'!C2:C730,"&lt;"&amp;FI$5+1,'P23+P24 monthly Buchungen'!P2:P730,"Einnahmen")+SUMIFS('P23+P24 monthly Buchungen'!F2:F730,'P23+P24 monthly Buchungen'!D2:D730,$E37,'P23+P24 monthly Buchungen'!C2:C730,"&gt;="&amp;FI$4,'P23+P24 monthly Buchungen'!C2:C730,"&lt;"&amp;FI$5+1,'P23+P24 monthly Buchungen'!L2:L730,"Einnahmen")-SUMIFS('P23+P24 monthly Buchungen'!F2:F730,'P23+P24 monthly Buchungen'!D2:D730,$E37,'P23+P24 monthly Buchungen'!C2:C730,"&gt;="&amp;FI$4,'P23+P24 monthly Buchungen'!C2:C730,"&lt;"&amp;FI$5+1,'P23+P24 monthly Buchungen'!P2:P730,"Ausgaben")</f>
        <v>0</v>
      </c>
      <c r="FJ37" s="21"/>
      <c r="FM37" s="26">
        <f>SUMIFS('P23+P24 monthly Buchungen'!F2:F730,'P23+P24 monthly Buchungen'!D2:D730,$E37,'P23+P24 monthly Buchungen'!C2:C730,"&gt;="&amp;FM$4,'P23+P24 monthly Buchungen'!C2:C730,"&lt;"&amp;FM$5+1,'P23+P24 monthly Buchungen'!L2:L730,"Ausgaben")-SUMIFS('P23+P24 monthly Buchungen'!F2:F730,'P23+P24 monthly Buchungen'!D2:D730,$E37,'P23+P24 monthly Buchungen'!C2:C730,"&gt;="&amp;FM$4,'P23+P24 monthly Buchungen'!C2:C730,"&lt;"&amp;FM$5+1,'P23+P24 monthly Buchungen'!P2:P730,"Einnahmen")+SUMIFS('P23+P24 monthly Buchungen'!F2:F730,'P23+P24 monthly Buchungen'!D2:D730,$E37,'P23+P24 monthly Buchungen'!C2:C730,"&gt;="&amp;FM$4,'P23+P24 monthly Buchungen'!C2:C730,"&lt;"&amp;FM$5+1,'P23+P24 monthly Buchungen'!L2:L730,"Einnahmen")-SUMIFS('P23+P24 monthly Buchungen'!F2:F730,'P23+P24 monthly Buchungen'!D2:D730,$E37,'P23+P24 monthly Buchungen'!C2:C730,"&gt;="&amp;FM$4,'P23+P24 monthly Buchungen'!C2:C730,"&lt;"&amp;FM$5+1,'P23+P24 monthly Buchungen'!P2:P730,"Ausgaben")</f>
        <v>0</v>
      </c>
      <c r="FN37" s="21"/>
      <c r="FQ37" s="26">
        <f>SUMIFS('P23+P24 monthly Buchungen'!F2:F730,'P23+P24 monthly Buchungen'!D2:D730,$E37,'P23+P24 monthly Buchungen'!C2:C730,"&gt;="&amp;FQ$4,'P23+P24 monthly Buchungen'!C2:C730,"&lt;"&amp;FQ$5+1,'P23+P24 monthly Buchungen'!L2:L730,"Ausgaben")-SUMIFS('P23+P24 monthly Buchungen'!F2:F730,'P23+P24 monthly Buchungen'!D2:D730,$E37,'P23+P24 monthly Buchungen'!C2:C730,"&gt;="&amp;FQ$4,'P23+P24 monthly Buchungen'!C2:C730,"&lt;"&amp;FQ$5+1,'P23+P24 monthly Buchungen'!P2:P730,"Einnahmen")+SUMIFS('P23+P24 monthly Buchungen'!F2:F730,'P23+P24 monthly Buchungen'!D2:D730,$E37,'P23+P24 monthly Buchungen'!C2:C730,"&gt;="&amp;FQ$4,'P23+P24 monthly Buchungen'!C2:C730,"&lt;"&amp;FQ$5+1,'P23+P24 monthly Buchungen'!L2:L730,"Einnahmen")-SUMIFS('P23+P24 monthly Buchungen'!F2:F730,'P23+P24 monthly Buchungen'!D2:D730,$E37,'P23+P24 monthly Buchungen'!C2:C730,"&gt;="&amp;FQ$4,'P23+P24 monthly Buchungen'!C2:C730,"&lt;"&amp;FQ$5+1,'P23+P24 monthly Buchungen'!P2:P730,"Ausgaben")</f>
        <v>0</v>
      </c>
      <c r="FR37" s="21"/>
      <c r="FU37" s="26">
        <f>SUMIFS('P23+P24 monthly Buchungen'!F2:F730,'P23+P24 monthly Buchungen'!D2:D730,$E37,'P23+P24 monthly Buchungen'!C2:C730,"&gt;="&amp;FU$4,'P23+P24 monthly Buchungen'!C2:C730,"&lt;"&amp;FU$5+1,'P23+P24 monthly Buchungen'!L2:L730,"Ausgaben")-SUMIFS('P23+P24 monthly Buchungen'!F2:F730,'P23+P24 monthly Buchungen'!D2:D730,$E37,'P23+P24 monthly Buchungen'!C2:C730,"&gt;="&amp;FU$4,'P23+P24 monthly Buchungen'!C2:C730,"&lt;"&amp;FU$5+1,'P23+P24 monthly Buchungen'!P2:P730,"Einnahmen")+SUMIFS('P23+P24 monthly Buchungen'!F2:F730,'P23+P24 monthly Buchungen'!D2:D730,$E37,'P23+P24 monthly Buchungen'!C2:C730,"&gt;="&amp;FU$4,'P23+P24 monthly Buchungen'!C2:C730,"&lt;"&amp;FU$5+1,'P23+P24 monthly Buchungen'!L2:L730,"Einnahmen")-SUMIFS('P23+P24 monthly Buchungen'!F2:F730,'P23+P24 monthly Buchungen'!D2:D730,$E37,'P23+P24 monthly Buchungen'!C2:C730,"&gt;="&amp;FU$4,'P23+P24 monthly Buchungen'!C2:C730,"&lt;"&amp;FU$5+1,'P23+P24 monthly Buchungen'!P2:P730,"Ausgaben")</f>
        <v>0</v>
      </c>
      <c r="FV37" s="21"/>
      <c r="FY37" s="26">
        <f>SUMIFS('P23+P24 monthly Buchungen'!F2:F730,'P23+P24 monthly Buchungen'!D2:D730,$E37,'P23+P24 monthly Buchungen'!C2:C730,"&gt;="&amp;FY$4,'P23+P24 monthly Buchungen'!C2:C730,"&lt;"&amp;FY$5+1,'P23+P24 monthly Buchungen'!L2:L730,"Ausgaben")-SUMIFS('P23+P24 monthly Buchungen'!F2:F730,'P23+P24 monthly Buchungen'!D2:D730,$E37,'P23+P24 monthly Buchungen'!C2:C730,"&gt;="&amp;FY$4,'P23+P24 monthly Buchungen'!C2:C730,"&lt;"&amp;FY$5+1,'P23+P24 monthly Buchungen'!P2:P730,"Einnahmen")+SUMIFS('P23+P24 monthly Buchungen'!F2:F730,'P23+P24 monthly Buchungen'!D2:D730,$E37,'P23+P24 monthly Buchungen'!C2:C730,"&gt;="&amp;FY$4,'P23+P24 monthly Buchungen'!C2:C730,"&lt;"&amp;FY$5+1,'P23+P24 monthly Buchungen'!L2:L730,"Einnahmen")-SUMIFS('P23+P24 monthly Buchungen'!F2:F730,'P23+P24 monthly Buchungen'!D2:D730,$E37,'P23+P24 monthly Buchungen'!C2:C730,"&gt;="&amp;FY$4,'P23+P24 monthly Buchungen'!C2:C730,"&lt;"&amp;FY$5+1,'P23+P24 monthly Buchungen'!P2:P730,"Ausgaben")</f>
        <v>0</v>
      </c>
      <c r="FZ37" s="21"/>
      <c r="GC37" s="26">
        <f>SUMIFS('P23+P24 monthly Buchungen'!F2:F730,'P23+P24 monthly Buchungen'!D2:D730,$E37,'P23+P24 monthly Buchungen'!C2:C730,"&gt;="&amp;GC$4,'P23+P24 monthly Buchungen'!C2:C730,"&lt;"&amp;GC$5+1,'P23+P24 monthly Buchungen'!L2:L730,"Ausgaben")-SUMIFS('P23+P24 monthly Buchungen'!F2:F730,'P23+P24 monthly Buchungen'!D2:D730,$E37,'P23+P24 monthly Buchungen'!C2:C730,"&gt;="&amp;GC$4,'P23+P24 monthly Buchungen'!C2:C730,"&lt;"&amp;GC$5+1,'P23+P24 monthly Buchungen'!P2:P730,"Einnahmen")+SUMIFS('P23+P24 monthly Buchungen'!F2:F730,'P23+P24 monthly Buchungen'!D2:D730,$E37,'P23+P24 monthly Buchungen'!C2:C730,"&gt;="&amp;GC$4,'P23+P24 monthly Buchungen'!C2:C730,"&lt;"&amp;GC$5+1,'P23+P24 monthly Buchungen'!L2:L730,"Einnahmen")-SUMIFS('P23+P24 monthly Buchungen'!F2:F730,'P23+P24 monthly Buchungen'!D2:D730,$E37,'P23+P24 monthly Buchungen'!C2:C730,"&gt;="&amp;GC$4,'P23+P24 monthly Buchungen'!C2:C730,"&lt;"&amp;GC$5+1,'P23+P24 monthly Buchungen'!P2:P730,"Ausgaben")</f>
        <v>0</v>
      </c>
    </row>
    <row r="38" spans="2:185" ht="16" x14ac:dyDescent="0.2">
      <c r="D38" s="27" t="s">
        <v>5339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v>2700</v>
      </c>
      <c r="Q38" s="43"/>
      <c r="R38" s="28"/>
      <c r="S38" s="27"/>
      <c r="T38" s="42">
        <f>U39</f>
        <v>0</v>
      </c>
      <c r="U38" s="43"/>
      <c r="V38" s="28"/>
      <c r="W38" s="27"/>
      <c r="X38" s="42">
        <f>Y39</f>
        <v>721.81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f>AK39</f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  <c r="AT38" s="28"/>
      <c r="AU38" s="27"/>
      <c r="AV38" s="42">
        <f>AW39</f>
        <v>0</v>
      </c>
      <c r="AW38" s="43"/>
      <c r="AX38" s="28"/>
      <c r="AY38" s="27"/>
      <c r="AZ38" s="42">
        <f>BA39</f>
        <v>0</v>
      </c>
      <c r="BA38" s="43"/>
      <c r="BB38" s="28"/>
      <c r="BC38" s="27"/>
      <c r="BD38" s="42">
        <f>BE39</f>
        <v>0</v>
      </c>
      <c r="BE38" s="43"/>
      <c r="BF38" s="28"/>
      <c r="BG38" s="27"/>
      <c r="BH38" s="42">
        <f>BI39</f>
        <v>0</v>
      </c>
      <c r="BI38" s="43"/>
      <c r="BJ38" s="28"/>
      <c r="BK38" s="27"/>
      <c r="BL38" s="42">
        <f>BM39</f>
        <v>0</v>
      </c>
      <c r="BM38" s="43"/>
      <c r="BN38" s="28"/>
      <c r="BO38" s="27"/>
      <c r="BP38" s="42">
        <f>BQ39</f>
        <v>0</v>
      </c>
      <c r="BQ38" s="43"/>
      <c r="BR38" s="28"/>
      <c r="BS38" s="27"/>
      <c r="BT38" s="42">
        <v>0</v>
      </c>
      <c r="BU38" s="43"/>
      <c r="BV38" s="28"/>
      <c r="BW38" s="27"/>
      <c r="BX38" s="42">
        <v>0</v>
      </c>
      <c r="BY38" s="43"/>
      <c r="BZ38" s="28"/>
      <c r="CA38" s="27"/>
      <c r="CB38" s="42">
        <f>CC39</f>
        <v>0</v>
      </c>
      <c r="CC38" s="43"/>
      <c r="CD38" s="28"/>
      <c r="CE38" s="27"/>
      <c r="CF38" s="42">
        <f>CG39</f>
        <v>0</v>
      </c>
      <c r="CG38" s="43"/>
      <c r="CH38" s="28"/>
      <c r="CI38" s="27"/>
      <c r="CJ38" s="42">
        <f>CK39</f>
        <v>0</v>
      </c>
      <c r="CK38" s="43"/>
      <c r="CL38" s="28"/>
      <c r="CM38" s="27"/>
      <c r="CN38" s="42">
        <f>CO39</f>
        <v>0</v>
      </c>
      <c r="CO38" s="43"/>
      <c r="CP38" s="28"/>
      <c r="CQ38" s="27"/>
      <c r="CR38" s="42">
        <f>CS39</f>
        <v>0</v>
      </c>
      <c r="CS38" s="43"/>
      <c r="CT38" s="28"/>
      <c r="CU38" s="27"/>
      <c r="CV38" s="42">
        <f>CW39</f>
        <v>0</v>
      </c>
      <c r="CW38" s="43"/>
      <c r="CX38" s="28"/>
      <c r="CY38" s="27"/>
      <c r="CZ38" s="42">
        <f>DA39</f>
        <v>0</v>
      </c>
      <c r="DA38" s="43"/>
      <c r="DB38" s="28"/>
      <c r="DC38" s="27"/>
      <c r="DD38" s="42">
        <f>DE39</f>
        <v>0</v>
      </c>
      <c r="DE38" s="43"/>
      <c r="DF38" s="28"/>
      <c r="DG38" s="27"/>
      <c r="DH38" s="42">
        <f>DI39</f>
        <v>0</v>
      </c>
      <c r="DI38" s="43"/>
      <c r="DJ38" s="28"/>
      <c r="DK38" s="27"/>
      <c r="DL38" s="42">
        <f>DM39</f>
        <v>0</v>
      </c>
      <c r="DM38" s="43"/>
      <c r="DN38" s="28"/>
      <c r="DO38" s="27"/>
      <c r="DP38" s="42">
        <f>DQ39</f>
        <v>0</v>
      </c>
      <c r="DQ38" s="43"/>
      <c r="DR38" s="28"/>
      <c r="DS38" s="27"/>
      <c r="DT38" s="42">
        <f>DU39</f>
        <v>0</v>
      </c>
      <c r="DU38" s="43"/>
      <c r="DV38" s="28"/>
      <c r="DW38" s="27"/>
      <c r="DX38" s="42">
        <v>0</v>
      </c>
      <c r="DY38" s="43"/>
      <c r="DZ38" s="28"/>
      <c r="EA38" s="27"/>
      <c r="EB38" s="42">
        <v>0</v>
      </c>
      <c r="EC38" s="43"/>
      <c r="ED38" s="28"/>
      <c r="EE38" s="27"/>
      <c r="EF38" s="42">
        <f>EG39</f>
        <v>0</v>
      </c>
      <c r="EG38" s="43"/>
      <c r="EH38" s="28"/>
      <c r="EI38" s="27"/>
      <c r="EJ38" s="42">
        <f>EK39</f>
        <v>0</v>
      </c>
      <c r="EK38" s="43"/>
      <c r="EL38" s="28"/>
      <c r="EM38" s="27"/>
      <c r="EN38" s="42">
        <f>EO39</f>
        <v>0</v>
      </c>
      <c r="EO38" s="43"/>
      <c r="EP38" s="28"/>
      <c r="EQ38" s="27"/>
      <c r="ER38" s="42">
        <f>ES39</f>
        <v>0</v>
      </c>
      <c r="ES38" s="43"/>
      <c r="ET38" s="28"/>
      <c r="EU38" s="27"/>
      <c r="EV38" s="42">
        <f>EW39</f>
        <v>0</v>
      </c>
      <c r="EW38" s="43"/>
      <c r="EX38" s="28"/>
      <c r="EY38" s="27"/>
      <c r="EZ38" s="42">
        <f>FA39</f>
        <v>0</v>
      </c>
      <c r="FA38" s="43"/>
      <c r="FB38" s="28"/>
      <c r="FC38" s="27"/>
      <c r="FD38" s="42">
        <f>FE39</f>
        <v>0</v>
      </c>
      <c r="FE38" s="43"/>
      <c r="FF38" s="28"/>
      <c r="FG38" s="27"/>
      <c r="FH38" s="42">
        <f>FI39</f>
        <v>0</v>
      </c>
      <c r="FI38" s="43"/>
      <c r="FJ38" s="28"/>
      <c r="FK38" s="27"/>
      <c r="FL38" s="42">
        <f>FM39</f>
        <v>0</v>
      </c>
      <c r="FM38" s="43"/>
      <c r="FN38" s="28"/>
      <c r="FO38" s="27"/>
      <c r="FP38" s="42">
        <f>FQ39</f>
        <v>0</v>
      </c>
      <c r="FQ38" s="43"/>
      <c r="FR38" s="28"/>
      <c r="FS38" s="27"/>
      <c r="FT38" s="42">
        <f>FU39</f>
        <v>0</v>
      </c>
      <c r="FU38" s="43"/>
      <c r="FV38" s="28"/>
      <c r="FW38" s="27"/>
      <c r="FX38" s="42">
        <f>FY39</f>
        <v>0</v>
      </c>
      <c r="FY38" s="43"/>
      <c r="FZ38" s="28"/>
      <c r="GA38" s="27"/>
      <c r="GB38" s="42">
        <f>GC39</f>
        <v>0</v>
      </c>
      <c r="GC38" s="43"/>
    </row>
    <row r="39" spans="2:185" x14ac:dyDescent="0.2">
      <c r="D39" t="s">
        <v>5024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Buchungen'!F2:F730,'P23+P24 monthly Buchungen'!D2:D730,$E39,'P23+P24 monthly Buchungen'!C2:C730,"&gt;="&amp;U$4,'P23+P24 monthly Buchungen'!C2:C730,"&lt;"&amp;U$5+1,'P23+P24 monthly Buchungen'!L2:L730,"Ausgaben")-SUMIFS('P23+P24 monthly Buchungen'!F2:F730,'P23+P24 monthly Buchungen'!D2:D730,$E39,'P23+P24 monthly Buchungen'!C2:C730,"&gt;="&amp;U$4,'P23+P24 monthly Buchungen'!C2:C730,"&lt;"&amp;U$5+1,'P23+P24 monthly Buchungen'!P2:P730,"Einnahmen")+SUMIFS('P23+P24 monthly Buchungen'!F2:F730,'P23+P24 monthly Buchungen'!D2:D730,$E39,'P23+P24 monthly Buchungen'!C2:C730,"&gt;="&amp;U$4,'P23+P24 monthly Buchungen'!C2:C730,"&lt;"&amp;U$5+1,'P23+P24 monthly Buchungen'!L2:L730,"Einnahmen")-SUMIFS('P23+P24 monthly Buchungen'!F2:F730,'P23+P24 monthly Buchungen'!D2:D730,$E39,'P23+P24 monthly Buchungen'!C2:C730,"&gt;="&amp;U$4,'P23+P24 monthly Buchungen'!C2:C730,"&lt;"&amp;U$5+1,'P23+P24 monthly Buchungen'!P2:P730,"Ausgaben")</f>
        <v>0</v>
      </c>
      <c r="V39" s="21"/>
      <c r="Y39" s="26">
        <f>SUMIFS('P23+P24 monthly Buchungen'!F2:F730,'P23+P24 monthly Buchungen'!D2:D730,$E39,'P23+P24 monthly Buchungen'!C2:C730,"&gt;="&amp;Y$4,'P23+P24 monthly Buchungen'!C2:C730,"&lt;"&amp;Y$5+1,'P23+P24 monthly Buchungen'!L2:L730,"Ausgaben")-SUMIFS('P23+P24 monthly Buchungen'!F2:F730,'P23+P24 monthly Buchungen'!D2:D730,$E39,'P23+P24 monthly Buchungen'!C2:C730,"&gt;="&amp;Y$4,'P23+P24 monthly Buchungen'!C2:C730,"&lt;"&amp;Y$5+1,'P23+P24 monthly Buchungen'!P2:P730,"Einnahmen")+SUMIFS('P23+P24 monthly Buchungen'!F2:F730,'P23+P24 monthly Buchungen'!D2:D730,$E39,'P23+P24 monthly Buchungen'!C2:C730,"&gt;="&amp;Y$4,'P23+P24 monthly Buchungen'!C2:C730,"&lt;"&amp;Y$5+1,'P23+P24 monthly Buchungen'!L2:L730,"Einnahmen")-SUMIFS('P23+P24 monthly Buchungen'!F2:F730,'P23+P24 monthly Buchungen'!D2:D730,$E39,'P23+P24 monthly Buchungen'!C2:C730,"&gt;="&amp;Y$4,'P23+P24 monthly Buchungen'!C2:C730,"&lt;"&amp;Y$5+1,'P23+P24 monthly Buchungen'!P2:P730,"Ausgaben")</f>
        <v>721.81</v>
      </c>
      <c r="Z39" s="21"/>
      <c r="AC39" s="26">
        <f>SUMIFS('P23+P24 monthly Buchungen'!F2:F730,'P23+P24 monthly Buchungen'!D2:D730,$E39,'P23+P24 monthly Buchungen'!C2:C730,"&gt;="&amp;AC$4,'P23+P24 monthly Buchungen'!C2:C730,"&lt;"&amp;AC$5+1,'P23+P24 monthly Buchungen'!L2:L730,"Ausgaben")-SUMIFS('P23+P24 monthly Buchungen'!F2:F730,'P23+P24 monthly Buchungen'!D2:D730,$E39,'P23+P24 monthly Buchungen'!C2:C730,"&gt;="&amp;AC$4,'P23+P24 monthly Buchungen'!C2:C730,"&lt;"&amp;AC$5+1,'P23+P24 monthly Buchungen'!P2:P730,"Einnahmen")+SUMIFS('P23+P24 monthly Buchungen'!F2:F730,'P23+P24 monthly Buchungen'!D2:D730,$E39,'P23+P24 monthly Buchungen'!C2:C730,"&gt;="&amp;AC$4,'P23+P24 monthly Buchungen'!C2:C730,"&lt;"&amp;AC$5+1,'P23+P24 monthly Buchungen'!L2:L730,"Einnahmen")-SUMIFS('P23+P24 monthly Buchungen'!F2:F730,'P23+P24 monthly Buchungen'!D2:D730,$E39,'P23+P24 monthly Buchungen'!C2:C730,"&gt;="&amp;AC$4,'P23+P24 monthly Buchungen'!C2:C730,"&lt;"&amp;AC$5+1,'P23+P24 monthly Buchungen'!P2:P730,"Ausgaben")</f>
        <v>0</v>
      </c>
      <c r="AD39" s="21"/>
      <c r="AG39" s="26">
        <f>SUMIFS('P23+P24 monthly Buchungen'!F2:F730,'P23+P24 monthly Buchungen'!D2:D730,$E39,'P23+P24 monthly Buchungen'!C2:C730,"&gt;="&amp;AG$4,'P23+P24 monthly Buchungen'!C2:C730,"&lt;"&amp;AG$5+1,'P23+P24 monthly Buchungen'!L2:L730,"Ausgaben")-SUMIFS('P23+P24 monthly Buchungen'!F2:F730,'P23+P24 monthly Buchungen'!D2:D730,$E39,'P23+P24 monthly Buchungen'!C2:C730,"&gt;="&amp;AG$4,'P23+P24 monthly Buchungen'!C2:C730,"&lt;"&amp;AG$5+1,'P23+P24 monthly Buchungen'!P2:P730,"Einnahmen")+SUMIFS('P23+P24 monthly Buchungen'!F2:F730,'P23+P24 monthly Buchungen'!D2:D730,$E39,'P23+P24 monthly Buchungen'!C2:C730,"&gt;="&amp;AG$4,'P23+P24 monthly Buchungen'!C2:C730,"&lt;"&amp;AG$5+1,'P23+P24 monthly Buchungen'!L2:L730,"Einnahmen")-SUMIFS('P23+P24 monthly Buchungen'!F2:F730,'P23+P24 monthly Buchungen'!D2:D730,$E39,'P23+P24 monthly Buchungen'!C2:C730,"&gt;="&amp;AG$4,'P23+P24 monthly Buchungen'!C2:C730,"&lt;"&amp;AG$5+1,'P23+P24 monthly Buchungen'!P2:P730,"Ausgaben")</f>
        <v>0</v>
      </c>
      <c r="AH39" s="21"/>
      <c r="AK39" s="26">
        <f>SUMIFS('P23+P24 monthly Buchungen'!F2:F730,'P23+P24 monthly Buchungen'!D2:D730,$E39,'P23+P24 monthly Buchungen'!C2:C730,"&gt;="&amp;AK$4,'P23+P24 monthly Buchungen'!C2:C730,"&lt;"&amp;AK$5+1,'P23+P24 monthly Buchungen'!L2:L730,"Ausgaben")-SUMIFS('P23+P24 monthly Buchungen'!F2:F730,'P23+P24 monthly Buchungen'!D2:D730,$E39,'P23+P24 monthly Buchungen'!C2:C730,"&gt;="&amp;AK$4,'P23+P24 monthly Buchungen'!C2:C730,"&lt;"&amp;AK$5+1,'P23+P24 monthly Buchungen'!P2:P730,"Einnahmen")+SUMIFS('P23+P24 monthly Buchungen'!F2:F730,'P23+P24 monthly Buchungen'!D2:D730,$E39,'P23+P24 monthly Buchungen'!C2:C730,"&gt;="&amp;AK$4,'P23+P24 monthly Buchungen'!C2:C730,"&lt;"&amp;AK$5+1,'P23+P24 monthly Buchungen'!L2:L730,"Einnahmen")-SUMIFS('P23+P24 monthly Buchungen'!F2:F730,'P23+P24 monthly Buchungen'!D2:D730,$E39,'P23+P24 monthly Buchungen'!C2:C730,"&gt;="&amp;AK$4,'P23+P24 monthly Buchungen'!C2:C730,"&lt;"&amp;AK$5+1,'P23+P24 monthly Buchungen'!P2:P730,"Ausgaben")</f>
        <v>0</v>
      </c>
      <c r="AL39" s="21"/>
      <c r="AO39" s="26">
        <f>SUMIFS('P23+P24 monthly Buchungen'!F2:F730,'P23+P24 monthly Buchungen'!D2:D730,$E39,'P23+P24 monthly Buchungen'!C2:C730,"&gt;="&amp;AO$4,'P23+P24 monthly Buchungen'!C2:C730,"&lt;"&amp;AO$5+1,'P23+P24 monthly Buchungen'!L2:L730,"Ausgaben")-SUMIFS('P23+P24 monthly Buchungen'!F2:F730,'P23+P24 monthly Buchungen'!D2:D730,$E39,'P23+P24 monthly Buchungen'!C2:C730,"&gt;="&amp;AO$4,'P23+P24 monthly Buchungen'!C2:C730,"&lt;"&amp;AO$5+1,'P23+P24 monthly Buchungen'!P2:P730,"Einnahmen")+SUMIFS('P23+P24 monthly Buchungen'!F2:F730,'P23+P24 monthly Buchungen'!D2:D730,$E39,'P23+P24 monthly Buchungen'!C2:C730,"&gt;="&amp;AO$4,'P23+P24 monthly Buchungen'!C2:C730,"&lt;"&amp;AO$5+1,'P23+P24 monthly Buchungen'!L2:L730,"Einnahmen")-SUMIFS('P23+P24 monthly Buchungen'!F2:F730,'P23+P24 monthly Buchungen'!D2:D730,$E39,'P23+P24 monthly Buchungen'!C2:C730,"&gt;="&amp;AO$4,'P23+P24 monthly Buchungen'!C2:C730,"&lt;"&amp;AO$5+1,'P23+P24 monthly Buchungen'!P2:P730,"Ausgaben")</f>
        <v>0</v>
      </c>
      <c r="AP39" s="21"/>
      <c r="AS39" s="26">
        <f>SUMIFS('P23+P24 monthly Buchungen'!F2:F730,'P23+P24 monthly Buchungen'!D2:D730,$E39,'P23+P24 monthly Buchungen'!C2:C730,"&gt;="&amp;AS$4,'P23+P24 monthly Buchungen'!C2:C730,"&lt;"&amp;AS$5+1,'P23+P24 monthly Buchungen'!L2:L730,"Ausgaben")-SUMIFS('P23+P24 monthly Buchungen'!F2:F730,'P23+P24 monthly Buchungen'!D2:D730,$E39,'P23+P24 monthly Buchungen'!C2:C730,"&gt;="&amp;AS$4,'P23+P24 monthly Buchungen'!C2:C730,"&lt;"&amp;AS$5+1,'P23+P24 monthly Buchungen'!P2:P730,"Einnahmen")+SUMIFS('P23+P24 monthly Buchungen'!F2:F730,'P23+P24 monthly Buchungen'!D2:D730,$E39,'P23+P24 monthly Buchungen'!C2:C730,"&gt;="&amp;AS$4,'P23+P24 monthly Buchungen'!C2:C730,"&lt;"&amp;AS$5+1,'P23+P24 monthly Buchungen'!L2:L730,"Einnahmen")-SUMIFS('P23+P24 monthly Buchungen'!F2:F730,'P23+P24 monthly Buchungen'!D2:D730,$E39,'P23+P24 monthly Buchungen'!C2:C730,"&gt;="&amp;AS$4,'P23+P24 monthly Buchungen'!C2:C730,"&lt;"&amp;AS$5+1,'P23+P24 monthly Buchungen'!P2:P730,"Ausgaben")</f>
        <v>0</v>
      </c>
      <c r="AT39" s="21"/>
      <c r="AW39" s="26">
        <f>SUMIFS('P23+P24 monthly Buchungen'!F2:F730,'P23+P24 monthly Buchungen'!D2:D730,$E39,'P23+P24 monthly Buchungen'!C2:C730,"&gt;="&amp;AW$4,'P23+P24 monthly Buchungen'!C2:C730,"&lt;"&amp;AW$5+1,'P23+P24 monthly Buchungen'!L2:L730,"Ausgaben")-SUMIFS('P23+P24 monthly Buchungen'!F2:F730,'P23+P24 monthly Buchungen'!D2:D730,$E39,'P23+P24 monthly Buchungen'!C2:C730,"&gt;="&amp;AW$4,'P23+P24 monthly Buchungen'!C2:C730,"&lt;"&amp;AW$5+1,'P23+P24 monthly Buchungen'!P2:P730,"Einnahmen")+SUMIFS('P23+P24 monthly Buchungen'!F2:F730,'P23+P24 monthly Buchungen'!D2:D730,$E39,'P23+P24 monthly Buchungen'!C2:C730,"&gt;="&amp;AW$4,'P23+P24 monthly Buchungen'!C2:C730,"&lt;"&amp;AW$5+1,'P23+P24 monthly Buchungen'!L2:L730,"Einnahmen")-SUMIFS('P23+P24 monthly Buchungen'!F2:F730,'P23+P24 monthly Buchungen'!D2:D730,$E39,'P23+P24 monthly Buchungen'!C2:C730,"&gt;="&amp;AW$4,'P23+P24 monthly Buchungen'!C2:C730,"&lt;"&amp;AW$5+1,'P23+P24 monthly Buchungen'!P2:P730,"Ausgaben")</f>
        <v>0</v>
      </c>
      <c r="AX39" s="21"/>
      <c r="BA39" s="26">
        <f>SUMIFS('P23+P24 monthly Buchungen'!F2:F730,'P23+P24 monthly Buchungen'!D2:D730,$E39,'P23+P24 monthly Buchungen'!C2:C730,"&gt;="&amp;BA$4,'P23+P24 monthly Buchungen'!C2:C730,"&lt;"&amp;BA$5+1,'P23+P24 monthly Buchungen'!L2:L730,"Ausgaben")-SUMIFS('P23+P24 monthly Buchungen'!F2:F730,'P23+P24 monthly Buchungen'!D2:D730,$E39,'P23+P24 monthly Buchungen'!C2:C730,"&gt;="&amp;BA$4,'P23+P24 monthly Buchungen'!C2:C730,"&lt;"&amp;BA$5+1,'P23+P24 monthly Buchungen'!P2:P730,"Einnahmen")+SUMIFS('P23+P24 monthly Buchungen'!F2:F730,'P23+P24 monthly Buchungen'!D2:D730,$E39,'P23+P24 monthly Buchungen'!C2:C730,"&gt;="&amp;BA$4,'P23+P24 monthly Buchungen'!C2:C730,"&lt;"&amp;BA$5+1,'P23+P24 monthly Buchungen'!L2:L730,"Einnahmen")-SUMIFS('P23+P24 monthly Buchungen'!F2:F730,'P23+P24 monthly Buchungen'!D2:D730,$E39,'P23+P24 monthly Buchungen'!C2:C730,"&gt;="&amp;BA$4,'P23+P24 monthly Buchungen'!C2:C730,"&lt;"&amp;BA$5+1,'P23+P24 monthly Buchungen'!P2:P730,"Ausgaben")</f>
        <v>0</v>
      </c>
      <c r="BB39" s="21"/>
      <c r="BE39" s="26">
        <f>SUMIFS('P23+P24 monthly Buchungen'!F2:F730,'P23+P24 monthly Buchungen'!D2:D730,$E39,'P23+P24 monthly Buchungen'!C2:C730,"&gt;="&amp;BE$4,'P23+P24 monthly Buchungen'!C2:C730,"&lt;"&amp;BE$5+1,'P23+P24 monthly Buchungen'!L2:L730,"Ausgaben")-SUMIFS('P23+P24 monthly Buchungen'!F2:F730,'P23+P24 monthly Buchungen'!D2:D730,$E39,'P23+P24 monthly Buchungen'!C2:C730,"&gt;="&amp;BE$4,'P23+P24 monthly Buchungen'!C2:C730,"&lt;"&amp;BE$5+1,'P23+P24 monthly Buchungen'!P2:P730,"Einnahmen")+SUMIFS('P23+P24 monthly Buchungen'!F2:F730,'P23+P24 monthly Buchungen'!D2:D730,$E39,'P23+P24 monthly Buchungen'!C2:C730,"&gt;="&amp;BE$4,'P23+P24 monthly Buchungen'!C2:C730,"&lt;"&amp;BE$5+1,'P23+P24 monthly Buchungen'!L2:L730,"Einnahmen")-SUMIFS('P23+P24 monthly Buchungen'!F2:F730,'P23+P24 monthly Buchungen'!D2:D730,$E39,'P23+P24 monthly Buchungen'!C2:C730,"&gt;="&amp;BE$4,'P23+P24 monthly Buchungen'!C2:C730,"&lt;"&amp;BE$5+1,'P23+P24 monthly Buchungen'!P2:P730,"Ausgaben")</f>
        <v>0</v>
      </c>
      <c r="BF39" s="21"/>
      <c r="BI39" s="26">
        <f>SUMIFS('P23+P24 monthly Buchungen'!F2:F730,'P23+P24 monthly Buchungen'!D2:D730,$E39,'P23+P24 monthly Buchungen'!C2:C730,"&gt;="&amp;BI$4,'P23+P24 monthly Buchungen'!C2:C730,"&lt;"&amp;BI$5+1,'P23+P24 monthly Buchungen'!L2:L730,"Ausgaben")-SUMIFS('P23+P24 monthly Buchungen'!F2:F730,'P23+P24 monthly Buchungen'!D2:D730,$E39,'P23+P24 monthly Buchungen'!C2:C730,"&gt;="&amp;BI$4,'P23+P24 monthly Buchungen'!C2:C730,"&lt;"&amp;BI$5+1,'P23+P24 monthly Buchungen'!P2:P730,"Einnahmen")+SUMIFS('P23+P24 monthly Buchungen'!F2:F730,'P23+P24 monthly Buchungen'!D2:D730,$E39,'P23+P24 monthly Buchungen'!C2:C730,"&gt;="&amp;BI$4,'P23+P24 monthly Buchungen'!C2:C730,"&lt;"&amp;BI$5+1,'P23+P24 monthly Buchungen'!L2:L730,"Einnahmen")-SUMIFS('P23+P24 monthly Buchungen'!F2:F730,'P23+P24 monthly Buchungen'!D2:D730,$E39,'P23+P24 monthly Buchungen'!C2:C730,"&gt;="&amp;BI$4,'P23+P24 monthly Buchungen'!C2:C730,"&lt;"&amp;BI$5+1,'P23+P24 monthly Buchungen'!P2:P730,"Ausgaben")</f>
        <v>0</v>
      </c>
      <c r="BJ39" s="21"/>
      <c r="BM39" s="26">
        <f>SUMIFS('P23+P24 monthly Buchungen'!F2:F730,'P23+P24 monthly Buchungen'!D2:D730,$E39,'P23+P24 monthly Buchungen'!C2:C730,"&gt;="&amp;BM$4,'P23+P24 monthly Buchungen'!C2:C730,"&lt;"&amp;BM$5+1,'P23+P24 monthly Buchungen'!L2:L730,"Ausgaben")-SUMIFS('P23+P24 monthly Buchungen'!F2:F730,'P23+P24 monthly Buchungen'!D2:D730,$E39,'P23+P24 monthly Buchungen'!C2:C730,"&gt;="&amp;BM$4,'P23+P24 monthly Buchungen'!C2:C730,"&lt;"&amp;BM$5+1,'P23+P24 monthly Buchungen'!P2:P730,"Einnahmen")+SUMIFS('P23+P24 monthly Buchungen'!F2:F730,'P23+P24 monthly Buchungen'!D2:D730,$E39,'P23+P24 monthly Buchungen'!C2:C730,"&gt;="&amp;BM$4,'P23+P24 monthly Buchungen'!C2:C730,"&lt;"&amp;BM$5+1,'P23+P24 monthly Buchungen'!L2:L730,"Einnahmen")-SUMIFS('P23+P24 monthly Buchungen'!F2:F730,'P23+P24 monthly Buchungen'!D2:D730,$E39,'P23+P24 monthly Buchungen'!C2:C730,"&gt;="&amp;BM$4,'P23+P24 monthly Buchungen'!C2:C730,"&lt;"&amp;BM$5+1,'P23+P24 monthly Buchungen'!P2:P730,"Ausgaben")</f>
        <v>0</v>
      </c>
      <c r="BN39" s="21"/>
      <c r="BQ39" s="26">
        <f>SUMIFS('P23+P24 monthly Buchungen'!F2:F730,'P23+P24 monthly Buchungen'!D2:D730,$E39,'P23+P24 monthly Buchungen'!C2:C730,"&gt;="&amp;BQ$4,'P23+P24 monthly Buchungen'!C2:C730,"&lt;"&amp;BQ$5+1,'P23+P24 monthly Buchungen'!L2:L730,"Ausgaben")-SUMIFS('P23+P24 monthly Buchungen'!F2:F730,'P23+P24 monthly Buchungen'!D2:D730,$E39,'P23+P24 monthly Buchungen'!C2:C730,"&gt;="&amp;BQ$4,'P23+P24 monthly Buchungen'!C2:C730,"&lt;"&amp;BQ$5+1,'P23+P24 monthly Buchungen'!P2:P730,"Einnahmen")+SUMIFS('P23+P24 monthly Buchungen'!F2:F730,'P23+P24 monthly Buchungen'!D2:D730,$E39,'P23+P24 monthly Buchungen'!C2:C730,"&gt;="&amp;BQ$4,'P23+P24 monthly Buchungen'!C2:C730,"&lt;"&amp;BQ$5+1,'P23+P24 monthly Buchungen'!L2:L730,"Einnahmen")-SUMIFS('P23+P24 monthly Buchungen'!F2:F730,'P23+P24 monthly Buchungen'!D2:D730,$E39,'P23+P24 monthly Buchungen'!C2:C730,"&gt;="&amp;BQ$4,'P23+P24 monthly Buchungen'!C2:C730,"&lt;"&amp;BQ$5+1,'P23+P24 monthly Buchungen'!P2:P730,"Ausgaben")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Buchungen'!F2:F730,'P23+P24 monthly Buchungen'!D2:D730,$E39,'P23+P24 monthly Buchungen'!C2:C730,"&gt;="&amp;CC$4,'P23+P24 monthly Buchungen'!C2:C730,"&lt;"&amp;CC$5+1,'P23+P24 monthly Buchungen'!L2:L730,"Ausgaben")-SUMIFS('P23+P24 monthly Buchungen'!F2:F730,'P23+P24 monthly Buchungen'!D2:D730,$E39,'P23+P24 monthly Buchungen'!C2:C730,"&gt;="&amp;CC$4,'P23+P24 monthly Buchungen'!C2:C730,"&lt;"&amp;CC$5+1,'P23+P24 monthly Buchungen'!P2:P730,"Einnahmen")+SUMIFS('P23+P24 monthly Buchungen'!F2:F730,'P23+P24 monthly Buchungen'!D2:D730,$E39,'P23+P24 monthly Buchungen'!C2:C730,"&gt;="&amp;CC$4,'P23+P24 monthly Buchungen'!C2:C730,"&lt;"&amp;CC$5+1,'P23+P24 monthly Buchungen'!L2:L730,"Einnahmen")-SUMIFS('P23+P24 monthly Buchungen'!F2:F730,'P23+P24 monthly Buchungen'!D2:D730,$E39,'P23+P24 monthly Buchungen'!C2:C730,"&gt;="&amp;CC$4,'P23+P24 monthly Buchungen'!C2:C730,"&lt;"&amp;CC$5+1,'P23+P24 monthly Buchungen'!P2:P730,"Ausgaben")</f>
        <v>0</v>
      </c>
      <c r="CD39" s="21"/>
      <c r="CG39" s="26">
        <f>SUMIFS('P23+P24 monthly Buchungen'!F2:F730,'P23+P24 monthly Buchungen'!D2:D730,$E39,'P23+P24 monthly Buchungen'!C2:C730,"&gt;="&amp;CG$4,'P23+P24 monthly Buchungen'!C2:C730,"&lt;"&amp;CG$5+1,'P23+P24 monthly Buchungen'!L2:L730,"Ausgaben")-SUMIFS('P23+P24 monthly Buchungen'!F2:F730,'P23+P24 monthly Buchungen'!D2:D730,$E39,'P23+P24 monthly Buchungen'!C2:C730,"&gt;="&amp;CG$4,'P23+P24 monthly Buchungen'!C2:C730,"&lt;"&amp;CG$5+1,'P23+P24 monthly Buchungen'!P2:P730,"Einnahmen")+SUMIFS('P23+P24 monthly Buchungen'!F2:F730,'P23+P24 monthly Buchungen'!D2:D730,$E39,'P23+P24 monthly Buchungen'!C2:C730,"&gt;="&amp;CG$4,'P23+P24 monthly Buchungen'!C2:C730,"&lt;"&amp;CG$5+1,'P23+P24 monthly Buchungen'!L2:L730,"Einnahmen")-SUMIFS('P23+P24 monthly Buchungen'!F2:F730,'P23+P24 monthly Buchungen'!D2:D730,$E39,'P23+P24 monthly Buchungen'!C2:C730,"&gt;="&amp;CG$4,'P23+P24 monthly Buchungen'!C2:C730,"&lt;"&amp;CG$5+1,'P23+P24 monthly Buchungen'!P2:P730,"Ausgaben")</f>
        <v>0</v>
      </c>
      <c r="CH39" s="21"/>
      <c r="CK39" s="26">
        <f>SUMIFS('P23+P24 monthly Buchungen'!F2:F730,'P23+P24 monthly Buchungen'!D2:D730,$E39,'P23+P24 monthly Buchungen'!C2:C730,"&gt;="&amp;CK$4,'P23+P24 monthly Buchungen'!C2:C730,"&lt;"&amp;CK$5+1,'P23+P24 monthly Buchungen'!L2:L730,"Ausgaben")-SUMIFS('P23+P24 monthly Buchungen'!F2:F730,'P23+P24 monthly Buchungen'!D2:D730,$E39,'P23+P24 monthly Buchungen'!C2:C730,"&gt;="&amp;CK$4,'P23+P24 monthly Buchungen'!C2:C730,"&lt;"&amp;CK$5+1,'P23+P24 monthly Buchungen'!P2:P730,"Einnahmen")+SUMIFS('P23+P24 monthly Buchungen'!F2:F730,'P23+P24 monthly Buchungen'!D2:D730,$E39,'P23+P24 monthly Buchungen'!C2:C730,"&gt;="&amp;CK$4,'P23+P24 monthly Buchungen'!C2:C730,"&lt;"&amp;CK$5+1,'P23+P24 monthly Buchungen'!L2:L730,"Einnahmen")-SUMIFS('P23+P24 monthly Buchungen'!F2:F730,'P23+P24 monthly Buchungen'!D2:D730,$E39,'P23+P24 monthly Buchungen'!C2:C730,"&gt;="&amp;CK$4,'P23+P24 monthly Buchungen'!C2:C730,"&lt;"&amp;CK$5+1,'P23+P24 monthly Buchungen'!P2:P730,"Ausgaben")</f>
        <v>0</v>
      </c>
      <c r="CL39" s="21"/>
      <c r="CO39" s="26">
        <f>SUMIFS('P23+P24 monthly Buchungen'!F2:F730,'P23+P24 monthly Buchungen'!D2:D730,$E39,'P23+P24 monthly Buchungen'!C2:C730,"&gt;="&amp;CO$4,'P23+P24 monthly Buchungen'!C2:C730,"&lt;"&amp;CO$5+1,'P23+P24 monthly Buchungen'!L2:L730,"Ausgaben")-SUMIFS('P23+P24 monthly Buchungen'!F2:F730,'P23+P24 monthly Buchungen'!D2:D730,$E39,'P23+P24 monthly Buchungen'!C2:C730,"&gt;="&amp;CO$4,'P23+P24 monthly Buchungen'!C2:C730,"&lt;"&amp;CO$5+1,'P23+P24 monthly Buchungen'!P2:P730,"Einnahmen")+SUMIFS('P23+P24 monthly Buchungen'!F2:F730,'P23+P24 monthly Buchungen'!D2:D730,$E39,'P23+P24 monthly Buchungen'!C2:C730,"&gt;="&amp;CO$4,'P23+P24 monthly Buchungen'!C2:C730,"&lt;"&amp;CO$5+1,'P23+P24 monthly Buchungen'!L2:L730,"Einnahmen")-SUMIFS('P23+P24 monthly Buchungen'!F2:F730,'P23+P24 monthly Buchungen'!D2:D730,$E39,'P23+P24 monthly Buchungen'!C2:C730,"&gt;="&amp;CO$4,'P23+P24 monthly Buchungen'!C2:C730,"&lt;"&amp;CO$5+1,'P23+P24 monthly Buchungen'!P2:P730,"Ausgaben")</f>
        <v>0</v>
      </c>
      <c r="CP39" s="21"/>
      <c r="CS39" s="26">
        <f>SUMIFS('P23+P24 monthly Buchungen'!F2:F730,'P23+P24 monthly Buchungen'!D2:D730,$E39,'P23+P24 monthly Buchungen'!C2:C730,"&gt;="&amp;CS$4,'P23+P24 monthly Buchungen'!C2:C730,"&lt;"&amp;CS$5+1,'P23+P24 monthly Buchungen'!L2:L730,"Ausgaben")-SUMIFS('P23+P24 monthly Buchungen'!F2:F730,'P23+P24 monthly Buchungen'!D2:D730,$E39,'P23+P24 monthly Buchungen'!C2:C730,"&gt;="&amp;CS$4,'P23+P24 monthly Buchungen'!C2:C730,"&lt;"&amp;CS$5+1,'P23+P24 monthly Buchungen'!P2:P730,"Einnahmen")+SUMIFS('P23+P24 monthly Buchungen'!F2:F730,'P23+P24 monthly Buchungen'!D2:D730,$E39,'P23+P24 monthly Buchungen'!C2:C730,"&gt;="&amp;CS$4,'P23+P24 monthly Buchungen'!C2:C730,"&lt;"&amp;CS$5+1,'P23+P24 monthly Buchungen'!L2:L730,"Einnahmen")-SUMIFS('P23+P24 monthly Buchungen'!F2:F730,'P23+P24 monthly Buchungen'!D2:D730,$E39,'P23+P24 monthly Buchungen'!C2:C730,"&gt;="&amp;CS$4,'P23+P24 monthly Buchungen'!C2:C730,"&lt;"&amp;CS$5+1,'P23+P24 monthly Buchungen'!P2:P730,"Ausgaben")</f>
        <v>0</v>
      </c>
      <c r="CT39" s="21"/>
      <c r="CW39" s="26">
        <f>SUMIFS('P23+P24 monthly Buchungen'!F2:F730,'P23+P24 monthly Buchungen'!D2:D730,$E39,'P23+P24 monthly Buchungen'!C2:C730,"&gt;="&amp;CW$4,'P23+P24 monthly Buchungen'!C2:C730,"&lt;"&amp;CW$5+1,'P23+P24 monthly Buchungen'!L2:L730,"Ausgaben")-SUMIFS('P23+P24 monthly Buchungen'!F2:F730,'P23+P24 monthly Buchungen'!D2:D730,$E39,'P23+P24 monthly Buchungen'!C2:C730,"&gt;="&amp;CW$4,'P23+P24 monthly Buchungen'!C2:C730,"&lt;"&amp;CW$5+1,'P23+P24 monthly Buchungen'!P2:P730,"Einnahmen")+SUMIFS('P23+P24 monthly Buchungen'!F2:F730,'P23+P24 monthly Buchungen'!D2:D730,$E39,'P23+P24 monthly Buchungen'!C2:C730,"&gt;="&amp;CW$4,'P23+P24 monthly Buchungen'!C2:C730,"&lt;"&amp;CW$5+1,'P23+P24 monthly Buchungen'!L2:L730,"Einnahmen")-SUMIFS('P23+P24 monthly Buchungen'!F2:F730,'P23+P24 monthly Buchungen'!D2:D730,$E39,'P23+P24 monthly Buchungen'!C2:C730,"&gt;="&amp;CW$4,'P23+P24 monthly Buchungen'!C2:C730,"&lt;"&amp;CW$5+1,'P23+P24 monthly Buchungen'!P2:P730,"Ausgaben")</f>
        <v>0</v>
      </c>
      <c r="CX39" s="21"/>
      <c r="DA39" s="26">
        <f>SUMIFS('P23+P24 monthly Buchungen'!F2:F730,'P23+P24 monthly Buchungen'!D2:D730,$E39,'P23+P24 monthly Buchungen'!C2:C730,"&gt;="&amp;DA$4,'P23+P24 monthly Buchungen'!C2:C730,"&lt;"&amp;DA$5+1,'P23+P24 monthly Buchungen'!L2:L730,"Ausgaben")-SUMIFS('P23+P24 monthly Buchungen'!F2:F730,'P23+P24 monthly Buchungen'!D2:D730,$E39,'P23+P24 monthly Buchungen'!C2:C730,"&gt;="&amp;DA$4,'P23+P24 monthly Buchungen'!C2:C730,"&lt;"&amp;DA$5+1,'P23+P24 monthly Buchungen'!P2:P730,"Einnahmen")+SUMIFS('P23+P24 monthly Buchungen'!F2:F730,'P23+P24 monthly Buchungen'!D2:D730,$E39,'P23+P24 monthly Buchungen'!C2:C730,"&gt;="&amp;DA$4,'P23+P24 monthly Buchungen'!C2:C730,"&lt;"&amp;DA$5+1,'P23+P24 monthly Buchungen'!L2:L730,"Einnahmen")-SUMIFS('P23+P24 monthly Buchungen'!F2:F730,'P23+P24 monthly Buchungen'!D2:D730,$E39,'P23+P24 monthly Buchungen'!C2:C730,"&gt;="&amp;DA$4,'P23+P24 monthly Buchungen'!C2:C730,"&lt;"&amp;DA$5+1,'P23+P24 monthly Buchungen'!P2:P730,"Ausgaben")</f>
        <v>0</v>
      </c>
      <c r="DB39" s="21"/>
      <c r="DE39" s="26">
        <f>SUMIFS('P23+P24 monthly Buchungen'!F2:F730,'P23+P24 monthly Buchungen'!D2:D730,$E39,'P23+P24 monthly Buchungen'!C2:C730,"&gt;="&amp;DE$4,'P23+P24 monthly Buchungen'!C2:C730,"&lt;"&amp;DE$5+1,'P23+P24 monthly Buchungen'!L2:L730,"Ausgaben")-SUMIFS('P23+P24 monthly Buchungen'!F2:F730,'P23+P24 monthly Buchungen'!D2:D730,$E39,'P23+P24 monthly Buchungen'!C2:C730,"&gt;="&amp;DE$4,'P23+P24 monthly Buchungen'!C2:C730,"&lt;"&amp;DE$5+1,'P23+P24 monthly Buchungen'!P2:P730,"Einnahmen")+SUMIFS('P23+P24 monthly Buchungen'!F2:F730,'P23+P24 monthly Buchungen'!D2:D730,$E39,'P23+P24 monthly Buchungen'!C2:C730,"&gt;="&amp;DE$4,'P23+P24 monthly Buchungen'!C2:C730,"&lt;"&amp;DE$5+1,'P23+P24 monthly Buchungen'!L2:L730,"Einnahmen")-SUMIFS('P23+P24 monthly Buchungen'!F2:F730,'P23+P24 monthly Buchungen'!D2:D730,$E39,'P23+P24 monthly Buchungen'!C2:C730,"&gt;="&amp;DE$4,'P23+P24 monthly Buchungen'!C2:C730,"&lt;"&amp;DE$5+1,'P23+P24 monthly Buchungen'!P2:P730,"Ausgaben")</f>
        <v>0</v>
      </c>
      <c r="DF39" s="21"/>
      <c r="DI39" s="26">
        <f>SUMIFS('P23+P24 monthly Buchungen'!F2:F730,'P23+P24 monthly Buchungen'!D2:D730,$E39,'P23+P24 monthly Buchungen'!C2:C730,"&gt;="&amp;DI$4,'P23+P24 monthly Buchungen'!C2:C730,"&lt;"&amp;DI$5+1,'P23+P24 monthly Buchungen'!L2:L730,"Ausgaben")-SUMIFS('P23+P24 monthly Buchungen'!F2:F730,'P23+P24 monthly Buchungen'!D2:D730,$E39,'P23+P24 monthly Buchungen'!C2:C730,"&gt;="&amp;DI$4,'P23+P24 monthly Buchungen'!C2:C730,"&lt;"&amp;DI$5+1,'P23+P24 monthly Buchungen'!P2:P730,"Einnahmen")+SUMIFS('P23+P24 monthly Buchungen'!F2:F730,'P23+P24 monthly Buchungen'!D2:D730,$E39,'P23+P24 monthly Buchungen'!C2:C730,"&gt;="&amp;DI$4,'P23+P24 monthly Buchungen'!C2:C730,"&lt;"&amp;DI$5+1,'P23+P24 monthly Buchungen'!L2:L730,"Einnahmen")-SUMIFS('P23+P24 monthly Buchungen'!F2:F730,'P23+P24 monthly Buchungen'!D2:D730,$E39,'P23+P24 monthly Buchungen'!C2:C730,"&gt;="&amp;DI$4,'P23+P24 monthly Buchungen'!C2:C730,"&lt;"&amp;DI$5+1,'P23+P24 monthly Buchungen'!P2:P730,"Ausgaben")</f>
        <v>0</v>
      </c>
      <c r="DJ39" s="21"/>
      <c r="DM39" s="26">
        <f>SUMIFS('P23+P24 monthly Buchungen'!F2:F730,'P23+P24 monthly Buchungen'!D2:D730,$E39,'P23+P24 monthly Buchungen'!C2:C730,"&gt;="&amp;DM$4,'P23+P24 monthly Buchungen'!C2:C730,"&lt;"&amp;DM$5+1,'P23+P24 monthly Buchungen'!L2:L730,"Ausgaben")-SUMIFS('P23+P24 monthly Buchungen'!F2:F730,'P23+P24 monthly Buchungen'!D2:D730,$E39,'P23+P24 monthly Buchungen'!C2:C730,"&gt;="&amp;DM$4,'P23+P24 monthly Buchungen'!C2:C730,"&lt;"&amp;DM$5+1,'P23+P24 monthly Buchungen'!P2:P730,"Einnahmen")+SUMIFS('P23+P24 monthly Buchungen'!F2:F730,'P23+P24 monthly Buchungen'!D2:D730,$E39,'P23+P24 monthly Buchungen'!C2:C730,"&gt;="&amp;DM$4,'P23+P24 monthly Buchungen'!C2:C730,"&lt;"&amp;DM$5+1,'P23+P24 monthly Buchungen'!L2:L730,"Einnahmen")-SUMIFS('P23+P24 monthly Buchungen'!F2:F730,'P23+P24 monthly Buchungen'!D2:D730,$E39,'P23+P24 monthly Buchungen'!C2:C730,"&gt;="&amp;DM$4,'P23+P24 monthly Buchungen'!C2:C730,"&lt;"&amp;DM$5+1,'P23+P24 monthly Buchungen'!P2:P730,"Ausgaben")</f>
        <v>0</v>
      </c>
      <c r="DN39" s="21"/>
      <c r="DQ39" s="26">
        <f>SUMIFS('P23+P24 monthly Buchungen'!F2:F730,'P23+P24 monthly Buchungen'!D2:D730,$E39,'P23+P24 monthly Buchungen'!C2:C730,"&gt;="&amp;DQ$4,'P23+P24 monthly Buchungen'!C2:C730,"&lt;"&amp;DQ$5+1,'P23+P24 monthly Buchungen'!L2:L730,"Ausgaben")-SUMIFS('P23+P24 monthly Buchungen'!F2:F730,'P23+P24 monthly Buchungen'!D2:D730,$E39,'P23+P24 monthly Buchungen'!C2:C730,"&gt;="&amp;DQ$4,'P23+P24 monthly Buchungen'!C2:C730,"&lt;"&amp;DQ$5+1,'P23+P24 monthly Buchungen'!P2:P730,"Einnahmen")+SUMIFS('P23+P24 monthly Buchungen'!F2:F730,'P23+P24 monthly Buchungen'!D2:D730,$E39,'P23+P24 monthly Buchungen'!C2:C730,"&gt;="&amp;DQ$4,'P23+P24 monthly Buchungen'!C2:C730,"&lt;"&amp;DQ$5+1,'P23+P24 monthly Buchungen'!L2:L730,"Einnahmen")-SUMIFS('P23+P24 monthly Buchungen'!F2:F730,'P23+P24 monthly Buchungen'!D2:D730,$E39,'P23+P24 monthly Buchungen'!C2:C730,"&gt;="&amp;DQ$4,'P23+P24 monthly Buchungen'!C2:C730,"&lt;"&amp;DQ$5+1,'P23+P24 monthly Buchungen'!P2:P730,"Ausgaben")</f>
        <v>0</v>
      </c>
      <c r="DR39" s="21"/>
      <c r="DU39" s="26">
        <f>SUMIFS('P23+P24 monthly Buchungen'!F2:F730,'P23+P24 monthly Buchungen'!D2:D730,$E39,'P23+P24 monthly Buchungen'!C2:C730,"&gt;="&amp;DU$4,'P23+P24 monthly Buchungen'!C2:C730,"&lt;"&amp;DU$5+1,'P23+P24 monthly Buchungen'!L2:L730,"Ausgaben")-SUMIFS('P23+P24 monthly Buchungen'!F2:F730,'P23+P24 monthly Buchungen'!D2:D730,$E39,'P23+P24 monthly Buchungen'!C2:C730,"&gt;="&amp;DU$4,'P23+P24 monthly Buchungen'!C2:C730,"&lt;"&amp;DU$5+1,'P23+P24 monthly Buchungen'!P2:P730,"Einnahmen")+SUMIFS('P23+P24 monthly Buchungen'!F2:F730,'P23+P24 monthly Buchungen'!D2:D730,$E39,'P23+P24 monthly Buchungen'!C2:C730,"&gt;="&amp;DU$4,'P23+P24 monthly Buchungen'!C2:C730,"&lt;"&amp;DU$5+1,'P23+P24 monthly Buchungen'!L2:L730,"Einnahmen")-SUMIFS('P23+P24 monthly Buchungen'!F2:F730,'P23+P24 monthly Buchungen'!D2:D730,$E39,'P23+P24 monthly Buchungen'!C2:C730,"&gt;="&amp;DU$4,'P23+P24 monthly Buchungen'!C2:C730,"&lt;"&amp;DU$5+1,'P23+P24 monthly Buchungen'!P2:P730,"Ausgaben")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Buchungen'!F2:F730,'P23+P24 monthly Buchungen'!D2:D730,$E39,'P23+P24 monthly Buchungen'!C2:C730,"&gt;="&amp;EG$4,'P23+P24 monthly Buchungen'!C2:C730,"&lt;"&amp;EG$5+1,'P23+P24 monthly Buchungen'!L2:L730,"Ausgaben")-SUMIFS('P23+P24 monthly Buchungen'!F2:F730,'P23+P24 monthly Buchungen'!D2:D730,$E39,'P23+P24 monthly Buchungen'!C2:C730,"&gt;="&amp;EG$4,'P23+P24 monthly Buchungen'!C2:C730,"&lt;"&amp;EG$5+1,'P23+P24 monthly Buchungen'!P2:P730,"Einnahmen")+SUMIFS('P23+P24 monthly Buchungen'!F2:F730,'P23+P24 monthly Buchungen'!D2:D730,$E39,'P23+P24 monthly Buchungen'!C2:C730,"&gt;="&amp;EG$4,'P23+P24 monthly Buchungen'!C2:C730,"&lt;"&amp;EG$5+1,'P23+P24 monthly Buchungen'!L2:L730,"Einnahmen")-SUMIFS('P23+P24 monthly Buchungen'!F2:F730,'P23+P24 monthly Buchungen'!D2:D730,$E39,'P23+P24 monthly Buchungen'!C2:C730,"&gt;="&amp;EG$4,'P23+P24 monthly Buchungen'!C2:C730,"&lt;"&amp;EG$5+1,'P23+P24 monthly Buchungen'!P2:P730,"Ausgaben")</f>
        <v>0</v>
      </c>
      <c r="EH39" s="21"/>
      <c r="EK39" s="26">
        <f>SUMIFS('P23+P24 monthly Buchungen'!F2:F730,'P23+P24 monthly Buchungen'!D2:D730,$E39,'P23+P24 monthly Buchungen'!C2:C730,"&gt;="&amp;EK$4,'P23+P24 monthly Buchungen'!C2:C730,"&lt;"&amp;EK$5+1,'P23+P24 monthly Buchungen'!L2:L730,"Ausgaben")-SUMIFS('P23+P24 monthly Buchungen'!F2:F730,'P23+P24 monthly Buchungen'!D2:D730,$E39,'P23+P24 monthly Buchungen'!C2:C730,"&gt;="&amp;EK$4,'P23+P24 monthly Buchungen'!C2:C730,"&lt;"&amp;EK$5+1,'P23+P24 monthly Buchungen'!P2:P730,"Einnahmen")+SUMIFS('P23+P24 monthly Buchungen'!F2:F730,'P23+P24 monthly Buchungen'!D2:D730,$E39,'P23+P24 monthly Buchungen'!C2:C730,"&gt;="&amp;EK$4,'P23+P24 monthly Buchungen'!C2:C730,"&lt;"&amp;EK$5+1,'P23+P24 monthly Buchungen'!L2:L730,"Einnahmen")-SUMIFS('P23+P24 monthly Buchungen'!F2:F730,'P23+P24 monthly Buchungen'!D2:D730,$E39,'P23+P24 monthly Buchungen'!C2:C730,"&gt;="&amp;EK$4,'P23+P24 monthly Buchungen'!C2:C730,"&lt;"&amp;EK$5+1,'P23+P24 monthly Buchungen'!P2:P730,"Ausgaben")</f>
        <v>0</v>
      </c>
      <c r="EL39" s="21"/>
      <c r="EO39" s="26">
        <f>SUMIFS('P23+P24 monthly Buchungen'!F2:F730,'P23+P24 monthly Buchungen'!D2:D730,$E39,'P23+P24 monthly Buchungen'!C2:C730,"&gt;="&amp;EO$4,'P23+P24 monthly Buchungen'!C2:C730,"&lt;"&amp;EO$5+1,'P23+P24 monthly Buchungen'!L2:L730,"Ausgaben")-SUMIFS('P23+P24 monthly Buchungen'!F2:F730,'P23+P24 monthly Buchungen'!D2:D730,$E39,'P23+P24 monthly Buchungen'!C2:C730,"&gt;="&amp;EO$4,'P23+P24 monthly Buchungen'!C2:C730,"&lt;"&amp;EO$5+1,'P23+P24 monthly Buchungen'!P2:P730,"Einnahmen")+SUMIFS('P23+P24 monthly Buchungen'!F2:F730,'P23+P24 monthly Buchungen'!D2:D730,$E39,'P23+P24 monthly Buchungen'!C2:C730,"&gt;="&amp;EO$4,'P23+P24 monthly Buchungen'!C2:C730,"&lt;"&amp;EO$5+1,'P23+P24 monthly Buchungen'!L2:L730,"Einnahmen")-SUMIFS('P23+P24 monthly Buchungen'!F2:F730,'P23+P24 monthly Buchungen'!D2:D730,$E39,'P23+P24 monthly Buchungen'!C2:C730,"&gt;="&amp;EO$4,'P23+P24 monthly Buchungen'!C2:C730,"&lt;"&amp;EO$5+1,'P23+P24 monthly Buchungen'!P2:P730,"Ausgaben")</f>
        <v>0</v>
      </c>
      <c r="EP39" s="21"/>
      <c r="ES39" s="26">
        <f>SUMIFS('P23+P24 monthly Buchungen'!F2:F730,'P23+P24 monthly Buchungen'!D2:D730,$E39,'P23+P24 monthly Buchungen'!C2:C730,"&gt;="&amp;ES$4,'P23+P24 monthly Buchungen'!C2:C730,"&lt;"&amp;ES$5+1,'P23+P24 monthly Buchungen'!L2:L730,"Ausgaben")-SUMIFS('P23+P24 monthly Buchungen'!F2:F730,'P23+P24 monthly Buchungen'!D2:D730,$E39,'P23+P24 monthly Buchungen'!C2:C730,"&gt;="&amp;ES$4,'P23+P24 monthly Buchungen'!C2:C730,"&lt;"&amp;ES$5+1,'P23+P24 monthly Buchungen'!P2:P730,"Einnahmen")+SUMIFS('P23+P24 monthly Buchungen'!F2:F730,'P23+P24 monthly Buchungen'!D2:D730,$E39,'P23+P24 monthly Buchungen'!C2:C730,"&gt;="&amp;ES$4,'P23+P24 monthly Buchungen'!C2:C730,"&lt;"&amp;ES$5+1,'P23+P24 monthly Buchungen'!L2:L730,"Einnahmen")-SUMIFS('P23+P24 monthly Buchungen'!F2:F730,'P23+P24 monthly Buchungen'!D2:D730,$E39,'P23+P24 monthly Buchungen'!C2:C730,"&gt;="&amp;ES$4,'P23+P24 monthly Buchungen'!C2:C730,"&lt;"&amp;ES$5+1,'P23+P24 monthly Buchungen'!P2:P730,"Ausgaben")</f>
        <v>0</v>
      </c>
      <c r="ET39" s="21"/>
      <c r="EW39" s="26">
        <f>SUMIFS('P23+P24 monthly Buchungen'!F2:F730,'P23+P24 monthly Buchungen'!D2:D730,$E39,'P23+P24 monthly Buchungen'!C2:C730,"&gt;="&amp;EW$4,'P23+P24 monthly Buchungen'!C2:C730,"&lt;"&amp;EW$5+1,'P23+P24 monthly Buchungen'!L2:L730,"Ausgaben")-SUMIFS('P23+P24 monthly Buchungen'!F2:F730,'P23+P24 monthly Buchungen'!D2:D730,$E39,'P23+P24 monthly Buchungen'!C2:C730,"&gt;="&amp;EW$4,'P23+P24 monthly Buchungen'!C2:C730,"&lt;"&amp;EW$5+1,'P23+P24 monthly Buchungen'!P2:P730,"Einnahmen")+SUMIFS('P23+P24 monthly Buchungen'!F2:F730,'P23+P24 monthly Buchungen'!D2:D730,$E39,'P23+P24 monthly Buchungen'!C2:C730,"&gt;="&amp;EW$4,'P23+P24 monthly Buchungen'!C2:C730,"&lt;"&amp;EW$5+1,'P23+P24 monthly Buchungen'!L2:L730,"Einnahmen")-SUMIFS('P23+P24 monthly Buchungen'!F2:F730,'P23+P24 monthly Buchungen'!D2:D730,$E39,'P23+P24 monthly Buchungen'!C2:C730,"&gt;="&amp;EW$4,'P23+P24 monthly Buchungen'!C2:C730,"&lt;"&amp;EW$5+1,'P23+P24 monthly Buchungen'!P2:P730,"Ausgaben")</f>
        <v>0</v>
      </c>
      <c r="EX39" s="21"/>
      <c r="FA39" s="26">
        <f>SUMIFS('P23+P24 monthly Buchungen'!F2:F730,'P23+P24 monthly Buchungen'!D2:D730,$E39,'P23+P24 monthly Buchungen'!C2:C730,"&gt;="&amp;FA$4,'P23+P24 monthly Buchungen'!C2:C730,"&lt;"&amp;FA$5+1,'P23+P24 monthly Buchungen'!L2:L730,"Ausgaben")-SUMIFS('P23+P24 monthly Buchungen'!F2:F730,'P23+P24 monthly Buchungen'!D2:D730,$E39,'P23+P24 monthly Buchungen'!C2:C730,"&gt;="&amp;FA$4,'P23+P24 monthly Buchungen'!C2:C730,"&lt;"&amp;FA$5+1,'P23+P24 monthly Buchungen'!P2:P730,"Einnahmen")+SUMIFS('P23+P24 monthly Buchungen'!F2:F730,'P23+P24 monthly Buchungen'!D2:D730,$E39,'P23+P24 monthly Buchungen'!C2:C730,"&gt;="&amp;FA$4,'P23+P24 monthly Buchungen'!C2:C730,"&lt;"&amp;FA$5+1,'P23+P24 monthly Buchungen'!L2:L730,"Einnahmen")-SUMIFS('P23+P24 monthly Buchungen'!F2:F730,'P23+P24 monthly Buchungen'!D2:D730,$E39,'P23+P24 monthly Buchungen'!C2:C730,"&gt;="&amp;FA$4,'P23+P24 monthly Buchungen'!C2:C730,"&lt;"&amp;FA$5+1,'P23+P24 monthly Buchungen'!P2:P730,"Ausgaben")</f>
        <v>0</v>
      </c>
      <c r="FB39" s="21"/>
      <c r="FE39" s="26">
        <f>SUMIFS('P23+P24 monthly Buchungen'!F2:F730,'P23+P24 monthly Buchungen'!D2:D730,$E39,'P23+P24 monthly Buchungen'!C2:C730,"&gt;="&amp;FE$4,'P23+P24 monthly Buchungen'!C2:C730,"&lt;"&amp;FE$5+1,'P23+P24 monthly Buchungen'!L2:L730,"Ausgaben")-SUMIFS('P23+P24 monthly Buchungen'!F2:F730,'P23+P24 monthly Buchungen'!D2:D730,$E39,'P23+P24 monthly Buchungen'!C2:C730,"&gt;="&amp;FE$4,'P23+P24 monthly Buchungen'!C2:C730,"&lt;"&amp;FE$5+1,'P23+P24 monthly Buchungen'!P2:P730,"Einnahmen")+SUMIFS('P23+P24 monthly Buchungen'!F2:F730,'P23+P24 monthly Buchungen'!D2:D730,$E39,'P23+P24 monthly Buchungen'!C2:C730,"&gt;="&amp;FE$4,'P23+P24 monthly Buchungen'!C2:C730,"&lt;"&amp;FE$5+1,'P23+P24 monthly Buchungen'!L2:L730,"Einnahmen")-SUMIFS('P23+P24 monthly Buchungen'!F2:F730,'P23+P24 monthly Buchungen'!D2:D730,$E39,'P23+P24 monthly Buchungen'!C2:C730,"&gt;="&amp;FE$4,'P23+P24 monthly Buchungen'!C2:C730,"&lt;"&amp;FE$5+1,'P23+P24 monthly Buchungen'!P2:P730,"Ausgaben")</f>
        <v>0</v>
      </c>
      <c r="FF39" s="21"/>
      <c r="FI39" s="26">
        <f>SUMIFS('P23+P24 monthly Buchungen'!F2:F730,'P23+P24 monthly Buchungen'!D2:D730,$E39,'P23+P24 monthly Buchungen'!C2:C730,"&gt;="&amp;FI$4,'P23+P24 monthly Buchungen'!C2:C730,"&lt;"&amp;FI$5+1,'P23+P24 monthly Buchungen'!L2:L730,"Ausgaben")-SUMIFS('P23+P24 monthly Buchungen'!F2:F730,'P23+P24 monthly Buchungen'!D2:D730,$E39,'P23+P24 monthly Buchungen'!C2:C730,"&gt;="&amp;FI$4,'P23+P24 monthly Buchungen'!C2:C730,"&lt;"&amp;FI$5+1,'P23+P24 monthly Buchungen'!P2:P730,"Einnahmen")+SUMIFS('P23+P24 monthly Buchungen'!F2:F730,'P23+P24 monthly Buchungen'!D2:D730,$E39,'P23+P24 monthly Buchungen'!C2:C730,"&gt;="&amp;FI$4,'P23+P24 monthly Buchungen'!C2:C730,"&lt;"&amp;FI$5+1,'P23+P24 monthly Buchungen'!L2:L730,"Einnahmen")-SUMIFS('P23+P24 monthly Buchungen'!F2:F730,'P23+P24 monthly Buchungen'!D2:D730,$E39,'P23+P24 monthly Buchungen'!C2:C730,"&gt;="&amp;FI$4,'P23+P24 monthly Buchungen'!C2:C730,"&lt;"&amp;FI$5+1,'P23+P24 monthly Buchungen'!P2:P730,"Ausgaben")</f>
        <v>0</v>
      </c>
      <c r="FJ39" s="21"/>
      <c r="FM39" s="26">
        <f>SUMIFS('P23+P24 monthly Buchungen'!F2:F730,'P23+P24 monthly Buchungen'!D2:D730,$E39,'P23+P24 monthly Buchungen'!C2:C730,"&gt;="&amp;FM$4,'P23+P24 monthly Buchungen'!C2:C730,"&lt;"&amp;FM$5+1,'P23+P24 monthly Buchungen'!L2:L730,"Ausgaben")-SUMIFS('P23+P24 monthly Buchungen'!F2:F730,'P23+P24 monthly Buchungen'!D2:D730,$E39,'P23+P24 monthly Buchungen'!C2:C730,"&gt;="&amp;FM$4,'P23+P24 monthly Buchungen'!C2:C730,"&lt;"&amp;FM$5+1,'P23+P24 monthly Buchungen'!P2:P730,"Einnahmen")+SUMIFS('P23+P24 monthly Buchungen'!F2:F730,'P23+P24 monthly Buchungen'!D2:D730,$E39,'P23+P24 monthly Buchungen'!C2:C730,"&gt;="&amp;FM$4,'P23+P24 monthly Buchungen'!C2:C730,"&lt;"&amp;FM$5+1,'P23+P24 monthly Buchungen'!L2:L730,"Einnahmen")-SUMIFS('P23+P24 monthly Buchungen'!F2:F730,'P23+P24 monthly Buchungen'!D2:D730,$E39,'P23+P24 monthly Buchungen'!C2:C730,"&gt;="&amp;FM$4,'P23+P24 monthly Buchungen'!C2:C730,"&lt;"&amp;FM$5+1,'P23+P24 monthly Buchungen'!P2:P730,"Ausgaben")</f>
        <v>0</v>
      </c>
      <c r="FN39" s="21"/>
      <c r="FQ39" s="26">
        <f>SUMIFS('P23+P24 monthly Buchungen'!F2:F730,'P23+P24 monthly Buchungen'!D2:D730,$E39,'P23+P24 monthly Buchungen'!C2:C730,"&gt;="&amp;FQ$4,'P23+P24 monthly Buchungen'!C2:C730,"&lt;"&amp;FQ$5+1,'P23+P24 monthly Buchungen'!L2:L730,"Ausgaben")-SUMIFS('P23+P24 monthly Buchungen'!F2:F730,'P23+P24 monthly Buchungen'!D2:D730,$E39,'P23+P24 monthly Buchungen'!C2:C730,"&gt;="&amp;FQ$4,'P23+P24 monthly Buchungen'!C2:C730,"&lt;"&amp;FQ$5+1,'P23+P24 monthly Buchungen'!P2:P730,"Einnahmen")+SUMIFS('P23+P24 monthly Buchungen'!F2:F730,'P23+P24 monthly Buchungen'!D2:D730,$E39,'P23+P24 monthly Buchungen'!C2:C730,"&gt;="&amp;FQ$4,'P23+P24 monthly Buchungen'!C2:C730,"&lt;"&amp;FQ$5+1,'P23+P24 monthly Buchungen'!L2:L730,"Einnahmen")-SUMIFS('P23+P24 monthly Buchungen'!F2:F730,'P23+P24 monthly Buchungen'!D2:D730,$E39,'P23+P24 monthly Buchungen'!C2:C730,"&gt;="&amp;FQ$4,'P23+P24 monthly Buchungen'!C2:C730,"&lt;"&amp;FQ$5+1,'P23+P24 monthly Buchungen'!P2:P730,"Ausgaben")</f>
        <v>0</v>
      </c>
      <c r="FR39" s="21"/>
      <c r="FU39" s="26">
        <f>SUMIFS('P23+P24 monthly Buchungen'!F2:F730,'P23+P24 monthly Buchungen'!D2:D730,$E39,'P23+P24 monthly Buchungen'!C2:C730,"&gt;="&amp;FU$4,'P23+P24 monthly Buchungen'!C2:C730,"&lt;"&amp;FU$5+1,'P23+P24 monthly Buchungen'!L2:L730,"Ausgaben")-SUMIFS('P23+P24 monthly Buchungen'!F2:F730,'P23+P24 monthly Buchungen'!D2:D730,$E39,'P23+P24 monthly Buchungen'!C2:C730,"&gt;="&amp;FU$4,'P23+P24 monthly Buchungen'!C2:C730,"&lt;"&amp;FU$5+1,'P23+P24 monthly Buchungen'!P2:P730,"Einnahmen")+SUMIFS('P23+P24 monthly Buchungen'!F2:F730,'P23+P24 monthly Buchungen'!D2:D730,$E39,'P23+P24 monthly Buchungen'!C2:C730,"&gt;="&amp;FU$4,'P23+P24 monthly Buchungen'!C2:C730,"&lt;"&amp;FU$5+1,'P23+P24 monthly Buchungen'!L2:L730,"Einnahmen")-SUMIFS('P23+P24 monthly Buchungen'!F2:F730,'P23+P24 monthly Buchungen'!D2:D730,$E39,'P23+P24 monthly Buchungen'!C2:C730,"&gt;="&amp;FU$4,'P23+P24 monthly Buchungen'!C2:C730,"&lt;"&amp;FU$5+1,'P23+P24 monthly Buchungen'!P2:P730,"Ausgaben")</f>
        <v>0</v>
      </c>
      <c r="FV39" s="21"/>
      <c r="FY39" s="26">
        <f>SUMIFS('P23+P24 monthly Buchungen'!F2:F730,'P23+P24 monthly Buchungen'!D2:D730,$E39,'P23+P24 monthly Buchungen'!C2:C730,"&gt;="&amp;FY$4,'P23+P24 monthly Buchungen'!C2:C730,"&lt;"&amp;FY$5+1,'P23+P24 monthly Buchungen'!L2:L730,"Ausgaben")-SUMIFS('P23+P24 monthly Buchungen'!F2:F730,'P23+P24 monthly Buchungen'!D2:D730,$E39,'P23+P24 monthly Buchungen'!C2:C730,"&gt;="&amp;FY$4,'P23+P24 monthly Buchungen'!C2:C730,"&lt;"&amp;FY$5+1,'P23+P24 monthly Buchungen'!P2:P730,"Einnahmen")+SUMIFS('P23+P24 monthly Buchungen'!F2:F730,'P23+P24 monthly Buchungen'!D2:D730,$E39,'P23+P24 monthly Buchungen'!C2:C730,"&gt;="&amp;FY$4,'P23+P24 monthly Buchungen'!C2:C730,"&lt;"&amp;FY$5+1,'P23+P24 monthly Buchungen'!L2:L730,"Einnahmen")-SUMIFS('P23+P24 monthly Buchungen'!F2:F730,'P23+P24 monthly Buchungen'!D2:D730,$E39,'P23+P24 monthly Buchungen'!C2:C730,"&gt;="&amp;FY$4,'P23+P24 monthly Buchungen'!C2:C730,"&lt;"&amp;FY$5+1,'P23+P24 monthly Buchungen'!P2:P730,"Ausgaben")</f>
        <v>0</v>
      </c>
      <c r="FZ39" s="21"/>
      <c r="GC39" s="26">
        <f>SUMIFS('P23+P24 monthly Buchungen'!F2:F730,'P23+P24 monthly Buchungen'!D2:D730,$E39,'P23+P24 monthly Buchungen'!C2:C730,"&gt;="&amp;GC$4,'P23+P24 monthly Buchungen'!C2:C730,"&lt;"&amp;GC$5+1,'P23+P24 monthly Buchungen'!L2:L730,"Ausgaben")-SUMIFS('P23+P24 monthly Buchungen'!F2:F730,'P23+P24 monthly Buchungen'!D2:D730,$E39,'P23+P24 monthly Buchungen'!C2:C730,"&gt;="&amp;GC$4,'P23+P24 monthly Buchungen'!C2:C730,"&lt;"&amp;GC$5+1,'P23+P24 monthly Buchungen'!P2:P730,"Einnahmen")+SUMIFS('P23+P24 monthly Buchungen'!F2:F730,'P23+P24 monthly Buchungen'!D2:D730,$E39,'P23+P24 monthly Buchungen'!C2:C730,"&gt;="&amp;GC$4,'P23+P24 monthly Buchungen'!C2:C730,"&lt;"&amp;GC$5+1,'P23+P24 monthly Buchungen'!L2:L730,"Einnahmen")-SUMIFS('P23+P24 monthly Buchungen'!F2:F730,'P23+P24 monthly Buchungen'!D2:D730,$E39,'P23+P24 monthly Buchungen'!C2:C730,"&gt;="&amp;GC$4,'P23+P24 monthly Buchungen'!C2:C730,"&lt;"&amp;GC$5+1,'P23+P24 monthly Buchungen'!P2:P730,"Ausgaben")</f>
        <v>0</v>
      </c>
    </row>
    <row r="40" spans="2:185" ht="21" x14ac:dyDescent="0.25">
      <c r="B40" s="23" t="s">
        <v>5158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213970</v>
      </c>
      <c r="O40" s="45"/>
      <c r="P40" s="45"/>
      <c r="Q40" s="43"/>
      <c r="R40" s="50">
        <f>SUM(S41:S45)</f>
        <v>40819</v>
      </c>
      <c r="S40" s="45"/>
      <c r="T40" s="45"/>
      <c r="U40" s="43"/>
      <c r="V40" s="50">
        <f>SUM(W41:W45)</f>
        <v>10117.19</v>
      </c>
      <c r="W40" s="45"/>
      <c r="X40" s="45"/>
      <c r="Y40" s="43"/>
      <c r="Z40" s="50">
        <f>SUM(AA41:AA45)</f>
        <v>0</v>
      </c>
      <c r="AA40" s="45"/>
      <c r="AB40" s="45"/>
      <c r="AC40" s="43"/>
      <c r="AD40" s="50">
        <f>SUM(AE41:AE45)</f>
        <v>20000</v>
      </c>
      <c r="AE40" s="45"/>
      <c r="AF40" s="45"/>
      <c r="AG40" s="43"/>
      <c r="AH40" s="50">
        <f>SUM(AI41:AI45)</f>
        <v>0</v>
      </c>
      <c r="AI40" s="45"/>
      <c r="AJ40" s="45"/>
      <c r="AK40" s="43"/>
      <c r="AL40" s="50">
        <f>SUM(AM41:AM45)</f>
        <v>0</v>
      </c>
      <c r="AM40" s="45"/>
      <c r="AN40" s="45"/>
      <c r="AO40" s="43"/>
      <c r="AP40" s="50">
        <f>SUM(AQ41:AQ45)</f>
        <v>30000</v>
      </c>
      <c r="AQ40" s="45"/>
      <c r="AR40" s="45"/>
      <c r="AS40" s="43"/>
      <c r="AT40" s="50">
        <f>SUM(AU41:AU45)</f>
        <v>0</v>
      </c>
      <c r="AU40" s="45"/>
      <c r="AV40" s="45"/>
      <c r="AW40" s="43"/>
      <c r="AX40" s="50">
        <f>SUM(AY41:AY45)</f>
        <v>0</v>
      </c>
      <c r="AY40" s="45"/>
      <c r="AZ40" s="45"/>
      <c r="BA40" s="43"/>
      <c r="BB40" s="50">
        <f>SUM(BC41:BC45)</f>
        <v>55500</v>
      </c>
      <c r="BC40" s="45"/>
      <c r="BD40" s="45"/>
      <c r="BE40" s="43"/>
      <c r="BF40" s="50">
        <f>SUM(BG41:BG45)</f>
        <v>0</v>
      </c>
      <c r="BG40" s="45"/>
      <c r="BH40" s="45"/>
      <c r="BI40" s="43"/>
      <c r="BJ40" s="50">
        <f>SUM(BK41:BK45)</f>
        <v>0</v>
      </c>
      <c r="BK40" s="45"/>
      <c r="BL40" s="45"/>
      <c r="BM40" s="43"/>
      <c r="BN40" s="50">
        <f>SUM(BO41:BO45)</f>
        <v>0</v>
      </c>
      <c r="BO40" s="45"/>
      <c r="BP40" s="45"/>
      <c r="BQ40" s="43"/>
      <c r="BR40" s="50">
        <f>SUM(BS41:BS45)</f>
        <v>211210</v>
      </c>
      <c r="BS40" s="45"/>
      <c r="BT40" s="45"/>
      <c r="BU40" s="43"/>
      <c r="BV40" s="50">
        <f>SUM(BW41:BW45)</f>
        <v>211210</v>
      </c>
      <c r="BW40" s="45"/>
      <c r="BX40" s="45"/>
      <c r="BY40" s="43"/>
      <c r="BZ40" s="50">
        <f>SUM(CA41:CA45)</f>
        <v>55800</v>
      </c>
      <c r="CA40" s="45"/>
      <c r="CB40" s="45"/>
      <c r="CC40" s="43"/>
      <c r="CD40" s="50">
        <f>SUM(CE41:CE45)</f>
        <v>20000</v>
      </c>
      <c r="CE40" s="45"/>
      <c r="CF40" s="45"/>
      <c r="CG40" s="43"/>
      <c r="CH40" s="50">
        <f>SUM(CI41:CI45)</f>
        <v>0</v>
      </c>
      <c r="CI40" s="45"/>
      <c r="CJ40" s="45"/>
      <c r="CK40" s="43"/>
      <c r="CL40" s="50">
        <f>SUM(CM41:CM45)</f>
        <v>15000</v>
      </c>
      <c r="CM40" s="45"/>
      <c r="CN40" s="45"/>
      <c r="CO40" s="43"/>
      <c r="CP40" s="50">
        <f>SUM(CQ41:CQ45)</f>
        <v>0</v>
      </c>
      <c r="CQ40" s="45"/>
      <c r="CR40" s="45"/>
      <c r="CS40" s="43"/>
      <c r="CT40" s="50">
        <f>SUM(CU41:CU45)</f>
        <v>30960</v>
      </c>
      <c r="CU40" s="45"/>
      <c r="CV40" s="45"/>
      <c r="CW40" s="43"/>
      <c r="CX40" s="50">
        <f>SUM(CY41:CY45)</f>
        <v>0</v>
      </c>
      <c r="CY40" s="45"/>
      <c r="CZ40" s="45"/>
      <c r="DA40" s="43"/>
      <c r="DB40" s="50">
        <f>SUM(DC41:DC45)</f>
        <v>0</v>
      </c>
      <c r="DC40" s="45"/>
      <c r="DD40" s="45"/>
      <c r="DE40" s="43"/>
      <c r="DF40" s="50">
        <f>SUM(DG41:DG45)</f>
        <v>10642.53</v>
      </c>
      <c r="DG40" s="45"/>
      <c r="DH40" s="45"/>
      <c r="DI40" s="43"/>
      <c r="DJ40" s="50">
        <f>SUM(DK41:DK45)</f>
        <v>35000</v>
      </c>
      <c r="DK40" s="45"/>
      <c r="DL40" s="45"/>
      <c r="DM40" s="43"/>
      <c r="DN40" s="50">
        <f>SUM(DO41:DO45)</f>
        <v>0</v>
      </c>
      <c r="DO40" s="45"/>
      <c r="DP40" s="45"/>
      <c r="DQ40" s="43"/>
      <c r="DR40" s="50">
        <f>SUM(DS41:DS45)</f>
        <v>20000</v>
      </c>
      <c r="DS40" s="45"/>
      <c r="DT40" s="45"/>
      <c r="DU40" s="43"/>
      <c r="DV40" s="50">
        <f>SUM(DW41:DW45)</f>
        <v>214940</v>
      </c>
      <c r="DW40" s="45"/>
      <c r="DX40" s="45"/>
      <c r="DY40" s="43"/>
      <c r="DZ40" s="50">
        <f>SUM(EA41:EA45)</f>
        <v>214940</v>
      </c>
      <c r="EA40" s="45"/>
      <c r="EB40" s="45"/>
      <c r="EC40" s="43"/>
      <c r="ED40" s="50">
        <f>SUM(EE41:EE45)</f>
        <v>20000</v>
      </c>
      <c r="EE40" s="45"/>
      <c r="EF40" s="45"/>
      <c r="EG40" s="43"/>
      <c r="EH40" s="50">
        <f>SUM(EI41:EI45)</f>
        <v>0</v>
      </c>
      <c r="EI40" s="45"/>
      <c r="EJ40" s="45"/>
      <c r="EK40" s="43"/>
      <c r="EL40" s="50">
        <f>SUM(EM41:EM45)</f>
        <v>0</v>
      </c>
      <c r="EM40" s="45"/>
      <c r="EN40" s="45"/>
      <c r="EO40" s="43"/>
      <c r="EP40" s="50">
        <f>SUM(EQ41:EQ45)</f>
        <v>0</v>
      </c>
      <c r="EQ40" s="45"/>
      <c r="ER40" s="45"/>
      <c r="ES40" s="43"/>
      <c r="ET40" s="50">
        <f>SUM(EU41:EU45)</f>
        <v>0</v>
      </c>
      <c r="EU40" s="45"/>
      <c r="EV40" s="45"/>
      <c r="EW40" s="43"/>
      <c r="EX40" s="50">
        <f>SUM(EY41:EY45)</f>
        <v>0</v>
      </c>
      <c r="EY40" s="45"/>
      <c r="EZ40" s="45"/>
      <c r="FA40" s="43"/>
      <c r="FB40" s="50">
        <f>SUM(FC41:FC45)</f>
        <v>0</v>
      </c>
      <c r="FC40" s="45"/>
      <c r="FD40" s="45"/>
      <c r="FE40" s="43"/>
      <c r="FF40" s="50">
        <f>SUM(FG41:FG45)</f>
        <v>0</v>
      </c>
      <c r="FG40" s="45"/>
      <c r="FH40" s="45"/>
      <c r="FI40" s="43"/>
      <c r="FJ40" s="50">
        <f>SUM(FK41:FK45)</f>
        <v>0</v>
      </c>
      <c r="FK40" s="45"/>
      <c r="FL40" s="45"/>
      <c r="FM40" s="43"/>
      <c r="FN40" s="50">
        <f>SUM(FO41:FO45)</f>
        <v>0</v>
      </c>
      <c r="FO40" s="45"/>
      <c r="FP40" s="45"/>
      <c r="FQ40" s="43"/>
      <c r="FR40" s="50">
        <f>SUM(FS41:FS45)</f>
        <v>0</v>
      </c>
      <c r="FS40" s="45"/>
      <c r="FT40" s="45"/>
      <c r="FU40" s="43"/>
      <c r="FV40" s="50">
        <f>SUM(FW41:FW45)</f>
        <v>0</v>
      </c>
      <c r="FW40" s="45"/>
      <c r="FX40" s="45"/>
      <c r="FY40" s="43"/>
      <c r="FZ40" s="50">
        <f>SUM(GA41:GA45)</f>
        <v>0</v>
      </c>
      <c r="GA40" s="45"/>
      <c r="GB40" s="45"/>
      <c r="GC40" s="43"/>
    </row>
    <row r="41" spans="2:185" ht="18" x14ac:dyDescent="0.2">
      <c r="C41" s="24" t="s">
        <v>5360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v>165900</v>
      </c>
      <c r="P41" s="45"/>
      <c r="Q41" s="43"/>
      <c r="R41" s="25"/>
      <c r="S41" s="46">
        <f>SUM(U42:U44)</f>
        <v>40819</v>
      </c>
      <c r="T41" s="45"/>
      <c r="U41" s="43"/>
      <c r="V41" s="25"/>
      <c r="W41" s="46">
        <f>SUM(Y42:Y44)</f>
        <v>0</v>
      </c>
      <c r="X41" s="45"/>
      <c r="Y41" s="43"/>
      <c r="Z41" s="25"/>
      <c r="AA41" s="46">
        <f>SUM(AC42:AC44)</f>
        <v>0</v>
      </c>
      <c r="AB41" s="45"/>
      <c r="AC41" s="43"/>
      <c r="AD41" s="25"/>
      <c r="AE41" s="46">
        <f>SUM(AG42:AG44)</f>
        <v>20000</v>
      </c>
      <c r="AF41" s="45"/>
      <c r="AG41" s="43"/>
      <c r="AH41" s="25"/>
      <c r="AI41" s="46">
        <f>SUM(AK42:AK44)</f>
        <v>0</v>
      </c>
      <c r="AJ41" s="45"/>
      <c r="AK41" s="43"/>
      <c r="AL41" s="25"/>
      <c r="AM41" s="46">
        <f>SUM(AO42:AO44)</f>
        <v>0</v>
      </c>
      <c r="AN41" s="45"/>
      <c r="AO41" s="43"/>
      <c r="AP41" s="25"/>
      <c r="AQ41" s="46">
        <f>SUM(AS42:AS44)</f>
        <v>30000</v>
      </c>
      <c r="AR41" s="45"/>
      <c r="AS41" s="43"/>
      <c r="AT41" s="25"/>
      <c r="AU41" s="46">
        <f>SUM(AW42:AW44)</f>
        <v>0</v>
      </c>
      <c r="AV41" s="45"/>
      <c r="AW41" s="43"/>
      <c r="AX41" s="25"/>
      <c r="AY41" s="46">
        <f>SUM(BA42:BA44)</f>
        <v>0</v>
      </c>
      <c r="AZ41" s="45"/>
      <c r="BA41" s="43"/>
      <c r="BB41" s="25"/>
      <c r="BC41" s="46">
        <f>SUM(BE42:BE44)</f>
        <v>55500</v>
      </c>
      <c r="BD41" s="45"/>
      <c r="BE41" s="43"/>
      <c r="BF41" s="25"/>
      <c r="BG41" s="46">
        <f>SUM(BI42:BI44)</f>
        <v>0</v>
      </c>
      <c r="BH41" s="45"/>
      <c r="BI41" s="43"/>
      <c r="BJ41" s="25"/>
      <c r="BK41" s="46">
        <f>SUM(BM42:BM44)</f>
        <v>0</v>
      </c>
      <c r="BL41" s="45"/>
      <c r="BM41" s="43"/>
      <c r="BN41" s="25"/>
      <c r="BO41" s="46">
        <f>SUM(BQ42:BQ44)</f>
        <v>0</v>
      </c>
      <c r="BP41" s="45"/>
      <c r="BQ41" s="43"/>
      <c r="BR41" s="25"/>
      <c r="BS41" s="46">
        <v>160900</v>
      </c>
      <c r="BT41" s="45"/>
      <c r="BU41" s="43"/>
      <c r="BV41" s="25"/>
      <c r="BW41" s="46">
        <v>160900</v>
      </c>
      <c r="BX41" s="45"/>
      <c r="BY41" s="43"/>
      <c r="BZ41" s="25"/>
      <c r="CA41" s="46">
        <f>SUM(CC42:CC44)</f>
        <v>55800</v>
      </c>
      <c r="CB41" s="45"/>
      <c r="CC41" s="43"/>
      <c r="CD41" s="25"/>
      <c r="CE41" s="46">
        <f>SUM(CG42:CG44)</f>
        <v>20000</v>
      </c>
      <c r="CF41" s="45"/>
      <c r="CG41" s="43"/>
      <c r="CH41" s="25"/>
      <c r="CI41" s="46">
        <f>SUM(CK42:CK44)</f>
        <v>0</v>
      </c>
      <c r="CJ41" s="45"/>
      <c r="CK41" s="43"/>
      <c r="CL41" s="25"/>
      <c r="CM41" s="46">
        <f>SUM(CO42:CO44)</f>
        <v>15000</v>
      </c>
      <c r="CN41" s="45"/>
      <c r="CO41" s="43"/>
      <c r="CP41" s="25"/>
      <c r="CQ41" s="46">
        <f>SUM(CS42:CS44)</f>
        <v>0</v>
      </c>
      <c r="CR41" s="45"/>
      <c r="CS41" s="43"/>
      <c r="CT41" s="25"/>
      <c r="CU41" s="46">
        <f>SUM(CW42:CW44)</f>
        <v>30960</v>
      </c>
      <c r="CV41" s="45"/>
      <c r="CW41" s="43"/>
      <c r="CX41" s="25"/>
      <c r="CY41" s="46">
        <f>SUM(DA42:DA44)</f>
        <v>0</v>
      </c>
      <c r="CZ41" s="45"/>
      <c r="DA41" s="43"/>
      <c r="DB41" s="25"/>
      <c r="DC41" s="46">
        <f>SUM(DE42:DE44)</f>
        <v>0</v>
      </c>
      <c r="DD41" s="45"/>
      <c r="DE41" s="43"/>
      <c r="DF41" s="25"/>
      <c r="DG41" s="46">
        <f>SUM(DI42:DI44)</f>
        <v>0</v>
      </c>
      <c r="DH41" s="45"/>
      <c r="DI41" s="43"/>
      <c r="DJ41" s="25"/>
      <c r="DK41" s="46">
        <f>SUM(DM42:DM44)</f>
        <v>35000</v>
      </c>
      <c r="DL41" s="45"/>
      <c r="DM41" s="43"/>
      <c r="DN41" s="25"/>
      <c r="DO41" s="46">
        <f>SUM(DQ42:DQ44)</f>
        <v>0</v>
      </c>
      <c r="DP41" s="45"/>
      <c r="DQ41" s="43"/>
      <c r="DR41" s="25"/>
      <c r="DS41" s="46">
        <f>SUM(DU42:DU44)</f>
        <v>20000</v>
      </c>
      <c r="DT41" s="45"/>
      <c r="DU41" s="43"/>
      <c r="DV41" s="25"/>
      <c r="DW41" s="46">
        <v>160900</v>
      </c>
      <c r="DX41" s="45"/>
      <c r="DY41" s="43"/>
      <c r="DZ41" s="25"/>
      <c r="EA41" s="46">
        <v>160900</v>
      </c>
      <c r="EB41" s="45"/>
      <c r="EC41" s="43"/>
      <c r="ED41" s="25"/>
      <c r="EE41" s="46">
        <f>SUM(EG42:EG44)</f>
        <v>20000</v>
      </c>
      <c r="EF41" s="45"/>
      <c r="EG41" s="43"/>
      <c r="EH41" s="25"/>
      <c r="EI41" s="46">
        <f>SUM(EK42:EK44)</f>
        <v>0</v>
      </c>
      <c r="EJ41" s="45"/>
      <c r="EK41" s="43"/>
      <c r="EL41" s="25"/>
      <c r="EM41" s="46">
        <f>SUM(EO42:EO44)</f>
        <v>0</v>
      </c>
      <c r="EN41" s="45"/>
      <c r="EO41" s="43"/>
      <c r="EP41" s="25"/>
      <c r="EQ41" s="46">
        <f>SUM(ES42:ES44)</f>
        <v>0</v>
      </c>
      <c r="ER41" s="45"/>
      <c r="ES41" s="43"/>
      <c r="ET41" s="25"/>
      <c r="EU41" s="46">
        <f>SUM(EW42:EW44)</f>
        <v>0</v>
      </c>
      <c r="EV41" s="45"/>
      <c r="EW41" s="43"/>
      <c r="EX41" s="25"/>
      <c r="EY41" s="46">
        <f>SUM(FA42:FA44)</f>
        <v>0</v>
      </c>
      <c r="EZ41" s="45"/>
      <c r="FA41" s="43"/>
      <c r="FB41" s="25"/>
      <c r="FC41" s="46">
        <f>SUM(FE42:FE44)</f>
        <v>0</v>
      </c>
      <c r="FD41" s="45"/>
      <c r="FE41" s="43"/>
      <c r="FF41" s="25"/>
      <c r="FG41" s="46">
        <f>SUM(FI42:FI44)</f>
        <v>0</v>
      </c>
      <c r="FH41" s="45"/>
      <c r="FI41" s="43"/>
      <c r="FJ41" s="25"/>
      <c r="FK41" s="46">
        <f>SUM(FM42:FM44)</f>
        <v>0</v>
      </c>
      <c r="FL41" s="45"/>
      <c r="FM41" s="43"/>
      <c r="FN41" s="25"/>
      <c r="FO41" s="46">
        <f>SUM(FQ42:FQ44)</f>
        <v>0</v>
      </c>
      <c r="FP41" s="45"/>
      <c r="FQ41" s="43"/>
      <c r="FR41" s="25"/>
      <c r="FS41" s="46">
        <f>SUM(FU42:FU44)</f>
        <v>0</v>
      </c>
      <c r="FT41" s="45"/>
      <c r="FU41" s="43"/>
      <c r="FV41" s="25"/>
      <c r="FW41" s="46">
        <f>SUM(FY42:FY44)</f>
        <v>0</v>
      </c>
      <c r="FX41" s="45"/>
      <c r="FY41" s="43"/>
      <c r="FZ41" s="25"/>
      <c r="GA41" s="46">
        <f>SUM(GC42:GC44)</f>
        <v>0</v>
      </c>
      <c r="GB41" s="45"/>
      <c r="GC41" s="43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Buchungen'!F2:F730,'P23+P24 monthly Buchungen'!D2:D730,$E42,'P23+P24 monthly Buchungen'!C2:C730,"&gt;="&amp;U$4,'P23+P24 monthly Buchungen'!C2:C730,"&lt;"&amp;U$5+1,'P23+P24 monthly Buchungen'!L2:L730,"Ausgaben")-SUMIFS('P23+P24 monthly Buchungen'!F2:F730,'P23+P24 monthly Buchungen'!D2:D730,$E42,'P23+P24 monthly Buchungen'!C2:C730,"&gt;="&amp;U$4,'P23+P24 monthly Buchungen'!C2:C730,"&lt;"&amp;U$5+1,'P23+P24 monthly Buchungen'!P2:P730,"Einnahmen")+SUMIFS('P23+P24 monthly Buchungen'!F2:F730,'P23+P24 monthly Buchungen'!D2:D730,$E42,'P23+P24 monthly Buchungen'!C2:C730,"&gt;="&amp;U$4,'P23+P24 monthly Buchungen'!C2:C730,"&lt;"&amp;U$5+1,'P23+P24 monthly Buchungen'!L2:L730,"Einnahmen")-SUMIFS('P23+P24 monthly Buchungen'!F2:F730,'P23+P24 monthly Buchungen'!D2:D730,$E42,'P23+P24 monthly Buchungen'!C2:C730,"&gt;="&amp;U$4,'P23+P24 monthly Buchungen'!C2:C730,"&lt;"&amp;U$5+1,'P23+P24 monthly Buchungen'!P2:P730,"Ausgaben"))</f>
        <v>0</v>
      </c>
      <c r="V42" s="21"/>
      <c r="Y42" s="26">
        <f>-(SUMIFS('P23+P24 monthly Buchungen'!F2:F730,'P23+P24 monthly Buchungen'!D2:D730,$E42,'P23+P24 monthly Buchungen'!C2:C730,"&gt;="&amp;Y$4,'P23+P24 monthly Buchungen'!C2:C730,"&lt;"&amp;Y$5+1,'P23+P24 monthly Buchungen'!L2:L730,"Ausgaben")-SUMIFS('P23+P24 monthly Buchungen'!F2:F730,'P23+P24 monthly Buchungen'!D2:D730,$E42,'P23+P24 monthly Buchungen'!C2:C730,"&gt;="&amp;Y$4,'P23+P24 monthly Buchungen'!C2:C730,"&lt;"&amp;Y$5+1,'P23+P24 monthly Buchungen'!P2:P730,"Einnahmen")+SUMIFS('P23+P24 monthly Buchungen'!F2:F730,'P23+P24 monthly Buchungen'!D2:D730,$E42,'P23+P24 monthly Buchungen'!C2:C730,"&gt;="&amp;Y$4,'P23+P24 monthly Buchungen'!C2:C730,"&lt;"&amp;Y$5+1,'P23+P24 monthly Buchungen'!L2:L730,"Einnahmen")-SUMIFS('P23+P24 monthly Buchungen'!F2:F730,'P23+P24 monthly Buchungen'!D2:D730,$E42,'P23+P24 monthly Buchungen'!C2:C730,"&gt;="&amp;Y$4,'P23+P24 monthly Buchungen'!C2:C730,"&lt;"&amp;Y$5+1,'P23+P24 monthly Buchungen'!P2:P730,"Ausgaben"))</f>
        <v>0</v>
      </c>
      <c r="Z42" s="21"/>
      <c r="AC42" s="26">
        <f>-(SUMIFS('P23+P24 monthly Buchungen'!F2:F730,'P23+P24 monthly Buchungen'!D2:D730,$E42,'P23+P24 monthly Buchungen'!C2:C730,"&gt;="&amp;AC$4,'P23+P24 monthly Buchungen'!C2:C730,"&lt;"&amp;AC$5+1,'P23+P24 monthly Buchungen'!L2:L730,"Ausgaben")-SUMIFS('P23+P24 monthly Buchungen'!F2:F730,'P23+P24 monthly Buchungen'!D2:D730,$E42,'P23+P24 monthly Buchungen'!C2:C730,"&gt;="&amp;AC$4,'P23+P24 monthly Buchungen'!C2:C730,"&lt;"&amp;AC$5+1,'P23+P24 monthly Buchungen'!P2:P730,"Einnahmen")+SUMIFS('P23+P24 monthly Buchungen'!F2:F730,'P23+P24 monthly Buchungen'!D2:D730,$E42,'P23+P24 monthly Buchungen'!C2:C730,"&gt;="&amp;AC$4,'P23+P24 monthly Buchungen'!C2:C730,"&lt;"&amp;AC$5+1,'P23+P24 monthly Buchungen'!L2:L730,"Einnahmen")-SUMIFS('P23+P24 monthly Buchungen'!F2:F730,'P23+P24 monthly Buchungen'!D2:D730,$E42,'P23+P24 monthly Buchungen'!C2:C730,"&gt;="&amp;AC$4,'P23+P24 monthly Buchungen'!C2:C730,"&lt;"&amp;AC$5+1,'P23+P24 monthly Buchungen'!P2:P730,"Ausgaben"))</f>
        <v>0</v>
      </c>
      <c r="AD42" s="21"/>
      <c r="AG42" s="26">
        <f>-(SUMIFS('P23+P24 monthly Buchungen'!F2:F730,'P23+P24 monthly Buchungen'!D2:D730,$E42,'P23+P24 monthly Buchungen'!C2:C730,"&gt;="&amp;AG$4,'P23+P24 monthly Buchungen'!C2:C730,"&lt;"&amp;AG$5+1,'P23+P24 monthly Buchungen'!L2:L730,"Ausgaben")-SUMIFS('P23+P24 monthly Buchungen'!F2:F730,'P23+P24 monthly Buchungen'!D2:D730,$E42,'P23+P24 monthly Buchungen'!C2:C730,"&gt;="&amp;AG$4,'P23+P24 monthly Buchungen'!C2:C730,"&lt;"&amp;AG$5+1,'P23+P24 monthly Buchungen'!P2:P730,"Einnahmen")+SUMIFS('P23+P24 monthly Buchungen'!F2:F730,'P23+P24 monthly Buchungen'!D2:D730,$E42,'P23+P24 monthly Buchungen'!C2:C730,"&gt;="&amp;AG$4,'P23+P24 monthly Buchungen'!C2:C730,"&lt;"&amp;AG$5+1,'P23+P24 monthly Buchungen'!L2:L730,"Einnahmen")-SUMIFS('P23+P24 monthly Buchungen'!F2:F730,'P23+P24 monthly Buchungen'!D2:D730,$E42,'P23+P24 monthly Buchungen'!C2:C730,"&gt;="&amp;AG$4,'P23+P24 monthly Buchungen'!C2:C730,"&lt;"&amp;AG$5+1,'P23+P24 monthly Buchungen'!P2:P730,"Ausgaben"))</f>
        <v>20000</v>
      </c>
      <c r="AH42" s="21"/>
      <c r="AK42" s="26">
        <f>-(SUMIFS('P23+P24 monthly Buchungen'!F2:F730,'P23+P24 monthly Buchungen'!D2:D730,$E42,'P23+P24 monthly Buchungen'!C2:C730,"&gt;="&amp;AK$4,'P23+P24 monthly Buchungen'!C2:C730,"&lt;"&amp;AK$5+1,'P23+P24 monthly Buchungen'!L2:L730,"Ausgaben")-SUMIFS('P23+P24 monthly Buchungen'!F2:F730,'P23+P24 monthly Buchungen'!D2:D730,$E42,'P23+P24 monthly Buchungen'!C2:C730,"&gt;="&amp;AK$4,'P23+P24 monthly Buchungen'!C2:C730,"&lt;"&amp;AK$5+1,'P23+P24 monthly Buchungen'!P2:P730,"Einnahmen")+SUMIFS('P23+P24 monthly Buchungen'!F2:F730,'P23+P24 monthly Buchungen'!D2:D730,$E42,'P23+P24 monthly Buchungen'!C2:C730,"&gt;="&amp;AK$4,'P23+P24 monthly Buchungen'!C2:C730,"&lt;"&amp;AK$5+1,'P23+P24 monthly Buchungen'!L2:L730,"Einnahmen")-SUMIFS('P23+P24 monthly Buchungen'!F2:F730,'P23+P24 monthly Buchungen'!D2:D730,$E42,'P23+P24 monthly Buchungen'!C2:C730,"&gt;="&amp;AK$4,'P23+P24 monthly Buchungen'!C2:C730,"&lt;"&amp;AK$5+1,'P23+P24 monthly Buchungen'!P2:P730,"Ausgaben"))</f>
        <v>0</v>
      </c>
      <c r="AL42" s="21"/>
      <c r="AO42" s="26">
        <f>-(SUMIFS('P23+P24 monthly Buchungen'!F2:F730,'P23+P24 monthly Buchungen'!D2:D730,$E42,'P23+P24 monthly Buchungen'!C2:C730,"&gt;="&amp;AO$4,'P23+P24 monthly Buchungen'!C2:C730,"&lt;"&amp;AO$5+1,'P23+P24 monthly Buchungen'!L2:L730,"Ausgaben")-SUMIFS('P23+P24 monthly Buchungen'!F2:F730,'P23+P24 monthly Buchungen'!D2:D730,$E42,'P23+P24 monthly Buchungen'!C2:C730,"&gt;="&amp;AO$4,'P23+P24 monthly Buchungen'!C2:C730,"&lt;"&amp;AO$5+1,'P23+P24 monthly Buchungen'!P2:P730,"Einnahmen")+SUMIFS('P23+P24 monthly Buchungen'!F2:F730,'P23+P24 monthly Buchungen'!D2:D730,$E42,'P23+P24 monthly Buchungen'!C2:C730,"&gt;="&amp;AO$4,'P23+P24 monthly Buchungen'!C2:C730,"&lt;"&amp;AO$5+1,'P23+P24 monthly Buchungen'!L2:L730,"Einnahmen")-SUMIFS('P23+P24 monthly Buchungen'!F2:F730,'P23+P24 monthly Buchungen'!D2:D730,$E42,'P23+P24 monthly Buchungen'!C2:C730,"&gt;="&amp;AO$4,'P23+P24 monthly Buchungen'!C2:C730,"&lt;"&amp;AO$5+1,'P23+P24 monthly Buchungen'!P2:P730,"Ausgaben"))</f>
        <v>0</v>
      </c>
      <c r="AP42" s="21"/>
      <c r="AS42" s="26">
        <f>-(SUMIFS('P23+P24 monthly Buchungen'!F2:F730,'P23+P24 monthly Buchungen'!D2:D730,$E42,'P23+P24 monthly Buchungen'!C2:C730,"&gt;="&amp;AS$4,'P23+P24 monthly Buchungen'!C2:C730,"&lt;"&amp;AS$5+1,'P23+P24 monthly Buchungen'!L2:L730,"Ausgaben")-SUMIFS('P23+P24 monthly Buchungen'!F2:F730,'P23+P24 monthly Buchungen'!D2:D730,$E42,'P23+P24 monthly Buchungen'!C2:C730,"&gt;="&amp;AS$4,'P23+P24 monthly Buchungen'!C2:C730,"&lt;"&amp;AS$5+1,'P23+P24 monthly Buchungen'!P2:P730,"Einnahmen")+SUMIFS('P23+P24 monthly Buchungen'!F2:F730,'P23+P24 monthly Buchungen'!D2:D730,$E42,'P23+P24 monthly Buchungen'!C2:C730,"&gt;="&amp;AS$4,'P23+P24 monthly Buchungen'!C2:C730,"&lt;"&amp;AS$5+1,'P23+P24 monthly Buchungen'!L2:L730,"Einnahmen")-SUMIFS('P23+P24 monthly Buchungen'!F2:F730,'P23+P24 monthly Buchungen'!D2:D730,$E42,'P23+P24 monthly Buchungen'!C2:C730,"&gt;="&amp;AS$4,'P23+P24 monthly Buchungen'!C2:C730,"&lt;"&amp;AS$5+1,'P23+P24 monthly Buchungen'!P2:P730,"Ausgaben"))</f>
        <v>0</v>
      </c>
      <c r="AT42" s="21"/>
      <c r="AW42" s="26">
        <f>-(SUMIFS('P23+P24 monthly Buchungen'!F2:F730,'P23+P24 monthly Buchungen'!D2:D730,$E42,'P23+P24 monthly Buchungen'!C2:C730,"&gt;="&amp;AW$4,'P23+P24 monthly Buchungen'!C2:C730,"&lt;"&amp;AW$5+1,'P23+P24 monthly Buchungen'!L2:L730,"Ausgaben")-SUMIFS('P23+P24 monthly Buchungen'!F2:F730,'P23+P24 monthly Buchungen'!D2:D730,$E42,'P23+P24 monthly Buchungen'!C2:C730,"&gt;="&amp;AW$4,'P23+P24 monthly Buchungen'!C2:C730,"&lt;"&amp;AW$5+1,'P23+P24 monthly Buchungen'!P2:P730,"Einnahmen")+SUMIFS('P23+P24 monthly Buchungen'!F2:F730,'P23+P24 monthly Buchungen'!D2:D730,$E42,'P23+P24 monthly Buchungen'!C2:C730,"&gt;="&amp;AW$4,'P23+P24 monthly Buchungen'!C2:C730,"&lt;"&amp;AW$5+1,'P23+P24 monthly Buchungen'!L2:L730,"Einnahmen")-SUMIFS('P23+P24 monthly Buchungen'!F2:F730,'P23+P24 monthly Buchungen'!D2:D730,$E42,'P23+P24 monthly Buchungen'!C2:C730,"&gt;="&amp;AW$4,'P23+P24 monthly Buchungen'!C2:C730,"&lt;"&amp;AW$5+1,'P23+P24 monthly Buchungen'!P2:P730,"Ausgaben"))</f>
        <v>0</v>
      </c>
      <c r="AX42" s="21"/>
      <c r="BA42" s="26">
        <f>-(SUMIFS('P23+P24 monthly Buchungen'!F2:F730,'P23+P24 monthly Buchungen'!D2:D730,$E42,'P23+P24 monthly Buchungen'!C2:C730,"&gt;="&amp;BA$4,'P23+P24 monthly Buchungen'!C2:C730,"&lt;"&amp;BA$5+1,'P23+P24 monthly Buchungen'!L2:L730,"Ausgaben")-SUMIFS('P23+P24 monthly Buchungen'!F2:F730,'P23+P24 monthly Buchungen'!D2:D730,$E42,'P23+P24 monthly Buchungen'!C2:C730,"&gt;="&amp;BA$4,'P23+P24 monthly Buchungen'!C2:C730,"&lt;"&amp;BA$5+1,'P23+P24 monthly Buchungen'!P2:P730,"Einnahmen")+SUMIFS('P23+P24 monthly Buchungen'!F2:F730,'P23+P24 monthly Buchungen'!D2:D730,$E42,'P23+P24 monthly Buchungen'!C2:C730,"&gt;="&amp;BA$4,'P23+P24 monthly Buchungen'!C2:C730,"&lt;"&amp;BA$5+1,'P23+P24 monthly Buchungen'!L2:L730,"Einnahmen")-SUMIFS('P23+P24 monthly Buchungen'!F2:F730,'P23+P24 monthly Buchungen'!D2:D730,$E42,'P23+P24 monthly Buchungen'!C2:C730,"&gt;="&amp;BA$4,'P23+P24 monthly Buchungen'!C2:C730,"&lt;"&amp;BA$5+1,'P23+P24 monthly Buchungen'!P2:P730,"Ausgaben"))</f>
        <v>0</v>
      </c>
      <c r="BB42" s="21"/>
      <c r="BE42" s="26">
        <f>-(SUMIFS('P23+P24 monthly Buchungen'!F2:F730,'P23+P24 monthly Buchungen'!D2:D730,$E42,'P23+P24 monthly Buchungen'!C2:C730,"&gt;="&amp;BE$4,'P23+P24 monthly Buchungen'!C2:C730,"&lt;"&amp;BE$5+1,'P23+P24 monthly Buchungen'!L2:L730,"Ausgaben")-SUMIFS('P23+P24 monthly Buchungen'!F2:F730,'P23+P24 monthly Buchungen'!D2:D730,$E42,'P23+P24 monthly Buchungen'!C2:C730,"&gt;="&amp;BE$4,'P23+P24 monthly Buchungen'!C2:C730,"&lt;"&amp;BE$5+1,'P23+P24 monthly Buchungen'!P2:P730,"Einnahmen")+SUMIFS('P23+P24 monthly Buchungen'!F2:F730,'P23+P24 monthly Buchungen'!D2:D730,$E42,'P23+P24 monthly Buchungen'!C2:C730,"&gt;="&amp;BE$4,'P23+P24 monthly Buchungen'!C2:C730,"&lt;"&amp;BE$5+1,'P23+P24 monthly Buchungen'!L2:L730,"Einnahmen")-SUMIFS('P23+P24 monthly Buchungen'!F2:F730,'P23+P24 monthly Buchungen'!D2:D730,$E42,'P23+P24 monthly Buchungen'!C2:C730,"&gt;="&amp;BE$4,'P23+P24 monthly Buchungen'!C2:C730,"&lt;"&amp;BE$5+1,'P23+P24 monthly Buchungen'!P2:P730,"Ausgaben"))</f>
        <v>0</v>
      </c>
      <c r="BF42" s="21"/>
      <c r="BI42" s="26">
        <f>-(SUMIFS('P23+P24 monthly Buchungen'!F2:F730,'P23+P24 monthly Buchungen'!D2:D730,$E42,'P23+P24 monthly Buchungen'!C2:C730,"&gt;="&amp;BI$4,'P23+P24 monthly Buchungen'!C2:C730,"&lt;"&amp;BI$5+1,'P23+P24 monthly Buchungen'!L2:L730,"Ausgaben")-SUMIFS('P23+P24 monthly Buchungen'!F2:F730,'P23+P24 monthly Buchungen'!D2:D730,$E42,'P23+P24 monthly Buchungen'!C2:C730,"&gt;="&amp;BI$4,'P23+P24 monthly Buchungen'!C2:C730,"&lt;"&amp;BI$5+1,'P23+P24 monthly Buchungen'!P2:P730,"Einnahmen")+SUMIFS('P23+P24 monthly Buchungen'!F2:F730,'P23+P24 monthly Buchungen'!D2:D730,$E42,'P23+P24 monthly Buchungen'!C2:C730,"&gt;="&amp;BI$4,'P23+P24 monthly Buchungen'!C2:C730,"&lt;"&amp;BI$5+1,'P23+P24 monthly Buchungen'!L2:L730,"Einnahmen")-SUMIFS('P23+P24 monthly Buchungen'!F2:F730,'P23+P24 monthly Buchungen'!D2:D730,$E42,'P23+P24 monthly Buchungen'!C2:C730,"&gt;="&amp;BI$4,'P23+P24 monthly Buchungen'!C2:C730,"&lt;"&amp;BI$5+1,'P23+P24 monthly Buchungen'!P2:P730,"Ausgaben"))</f>
        <v>0</v>
      </c>
      <c r="BJ42" s="21"/>
      <c r="BM42" s="26">
        <f>-(SUMIFS('P23+P24 monthly Buchungen'!F2:F730,'P23+P24 monthly Buchungen'!D2:D730,$E42,'P23+P24 monthly Buchungen'!C2:C730,"&gt;="&amp;BM$4,'P23+P24 monthly Buchungen'!C2:C730,"&lt;"&amp;BM$5+1,'P23+P24 monthly Buchungen'!L2:L730,"Ausgaben")-SUMIFS('P23+P24 monthly Buchungen'!F2:F730,'P23+P24 monthly Buchungen'!D2:D730,$E42,'P23+P24 monthly Buchungen'!C2:C730,"&gt;="&amp;BM$4,'P23+P24 monthly Buchungen'!C2:C730,"&lt;"&amp;BM$5+1,'P23+P24 monthly Buchungen'!P2:P730,"Einnahmen")+SUMIFS('P23+P24 monthly Buchungen'!F2:F730,'P23+P24 monthly Buchungen'!D2:D730,$E42,'P23+P24 monthly Buchungen'!C2:C730,"&gt;="&amp;BM$4,'P23+P24 monthly Buchungen'!C2:C730,"&lt;"&amp;BM$5+1,'P23+P24 monthly Buchungen'!L2:L730,"Einnahmen")-SUMIFS('P23+P24 monthly Buchungen'!F2:F730,'P23+P24 monthly Buchungen'!D2:D730,$E42,'P23+P24 monthly Buchungen'!C2:C730,"&gt;="&amp;BM$4,'P23+P24 monthly Buchungen'!C2:C730,"&lt;"&amp;BM$5+1,'P23+P24 monthly Buchungen'!P2:P730,"Ausgaben"))</f>
        <v>0</v>
      </c>
      <c r="BN42" s="21"/>
      <c r="BQ42" s="26">
        <f>-(SUMIFS('P23+P24 monthly Buchungen'!F2:F730,'P23+P24 monthly Buchungen'!D2:D730,$E42,'P23+P24 monthly Buchungen'!C2:C730,"&gt;="&amp;BQ$4,'P23+P24 monthly Buchungen'!C2:C730,"&lt;"&amp;BQ$5+1,'P23+P24 monthly Buchungen'!L2:L730,"Ausgaben")-SUMIFS('P23+P24 monthly Buchungen'!F2:F730,'P23+P24 monthly Buchungen'!D2:D730,$E42,'P23+P24 monthly Buchungen'!C2:C730,"&gt;="&amp;BQ$4,'P23+P24 monthly Buchungen'!C2:C730,"&lt;"&amp;BQ$5+1,'P23+P24 monthly Buchungen'!P2:P730,"Einnahmen")+SUMIFS('P23+P24 monthly Buchungen'!F2:F730,'P23+P24 monthly Buchungen'!D2:D730,$E42,'P23+P24 monthly Buchungen'!C2:C730,"&gt;="&amp;BQ$4,'P23+P24 monthly Buchungen'!C2:C730,"&lt;"&amp;BQ$5+1,'P23+P24 monthly Buchungen'!L2:L730,"Einnahmen")-SUMIFS('P23+P24 monthly Buchungen'!F2:F730,'P23+P24 monthly Buchungen'!D2:D730,$E42,'P23+P24 monthly Buchungen'!C2:C730,"&gt;="&amp;BQ$4,'P23+P24 monthly Buchungen'!C2:C730,"&lt;"&amp;BQ$5+1,'P23+P24 monthly Buchungen'!P2:P730,"Ausgaben"))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Buchungen'!F2:F730,'P23+P24 monthly Buchungen'!D2:D730,$E42,'P23+P24 monthly Buchungen'!C2:C730,"&gt;="&amp;CC$4,'P23+P24 monthly Buchungen'!C2:C730,"&lt;"&amp;CC$5+1,'P23+P24 monthly Buchungen'!L2:L730,"Ausgaben")-SUMIFS('P23+P24 monthly Buchungen'!F2:F730,'P23+P24 monthly Buchungen'!D2:D730,$E42,'P23+P24 monthly Buchungen'!C2:C730,"&gt;="&amp;CC$4,'P23+P24 monthly Buchungen'!C2:C730,"&lt;"&amp;CC$5+1,'P23+P24 monthly Buchungen'!P2:P730,"Einnahmen")+SUMIFS('P23+P24 monthly Buchungen'!F2:F730,'P23+P24 monthly Buchungen'!D2:D730,$E42,'P23+P24 monthly Buchungen'!C2:C730,"&gt;="&amp;CC$4,'P23+P24 monthly Buchungen'!C2:C730,"&lt;"&amp;CC$5+1,'P23+P24 monthly Buchungen'!L2:L730,"Einnahmen")-SUMIFS('P23+P24 monthly Buchungen'!F2:F730,'P23+P24 monthly Buchungen'!D2:D730,$E42,'P23+P24 monthly Buchungen'!C2:C730,"&gt;="&amp;CC$4,'P23+P24 monthly Buchungen'!C2:C730,"&lt;"&amp;CC$5+1,'P23+P24 monthly Buchungen'!P2:P730,"Ausgaben"))</f>
        <v>0</v>
      </c>
      <c r="CD42" s="21"/>
      <c r="CG42" s="26">
        <f>-(SUMIFS('P23+P24 monthly Buchungen'!F2:F730,'P23+P24 monthly Buchungen'!D2:D730,$E42,'P23+P24 monthly Buchungen'!C2:C730,"&gt;="&amp;CG$4,'P23+P24 monthly Buchungen'!C2:C730,"&lt;"&amp;CG$5+1,'P23+P24 monthly Buchungen'!L2:L730,"Ausgaben")-SUMIFS('P23+P24 monthly Buchungen'!F2:F730,'P23+P24 monthly Buchungen'!D2:D730,$E42,'P23+P24 monthly Buchungen'!C2:C730,"&gt;="&amp;CG$4,'P23+P24 monthly Buchungen'!C2:C730,"&lt;"&amp;CG$5+1,'P23+P24 monthly Buchungen'!P2:P730,"Einnahmen")+SUMIFS('P23+P24 monthly Buchungen'!F2:F730,'P23+P24 monthly Buchungen'!D2:D730,$E42,'P23+P24 monthly Buchungen'!C2:C730,"&gt;="&amp;CG$4,'P23+P24 monthly Buchungen'!C2:C730,"&lt;"&amp;CG$5+1,'P23+P24 monthly Buchungen'!L2:L730,"Einnahmen")-SUMIFS('P23+P24 monthly Buchungen'!F2:F730,'P23+P24 monthly Buchungen'!D2:D730,$E42,'P23+P24 monthly Buchungen'!C2:C730,"&gt;="&amp;CG$4,'P23+P24 monthly Buchungen'!C2:C730,"&lt;"&amp;CG$5+1,'P23+P24 monthly Buchungen'!P2:P730,"Ausgaben"))</f>
        <v>20000</v>
      </c>
      <c r="CH42" s="21"/>
      <c r="CK42" s="26">
        <f>-(SUMIFS('P23+P24 monthly Buchungen'!F2:F730,'P23+P24 monthly Buchungen'!D2:D730,$E42,'P23+P24 monthly Buchungen'!C2:C730,"&gt;="&amp;CK$4,'P23+P24 monthly Buchungen'!C2:C730,"&lt;"&amp;CK$5+1,'P23+P24 monthly Buchungen'!L2:L730,"Ausgaben")-SUMIFS('P23+P24 monthly Buchungen'!F2:F730,'P23+P24 monthly Buchungen'!D2:D730,$E42,'P23+P24 monthly Buchungen'!C2:C730,"&gt;="&amp;CK$4,'P23+P24 monthly Buchungen'!C2:C730,"&lt;"&amp;CK$5+1,'P23+P24 monthly Buchungen'!P2:P730,"Einnahmen")+SUMIFS('P23+P24 monthly Buchungen'!F2:F730,'P23+P24 monthly Buchungen'!D2:D730,$E42,'P23+P24 monthly Buchungen'!C2:C730,"&gt;="&amp;CK$4,'P23+P24 monthly Buchungen'!C2:C730,"&lt;"&amp;CK$5+1,'P23+P24 monthly Buchungen'!L2:L730,"Einnahmen")-SUMIFS('P23+P24 monthly Buchungen'!F2:F730,'P23+P24 monthly Buchungen'!D2:D730,$E42,'P23+P24 monthly Buchungen'!C2:C730,"&gt;="&amp;CK$4,'P23+P24 monthly Buchungen'!C2:C730,"&lt;"&amp;CK$5+1,'P23+P24 monthly Buchungen'!P2:P730,"Ausgaben"))</f>
        <v>0</v>
      </c>
      <c r="CL42" s="21"/>
      <c r="CO42" s="26">
        <f>-(SUMIFS('P23+P24 monthly Buchungen'!F2:F730,'P23+P24 monthly Buchungen'!D2:D730,$E42,'P23+P24 monthly Buchungen'!C2:C730,"&gt;="&amp;CO$4,'P23+P24 monthly Buchungen'!C2:C730,"&lt;"&amp;CO$5+1,'P23+P24 monthly Buchungen'!L2:L730,"Ausgaben")-SUMIFS('P23+P24 monthly Buchungen'!F2:F730,'P23+P24 monthly Buchungen'!D2:D730,$E42,'P23+P24 monthly Buchungen'!C2:C730,"&gt;="&amp;CO$4,'P23+P24 monthly Buchungen'!C2:C730,"&lt;"&amp;CO$5+1,'P23+P24 monthly Buchungen'!P2:P730,"Einnahmen")+SUMIFS('P23+P24 monthly Buchungen'!F2:F730,'P23+P24 monthly Buchungen'!D2:D730,$E42,'P23+P24 monthly Buchungen'!C2:C730,"&gt;="&amp;CO$4,'P23+P24 monthly Buchungen'!C2:C730,"&lt;"&amp;CO$5+1,'P23+P24 monthly Buchungen'!L2:L730,"Einnahmen")-SUMIFS('P23+P24 monthly Buchungen'!F2:F730,'P23+P24 monthly Buchungen'!D2:D730,$E42,'P23+P24 monthly Buchungen'!C2:C730,"&gt;="&amp;CO$4,'P23+P24 monthly Buchungen'!C2:C730,"&lt;"&amp;CO$5+1,'P23+P24 monthly Buchungen'!P2:P730,"Ausgaben"))</f>
        <v>0</v>
      </c>
      <c r="CP42" s="21"/>
      <c r="CS42" s="26">
        <f>-(SUMIFS('P23+P24 monthly Buchungen'!F2:F730,'P23+P24 monthly Buchungen'!D2:D730,$E42,'P23+P24 monthly Buchungen'!C2:C730,"&gt;="&amp;CS$4,'P23+P24 monthly Buchungen'!C2:C730,"&lt;"&amp;CS$5+1,'P23+P24 monthly Buchungen'!L2:L730,"Ausgaben")-SUMIFS('P23+P24 monthly Buchungen'!F2:F730,'P23+P24 monthly Buchungen'!D2:D730,$E42,'P23+P24 monthly Buchungen'!C2:C730,"&gt;="&amp;CS$4,'P23+P24 monthly Buchungen'!C2:C730,"&lt;"&amp;CS$5+1,'P23+P24 monthly Buchungen'!P2:P730,"Einnahmen")+SUMIFS('P23+P24 monthly Buchungen'!F2:F730,'P23+P24 monthly Buchungen'!D2:D730,$E42,'P23+P24 monthly Buchungen'!C2:C730,"&gt;="&amp;CS$4,'P23+P24 monthly Buchungen'!C2:C730,"&lt;"&amp;CS$5+1,'P23+P24 monthly Buchungen'!L2:L730,"Einnahmen")-SUMIFS('P23+P24 monthly Buchungen'!F2:F730,'P23+P24 monthly Buchungen'!D2:D730,$E42,'P23+P24 monthly Buchungen'!C2:C730,"&gt;="&amp;CS$4,'P23+P24 monthly Buchungen'!C2:C730,"&lt;"&amp;CS$5+1,'P23+P24 monthly Buchungen'!P2:P730,"Ausgaben"))</f>
        <v>0</v>
      </c>
      <c r="CT42" s="21"/>
      <c r="CW42" s="26">
        <f>-(SUMIFS('P23+P24 monthly Buchungen'!F2:F730,'P23+P24 monthly Buchungen'!D2:D730,$E42,'P23+P24 monthly Buchungen'!C2:C730,"&gt;="&amp;CW$4,'P23+P24 monthly Buchungen'!C2:C730,"&lt;"&amp;CW$5+1,'P23+P24 monthly Buchungen'!L2:L730,"Ausgaben")-SUMIFS('P23+P24 monthly Buchungen'!F2:F730,'P23+P24 monthly Buchungen'!D2:D730,$E42,'P23+P24 monthly Buchungen'!C2:C730,"&gt;="&amp;CW$4,'P23+P24 monthly Buchungen'!C2:C730,"&lt;"&amp;CW$5+1,'P23+P24 monthly Buchungen'!P2:P730,"Einnahmen")+SUMIFS('P23+P24 monthly Buchungen'!F2:F730,'P23+P24 monthly Buchungen'!D2:D730,$E42,'P23+P24 monthly Buchungen'!C2:C730,"&gt;="&amp;CW$4,'P23+P24 monthly Buchungen'!C2:C730,"&lt;"&amp;CW$5+1,'P23+P24 monthly Buchungen'!L2:L730,"Einnahmen")-SUMIFS('P23+P24 monthly Buchungen'!F2:F730,'P23+P24 monthly Buchungen'!D2:D730,$E42,'P23+P24 monthly Buchungen'!C2:C730,"&gt;="&amp;CW$4,'P23+P24 monthly Buchungen'!C2:C730,"&lt;"&amp;CW$5+1,'P23+P24 monthly Buchungen'!P2:P730,"Ausgaben"))</f>
        <v>0</v>
      </c>
      <c r="CX42" s="21"/>
      <c r="DA42" s="26">
        <f>-(SUMIFS('P23+P24 monthly Buchungen'!F2:F730,'P23+P24 monthly Buchungen'!D2:D730,$E42,'P23+P24 monthly Buchungen'!C2:C730,"&gt;="&amp;DA$4,'P23+P24 monthly Buchungen'!C2:C730,"&lt;"&amp;DA$5+1,'P23+P24 monthly Buchungen'!L2:L730,"Ausgaben")-SUMIFS('P23+P24 monthly Buchungen'!F2:F730,'P23+P24 monthly Buchungen'!D2:D730,$E42,'P23+P24 monthly Buchungen'!C2:C730,"&gt;="&amp;DA$4,'P23+P24 monthly Buchungen'!C2:C730,"&lt;"&amp;DA$5+1,'P23+P24 monthly Buchungen'!P2:P730,"Einnahmen")+SUMIFS('P23+P24 monthly Buchungen'!F2:F730,'P23+P24 monthly Buchungen'!D2:D730,$E42,'P23+P24 monthly Buchungen'!C2:C730,"&gt;="&amp;DA$4,'P23+P24 monthly Buchungen'!C2:C730,"&lt;"&amp;DA$5+1,'P23+P24 monthly Buchungen'!L2:L730,"Einnahmen")-SUMIFS('P23+P24 monthly Buchungen'!F2:F730,'P23+P24 monthly Buchungen'!D2:D730,$E42,'P23+P24 monthly Buchungen'!C2:C730,"&gt;="&amp;DA$4,'P23+P24 monthly Buchungen'!C2:C730,"&lt;"&amp;DA$5+1,'P23+P24 monthly Buchungen'!P2:P730,"Ausgaben"))</f>
        <v>0</v>
      </c>
      <c r="DB42" s="21"/>
      <c r="DE42" s="26">
        <f>-(SUMIFS('P23+P24 monthly Buchungen'!F2:F730,'P23+P24 monthly Buchungen'!D2:D730,$E42,'P23+P24 monthly Buchungen'!C2:C730,"&gt;="&amp;DE$4,'P23+P24 monthly Buchungen'!C2:C730,"&lt;"&amp;DE$5+1,'P23+P24 monthly Buchungen'!L2:L730,"Ausgaben")-SUMIFS('P23+P24 monthly Buchungen'!F2:F730,'P23+P24 monthly Buchungen'!D2:D730,$E42,'P23+P24 monthly Buchungen'!C2:C730,"&gt;="&amp;DE$4,'P23+P24 monthly Buchungen'!C2:C730,"&lt;"&amp;DE$5+1,'P23+P24 monthly Buchungen'!P2:P730,"Einnahmen")+SUMIFS('P23+P24 monthly Buchungen'!F2:F730,'P23+P24 monthly Buchungen'!D2:D730,$E42,'P23+P24 monthly Buchungen'!C2:C730,"&gt;="&amp;DE$4,'P23+P24 monthly Buchungen'!C2:C730,"&lt;"&amp;DE$5+1,'P23+P24 monthly Buchungen'!L2:L730,"Einnahmen")-SUMIFS('P23+P24 monthly Buchungen'!F2:F730,'P23+P24 monthly Buchungen'!D2:D730,$E42,'P23+P24 monthly Buchungen'!C2:C730,"&gt;="&amp;DE$4,'P23+P24 monthly Buchungen'!C2:C730,"&lt;"&amp;DE$5+1,'P23+P24 monthly Buchungen'!P2:P730,"Ausgaben"))</f>
        <v>0</v>
      </c>
      <c r="DF42" s="21"/>
      <c r="DI42" s="26">
        <f>-(SUMIFS('P23+P24 monthly Buchungen'!F2:F730,'P23+P24 monthly Buchungen'!D2:D730,$E42,'P23+P24 monthly Buchungen'!C2:C730,"&gt;="&amp;DI$4,'P23+P24 monthly Buchungen'!C2:C730,"&lt;"&amp;DI$5+1,'P23+P24 monthly Buchungen'!L2:L730,"Ausgaben")-SUMIFS('P23+P24 monthly Buchungen'!F2:F730,'P23+P24 monthly Buchungen'!D2:D730,$E42,'P23+P24 monthly Buchungen'!C2:C730,"&gt;="&amp;DI$4,'P23+P24 monthly Buchungen'!C2:C730,"&lt;"&amp;DI$5+1,'P23+P24 monthly Buchungen'!P2:P730,"Einnahmen")+SUMIFS('P23+P24 monthly Buchungen'!F2:F730,'P23+P24 monthly Buchungen'!D2:D730,$E42,'P23+P24 monthly Buchungen'!C2:C730,"&gt;="&amp;DI$4,'P23+P24 monthly Buchungen'!C2:C730,"&lt;"&amp;DI$5+1,'P23+P24 monthly Buchungen'!L2:L730,"Einnahmen")-SUMIFS('P23+P24 monthly Buchungen'!F2:F730,'P23+P24 monthly Buchungen'!D2:D730,$E42,'P23+P24 monthly Buchungen'!C2:C730,"&gt;="&amp;DI$4,'P23+P24 monthly Buchungen'!C2:C730,"&lt;"&amp;DI$5+1,'P23+P24 monthly Buchungen'!P2:P730,"Ausgaben"))</f>
        <v>0</v>
      </c>
      <c r="DJ42" s="21"/>
      <c r="DM42" s="26">
        <f>-(SUMIFS('P23+P24 monthly Buchungen'!F2:F730,'P23+P24 monthly Buchungen'!D2:D730,$E42,'P23+P24 monthly Buchungen'!C2:C730,"&gt;="&amp;DM$4,'P23+P24 monthly Buchungen'!C2:C730,"&lt;"&amp;DM$5+1,'P23+P24 monthly Buchungen'!L2:L730,"Ausgaben")-SUMIFS('P23+P24 monthly Buchungen'!F2:F730,'P23+P24 monthly Buchungen'!D2:D730,$E42,'P23+P24 monthly Buchungen'!C2:C730,"&gt;="&amp;DM$4,'P23+P24 monthly Buchungen'!C2:C730,"&lt;"&amp;DM$5+1,'P23+P24 monthly Buchungen'!P2:P730,"Einnahmen")+SUMIFS('P23+P24 monthly Buchungen'!F2:F730,'P23+P24 monthly Buchungen'!D2:D730,$E42,'P23+P24 monthly Buchungen'!C2:C730,"&gt;="&amp;DM$4,'P23+P24 monthly Buchungen'!C2:C730,"&lt;"&amp;DM$5+1,'P23+P24 monthly Buchungen'!L2:L730,"Einnahmen")-SUMIFS('P23+P24 monthly Buchungen'!F2:F730,'P23+P24 monthly Buchungen'!D2:D730,$E42,'P23+P24 monthly Buchungen'!C2:C730,"&gt;="&amp;DM$4,'P23+P24 monthly Buchungen'!C2:C730,"&lt;"&amp;DM$5+1,'P23+P24 monthly Buchungen'!P2:P730,"Ausgaben"))</f>
        <v>0</v>
      </c>
      <c r="DN42" s="21"/>
      <c r="DQ42" s="26">
        <f>-(SUMIFS('P23+P24 monthly Buchungen'!F2:F730,'P23+P24 monthly Buchungen'!D2:D730,$E42,'P23+P24 monthly Buchungen'!C2:C730,"&gt;="&amp;DQ$4,'P23+P24 monthly Buchungen'!C2:C730,"&lt;"&amp;DQ$5+1,'P23+P24 monthly Buchungen'!L2:L730,"Ausgaben")-SUMIFS('P23+P24 monthly Buchungen'!F2:F730,'P23+P24 monthly Buchungen'!D2:D730,$E42,'P23+P24 monthly Buchungen'!C2:C730,"&gt;="&amp;DQ$4,'P23+P24 monthly Buchungen'!C2:C730,"&lt;"&amp;DQ$5+1,'P23+P24 monthly Buchungen'!P2:P730,"Einnahmen")+SUMIFS('P23+P24 monthly Buchungen'!F2:F730,'P23+P24 monthly Buchungen'!D2:D730,$E42,'P23+P24 monthly Buchungen'!C2:C730,"&gt;="&amp;DQ$4,'P23+P24 monthly Buchungen'!C2:C730,"&lt;"&amp;DQ$5+1,'P23+P24 monthly Buchungen'!L2:L730,"Einnahmen")-SUMIFS('P23+P24 monthly Buchungen'!F2:F730,'P23+P24 monthly Buchungen'!D2:D730,$E42,'P23+P24 monthly Buchungen'!C2:C730,"&gt;="&amp;DQ$4,'P23+P24 monthly Buchungen'!C2:C730,"&lt;"&amp;DQ$5+1,'P23+P24 monthly Buchungen'!P2:P730,"Ausgaben"))</f>
        <v>0</v>
      </c>
      <c r="DR42" s="21"/>
      <c r="DU42" s="26">
        <f>-(SUMIFS('P23+P24 monthly Buchungen'!F2:F730,'P23+P24 monthly Buchungen'!D2:D730,$E42,'P23+P24 monthly Buchungen'!C2:C730,"&gt;="&amp;DU$4,'P23+P24 monthly Buchungen'!C2:C730,"&lt;"&amp;DU$5+1,'P23+P24 monthly Buchungen'!L2:L730,"Ausgaben")-SUMIFS('P23+P24 monthly Buchungen'!F2:F730,'P23+P24 monthly Buchungen'!D2:D730,$E42,'P23+P24 monthly Buchungen'!C2:C730,"&gt;="&amp;DU$4,'P23+P24 monthly Buchungen'!C2:C730,"&lt;"&amp;DU$5+1,'P23+P24 monthly Buchungen'!P2:P730,"Einnahmen")+SUMIFS('P23+P24 monthly Buchungen'!F2:F730,'P23+P24 monthly Buchungen'!D2:D730,$E42,'P23+P24 monthly Buchungen'!C2:C730,"&gt;="&amp;DU$4,'P23+P24 monthly Buchungen'!C2:C730,"&lt;"&amp;DU$5+1,'P23+P24 monthly Buchungen'!L2:L730,"Einnahmen")-SUMIFS('P23+P24 monthly Buchungen'!F2:F730,'P23+P24 monthly Buchungen'!D2:D730,$E42,'P23+P24 monthly Buchungen'!C2:C730,"&gt;="&amp;DU$4,'P23+P24 monthly Buchungen'!C2:C730,"&lt;"&amp;DU$5+1,'P23+P24 monthly Buchungen'!P2:P730,"Ausgaben"))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Buchungen'!F2:F730,'P23+P24 monthly Buchungen'!D2:D730,$E42,'P23+P24 monthly Buchungen'!C2:C730,"&gt;="&amp;EG$4,'P23+P24 monthly Buchungen'!C2:C730,"&lt;"&amp;EG$5+1,'P23+P24 monthly Buchungen'!L2:L730,"Ausgaben")-SUMIFS('P23+P24 monthly Buchungen'!F2:F730,'P23+P24 monthly Buchungen'!D2:D730,$E42,'P23+P24 monthly Buchungen'!C2:C730,"&gt;="&amp;EG$4,'P23+P24 monthly Buchungen'!C2:C730,"&lt;"&amp;EG$5+1,'P23+P24 monthly Buchungen'!P2:P730,"Einnahmen")+SUMIFS('P23+P24 monthly Buchungen'!F2:F730,'P23+P24 monthly Buchungen'!D2:D730,$E42,'P23+P24 monthly Buchungen'!C2:C730,"&gt;="&amp;EG$4,'P23+P24 monthly Buchungen'!C2:C730,"&lt;"&amp;EG$5+1,'P23+P24 monthly Buchungen'!L2:L730,"Einnahmen")-SUMIFS('P23+P24 monthly Buchungen'!F2:F730,'P23+P24 monthly Buchungen'!D2:D730,$E42,'P23+P24 monthly Buchungen'!C2:C730,"&gt;="&amp;EG$4,'P23+P24 monthly Buchungen'!C2:C730,"&lt;"&amp;EG$5+1,'P23+P24 monthly Buchungen'!P2:P730,"Ausgaben"))</f>
        <v>20000</v>
      </c>
      <c r="EH42" s="21"/>
      <c r="EK42" s="26">
        <f>-(SUMIFS('P23+P24 monthly Buchungen'!F2:F730,'P23+P24 monthly Buchungen'!D2:D730,$E42,'P23+P24 monthly Buchungen'!C2:C730,"&gt;="&amp;EK$4,'P23+P24 monthly Buchungen'!C2:C730,"&lt;"&amp;EK$5+1,'P23+P24 monthly Buchungen'!L2:L730,"Ausgaben")-SUMIFS('P23+P24 monthly Buchungen'!F2:F730,'P23+P24 monthly Buchungen'!D2:D730,$E42,'P23+P24 monthly Buchungen'!C2:C730,"&gt;="&amp;EK$4,'P23+P24 monthly Buchungen'!C2:C730,"&lt;"&amp;EK$5+1,'P23+P24 monthly Buchungen'!P2:P730,"Einnahmen")+SUMIFS('P23+P24 monthly Buchungen'!F2:F730,'P23+P24 monthly Buchungen'!D2:D730,$E42,'P23+P24 monthly Buchungen'!C2:C730,"&gt;="&amp;EK$4,'P23+P24 monthly Buchungen'!C2:C730,"&lt;"&amp;EK$5+1,'P23+P24 monthly Buchungen'!L2:L730,"Einnahmen")-SUMIFS('P23+P24 monthly Buchungen'!F2:F730,'P23+P24 monthly Buchungen'!D2:D730,$E42,'P23+P24 monthly Buchungen'!C2:C730,"&gt;="&amp;EK$4,'P23+P24 monthly Buchungen'!C2:C730,"&lt;"&amp;EK$5+1,'P23+P24 monthly Buchungen'!P2:P730,"Ausgaben"))</f>
        <v>0</v>
      </c>
      <c r="EL42" s="21"/>
      <c r="EO42" s="26">
        <f>-(SUMIFS('P23+P24 monthly Buchungen'!F2:F730,'P23+P24 monthly Buchungen'!D2:D730,$E42,'P23+P24 monthly Buchungen'!C2:C730,"&gt;="&amp;EO$4,'P23+P24 monthly Buchungen'!C2:C730,"&lt;"&amp;EO$5+1,'P23+P24 monthly Buchungen'!L2:L730,"Ausgaben")-SUMIFS('P23+P24 monthly Buchungen'!F2:F730,'P23+P24 monthly Buchungen'!D2:D730,$E42,'P23+P24 monthly Buchungen'!C2:C730,"&gt;="&amp;EO$4,'P23+P24 monthly Buchungen'!C2:C730,"&lt;"&amp;EO$5+1,'P23+P24 monthly Buchungen'!P2:P730,"Einnahmen")+SUMIFS('P23+P24 monthly Buchungen'!F2:F730,'P23+P24 monthly Buchungen'!D2:D730,$E42,'P23+P24 monthly Buchungen'!C2:C730,"&gt;="&amp;EO$4,'P23+P24 monthly Buchungen'!C2:C730,"&lt;"&amp;EO$5+1,'P23+P24 monthly Buchungen'!L2:L730,"Einnahmen")-SUMIFS('P23+P24 monthly Buchungen'!F2:F730,'P23+P24 monthly Buchungen'!D2:D730,$E42,'P23+P24 monthly Buchungen'!C2:C730,"&gt;="&amp;EO$4,'P23+P24 monthly Buchungen'!C2:C730,"&lt;"&amp;EO$5+1,'P23+P24 monthly Buchungen'!P2:P730,"Ausgaben"))</f>
        <v>0</v>
      </c>
      <c r="EP42" s="21"/>
      <c r="ES42" s="26">
        <f>-(SUMIFS('P23+P24 monthly Buchungen'!F2:F730,'P23+P24 monthly Buchungen'!D2:D730,$E42,'P23+P24 monthly Buchungen'!C2:C730,"&gt;="&amp;ES$4,'P23+P24 monthly Buchungen'!C2:C730,"&lt;"&amp;ES$5+1,'P23+P24 monthly Buchungen'!L2:L730,"Ausgaben")-SUMIFS('P23+P24 monthly Buchungen'!F2:F730,'P23+P24 monthly Buchungen'!D2:D730,$E42,'P23+P24 monthly Buchungen'!C2:C730,"&gt;="&amp;ES$4,'P23+P24 monthly Buchungen'!C2:C730,"&lt;"&amp;ES$5+1,'P23+P24 monthly Buchungen'!P2:P730,"Einnahmen")+SUMIFS('P23+P24 monthly Buchungen'!F2:F730,'P23+P24 monthly Buchungen'!D2:D730,$E42,'P23+P24 monthly Buchungen'!C2:C730,"&gt;="&amp;ES$4,'P23+P24 monthly Buchungen'!C2:C730,"&lt;"&amp;ES$5+1,'P23+P24 monthly Buchungen'!L2:L730,"Einnahmen")-SUMIFS('P23+P24 monthly Buchungen'!F2:F730,'P23+P24 monthly Buchungen'!D2:D730,$E42,'P23+P24 monthly Buchungen'!C2:C730,"&gt;="&amp;ES$4,'P23+P24 monthly Buchungen'!C2:C730,"&lt;"&amp;ES$5+1,'P23+P24 monthly Buchungen'!P2:P730,"Ausgaben"))</f>
        <v>0</v>
      </c>
      <c r="ET42" s="21"/>
      <c r="EW42" s="26">
        <f>-(SUMIFS('P23+P24 monthly Buchungen'!F2:F730,'P23+P24 monthly Buchungen'!D2:D730,$E42,'P23+P24 monthly Buchungen'!C2:C730,"&gt;="&amp;EW$4,'P23+P24 monthly Buchungen'!C2:C730,"&lt;"&amp;EW$5+1,'P23+P24 monthly Buchungen'!L2:L730,"Ausgaben")-SUMIFS('P23+P24 monthly Buchungen'!F2:F730,'P23+P24 monthly Buchungen'!D2:D730,$E42,'P23+P24 monthly Buchungen'!C2:C730,"&gt;="&amp;EW$4,'P23+P24 monthly Buchungen'!C2:C730,"&lt;"&amp;EW$5+1,'P23+P24 monthly Buchungen'!P2:P730,"Einnahmen")+SUMIFS('P23+P24 monthly Buchungen'!F2:F730,'P23+P24 monthly Buchungen'!D2:D730,$E42,'P23+P24 monthly Buchungen'!C2:C730,"&gt;="&amp;EW$4,'P23+P24 monthly Buchungen'!C2:C730,"&lt;"&amp;EW$5+1,'P23+P24 monthly Buchungen'!L2:L730,"Einnahmen")-SUMIFS('P23+P24 monthly Buchungen'!F2:F730,'P23+P24 monthly Buchungen'!D2:D730,$E42,'P23+P24 monthly Buchungen'!C2:C730,"&gt;="&amp;EW$4,'P23+P24 monthly Buchungen'!C2:C730,"&lt;"&amp;EW$5+1,'P23+P24 monthly Buchungen'!P2:P730,"Ausgaben"))</f>
        <v>0</v>
      </c>
      <c r="EX42" s="21"/>
      <c r="FA42" s="26">
        <f>-(SUMIFS('P23+P24 monthly Buchungen'!F2:F730,'P23+P24 monthly Buchungen'!D2:D730,$E42,'P23+P24 monthly Buchungen'!C2:C730,"&gt;="&amp;FA$4,'P23+P24 monthly Buchungen'!C2:C730,"&lt;"&amp;FA$5+1,'P23+P24 monthly Buchungen'!L2:L730,"Ausgaben")-SUMIFS('P23+P24 monthly Buchungen'!F2:F730,'P23+P24 monthly Buchungen'!D2:D730,$E42,'P23+P24 monthly Buchungen'!C2:C730,"&gt;="&amp;FA$4,'P23+P24 monthly Buchungen'!C2:C730,"&lt;"&amp;FA$5+1,'P23+P24 monthly Buchungen'!P2:P730,"Einnahmen")+SUMIFS('P23+P24 monthly Buchungen'!F2:F730,'P23+P24 monthly Buchungen'!D2:D730,$E42,'P23+P24 monthly Buchungen'!C2:C730,"&gt;="&amp;FA$4,'P23+P24 monthly Buchungen'!C2:C730,"&lt;"&amp;FA$5+1,'P23+P24 monthly Buchungen'!L2:L730,"Einnahmen")-SUMIFS('P23+P24 monthly Buchungen'!F2:F730,'P23+P24 monthly Buchungen'!D2:D730,$E42,'P23+P24 monthly Buchungen'!C2:C730,"&gt;="&amp;FA$4,'P23+P24 monthly Buchungen'!C2:C730,"&lt;"&amp;FA$5+1,'P23+P24 monthly Buchungen'!P2:P730,"Ausgaben"))</f>
        <v>0</v>
      </c>
      <c r="FB42" s="21"/>
      <c r="FE42" s="26">
        <f>-(SUMIFS('P23+P24 monthly Buchungen'!F2:F730,'P23+P24 monthly Buchungen'!D2:D730,$E42,'P23+P24 monthly Buchungen'!C2:C730,"&gt;="&amp;FE$4,'P23+P24 monthly Buchungen'!C2:C730,"&lt;"&amp;FE$5+1,'P23+P24 monthly Buchungen'!L2:L730,"Ausgaben")-SUMIFS('P23+P24 monthly Buchungen'!F2:F730,'P23+P24 monthly Buchungen'!D2:D730,$E42,'P23+P24 monthly Buchungen'!C2:C730,"&gt;="&amp;FE$4,'P23+P24 monthly Buchungen'!C2:C730,"&lt;"&amp;FE$5+1,'P23+P24 monthly Buchungen'!P2:P730,"Einnahmen")+SUMIFS('P23+P24 monthly Buchungen'!F2:F730,'P23+P24 monthly Buchungen'!D2:D730,$E42,'P23+P24 monthly Buchungen'!C2:C730,"&gt;="&amp;FE$4,'P23+P24 monthly Buchungen'!C2:C730,"&lt;"&amp;FE$5+1,'P23+P24 monthly Buchungen'!L2:L730,"Einnahmen")-SUMIFS('P23+P24 monthly Buchungen'!F2:F730,'P23+P24 monthly Buchungen'!D2:D730,$E42,'P23+P24 monthly Buchungen'!C2:C730,"&gt;="&amp;FE$4,'P23+P24 monthly Buchungen'!C2:C730,"&lt;"&amp;FE$5+1,'P23+P24 monthly Buchungen'!P2:P730,"Ausgaben"))</f>
        <v>0</v>
      </c>
      <c r="FF42" s="21"/>
      <c r="FI42" s="26">
        <f>-(SUMIFS('P23+P24 monthly Buchungen'!F2:F730,'P23+P24 monthly Buchungen'!D2:D730,$E42,'P23+P24 monthly Buchungen'!C2:C730,"&gt;="&amp;FI$4,'P23+P24 monthly Buchungen'!C2:C730,"&lt;"&amp;FI$5+1,'P23+P24 monthly Buchungen'!L2:L730,"Ausgaben")-SUMIFS('P23+P24 monthly Buchungen'!F2:F730,'P23+P24 monthly Buchungen'!D2:D730,$E42,'P23+P24 monthly Buchungen'!C2:C730,"&gt;="&amp;FI$4,'P23+P24 monthly Buchungen'!C2:C730,"&lt;"&amp;FI$5+1,'P23+P24 monthly Buchungen'!P2:P730,"Einnahmen")+SUMIFS('P23+P24 monthly Buchungen'!F2:F730,'P23+P24 monthly Buchungen'!D2:D730,$E42,'P23+P24 monthly Buchungen'!C2:C730,"&gt;="&amp;FI$4,'P23+P24 monthly Buchungen'!C2:C730,"&lt;"&amp;FI$5+1,'P23+P24 monthly Buchungen'!L2:L730,"Einnahmen")-SUMIFS('P23+P24 monthly Buchungen'!F2:F730,'P23+P24 monthly Buchungen'!D2:D730,$E42,'P23+P24 monthly Buchungen'!C2:C730,"&gt;="&amp;FI$4,'P23+P24 monthly Buchungen'!C2:C730,"&lt;"&amp;FI$5+1,'P23+P24 monthly Buchungen'!P2:P730,"Ausgaben"))</f>
        <v>0</v>
      </c>
      <c r="FJ42" s="21"/>
      <c r="FM42" s="26">
        <f>-(SUMIFS('P23+P24 monthly Buchungen'!F2:F730,'P23+P24 monthly Buchungen'!D2:D730,$E42,'P23+P24 monthly Buchungen'!C2:C730,"&gt;="&amp;FM$4,'P23+P24 monthly Buchungen'!C2:C730,"&lt;"&amp;FM$5+1,'P23+P24 monthly Buchungen'!L2:L730,"Ausgaben")-SUMIFS('P23+P24 monthly Buchungen'!F2:F730,'P23+P24 monthly Buchungen'!D2:D730,$E42,'P23+P24 monthly Buchungen'!C2:C730,"&gt;="&amp;FM$4,'P23+P24 monthly Buchungen'!C2:C730,"&lt;"&amp;FM$5+1,'P23+P24 monthly Buchungen'!P2:P730,"Einnahmen")+SUMIFS('P23+P24 monthly Buchungen'!F2:F730,'P23+P24 monthly Buchungen'!D2:D730,$E42,'P23+P24 monthly Buchungen'!C2:C730,"&gt;="&amp;FM$4,'P23+P24 monthly Buchungen'!C2:C730,"&lt;"&amp;FM$5+1,'P23+P24 monthly Buchungen'!L2:L730,"Einnahmen")-SUMIFS('P23+P24 monthly Buchungen'!F2:F730,'P23+P24 monthly Buchungen'!D2:D730,$E42,'P23+P24 monthly Buchungen'!C2:C730,"&gt;="&amp;FM$4,'P23+P24 monthly Buchungen'!C2:C730,"&lt;"&amp;FM$5+1,'P23+P24 monthly Buchungen'!P2:P730,"Ausgaben"))</f>
        <v>0</v>
      </c>
      <c r="FN42" s="21"/>
      <c r="FQ42" s="26">
        <f>-(SUMIFS('P23+P24 monthly Buchungen'!F2:F730,'P23+P24 monthly Buchungen'!D2:D730,$E42,'P23+P24 monthly Buchungen'!C2:C730,"&gt;="&amp;FQ$4,'P23+P24 monthly Buchungen'!C2:C730,"&lt;"&amp;FQ$5+1,'P23+P24 monthly Buchungen'!L2:L730,"Ausgaben")-SUMIFS('P23+P24 monthly Buchungen'!F2:F730,'P23+P24 monthly Buchungen'!D2:D730,$E42,'P23+P24 monthly Buchungen'!C2:C730,"&gt;="&amp;FQ$4,'P23+P24 monthly Buchungen'!C2:C730,"&lt;"&amp;FQ$5+1,'P23+P24 monthly Buchungen'!P2:P730,"Einnahmen")+SUMIFS('P23+P24 monthly Buchungen'!F2:F730,'P23+P24 monthly Buchungen'!D2:D730,$E42,'P23+P24 monthly Buchungen'!C2:C730,"&gt;="&amp;FQ$4,'P23+P24 monthly Buchungen'!C2:C730,"&lt;"&amp;FQ$5+1,'P23+P24 monthly Buchungen'!L2:L730,"Einnahmen")-SUMIFS('P23+P24 monthly Buchungen'!F2:F730,'P23+P24 monthly Buchungen'!D2:D730,$E42,'P23+P24 monthly Buchungen'!C2:C730,"&gt;="&amp;FQ$4,'P23+P24 monthly Buchungen'!C2:C730,"&lt;"&amp;FQ$5+1,'P23+P24 monthly Buchungen'!P2:P730,"Ausgaben"))</f>
        <v>0</v>
      </c>
      <c r="FR42" s="21"/>
      <c r="FU42" s="26">
        <f>-(SUMIFS('P23+P24 monthly Buchungen'!F2:F730,'P23+P24 monthly Buchungen'!D2:D730,$E42,'P23+P24 monthly Buchungen'!C2:C730,"&gt;="&amp;FU$4,'P23+P24 monthly Buchungen'!C2:C730,"&lt;"&amp;FU$5+1,'P23+P24 monthly Buchungen'!L2:L730,"Ausgaben")-SUMIFS('P23+P24 monthly Buchungen'!F2:F730,'P23+P24 monthly Buchungen'!D2:D730,$E42,'P23+P24 monthly Buchungen'!C2:C730,"&gt;="&amp;FU$4,'P23+P24 monthly Buchungen'!C2:C730,"&lt;"&amp;FU$5+1,'P23+P24 monthly Buchungen'!P2:P730,"Einnahmen")+SUMIFS('P23+P24 monthly Buchungen'!F2:F730,'P23+P24 monthly Buchungen'!D2:D730,$E42,'P23+P24 monthly Buchungen'!C2:C730,"&gt;="&amp;FU$4,'P23+P24 monthly Buchungen'!C2:C730,"&lt;"&amp;FU$5+1,'P23+P24 monthly Buchungen'!L2:L730,"Einnahmen")-SUMIFS('P23+P24 monthly Buchungen'!F2:F730,'P23+P24 monthly Buchungen'!D2:D730,$E42,'P23+P24 monthly Buchungen'!C2:C730,"&gt;="&amp;FU$4,'P23+P24 monthly Buchungen'!C2:C730,"&lt;"&amp;FU$5+1,'P23+P24 monthly Buchungen'!P2:P730,"Ausgaben"))</f>
        <v>0</v>
      </c>
      <c r="FV42" s="21"/>
      <c r="FY42" s="26">
        <f>-(SUMIFS('P23+P24 monthly Buchungen'!F2:F730,'P23+P24 monthly Buchungen'!D2:D730,$E42,'P23+P24 monthly Buchungen'!C2:C730,"&gt;="&amp;FY$4,'P23+P24 monthly Buchungen'!C2:C730,"&lt;"&amp;FY$5+1,'P23+P24 monthly Buchungen'!L2:L730,"Ausgaben")-SUMIFS('P23+P24 monthly Buchungen'!F2:F730,'P23+P24 monthly Buchungen'!D2:D730,$E42,'P23+P24 monthly Buchungen'!C2:C730,"&gt;="&amp;FY$4,'P23+P24 monthly Buchungen'!C2:C730,"&lt;"&amp;FY$5+1,'P23+P24 monthly Buchungen'!P2:P730,"Einnahmen")+SUMIFS('P23+P24 monthly Buchungen'!F2:F730,'P23+P24 monthly Buchungen'!D2:D730,$E42,'P23+P24 monthly Buchungen'!C2:C730,"&gt;="&amp;FY$4,'P23+P24 monthly Buchungen'!C2:C730,"&lt;"&amp;FY$5+1,'P23+P24 monthly Buchungen'!L2:L730,"Einnahmen")-SUMIFS('P23+P24 monthly Buchungen'!F2:F730,'P23+P24 monthly Buchungen'!D2:D730,$E42,'P23+P24 monthly Buchungen'!C2:C730,"&gt;="&amp;FY$4,'P23+P24 monthly Buchungen'!C2:C730,"&lt;"&amp;FY$5+1,'P23+P24 monthly Buchungen'!P2:P730,"Ausgaben"))</f>
        <v>0</v>
      </c>
      <c r="FZ42" s="21"/>
      <c r="GC42" s="26">
        <f>-(SUMIFS('P23+P24 monthly Buchungen'!F2:F730,'P23+P24 monthly Buchungen'!D2:D730,$E42,'P23+P24 monthly Buchungen'!C2:C730,"&gt;="&amp;GC$4,'P23+P24 monthly Buchungen'!C2:C730,"&lt;"&amp;GC$5+1,'P23+P24 monthly Buchungen'!L2:L730,"Ausgaben")-SUMIFS('P23+P24 monthly Buchungen'!F2:F730,'P23+P24 monthly Buchungen'!D2:D730,$E42,'P23+P24 monthly Buchungen'!C2:C730,"&gt;="&amp;GC$4,'P23+P24 monthly Buchungen'!C2:C730,"&lt;"&amp;GC$5+1,'P23+P24 monthly Buchungen'!P2:P730,"Einnahmen")+SUMIFS('P23+P24 monthly Buchungen'!F2:F730,'P23+P24 monthly Buchungen'!D2:D730,$E42,'P23+P24 monthly Buchungen'!C2:C730,"&gt;="&amp;GC$4,'P23+P24 monthly Buchungen'!C2:C730,"&lt;"&amp;GC$5+1,'P23+P24 monthly Buchungen'!L2:L730,"Einnahmen")-SUMIFS('P23+P24 monthly Buchungen'!F2:F730,'P23+P24 monthly Buchungen'!D2:D730,$E42,'P23+P24 monthly Buchungen'!C2:C730,"&gt;="&amp;GC$4,'P23+P24 monthly Buchungen'!C2:C730,"&lt;"&amp;GC$5+1,'P23+P24 monthly Buchungen'!P2:P730,"Ausgaben"))</f>
        <v>0</v>
      </c>
    </row>
    <row r="43" spans="2:185" x14ac:dyDescent="0.2">
      <c r="D43" t="s">
        <v>5007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Buchungen'!F2:F730,'P23+P24 monthly Buchungen'!D2:D730,$E43,'P23+P24 monthly Buchungen'!C2:C730,"&gt;="&amp;U$4,'P23+P24 monthly Buchungen'!C2:C730,"&lt;"&amp;U$5+1,'P23+P24 monthly Buchungen'!L2:L730,"Ausgaben")-SUMIFS('P23+P24 monthly Buchungen'!F2:F730,'P23+P24 monthly Buchungen'!D2:D730,$E43,'P23+P24 monthly Buchungen'!C2:C730,"&gt;="&amp;U$4,'P23+P24 monthly Buchungen'!C2:C730,"&lt;"&amp;U$5+1,'P23+P24 monthly Buchungen'!P2:P730,"Einnahmen")+SUMIFS('P23+P24 monthly Buchungen'!F2:F730,'P23+P24 monthly Buchungen'!D2:D730,$E43,'P23+P24 monthly Buchungen'!C2:C730,"&gt;="&amp;U$4,'P23+P24 monthly Buchungen'!C2:C730,"&lt;"&amp;U$5+1,'P23+P24 monthly Buchungen'!L2:L730,"Einnahmen")-SUMIFS('P23+P24 monthly Buchungen'!F2:F730,'P23+P24 monthly Buchungen'!D2:D730,$E43,'P23+P24 monthly Buchungen'!C2:C730,"&gt;="&amp;U$4,'P23+P24 monthly Buchungen'!C2:C730,"&lt;"&amp;U$5+1,'P23+P24 monthly Buchungen'!P2:P730,"Ausgaben"))</f>
        <v>40819</v>
      </c>
      <c r="V43" s="21"/>
      <c r="Y43" s="26">
        <f>-(SUMIFS('P23+P24 monthly Buchungen'!F2:F730,'P23+P24 monthly Buchungen'!D2:D730,$E43,'P23+P24 monthly Buchungen'!C2:C730,"&gt;="&amp;Y$4,'P23+P24 monthly Buchungen'!C2:C730,"&lt;"&amp;Y$5+1,'P23+P24 monthly Buchungen'!L2:L730,"Ausgaben")-SUMIFS('P23+P24 monthly Buchungen'!F2:F730,'P23+P24 monthly Buchungen'!D2:D730,$E43,'P23+P24 monthly Buchungen'!C2:C730,"&gt;="&amp;Y$4,'P23+P24 monthly Buchungen'!C2:C730,"&lt;"&amp;Y$5+1,'P23+P24 monthly Buchungen'!P2:P730,"Einnahmen")+SUMIFS('P23+P24 monthly Buchungen'!F2:F730,'P23+P24 monthly Buchungen'!D2:D730,$E43,'P23+P24 monthly Buchungen'!C2:C730,"&gt;="&amp;Y$4,'P23+P24 monthly Buchungen'!C2:C730,"&lt;"&amp;Y$5+1,'P23+P24 monthly Buchungen'!L2:L730,"Einnahmen")-SUMIFS('P23+P24 monthly Buchungen'!F2:F730,'P23+P24 monthly Buchungen'!D2:D730,$E43,'P23+P24 monthly Buchungen'!C2:C730,"&gt;="&amp;Y$4,'P23+P24 monthly Buchungen'!C2:C730,"&lt;"&amp;Y$5+1,'P23+P24 monthly Buchungen'!P2:P730,"Ausgaben"))</f>
        <v>0</v>
      </c>
      <c r="Z43" s="21"/>
      <c r="AC43" s="26">
        <f>-(SUMIFS('P23+P24 monthly Buchungen'!F2:F730,'P23+P24 monthly Buchungen'!D2:D730,$E43,'P23+P24 monthly Buchungen'!C2:C730,"&gt;="&amp;AC$4,'P23+P24 monthly Buchungen'!C2:C730,"&lt;"&amp;AC$5+1,'P23+P24 monthly Buchungen'!L2:L730,"Ausgaben")-SUMIFS('P23+P24 monthly Buchungen'!F2:F730,'P23+P24 monthly Buchungen'!D2:D730,$E43,'P23+P24 monthly Buchungen'!C2:C730,"&gt;="&amp;AC$4,'P23+P24 monthly Buchungen'!C2:C730,"&lt;"&amp;AC$5+1,'P23+P24 monthly Buchungen'!P2:P730,"Einnahmen")+SUMIFS('P23+P24 monthly Buchungen'!F2:F730,'P23+P24 monthly Buchungen'!D2:D730,$E43,'P23+P24 monthly Buchungen'!C2:C730,"&gt;="&amp;AC$4,'P23+P24 monthly Buchungen'!C2:C730,"&lt;"&amp;AC$5+1,'P23+P24 monthly Buchungen'!L2:L730,"Einnahmen")-SUMIFS('P23+P24 monthly Buchungen'!F2:F730,'P23+P24 monthly Buchungen'!D2:D730,$E43,'P23+P24 monthly Buchungen'!C2:C730,"&gt;="&amp;AC$4,'P23+P24 monthly Buchungen'!C2:C730,"&lt;"&amp;AC$5+1,'P23+P24 monthly Buchungen'!P2:P730,"Ausgaben"))</f>
        <v>0</v>
      </c>
      <c r="AD43" s="21"/>
      <c r="AG43" s="26">
        <f>-(SUMIFS('P23+P24 monthly Buchungen'!F2:F730,'P23+P24 monthly Buchungen'!D2:D730,$E43,'P23+P24 monthly Buchungen'!C2:C730,"&gt;="&amp;AG$4,'P23+P24 monthly Buchungen'!C2:C730,"&lt;"&amp;AG$5+1,'P23+P24 monthly Buchungen'!L2:L730,"Ausgaben")-SUMIFS('P23+P24 monthly Buchungen'!F2:F730,'P23+P24 monthly Buchungen'!D2:D730,$E43,'P23+P24 monthly Buchungen'!C2:C730,"&gt;="&amp;AG$4,'P23+P24 monthly Buchungen'!C2:C730,"&lt;"&amp;AG$5+1,'P23+P24 monthly Buchungen'!P2:P730,"Einnahmen")+SUMIFS('P23+P24 monthly Buchungen'!F2:F730,'P23+P24 monthly Buchungen'!D2:D730,$E43,'P23+P24 monthly Buchungen'!C2:C730,"&gt;="&amp;AG$4,'P23+P24 monthly Buchungen'!C2:C730,"&lt;"&amp;AG$5+1,'P23+P24 monthly Buchungen'!L2:L730,"Einnahmen")-SUMIFS('P23+P24 monthly Buchungen'!F2:F730,'P23+P24 monthly Buchungen'!D2:D730,$E43,'P23+P24 monthly Buchungen'!C2:C730,"&gt;="&amp;AG$4,'P23+P24 monthly Buchungen'!C2:C730,"&lt;"&amp;AG$5+1,'P23+P24 monthly Buchungen'!P2:P730,"Ausgaben"))</f>
        <v>0</v>
      </c>
      <c r="AH43" s="21"/>
      <c r="AK43" s="26">
        <f>-(SUMIFS('P23+P24 monthly Buchungen'!F2:F730,'P23+P24 monthly Buchungen'!D2:D730,$E43,'P23+P24 monthly Buchungen'!C2:C730,"&gt;="&amp;AK$4,'P23+P24 monthly Buchungen'!C2:C730,"&lt;"&amp;AK$5+1,'P23+P24 monthly Buchungen'!L2:L730,"Ausgaben")-SUMIFS('P23+P24 monthly Buchungen'!F2:F730,'P23+P24 monthly Buchungen'!D2:D730,$E43,'P23+P24 monthly Buchungen'!C2:C730,"&gt;="&amp;AK$4,'P23+P24 monthly Buchungen'!C2:C730,"&lt;"&amp;AK$5+1,'P23+P24 monthly Buchungen'!P2:P730,"Einnahmen")+SUMIFS('P23+P24 monthly Buchungen'!F2:F730,'P23+P24 monthly Buchungen'!D2:D730,$E43,'P23+P24 monthly Buchungen'!C2:C730,"&gt;="&amp;AK$4,'P23+P24 monthly Buchungen'!C2:C730,"&lt;"&amp;AK$5+1,'P23+P24 monthly Buchungen'!L2:L730,"Einnahmen")-SUMIFS('P23+P24 monthly Buchungen'!F2:F730,'P23+P24 monthly Buchungen'!D2:D730,$E43,'P23+P24 monthly Buchungen'!C2:C730,"&gt;="&amp;AK$4,'P23+P24 monthly Buchungen'!C2:C730,"&lt;"&amp;AK$5+1,'P23+P24 monthly Buchungen'!P2:P730,"Ausgaben"))</f>
        <v>0</v>
      </c>
      <c r="AL43" s="21"/>
      <c r="AO43" s="26">
        <f>-(SUMIFS('P23+P24 monthly Buchungen'!F2:F730,'P23+P24 monthly Buchungen'!D2:D730,$E43,'P23+P24 monthly Buchungen'!C2:C730,"&gt;="&amp;AO$4,'P23+P24 monthly Buchungen'!C2:C730,"&lt;"&amp;AO$5+1,'P23+P24 monthly Buchungen'!L2:L730,"Ausgaben")-SUMIFS('P23+P24 monthly Buchungen'!F2:F730,'P23+P24 monthly Buchungen'!D2:D730,$E43,'P23+P24 monthly Buchungen'!C2:C730,"&gt;="&amp;AO$4,'P23+P24 monthly Buchungen'!C2:C730,"&lt;"&amp;AO$5+1,'P23+P24 monthly Buchungen'!P2:P730,"Einnahmen")+SUMIFS('P23+P24 monthly Buchungen'!F2:F730,'P23+P24 monthly Buchungen'!D2:D730,$E43,'P23+P24 monthly Buchungen'!C2:C730,"&gt;="&amp;AO$4,'P23+P24 monthly Buchungen'!C2:C730,"&lt;"&amp;AO$5+1,'P23+P24 monthly Buchungen'!L2:L730,"Einnahmen")-SUMIFS('P23+P24 monthly Buchungen'!F2:F730,'P23+P24 monthly Buchungen'!D2:D730,$E43,'P23+P24 monthly Buchungen'!C2:C730,"&gt;="&amp;AO$4,'P23+P24 monthly Buchungen'!C2:C730,"&lt;"&amp;AO$5+1,'P23+P24 monthly Buchungen'!P2:P730,"Ausgaben"))</f>
        <v>0</v>
      </c>
      <c r="AP43" s="21"/>
      <c r="AS43" s="26">
        <f>-(SUMIFS('P23+P24 monthly Buchungen'!F2:F730,'P23+P24 monthly Buchungen'!D2:D730,$E43,'P23+P24 monthly Buchungen'!C2:C730,"&gt;="&amp;AS$4,'P23+P24 monthly Buchungen'!C2:C730,"&lt;"&amp;AS$5+1,'P23+P24 monthly Buchungen'!L2:L730,"Ausgaben")-SUMIFS('P23+P24 monthly Buchungen'!F2:F730,'P23+P24 monthly Buchungen'!D2:D730,$E43,'P23+P24 monthly Buchungen'!C2:C730,"&gt;="&amp;AS$4,'P23+P24 monthly Buchungen'!C2:C730,"&lt;"&amp;AS$5+1,'P23+P24 monthly Buchungen'!P2:P730,"Einnahmen")+SUMIFS('P23+P24 monthly Buchungen'!F2:F730,'P23+P24 monthly Buchungen'!D2:D730,$E43,'P23+P24 monthly Buchungen'!C2:C730,"&gt;="&amp;AS$4,'P23+P24 monthly Buchungen'!C2:C730,"&lt;"&amp;AS$5+1,'P23+P24 monthly Buchungen'!L2:L730,"Einnahmen")-SUMIFS('P23+P24 monthly Buchungen'!F2:F730,'P23+P24 monthly Buchungen'!D2:D730,$E43,'P23+P24 monthly Buchungen'!C2:C730,"&gt;="&amp;AS$4,'P23+P24 monthly Buchungen'!C2:C730,"&lt;"&amp;AS$5+1,'P23+P24 monthly Buchungen'!P2:P730,"Ausgaben"))</f>
        <v>0</v>
      </c>
      <c r="AT43" s="21"/>
      <c r="AW43" s="26">
        <f>-(SUMIFS('P23+P24 monthly Buchungen'!F2:F730,'P23+P24 monthly Buchungen'!D2:D730,$E43,'P23+P24 monthly Buchungen'!C2:C730,"&gt;="&amp;AW$4,'P23+P24 monthly Buchungen'!C2:C730,"&lt;"&amp;AW$5+1,'P23+P24 monthly Buchungen'!L2:L730,"Ausgaben")-SUMIFS('P23+P24 monthly Buchungen'!F2:F730,'P23+P24 monthly Buchungen'!D2:D730,$E43,'P23+P24 monthly Buchungen'!C2:C730,"&gt;="&amp;AW$4,'P23+P24 monthly Buchungen'!C2:C730,"&lt;"&amp;AW$5+1,'P23+P24 monthly Buchungen'!P2:P730,"Einnahmen")+SUMIFS('P23+P24 monthly Buchungen'!F2:F730,'P23+P24 monthly Buchungen'!D2:D730,$E43,'P23+P24 monthly Buchungen'!C2:C730,"&gt;="&amp;AW$4,'P23+P24 monthly Buchungen'!C2:C730,"&lt;"&amp;AW$5+1,'P23+P24 monthly Buchungen'!L2:L730,"Einnahmen")-SUMIFS('P23+P24 monthly Buchungen'!F2:F730,'P23+P24 monthly Buchungen'!D2:D730,$E43,'P23+P24 monthly Buchungen'!C2:C730,"&gt;="&amp;AW$4,'P23+P24 monthly Buchungen'!C2:C730,"&lt;"&amp;AW$5+1,'P23+P24 monthly Buchungen'!P2:P730,"Ausgaben"))</f>
        <v>0</v>
      </c>
      <c r="AX43" s="21"/>
      <c r="BA43" s="26">
        <f>-(SUMIFS('P23+P24 monthly Buchungen'!F2:F730,'P23+P24 monthly Buchungen'!D2:D730,$E43,'P23+P24 monthly Buchungen'!C2:C730,"&gt;="&amp;BA$4,'P23+P24 monthly Buchungen'!C2:C730,"&lt;"&amp;BA$5+1,'P23+P24 monthly Buchungen'!L2:L730,"Ausgaben")-SUMIFS('P23+P24 monthly Buchungen'!F2:F730,'P23+P24 monthly Buchungen'!D2:D730,$E43,'P23+P24 monthly Buchungen'!C2:C730,"&gt;="&amp;BA$4,'P23+P24 monthly Buchungen'!C2:C730,"&lt;"&amp;BA$5+1,'P23+P24 monthly Buchungen'!P2:P730,"Einnahmen")+SUMIFS('P23+P24 monthly Buchungen'!F2:F730,'P23+P24 monthly Buchungen'!D2:D730,$E43,'P23+P24 monthly Buchungen'!C2:C730,"&gt;="&amp;BA$4,'P23+P24 monthly Buchungen'!C2:C730,"&lt;"&amp;BA$5+1,'P23+P24 monthly Buchungen'!L2:L730,"Einnahmen")-SUMIFS('P23+P24 monthly Buchungen'!F2:F730,'P23+P24 monthly Buchungen'!D2:D730,$E43,'P23+P24 monthly Buchungen'!C2:C730,"&gt;="&amp;BA$4,'P23+P24 monthly Buchungen'!C2:C730,"&lt;"&amp;BA$5+1,'P23+P24 monthly Buchungen'!P2:P730,"Ausgaben"))</f>
        <v>0</v>
      </c>
      <c r="BB43" s="21"/>
      <c r="BE43" s="26">
        <f>-(SUMIFS('P23+P24 monthly Buchungen'!F2:F730,'P23+P24 monthly Buchungen'!D2:D730,$E43,'P23+P24 monthly Buchungen'!C2:C730,"&gt;="&amp;BE$4,'P23+P24 monthly Buchungen'!C2:C730,"&lt;"&amp;BE$5+1,'P23+P24 monthly Buchungen'!L2:L730,"Ausgaben")-SUMIFS('P23+P24 monthly Buchungen'!F2:F730,'P23+P24 monthly Buchungen'!D2:D730,$E43,'P23+P24 monthly Buchungen'!C2:C730,"&gt;="&amp;BE$4,'P23+P24 monthly Buchungen'!C2:C730,"&lt;"&amp;BE$5+1,'P23+P24 monthly Buchungen'!P2:P730,"Einnahmen")+SUMIFS('P23+P24 monthly Buchungen'!F2:F730,'P23+P24 monthly Buchungen'!D2:D730,$E43,'P23+P24 monthly Buchungen'!C2:C730,"&gt;="&amp;BE$4,'P23+P24 monthly Buchungen'!C2:C730,"&lt;"&amp;BE$5+1,'P23+P24 monthly Buchungen'!L2:L730,"Einnahmen")-SUMIFS('P23+P24 monthly Buchungen'!F2:F730,'P23+P24 monthly Buchungen'!D2:D730,$E43,'P23+P24 monthly Buchungen'!C2:C730,"&gt;="&amp;BE$4,'P23+P24 monthly Buchungen'!C2:C730,"&lt;"&amp;BE$5+1,'P23+P24 monthly Buchungen'!P2:P730,"Ausgaben"))</f>
        <v>55500</v>
      </c>
      <c r="BF43" s="21"/>
      <c r="BI43" s="26">
        <f>-(SUMIFS('P23+P24 monthly Buchungen'!F2:F730,'P23+P24 monthly Buchungen'!D2:D730,$E43,'P23+P24 monthly Buchungen'!C2:C730,"&gt;="&amp;BI$4,'P23+P24 monthly Buchungen'!C2:C730,"&lt;"&amp;BI$5+1,'P23+P24 monthly Buchungen'!L2:L730,"Ausgaben")-SUMIFS('P23+P24 monthly Buchungen'!F2:F730,'P23+P24 monthly Buchungen'!D2:D730,$E43,'P23+P24 monthly Buchungen'!C2:C730,"&gt;="&amp;BI$4,'P23+P24 monthly Buchungen'!C2:C730,"&lt;"&amp;BI$5+1,'P23+P24 monthly Buchungen'!P2:P730,"Einnahmen")+SUMIFS('P23+P24 monthly Buchungen'!F2:F730,'P23+P24 monthly Buchungen'!D2:D730,$E43,'P23+P24 monthly Buchungen'!C2:C730,"&gt;="&amp;BI$4,'P23+P24 monthly Buchungen'!C2:C730,"&lt;"&amp;BI$5+1,'P23+P24 monthly Buchungen'!L2:L730,"Einnahmen")-SUMIFS('P23+P24 monthly Buchungen'!F2:F730,'P23+P24 monthly Buchungen'!D2:D730,$E43,'P23+P24 monthly Buchungen'!C2:C730,"&gt;="&amp;BI$4,'P23+P24 monthly Buchungen'!C2:C730,"&lt;"&amp;BI$5+1,'P23+P24 monthly Buchungen'!P2:P730,"Ausgaben"))</f>
        <v>0</v>
      </c>
      <c r="BJ43" s="21"/>
      <c r="BM43" s="26">
        <f>-(SUMIFS('P23+P24 monthly Buchungen'!F2:F730,'P23+P24 monthly Buchungen'!D2:D730,$E43,'P23+P24 monthly Buchungen'!C2:C730,"&gt;="&amp;BM$4,'P23+P24 monthly Buchungen'!C2:C730,"&lt;"&amp;BM$5+1,'P23+P24 monthly Buchungen'!L2:L730,"Ausgaben")-SUMIFS('P23+P24 monthly Buchungen'!F2:F730,'P23+P24 monthly Buchungen'!D2:D730,$E43,'P23+P24 monthly Buchungen'!C2:C730,"&gt;="&amp;BM$4,'P23+P24 monthly Buchungen'!C2:C730,"&lt;"&amp;BM$5+1,'P23+P24 monthly Buchungen'!P2:P730,"Einnahmen")+SUMIFS('P23+P24 monthly Buchungen'!F2:F730,'P23+P24 monthly Buchungen'!D2:D730,$E43,'P23+P24 monthly Buchungen'!C2:C730,"&gt;="&amp;BM$4,'P23+P24 monthly Buchungen'!C2:C730,"&lt;"&amp;BM$5+1,'P23+P24 monthly Buchungen'!L2:L730,"Einnahmen")-SUMIFS('P23+P24 monthly Buchungen'!F2:F730,'P23+P24 monthly Buchungen'!D2:D730,$E43,'P23+P24 monthly Buchungen'!C2:C730,"&gt;="&amp;BM$4,'P23+P24 monthly Buchungen'!C2:C730,"&lt;"&amp;BM$5+1,'P23+P24 monthly Buchungen'!P2:P730,"Ausgaben"))</f>
        <v>0</v>
      </c>
      <c r="BN43" s="21"/>
      <c r="BQ43" s="26">
        <f>-(SUMIFS('P23+P24 monthly Buchungen'!F2:F730,'P23+P24 monthly Buchungen'!D2:D730,$E43,'P23+P24 monthly Buchungen'!C2:C730,"&gt;="&amp;BQ$4,'P23+P24 monthly Buchungen'!C2:C730,"&lt;"&amp;BQ$5+1,'P23+P24 monthly Buchungen'!L2:L730,"Ausgaben")-SUMIFS('P23+P24 monthly Buchungen'!F2:F730,'P23+P24 monthly Buchungen'!D2:D730,$E43,'P23+P24 monthly Buchungen'!C2:C730,"&gt;="&amp;BQ$4,'P23+P24 monthly Buchungen'!C2:C730,"&lt;"&amp;BQ$5+1,'P23+P24 monthly Buchungen'!P2:P730,"Einnahmen")+SUMIFS('P23+P24 monthly Buchungen'!F2:F730,'P23+P24 monthly Buchungen'!D2:D730,$E43,'P23+P24 monthly Buchungen'!C2:C730,"&gt;="&amp;BQ$4,'P23+P24 monthly Buchungen'!C2:C730,"&lt;"&amp;BQ$5+1,'P23+P24 monthly Buchungen'!L2:L730,"Einnahmen")-SUMIFS('P23+P24 monthly Buchungen'!F2:F730,'P23+P24 monthly Buchungen'!D2:D730,$E43,'P23+P24 monthly Buchungen'!C2:C730,"&gt;="&amp;BQ$4,'P23+P24 monthly Buchungen'!C2:C730,"&lt;"&amp;BQ$5+1,'P23+P24 monthly Buchungen'!P2:P730,"Ausgaben"))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Buchungen'!F2:F730,'P23+P24 monthly Buchungen'!D2:D730,$E43,'P23+P24 monthly Buchungen'!C2:C730,"&gt;="&amp;CC$4,'P23+P24 monthly Buchungen'!C2:C730,"&lt;"&amp;CC$5+1,'P23+P24 monthly Buchungen'!L2:L730,"Ausgaben")-SUMIFS('P23+P24 monthly Buchungen'!F2:F730,'P23+P24 monthly Buchungen'!D2:D730,$E43,'P23+P24 monthly Buchungen'!C2:C730,"&gt;="&amp;CC$4,'P23+P24 monthly Buchungen'!C2:C730,"&lt;"&amp;CC$5+1,'P23+P24 monthly Buchungen'!P2:P730,"Einnahmen")+SUMIFS('P23+P24 monthly Buchungen'!F2:F730,'P23+P24 monthly Buchungen'!D2:D730,$E43,'P23+P24 monthly Buchungen'!C2:C730,"&gt;="&amp;CC$4,'P23+P24 monthly Buchungen'!C2:C730,"&lt;"&amp;CC$5+1,'P23+P24 monthly Buchungen'!L2:L730,"Einnahmen")-SUMIFS('P23+P24 monthly Buchungen'!F2:F730,'P23+P24 monthly Buchungen'!D2:D730,$E43,'P23+P24 monthly Buchungen'!C2:C730,"&gt;="&amp;CC$4,'P23+P24 monthly Buchungen'!C2:C730,"&lt;"&amp;CC$5+1,'P23+P24 monthly Buchungen'!P2:P730,"Ausgaben"))</f>
        <v>55800</v>
      </c>
      <c r="CD43" s="21"/>
      <c r="CG43" s="26">
        <f>-(SUMIFS('P23+P24 monthly Buchungen'!F2:F730,'P23+P24 monthly Buchungen'!D2:D730,$E43,'P23+P24 monthly Buchungen'!C2:C730,"&gt;="&amp;CG$4,'P23+P24 monthly Buchungen'!C2:C730,"&lt;"&amp;CG$5+1,'P23+P24 monthly Buchungen'!L2:L730,"Ausgaben")-SUMIFS('P23+P24 monthly Buchungen'!F2:F730,'P23+P24 monthly Buchungen'!D2:D730,$E43,'P23+P24 monthly Buchungen'!C2:C730,"&gt;="&amp;CG$4,'P23+P24 monthly Buchungen'!C2:C730,"&lt;"&amp;CG$5+1,'P23+P24 monthly Buchungen'!P2:P730,"Einnahmen")+SUMIFS('P23+P24 monthly Buchungen'!F2:F730,'P23+P24 monthly Buchungen'!D2:D730,$E43,'P23+P24 monthly Buchungen'!C2:C730,"&gt;="&amp;CG$4,'P23+P24 monthly Buchungen'!C2:C730,"&lt;"&amp;CG$5+1,'P23+P24 monthly Buchungen'!L2:L730,"Einnahmen")-SUMIFS('P23+P24 monthly Buchungen'!F2:F730,'P23+P24 monthly Buchungen'!D2:D730,$E43,'P23+P24 monthly Buchungen'!C2:C730,"&gt;="&amp;CG$4,'P23+P24 monthly Buchungen'!C2:C730,"&lt;"&amp;CG$5+1,'P23+P24 monthly Buchungen'!P2:P730,"Ausgaben"))</f>
        <v>0</v>
      </c>
      <c r="CH43" s="21"/>
      <c r="CK43" s="26">
        <f>-(SUMIFS('P23+P24 monthly Buchungen'!F2:F730,'P23+P24 monthly Buchungen'!D2:D730,$E43,'P23+P24 monthly Buchungen'!C2:C730,"&gt;="&amp;CK$4,'P23+P24 monthly Buchungen'!C2:C730,"&lt;"&amp;CK$5+1,'P23+P24 monthly Buchungen'!L2:L730,"Ausgaben")-SUMIFS('P23+P24 monthly Buchungen'!F2:F730,'P23+P24 monthly Buchungen'!D2:D730,$E43,'P23+P24 monthly Buchungen'!C2:C730,"&gt;="&amp;CK$4,'P23+P24 monthly Buchungen'!C2:C730,"&lt;"&amp;CK$5+1,'P23+P24 monthly Buchungen'!P2:P730,"Einnahmen")+SUMIFS('P23+P24 monthly Buchungen'!F2:F730,'P23+P24 monthly Buchungen'!D2:D730,$E43,'P23+P24 monthly Buchungen'!C2:C730,"&gt;="&amp;CK$4,'P23+P24 monthly Buchungen'!C2:C730,"&lt;"&amp;CK$5+1,'P23+P24 monthly Buchungen'!L2:L730,"Einnahmen")-SUMIFS('P23+P24 monthly Buchungen'!F2:F730,'P23+P24 monthly Buchungen'!D2:D730,$E43,'P23+P24 monthly Buchungen'!C2:C730,"&gt;="&amp;CK$4,'P23+P24 monthly Buchungen'!C2:C730,"&lt;"&amp;CK$5+1,'P23+P24 monthly Buchungen'!P2:P730,"Ausgaben"))</f>
        <v>0</v>
      </c>
      <c r="CL43" s="21"/>
      <c r="CO43" s="26">
        <f>-(SUMIFS('P23+P24 monthly Buchungen'!F2:F730,'P23+P24 monthly Buchungen'!D2:D730,$E43,'P23+P24 monthly Buchungen'!C2:C730,"&gt;="&amp;CO$4,'P23+P24 monthly Buchungen'!C2:C730,"&lt;"&amp;CO$5+1,'P23+P24 monthly Buchungen'!L2:L730,"Ausgaben")-SUMIFS('P23+P24 monthly Buchungen'!F2:F730,'P23+P24 monthly Buchungen'!D2:D730,$E43,'P23+P24 monthly Buchungen'!C2:C730,"&gt;="&amp;CO$4,'P23+P24 monthly Buchungen'!C2:C730,"&lt;"&amp;CO$5+1,'P23+P24 monthly Buchungen'!P2:P730,"Einnahmen")+SUMIFS('P23+P24 monthly Buchungen'!F2:F730,'P23+P24 monthly Buchungen'!D2:D730,$E43,'P23+P24 monthly Buchungen'!C2:C730,"&gt;="&amp;CO$4,'P23+P24 monthly Buchungen'!C2:C730,"&lt;"&amp;CO$5+1,'P23+P24 monthly Buchungen'!L2:L730,"Einnahmen")-SUMIFS('P23+P24 monthly Buchungen'!F2:F730,'P23+P24 monthly Buchungen'!D2:D730,$E43,'P23+P24 monthly Buchungen'!C2:C730,"&gt;="&amp;CO$4,'P23+P24 monthly Buchungen'!C2:C730,"&lt;"&amp;CO$5+1,'P23+P24 monthly Buchungen'!P2:P730,"Ausgaben"))</f>
        <v>0</v>
      </c>
      <c r="CP43" s="21"/>
      <c r="CS43" s="26">
        <f>-(SUMIFS('P23+P24 monthly Buchungen'!F2:F730,'P23+P24 monthly Buchungen'!D2:D730,$E43,'P23+P24 monthly Buchungen'!C2:C730,"&gt;="&amp;CS$4,'P23+P24 monthly Buchungen'!C2:C730,"&lt;"&amp;CS$5+1,'P23+P24 monthly Buchungen'!L2:L730,"Ausgaben")-SUMIFS('P23+P24 monthly Buchungen'!F2:F730,'P23+P24 monthly Buchungen'!D2:D730,$E43,'P23+P24 monthly Buchungen'!C2:C730,"&gt;="&amp;CS$4,'P23+P24 monthly Buchungen'!C2:C730,"&lt;"&amp;CS$5+1,'P23+P24 monthly Buchungen'!P2:P730,"Einnahmen")+SUMIFS('P23+P24 monthly Buchungen'!F2:F730,'P23+P24 monthly Buchungen'!D2:D730,$E43,'P23+P24 monthly Buchungen'!C2:C730,"&gt;="&amp;CS$4,'P23+P24 monthly Buchungen'!C2:C730,"&lt;"&amp;CS$5+1,'P23+P24 monthly Buchungen'!L2:L730,"Einnahmen")-SUMIFS('P23+P24 monthly Buchungen'!F2:F730,'P23+P24 monthly Buchungen'!D2:D730,$E43,'P23+P24 monthly Buchungen'!C2:C730,"&gt;="&amp;CS$4,'P23+P24 monthly Buchungen'!C2:C730,"&lt;"&amp;CS$5+1,'P23+P24 monthly Buchungen'!P2:P730,"Ausgaben"))</f>
        <v>0</v>
      </c>
      <c r="CT43" s="21"/>
      <c r="CW43" s="26">
        <f>-(SUMIFS('P23+P24 monthly Buchungen'!F2:F730,'P23+P24 monthly Buchungen'!D2:D730,$E43,'P23+P24 monthly Buchungen'!C2:C730,"&gt;="&amp;CW$4,'P23+P24 monthly Buchungen'!C2:C730,"&lt;"&amp;CW$5+1,'P23+P24 monthly Buchungen'!L2:L730,"Ausgaben")-SUMIFS('P23+P24 monthly Buchungen'!F2:F730,'P23+P24 monthly Buchungen'!D2:D730,$E43,'P23+P24 monthly Buchungen'!C2:C730,"&gt;="&amp;CW$4,'P23+P24 monthly Buchungen'!C2:C730,"&lt;"&amp;CW$5+1,'P23+P24 monthly Buchungen'!P2:P730,"Einnahmen")+SUMIFS('P23+P24 monthly Buchungen'!F2:F730,'P23+P24 monthly Buchungen'!D2:D730,$E43,'P23+P24 monthly Buchungen'!C2:C730,"&gt;="&amp;CW$4,'P23+P24 monthly Buchungen'!C2:C730,"&lt;"&amp;CW$5+1,'P23+P24 monthly Buchungen'!L2:L730,"Einnahmen")-SUMIFS('P23+P24 monthly Buchungen'!F2:F730,'P23+P24 monthly Buchungen'!D2:D730,$E43,'P23+P24 monthly Buchungen'!C2:C730,"&gt;="&amp;CW$4,'P23+P24 monthly Buchungen'!C2:C730,"&lt;"&amp;CW$5+1,'P23+P24 monthly Buchungen'!P2:P730,"Ausgaben"))</f>
        <v>30960</v>
      </c>
      <c r="CX43" s="21"/>
      <c r="DA43" s="26">
        <f>-(SUMIFS('P23+P24 monthly Buchungen'!F2:F730,'P23+P24 monthly Buchungen'!D2:D730,$E43,'P23+P24 monthly Buchungen'!C2:C730,"&gt;="&amp;DA$4,'P23+P24 monthly Buchungen'!C2:C730,"&lt;"&amp;DA$5+1,'P23+P24 monthly Buchungen'!L2:L730,"Ausgaben")-SUMIFS('P23+P24 monthly Buchungen'!F2:F730,'P23+P24 monthly Buchungen'!D2:D730,$E43,'P23+P24 monthly Buchungen'!C2:C730,"&gt;="&amp;DA$4,'P23+P24 monthly Buchungen'!C2:C730,"&lt;"&amp;DA$5+1,'P23+P24 monthly Buchungen'!P2:P730,"Einnahmen")+SUMIFS('P23+P24 monthly Buchungen'!F2:F730,'P23+P24 monthly Buchungen'!D2:D730,$E43,'P23+P24 monthly Buchungen'!C2:C730,"&gt;="&amp;DA$4,'P23+P24 monthly Buchungen'!C2:C730,"&lt;"&amp;DA$5+1,'P23+P24 monthly Buchungen'!L2:L730,"Einnahmen")-SUMIFS('P23+P24 monthly Buchungen'!F2:F730,'P23+P24 monthly Buchungen'!D2:D730,$E43,'P23+P24 monthly Buchungen'!C2:C730,"&gt;="&amp;DA$4,'P23+P24 monthly Buchungen'!C2:C730,"&lt;"&amp;DA$5+1,'P23+P24 monthly Buchungen'!P2:P730,"Ausgaben"))</f>
        <v>0</v>
      </c>
      <c r="DB43" s="21"/>
      <c r="DE43" s="26">
        <f>-(SUMIFS('P23+P24 monthly Buchungen'!F2:F730,'P23+P24 monthly Buchungen'!D2:D730,$E43,'P23+P24 monthly Buchungen'!C2:C730,"&gt;="&amp;DE$4,'P23+P24 monthly Buchungen'!C2:C730,"&lt;"&amp;DE$5+1,'P23+P24 monthly Buchungen'!L2:L730,"Ausgaben")-SUMIFS('P23+P24 monthly Buchungen'!F2:F730,'P23+P24 monthly Buchungen'!D2:D730,$E43,'P23+P24 monthly Buchungen'!C2:C730,"&gt;="&amp;DE$4,'P23+P24 monthly Buchungen'!C2:C730,"&lt;"&amp;DE$5+1,'P23+P24 monthly Buchungen'!P2:P730,"Einnahmen")+SUMIFS('P23+P24 monthly Buchungen'!F2:F730,'P23+P24 monthly Buchungen'!D2:D730,$E43,'P23+P24 monthly Buchungen'!C2:C730,"&gt;="&amp;DE$4,'P23+P24 monthly Buchungen'!C2:C730,"&lt;"&amp;DE$5+1,'P23+P24 monthly Buchungen'!L2:L730,"Einnahmen")-SUMIFS('P23+P24 monthly Buchungen'!F2:F730,'P23+P24 monthly Buchungen'!D2:D730,$E43,'P23+P24 monthly Buchungen'!C2:C730,"&gt;="&amp;DE$4,'P23+P24 monthly Buchungen'!C2:C730,"&lt;"&amp;DE$5+1,'P23+P24 monthly Buchungen'!P2:P730,"Ausgaben"))</f>
        <v>0</v>
      </c>
      <c r="DF43" s="21"/>
      <c r="DI43" s="26">
        <f>-(SUMIFS('P23+P24 monthly Buchungen'!F2:F730,'P23+P24 monthly Buchungen'!D2:D730,$E43,'P23+P24 monthly Buchungen'!C2:C730,"&gt;="&amp;DI$4,'P23+P24 monthly Buchungen'!C2:C730,"&lt;"&amp;DI$5+1,'P23+P24 monthly Buchungen'!L2:L730,"Ausgaben")-SUMIFS('P23+P24 monthly Buchungen'!F2:F730,'P23+P24 monthly Buchungen'!D2:D730,$E43,'P23+P24 monthly Buchungen'!C2:C730,"&gt;="&amp;DI$4,'P23+P24 monthly Buchungen'!C2:C730,"&lt;"&amp;DI$5+1,'P23+P24 monthly Buchungen'!P2:P730,"Einnahmen")+SUMIFS('P23+P24 monthly Buchungen'!F2:F730,'P23+P24 monthly Buchungen'!D2:D730,$E43,'P23+P24 monthly Buchungen'!C2:C730,"&gt;="&amp;DI$4,'P23+P24 monthly Buchungen'!C2:C730,"&lt;"&amp;DI$5+1,'P23+P24 monthly Buchungen'!L2:L730,"Einnahmen")-SUMIFS('P23+P24 monthly Buchungen'!F2:F730,'P23+P24 monthly Buchungen'!D2:D730,$E43,'P23+P24 monthly Buchungen'!C2:C730,"&gt;="&amp;DI$4,'P23+P24 monthly Buchungen'!C2:C730,"&lt;"&amp;DI$5+1,'P23+P24 monthly Buchungen'!P2:P730,"Ausgaben"))</f>
        <v>0</v>
      </c>
      <c r="DJ43" s="21"/>
      <c r="DM43" s="26">
        <f>-(SUMIFS('P23+P24 monthly Buchungen'!F2:F730,'P23+P24 monthly Buchungen'!D2:D730,$E43,'P23+P24 monthly Buchungen'!C2:C730,"&gt;="&amp;DM$4,'P23+P24 monthly Buchungen'!C2:C730,"&lt;"&amp;DM$5+1,'P23+P24 monthly Buchungen'!L2:L730,"Ausgaben")-SUMIFS('P23+P24 monthly Buchungen'!F2:F730,'P23+P24 monthly Buchungen'!D2:D730,$E43,'P23+P24 monthly Buchungen'!C2:C730,"&gt;="&amp;DM$4,'P23+P24 monthly Buchungen'!C2:C730,"&lt;"&amp;DM$5+1,'P23+P24 monthly Buchungen'!P2:P730,"Einnahmen")+SUMIFS('P23+P24 monthly Buchungen'!F2:F730,'P23+P24 monthly Buchungen'!D2:D730,$E43,'P23+P24 monthly Buchungen'!C2:C730,"&gt;="&amp;DM$4,'P23+P24 monthly Buchungen'!C2:C730,"&lt;"&amp;DM$5+1,'P23+P24 monthly Buchungen'!L2:L730,"Einnahmen")-SUMIFS('P23+P24 monthly Buchungen'!F2:F730,'P23+P24 monthly Buchungen'!D2:D730,$E43,'P23+P24 monthly Buchungen'!C2:C730,"&gt;="&amp;DM$4,'P23+P24 monthly Buchungen'!C2:C730,"&lt;"&amp;DM$5+1,'P23+P24 monthly Buchungen'!P2:P730,"Ausgaben"))</f>
        <v>35000</v>
      </c>
      <c r="DN43" s="21"/>
      <c r="DQ43" s="26">
        <f>-(SUMIFS('P23+P24 monthly Buchungen'!F2:F730,'P23+P24 monthly Buchungen'!D2:D730,$E43,'P23+P24 monthly Buchungen'!C2:C730,"&gt;="&amp;DQ$4,'P23+P24 monthly Buchungen'!C2:C730,"&lt;"&amp;DQ$5+1,'P23+P24 monthly Buchungen'!L2:L730,"Ausgaben")-SUMIFS('P23+P24 monthly Buchungen'!F2:F730,'P23+P24 monthly Buchungen'!D2:D730,$E43,'P23+P24 monthly Buchungen'!C2:C730,"&gt;="&amp;DQ$4,'P23+P24 monthly Buchungen'!C2:C730,"&lt;"&amp;DQ$5+1,'P23+P24 monthly Buchungen'!P2:P730,"Einnahmen")+SUMIFS('P23+P24 monthly Buchungen'!F2:F730,'P23+P24 monthly Buchungen'!D2:D730,$E43,'P23+P24 monthly Buchungen'!C2:C730,"&gt;="&amp;DQ$4,'P23+P24 monthly Buchungen'!C2:C730,"&lt;"&amp;DQ$5+1,'P23+P24 monthly Buchungen'!L2:L730,"Einnahmen")-SUMIFS('P23+P24 monthly Buchungen'!F2:F730,'P23+P24 monthly Buchungen'!D2:D730,$E43,'P23+P24 monthly Buchungen'!C2:C730,"&gt;="&amp;DQ$4,'P23+P24 monthly Buchungen'!C2:C730,"&lt;"&amp;DQ$5+1,'P23+P24 monthly Buchungen'!P2:P730,"Ausgaben"))</f>
        <v>0</v>
      </c>
      <c r="DR43" s="21"/>
      <c r="DU43" s="26">
        <f>-(SUMIFS('P23+P24 monthly Buchungen'!F2:F730,'P23+P24 monthly Buchungen'!D2:D730,$E43,'P23+P24 monthly Buchungen'!C2:C730,"&gt;="&amp;DU$4,'P23+P24 monthly Buchungen'!C2:C730,"&lt;"&amp;DU$5+1,'P23+P24 monthly Buchungen'!L2:L730,"Ausgaben")-SUMIFS('P23+P24 monthly Buchungen'!F2:F730,'P23+P24 monthly Buchungen'!D2:D730,$E43,'P23+P24 monthly Buchungen'!C2:C730,"&gt;="&amp;DU$4,'P23+P24 monthly Buchungen'!C2:C730,"&lt;"&amp;DU$5+1,'P23+P24 monthly Buchungen'!P2:P730,"Einnahmen")+SUMIFS('P23+P24 monthly Buchungen'!F2:F730,'P23+P24 monthly Buchungen'!D2:D730,$E43,'P23+P24 monthly Buchungen'!C2:C730,"&gt;="&amp;DU$4,'P23+P24 monthly Buchungen'!C2:C730,"&lt;"&amp;DU$5+1,'P23+P24 monthly Buchungen'!L2:L730,"Einnahmen")-SUMIFS('P23+P24 monthly Buchungen'!F2:F730,'P23+P24 monthly Buchungen'!D2:D730,$E43,'P23+P24 monthly Buchungen'!C2:C730,"&gt;="&amp;DU$4,'P23+P24 monthly Buchungen'!C2:C730,"&lt;"&amp;DU$5+1,'P23+P24 monthly Buchungen'!P2:P730,"Ausgaben"))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Buchungen'!F2:F730,'P23+P24 monthly Buchungen'!D2:D730,$E43,'P23+P24 monthly Buchungen'!C2:C730,"&gt;="&amp;EG$4,'P23+P24 monthly Buchungen'!C2:C730,"&lt;"&amp;EG$5+1,'P23+P24 monthly Buchungen'!L2:L730,"Ausgaben")-SUMIFS('P23+P24 monthly Buchungen'!F2:F730,'P23+P24 monthly Buchungen'!D2:D730,$E43,'P23+P24 monthly Buchungen'!C2:C730,"&gt;="&amp;EG$4,'P23+P24 monthly Buchungen'!C2:C730,"&lt;"&amp;EG$5+1,'P23+P24 monthly Buchungen'!P2:P730,"Einnahmen")+SUMIFS('P23+P24 monthly Buchungen'!F2:F730,'P23+P24 monthly Buchungen'!D2:D730,$E43,'P23+P24 monthly Buchungen'!C2:C730,"&gt;="&amp;EG$4,'P23+P24 monthly Buchungen'!C2:C730,"&lt;"&amp;EG$5+1,'P23+P24 monthly Buchungen'!L2:L730,"Einnahmen")-SUMIFS('P23+P24 monthly Buchungen'!F2:F730,'P23+P24 monthly Buchungen'!D2:D730,$E43,'P23+P24 monthly Buchungen'!C2:C730,"&gt;="&amp;EG$4,'P23+P24 monthly Buchungen'!C2:C730,"&lt;"&amp;EG$5+1,'P23+P24 monthly Buchungen'!P2:P730,"Ausgaben"))</f>
        <v>0</v>
      </c>
      <c r="EH43" s="21"/>
      <c r="EK43" s="26">
        <f>-(SUMIFS('P23+P24 monthly Buchungen'!F2:F730,'P23+P24 monthly Buchungen'!D2:D730,$E43,'P23+P24 monthly Buchungen'!C2:C730,"&gt;="&amp;EK$4,'P23+P24 monthly Buchungen'!C2:C730,"&lt;"&amp;EK$5+1,'P23+P24 monthly Buchungen'!L2:L730,"Ausgaben")-SUMIFS('P23+P24 monthly Buchungen'!F2:F730,'P23+P24 monthly Buchungen'!D2:D730,$E43,'P23+P24 monthly Buchungen'!C2:C730,"&gt;="&amp;EK$4,'P23+P24 monthly Buchungen'!C2:C730,"&lt;"&amp;EK$5+1,'P23+P24 monthly Buchungen'!P2:P730,"Einnahmen")+SUMIFS('P23+P24 monthly Buchungen'!F2:F730,'P23+P24 monthly Buchungen'!D2:D730,$E43,'P23+P24 monthly Buchungen'!C2:C730,"&gt;="&amp;EK$4,'P23+P24 monthly Buchungen'!C2:C730,"&lt;"&amp;EK$5+1,'P23+P24 monthly Buchungen'!L2:L730,"Einnahmen")-SUMIFS('P23+P24 monthly Buchungen'!F2:F730,'P23+P24 monthly Buchungen'!D2:D730,$E43,'P23+P24 monthly Buchungen'!C2:C730,"&gt;="&amp;EK$4,'P23+P24 monthly Buchungen'!C2:C730,"&lt;"&amp;EK$5+1,'P23+P24 monthly Buchungen'!P2:P730,"Ausgaben"))</f>
        <v>0</v>
      </c>
      <c r="EL43" s="21"/>
      <c r="EO43" s="26">
        <f>-(SUMIFS('P23+P24 monthly Buchungen'!F2:F730,'P23+P24 monthly Buchungen'!D2:D730,$E43,'P23+P24 monthly Buchungen'!C2:C730,"&gt;="&amp;EO$4,'P23+P24 monthly Buchungen'!C2:C730,"&lt;"&amp;EO$5+1,'P23+P24 monthly Buchungen'!L2:L730,"Ausgaben")-SUMIFS('P23+P24 monthly Buchungen'!F2:F730,'P23+P24 monthly Buchungen'!D2:D730,$E43,'P23+P24 monthly Buchungen'!C2:C730,"&gt;="&amp;EO$4,'P23+P24 monthly Buchungen'!C2:C730,"&lt;"&amp;EO$5+1,'P23+P24 monthly Buchungen'!P2:P730,"Einnahmen")+SUMIFS('P23+P24 monthly Buchungen'!F2:F730,'P23+P24 monthly Buchungen'!D2:D730,$E43,'P23+P24 monthly Buchungen'!C2:C730,"&gt;="&amp;EO$4,'P23+P24 monthly Buchungen'!C2:C730,"&lt;"&amp;EO$5+1,'P23+P24 monthly Buchungen'!L2:L730,"Einnahmen")-SUMIFS('P23+P24 monthly Buchungen'!F2:F730,'P23+P24 monthly Buchungen'!D2:D730,$E43,'P23+P24 monthly Buchungen'!C2:C730,"&gt;="&amp;EO$4,'P23+P24 monthly Buchungen'!C2:C730,"&lt;"&amp;EO$5+1,'P23+P24 monthly Buchungen'!P2:P730,"Ausgaben"))</f>
        <v>0</v>
      </c>
      <c r="EP43" s="21"/>
      <c r="ES43" s="26">
        <f>-(SUMIFS('P23+P24 monthly Buchungen'!F2:F730,'P23+P24 monthly Buchungen'!D2:D730,$E43,'P23+P24 monthly Buchungen'!C2:C730,"&gt;="&amp;ES$4,'P23+P24 monthly Buchungen'!C2:C730,"&lt;"&amp;ES$5+1,'P23+P24 monthly Buchungen'!L2:L730,"Ausgaben")-SUMIFS('P23+P24 monthly Buchungen'!F2:F730,'P23+P24 monthly Buchungen'!D2:D730,$E43,'P23+P24 monthly Buchungen'!C2:C730,"&gt;="&amp;ES$4,'P23+P24 monthly Buchungen'!C2:C730,"&lt;"&amp;ES$5+1,'P23+P24 monthly Buchungen'!P2:P730,"Einnahmen")+SUMIFS('P23+P24 monthly Buchungen'!F2:F730,'P23+P24 monthly Buchungen'!D2:D730,$E43,'P23+P24 monthly Buchungen'!C2:C730,"&gt;="&amp;ES$4,'P23+P24 monthly Buchungen'!C2:C730,"&lt;"&amp;ES$5+1,'P23+P24 monthly Buchungen'!L2:L730,"Einnahmen")-SUMIFS('P23+P24 monthly Buchungen'!F2:F730,'P23+P24 monthly Buchungen'!D2:D730,$E43,'P23+P24 monthly Buchungen'!C2:C730,"&gt;="&amp;ES$4,'P23+P24 monthly Buchungen'!C2:C730,"&lt;"&amp;ES$5+1,'P23+P24 monthly Buchungen'!P2:P730,"Ausgaben"))</f>
        <v>0</v>
      </c>
      <c r="ET43" s="21"/>
      <c r="EW43" s="26">
        <f>-(SUMIFS('P23+P24 monthly Buchungen'!F2:F730,'P23+P24 monthly Buchungen'!D2:D730,$E43,'P23+P24 monthly Buchungen'!C2:C730,"&gt;="&amp;EW$4,'P23+P24 monthly Buchungen'!C2:C730,"&lt;"&amp;EW$5+1,'P23+P24 monthly Buchungen'!L2:L730,"Ausgaben")-SUMIFS('P23+P24 monthly Buchungen'!F2:F730,'P23+P24 monthly Buchungen'!D2:D730,$E43,'P23+P24 monthly Buchungen'!C2:C730,"&gt;="&amp;EW$4,'P23+P24 monthly Buchungen'!C2:C730,"&lt;"&amp;EW$5+1,'P23+P24 monthly Buchungen'!P2:P730,"Einnahmen")+SUMIFS('P23+P24 monthly Buchungen'!F2:F730,'P23+P24 monthly Buchungen'!D2:D730,$E43,'P23+P24 monthly Buchungen'!C2:C730,"&gt;="&amp;EW$4,'P23+P24 monthly Buchungen'!C2:C730,"&lt;"&amp;EW$5+1,'P23+P24 monthly Buchungen'!L2:L730,"Einnahmen")-SUMIFS('P23+P24 monthly Buchungen'!F2:F730,'P23+P24 monthly Buchungen'!D2:D730,$E43,'P23+P24 monthly Buchungen'!C2:C730,"&gt;="&amp;EW$4,'P23+P24 monthly Buchungen'!C2:C730,"&lt;"&amp;EW$5+1,'P23+P24 monthly Buchungen'!P2:P730,"Ausgaben"))</f>
        <v>0</v>
      </c>
      <c r="EX43" s="21"/>
      <c r="FA43" s="26">
        <f>-(SUMIFS('P23+P24 monthly Buchungen'!F2:F730,'P23+P24 monthly Buchungen'!D2:D730,$E43,'P23+P24 monthly Buchungen'!C2:C730,"&gt;="&amp;FA$4,'P23+P24 monthly Buchungen'!C2:C730,"&lt;"&amp;FA$5+1,'P23+P24 monthly Buchungen'!L2:L730,"Ausgaben")-SUMIFS('P23+P24 monthly Buchungen'!F2:F730,'P23+P24 monthly Buchungen'!D2:D730,$E43,'P23+P24 monthly Buchungen'!C2:C730,"&gt;="&amp;FA$4,'P23+P24 monthly Buchungen'!C2:C730,"&lt;"&amp;FA$5+1,'P23+P24 monthly Buchungen'!P2:P730,"Einnahmen")+SUMIFS('P23+P24 monthly Buchungen'!F2:F730,'P23+P24 monthly Buchungen'!D2:D730,$E43,'P23+P24 monthly Buchungen'!C2:C730,"&gt;="&amp;FA$4,'P23+P24 monthly Buchungen'!C2:C730,"&lt;"&amp;FA$5+1,'P23+P24 monthly Buchungen'!L2:L730,"Einnahmen")-SUMIFS('P23+P24 monthly Buchungen'!F2:F730,'P23+P24 monthly Buchungen'!D2:D730,$E43,'P23+P24 monthly Buchungen'!C2:C730,"&gt;="&amp;FA$4,'P23+P24 monthly Buchungen'!C2:C730,"&lt;"&amp;FA$5+1,'P23+P24 monthly Buchungen'!P2:P730,"Ausgaben"))</f>
        <v>0</v>
      </c>
      <c r="FB43" s="21"/>
      <c r="FE43" s="26">
        <f>-(SUMIFS('P23+P24 monthly Buchungen'!F2:F730,'P23+P24 monthly Buchungen'!D2:D730,$E43,'P23+P24 monthly Buchungen'!C2:C730,"&gt;="&amp;FE$4,'P23+P24 monthly Buchungen'!C2:C730,"&lt;"&amp;FE$5+1,'P23+P24 monthly Buchungen'!L2:L730,"Ausgaben")-SUMIFS('P23+P24 monthly Buchungen'!F2:F730,'P23+P24 monthly Buchungen'!D2:D730,$E43,'P23+P24 monthly Buchungen'!C2:C730,"&gt;="&amp;FE$4,'P23+P24 monthly Buchungen'!C2:C730,"&lt;"&amp;FE$5+1,'P23+P24 monthly Buchungen'!P2:P730,"Einnahmen")+SUMIFS('P23+P24 monthly Buchungen'!F2:F730,'P23+P24 monthly Buchungen'!D2:D730,$E43,'P23+P24 monthly Buchungen'!C2:C730,"&gt;="&amp;FE$4,'P23+P24 monthly Buchungen'!C2:C730,"&lt;"&amp;FE$5+1,'P23+P24 monthly Buchungen'!L2:L730,"Einnahmen")-SUMIFS('P23+P24 monthly Buchungen'!F2:F730,'P23+P24 monthly Buchungen'!D2:D730,$E43,'P23+P24 monthly Buchungen'!C2:C730,"&gt;="&amp;FE$4,'P23+P24 monthly Buchungen'!C2:C730,"&lt;"&amp;FE$5+1,'P23+P24 monthly Buchungen'!P2:P730,"Ausgaben"))</f>
        <v>0</v>
      </c>
      <c r="FF43" s="21"/>
      <c r="FI43" s="26">
        <f>-(SUMIFS('P23+P24 monthly Buchungen'!F2:F730,'P23+P24 monthly Buchungen'!D2:D730,$E43,'P23+P24 monthly Buchungen'!C2:C730,"&gt;="&amp;FI$4,'P23+P24 monthly Buchungen'!C2:C730,"&lt;"&amp;FI$5+1,'P23+P24 monthly Buchungen'!L2:L730,"Ausgaben")-SUMIFS('P23+P24 monthly Buchungen'!F2:F730,'P23+P24 monthly Buchungen'!D2:D730,$E43,'P23+P24 monthly Buchungen'!C2:C730,"&gt;="&amp;FI$4,'P23+P24 monthly Buchungen'!C2:C730,"&lt;"&amp;FI$5+1,'P23+P24 monthly Buchungen'!P2:P730,"Einnahmen")+SUMIFS('P23+P24 monthly Buchungen'!F2:F730,'P23+P24 monthly Buchungen'!D2:D730,$E43,'P23+P24 monthly Buchungen'!C2:C730,"&gt;="&amp;FI$4,'P23+P24 monthly Buchungen'!C2:C730,"&lt;"&amp;FI$5+1,'P23+P24 monthly Buchungen'!L2:L730,"Einnahmen")-SUMIFS('P23+P24 monthly Buchungen'!F2:F730,'P23+P24 monthly Buchungen'!D2:D730,$E43,'P23+P24 monthly Buchungen'!C2:C730,"&gt;="&amp;FI$4,'P23+P24 monthly Buchungen'!C2:C730,"&lt;"&amp;FI$5+1,'P23+P24 monthly Buchungen'!P2:P730,"Ausgaben"))</f>
        <v>0</v>
      </c>
      <c r="FJ43" s="21"/>
      <c r="FM43" s="26">
        <f>-(SUMIFS('P23+P24 monthly Buchungen'!F2:F730,'P23+P24 monthly Buchungen'!D2:D730,$E43,'P23+P24 monthly Buchungen'!C2:C730,"&gt;="&amp;FM$4,'P23+P24 monthly Buchungen'!C2:C730,"&lt;"&amp;FM$5+1,'P23+P24 monthly Buchungen'!L2:L730,"Ausgaben")-SUMIFS('P23+P24 monthly Buchungen'!F2:F730,'P23+P24 monthly Buchungen'!D2:D730,$E43,'P23+P24 monthly Buchungen'!C2:C730,"&gt;="&amp;FM$4,'P23+P24 monthly Buchungen'!C2:C730,"&lt;"&amp;FM$5+1,'P23+P24 monthly Buchungen'!P2:P730,"Einnahmen")+SUMIFS('P23+P24 monthly Buchungen'!F2:F730,'P23+P24 monthly Buchungen'!D2:D730,$E43,'P23+P24 monthly Buchungen'!C2:C730,"&gt;="&amp;FM$4,'P23+P24 monthly Buchungen'!C2:C730,"&lt;"&amp;FM$5+1,'P23+P24 monthly Buchungen'!L2:L730,"Einnahmen")-SUMIFS('P23+P24 monthly Buchungen'!F2:F730,'P23+P24 monthly Buchungen'!D2:D730,$E43,'P23+P24 monthly Buchungen'!C2:C730,"&gt;="&amp;FM$4,'P23+P24 monthly Buchungen'!C2:C730,"&lt;"&amp;FM$5+1,'P23+P24 monthly Buchungen'!P2:P730,"Ausgaben"))</f>
        <v>0</v>
      </c>
      <c r="FN43" s="21"/>
      <c r="FQ43" s="26">
        <f>-(SUMIFS('P23+P24 monthly Buchungen'!F2:F730,'P23+P24 monthly Buchungen'!D2:D730,$E43,'P23+P24 monthly Buchungen'!C2:C730,"&gt;="&amp;FQ$4,'P23+P24 monthly Buchungen'!C2:C730,"&lt;"&amp;FQ$5+1,'P23+P24 monthly Buchungen'!L2:L730,"Ausgaben")-SUMIFS('P23+P24 monthly Buchungen'!F2:F730,'P23+P24 monthly Buchungen'!D2:D730,$E43,'P23+P24 monthly Buchungen'!C2:C730,"&gt;="&amp;FQ$4,'P23+P24 monthly Buchungen'!C2:C730,"&lt;"&amp;FQ$5+1,'P23+P24 monthly Buchungen'!P2:P730,"Einnahmen")+SUMIFS('P23+P24 monthly Buchungen'!F2:F730,'P23+P24 monthly Buchungen'!D2:D730,$E43,'P23+P24 monthly Buchungen'!C2:C730,"&gt;="&amp;FQ$4,'P23+P24 monthly Buchungen'!C2:C730,"&lt;"&amp;FQ$5+1,'P23+P24 monthly Buchungen'!L2:L730,"Einnahmen")-SUMIFS('P23+P24 monthly Buchungen'!F2:F730,'P23+P24 monthly Buchungen'!D2:D730,$E43,'P23+P24 monthly Buchungen'!C2:C730,"&gt;="&amp;FQ$4,'P23+P24 monthly Buchungen'!C2:C730,"&lt;"&amp;FQ$5+1,'P23+P24 monthly Buchungen'!P2:P730,"Ausgaben"))</f>
        <v>0</v>
      </c>
      <c r="FR43" s="21"/>
      <c r="FU43" s="26">
        <f>-(SUMIFS('P23+P24 monthly Buchungen'!F2:F730,'P23+P24 monthly Buchungen'!D2:D730,$E43,'P23+P24 monthly Buchungen'!C2:C730,"&gt;="&amp;FU$4,'P23+P24 monthly Buchungen'!C2:C730,"&lt;"&amp;FU$5+1,'P23+P24 monthly Buchungen'!L2:L730,"Ausgaben")-SUMIFS('P23+P24 monthly Buchungen'!F2:F730,'P23+P24 monthly Buchungen'!D2:D730,$E43,'P23+P24 monthly Buchungen'!C2:C730,"&gt;="&amp;FU$4,'P23+P24 monthly Buchungen'!C2:C730,"&lt;"&amp;FU$5+1,'P23+P24 monthly Buchungen'!P2:P730,"Einnahmen")+SUMIFS('P23+P24 monthly Buchungen'!F2:F730,'P23+P24 monthly Buchungen'!D2:D730,$E43,'P23+P24 monthly Buchungen'!C2:C730,"&gt;="&amp;FU$4,'P23+P24 monthly Buchungen'!C2:C730,"&lt;"&amp;FU$5+1,'P23+P24 monthly Buchungen'!L2:L730,"Einnahmen")-SUMIFS('P23+P24 monthly Buchungen'!F2:F730,'P23+P24 monthly Buchungen'!D2:D730,$E43,'P23+P24 monthly Buchungen'!C2:C730,"&gt;="&amp;FU$4,'P23+P24 monthly Buchungen'!C2:C730,"&lt;"&amp;FU$5+1,'P23+P24 monthly Buchungen'!P2:P730,"Ausgaben"))</f>
        <v>0</v>
      </c>
      <c r="FV43" s="21"/>
      <c r="FY43" s="26">
        <f>-(SUMIFS('P23+P24 monthly Buchungen'!F2:F730,'P23+P24 monthly Buchungen'!D2:D730,$E43,'P23+P24 monthly Buchungen'!C2:C730,"&gt;="&amp;FY$4,'P23+P24 monthly Buchungen'!C2:C730,"&lt;"&amp;FY$5+1,'P23+P24 monthly Buchungen'!L2:L730,"Ausgaben")-SUMIFS('P23+P24 monthly Buchungen'!F2:F730,'P23+P24 monthly Buchungen'!D2:D730,$E43,'P23+P24 monthly Buchungen'!C2:C730,"&gt;="&amp;FY$4,'P23+P24 monthly Buchungen'!C2:C730,"&lt;"&amp;FY$5+1,'P23+P24 monthly Buchungen'!P2:P730,"Einnahmen")+SUMIFS('P23+P24 monthly Buchungen'!F2:F730,'P23+P24 monthly Buchungen'!D2:D730,$E43,'P23+P24 monthly Buchungen'!C2:C730,"&gt;="&amp;FY$4,'P23+P24 monthly Buchungen'!C2:C730,"&lt;"&amp;FY$5+1,'P23+P24 monthly Buchungen'!L2:L730,"Einnahmen")-SUMIFS('P23+P24 monthly Buchungen'!F2:F730,'P23+P24 monthly Buchungen'!D2:D730,$E43,'P23+P24 monthly Buchungen'!C2:C730,"&gt;="&amp;FY$4,'P23+P24 monthly Buchungen'!C2:C730,"&lt;"&amp;FY$5+1,'P23+P24 monthly Buchungen'!P2:P730,"Ausgaben"))</f>
        <v>0</v>
      </c>
      <c r="FZ43" s="21"/>
      <c r="GC43" s="26">
        <f>-(SUMIFS('P23+P24 monthly Buchungen'!F2:F730,'P23+P24 monthly Buchungen'!D2:D730,$E43,'P23+P24 monthly Buchungen'!C2:C730,"&gt;="&amp;GC$4,'P23+P24 monthly Buchungen'!C2:C730,"&lt;"&amp;GC$5+1,'P23+P24 monthly Buchungen'!L2:L730,"Ausgaben")-SUMIFS('P23+P24 monthly Buchungen'!F2:F730,'P23+P24 monthly Buchungen'!D2:D730,$E43,'P23+P24 monthly Buchungen'!C2:C730,"&gt;="&amp;GC$4,'P23+P24 monthly Buchungen'!C2:C730,"&lt;"&amp;GC$5+1,'P23+P24 monthly Buchungen'!P2:P730,"Einnahmen")+SUMIFS('P23+P24 monthly Buchungen'!F2:F730,'P23+P24 monthly Buchungen'!D2:D730,$E43,'P23+P24 monthly Buchungen'!C2:C730,"&gt;="&amp;GC$4,'P23+P24 monthly Buchungen'!C2:C730,"&lt;"&amp;GC$5+1,'P23+P24 monthly Buchungen'!L2:L730,"Einnahmen")-SUMIFS('P23+P24 monthly Buchungen'!F2:F730,'P23+P24 monthly Buchungen'!D2:D730,$E43,'P23+P24 monthly Buchungen'!C2:C730,"&gt;="&amp;GC$4,'P23+P24 monthly Buchungen'!C2:C730,"&lt;"&amp;GC$5+1,'P23+P24 monthly Buchungen'!P2:P730,"Ausgaben"))</f>
        <v>0</v>
      </c>
    </row>
    <row r="44" spans="2:185" x14ac:dyDescent="0.2">
      <c r="D44" t="s">
        <v>5009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Buchungen'!F2:F730,'P23+P24 monthly Buchungen'!D2:D730,$E44,'P23+P24 monthly Buchungen'!C2:C730,"&gt;="&amp;U$4,'P23+P24 monthly Buchungen'!C2:C730,"&lt;"&amp;U$5+1,'P23+P24 monthly Buchungen'!L2:L730,"Ausgaben")-SUMIFS('P23+P24 monthly Buchungen'!F2:F730,'P23+P24 monthly Buchungen'!D2:D730,$E44,'P23+P24 monthly Buchungen'!C2:C730,"&gt;="&amp;U$4,'P23+P24 monthly Buchungen'!C2:C730,"&lt;"&amp;U$5+1,'P23+P24 monthly Buchungen'!P2:P730,"Einnahmen")+SUMIFS('P23+P24 monthly Buchungen'!F2:F730,'P23+P24 monthly Buchungen'!D2:D730,$E44,'P23+P24 monthly Buchungen'!C2:C730,"&gt;="&amp;U$4,'P23+P24 monthly Buchungen'!C2:C730,"&lt;"&amp;U$5+1,'P23+P24 monthly Buchungen'!L2:L730,"Einnahmen")-SUMIFS('P23+P24 monthly Buchungen'!F2:F730,'P23+P24 monthly Buchungen'!D2:D730,$E44,'P23+P24 monthly Buchungen'!C2:C730,"&gt;="&amp;U$4,'P23+P24 monthly Buchungen'!C2:C730,"&lt;"&amp;U$5+1,'P23+P24 monthly Buchungen'!P2:P730,"Ausgaben"))</f>
        <v>0</v>
      </c>
      <c r="V44" s="21"/>
      <c r="Y44" s="26">
        <f>-(SUMIFS('P23+P24 monthly Buchungen'!F2:F730,'P23+P24 monthly Buchungen'!D2:D730,$E44,'P23+P24 monthly Buchungen'!C2:C730,"&gt;="&amp;Y$4,'P23+P24 monthly Buchungen'!C2:C730,"&lt;"&amp;Y$5+1,'P23+P24 monthly Buchungen'!L2:L730,"Ausgaben")-SUMIFS('P23+P24 monthly Buchungen'!F2:F730,'P23+P24 monthly Buchungen'!D2:D730,$E44,'P23+P24 monthly Buchungen'!C2:C730,"&gt;="&amp;Y$4,'P23+P24 monthly Buchungen'!C2:C730,"&lt;"&amp;Y$5+1,'P23+P24 monthly Buchungen'!P2:P730,"Einnahmen")+SUMIFS('P23+P24 monthly Buchungen'!F2:F730,'P23+P24 monthly Buchungen'!D2:D730,$E44,'P23+P24 monthly Buchungen'!C2:C730,"&gt;="&amp;Y$4,'P23+P24 monthly Buchungen'!C2:C730,"&lt;"&amp;Y$5+1,'P23+P24 monthly Buchungen'!L2:L730,"Einnahmen")-SUMIFS('P23+P24 monthly Buchungen'!F2:F730,'P23+P24 monthly Buchungen'!D2:D730,$E44,'P23+P24 monthly Buchungen'!C2:C730,"&gt;="&amp;Y$4,'P23+P24 monthly Buchungen'!C2:C730,"&lt;"&amp;Y$5+1,'P23+P24 monthly Buchungen'!P2:P730,"Ausgaben"))</f>
        <v>0</v>
      </c>
      <c r="Z44" s="21"/>
      <c r="AC44" s="26">
        <f>-(SUMIFS('P23+P24 monthly Buchungen'!F2:F730,'P23+P24 monthly Buchungen'!D2:D730,$E44,'P23+P24 monthly Buchungen'!C2:C730,"&gt;="&amp;AC$4,'P23+P24 monthly Buchungen'!C2:C730,"&lt;"&amp;AC$5+1,'P23+P24 monthly Buchungen'!L2:L730,"Ausgaben")-SUMIFS('P23+P24 monthly Buchungen'!F2:F730,'P23+P24 monthly Buchungen'!D2:D730,$E44,'P23+P24 monthly Buchungen'!C2:C730,"&gt;="&amp;AC$4,'P23+P24 monthly Buchungen'!C2:C730,"&lt;"&amp;AC$5+1,'P23+P24 monthly Buchungen'!P2:P730,"Einnahmen")+SUMIFS('P23+P24 monthly Buchungen'!F2:F730,'P23+P24 monthly Buchungen'!D2:D730,$E44,'P23+P24 monthly Buchungen'!C2:C730,"&gt;="&amp;AC$4,'P23+P24 monthly Buchungen'!C2:C730,"&lt;"&amp;AC$5+1,'P23+P24 monthly Buchungen'!L2:L730,"Einnahmen")-SUMIFS('P23+P24 monthly Buchungen'!F2:F730,'P23+P24 monthly Buchungen'!D2:D730,$E44,'P23+P24 monthly Buchungen'!C2:C730,"&gt;="&amp;AC$4,'P23+P24 monthly Buchungen'!C2:C730,"&lt;"&amp;AC$5+1,'P23+P24 monthly Buchungen'!P2:P730,"Ausgaben"))</f>
        <v>0</v>
      </c>
      <c r="AD44" s="21"/>
      <c r="AG44" s="26">
        <f>-(SUMIFS('P23+P24 monthly Buchungen'!F2:F730,'P23+P24 monthly Buchungen'!D2:D730,$E44,'P23+P24 monthly Buchungen'!C2:C730,"&gt;="&amp;AG$4,'P23+P24 monthly Buchungen'!C2:C730,"&lt;"&amp;AG$5+1,'P23+P24 monthly Buchungen'!L2:L730,"Ausgaben")-SUMIFS('P23+P24 monthly Buchungen'!F2:F730,'P23+P24 monthly Buchungen'!D2:D730,$E44,'P23+P24 monthly Buchungen'!C2:C730,"&gt;="&amp;AG$4,'P23+P24 monthly Buchungen'!C2:C730,"&lt;"&amp;AG$5+1,'P23+P24 monthly Buchungen'!P2:P730,"Einnahmen")+SUMIFS('P23+P24 monthly Buchungen'!F2:F730,'P23+P24 monthly Buchungen'!D2:D730,$E44,'P23+P24 monthly Buchungen'!C2:C730,"&gt;="&amp;AG$4,'P23+P24 monthly Buchungen'!C2:C730,"&lt;"&amp;AG$5+1,'P23+P24 monthly Buchungen'!L2:L730,"Einnahmen")-SUMIFS('P23+P24 monthly Buchungen'!F2:F730,'P23+P24 monthly Buchungen'!D2:D730,$E44,'P23+P24 monthly Buchungen'!C2:C730,"&gt;="&amp;AG$4,'P23+P24 monthly Buchungen'!C2:C730,"&lt;"&amp;AG$5+1,'P23+P24 monthly Buchungen'!P2:P730,"Ausgaben"))</f>
        <v>0</v>
      </c>
      <c r="AH44" s="21"/>
      <c r="AK44" s="26">
        <f>-(SUMIFS('P23+P24 monthly Buchungen'!F2:F730,'P23+P24 monthly Buchungen'!D2:D730,$E44,'P23+P24 monthly Buchungen'!C2:C730,"&gt;="&amp;AK$4,'P23+P24 monthly Buchungen'!C2:C730,"&lt;"&amp;AK$5+1,'P23+P24 monthly Buchungen'!L2:L730,"Ausgaben")-SUMIFS('P23+P24 monthly Buchungen'!F2:F730,'P23+P24 monthly Buchungen'!D2:D730,$E44,'P23+P24 monthly Buchungen'!C2:C730,"&gt;="&amp;AK$4,'P23+P24 monthly Buchungen'!C2:C730,"&lt;"&amp;AK$5+1,'P23+P24 monthly Buchungen'!P2:P730,"Einnahmen")+SUMIFS('P23+P24 monthly Buchungen'!F2:F730,'P23+P24 monthly Buchungen'!D2:D730,$E44,'P23+P24 monthly Buchungen'!C2:C730,"&gt;="&amp;AK$4,'P23+P24 monthly Buchungen'!C2:C730,"&lt;"&amp;AK$5+1,'P23+P24 monthly Buchungen'!L2:L730,"Einnahmen")-SUMIFS('P23+P24 monthly Buchungen'!F2:F730,'P23+P24 monthly Buchungen'!D2:D730,$E44,'P23+P24 monthly Buchungen'!C2:C730,"&gt;="&amp;AK$4,'P23+P24 monthly Buchungen'!C2:C730,"&lt;"&amp;AK$5+1,'P23+P24 monthly Buchungen'!P2:P730,"Ausgaben"))</f>
        <v>0</v>
      </c>
      <c r="AL44" s="21"/>
      <c r="AO44" s="26">
        <f>-(SUMIFS('P23+P24 monthly Buchungen'!F2:F730,'P23+P24 monthly Buchungen'!D2:D730,$E44,'P23+P24 monthly Buchungen'!C2:C730,"&gt;="&amp;AO$4,'P23+P24 monthly Buchungen'!C2:C730,"&lt;"&amp;AO$5+1,'P23+P24 monthly Buchungen'!L2:L730,"Ausgaben")-SUMIFS('P23+P24 monthly Buchungen'!F2:F730,'P23+P24 monthly Buchungen'!D2:D730,$E44,'P23+P24 monthly Buchungen'!C2:C730,"&gt;="&amp;AO$4,'P23+P24 monthly Buchungen'!C2:C730,"&lt;"&amp;AO$5+1,'P23+P24 monthly Buchungen'!P2:P730,"Einnahmen")+SUMIFS('P23+P24 monthly Buchungen'!F2:F730,'P23+P24 monthly Buchungen'!D2:D730,$E44,'P23+P24 monthly Buchungen'!C2:C730,"&gt;="&amp;AO$4,'P23+P24 monthly Buchungen'!C2:C730,"&lt;"&amp;AO$5+1,'P23+P24 monthly Buchungen'!L2:L730,"Einnahmen")-SUMIFS('P23+P24 monthly Buchungen'!F2:F730,'P23+P24 monthly Buchungen'!D2:D730,$E44,'P23+P24 monthly Buchungen'!C2:C730,"&gt;="&amp;AO$4,'P23+P24 monthly Buchungen'!C2:C730,"&lt;"&amp;AO$5+1,'P23+P24 monthly Buchungen'!P2:P730,"Ausgaben"))</f>
        <v>0</v>
      </c>
      <c r="AP44" s="21"/>
      <c r="AS44" s="26">
        <f>-(SUMIFS('P23+P24 monthly Buchungen'!F2:F730,'P23+P24 monthly Buchungen'!D2:D730,$E44,'P23+P24 monthly Buchungen'!C2:C730,"&gt;="&amp;AS$4,'P23+P24 monthly Buchungen'!C2:C730,"&lt;"&amp;AS$5+1,'P23+P24 monthly Buchungen'!L2:L730,"Ausgaben")-SUMIFS('P23+P24 monthly Buchungen'!F2:F730,'P23+P24 monthly Buchungen'!D2:D730,$E44,'P23+P24 monthly Buchungen'!C2:C730,"&gt;="&amp;AS$4,'P23+P24 monthly Buchungen'!C2:C730,"&lt;"&amp;AS$5+1,'P23+P24 monthly Buchungen'!P2:P730,"Einnahmen")+SUMIFS('P23+P24 monthly Buchungen'!F2:F730,'P23+P24 monthly Buchungen'!D2:D730,$E44,'P23+P24 monthly Buchungen'!C2:C730,"&gt;="&amp;AS$4,'P23+P24 monthly Buchungen'!C2:C730,"&lt;"&amp;AS$5+1,'P23+P24 monthly Buchungen'!L2:L730,"Einnahmen")-SUMIFS('P23+P24 monthly Buchungen'!F2:F730,'P23+P24 monthly Buchungen'!D2:D730,$E44,'P23+P24 monthly Buchungen'!C2:C730,"&gt;="&amp;AS$4,'P23+P24 monthly Buchungen'!C2:C730,"&lt;"&amp;AS$5+1,'P23+P24 monthly Buchungen'!P2:P730,"Ausgaben"))</f>
        <v>30000</v>
      </c>
      <c r="AT44" s="21"/>
      <c r="AW44" s="26">
        <f>-(SUMIFS('P23+P24 monthly Buchungen'!F2:F730,'P23+P24 monthly Buchungen'!D2:D730,$E44,'P23+P24 monthly Buchungen'!C2:C730,"&gt;="&amp;AW$4,'P23+P24 monthly Buchungen'!C2:C730,"&lt;"&amp;AW$5+1,'P23+P24 monthly Buchungen'!L2:L730,"Ausgaben")-SUMIFS('P23+P24 monthly Buchungen'!F2:F730,'P23+P24 monthly Buchungen'!D2:D730,$E44,'P23+P24 monthly Buchungen'!C2:C730,"&gt;="&amp;AW$4,'P23+P24 monthly Buchungen'!C2:C730,"&lt;"&amp;AW$5+1,'P23+P24 monthly Buchungen'!P2:P730,"Einnahmen")+SUMIFS('P23+P24 monthly Buchungen'!F2:F730,'P23+P24 monthly Buchungen'!D2:D730,$E44,'P23+P24 monthly Buchungen'!C2:C730,"&gt;="&amp;AW$4,'P23+P24 monthly Buchungen'!C2:C730,"&lt;"&amp;AW$5+1,'P23+P24 monthly Buchungen'!L2:L730,"Einnahmen")-SUMIFS('P23+P24 monthly Buchungen'!F2:F730,'P23+P24 monthly Buchungen'!D2:D730,$E44,'P23+P24 monthly Buchungen'!C2:C730,"&gt;="&amp;AW$4,'P23+P24 monthly Buchungen'!C2:C730,"&lt;"&amp;AW$5+1,'P23+P24 monthly Buchungen'!P2:P730,"Ausgaben"))</f>
        <v>0</v>
      </c>
      <c r="AX44" s="21"/>
      <c r="BA44" s="26">
        <f>-(SUMIFS('P23+P24 monthly Buchungen'!F2:F730,'P23+P24 monthly Buchungen'!D2:D730,$E44,'P23+P24 monthly Buchungen'!C2:C730,"&gt;="&amp;BA$4,'P23+P24 monthly Buchungen'!C2:C730,"&lt;"&amp;BA$5+1,'P23+P24 monthly Buchungen'!L2:L730,"Ausgaben")-SUMIFS('P23+P24 monthly Buchungen'!F2:F730,'P23+P24 monthly Buchungen'!D2:D730,$E44,'P23+P24 monthly Buchungen'!C2:C730,"&gt;="&amp;BA$4,'P23+P24 monthly Buchungen'!C2:C730,"&lt;"&amp;BA$5+1,'P23+P24 monthly Buchungen'!P2:P730,"Einnahmen")+SUMIFS('P23+P24 monthly Buchungen'!F2:F730,'P23+P24 monthly Buchungen'!D2:D730,$E44,'P23+P24 monthly Buchungen'!C2:C730,"&gt;="&amp;BA$4,'P23+P24 monthly Buchungen'!C2:C730,"&lt;"&amp;BA$5+1,'P23+P24 monthly Buchungen'!L2:L730,"Einnahmen")-SUMIFS('P23+P24 monthly Buchungen'!F2:F730,'P23+P24 monthly Buchungen'!D2:D730,$E44,'P23+P24 monthly Buchungen'!C2:C730,"&gt;="&amp;BA$4,'P23+P24 monthly Buchungen'!C2:C730,"&lt;"&amp;BA$5+1,'P23+P24 monthly Buchungen'!P2:P730,"Ausgaben"))</f>
        <v>0</v>
      </c>
      <c r="BB44" s="21"/>
      <c r="BE44" s="26">
        <f>-(SUMIFS('P23+P24 monthly Buchungen'!F2:F730,'P23+P24 monthly Buchungen'!D2:D730,$E44,'P23+P24 monthly Buchungen'!C2:C730,"&gt;="&amp;BE$4,'P23+P24 monthly Buchungen'!C2:C730,"&lt;"&amp;BE$5+1,'P23+P24 monthly Buchungen'!L2:L730,"Ausgaben")-SUMIFS('P23+P24 monthly Buchungen'!F2:F730,'P23+P24 monthly Buchungen'!D2:D730,$E44,'P23+P24 monthly Buchungen'!C2:C730,"&gt;="&amp;BE$4,'P23+P24 monthly Buchungen'!C2:C730,"&lt;"&amp;BE$5+1,'P23+P24 monthly Buchungen'!P2:P730,"Einnahmen")+SUMIFS('P23+P24 monthly Buchungen'!F2:F730,'P23+P24 monthly Buchungen'!D2:D730,$E44,'P23+P24 monthly Buchungen'!C2:C730,"&gt;="&amp;BE$4,'P23+P24 monthly Buchungen'!C2:C730,"&lt;"&amp;BE$5+1,'P23+P24 monthly Buchungen'!L2:L730,"Einnahmen")-SUMIFS('P23+P24 monthly Buchungen'!F2:F730,'P23+P24 monthly Buchungen'!D2:D730,$E44,'P23+P24 monthly Buchungen'!C2:C730,"&gt;="&amp;BE$4,'P23+P24 monthly Buchungen'!C2:C730,"&lt;"&amp;BE$5+1,'P23+P24 monthly Buchungen'!P2:P730,"Ausgaben"))</f>
        <v>0</v>
      </c>
      <c r="BF44" s="21"/>
      <c r="BI44" s="26">
        <f>-(SUMIFS('P23+P24 monthly Buchungen'!F2:F730,'P23+P24 monthly Buchungen'!D2:D730,$E44,'P23+P24 monthly Buchungen'!C2:C730,"&gt;="&amp;BI$4,'P23+P24 monthly Buchungen'!C2:C730,"&lt;"&amp;BI$5+1,'P23+P24 monthly Buchungen'!L2:L730,"Ausgaben")-SUMIFS('P23+P24 monthly Buchungen'!F2:F730,'P23+P24 monthly Buchungen'!D2:D730,$E44,'P23+P24 monthly Buchungen'!C2:C730,"&gt;="&amp;BI$4,'P23+P24 monthly Buchungen'!C2:C730,"&lt;"&amp;BI$5+1,'P23+P24 monthly Buchungen'!P2:P730,"Einnahmen")+SUMIFS('P23+P24 monthly Buchungen'!F2:F730,'P23+P24 monthly Buchungen'!D2:D730,$E44,'P23+P24 monthly Buchungen'!C2:C730,"&gt;="&amp;BI$4,'P23+P24 monthly Buchungen'!C2:C730,"&lt;"&amp;BI$5+1,'P23+P24 monthly Buchungen'!L2:L730,"Einnahmen")-SUMIFS('P23+P24 monthly Buchungen'!F2:F730,'P23+P24 monthly Buchungen'!D2:D730,$E44,'P23+P24 monthly Buchungen'!C2:C730,"&gt;="&amp;BI$4,'P23+P24 monthly Buchungen'!C2:C730,"&lt;"&amp;BI$5+1,'P23+P24 monthly Buchungen'!P2:P730,"Ausgaben"))</f>
        <v>0</v>
      </c>
      <c r="BJ44" s="21"/>
      <c r="BM44" s="26">
        <f>-(SUMIFS('P23+P24 monthly Buchungen'!F2:F730,'P23+P24 monthly Buchungen'!D2:D730,$E44,'P23+P24 monthly Buchungen'!C2:C730,"&gt;="&amp;BM$4,'P23+P24 monthly Buchungen'!C2:C730,"&lt;"&amp;BM$5+1,'P23+P24 monthly Buchungen'!L2:L730,"Ausgaben")-SUMIFS('P23+P24 monthly Buchungen'!F2:F730,'P23+P24 monthly Buchungen'!D2:D730,$E44,'P23+P24 monthly Buchungen'!C2:C730,"&gt;="&amp;BM$4,'P23+P24 monthly Buchungen'!C2:C730,"&lt;"&amp;BM$5+1,'P23+P24 monthly Buchungen'!P2:P730,"Einnahmen")+SUMIFS('P23+P24 monthly Buchungen'!F2:F730,'P23+P24 monthly Buchungen'!D2:D730,$E44,'P23+P24 monthly Buchungen'!C2:C730,"&gt;="&amp;BM$4,'P23+P24 monthly Buchungen'!C2:C730,"&lt;"&amp;BM$5+1,'P23+P24 monthly Buchungen'!L2:L730,"Einnahmen")-SUMIFS('P23+P24 monthly Buchungen'!F2:F730,'P23+P24 monthly Buchungen'!D2:D730,$E44,'P23+P24 monthly Buchungen'!C2:C730,"&gt;="&amp;BM$4,'P23+P24 monthly Buchungen'!C2:C730,"&lt;"&amp;BM$5+1,'P23+P24 monthly Buchungen'!P2:P730,"Ausgaben"))</f>
        <v>0</v>
      </c>
      <c r="BN44" s="21"/>
      <c r="BQ44" s="26">
        <f>-(SUMIFS('P23+P24 monthly Buchungen'!F2:F730,'P23+P24 monthly Buchungen'!D2:D730,$E44,'P23+P24 monthly Buchungen'!C2:C730,"&gt;="&amp;BQ$4,'P23+P24 monthly Buchungen'!C2:C730,"&lt;"&amp;BQ$5+1,'P23+P24 monthly Buchungen'!L2:L730,"Ausgaben")-SUMIFS('P23+P24 monthly Buchungen'!F2:F730,'P23+P24 monthly Buchungen'!D2:D730,$E44,'P23+P24 monthly Buchungen'!C2:C730,"&gt;="&amp;BQ$4,'P23+P24 monthly Buchungen'!C2:C730,"&lt;"&amp;BQ$5+1,'P23+P24 monthly Buchungen'!P2:P730,"Einnahmen")+SUMIFS('P23+P24 monthly Buchungen'!F2:F730,'P23+P24 monthly Buchungen'!D2:D730,$E44,'P23+P24 monthly Buchungen'!C2:C730,"&gt;="&amp;BQ$4,'P23+P24 monthly Buchungen'!C2:C730,"&lt;"&amp;BQ$5+1,'P23+P24 monthly Buchungen'!L2:L730,"Einnahmen")-SUMIFS('P23+P24 monthly Buchungen'!F2:F730,'P23+P24 monthly Buchungen'!D2:D730,$E44,'P23+P24 monthly Buchungen'!C2:C730,"&gt;="&amp;BQ$4,'P23+P24 monthly Buchungen'!C2:C730,"&lt;"&amp;BQ$5+1,'P23+P24 monthly Buchungen'!P2:P730,"Ausgaben"))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Buchungen'!F2:F730,'P23+P24 monthly Buchungen'!D2:D730,$E44,'P23+P24 monthly Buchungen'!C2:C730,"&gt;="&amp;CC$4,'P23+P24 monthly Buchungen'!C2:C730,"&lt;"&amp;CC$5+1,'P23+P24 monthly Buchungen'!L2:L730,"Ausgaben")-SUMIFS('P23+P24 monthly Buchungen'!F2:F730,'P23+P24 monthly Buchungen'!D2:D730,$E44,'P23+P24 monthly Buchungen'!C2:C730,"&gt;="&amp;CC$4,'P23+P24 monthly Buchungen'!C2:C730,"&lt;"&amp;CC$5+1,'P23+P24 monthly Buchungen'!P2:P730,"Einnahmen")+SUMIFS('P23+P24 monthly Buchungen'!F2:F730,'P23+P24 monthly Buchungen'!D2:D730,$E44,'P23+P24 monthly Buchungen'!C2:C730,"&gt;="&amp;CC$4,'P23+P24 monthly Buchungen'!C2:C730,"&lt;"&amp;CC$5+1,'P23+P24 monthly Buchungen'!L2:L730,"Einnahmen")-SUMIFS('P23+P24 monthly Buchungen'!F2:F730,'P23+P24 monthly Buchungen'!D2:D730,$E44,'P23+P24 monthly Buchungen'!C2:C730,"&gt;="&amp;CC$4,'P23+P24 monthly Buchungen'!C2:C730,"&lt;"&amp;CC$5+1,'P23+P24 monthly Buchungen'!P2:P730,"Ausgaben"))</f>
        <v>0</v>
      </c>
      <c r="CD44" s="21"/>
      <c r="CG44" s="26">
        <f>-(SUMIFS('P23+P24 monthly Buchungen'!F2:F730,'P23+P24 monthly Buchungen'!D2:D730,$E44,'P23+P24 monthly Buchungen'!C2:C730,"&gt;="&amp;CG$4,'P23+P24 monthly Buchungen'!C2:C730,"&lt;"&amp;CG$5+1,'P23+P24 monthly Buchungen'!L2:L730,"Ausgaben")-SUMIFS('P23+P24 monthly Buchungen'!F2:F730,'P23+P24 monthly Buchungen'!D2:D730,$E44,'P23+P24 monthly Buchungen'!C2:C730,"&gt;="&amp;CG$4,'P23+P24 monthly Buchungen'!C2:C730,"&lt;"&amp;CG$5+1,'P23+P24 monthly Buchungen'!P2:P730,"Einnahmen")+SUMIFS('P23+P24 monthly Buchungen'!F2:F730,'P23+P24 monthly Buchungen'!D2:D730,$E44,'P23+P24 monthly Buchungen'!C2:C730,"&gt;="&amp;CG$4,'P23+P24 monthly Buchungen'!C2:C730,"&lt;"&amp;CG$5+1,'P23+P24 monthly Buchungen'!L2:L730,"Einnahmen")-SUMIFS('P23+P24 monthly Buchungen'!F2:F730,'P23+P24 monthly Buchungen'!D2:D730,$E44,'P23+P24 monthly Buchungen'!C2:C730,"&gt;="&amp;CG$4,'P23+P24 monthly Buchungen'!C2:C730,"&lt;"&amp;CG$5+1,'P23+P24 monthly Buchungen'!P2:P730,"Ausgaben"))</f>
        <v>0</v>
      </c>
      <c r="CH44" s="21"/>
      <c r="CK44" s="26">
        <f>-(SUMIFS('P23+P24 monthly Buchungen'!F2:F730,'P23+P24 monthly Buchungen'!D2:D730,$E44,'P23+P24 monthly Buchungen'!C2:C730,"&gt;="&amp;CK$4,'P23+P24 monthly Buchungen'!C2:C730,"&lt;"&amp;CK$5+1,'P23+P24 monthly Buchungen'!L2:L730,"Ausgaben")-SUMIFS('P23+P24 monthly Buchungen'!F2:F730,'P23+P24 monthly Buchungen'!D2:D730,$E44,'P23+P24 monthly Buchungen'!C2:C730,"&gt;="&amp;CK$4,'P23+P24 monthly Buchungen'!C2:C730,"&lt;"&amp;CK$5+1,'P23+P24 monthly Buchungen'!P2:P730,"Einnahmen")+SUMIFS('P23+P24 monthly Buchungen'!F2:F730,'P23+P24 monthly Buchungen'!D2:D730,$E44,'P23+P24 monthly Buchungen'!C2:C730,"&gt;="&amp;CK$4,'P23+P24 monthly Buchungen'!C2:C730,"&lt;"&amp;CK$5+1,'P23+P24 monthly Buchungen'!L2:L730,"Einnahmen")-SUMIFS('P23+P24 monthly Buchungen'!F2:F730,'P23+P24 monthly Buchungen'!D2:D730,$E44,'P23+P24 monthly Buchungen'!C2:C730,"&gt;="&amp;CK$4,'P23+P24 monthly Buchungen'!C2:C730,"&lt;"&amp;CK$5+1,'P23+P24 monthly Buchungen'!P2:P730,"Ausgaben"))</f>
        <v>0</v>
      </c>
      <c r="CL44" s="21"/>
      <c r="CO44" s="26">
        <f>-(SUMIFS('P23+P24 monthly Buchungen'!F2:F730,'P23+P24 monthly Buchungen'!D2:D730,$E44,'P23+P24 monthly Buchungen'!C2:C730,"&gt;="&amp;CO$4,'P23+P24 monthly Buchungen'!C2:C730,"&lt;"&amp;CO$5+1,'P23+P24 monthly Buchungen'!L2:L730,"Ausgaben")-SUMIFS('P23+P24 monthly Buchungen'!F2:F730,'P23+P24 monthly Buchungen'!D2:D730,$E44,'P23+P24 monthly Buchungen'!C2:C730,"&gt;="&amp;CO$4,'P23+P24 monthly Buchungen'!C2:C730,"&lt;"&amp;CO$5+1,'P23+P24 monthly Buchungen'!P2:P730,"Einnahmen")+SUMIFS('P23+P24 monthly Buchungen'!F2:F730,'P23+P24 monthly Buchungen'!D2:D730,$E44,'P23+P24 monthly Buchungen'!C2:C730,"&gt;="&amp;CO$4,'P23+P24 monthly Buchungen'!C2:C730,"&lt;"&amp;CO$5+1,'P23+P24 monthly Buchungen'!L2:L730,"Einnahmen")-SUMIFS('P23+P24 monthly Buchungen'!F2:F730,'P23+P24 monthly Buchungen'!D2:D730,$E44,'P23+P24 monthly Buchungen'!C2:C730,"&gt;="&amp;CO$4,'P23+P24 monthly Buchungen'!C2:C730,"&lt;"&amp;CO$5+1,'P23+P24 monthly Buchungen'!P2:P730,"Ausgaben"))</f>
        <v>15000</v>
      </c>
      <c r="CP44" s="21"/>
      <c r="CS44" s="26">
        <f>-(SUMIFS('P23+P24 monthly Buchungen'!F2:F730,'P23+P24 monthly Buchungen'!D2:D730,$E44,'P23+P24 monthly Buchungen'!C2:C730,"&gt;="&amp;CS$4,'P23+P24 monthly Buchungen'!C2:C730,"&lt;"&amp;CS$5+1,'P23+P24 monthly Buchungen'!L2:L730,"Ausgaben")-SUMIFS('P23+P24 monthly Buchungen'!F2:F730,'P23+P24 monthly Buchungen'!D2:D730,$E44,'P23+P24 monthly Buchungen'!C2:C730,"&gt;="&amp;CS$4,'P23+P24 monthly Buchungen'!C2:C730,"&lt;"&amp;CS$5+1,'P23+P24 monthly Buchungen'!P2:P730,"Einnahmen")+SUMIFS('P23+P24 monthly Buchungen'!F2:F730,'P23+P24 monthly Buchungen'!D2:D730,$E44,'P23+P24 monthly Buchungen'!C2:C730,"&gt;="&amp;CS$4,'P23+P24 monthly Buchungen'!C2:C730,"&lt;"&amp;CS$5+1,'P23+P24 monthly Buchungen'!L2:L730,"Einnahmen")-SUMIFS('P23+P24 monthly Buchungen'!F2:F730,'P23+P24 monthly Buchungen'!D2:D730,$E44,'P23+P24 monthly Buchungen'!C2:C730,"&gt;="&amp;CS$4,'P23+P24 monthly Buchungen'!C2:C730,"&lt;"&amp;CS$5+1,'P23+P24 monthly Buchungen'!P2:P730,"Ausgaben"))</f>
        <v>0</v>
      </c>
      <c r="CT44" s="21"/>
      <c r="CW44" s="26">
        <f>-(SUMIFS('P23+P24 monthly Buchungen'!F2:F730,'P23+P24 monthly Buchungen'!D2:D730,$E44,'P23+P24 monthly Buchungen'!C2:C730,"&gt;="&amp;CW$4,'P23+P24 monthly Buchungen'!C2:C730,"&lt;"&amp;CW$5+1,'P23+P24 monthly Buchungen'!L2:L730,"Ausgaben")-SUMIFS('P23+P24 monthly Buchungen'!F2:F730,'P23+P24 monthly Buchungen'!D2:D730,$E44,'P23+P24 monthly Buchungen'!C2:C730,"&gt;="&amp;CW$4,'P23+P24 monthly Buchungen'!C2:C730,"&lt;"&amp;CW$5+1,'P23+P24 monthly Buchungen'!P2:P730,"Einnahmen")+SUMIFS('P23+P24 monthly Buchungen'!F2:F730,'P23+P24 monthly Buchungen'!D2:D730,$E44,'P23+P24 monthly Buchungen'!C2:C730,"&gt;="&amp;CW$4,'P23+P24 monthly Buchungen'!C2:C730,"&lt;"&amp;CW$5+1,'P23+P24 monthly Buchungen'!L2:L730,"Einnahmen")-SUMIFS('P23+P24 monthly Buchungen'!F2:F730,'P23+P24 monthly Buchungen'!D2:D730,$E44,'P23+P24 monthly Buchungen'!C2:C730,"&gt;="&amp;CW$4,'P23+P24 monthly Buchungen'!C2:C730,"&lt;"&amp;CW$5+1,'P23+P24 monthly Buchungen'!P2:P730,"Ausgaben"))</f>
        <v>0</v>
      </c>
      <c r="CX44" s="21"/>
      <c r="DA44" s="26">
        <f>-(SUMIFS('P23+P24 monthly Buchungen'!F2:F730,'P23+P24 monthly Buchungen'!D2:D730,$E44,'P23+P24 monthly Buchungen'!C2:C730,"&gt;="&amp;DA$4,'P23+P24 monthly Buchungen'!C2:C730,"&lt;"&amp;DA$5+1,'P23+P24 monthly Buchungen'!L2:L730,"Ausgaben")-SUMIFS('P23+P24 monthly Buchungen'!F2:F730,'P23+P24 monthly Buchungen'!D2:D730,$E44,'P23+P24 monthly Buchungen'!C2:C730,"&gt;="&amp;DA$4,'P23+P24 monthly Buchungen'!C2:C730,"&lt;"&amp;DA$5+1,'P23+P24 monthly Buchungen'!P2:P730,"Einnahmen")+SUMIFS('P23+P24 monthly Buchungen'!F2:F730,'P23+P24 monthly Buchungen'!D2:D730,$E44,'P23+P24 monthly Buchungen'!C2:C730,"&gt;="&amp;DA$4,'P23+P24 monthly Buchungen'!C2:C730,"&lt;"&amp;DA$5+1,'P23+P24 monthly Buchungen'!L2:L730,"Einnahmen")-SUMIFS('P23+P24 monthly Buchungen'!F2:F730,'P23+P24 monthly Buchungen'!D2:D730,$E44,'P23+P24 monthly Buchungen'!C2:C730,"&gt;="&amp;DA$4,'P23+P24 monthly Buchungen'!C2:C730,"&lt;"&amp;DA$5+1,'P23+P24 monthly Buchungen'!P2:P730,"Ausgaben"))</f>
        <v>0</v>
      </c>
      <c r="DB44" s="21"/>
      <c r="DE44" s="26">
        <f>-(SUMIFS('P23+P24 monthly Buchungen'!F2:F730,'P23+P24 monthly Buchungen'!D2:D730,$E44,'P23+P24 monthly Buchungen'!C2:C730,"&gt;="&amp;DE$4,'P23+P24 monthly Buchungen'!C2:C730,"&lt;"&amp;DE$5+1,'P23+P24 monthly Buchungen'!L2:L730,"Ausgaben")-SUMIFS('P23+P24 monthly Buchungen'!F2:F730,'P23+P24 monthly Buchungen'!D2:D730,$E44,'P23+P24 monthly Buchungen'!C2:C730,"&gt;="&amp;DE$4,'P23+P24 monthly Buchungen'!C2:C730,"&lt;"&amp;DE$5+1,'P23+P24 monthly Buchungen'!P2:P730,"Einnahmen")+SUMIFS('P23+P24 monthly Buchungen'!F2:F730,'P23+P24 monthly Buchungen'!D2:D730,$E44,'P23+P24 monthly Buchungen'!C2:C730,"&gt;="&amp;DE$4,'P23+P24 monthly Buchungen'!C2:C730,"&lt;"&amp;DE$5+1,'P23+P24 monthly Buchungen'!L2:L730,"Einnahmen")-SUMIFS('P23+P24 monthly Buchungen'!F2:F730,'P23+P24 monthly Buchungen'!D2:D730,$E44,'P23+P24 monthly Buchungen'!C2:C730,"&gt;="&amp;DE$4,'P23+P24 monthly Buchungen'!C2:C730,"&lt;"&amp;DE$5+1,'P23+P24 monthly Buchungen'!P2:P730,"Ausgaben"))</f>
        <v>0</v>
      </c>
      <c r="DF44" s="21"/>
      <c r="DI44" s="26">
        <f>-(SUMIFS('P23+P24 monthly Buchungen'!F2:F730,'P23+P24 monthly Buchungen'!D2:D730,$E44,'P23+P24 monthly Buchungen'!C2:C730,"&gt;="&amp;DI$4,'P23+P24 monthly Buchungen'!C2:C730,"&lt;"&amp;DI$5+1,'P23+P24 monthly Buchungen'!L2:L730,"Ausgaben")-SUMIFS('P23+P24 monthly Buchungen'!F2:F730,'P23+P24 monthly Buchungen'!D2:D730,$E44,'P23+P24 monthly Buchungen'!C2:C730,"&gt;="&amp;DI$4,'P23+P24 monthly Buchungen'!C2:C730,"&lt;"&amp;DI$5+1,'P23+P24 monthly Buchungen'!P2:P730,"Einnahmen")+SUMIFS('P23+P24 monthly Buchungen'!F2:F730,'P23+P24 monthly Buchungen'!D2:D730,$E44,'P23+P24 monthly Buchungen'!C2:C730,"&gt;="&amp;DI$4,'P23+P24 monthly Buchungen'!C2:C730,"&lt;"&amp;DI$5+1,'P23+P24 monthly Buchungen'!L2:L730,"Einnahmen")-SUMIFS('P23+P24 monthly Buchungen'!F2:F730,'P23+P24 monthly Buchungen'!D2:D730,$E44,'P23+P24 monthly Buchungen'!C2:C730,"&gt;="&amp;DI$4,'P23+P24 monthly Buchungen'!C2:C730,"&lt;"&amp;DI$5+1,'P23+P24 monthly Buchungen'!P2:P730,"Ausgaben"))</f>
        <v>0</v>
      </c>
      <c r="DJ44" s="21"/>
      <c r="DM44" s="26">
        <f>-(SUMIFS('P23+P24 monthly Buchungen'!F2:F730,'P23+P24 monthly Buchungen'!D2:D730,$E44,'P23+P24 monthly Buchungen'!C2:C730,"&gt;="&amp;DM$4,'P23+P24 monthly Buchungen'!C2:C730,"&lt;"&amp;DM$5+1,'P23+P24 monthly Buchungen'!L2:L730,"Ausgaben")-SUMIFS('P23+P24 monthly Buchungen'!F2:F730,'P23+P24 monthly Buchungen'!D2:D730,$E44,'P23+P24 monthly Buchungen'!C2:C730,"&gt;="&amp;DM$4,'P23+P24 monthly Buchungen'!C2:C730,"&lt;"&amp;DM$5+1,'P23+P24 monthly Buchungen'!P2:P730,"Einnahmen")+SUMIFS('P23+P24 monthly Buchungen'!F2:F730,'P23+P24 monthly Buchungen'!D2:D730,$E44,'P23+P24 monthly Buchungen'!C2:C730,"&gt;="&amp;DM$4,'P23+P24 monthly Buchungen'!C2:C730,"&lt;"&amp;DM$5+1,'P23+P24 monthly Buchungen'!L2:L730,"Einnahmen")-SUMIFS('P23+P24 monthly Buchungen'!F2:F730,'P23+P24 monthly Buchungen'!D2:D730,$E44,'P23+P24 monthly Buchungen'!C2:C730,"&gt;="&amp;DM$4,'P23+P24 monthly Buchungen'!C2:C730,"&lt;"&amp;DM$5+1,'P23+P24 monthly Buchungen'!P2:P730,"Ausgaben"))</f>
        <v>0</v>
      </c>
      <c r="DN44" s="21"/>
      <c r="DQ44" s="26">
        <f>-(SUMIFS('P23+P24 monthly Buchungen'!F2:F730,'P23+P24 monthly Buchungen'!D2:D730,$E44,'P23+P24 monthly Buchungen'!C2:C730,"&gt;="&amp;DQ$4,'P23+P24 monthly Buchungen'!C2:C730,"&lt;"&amp;DQ$5+1,'P23+P24 monthly Buchungen'!L2:L730,"Ausgaben")-SUMIFS('P23+P24 monthly Buchungen'!F2:F730,'P23+P24 monthly Buchungen'!D2:D730,$E44,'P23+P24 monthly Buchungen'!C2:C730,"&gt;="&amp;DQ$4,'P23+P24 monthly Buchungen'!C2:C730,"&lt;"&amp;DQ$5+1,'P23+P24 monthly Buchungen'!P2:P730,"Einnahmen")+SUMIFS('P23+P24 monthly Buchungen'!F2:F730,'P23+P24 monthly Buchungen'!D2:D730,$E44,'P23+P24 monthly Buchungen'!C2:C730,"&gt;="&amp;DQ$4,'P23+P24 monthly Buchungen'!C2:C730,"&lt;"&amp;DQ$5+1,'P23+P24 monthly Buchungen'!L2:L730,"Einnahmen")-SUMIFS('P23+P24 monthly Buchungen'!F2:F730,'P23+P24 monthly Buchungen'!D2:D730,$E44,'P23+P24 monthly Buchungen'!C2:C730,"&gt;="&amp;DQ$4,'P23+P24 monthly Buchungen'!C2:C730,"&lt;"&amp;DQ$5+1,'P23+P24 monthly Buchungen'!P2:P730,"Ausgaben"))</f>
        <v>0</v>
      </c>
      <c r="DR44" s="21"/>
      <c r="DU44" s="26">
        <f>-(SUMIFS('P23+P24 monthly Buchungen'!F2:F730,'P23+P24 monthly Buchungen'!D2:D730,$E44,'P23+P24 monthly Buchungen'!C2:C730,"&gt;="&amp;DU$4,'P23+P24 monthly Buchungen'!C2:C730,"&lt;"&amp;DU$5+1,'P23+P24 monthly Buchungen'!L2:L730,"Ausgaben")-SUMIFS('P23+P24 monthly Buchungen'!F2:F730,'P23+P24 monthly Buchungen'!D2:D730,$E44,'P23+P24 monthly Buchungen'!C2:C730,"&gt;="&amp;DU$4,'P23+P24 monthly Buchungen'!C2:C730,"&lt;"&amp;DU$5+1,'P23+P24 monthly Buchungen'!P2:P730,"Einnahmen")+SUMIFS('P23+P24 monthly Buchungen'!F2:F730,'P23+P24 monthly Buchungen'!D2:D730,$E44,'P23+P24 monthly Buchungen'!C2:C730,"&gt;="&amp;DU$4,'P23+P24 monthly Buchungen'!C2:C730,"&lt;"&amp;DU$5+1,'P23+P24 monthly Buchungen'!L2:L730,"Einnahmen")-SUMIFS('P23+P24 monthly Buchungen'!F2:F730,'P23+P24 monthly Buchungen'!D2:D730,$E44,'P23+P24 monthly Buchungen'!C2:C730,"&gt;="&amp;DU$4,'P23+P24 monthly Buchungen'!C2:C730,"&lt;"&amp;DU$5+1,'P23+P24 monthly Buchungen'!P2:P730,"Ausgaben"))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Buchungen'!F2:F730,'P23+P24 monthly Buchungen'!D2:D730,$E44,'P23+P24 monthly Buchungen'!C2:C730,"&gt;="&amp;EG$4,'P23+P24 monthly Buchungen'!C2:C730,"&lt;"&amp;EG$5+1,'P23+P24 monthly Buchungen'!L2:L730,"Ausgaben")-SUMIFS('P23+P24 monthly Buchungen'!F2:F730,'P23+P24 monthly Buchungen'!D2:D730,$E44,'P23+P24 monthly Buchungen'!C2:C730,"&gt;="&amp;EG$4,'P23+P24 monthly Buchungen'!C2:C730,"&lt;"&amp;EG$5+1,'P23+P24 monthly Buchungen'!P2:P730,"Einnahmen")+SUMIFS('P23+P24 monthly Buchungen'!F2:F730,'P23+P24 monthly Buchungen'!D2:D730,$E44,'P23+P24 monthly Buchungen'!C2:C730,"&gt;="&amp;EG$4,'P23+P24 monthly Buchungen'!C2:C730,"&lt;"&amp;EG$5+1,'P23+P24 monthly Buchungen'!L2:L730,"Einnahmen")-SUMIFS('P23+P24 monthly Buchungen'!F2:F730,'P23+P24 monthly Buchungen'!D2:D730,$E44,'P23+P24 monthly Buchungen'!C2:C730,"&gt;="&amp;EG$4,'P23+P24 monthly Buchungen'!C2:C730,"&lt;"&amp;EG$5+1,'P23+P24 monthly Buchungen'!P2:P730,"Ausgaben"))</f>
        <v>0</v>
      </c>
      <c r="EH44" s="21"/>
      <c r="EK44" s="26">
        <f>-(SUMIFS('P23+P24 monthly Buchungen'!F2:F730,'P23+P24 monthly Buchungen'!D2:D730,$E44,'P23+P24 monthly Buchungen'!C2:C730,"&gt;="&amp;EK$4,'P23+P24 monthly Buchungen'!C2:C730,"&lt;"&amp;EK$5+1,'P23+P24 monthly Buchungen'!L2:L730,"Ausgaben")-SUMIFS('P23+P24 monthly Buchungen'!F2:F730,'P23+P24 monthly Buchungen'!D2:D730,$E44,'P23+P24 monthly Buchungen'!C2:C730,"&gt;="&amp;EK$4,'P23+P24 monthly Buchungen'!C2:C730,"&lt;"&amp;EK$5+1,'P23+P24 monthly Buchungen'!P2:P730,"Einnahmen")+SUMIFS('P23+P24 monthly Buchungen'!F2:F730,'P23+P24 monthly Buchungen'!D2:D730,$E44,'P23+P24 monthly Buchungen'!C2:C730,"&gt;="&amp;EK$4,'P23+P24 monthly Buchungen'!C2:C730,"&lt;"&amp;EK$5+1,'P23+P24 monthly Buchungen'!L2:L730,"Einnahmen")-SUMIFS('P23+P24 monthly Buchungen'!F2:F730,'P23+P24 monthly Buchungen'!D2:D730,$E44,'P23+P24 monthly Buchungen'!C2:C730,"&gt;="&amp;EK$4,'P23+P24 monthly Buchungen'!C2:C730,"&lt;"&amp;EK$5+1,'P23+P24 monthly Buchungen'!P2:P730,"Ausgaben"))</f>
        <v>0</v>
      </c>
      <c r="EL44" s="21"/>
      <c r="EO44" s="26">
        <f>-(SUMIFS('P23+P24 monthly Buchungen'!F2:F730,'P23+P24 monthly Buchungen'!D2:D730,$E44,'P23+P24 monthly Buchungen'!C2:C730,"&gt;="&amp;EO$4,'P23+P24 monthly Buchungen'!C2:C730,"&lt;"&amp;EO$5+1,'P23+P24 monthly Buchungen'!L2:L730,"Ausgaben")-SUMIFS('P23+P24 monthly Buchungen'!F2:F730,'P23+P24 monthly Buchungen'!D2:D730,$E44,'P23+P24 monthly Buchungen'!C2:C730,"&gt;="&amp;EO$4,'P23+P24 monthly Buchungen'!C2:C730,"&lt;"&amp;EO$5+1,'P23+P24 monthly Buchungen'!P2:P730,"Einnahmen")+SUMIFS('P23+P24 monthly Buchungen'!F2:F730,'P23+P24 monthly Buchungen'!D2:D730,$E44,'P23+P24 monthly Buchungen'!C2:C730,"&gt;="&amp;EO$4,'P23+P24 monthly Buchungen'!C2:C730,"&lt;"&amp;EO$5+1,'P23+P24 monthly Buchungen'!L2:L730,"Einnahmen")-SUMIFS('P23+P24 monthly Buchungen'!F2:F730,'P23+P24 monthly Buchungen'!D2:D730,$E44,'P23+P24 monthly Buchungen'!C2:C730,"&gt;="&amp;EO$4,'P23+P24 monthly Buchungen'!C2:C730,"&lt;"&amp;EO$5+1,'P23+P24 monthly Buchungen'!P2:P730,"Ausgaben"))</f>
        <v>0</v>
      </c>
      <c r="EP44" s="21"/>
      <c r="ES44" s="26">
        <f>-(SUMIFS('P23+P24 monthly Buchungen'!F2:F730,'P23+P24 monthly Buchungen'!D2:D730,$E44,'P23+P24 monthly Buchungen'!C2:C730,"&gt;="&amp;ES$4,'P23+P24 monthly Buchungen'!C2:C730,"&lt;"&amp;ES$5+1,'P23+P24 monthly Buchungen'!L2:L730,"Ausgaben")-SUMIFS('P23+P24 monthly Buchungen'!F2:F730,'P23+P24 monthly Buchungen'!D2:D730,$E44,'P23+P24 monthly Buchungen'!C2:C730,"&gt;="&amp;ES$4,'P23+P24 monthly Buchungen'!C2:C730,"&lt;"&amp;ES$5+1,'P23+P24 monthly Buchungen'!P2:P730,"Einnahmen")+SUMIFS('P23+P24 monthly Buchungen'!F2:F730,'P23+P24 monthly Buchungen'!D2:D730,$E44,'P23+P24 monthly Buchungen'!C2:C730,"&gt;="&amp;ES$4,'P23+P24 monthly Buchungen'!C2:C730,"&lt;"&amp;ES$5+1,'P23+P24 monthly Buchungen'!L2:L730,"Einnahmen")-SUMIFS('P23+P24 monthly Buchungen'!F2:F730,'P23+P24 monthly Buchungen'!D2:D730,$E44,'P23+P24 monthly Buchungen'!C2:C730,"&gt;="&amp;ES$4,'P23+P24 monthly Buchungen'!C2:C730,"&lt;"&amp;ES$5+1,'P23+P24 monthly Buchungen'!P2:P730,"Ausgaben"))</f>
        <v>0</v>
      </c>
      <c r="ET44" s="21"/>
      <c r="EW44" s="26">
        <f>-(SUMIFS('P23+P24 monthly Buchungen'!F2:F730,'P23+P24 monthly Buchungen'!D2:D730,$E44,'P23+P24 monthly Buchungen'!C2:C730,"&gt;="&amp;EW$4,'P23+P24 monthly Buchungen'!C2:C730,"&lt;"&amp;EW$5+1,'P23+P24 monthly Buchungen'!L2:L730,"Ausgaben")-SUMIFS('P23+P24 monthly Buchungen'!F2:F730,'P23+P24 monthly Buchungen'!D2:D730,$E44,'P23+P24 monthly Buchungen'!C2:C730,"&gt;="&amp;EW$4,'P23+P24 monthly Buchungen'!C2:C730,"&lt;"&amp;EW$5+1,'P23+P24 monthly Buchungen'!P2:P730,"Einnahmen")+SUMIFS('P23+P24 monthly Buchungen'!F2:F730,'P23+P24 monthly Buchungen'!D2:D730,$E44,'P23+P24 monthly Buchungen'!C2:C730,"&gt;="&amp;EW$4,'P23+P24 monthly Buchungen'!C2:C730,"&lt;"&amp;EW$5+1,'P23+P24 monthly Buchungen'!L2:L730,"Einnahmen")-SUMIFS('P23+P24 monthly Buchungen'!F2:F730,'P23+P24 monthly Buchungen'!D2:D730,$E44,'P23+P24 monthly Buchungen'!C2:C730,"&gt;="&amp;EW$4,'P23+P24 monthly Buchungen'!C2:C730,"&lt;"&amp;EW$5+1,'P23+P24 monthly Buchungen'!P2:P730,"Ausgaben"))</f>
        <v>0</v>
      </c>
      <c r="EX44" s="21"/>
      <c r="FA44" s="26">
        <f>-(SUMIFS('P23+P24 monthly Buchungen'!F2:F730,'P23+P24 monthly Buchungen'!D2:D730,$E44,'P23+P24 monthly Buchungen'!C2:C730,"&gt;="&amp;FA$4,'P23+P24 monthly Buchungen'!C2:C730,"&lt;"&amp;FA$5+1,'P23+P24 monthly Buchungen'!L2:L730,"Ausgaben")-SUMIFS('P23+P24 monthly Buchungen'!F2:F730,'P23+P24 monthly Buchungen'!D2:D730,$E44,'P23+P24 monthly Buchungen'!C2:C730,"&gt;="&amp;FA$4,'P23+P24 monthly Buchungen'!C2:C730,"&lt;"&amp;FA$5+1,'P23+P24 monthly Buchungen'!P2:P730,"Einnahmen")+SUMIFS('P23+P24 monthly Buchungen'!F2:F730,'P23+P24 monthly Buchungen'!D2:D730,$E44,'P23+P24 monthly Buchungen'!C2:C730,"&gt;="&amp;FA$4,'P23+P24 monthly Buchungen'!C2:C730,"&lt;"&amp;FA$5+1,'P23+P24 monthly Buchungen'!L2:L730,"Einnahmen")-SUMIFS('P23+P24 monthly Buchungen'!F2:F730,'P23+P24 monthly Buchungen'!D2:D730,$E44,'P23+P24 monthly Buchungen'!C2:C730,"&gt;="&amp;FA$4,'P23+P24 monthly Buchungen'!C2:C730,"&lt;"&amp;FA$5+1,'P23+P24 monthly Buchungen'!P2:P730,"Ausgaben"))</f>
        <v>0</v>
      </c>
      <c r="FB44" s="21"/>
      <c r="FE44" s="26">
        <f>-(SUMIFS('P23+P24 monthly Buchungen'!F2:F730,'P23+P24 monthly Buchungen'!D2:D730,$E44,'P23+P24 monthly Buchungen'!C2:C730,"&gt;="&amp;FE$4,'P23+P24 monthly Buchungen'!C2:C730,"&lt;"&amp;FE$5+1,'P23+P24 monthly Buchungen'!L2:L730,"Ausgaben")-SUMIFS('P23+P24 monthly Buchungen'!F2:F730,'P23+P24 monthly Buchungen'!D2:D730,$E44,'P23+P24 monthly Buchungen'!C2:C730,"&gt;="&amp;FE$4,'P23+P24 monthly Buchungen'!C2:C730,"&lt;"&amp;FE$5+1,'P23+P24 monthly Buchungen'!P2:P730,"Einnahmen")+SUMIFS('P23+P24 monthly Buchungen'!F2:F730,'P23+P24 monthly Buchungen'!D2:D730,$E44,'P23+P24 monthly Buchungen'!C2:C730,"&gt;="&amp;FE$4,'P23+P24 monthly Buchungen'!C2:C730,"&lt;"&amp;FE$5+1,'P23+P24 monthly Buchungen'!L2:L730,"Einnahmen")-SUMIFS('P23+P24 monthly Buchungen'!F2:F730,'P23+P24 monthly Buchungen'!D2:D730,$E44,'P23+P24 monthly Buchungen'!C2:C730,"&gt;="&amp;FE$4,'P23+P24 monthly Buchungen'!C2:C730,"&lt;"&amp;FE$5+1,'P23+P24 monthly Buchungen'!P2:P730,"Ausgaben"))</f>
        <v>0</v>
      </c>
      <c r="FF44" s="21"/>
      <c r="FI44" s="26">
        <f>-(SUMIFS('P23+P24 monthly Buchungen'!F2:F730,'P23+P24 monthly Buchungen'!D2:D730,$E44,'P23+P24 monthly Buchungen'!C2:C730,"&gt;="&amp;FI$4,'P23+P24 monthly Buchungen'!C2:C730,"&lt;"&amp;FI$5+1,'P23+P24 monthly Buchungen'!L2:L730,"Ausgaben")-SUMIFS('P23+P24 monthly Buchungen'!F2:F730,'P23+P24 monthly Buchungen'!D2:D730,$E44,'P23+P24 monthly Buchungen'!C2:C730,"&gt;="&amp;FI$4,'P23+P24 monthly Buchungen'!C2:C730,"&lt;"&amp;FI$5+1,'P23+P24 monthly Buchungen'!P2:P730,"Einnahmen")+SUMIFS('P23+P24 monthly Buchungen'!F2:F730,'P23+P24 monthly Buchungen'!D2:D730,$E44,'P23+P24 monthly Buchungen'!C2:C730,"&gt;="&amp;FI$4,'P23+P24 monthly Buchungen'!C2:C730,"&lt;"&amp;FI$5+1,'P23+P24 monthly Buchungen'!L2:L730,"Einnahmen")-SUMIFS('P23+P24 monthly Buchungen'!F2:F730,'P23+P24 monthly Buchungen'!D2:D730,$E44,'P23+P24 monthly Buchungen'!C2:C730,"&gt;="&amp;FI$4,'P23+P24 monthly Buchungen'!C2:C730,"&lt;"&amp;FI$5+1,'P23+P24 monthly Buchungen'!P2:P730,"Ausgaben"))</f>
        <v>0</v>
      </c>
      <c r="FJ44" s="21"/>
      <c r="FM44" s="26">
        <f>-(SUMIFS('P23+P24 monthly Buchungen'!F2:F730,'P23+P24 monthly Buchungen'!D2:D730,$E44,'P23+P24 monthly Buchungen'!C2:C730,"&gt;="&amp;FM$4,'P23+P24 monthly Buchungen'!C2:C730,"&lt;"&amp;FM$5+1,'P23+P24 monthly Buchungen'!L2:L730,"Ausgaben")-SUMIFS('P23+P24 monthly Buchungen'!F2:F730,'P23+P24 monthly Buchungen'!D2:D730,$E44,'P23+P24 monthly Buchungen'!C2:C730,"&gt;="&amp;FM$4,'P23+P24 monthly Buchungen'!C2:C730,"&lt;"&amp;FM$5+1,'P23+P24 monthly Buchungen'!P2:P730,"Einnahmen")+SUMIFS('P23+P24 monthly Buchungen'!F2:F730,'P23+P24 monthly Buchungen'!D2:D730,$E44,'P23+P24 monthly Buchungen'!C2:C730,"&gt;="&amp;FM$4,'P23+P24 monthly Buchungen'!C2:C730,"&lt;"&amp;FM$5+1,'P23+P24 monthly Buchungen'!L2:L730,"Einnahmen")-SUMIFS('P23+P24 monthly Buchungen'!F2:F730,'P23+P24 monthly Buchungen'!D2:D730,$E44,'P23+P24 monthly Buchungen'!C2:C730,"&gt;="&amp;FM$4,'P23+P24 monthly Buchungen'!C2:C730,"&lt;"&amp;FM$5+1,'P23+P24 monthly Buchungen'!P2:P730,"Ausgaben"))</f>
        <v>0</v>
      </c>
      <c r="FN44" s="21"/>
      <c r="FQ44" s="26">
        <f>-(SUMIFS('P23+P24 monthly Buchungen'!F2:F730,'P23+P24 monthly Buchungen'!D2:D730,$E44,'P23+P24 monthly Buchungen'!C2:C730,"&gt;="&amp;FQ$4,'P23+P24 monthly Buchungen'!C2:C730,"&lt;"&amp;FQ$5+1,'P23+P24 monthly Buchungen'!L2:L730,"Ausgaben")-SUMIFS('P23+P24 monthly Buchungen'!F2:F730,'P23+P24 monthly Buchungen'!D2:D730,$E44,'P23+P24 monthly Buchungen'!C2:C730,"&gt;="&amp;FQ$4,'P23+P24 monthly Buchungen'!C2:C730,"&lt;"&amp;FQ$5+1,'P23+P24 monthly Buchungen'!P2:P730,"Einnahmen")+SUMIFS('P23+P24 monthly Buchungen'!F2:F730,'P23+P24 monthly Buchungen'!D2:D730,$E44,'P23+P24 monthly Buchungen'!C2:C730,"&gt;="&amp;FQ$4,'P23+P24 monthly Buchungen'!C2:C730,"&lt;"&amp;FQ$5+1,'P23+P24 monthly Buchungen'!L2:L730,"Einnahmen")-SUMIFS('P23+P24 monthly Buchungen'!F2:F730,'P23+P24 monthly Buchungen'!D2:D730,$E44,'P23+P24 monthly Buchungen'!C2:C730,"&gt;="&amp;FQ$4,'P23+P24 monthly Buchungen'!C2:C730,"&lt;"&amp;FQ$5+1,'P23+P24 monthly Buchungen'!P2:P730,"Ausgaben"))</f>
        <v>0</v>
      </c>
      <c r="FR44" s="21"/>
      <c r="FU44" s="26">
        <f>-(SUMIFS('P23+P24 monthly Buchungen'!F2:F730,'P23+P24 monthly Buchungen'!D2:D730,$E44,'P23+P24 monthly Buchungen'!C2:C730,"&gt;="&amp;FU$4,'P23+P24 monthly Buchungen'!C2:C730,"&lt;"&amp;FU$5+1,'P23+P24 monthly Buchungen'!L2:L730,"Ausgaben")-SUMIFS('P23+P24 monthly Buchungen'!F2:F730,'P23+P24 monthly Buchungen'!D2:D730,$E44,'P23+P24 monthly Buchungen'!C2:C730,"&gt;="&amp;FU$4,'P23+P24 monthly Buchungen'!C2:C730,"&lt;"&amp;FU$5+1,'P23+P24 monthly Buchungen'!P2:P730,"Einnahmen")+SUMIFS('P23+P24 monthly Buchungen'!F2:F730,'P23+P24 monthly Buchungen'!D2:D730,$E44,'P23+P24 monthly Buchungen'!C2:C730,"&gt;="&amp;FU$4,'P23+P24 monthly Buchungen'!C2:C730,"&lt;"&amp;FU$5+1,'P23+P24 monthly Buchungen'!L2:L730,"Einnahmen")-SUMIFS('P23+P24 monthly Buchungen'!F2:F730,'P23+P24 monthly Buchungen'!D2:D730,$E44,'P23+P24 monthly Buchungen'!C2:C730,"&gt;="&amp;FU$4,'P23+P24 monthly Buchungen'!C2:C730,"&lt;"&amp;FU$5+1,'P23+P24 monthly Buchungen'!P2:P730,"Ausgaben"))</f>
        <v>0</v>
      </c>
      <c r="FV44" s="21"/>
      <c r="FY44" s="26">
        <f>-(SUMIFS('P23+P24 monthly Buchungen'!F2:F730,'P23+P24 monthly Buchungen'!D2:D730,$E44,'P23+P24 monthly Buchungen'!C2:C730,"&gt;="&amp;FY$4,'P23+P24 monthly Buchungen'!C2:C730,"&lt;"&amp;FY$5+1,'P23+P24 monthly Buchungen'!L2:L730,"Ausgaben")-SUMIFS('P23+P24 monthly Buchungen'!F2:F730,'P23+P24 monthly Buchungen'!D2:D730,$E44,'P23+P24 monthly Buchungen'!C2:C730,"&gt;="&amp;FY$4,'P23+P24 monthly Buchungen'!C2:C730,"&lt;"&amp;FY$5+1,'P23+P24 monthly Buchungen'!P2:P730,"Einnahmen")+SUMIFS('P23+P24 monthly Buchungen'!F2:F730,'P23+P24 monthly Buchungen'!D2:D730,$E44,'P23+P24 monthly Buchungen'!C2:C730,"&gt;="&amp;FY$4,'P23+P24 monthly Buchungen'!C2:C730,"&lt;"&amp;FY$5+1,'P23+P24 monthly Buchungen'!L2:L730,"Einnahmen")-SUMIFS('P23+P24 monthly Buchungen'!F2:F730,'P23+P24 monthly Buchungen'!D2:D730,$E44,'P23+P24 monthly Buchungen'!C2:C730,"&gt;="&amp;FY$4,'P23+P24 monthly Buchungen'!C2:C730,"&lt;"&amp;FY$5+1,'P23+P24 monthly Buchungen'!P2:P730,"Ausgaben"))</f>
        <v>0</v>
      </c>
      <c r="FZ44" s="21"/>
      <c r="GC44" s="26">
        <f>-(SUMIFS('P23+P24 monthly Buchungen'!F2:F730,'P23+P24 monthly Buchungen'!D2:D730,$E44,'P23+P24 monthly Buchungen'!C2:C730,"&gt;="&amp;GC$4,'P23+P24 monthly Buchungen'!C2:C730,"&lt;"&amp;GC$5+1,'P23+P24 monthly Buchungen'!L2:L730,"Ausgaben")-SUMIFS('P23+P24 monthly Buchungen'!F2:F730,'P23+P24 monthly Buchungen'!D2:D730,$E44,'P23+P24 monthly Buchungen'!C2:C730,"&gt;="&amp;GC$4,'P23+P24 monthly Buchungen'!C2:C730,"&lt;"&amp;GC$5+1,'P23+P24 monthly Buchungen'!P2:P730,"Einnahmen")+SUMIFS('P23+P24 monthly Buchungen'!F2:F730,'P23+P24 monthly Buchungen'!D2:D730,$E44,'P23+P24 monthly Buchungen'!C2:C730,"&gt;="&amp;GC$4,'P23+P24 monthly Buchungen'!C2:C730,"&lt;"&amp;GC$5+1,'P23+P24 monthly Buchungen'!L2:L730,"Einnahmen")-SUMIFS('P23+P24 monthly Buchungen'!F2:F730,'P23+P24 monthly Buchungen'!D2:D730,$E44,'P23+P24 monthly Buchungen'!C2:C730,"&gt;="&amp;GC$4,'P23+P24 monthly Buchungen'!C2:C730,"&lt;"&amp;GC$5+1,'P23+P24 monthly Buchungen'!P2:P730,"Ausgaben"))</f>
        <v>0</v>
      </c>
    </row>
    <row r="45" spans="2:185" ht="18" x14ac:dyDescent="0.2">
      <c r="C45" s="24" t="s">
        <v>5340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48070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10117.19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0</v>
      </c>
      <c r="AF45" s="45"/>
      <c r="AG45" s="43"/>
      <c r="AH45" s="25"/>
      <c r="AI45" s="46">
        <f>SUM(AK46:AK47)</f>
        <v>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  <c r="AT45" s="25"/>
      <c r="AU45" s="46">
        <f>SUM(AW46:AW47)</f>
        <v>0</v>
      </c>
      <c r="AV45" s="45"/>
      <c r="AW45" s="43"/>
      <c r="AX45" s="25"/>
      <c r="AY45" s="46">
        <f>SUM(BA46:BA47)</f>
        <v>0</v>
      </c>
      <c r="AZ45" s="45"/>
      <c r="BA45" s="43"/>
      <c r="BB45" s="25"/>
      <c r="BC45" s="46">
        <f>SUM(BE46:BE47)</f>
        <v>0</v>
      </c>
      <c r="BD45" s="45"/>
      <c r="BE45" s="43"/>
      <c r="BF45" s="25"/>
      <c r="BG45" s="46">
        <f>SUM(BI46:BI47)</f>
        <v>0</v>
      </c>
      <c r="BH45" s="45"/>
      <c r="BI45" s="43"/>
      <c r="BJ45" s="25"/>
      <c r="BK45" s="46">
        <f>SUM(BM46:BM47)</f>
        <v>0</v>
      </c>
      <c r="BL45" s="45"/>
      <c r="BM45" s="43"/>
      <c r="BN45" s="25"/>
      <c r="BO45" s="46">
        <f>SUM(BQ46:BQ47)</f>
        <v>0</v>
      </c>
      <c r="BP45" s="45"/>
      <c r="BQ45" s="43"/>
      <c r="BR45" s="25"/>
      <c r="BS45" s="46">
        <f>SUM(BU46:BU47)</f>
        <v>50310</v>
      </c>
      <c r="BT45" s="45"/>
      <c r="BU45" s="43"/>
      <c r="BV45" s="25"/>
      <c r="BW45" s="46">
        <f>SUM(BY46:BY47)</f>
        <v>50310</v>
      </c>
      <c r="BX45" s="45"/>
      <c r="BY45" s="43"/>
      <c r="BZ45" s="25"/>
      <c r="CA45" s="46">
        <f>SUM(CC46:CC47)</f>
        <v>0</v>
      </c>
      <c r="CB45" s="45"/>
      <c r="CC45" s="43"/>
      <c r="CD45" s="25"/>
      <c r="CE45" s="46">
        <f>SUM(CG46:CG47)</f>
        <v>0</v>
      </c>
      <c r="CF45" s="45"/>
      <c r="CG45" s="43"/>
      <c r="CH45" s="25"/>
      <c r="CI45" s="46">
        <f>SUM(CK46:CK47)</f>
        <v>0</v>
      </c>
      <c r="CJ45" s="45"/>
      <c r="CK45" s="43"/>
      <c r="CL45" s="25"/>
      <c r="CM45" s="46">
        <f>SUM(CO46:CO47)</f>
        <v>0</v>
      </c>
      <c r="CN45" s="45"/>
      <c r="CO45" s="43"/>
      <c r="CP45" s="25"/>
      <c r="CQ45" s="46">
        <f>SUM(CS46:CS47)</f>
        <v>0</v>
      </c>
      <c r="CR45" s="45"/>
      <c r="CS45" s="43"/>
      <c r="CT45" s="25"/>
      <c r="CU45" s="46">
        <f>SUM(CW46:CW47)</f>
        <v>0</v>
      </c>
      <c r="CV45" s="45"/>
      <c r="CW45" s="43"/>
      <c r="CX45" s="25"/>
      <c r="CY45" s="46">
        <f>SUM(DA46:DA47)</f>
        <v>0</v>
      </c>
      <c r="CZ45" s="45"/>
      <c r="DA45" s="43"/>
      <c r="DB45" s="25"/>
      <c r="DC45" s="46">
        <f>SUM(DE46:DE47)</f>
        <v>0</v>
      </c>
      <c r="DD45" s="45"/>
      <c r="DE45" s="43"/>
      <c r="DF45" s="25"/>
      <c r="DG45" s="46">
        <f>SUM(DI46:DI47)</f>
        <v>10642.53</v>
      </c>
      <c r="DH45" s="45"/>
      <c r="DI45" s="43"/>
      <c r="DJ45" s="25"/>
      <c r="DK45" s="46">
        <f>SUM(DM46:DM47)</f>
        <v>0</v>
      </c>
      <c r="DL45" s="45"/>
      <c r="DM45" s="43"/>
      <c r="DN45" s="25"/>
      <c r="DO45" s="46">
        <f>SUM(DQ46:DQ47)</f>
        <v>0</v>
      </c>
      <c r="DP45" s="45"/>
      <c r="DQ45" s="43"/>
      <c r="DR45" s="25"/>
      <c r="DS45" s="46">
        <f>SUM(DU46:DU47)</f>
        <v>0</v>
      </c>
      <c r="DT45" s="45"/>
      <c r="DU45" s="43"/>
      <c r="DV45" s="25"/>
      <c r="DW45" s="46">
        <f>SUM(DY46:DY47)</f>
        <v>54040</v>
      </c>
      <c r="DX45" s="45"/>
      <c r="DY45" s="43"/>
      <c r="DZ45" s="25"/>
      <c r="EA45" s="46">
        <f>SUM(EC46:EC47)</f>
        <v>54040</v>
      </c>
      <c r="EB45" s="45"/>
      <c r="EC45" s="43"/>
      <c r="ED45" s="25"/>
      <c r="EE45" s="46">
        <f>SUM(EG46:EG47)</f>
        <v>0</v>
      </c>
      <c r="EF45" s="45"/>
      <c r="EG45" s="43"/>
      <c r="EH45" s="25"/>
      <c r="EI45" s="46">
        <f>SUM(EK46:EK47)</f>
        <v>0</v>
      </c>
      <c r="EJ45" s="45"/>
      <c r="EK45" s="43"/>
      <c r="EL45" s="25"/>
      <c r="EM45" s="46">
        <f>SUM(EO46:EO47)</f>
        <v>0</v>
      </c>
      <c r="EN45" s="45"/>
      <c r="EO45" s="43"/>
      <c r="EP45" s="25"/>
      <c r="EQ45" s="46">
        <f>SUM(ES46:ES47)</f>
        <v>0</v>
      </c>
      <c r="ER45" s="45"/>
      <c r="ES45" s="43"/>
      <c r="ET45" s="25"/>
      <c r="EU45" s="46">
        <f>SUM(EW46:EW47)</f>
        <v>0</v>
      </c>
      <c r="EV45" s="45"/>
      <c r="EW45" s="43"/>
      <c r="EX45" s="25"/>
      <c r="EY45" s="46">
        <f>SUM(FA46:FA47)</f>
        <v>0</v>
      </c>
      <c r="EZ45" s="45"/>
      <c r="FA45" s="43"/>
      <c r="FB45" s="25"/>
      <c r="FC45" s="46">
        <f>SUM(FE46:FE47)</f>
        <v>0</v>
      </c>
      <c r="FD45" s="45"/>
      <c r="FE45" s="43"/>
      <c r="FF45" s="25"/>
      <c r="FG45" s="46">
        <f>SUM(FI46:FI47)</f>
        <v>0</v>
      </c>
      <c r="FH45" s="45"/>
      <c r="FI45" s="43"/>
      <c r="FJ45" s="25"/>
      <c r="FK45" s="46">
        <f>SUM(FM46:FM47)</f>
        <v>0</v>
      </c>
      <c r="FL45" s="45"/>
      <c r="FM45" s="43"/>
      <c r="FN45" s="25"/>
      <c r="FO45" s="46">
        <f>SUM(FQ46:FQ47)</f>
        <v>0</v>
      </c>
      <c r="FP45" s="45"/>
      <c r="FQ45" s="43"/>
      <c r="FR45" s="25"/>
      <c r="FS45" s="46">
        <f>SUM(FU46:FU47)</f>
        <v>0</v>
      </c>
      <c r="FT45" s="45"/>
      <c r="FU45" s="43"/>
      <c r="FV45" s="25"/>
      <c r="FW45" s="46">
        <f>SUM(FY46:FY47)</f>
        <v>0</v>
      </c>
      <c r="FX45" s="45"/>
      <c r="FY45" s="43"/>
      <c r="FZ45" s="25"/>
      <c r="GA45" s="46">
        <f>SUM(GC46:GC47)</f>
        <v>0</v>
      </c>
      <c r="GB45" s="45"/>
      <c r="GC45" s="43"/>
    </row>
    <row r="46" spans="2:18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Buchungen'!F2:F730,'P23+P24 monthly Buchungen'!D2:D730,$E46,'P23+P24 monthly Buchungen'!C2:C730,"&gt;="&amp;U$4,'P23+P24 monthly Buchungen'!C2:C730,"&lt;"&amp;U$5+1,'P23+P24 monthly Buchungen'!L2:L730,"Ausgaben")-SUMIFS('P23+P24 monthly Buchungen'!F2:F730,'P23+P24 monthly Buchungen'!D2:D730,$E46,'P23+P24 monthly Buchungen'!C2:C730,"&gt;="&amp;U$4,'P23+P24 monthly Buchungen'!C2:C730,"&lt;"&amp;U$5+1,'P23+P24 monthly Buchungen'!P2:P730,"Einnahmen")+SUMIFS('P23+P24 monthly Buchungen'!F2:F730,'P23+P24 monthly Buchungen'!D2:D730,$E46,'P23+P24 monthly Buchungen'!C2:C730,"&gt;="&amp;U$4,'P23+P24 monthly Buchungen'!C2:C730,"&lt;"&amp;U$5+1,'P23+P24 monthly Buchungen'!L2:L730,"Einnahmen")-SUMIFS('P23+P24 monthly Buchungen'!F2:F730,'P23+P24 monthly Buchungen'!D2:D730,$E46,'P23+P24 monthly Buchungen'!C2:C730,"&gt;="&amp;U$4,'P23+P24 monthly Buchungen'!C2:C730,"&lt;"&amp;U$5+1,'P23+P24 monthly Buchungen'!P2:P730,"Ausgaben"))</f>
        <v>0</v>
      </c>
      <c r="V46" s="21"/>
      <c r="Y46" s="26">
        <f>-(SUMIFS('P23+P24 monthly Buchungen'!F2:F730,'P23+P24 monthly Buchungen'!D2:D730,$E46,'P23+P24 monthly Buchungen'!C2:C730,"&gt;="&amp;Y$4,'P23+P24 monthly Buchungen'!C2:C730,"&lt;"&amp;Y$5+1,'P23+P24 monthly Buchungen'!L2:L730,"Ausgaben")-SUMIFS('P23+P24 monthly Buchungen'!F2:F730,'P23+P24 monthly Buchungen'!D2:D730,$E46,'P23+P24 monthly Buchungen'!C2:C730,"&gt;="&amp;Y$4,'P23+P24 monthly Buchungen'!C2:C730,"&lt;"&amp;Y$5+1,'P23+P24 monthly Buchungen'!P2:P730,"Einnahmen")+SUMIFS('P23+P24 monthly Buchungen'!F2:F730,'P23+P24 monthly Buchungen'!D2:D730,$E46,'P23+P24 monthly Buchungen'!C2:C730,"&gt;="&amp;Y$4,'P23+P24 monthly Buchungen'!C2:C730,"&lt;"&amp;Y$5+1,'P23+P24 monthly Buchungen'!L2:L730,"Einnahmen")-SUMIFS('P23+P24 monthly Buchungen'!F2:F730,'P23+P24 monthly Buchungen'!D2:D730,$E46,'P23+P24 monthly Buchungen'!C2:C730,"&gt;="&amp;Y$4,'P23+P24 monthly Buchungen'!C2:C730,"&lt;"&amp;Y$5+1,'P23+P24 monthly Buchungen'!P2:P730,"Ausgaben"))</f>
        <v>10117.19</v>
      </c>
      <c r="Z46" s="21"/>
      <c r="AC46" s="26">
        <f>-(SUMIFS('P23+P24 monthly Buchungen'!F2:F730,'P23+P24 monthly Buchungen'!D2:D730,$E46,'P23+P24 monthly Buchungen'!C2:C730,"&gt;="&amp;AC$4,'P23+P24 monthly Buchungen'!C2:C730,"&lt;"&amp;AC$5+1,'P23+P24 monthly Buchungen'!L2:L730,"Ausgaben")-SUMIFS('P23+P24 monthly Buchungen'!F2:F730,'P23+P24 monthly Buchungen'!D2:D730,$E46,'P23+P24 monthly Buchungen'!C2:C730,"&gt;="&amp;AC$4,'P23+P24 monthly Buchungen'!C2:C730,"&lt;"&amp;AC$5+1,'P23+P24 monthly Buchungen'!P2:P730,"Einnahmen")+SUMIFS('P23+P24 monthly Buchungen'!F2:F730,'P23+P24 monthly Buchungen'!D2:D730,$E46,'P23+P24 monthly Buchungen'!C2:C730,"&gt;="&amp;AC$4,'P23+P24 monthly Buchungen'!C2:C730,"&lt;"&amp;AC$5+1,'P23+P24 monthly Buchungen'!L2:L730,"Einnahmen")-SUMIFS('P23+P24 monthly Buchungen'!F2:F730,'P23+P24 monthly Buchungen'!D2:D730,$E46,'P23+P24 monthly Buchungen'!C2:C730,"&gt;="&amp;AC$4,'P23+P24 monthly Buchungen'!C2:C730,"&lt;"&amp;AC$5+1,'P23+P24 monthly Buchungen'!P2:P730,"Ausgaben"))</f>
        <v>0</v>
      </c>
      <c r="AD46" s="21"/>
      <c r="AG46" s="26">
        <f>-(SUMIFS('P23+P24 monthly Buchungen'!F2:F730,'P23+P24 monthly Buchungen'!D2:D730,$E46,'P23+P24 monthly Buchungen'!C2:C730,"&gt;="&amp;AG$4,'P23+P24 monthly Buchungen'!C2:C730,"&lt;"&amp;AG$5+1,'P23+P24 monthly Buchungen'!L2:L730,"Ausgaben")-SUMIFS('P23+P24 monthly Buchungen'!F2:F730,'P23+P24 monthly Buchungen'!D2:D730,$E46,'P23+P24 monthly Buchungen'!C2:C730,"&gt;="&amp;AG$4,'P23+P24 monthly Buchungen'!C2:C730,"&lt;"&amp;AG$5+1,'P23+P24 monthly Buchungen'!P2:P730,"Einnahmen")+SUMIFS('P23+P24 monthly Buchungen'!F2:F730,'P23+P24 monthly Buchungen'!D2:D730,$E46,'P23+P24 monthly Buchungen'!C2:C730,"&gt;="&amp;AG$4,'P23+P24 monthly Buchungen'!C2:C730,"&lt;"&amp;AG$5+1,'P23+P24 monthly Buchungen'!L2:L730,"Einnahmen")-SUMIFS('P23+P24 monthly Buchungen'!F2:F730,'P23+P24 monthly Buchungen'!D2:D730,$E46,'P23+P24 monthly Buchungen'!C2:C730,"&gt;="&amp;AG$4,'P23+P24 monthly Buchungen'!C2:C730,"&lt;"&amp;AG$5+1,'P23+P24 monthly Buchungen'!P2:P730,"Ausgaben"))</f>
        <v>0</v>
      </c>
      <c r="AH46" s="21"/>
      <c r="AK46" s="26">
        <f>-(SUMIFS('P23+P24 monthly Buchungen'!F2:F730,'P23+P24 monthly Buchungen'!D2:D730,$E46,'P23+P24 monthly Buchungen'!C2:C730,"&gt;="&amp;AK$4,'P23+P24 monthly Buchungen'!C2:C730,"&lt;"&amp;AK$5+1,'P23+P24 monthly Buchungen'!L2:L730,"Ausgaben")-SUMIFS('P23+P24 monthly Buchungen'!F2:F730,'P23+P24 monthly Buchungen'!D2:D730,$E46,'P23+P24 monthly Buchungen'!C2:C730,"&gt;="&amp;AK$4,'P23+P24 monthly Buchungen'!C2:C730,"&lt;"&amp;AK$5+1,'P23+P24 monthly Buchungen'!P2:P730,"Einnahmen")+SUMIFS('P23+P24 monthly Buchungen'!F2:F730,'P23+P24 monthly Buchungen'!D2:D730,$E46,'P23+P24 monthly Buchungen'!C2:C730,"&gt;="&amp;AK$4,'P23+P24 monthly Buchungen'!C2:C730,"&lt;"&amp;AK$5+1,'P23+P24 monthly Buchungen'!L2:L730,"Einnahmen")-SUMIFS('P23+P24 monthly Buchungen'!F2:F730,'P23+P24 monthly Buchungen'!D2:D730,$E46,'P23+P24 monthly Buchungen'!C2:C730,"&gt;="&amp;AK$4,'P23+P24 monthly Buchungen'!C2:C730,"&lt;"&amp;AK$5+1,'P23+P24 monthly Buchungen'!P2:P730,"Ausgaben"))</f>
        <v>0</v>
      </c>
      <c r="AL46" s="21"/>
      <c r="AO46" s="26">
        <f>-(SUMIFS('P23+P24 monthly Buchungen'!F2:F730,'P23+P24 monthly Buchungen'!D2:D730,$E46,'P23+P24 monthly Buchungen'!C2:C730,"&gt;="&amp;AO$4,'P23+P24 monthly Buchungen'!C2:C730,"&lt;"&amp;AO$5+1,'P23+P24 monthly Buchungen'!L2:L730,"Ausgaben")-SUMIFS('P23+P24 monthly Buchungen'!F2:F730,'P23+P24 monthly Buchungen'!D2:D730,$E46,'P23+P24 monthly Buchungen'!C2:C730,"&gt;="&amp;AO$4,'P23+P24 monthly Buchungen'!C2:C730,"&lt;"&amp;AO$5+1,'P23+P24 monthly Buchungen'!P2:P730,"Einnahmen")+SUMIFS('P23+P24 monthly Buchungen'!F2:F730,'P23+P24 monthly Buchungen'!D2:D730,$E46,'P23+P24 monthly Buchungen'!C2:C730,"&gt;="&amp;AO$4,'P23+P24 monthly Buchungen'!C2:C730,"&lt;"&amp;AO$5+1,'P23+P24 monthly Buchungen'!L2:L730,"Einnahmen")-SUMIFS('P23+P24 monthly Buchungen'!F2:F730,'P23+P24 monthly Buchungen'!D2:D730,$E46,'P23+P24 monthly Buchungen'!C2:C730,"&gt;="&amp;AO$4,'P23+P24 monthly Buchungen'!C2:C730,"&lt;"&amp;AO$5+1,'P23+P24 monthly Buchungen'!P2:P730,"Ausgaben"))</f>
        <v>0</v>
      </c>
      <c r="AP46" s="21"/>
      <c r="AS46" s="26">
        <f>-(SUMIFS('P23+P24 monthly Buchungen'!F2:F730,'P23+P24 monthly Buchungen'!D2:D730,$E46,'P23+P24 monthly Buchungen'!C2:C730,"&gt;="&amp;AS$4,'P23+P24 monthly Buchungen'!C2:C730,"&lt;"&amp;AS$5+1,'P23+P24 monthly Buchungen'!L2:L730,"Ausgaben")-SUMIFS('P23+P24 monthly Buchungen'!F2:F730,'P23+P24 monthly Buchungen'!D2:D730,$E46,'P23+P24 monthly Buchungen'!C2:C730,"&gt;="&amp;AS$4,'P23+P24 monthly Buchungen'!C2:C730,"&lt;"&amp;AS$5+1,'P23+P24 monthly Buchungen'!P2:P730,"Einnahmen")+SUMIFS('P23+P24 monthly Buchungen'!F2:F730,'P23+P24 monthly Buchungen'!D2:D730,$E46,'P23+P24 monthly Buchungen'!C2:C730,"&gt;="&amp;AS$4,'P23+P24 monthly Buchungen'!C2:C730,"&lt;"&amp;AS$5+1,'P23+P24 monthly Buchungen'!L2:L730,"Einnahmen")-SUMIFS('P23+P24 monthly Buchungen'!F2:F730,'P23+P24 monthly Buchungen'!D2:D730,$E46,'P23+P24 monthly Buchungen'!C2:C730,"&gt;="&amp;AS$4,'P23+P24 monthly Buchungen'!C2:C730,"&lt;"&amp;AS$5+1,'P23+P24 monthly Buchungen'!P2:P730,"Ausgaben"))</f>
        <v>0</v>
      </c>
      <c r="AT46" s="21"/>
      <c r="AW46" s="26">
        <f>-(SUMIFS('P23+P24 monthly Buchungen'!F2:F730,'P23+P24 monthly Buchungen'!D2:D730,$E46,'P23+P24 monthly Buchungen'!C2:C730,"&gt;="&amp;AW$4,'P23+P24 monthly Buchungen'!C2:C730,"&lt;"&amp;AW$5+1,'P23+P24 monthly Buchungen'!L2:L730,"Ausgaben")-SUMIFS('P23+P24 monthly Buchungen'!F2:F730,'P23+P24 monthly Buchungen'!D2:D730,$E46,'P23+P24 monthly Buchungen'!C2:C730,"&gt;="&amp;AW$4,'P23+P24 monthly Buchungen'!C2:C730,"&lt;"&amp;AW$5+1,'P23+P24 monthly Buchungen'!P2:P730,"Einnahmen")+SUMIFS('P23+P24 monthly Buchungen'!F2:F730,'P23+P24 monthly Buchungen'!D2:D730,$E46,'P23+P24 monthly Buchungen'!C2:C730,"&gt;="&amp;AW$4,'P23+P24 monthly Buchungen'!C2:C730,"&lt;"&amp;AW$5+1,'P23+P24 monthly Buchungen'!L2:L730,"Einnahmen")-SUMIFS('P23+P24 monthly Buchungen'!F2:F730,'P23+P24 monthly Buchungen'!D2:D730,$E46,'P23+P24 monthly Buchungen'!C2:C730,"&gt;="&amp;AW$4,'P23+P24 monthly Buchungen'!C2:C730,"&lt;"&amp;AW$5+1,'P23+P24 monthly Buchungen'!P2:P730,"Ausgaben"))</f>
        <v>0</v>
      </c>
      <c r="AX46" s="21"/>
      <c r="BA46" s="26">
        <f>-(SUMIFS('P23+P24 monthly Buchungen'!F2:F730,'P23+P24 monthly Buchungen'!D2:D730,$E46,'P23+P24 monthly Buchungen'!C2:C730,"&gt;="&amp;BA$4,'P23+P24 monthly Buchungen'!C2:C730,"&lt;"&amp;BA$5+1,'P23+P24 monthly Buchungen'!L2:L730,"Ausgaben")-SUMIFS('P23+P24 monthly Buchungen'!F2:F730,'P23+P24 monthly Buchungen'!D2:D730,$E46,'P23+P24 monthly Buchungen'!C2:C730,"&gt;="&amp;BA$4,'P23+P24 monthly Buchungen'!C2:C730,"&lt;"&amp;BA$5+1,'P23+P24 monthly Buchungen'!P2:P730,"Einnahmen")+SUMIFS('P23+P24 monthly Buchungen'!F2:F730,'P23+P24 monthly Buchungen'!D2:D730,$E46,'P23+P24 monthly Buchungen'!C2:C730,"&gt;="&amp;BA$4,'P23+P24 monthly Buchungen'!C2:C730,"&lt;"&amp;BA$5+1,'P23+P24 monthly Buchungen'!L2:L730,"Einnahmen")-SUMIFS('P23+P24 monthly Buchungen'!F2:F730,'P23+P24 monthly Buchungen'!D2:D730,$E46,'P23+P24 monthly Buchungen'!C2:C730,"&gt;="&amp;BA$4,'P23+P24 monthly Buchungen'!C2:C730,"&lt;"&amp;BA$5+1,'P23+P24 monthly Buchungen'!P2:P730,"Ausgaben"))</f>
        <v>0</v>
      </c>
      <c r="BB46" s="21"/>
      <c r="BE46" s="26">
        <f>-(SUMIFS('P23+P24 monthly Buchungen'!F2:F730,'P23+P24 monthly Buchungen'!D2:D730,$E46,'P23+P24 monthly Buchungen'!C2:C730,"&gt;="&amp;BE$4,'P23+P24 monthly Buchungen'!C2:C730,"&lt;"&amp;BE$5+1,'P23+P24 monthly Buchungen'!L2:L730,"Ausgaben")-SUMIFS('P23+P24 monthly Buchungen'!F2:F730,'P23+P24 monthly Buchungen'!D2:D730,$E46,'P23+P24 monthly Buchungen'!C2:C730,"&gt;="&amp;BE$4,'P23+P24 monthly Buchungen'!C2:C730,"&lt;"&amp;BE$5+1,'P23+P24 monthly Buchungen'!P2:P730,"Einnahmen")+SUMIFS('P23+P24 monthly Buchungen'!F2:F730,'P23+P24 monthly Buchungen'!D2:D730,$E46,'P23+P24 monthly Buchungen'!C2:C730,"&gt;="&amp;BE$4,'P23+P24 monthly Buchungen'!C2:C730,"&lt;"&amp;BE$5+1,'P23+P24 monthly Buchungen'!L2:L730,"Einnahmen")-SUMIFS('P23+P24 monthly Buchungen'!F2:F730,'P23+P24 monthly Buchungen'!D2:D730,$E46,'P23+P24 monthly Buchungen'!C2:C730,"&gt;="&amp;BE$4,'P23+P24 monthly Buchungen'!C2:C730,"&lt;"&amp;BE$5+1,'P23+P24 monthly Buchungen'!P2:P730,"Ausgaben"))</f>
        <v>0</v>
      </c>
      <c r="BF46" s="21"/>
      <c r="BI46" s="26">
        <f>-(SUMIFS('P23+P24 monthly Buchungen'!F2:F730,'P23+P24 monthly Buchungen'!D2:D730,$E46,'P23+P24 monthly Buchungen'!C2:C730,"&gt;="&amp;BI$4,'P23+P24 monthly Buchungen'!C2:C730,"&lt;"&amp;BI$5+1,'P23+P24 monthly Buchungen'!L2:L730,"Ausgaben")-SUMIFS('P23+P24 monthly Buchungen'!F2:F730,'P23+P24 monthly Buchungen'!D2:D730,$E46,'P23+P24 monthly Buchungen'!C2:C730,"&gt;="&amp;BI$4,'P23+P24 monthly Buchungen'!C2:C730,"&lt;"&amp;BI$5+1,'P23+P24 monthly Buchungen'!P2:P730,"Einnahmen")+SUMIFS('P23+P24 monthly Buchungen'!F2:F730,'P23+P24 monthly Buchungen'!D2:D730,$E46,'P23+P24 monthly Buchungen'!C2:C730,"&gt;="&amp;BI$4,'P23+P24 monthly Buchungen'!C2:C730,"&lt;"&amp;BI$5+1,'P23+P24 monthly Buchungen'!L2:L730,"Einnahmen")-SUMIFS('P23+P24 monthly Buchungen'!F2:F730,'P23+P24 monthly Buchungen'!D2:D730,$E46,'P23+P24 monthly Buchungen'!C2:C730,"&gt;="&amp;BI$4,'P23+P24 monthly Buchungen'!C2:C730,"&lt;"&amp;BI$5+1,'P23+P24 monthly Buchungen'!P2:P730,"Ausgaben"))</f>
        <v>0</v>
      </c>
      <c r="BJ46" s="21"/>
      <c r="BM46" s="26">
        <f>-(SUMIFS('P23+P24 monthly Buchungen'!F2:F730,'P23+P24 monthly Buchungen'!D2:D730,$E46,'P23+P24 monthly Buchungen'!C2:C730,"&gt;="&amp;BM$4,'P23+P24 monthly Buchungen'!C2:C730,"&lt;"&amp;BM$5+1,'P23+P24 monthly Buchungen'!L2:L730,"Ausgaben")-SUMIFS('P23+P24 monthly Buchungen'!F2:F730,'P23+P24 monthly Buchungen'!D2:D730,$E46,'P23+P24 monthly Buchungen'!C2:C730,"&gt;="&amp;BM$4,'P23+P24 monthly Buchungen'!C2:C730,"&lt;"&amp;BM$5+1,'P23+P24 monthly Buchungen'!P2:P730,"Einnahmen")+SUMIFS('P23+P24 monthly Buchungen'!F2:F730,'P23+P24 monthly Buchungen'!D2:D730,$E46,'P23+P24 monthly Buchungen'!C2:C730,"&gt;="&amp;BM$4,'P23+P24 monthly Buchungen'!C2:C730,"&lt;"&amp;BM$5+1,'P23+P24 monthly Buchungen'!L2:L730,"Einnahmen")-SUMIFS('P23+P24 monthly Buchungen'!F2:F730,'P23+P24 monthly Buchungen'!D2:D730,$E46,'P23+P24 monthly Buchungen'!C2:C730,"&gt;="&amp;BM$4,'P23+P24 monthly Buchungen'!C2:C730,"&lt;"&amp;BM$5+1,'P23+P24 monthly Buchungen'!P2:P730,"Ausgaben"))</f>
        <v>0</v>
      </c>
      <c r="BN46" s="21"/>
      <c r="BQ46" s="26">
        <f>-(SUMIFS('P23+P24 monthly Buchungen'!F2:F730,'P23+P24 monthly Buchungen'!D2:D730,$E46,'P23+P24 monthly Buchungen'!C2:C730,"&gt;="&amp;BQ$4,'P23+P24 monthly Buchungen'!C2:C730,"&lt;"&amp;BQ$5+1,'P23+P24 monthly Buchungen'!L2:L730,"Ausgaben")-SUMIFS('P23+P24 monthly Buchungen'!F2:F730,'P23+P24 monthly Buchungen'!D2:D730,$E46,'P23+P24 monthly Buchungen'!C2:C730,"&gt;="&amp;BQ$4,'P23+P24 monthly Buchungen'!C2:C730,"&lt;"&amp;BQ$5+1,'P23+P24 monthly Buchungen'!P2:P730,"Einnahmen")+SUMIFS('P23+P24 monthly Buchungen'!F2:F730,'P23+P24 monthly Buchungen'!D2:D730,$E46,'P23+P24 monthly Buchungen'!C2:C730,"&gt;="&amp;BQ$4,'P23+P24 monthly Buchungen'!C2:C730,"&lt;"&amp;BQ$5+1,'P23+P24 monthly Buchungen'!L2:L730,"Einnahmen")-SUMIFS('P23+P24 monthly Buchungen'!F2:F730,'P23+P24 monthly Buchungen'!D2:D730,$E46,'P23+P24 monthly Buchungen'!C2:C730,"&gt;="&amp;BQ$4,'P23+P24 monthly Buchungen'!C2:C730,"&lt;"&amp;BQ$5+1,'P23+P24 monthly Buchungen'!P2:P730,"Ausgaben"))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Buchungen'!F2:F730,'P23+P24 monthly Buchungen'!D2:D730,$E46,'P23+P24 monthly Buchungen'!C2:C730,"&gt;="&amp;CC$4,'P23+P24 monthly Buchungen'!C2:C730,"&lt;"&amp;CC$5+1,'P23+P24 monthly Buchungen'!L2:L730,"Ausgaben")-SUMIFS('P23+P24 monthly Buchungen'!F2:F730,'P23+P24 monthly Buchungen'!D2:D730,$E46,'P23+P24 monthly Buchungen'!C2:C730,"&gt;="&amp;CC$4,'P23+P24 monthly Buchungen'!C2:C730,"&lt;"&amp;CC$5+1,'P23+P24 monthly Buchungen'!P2:P730,"Einnahmen")+SUMIFS('P23+P24 monthly Buchungen'!F2:F730,'P23+P24 monthly Buchungen'!D2:D730,$E46,'P23+P24 monthly Buchungen'!C2:C730,"&gt;="&amp;CC$4,'P23+P24 monthly Buchungen'!C2:C730,"&lt;"&amp;CC$5+1,'P23+P24 monthly Buchungen'!L2:L730,"Einnahmen")-SUMIFS('P23+P24 monthly Buchungen'!F2:F730,'P23+P24 monthly Buchungen'!D2:D730,$E46,'P23+P24 monthly Buchungen'!C2:C730,"&gt;="&amp;CC$4,'P23+P24 monthly Buchungen'!C2:C730,"&lt;"&amp;CC$5+1,'P23+P24 monthly Buchungen'!P2:P730,"Ausgaben"))</f>
        <v>0</v>
      </c>
      <c r="CD46" s="21"/>
      <c r="CG46" s="26">
        <f>-(SUMIFS('P23+P24 monthly Buchungen'!F2:F730,'P23+P24 monthly Buchungen'!D2:D730,$E46,'P23+P24 monthly Buchungen'!C2:C730,"&gt;="&amp;CG$4,'P23+P24 monthly Buchungen'!C2:C730,"&lt;"&amp;CG$5+1,'P23+P24 monthly Buchungen'!L2:L730,"Ausgaben")-SUMIFS('P23+P24 monthly Buchungen'!F2:F730,'P23+P24 monthly Buchungen'!D2:D730,$E46,'P23+P24 monthly Buchungen'!C2:C730,"&gt;="&amp;CG$4,'P23+P24 monthly Buchungen'!C2:C730,"&lt;"&amp;CG$5+1,'P23+P24 monthly Buchungen'!P2:P730,"Einnahmen")+SUMIFS('P23+P24 monthly Buchungen'!F2:F730,'P23+P24 monthly Buchungen'!D2:D730,$E46,'P23+P24 monthly Buchungen'!C2:C730,"&gt;="&amp;CG$4,'P23+P24 monthly Buchungen'!C2:C730,"&lt;"&amp;CG$5+1,'P23+P24 monthly Buchungen'!L2:L730,"Einnahmen")-SUMIFS('P23+P24 monthly Buchungen'!F2:F730,'P23+P24 monthly Buchungen'!D2:D730,$E46,'P23+P24 monthly Buchungen'!C2:C730,"&gt;="&amp;CG$4,'P23+P24 monthly Buchungen'!C2:C730,"&lt;"&amp;CG$5+1,'P23+P24 monthly Buchungen'!P2:P730,"Ausgaben"))</f>
        <v>0</v>
      </c>
      <c r="CH46" s="21"/>
      <c r="CK46" s="26">
        <f>-(SUMIFS('P23+P24 monthly Buchungen'!F2:F730,'P23+P24 monthly Buchungen'!D2:D730,$E46,'P23+P24 monthly Buchungen'!C2:C730,"&gt;="&amp;CK$4,'P23+P24 monthly Buchungen'!C2:C730,"&lt;"&amp;CK$5+1,'P23+P24 monthly Buchungen'!L2:L730,"Ausgaben")-SUMIFS('P23+P24 monthly Buchungen'!F2:F730,'P23+P24 monthly Buchungen'!D2:D730,$E46,'P23+P24 monthly Buchungen'!C2:C730,"&gt;="&amp;CK$4,'P23+P24 monthly Buchungen'!C2:C730,"&lt;"&amp;CK$5+1,'P23+P24 monthly Buchungen'!P2:P730,"Einnahmen")+SUMIFS('P23+P24 monthly Buchungen'!F2:F730,'P23+P24 monthly Buchungen'!D2:D730,$E46,'P23+P24 monthly Buchungen'!C2:C730,"&gt;="&amp;CK$4,'P23+P24 monthly Buchungen'!C2:C730,"&lt;"&amp;CK$5+1,'P23+P24 monthly Buchungen'!L2:L730,"Einnahmen")-SUMIFS('P23+P24 monthly Buchungen'!F2:F730,'P23+P24 monthly Buchungen'!D2:D730,$E46,'P23+P24 monthly Buchungen'!C2:C730,"&gt;="&amp;CK$4,'P23+P24 monthly Buchungen'!C2:C730,"&lt;"&amp;CK$5+1,'P23+P24 monthly Buchungen'!P2:P730,"Ausgaben"))</f>
        <v>0</v>
      </c>
      <c r="CL46" s="21"/>
      <c r="CO46" s="26">
        <f>-(SUMIFS('P23+P24 monthly Buchungen'!F2:F730,'P23+P24 monthly Buchungen'!D2:D730,$E46,'P23+P24 monthly Buchungen'!C2:C730,"&gt;="&amp;CO$4,'P23+P24 monthly Buchungen'!C2:C730,"&lt;"&amp;CO$5+1,'P23+P24 monthly Buchungen'!L2:L730,"Ausgaben")-SUMIFS('P23+P24 monthly Buchungen'!F2:F730,'P23+P24 monthly Buchungen'!D2:D730,$E46,'P23+P24 monthly Buchungen'!C2:C730,"&gt;="&amp;CO$4,'P23+P24 monthly Buchungen'!C2:C730,"&lt;"&amp;CO$5+1,'P23+P24 monthly Buchungen'!P2:P730,"Einnahmen")+SUMIFS('P23+P24 monthly Buchungen'!F2:F730,'P23+P24 monthly Buchungen'!D2:D730,$E46,'P23+P24 monthly Buchungen'!C2:C730,"&gt;="&amp;CO$4,'P23+P24 monthly Buchungen'!C2:C730,"&lt;"&amp;CO$5+1,'P23+P24 monthly Buchungen'!L2:L730,"Einnahmen")-SUMIFS('P23+P24 monthly Buchungen'!F2:F730,'P23+P24 monthly Buchungen'!D2:D730,$E46,'P23+P24 monthly Buchungen'!C2:C730,"&gt;="&amp;CO$4,'P23+P24 monthly Buchungen'!C2:C730,"&lt;"&amp;CO$5+1,'P23+P24 monthly Buchungen'!P2:P730,"Ausgaben"))</f>
        <v>0</v>
      </c>
      <c r="CP46" s="21"/>
      <c r="CS46" s="26">
        <f>-(SUMIFS('P23+P24 monthly Buchungen'!F2:F730,'P23+P24 monthly Buchungen'!D2:D730,$E46,'P23+P24 monthly Buchungen'!C2:C730,"&gt;="&amp;CS$4,'P23+P24 monthly Buchungen'!C2:C730,"&lt;"&amp;CS$5+1,'P23+P24 monthly Buchungen'!L2:L730,"Ausgaben")-SUMIFS('P23+P24 monthly Buchungen'!F2:F730,'P23+P24 monthly Buchungen'!D2:D730,$E46,'P23+P24 monthly Buchungen'!C2:C730,"&gt;="&amp;CS$4,'P23+P24 monthly Buchungen'!C2:C730,"&lt;"&amp;CS$5+1,'P23+P24 monthly Buchungen'!P2:P730,"Einnahmen")+SUMIFS('P23+P24 monthly Buchungen'!F2:F730,'P23+P24 monthly Buchungen'!D2:D730,$E46,'P23+P24 monthly Buchungen'!C2:C730,"&gt;="&amp;CS$4,'P23+P24 monthly Buchungen'!C2:C730,"&lt;"&amp;CS$5+1,'P23+P24 monthly Buchungen'!L2:L730,"Einnahmen")-SUMIFS('P23+P24 monthly Buchungen'!F2:F730,'P23+P24 monthly Buchungen'!D2:D730,$E46,'P23+P24 monthly Buchungen'!C2:C730,"&gt;="&amp;CS$4,'P23+P24 monthly Buchungen'!C2:C730,"&lt;"&amp;CS$5+1,'P23+P24 monthly Buchungen'!P2:P730,"Ausgaben"))</f>
        <v>0</v>
      </c>
      <c r="CT46" s="21"/>
      <c r="CW46" s="26">
        <f>-(SUMIFS('P23+P24 monthly Buchungen'!F2:F730,'P23+P24 monthly Buchungen'!D2:D730,$E46,'P23+P24 monthly Buchungen'!C2:C730,"&gt;="&amp;CW$4,'P23+P24 monthly Buchungen'!C2:C730,"&lt;"&amp;CW$5+1,'P23+P24 monthly Buchungen'!L2:L730,"Ausgaben")-SUMIFS('P23+P24 monthly Buchungen'!F2:F730,'P23+P24 monthly Buchungen'!D2:D730,$E46,'P23+P24 monthly Buchungen'!C2:C730,"&gt;="&amp;CW$4,'P23+P24 monthly Buchungen'!C2:C730,"&lt;"&amp;CW$5+1,'P23+P24 monthly Buchungen'!P2:P730,"Einnahmen")+SUMIFS('P23+P24 monthly Buchungen'!F2:F730,'P23+P24 monthly Buchungen'!D2:D730,$E46,'P23+P24 monthly Buchungen'!C2:C730,"&gt;="&amp;CW$4,'P23+P24 monthly Buchungen'!C2:C730,"&lt;"&amp;CW$5+1,'P23+P24 monthly Buchungen'!L2:L730,"Einnahmen")-SUMIFS('P23+P24 monthly Buchungen'!F2:F730,'P23+P24 monthly Buchungen'!D2:D730,$E46,'P23+P24 monthly Buchungen'!C2:C730,"&gt;="&amp;CW$4,'P23+P24 monthly Buchungen'!C2:C730,"&lt;"&amp;CW$5+1,'P23+P24 monthly Buchungen'!P2:P730,"Ausgaben"))</f>
        <v>0</v>
      </c>
      <c r="CX46" s="21"/>
      <c r="DA46" s="26">
        <f>-(SUMIFS('P23+P24 monthly Buchungen'!F2:F730,'P23+P24 monthly Buchungen'!D2:D730,$E46,'P23+P24 monthly Buchungen'!C2:C730,"&gt;="&amp;DA$4,'P23+P24 monthly Buchungen'!C2:C730,"&lt;"&amp;DA$5+1,'P23+P24 monthly Buchungen'!L2:L730,"Ausgaben")-SUMIFS('P23+P24 monthly Buchungen'!F2:F730,'P23+P24 monthly Buchungen'!D2:D730,$E46,'P23+P24 monthly Buchungen'!C2:C730,"&gt;="&amp;DA$4,'P23+P24 monthly Buchungen'!C2:C730,"&lt;"&amp;DA$5+1,'P23+P24 monthly Buchungen'!P2:P730,"Einnahmen")+SUMIFS('P23+P24 monthly Buchungen'!F2:F730,'P23+P24 monthly Buchungen'!D2:D730,$E46,'P23+P24 monthly Buchungen'!C2:C730,"&gt;="&amp;DA$4,'P23+P24 monthly Buchungen'!C2:C730,"&lt;"&amp;DA$5+1,'P23+P24 monthly Buchungen'!L2:L730,"Einnahmen")-SUMIFS('P23+P24 monthly Buchungen'!F2:F730,'P23+P24 monthly Buchungen'!D2:D730,$E46,'P23+P24 monthly Buchungen'!C2:C730,"&gt;="&amp;DA$4,'P23+P24 monthly Buchungen'!C2:C730,"&lt;"&amp;DA$5+1,'P23+P24 monthly Buchungen'!P2:P730,"Ausgaben"))</f>
        <v>0</v>
      </c>
      <c r="DB46" s="21"/>
      <c r="DE46" s="26">
        <f>-(SUMIFS('P23+P24 monthly Buchungen'!F2:F730,'P23+P24 monthly Buchungen'!D2:D730,$E46,'P23+P24 monthly Buchungen'!C2:C730,"&gt;="&amp;DE$4,'P23+P24 monthly Buchungen'!C2:C730,"&lt;"&amp;DE$5+1,'P23+P24 monthly Buchungen'!L2:L730,"Ausgaben")-SUMIFS('P23+P24 monthly Buchungen'!F2:F730,'P23+P24 monthly Buchungen'!D2:D730,$E46,'P23+P24 monthly Buchungen'!C2:C730,"&gt;="&amp;DE$4,'P23+P24 monthly Buchungen'!C2:C730,"&lt;"&amp;DE$5+1,'P23+P24 monthly Buchungen'!P2:P730,"Einnahmen")+SUMIFS('P23+P24 monthly Buchungen'!F2:F730,'P23+P24 monthly Buchungen'!D2:D730,$E46,'P23+P24 monthly Buchungen'!C2:C730,"&gt;="&amp;DE$4,'P23+P24 monthly Buchungen'!C2:C730,"&lt;"&amp;DE$5+1,'P23+P24 monthly Buchungen'!L2:L730,"Einnahmen")-SUMIFS('P23+P24 monthly Buchungen'!F2:F730,'P23+P24 monthly Buchungen'!D2:D730,$E46,'P23+P24 monthly Buchungen'!C2:C730,"&gt;="&amp;DE$4,'P23+P24 monthly Buchungen'!C2:C730,"&lt;"&amp;DE$5+1,'P23+P24 monthly Buchungen'!P2:P730,"Ausgaben"))</f>
        <v>0</v>
      </c>
      <c r="DF46" s="21"/>
      <c r="DI46" s="26">
        <f>-(SUMIFS('P23+P24 monthly Buchungen'!F2:F730,'P23+P24 monthly Buchungen'!D2:D730,$E46,'P23+P24 monthly Buchungen'!C2:C730,"&gt;="&amp;DI$4,'P23+P24 monthly Buchungen'!C2:C730,"&lt;"&amp;DI$5+1,'P23+P24 monthly Buchungen'!L2:L730,"Ausgaben")-SUMIFS('P23+P24 monthly Buchungen'!F2:F730,'P23+P24 monthly Buchungen'!D2:D730,$E46,'P23+P24 monthly Buchungen'!C2:C730,"&gt;="&amp;DI$4,'P23+P24 monthly Buchungen'!C2:C730,"&lt;"&amp;DI$5+1,'P23+P24 monthly Buchungen'!P2:P730,"Einnahmen")+SUMIFS('P23+P24 monthly Buchungen'!F2:F730,'P23+P24 monthly Buchungen'!D2:D730,$E46,'P23+P24 monthly Buchungen'!C2:C730,"&gt;="&amp;DI$4,'P23+P24 monthly Buchungen'!C2:C730,"&lt;"&amp;DI$5+1,'P23+P24 monthly Buchungen'!L2:L730,"Einnahmen")-SUMIFS('P23+P24 monthly Buchungen'!F2:F730,'P23+P24 monthly Buchungen'!D2:D730,$E46,'P23+P24 monthly Buchungen'!C2:C730,"&gt;="&amp;DI$4,'P23+P24 monthly Buchungen'!C2:C730,"&lt;"&amp;DI$5+1,'P23+P24 monthly Buchungen'!P2:P730,"Ausgaben"))</f>
        <v>10642.53</v>
      </c>
      <c r="DJ46" s="21"/>
      <c r="DM46" s="26">
        <f>-(SUMIFS('P23+P24 monthly Buchungen'!F2:F730,'P23+P24 monthly Buchungen'!D2:D730,$E46,'P23+P24 monthly Buchungen'!C2:C730,"&gt;="&amp;DM$4,'P23+P24 monthly Buchungen'!C2:C730,"&lt;"&amp;DM$5+1,'P23+P24 monthly Buchungen'!L2:L730,"Ausgaben")-SUMIFS('P23+P24 monthly Buchungen'!F2:F730,'P23+P24 monthly Buchungen'!D2:D730,$E46,'P23+P24 monthly Buchungen'!C2:C730,"&gt;="&amp;DM$4,'P23+P24 monthly Buchungen'!C2:C730,"&lt;"&amp;DM$5+1,'P23+P24 monthly Buchungen'!P2:P730,"Einnahmen")+SUMIFS('P23+P24 monthly Buchungen'!F2:F730,'P23+P24 monthly Buchungen'!D2:D730,$E46,'P23+P24 monthly Buchungen'!C2:C730,"&gt;="&amp;DM$4,'P23+P24 monthly Buchungen'!C2:C730,"&lt;"&amp;DM$5+1,'P23+P24 monthly Buchungen'!L2:L730,"Einnahmen")-SUMIFS('P23+P24 monthly Buchungen'!F2:F730,'P23+P24 monthly Buchungen'!D2:D730,$E46,'P23+P24 monthly Buchungen'!C2:C730,"&gt;="&amp;DM$4,'P23+P24 monthly Buchungen'!C2:C730,"&lt;"&amp;DM$5+1,'P23+P24 monthly Buchungen'!P2:P730,"Ausgaben"))</f>
        <v>0</v>
      </c>
      <c r="DN46" s="21"/>
      <c r="DQ46" s="26">
        <f>-(SUMIFS('P23+P24 monthly Buchungen'!F2:F730,'P23+P24 monthly Buchungen'!D2:D730,$E46,'P23+P24 monthly Buchungen'!C2:C730,"&gt;="&amp;DQ$4,'P23+P24 monthly Buchungen'!C2:C730,"&lt;"&amp;DQ$5+1,'P23+P24 monthly Buchungen'!L2:L730,"Ausgaben")-SUMIFS('P23+P24 monthly Buchungen'!F2:F730,'P23+P24 monthly Buchungen'!D2:D730,$E46,'P23+P24 monthly Buchungen'!C2:C730,"&gt;="&amp;DQ$4,'P23+P24 monthly Buchungen'!C2:C730,"&lt;"&amp;DQ$5+1,'P23+P24 monthly Buchungen'!P2:P730,"Einnahmen")+SUMIFS('P23+P24 monthly Buchungen'!F2:F730,'P23+P24 monthly Buchungen'!D2:D730,$E46,'P23+P24 monthly Buchungen'!C2:C730,"&gt;="&amp;DQ$4,'P23+P24 monthly Buchungen'!C2:C730,"&lt;"&amp;DQ$5+1,'P23+P24 monthly Buchungen'!L2:L730,"Einnahmen")-SUMIFS('P23+P24 monthly Buchungen'!F2:F730,'P23+P24 monthly Buchungen'!D2:D730,$E46,'P23+P24 monthly Buchungen'!C2:C730,"&gt;="&amp;DQ$4,'P23+P24 monthly Buchungen'!C2:C730,"&lt;"&amp;DQ$5+1,'P23+P24 monthly Buchungen'!P2:P730,"Ausgaben"))</f>
        <v>0</v>
      </c>
      <c r="DR46" s="21"/>
      <c r="DU46" s="26">
        <f>-(SUMIFS('P23+P24 monthly Buchungen'!F2:F730,'P23+P24 monthly Buchungen'!D2:D730,$E46,'P23+P24 monthly Buchungen'!C2:C730,"&gt;="&amp;DU$4,'P23+P24 monthly Buchungen'!C2:C730,"&lt;"&amp;DU$5+1,'P23+P24 monthly Buchungen'!L2:L730,"Ausgaben")-SUMIFS('P23+P24 monthly Buchungen'!F2:F730,'P23+P24 monthly Buchungen'!D2:D730,$E46,'P23+P24 monthly Buchungen'!C2:C730,"&gt;="&amp;DU$4,'P23+P24 monthly Buchungen'!C2:C730,"&lt;"&amp;DU$5+1,'P23+P24 monthly Buchungen'!P2:P730,"Einnahmen")+SUMIFS('P23+P24 monthly Buchungen'!F2:F730,'P23+P24 monthly Buchungen'!D2:D730,$E46,'P23+P24 monthly Buchungen'!C2:C730,"&gt;="&amp;DU$4,'P23+P24 monthly Buchungen'!C2:C730,"&lt;"&amp;DU$5+1,'P23+P24 monthly Buchungen'!L2:L730,"Einnahmen")-SUMIFS('P23+P24 monthly Buchungen'!F2:F730,'P23+P24 monthly Buchungen'!D2:D730,$E46,'P23+P24 monthly Buchungen'!C2:C730,"&gt;="&amp;DU$4,'P23+P24 monthly Buchungen'!C2:C730,"&lt;"&amp;DU$5+1,'P23+P24 monthly Buchungen'!P2:P730,"Ausgaben"))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Buchungen'!F2:F730,'P23+P24 monthly Buchungen'!D2:D730,$E46,'P23+P24 monthly Buchungen'!C2:C730,"&gt;="&amp;EG$4,'P23+P24 monthly Buchungen'!C2:C730,"&lt;"&amp;EG$5+1,'P23+P24 monthly Buchungen'!L2:L730,"Ausgaben")-SUMIFS('P23+P24 monthly Buchungen'!F2:F730,'P23+P24 monthly Buchungen'!D2:D730,$E46,'P23+P24 monthly Buchungen'!C2:C730,"&gt;="&amp;EG$4,'P23+P24 monthly Buchungen'!C2:C730,"&lt;"&amp;EG$5+1,'P23+P24 monthly Buchungen'!P2:P730,"Einnahmen")+SUMIFS('P23+P24 monthly Buchungen'!F2:F730,'P23+P24 monthly Buchungen'!D2:D730,$E46,'P23+P24 monthly Buchungen'!C2:C730,"&gt;="&amp;EG$4,'P23+P24 monthly Buchungen'!C2:C730,"&lt;"&amp;EG$5+1,'P23+P24 monthly Buchungen'!L2:L730,"Einnahmen")-SUMIFS('P23+P24 monthly Buchungen'!F2:F730,'P23+P24 monthly Buchungen'!D2:D730,$E46,'P23+P24 monthly Buchungen'!C2:C730,"&gt;="&amp;EG$4,'P23+P24 monthly Buchungen'!C2:C730,"&lt;"&amp;EG$5+1,'P23+P24 monthly Buchungen'!P2:P730,"Ausgaben"))</f>
        <v>0</v>
      </c>
      <c r="EH46" s="21"/>
      <c r="EK46" s="26">
        <f>-(SUMIFS('P23+P24 monthly Buchungen'!F2:F730,'P23+P24 monthly Buchungen'!D2:D730,$E46,'P23+P24 monthly Buchungen'!C2:C730,"&gt;="&amp;EK$4,'P23+P24 monthly Buchungen'!C2:C730,"&lt;"&amp;EK$5+1,'P23+P24 monthly Buchungen'!L2:L730,"Ausgaben")-SUMIFS('P23+P24 monthly Buchungen'!F2:F730,'P23+P24 monthly Buchungen'!D2:D730,$E46,'P23+P24 monthly Buchungen'!C2:C730,"&gt;="&amp;EK$4,'P23+P24 monthly Buchungen'!C2:C730,"&lt;"&amp;EK$5+1,'P23+P24 monthly Buchungen'!P2:P730,"Einnahmen")+SUMIFS('P23+P24 monthly Buchungen'!F2:F730,'P23+P24 monthly Buchungen'!D2:D730,$E46,'P23+P24 monthly Buchungen'!C2:C730,"&gt;="&amp;EK$4,'P23+P24 monthly Buchungen'!C2:C730,"&lt;"&amp;EK$5+1,'P23+P24 monthly Buchungen'!L2:L730,"Einnahmen")-SUMIFS('P23+P24 monthly Buchungen'!F2:F730,'P23+P24 monthly Buchungen'!D2:D730,$E46,'P23+P24 monthly Buchungen'!C2:C730,"&gt;="&amp;EK$4,'P23+P24 monthly Buchungen'!C2:C730,"&lt;"&amp;EK$5+1,'P23+P24 monthly Buchungen'!P2:P730,"Ausgaben"))</f>
        <v>0</v>
      </c>
      <c r="EL46" s="21"/>
      <c r="EO46" s="26">
        <f>-(SUMIFS('P23+P24 monthly Buchungen'!F2:F730,'P23+P24 monthly Buchungen'!D2:D730,$E46,'P23+P24 monthly Buchungen'!C2:C730,"&gt;="&amp;EO$4,'P23+P24 monthly Buchungen'!C2:C730,"&lt;"&amp;EO$5+1,'P23+P24 monthly Buchungen'!L2:L730,"Ausgaben")-SUMIFS('P23+P24 monthly Buchungen'!F2:F730,'P23+P24 monthly Buchungen'!D2:D730,$E46,'P23+P24 monthly Buchungen'!C2:C730,"&gt;="&amp;EO$4,'P23+P24 monthly Buchungen'!C2:C730,"&lt;"&amp;EO$5+1,'P23+P24 monthly Buchungen'!P2:P730,"Einnahmen")+SUMIFS('P23+P24 monthly Buchungen'!F2:F730,'P23+P24 monthly Buchungen'!D2:D730,$E46,'P23+P24 monthly Buchungen'!C2:C730,"&gt;="&amp;EO$4,'P23+P24 monthly Buchungen'!C2:C730,"&lt;"&amp;EO$5+1,'P23+P24 monthly Buchungen'!L2:L730,"Einnahmen")-SUMIFS('P23+P24 monthly Buchungen'!F2:F730,'P23+P24 monthly Buchungen'!D2:D730,$E46,'P23+P24 monthly Buchungen'!C2:C730,"&gt;="&amp;EO$4,'P23+P24 monthly Buchungen'!C2:C730,"&lt;"&amp;EO$5+1,'P23+P24 monthly Buchungen'!P2:P730,"Ausgaben"))</f>
        <v>0</v>
      </c>
      <c r="EP46" s="21"/>
      <c r="ES46" s="26">
        <f>-(SUMIFS('P23+P24 monthly Buchungen'!F2:F730,'P23+P24 monthly Buchungen'!D2:D730,$E46,'P23+P24 monthly Buchungen'!C2:C730,"&gt;="&amp;ES$4,'P23+P24 monthly Buchungen'!C2:C730,"&lt;"&amp;ES$5+1,'P23+P24 monthly Buchungen'!L2:L730,"Ausgaben")-SUMIFS('P23+P24 monthly Buchungen'!F2:F730,'P23+P24 monthly Buchungen'!D2:D730,$E46,'P23+P24 monthly Buchungen'!C2:C730,"&gt;="&amp;ES$4,'P23+P24 monthly Buchungen'!C2:C730,"&lt;"&amp;ES$5+1,'P23+P24 monthly Buchungen'!P2:P730,"Einnahmen")+SUMIFS('P23+P24 monthly Buchungen'!F2:F730,'P23+P24 monthly Buchungen'!D2:D730,$E46,'P23+P24 monthly Buchungen'!C2:C730,"&gt;="&amp;ES$4,'P23+P24 monthly Buchungen'!C2:C730,"&lt;"&amp;ES$5+1,'P23+P24 monthly Buchungen'!L2:L730,"Einnahmen")-SUMIFS('P23+P24 monthly Buchungen'!F2:F730,'P23+P24 monthly Buchungen'!D2:D730,$E46,'P23+P24 monthly Buchungen'!C2:C730,"&gt;="&amp;ES$4,'P23+P24 monthly Buchungen'!C2:C730,"&lt;"&amp;ES$5+1,'P23+P24 monthly Buchungen'!P2:P730,"Ausgaben"))</f>
        <v>0</v>
      </c>
      <c r="ET46" s="21"/>
      <c r="EW46" s="26">
        <f>-(SUMIFS('P23+P24 monthly Buchungen'!F2:F730,'P23+P24 monthly Buchungen'!D2:D730,$E46,'P23+P24 monthly Buchungen'!C2:C730,"&gt;="&amp;EW$4,'P23+P24 monthly Buchungen'!C2:C730,"&lt;"&amp;EW$5+1,'P23+P24 monthly Buchungen'!L2:L730,"Ausgaben")-SUMIFS('P23+P24 monthly Buchungen'!F2:F730,'P23+P24 monthly Buchungen'!D2:D730,$E46,'P23+P24 monthly Buchungen'!C2:C730,"&gt;="&amp;EW$4,'P23+P24 monthly Buchungen'!C2:C730,"&lt;"&amp;EW$5+1,'P23+P24 monthly Buchungen'!P2:P730,"Einnahmen")+SUMIFS('P23+P24 monthly Buchungen'!F2:F730,'P23+P24 monthly Buchungen'!D2:D730,$E46,'P23+P24 monthly Buchungen'!C2:C730,"&gt;="&amp;EW$4,'P23+P24 monthly Buchungen'!C2:C730,"&lt;"&amp;EW$5+1,'P23+P24 monthly Buchungen'!L2:L730,"Einnahmen")-SUMIFS('P23+P24 monthly Buchungen'!F2:F730,'P23+P24 monthly Buchungen'!D2:D730,$E46,'P23+P24 monthly Buchungen'!C2:C730,"&gt;="&amp;EW$4,'P23+P24 monthly Buchungen'!C2:C730,"&lt;"&amp;EW$5+1,'P23+P24 monthly Buchungen'!P2:P730,"Ausgaben"))</f>
        <v>0</v>
      </c>
      <c r="EX46" s="21"/>
      <c r="FA46" s="26">
        <f>-(SUMIFS('P23+P24 monthly Buchungen'!F2:F730,'P23+P24 monthly Buchungen'!D2:D730,$E46,'P23+P24 monthly Buchungen'!C2:C730,"&gt;="&amp;FA$4,'P23+P24 monthly Buchungen'!C2:C730,"&lt;"&amp;FA$5+1,'P23+P24 monthly Buchungen'!L2:L730,"Ausgaben")-SUMIFS('P23+P24 monthly Buchungen'!F2:F730,'P23+P24 monthly Buchungen'!D2:D730,$E46,'P23+P24 monthly Buchungen'!C2:C730,"&gt;="&amp;FA$4,'P23+P24 monthly Buchungen'!C2:C730,"&lt;"&amp;FA$5+1,'P23+P24 monthly Buchungen'!P2:P730,"Einnahmen")+SUMIFS('P23+P24 monthly Buchungen'!F2:F730,'P23+P24 monthly Buchungen'!D2:D730,$E46,'P23+P24 monthly Buchungen'!C2:C730,"&gt;="&amp;FA$4,'P23+P24 monthly Buchungen'!C2:C730,"&lt;"&amp;FA$5+1,'P23+P24 monthly Buchungen'!L2:L730,"Einnahmen")-SUMIFS('P23+P24 monthly Buchungen'!F2:F730,'P23+P24 monthly Buchungen'!D2:D730,$E46,'P23+P24 monthly Buchungen'!C2:C730,"&gt;="&amp;FA$4,'P23+P24 monthly Buchungen'!C2:C730,"&lt;"&amp;FA$5+1,'P23+P24 monthly Buchungen'!P2:P730,"Ausgaben"))</f>
        <v>0</v>
      </c>
      <c r="FB46" s="21"/>
      <c r="FE46" s="26">
        <f>-(SUMIFS('P23+P24 monthly Buchungen'!F2:F730,'P23+P24 monthly Buchungen'!D2:D730,$E46,'P23+P24 monthly Buchungen'!C2:C730,"&gt;="&amp;FE$4,'P23+P24 monthly Buchungen'!C2:C730,"&lt;"&amp;FE$5+1,'P23+P24 monthly Buchungen'!L2:L730,"Ausgaben")-SUMIFS('P23+P24 monthly Buchungen'!F2:F730,'P23+P24 monthly Buchungen'!D2:D730,$E46,'P23+P24 monthly Buchungen'!C2:C730,"&gt;="&amp;FE$4,'P23+P24 monthly Buchungen'!C2:C730,"&lt;"&amp;FE$5+1,'P23+P24 monthly Buchungen'!P2:P730,"Einnahmen")+SUMIFS('P23+P24 monthly Buchungen'!F2:F730,'P23+P24 monthly Buchungen'!D2:D730,$E46,'P23+P24 monthly Buchungen'!C2:C730,"&gt;="&amp;FE$4,'P23+P24 monthly Buchungen'!C2:C730,"&lt;"&amp;FE$5+1,'P23+P24 monthly Buchungen'!L2:L730,"Einnahmen")-SUMIFS('P23+P24 monthly Buchungen'!F2:F730,'P23+P24 monthly Buchungen'!D2:D730,$E46,'P23+P24 monthly Buchungen'!C2:C730,"&gt;="&amp;FE$4,'P23+P24 monthly Buchungen'!C2:C730,"&lt;"&amp;FE$5+1,'P23+P24 monthly Buchungen'!P2:P730,"Ausgaben"))</f>
        <v>0</v>
      </c>
      <c r="FF46" s="21"/>
      <c r="FI46" s="26">
        <f>-(SUMIFS('P23+P24 monthly Buchungen'!F2:F730,'P23+P24 monthly Buchungen'!D2:D730,$E46,'P23+P24 monthly Buchungen'!C2:C730,"&gt;="&amp;FI$4,'P23+P24 monthly Buchungen'!C2:C730,"&lt;"&amp;FI$5+1,'P23+P24 monthly Buchungen'!L2:L730,"Ausgaben")-SUMIFS('P23+P24 monthly Buchungen'!F2:F730,'P23+P24 monthly Buchungen'!D2:D730,$E46,'P23+P24 monthly Buchungen'!C2:C730,"&gt;="&amp;FI$4,'P23+P24 monthly Buchungen'!C2:C730,"&lt;"&amp;FI$5+1,'P23+P24 monthly Buchungen'!P2:P730,"Einnahmen")+SUMIFS('P23+P24 monthly Buchungen'!F2:F730,'P23+P24 monthly Buchungen'!D2:D730,$E46,'P23+P24 monthly Buchungen'!C2:C730,"&gt;="&amp;FI$4,'P23+P24 monthly Buchungen'!C2:C730,"&lt;"&amp;FI$5+1,'P23+P24 monthly Buchungen'!L2:L730,"Einnahmen")-SUMIFS('P23+P24 monthly Buchungen'!F2:F730,'P23+P24 monthly Buchungen'!D2:D730,$E46,'P23+P24 monthly Buchungen'!C2:C730,"&gt;="&amp;FI$4,'P23+P24 monthly Buchungen'!C2:C730,"&lt;"&amp;FI$5+1,'P23+P24 monthly Buchungen'!P2:P730,"Ausgaben"))</f>
        <v>0</v>
      </c>
      <c r="FJ46" s="21"/>
      <c r="FM46" s="26">
        <f>-(SUMIFS('P23+P24 monthly Buchungen'!F2:F730,'P23+P24 monthly Buchungen'!D2:D730,$E46,'P23+P24 monthly Buchungen'!C2:C730,"&gt;="&amp;FM$4,'P23+P24 monthly Buchungen'!C2:C730,"&lt;"&amp;FM$5+1,'P23+P24 monthly Buchungen'!L2:L730,"Ausgaben")-SUMIFS('P23+P24 monthly Buchungen'!F2:F730,'P23+P24 monthly Buchungen'!D2:D730,$E46,'P23+P24 monthly Buchungen'!C2:C730,"&gt;="&amp;FM$4,'P23+P24 monthly Buchungen'!C2:C730,"&lt;"&amp;FM$5+1,'P23+P24 monthly Buchungen'!P2:P730,"Einnahmen")+SUMIFS('P23+P24 monthly Buchungen'!F2:F730,'P23+P24 monthly Buchungen'!D2:D730,$E46,'P23+P24 monthly Buchungen'!C2:C730,"&gt;="&amp;FM$4,'P23+P24 monthly Buchungen'!C2:C730,"&lt;"&amp;FM$5+1,'P23+P24 monthly Buchungen'!L2:L730,"Einnahmen")-SUMIFS('P23+P24 monthly Buchungen'!F2:F730,'P23+P24 monthly Buchungen'!D2:D730,$E46,'P23+P24 monthly Buchungen'!C2:C730,"&gt;="&amp;FM$4,'P23+P24 monthly Buchungen'!C2:C730,"&lt;"&amp;FM$5+1,'P23+P24 monthly Buchungen'!P2:P730,"Ausgaben"))</f>
        <v>0</v>
      </c>
      <c r="FN46" s="21"/>
      <c r="FQ46" s="26">
        <f>-(SUMIFS('P23+P24 monthly Buchungen'!F2:F730,'P23+P24 monthly Buchungen'!D2:D730,$E46,'P23+P24 monthly Buchungen'!C2:C730,"&gt;="&amp;FQ$4,'P23+P24 monthly Buchungen'!C2:C730,"&lt;"&amp;FQ$5+1,'P23+P24 monthly Buchungen'!L2:L730,"Ausgaben")-SUMIFS('P23+P24 monthly Buchungen'!F2:F730,'P23+P24 monthly Buchungen'!D2:D730,$E46,'P23+P24 monthly Buchungen'!C2:C730,"&gt;="&amp;FQ$4,'P23+P24 monthly Buchungen'!C2:C730,"&lt;"&amp;FQ$5+1,'P23+P24 monthly Buchungen'!P2:P730,"Einnahmen")+SUMIFS('P23+P24 monthly Buchungen'!F2:F730,'P23+P24 monthly Buchungen'!D2:D730,$E46,'P23+P24 monthly Buchungen'!C2:C730,"&gt;="&amp;FQ$4,'P23+P24 monthly Buchungen'!C2:C730,"&lt;"&amp;FQ$5+1,'P23+P24 monthly Buchungen'!L2:L730,"Einnahmen")-SUMIFS('P23+P24 monthly Buchungen'!F2:F730,'P23+P24 monthly Buchungen'!D2:D730,$E46,'P23+P24 monthly Buchungen'!C2:C730,"&gt;="&amp;FQ$4,'P23+P24 monthly Buchungen'!C2:C730,"&lt;"&amp;FQ$5+1,'P23+P24 monthly Buchungen'!P2:P730,"Ausgaben"))</f>
        <v>0</v>
      </c>
      <c r="FR46" s="21"/>
      <c r="FU46" s="26">
        <f>-(SUMIFS('P23+P24 monthly Buchungen'!F2:F730,'P23+P24 monthly Buchungen'!D2:D730,$E46,'P23+P24 monthly Buchungen'!C2:C730,"&gt;="&amp;FU$4,'P23+P24 monthly Buchungen'!C2:C730,"&lt;"&amp;FU$5+1,'P23+P24 monthly Buchungen'!L2:L730,"Ausgaben")-SUMIFS('P23+P24 monthly Buchungen'!F2:F730,'P23+P24 monthly Buchungen'!D2:D730,$E46,'P23+P24 monthly Buchungen'!C2:C730,"&gt;="&amp;FU$4,'P23+P24 monthly Buchungen'!C2:C730,"&lt;"&amp;FU$5+1,'P23+P24 monthly Buchungen'!P2:P730,"Einnahmen")+SUMIFS('P23+P24 monthly Buchungen'!F2:F730,'P23+P24 monthly Buchungen'!D2:D730,$E46,'P23+P24 monthly Buchungen'!C2:C730,"&gt;="&amp;FU$4,'P23+P24 monthly Buchungen'!C2:C730,"&lt;"&amp;FU$5+1,'P23+P24 monthly Buchungen'!L2:L730,"Einnahmen")-SUMIFS('P23+P24 monthly Buchungen'!F2:F730,'P23+P24 monthly Buchungen'!D2:D730,$E46,'P23+P24 monthly Buchungen'!C2:C730,"&gt;="&amp;FU$4,'P23+P24 monthly Buchungen'!C2:C730,"&lt;"&amp;FU$5+1,'P23+P24 monthly Buchungen'!P2:P730,"Ausgaben"))</f>
        <v>0</v>
      </c>
      <c r="FV46" s="21"/>
      <c r="FY46" s="26">
        <f>-(SUMIFS('P23+P24 monthly Buchungen'!F2:F730,'P23+P24 monthly Buchungen'!D2:D730,$E46,'P23+P24 monthly Buchungen'!C2:C730,"&gt;="&amp;FY$4,'P23+P24 monthly Buchungen'!C2:C730,"&lt;"&amp;FY$5+1,'P23+P24 monthly Buchungen'!L2:L730,"Ausgaben")-SUMIFS('P23+P24 monthly Buchungen'!F2:F730,'P23+P24 monthly Buchungen'!D2:D730,$E46,'P23+P24 monthly Buchungen'!C2:C730,"&gt;="&amp;FY$4,'P23+P24 monthly Buchungen'!C2:C730,"&lt;"&amp;FY$5+1,'P23+P24 monthly Buchungen'!P2:P730,"Einnahmen")+SUMIFS('P23+P24 monthly Buchungen'!F2:F730,'P23+P24 monthly Buchungen'!D2:D730,$E46,'P23+P24 monthly Buchungen'!C2:C730,"&gt;="&amp;FY$4,'P23+P24 monthly Buchungen'!C2:C730,"&lt;"&amp;FY$5+1,'P23+P24 monthly Buchungen'!L2:L730,"Einnahmen")-SUMIFS('P23+P24 monthly Buchungen'!F2:F730,'P23+P24 monthly Buchungen'!D2:D730,$E46,'P23+P24 monthly Buchungen'!C2:C730,"&gt;="&amp;FY$4,'P23+P24 monthly Buchungen'!C2:C730,"&lt;"&amp;FY$5+1,'P23+P24 monthly Buchungen'!P2:P730,"Ausgaben"))</f>
        <v>0</v>
      </c>
      <c r="FZ46" s="21"/>
      <c r="GC46" s="26">
        <f>-(SUMIFS('P23+P24 monthly Buchungen'!F2:F730,'P23+P24 monthly Buchungen'!D2:D730,$E46,'P23+P24 monthly Buchungen'!C2:C730,"&gt;="&amp;GC$4,'P23+P24 monthly Buchungen'!C2:C730,"&lt;"&amp;GC$5+1,'P23+P24 monthly Buchungen'!L2:L730,"Ausgaben")-SUMIFS('P23+P24 monthly Buchungen'!F2:F730,'P23+P24 monthly Buchungen'!D2:D730,$E46,'P23+P24 monthly Buchungen'!C2:C730,"&gt;="&amp;GC$4,'P23+P24 monthly Buchungen'!C2:C730,"&lt;"&amp;GC$5+1,'P23+P24 monthly Buchungen'!P2:P730,"Einnahmen")+SUMIFS('P23+P24 monthly Buchungen'!F2:F730,'P23+P24 monthly Buchungen'!D2:D730,$E46,'P23+P24 monthly Buchungen'!C2:C730,"&gt;="&amp;GC$4,'P23+P24 monthly Buchungen'!C2:C730,"&lt;"&amp;GC$5+1,'P23+P24 monthly Buchungen'!L2:L730,"Einnahmen")-SUMIFS('P23+P24 monthly Buchungen'!F2:F730,'P23+P24 monthly Buchungen'!D2:D730,$E46,'P23+P24 monthly Buchungen'!C2:C730,"&gt;="&amp;GC$4,'P23+P24 monthly Buchungen'!C2:C730,"&lt;"&amp;GC$5+1,'P23+P24 monthly Buchungen'!P2:P730,"Ausgaben"))</f>
        <v>0</v>
      </c>
    </row>
    <row r="47" spans="2:185" x14ac:dyDescent="0.2">
      <c r="D47" t="s">
        <v>5341</v>
      </c>
      <c r="E47" t="s">
        <v>5342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Buchungen'!F2:F730,'P23+P24 monthly Buchungen'!D2:D730,$E47,'P23+P24 monthly Buchungen'!C2:C730,"&gt;="&amp;U$4,'P23+P24 monthly Buchungen'!C2:C730,"&lt;"&amp;U$5+1,'P23+P24 monthly Buchungen'!L2:L730,"Ausgaben")-SUMIFS('P23+P24 monthly Buchungen'!F2:F730,'P23+P24 monthly Buchungen'!D2:D730,$E47,'P23+P24 monthly Buchungen'!C2:C730,"&gt;="&amp;U$4,'P23+P24 monthly Buchungen'!C2:C730,"&lt;"&amp;U$5+1,'P23+P24 monthly Buchungen'!P2:P730,"Einnahmen")+SUMIFS('P23+P24 monthly Buchungen'!F2:F730,'P23+P24 monthly Buchungen'!D2:D730,$E47,'P23+P24 monthly Buchungen'!C2:C730,"&gt;="&amp;U$4,'P23+P24 monthly Buchungen'!C2:C730,"&lt;"&amp;U$5+1,'P23+P24 monthly Buchungen'!L2:L730,"Einnahmen")-SUMIFS('P23+P24 monthly Buchungen'!F2:F730,'P23+P24 monthly Buchungen'!D2:D730,$E47,'P23+P24 monthly Buchungen'!C2:C730,"&gt;="&amp;U$4,'P23+P24 monthly Buchungen'!C2:C730,"&lt;"&amp;U$5+1,'P23+P24 monthly Buchungen'!P2:P730,"Ausgaben"))</f>
        <v>0</v>
      </c>
      <c r="V47" s="21"/>
      <c r="Y47" s="26">
        <f>-(SUMIFS('P23+P24 monthly Buchungen'!F2:F730,'P23+P24 monthly Buchungen'!D2:D730,$E47,'P23+P24 monthly Buchungen'!C2:C730,"&gt;="&amp;Y$4,'P23+P24 monthly Buchungen'!C2:C730,"&lt;"&amp;Y$5+1,'P23+P24 monthly Buchungen'!L2:L730,"Ausgaben")-SUMIFS('P23+P24 monthly Buchungen'!F2:F730,'P23+P24 monthly Buchungen'!D2:D730,$E47,'P23+P24 monthly Buchungen'!C2:C730,"&gt;="&amp;Y$4,'P23+P24 monthly Buchungen'!C2:C730,"&lt;"&amp;Y$5+1,'P23+P24 monthly Buchungen'!P2:P730,"Einnahmen")+SUMIFS('P23+P24 monthly Buchungen'!F2:F730,'P23+P24 monthly Buchungen'!D2:D730,$E47,'P23+P24 monthly Buchungen'!C2:C730,"&gt;="&amp;Y$4,'P23+P24 monthly Buchungen'!C2:C730,"&lt;"&amp;Y$5+1,'P23+P24 monthly Buchungen'!L2:L730,"Einnahmen")-SUMIFS('P23+P24 monthly Buchungen'!F2:F730,'P23+P24 monthly Buchungen'!D2:D730,$E47,'P23+P24 monthly Buchungen'!C2:C730,"&gt;="&amp;Y$4,'P23+P24 monthly Buchungen'!C2:C730,"&lt;"&amp;Y$5+1,'P23+P24 monthly Buchungen'!P2:P730,"Ausgaben"))</f>
        <v>0</v>
      </c>
      <c r="Z47" s="21"/>
      <c r="AC47" s="26">
        <f>-(SUMIFS('P23+P24 monthly Buchungen'!F2:F730,'P23+P24 monthly Buchungen'!D2:D730,$E47,'P23+P24 monthly Buchungen'!C2:C730,"&gt;="&amp;AC$4,'P23+P24 monthly Buchungen'!C2:C730,"&lt;"&amp;AC$5+1,'P23+P24 monthly Buchungen'!L2:L730,"Ausgaben")-SUMIFS('P23+P24 monthly Buchungen'!F2:F730,'P23+P24 monthly Buchungen'!D2:D730,$E47,'P23+P24 monthly Buchungen'!C2:C730,"&gt;="&amp;AC$4,'P23+P24 monthly Buchungen'!C2:C730,"&lt;"&amp;AC$5+1,'P23+P24 monthly Buchungen'!P2:P730,"Einnahmen")+SUMIFS('P23+P24 monthly Buchungen'!F2:F730,'P23+P24 monthly Buchungen'!D2:D730,$E47,'P23+P24 monthly Buchungen'!C2:C730,"&gt;="&amp;AC$4,'P23+P24 monthly Buchungen'!C2:C730,"&lt;"&amp;AC$5+1,'P23+P24 monthly Buchungen'!L2:L730,"Einnahmen")-SUMIFS('P23+P24 monthly Buchungen'!F2:F730,'P23+P24 monthly Buchungen'!D2:D730,$E47,'P23+P24 monthly Buchungen'!C2:C730,"&gt;="&amp;AC$4,'P23+P24 monthly Buchungen'!C2:C730,"&lt;"&amp;AC$5+1,'P23+P24 monthly Buchungen'!P2:P730,"Ausgaben"))</f>
        <v>0</v>
      </c>
      <c r="AD47" s="21"/>
      <c r="AG47" s="26">
        <f>-(SUMIFS('P23+P24 monthly Buchungen'!F2:F730,'P23+P24 monthly Buchungen'!D2:D730,$E47,'P23+P24 monthly Buchungen'!C2:C730,"&gt;="&amp;AG$4,'P23+P24 monthly Buchungen'!C2:C730,"&lt;"&amp;AG$5+1,'P23+P24 monthly Buchungen'!L2:L730,"Ausgaben")-SUMIFS('P23+P24 monthly Buchungen'!F2:F730,'P23+P24 monthly Buchungen'!D2:D730,$E47,'P23+P24 monthly Buchungen'!C2:C730,"&gt;="&amp;AG$4,'P23+P24 monthly Buchungen'!C2:C730,"&lt;"&amp;AG$5+1,'P23+P24 monthly Buchungen'!P2:P730,"Einnahmen")+SUMIFS('P23+P24 monthly Buchungen'!F2:F730,'P23+P24 monthly Buchungen'!D2:D730,$E47,'P23+P24 monthly Buchungen'!C2:C730,"&gt;="&amp;AG$4,'P23+P24 monthly Buchungen'!C2:C730,"&lt;"&amp;AG$5+1,'P23+P24 monthly Buchungen'!L2:L730,"Einnahmen")-SUMIFS('P23+P24 monthly Buchungen'!F2:F730,'P23+P24 monthly Buchungen'!D2:D730,$E47,'P23+P24 monthly Buchungen'!C2:C730,"&gt;="&amp;AG$4,'P23+P24 monthly Buchungen'!C2:C730,"&lt;"&amp;AG$5+1,'P23+P24 monthly Buchungen'!P2:P730,"Ausgaben"))</f>
        <v>0</v>
      </c>
      <c r="AH47" s="21"/>
      <c r="AK47" s="26">
        <f>-(SUMIFS('P23+P24 monthly Buchungen'!F2:F730,'P23+P24 monthly Buchungen'!D2:D730,$E47,'P23+P24 monthly Buchungen'!C2:C730,"&gt;="&amp;AK$4,'P23+P24 monthly Buchungen'!C2:C730,"&lt;"&amp;AK$5+1,'P23+P24 monthly Buchungen'!L2:L730,"Ausgaben")-SUMIFS('P23+P24 monthly Buchungen'!F2:F730,'P23+P24 monthly Buchungen'!D2:D730,$E47,'P23+P24 monthly Buchungen'!C2:C730,"&gt;="&amp;AK$4,'P23+P24 monthly Buchungen'!C2:C730,"&lt;"&amp;AK$5+1,'P23+P24 monthly Buchungen'!P2:P730,"Einnahmen")+SUMIFS('P23+P24 monthly Buchungen'!F2:F730,'P23+P24 monthly Buchungen'!D2:D730,$E47,'P23+P24 monthly Buchungen'!C2:C730,"&gt;="&amp;AK$4,'P23+P24 monthly Buchungen'!C2:C730,"&lt;"&amp;AK$5+1,'P23+P24 monthly Buchungen'!L2:L730,"Einnahmen")-SUMIFS('P23+P24 monthly Buchungen'!F2:F730,'P23+P24 monthly Buchungen'!D2:D730,$E47,'P23+P24 monthly Buchungen'!C2:C730,"&gt;="&amp;AK$4,'P23+P24 monthly Buchungen'!C2:C730,"&lt;"&amp;AK$5+1,'P23+P24 monthly Buchungen'!P2:P730,"Ausgaben"))</f>
        <v>0</v>
      </c>
      <c r="AL47" s="21"/>
      <c r="AO47" s="26">
        <f>-(SUMIFS('P23+P24 monthly Buchungen'!F2:F730,'P23+P24 monthly Buchungen'!D2:D730,$E47,'P23+P24 monthly Buchungen'!C2:C730,"&gt;="&amp;AO$4,'P23+P24 monthly Buchungen'!C2:C730,"&lt;"&amp;AO$5+1,'P23+P24 monthly Buchungen'!L2:L730,"Ausgaben")-SUMIFS('P23+P24 monthly Buchungen'!F2:F730,'P23+P24 monthly Buchungen'!D2:D730,$E47,'P23+P24 monthly Buchungen'!C2:C730,"&gt;="&amp;AO$4,'P23+P24 monthly Buchungen'!C2:C730,"&lt;"&amp;AO$5+1,'P23+P24 monthly Buchungen'!P2:P730,"Einnahmen")+SUMIFS('P23+P24 monthly Buchungen'!F2:F730,'P23+P24 monthly Buchungen'!D2:D730,$E47,'P23+P24 monthly Buchungen'!C2:C730,"&gt;="&amp;AO$4,'P23+P24 monthly Buchungen'!C2:C730,"&lt;"&amp;AO$5+1,'P23+P24 monthly Buchungen'!L2:L730,"Einnahmen")-SUMIFS('P23+P24 monthly Buchungen'!F2:F730,'P23+P24 monthly Buchungen'!D2:D730,$E47,'P23+P24 monthly Buchungen'!C2:C730,"&gt;="&amp;AO$4,'P23+P24 monthly Buchungen'!C2:C730,"&lt;"&amp;AO$5+1,'P23+P24 monthly Buchungen'!P2:P730,"Ausgaben"))</f>
        <v>0</v>
      </c>
      <c r="AP47" s="21"/>
      <c r="AS47" s="26">
        <f>-(SUMIFS('P23+P24 monthly Buchungen'!F2:F730,'P23+P24 monthly Buchungen'!D2:D730,$E47,'P23+P24 monthly Buchungen'!C2:C730,"&gt;="&amp;AS$4,'P23+P24 monthly Buchungen'!C2:C730,"&lt;"&amp;AS$5+1,'P23+P24 monthly Buchungen'!L2:L730,"Ausgaben")-SUMIFS('P23+P24 monthly Buchungen'!F2:F730,'P23+P24 monthly Buchungen'!D2:D730,$E47,'P23+P24 monthly Buchungen'!C2:C730,"&gt;="&amp;AS$4,'P23+P24 monthly Buchungen'!C2:C730,"&lt;"&amp;AS$5+1,'P23+P24 monthly Buchungen'!P2:P730,"Einnahmen")+SUMIFS('P23+P24 monthly Buchungen'!F2:F730,'P23+P24 monthly Buchungen'!D2:D730,$E47,'P23+P24 monthly Buchungen'!C2:C730,"&gt;="&amp;AS$4,'P23+P24 monthly Buchungen'!C2:C730,"&lt;"&amp;AS$5+1,'P23+P24 monthly Buchungen'!L2:L730,"Einnahmen")-SUMIFS('P23+P24 monthly Buchungen'!F2:F730,'P23+P24 monthly Buchungen'!D2:D730,$E47,'P23+P24 monthly Buchungen'!C2:C730,"&gt;="&amp;AS$4,'P23+P24 monthly Buchungen'!C2:C730,"&lt;"&amp;AS$5+1,'P23+P24 monthly Buchungen'!P2:P730,"Ausgaben"))</f>
        <v>0</v>
      </c>
      <c r="AT47" s="21"/>
      <c r="AW47" s="26">
        <f>-(SUMIFS('P23+P24 monthly Buchungen'!F2:F730,'P23+P24 monthly Buchungen'!D2:D730,$E47,'P23+P24 monthly Buchungen'!C2:C730,"&gt;="&amp;AW$4,'P23+P24 monthly Buchungen'!C2:C730,"&lt;"&amp;AW$5+1,'P23+P24 monthly Buchungen'!L2:L730,"Ausgaben")-SUMIFS('P23+P24 monthly Buchungen'!F2:F730,'P23+P24 monthly Buchungen'!D2:D730,$E47,'P23+P24 monthly Buchungen'!C2:C730,"&gt;="&amp;AW$4,'P23+P24 monthly Buchungen'!C2:C730,"&lt;"&amp;AW$5+1,'P23+P24 monthly Buchungen'!P2:P730,"Einnahmen")+SUMIFS('P23+P24 monthly Buchungen'!F2:F730,'P23+P24 monthly Buchungen'!D2:D730,$E47,'P23+P24 monthly Buchungen'!C2:C730,"&gt;="&amp;AW$4,'P23+P24 monthly Buchungen'!C2:C730,"&lt;"&amp;AW$5+1,'P23+P24 monthly Buchungen'!L2:L730,"Einnahmen")-SUMIFS('P23+P24 monthly Buchungen'!F2:F730,'P23+P24 monthly Buchungen'!D2:D730,$E47,'P23+P24 monthly Buchungen'!C2:C730,"&gt;="&amp;AW$4,'P23+P24 monthly Buchungen'!C2:C730,"&lt;"&amp;AW$5+1,'P23+P24 monthly Buchungen'!P2:P730,"Ausgaben"))</f>
        <v>0</v>
      </c>
      <c r="AX47" s="21"/>
      <c r="BA47" s="26">
        <f>-(SUMIFS('P23+P24 monthly Buchungen'!F2:F730,'P23+P24 monthly Buchungen'!D2:D730,$E47,'P23+P24 monthly Buchungen'!C2:C730,"&gt;="&amp;BA$4,'P23+P24 monthly Buchungen'!C2:C730,"&lt;"&amp;BA$5+1,'P23+P24 monthly Buchungen'!L2:L730,"Ausgaben")-SUMIFS('P23+P24 monthly Buchungen'!F2:F730,'P23+P24 monthly Buchungen'!D2:D730,$E47,'P23+P24 monthly Buchungen'!C2:C730,"&gt;="&amp;BA$4,'P23+P24 monthly Buchungen'!C2:C730,"&lt;"&amp;BA$5+1,'P23+P24 monthly Buchungen'!P2:P730,"Einnahmen")+SUMIFS('P23+P24 monthly Buchungen'!F2:F730,'P23+P24 monthly Buchungen'!D2:D730,$E47,'P23+P24 monthly Buchungen'!C2:C730,"&gt;="&amp;BA$4,'P23+P24 monthly Buchungen'!C2:C730,"&lt;"&amp;BA$5+1,'P23+P24 monthly Buchungen'!L2:L730,"Einnahmen")-SUMIFS('P23+P24 monthly Buchungen'!F2:F730,'P23+P24 monthly Buchungen'!D2:D730,$E47,'P23+P24 monthly Buchungen'!C2:C730,"&gt;="&amp;BA$4,'P23+P24 monthly Buchungen'!C2:C730,"&lt;"&amp;BA$5+1,'P23+P24 monthly Buchungen'!P2:P730,"Ausgaben"))</f>
        <v>0</v>
      </c>
      <c r="BB47" s="21"/>
      <c r="BE47" s="26">
        <f>-(SUMIFS('P23+P24 monthly Buchungen'!F2:F730,'P23+P24 monthly Buchungen'!D2:D730,$E47,'P23+P24 monthly Buchungen'!C2:C730,"&gt;="&amp;BE$4,'P23+P24 monthly Buchungen'!C2:C730,"&lt;"&amp;BE$5+1,'P23+P24 monthly Buchungen'!L2:L730,"Ausgaben")-SUMIFS('P23+P24 monthly Buchungen'!F2:F730,'P23+P24 monthly Buchungen'!D2:D730,$E47,'P23+P24 monthly Buchungen'!C2:C730,"&gt;="&amp;BE$4,'P23+P24 monthly Buchungen'!C2:C730,"&lt;"&amp;BE$5+1,'P23+P24 monthly Buchungen'!P2:P730,"Einnahmen")+SUMIFS('P23+P24 monthly Buchungen'!F2:F730,'P23+P24 monthly Buchungen'!D2:D730,$E47,'P23+P24 monthly Buchungen'!C2:C730,"&gt;="&amp;BE$4,'P23+P24 monthly Buchungen'!C2:C730,"&lt;"&amp;BE$5+1,'P23+P24 monthly Buchungen'!L2:L730,"Einnahmen")-SUMIFS('P23+P24 monthly Buchungen'!F2:F730,'P23+P24 monthly Buchungen'!D2:D730,$E47,'P23+P24 monthly Buchungen'!C2:C730,"&gt;="&amp;BE$4,'P23+P24 monthly Buchungen'!C2:C730,"&lt;"&amp;BE$5+1,'P23+P24 monthly Buchungen'!P2:P730,"Ausgaben"))</f>
        <v>0</v>
      </c>
      <c r="BF47" s="21"/>
      <c r="BI47" s="26">
        <f>-(SUMIFS('P23+P24 monthly Buchungen'!F2:F730,'P23+P24 monthly Buchungen'!D2:D730,$E47,'P23+P24 monthly Buchungen'!C2:C730,"&gt;="&amp;BI$4,'P23+P24 monthly Buchungen'!C2:C730,"&lt;"&amp;BI$5+1,'P23+P24 monthly Buchungen'!L2:L730,"Ausgaben")-SUMIFS('P23+P24 monthly Buchungen'!F2:F730,'P23+P24 monthly Buchungen'!D2:D730,$E47,'P23+P24 monthly Buchungen'!C2:C730,"&gt;="&amp;BI$4,'P23+P24 monthly Buchungen'!C2:C730,"&lt;"&amp;BI$5+1,'P23+P24 monthly Buchungen'!P2:P730,"Einnahmen")+SUMIFS('P23+P24 monthly Buchungen'!F2:F730,'P23+P24 monthly Buchungen'!D2:D730,$E47,'P23+P24 monthly Buchungen'!C2:C730,"&gt;="&amp;BI$4,'P23+P24 monthly Buchungen'!C2:C730,"&lt;"&amp;BI$5+1,'P23+P24 monthly Buchungen'!L2:L730,"Einnahmen")-SUMIFS('P23+P24 monthly Buchungen'!F2:F730,'P23+P24 monthly Buchungen'!D2:D730,$E47,'P23+P24 monthly Buchungen'!C2:C730,"&gt;="&amp;BI$4,'P23+P24 monthly Buchungen'!C2:C730,"&lt;"&amp;BI$5+1,'P23+P24 monthly Buchungen'!P2:P730,"Ausgaben"))</f>
        <v>0</v>
      </c>
      <c r="BJ47" s="21"/>
      <c r="BM47" s="26">
        <f>-(SUMIFS('P23+P24 monthly Buchungen'!F2:F730,'P23+P24 monthly Buchungen'!D2:D730,$E47,'P23+P24 monthly Buchungen'!C2:C730,"&gt;="&amp;BM$4,'P23+P24 monthly Buchungen'!C2:C730,"&lt;"&amp;BM$5+1,'P23+P24 monthly Buchungen'!L2:L730,"Ausgaben")-SUMIFS('P23+P24 monthly Buchungen'!F2:F730,'P23+P24 monthly Buchungen'!D2:D730,$E47,'P23+P24 monthly Buchungen'!C2:C730,"&gt;="&amp;BM$4,'P23+P24 monthly Buchungen'!C2:C730,"&lt;"&amp;BM$5+1,'P23+P24 monthly Buchungen'!P2:P730,"Einnahmen")+SUMIFS('P23+P24 monthly Buchungen'!F2:F730,'P23+P24 monthly Buchungen'!D2:D730,$E47,'P23+P24 monthly Buchungen'!C2:C730,"&gt;="&amp;BM$4,'P23+P24 monthly Buchungen'!C2:C730,"&lt;"&amp;BM$5+1,'P23+P24 monthly Buchungen'!L2:L730,"Einnahmen")-SUMIFS('P23+P24 monthly Buchungen'!F2:F730,'P23+P24 monthly Buchungen'!D2:D730,$E47,'P23+P24 monthly Buchungen'!C2:C730,"&gt;="&amp;BM$4,'P23+P24 monthly Buchungen'!C2:C730,"&lt;"&amp;BM$5+1,'P23+P24 monthly Buchungen'!P2:P730,"Ausgaben"))</f>
        <v>0</v>
      </c>
      <c r="BN47" s="21"/>
      <c r="BQ47" s="26">
        <f>-(SUMIFS('P23+P24 monthly Buchungen'!F2:F730,'P23+P24 monthly Buchungen'!D2:D730,$E47,'P23+P24 monthly Buchungen'!C2:C730,"&gt;="&amp;BQ$4,'P23+P24 monthly Buchungen'!C2:C730,"&lt;"&amp;BQ$5+1,'P23+P24 monthly Buchungen'!L2:L730,"Ausgaben")-SUMIFS('P23+P24 monthly Buchungen'!F2:F730,'P23+P24 monthly Buchungen'!D2:D730,$E47,'P23+P24 monthly Buchungen'!C2:C730,"&gt;="&amp;BQ$4,'P23+P24 monthly Buchungen'!C2:C730,"&lt;"&amp;BQ$5+1,'P23+P24 monthly Buchungen'!P2:P730,"Einnahmen")+SUMIFS('P23+P24 monthly Buchungen'!F2:F730,'P23+P24 monthly Buchungen'!D2:D730,$E47,'P23+P24 monthly Buchungen'!C2:C730,"&gt;="&amp;BQ$4,'P23+P24 monthly Buchungen'!C2:C730,"&lt;"&amp;BQ$5+1,'P23+P24 monthly Buchungen'!L2:L730,"Einnahmen")-SUMIFS('P23+P24 monthly Buchungen'!F2:F730,'P23+P24 monthly Buchungen'!D2:D730,$E47,'P23+P24 monthly Buchungen'!C2:C730,"&gt;="&amp;BQ$4,'P23+P24 monthly Buchungen'!C2:C730,"&lt;"&amp;BQ$5+1,'P23+P24 monthly Buchungen'!P2:P730,"Ausgaben"))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Buchungen'!F2:F730,'P23+P24 monthly Buchungen'!D2:D730,$E47,'P23+P24 monthly Buchungen'!C2:C730,"&gt;="&amp;CC$4,'P23+P24 monthly Buchungen'!C2:C730,"&lt;"&amp;CC$5+1,'P23+P24 monthly Buchungen'!L2:L730,"Ausgaben")-SUMIFS('P23+P24 monthly Buchungen'!F2:F730,'P23+P24 monthly Buchungen'!D2:D730,$E47,'P23+P24 monthly Buchungen'!C2:C730,"&gt;="&amp;CC$4,'P23+P24 monthly Buchungen'!C2:C730,"&lt;"&amp;CC$5+1,'P23+P24 monthly Buchungen'!P2:P730,"Einnahmen")+SUMIFS('P23+P24 monthly Buchungen'!F2:F730,'P23+P24 monthly Buchungen'!D2:D730,$E47,'P23+P24 monthly Buchungen'!C2:C730,"&gt;="&amp;CC$4,'P23+P24 monthly Buchungen'!C2:C730,"&lt;"&amp;CC$5+1,'P23+P24 monthly Buchungen'!L2:L730,"Einnahmen")-SUMIFS('P23+P24 monthly Buchungen'!F2:F730,'P23+P24 monthly Buchungen'!D2:D730,$E47,'P23+P24 monthly Buchungen'!C2:C730,"&gt;="&amp;CC$4,'P23+P24 monthly Buchungen'!C2:C730,"&lt;"&amp;CC$5+1,'P23+P24 monthly Buchungen'!P2:P730,"Ausgaben"))</f>
        <v>0</v>
      </c>
      <c r="CD47" s="21"/>
      <c r="CG47" s="26">
        <f>-(SUMIFS('P23+P24 monthly Buchungen'!F2:F730,'P23+P24 monthly Buchungen'!D2:D730,$E47,'P23+P24 monthly Buchungen'!C2:C730,"&gt;="&amp;CG$4,'P23+P24 monthly Buchungen'!C2:C730,"&lt;"&amp;CG$5+1,'P23+P24 monthly Buchungen'!L2:L730,"Ausgaben")-SUMIFS('P23+P24 monthly Buchungen'!F2:F730,'P23+P24 monthly Buchungen'!D2:D730,$E47,'P23+P24 monthly Buchungen'!C2:C730,"&gt;="&amp;CG$4,'P23+P24 monthly Buchungen'!C2:C730,"&lt;"&amp;CG$5+1,'P23+P24 monthly Buchungen'!P2:P730,"Einnahmen")+SUMIFS('P23+P24 monthly Buchungen'!F2:F730,'P23+P24 monthly Buchungen'!D2:D730,$E47,'P23+P24 monthly Buchungen'!C2:C730,"&gt;="&amp;CG$4,'P23+P24 monthly Buchungen'!C2:C730,"&lt;"&amp;CG$5+1,'P23+P24 monthly Buchungen'!L2:L730,"Einnahmen")-SUMIFS('P23+P24 monthly Buchungen'!F2:F730,'P23+P24 monthly Buchungen'!D2:D730,$E47,'P23+P24 monthly Buchungen'!C2:C730,"&gt;="&amp;CG$4,'P23+P24 monthly Buchungen'!C2:C730,"&lt;"&amp;CG$5+1,'P23+P24 monthly Buchungen'!P2:P730,"Ausgaben"))</f>
        <v>0</v>
      </c>
      <c r="CH47" s="21"/>
      <c r="CK47" s="26">
        <f>-(SUMIFS('P23+P24 monthly Buchungen'!F2:F730,'P23+P24 monthly Buchungen'!D2:D730,$E47,'P23+P24 monthly Buchungen'!C2:C730,"&gt;="&amp;CK$4,'P23+P24 monthly Buchungen'!C2:C730,"&lt;"&amp;CK$5+1,'P23+P24 monthly Buchungen'!L2:L730,"Ausgaben")-SUMIFS('P23+P24 monthly Buchungen'!F2:F730,'P23+P24 monthly Buchungen'!D2:D730,$E47,'P23+P24 monthly Buchungen'!C2:C730,"&gt;="&amp;CK$4,'P23+P24 monthly Buchungen'!C2:C730,"&lt;"&amp;CK$5+1,'P23+P24 monthly Buchungen'!P2:P730,"Einnahmen")+SUMIFS('P23+P24 monthly Buchungen'!F2:F730,'P23+P24 monthly Buchungen'!D2:D730,$E47,'P23+P24 monthly Buchungen'!C2:C730,"&gt;="&amp;CK$4,'P23+P24 monthly Buchungen'!C2:C730,"&lt;"&amp;CK$5+1,'P23+P24 monthly Buchungen'!L2:L730,"Einnahmen")-SUMIFS('P23+P24 monthly Buchungen'!F2:F730,'P23+P24 monthly Buchungen'!D2:D730,$E47,'P23+P24 monthly Buchungen'!C2:C730,"&gt;="&amp;CK$4,'P23+P24 monthly Buchungen'!C2:C730,"&lt;"&amp;CK$5+1,'P23+P24 monthly Buchungen'!P2:P730,"Ausgaben"))</f>
        <v>0</v>
      </c>
      <c r="CL47" s="21"/>
      <c r="CO47" s="26">
        <f>-(SUMIFS('P23+P24 monthly Buchungen'!F2:F730,'P23+P24 monthly Buchungen'!D2:D730,$E47,'P23+P24 monthly Buchungen'!C2:C730,"&gt;="&amp;CO$4,'P23+P24 monthly Buchungen'!C2:C730,"&lt;"&amp;CO$5+1,'P23+P24 monthly Buchungen'!L2:L730,"Ausgaben")-SUMIFS('P23+P24 monthly Buchungen'!F2:F730,'P23+P24 monthly Buchungen'!D2:D730,$E47,'P23+P24 monthly Buchungen'!C2:C730,"&gt;="&amp;CO$4,'P23+P24 monthly Buchungen'!C2:C730,"&lt;"&amp;CO$5+1,'P23+P24 monthly Buchungen'!P2:P730,"Einnahmen")+SUMIFS('P23+P24 monthly Buchungen'!F2:F730,'P23+P24 monthly Buchungen'!D2:D730,$E47,'P23+P24 monthly Buchungen'!C2:C730,"&gt;="&amp;CO$4,'P23+P24 monthly Buchungen'!C2:C730,"&lt;"&amp;CO$5+1,'P23+P24 monthly Buchungen'!L2:L730,"Einnahmen")-SUMIFS('P23+P24 monthly Buchungen'!F2:F730,'P23+P24 monthly Buchungen'!D2:D730,$E47,'P23+P24 monthly Buchungen'!C2:C730,"&gt;="&amp;CO$4,'P23+P24 monthly Buchungen'!C2:C730,"&lt;"&amp;CO$5+1,'P23+P24 monthly Buchungen'!P2:P730,"Ausgaben"))</f>
        <v>0</v>
      </c>
      <c r="CP47" s="21"/>
      <c r="CS47" s="26">
        <f>-(SUMIFS('P23+P24 monthly Buchungen'!F2:F730,'P23+P24 monthly Buchungen'!D2:D730,$E47,'P23+P24 monthly Buchungen'!C2:C730,"&gt;="&amp;CS$4,'P23+P24 monthly Buchungen'!C2:C730,"&lt;"&amp;CS$5+1,'P23+P24 monthly Buchungen'!L2:L730,"Ausgaben")-SUMIFS('P23+P24 monthly Buchungen'!F2:F730,'P23+P24 monthly Buchungen'!D2:D730,$E47,'P23+P24 monthly Buchungen'!C2:C730,"&gt;="&amp;CS$4,'P23+P24 monthly Buchungen'!C2:C730,"&lt;"&amp;CS$5+1,'P23+P24 monthly Buchungen'!P2:P730,"Einnahmen")+SUMIFS('P23+P24 monthly Buchungen'!F2:F730,'P23+P24 monthly Buchungen'!D2:D730,$E47,'P23+P24 monthly Buchungen'!C2:C730,"&gt;="&amp;CS$4,'P23+P24 monthly Buchungen'!C2:C730,"&lt;"&amp;CS$5+1,'P23+P24 monthly Buchungen'!L2:L730,"Einnahmen")-SUMIFS('P23+P24 monthly Buchungen'!F2:F730,'P23+P24 monthly Buchungen'!D2:D730,$E47,'P23+P24 monthly Buchungen'!C2:C730,"&gt;="&amp;CS$4,'P23+P24 monthly Buchungen'!C2:C730,"&lt;"&amp;CS$5+1,'P23+P24 monthly Buchungen'!P2:P730,"Ausgaben"))</f>
        <v>0</v>
      </c>
      <c r="CT47" s="21"/>
      <c r="CW47" s="26">
        <f>-(SUMIFS('P23+P24 monthly Buchungen'!F2:F730,'P23+P24 monthly Buchungen'!D2:D730,$E47,'P23+P24 monthly Buchungen'!C2:C730,"&gt;="&amp;CW$4,'P23+P24 monthly Buchungen'!C2:C730,"&lt;"&amp;CW$5+1,'P23+P24 monthly Buchungen'!L2:L730,"Ausgaben")-SUMIFS('P23+P24 monthly Buchungen'!F2:F730,'P23+P24 monthly Buchungen'!D2:D730,$E47,'P23+P24 monthly Buchungen'!C2:C730,"&gt;="&amp;CW$4,'P23+P24 monthly Buchungen'!C2:C730,"&lt;"&amp;CW$5+1,'P23+P24 monthly Buchungen'!P2:P730,"Einnahmen")+SUMIFS('P23+P24 monthly Buchungen'!F2:F730,'P23+P24 monthly Buchungen'!D2:D730,$E47,'P23+P24 monthly Buchungen'!C2:C730,"&gt;="&amp;CW$4,'P23+P24 monthly Buchungen'!C2:C730,"&lt;"&amp;CW$5+1,'P23+P24 monthly Buchungen'!L2:L730,"Einnahmen")-SUMIFS('P23+P24 monthly Buchungen'!F2:F730,'P23+P24 monthly Buchungen'!D2:D730,$E47,'P23+P24 monthly Buchungen'!C2:C730,"&gt;="&amp;CW$4,'P23+P24 monthly Buchungen'!C2:C730,"&lt;"&amp;CW$5+1,'P23+P24 monthly Buchungen'!P2:P730,"Ausgaben"))</f>
        <v>0</v>
      </c>
      <c r="CX47" s="21"/>
      <c r="DA47" s="26">
        <f>-(SUMIFS('P23+P24 monthly Buchungen'!F2:F730,'P23+P24 monthly Buchungen'!D2:D730,$E47,'P23+P24 monthly Buchungen'!C2:C730,"&gt;="&amp;DA$4,'P23+P24 monthly Buchungen'!C2:C730,"&lt;"&amp;DA$5+1,'P23+P24 monthly Buchungen'!L2:L730,"Ausgaben")-SUMIFS('P23+P24 monthly Buchungen'!F2:F730,'P23+P24 monthly Buchungen'!D2:D730,$E47,'P23+P24 monthly Buchungen'!C2:C730,"&gt;="&amp;DA$4,'P23+P24 monthly Buchungen'!C2:C730,"&lt;"&amp;DA$5+1,'P23+P24 monthly Buchungen'!P2:P730,"Einnahmen")+SUMIFS('P23+P24 monthly Buchungen'!F2:F730,'P23+P24 monthly Buchungen'!D2:D730,$E47,'P23+P24 monthly Buchungen'!C2:C730,"&gt;="&amp;DA$4,'P23+P24 monthly Buchungen'!C2:C730,"&lt;"&amp;DA$5+1,'P23+P24 monthly Buchungen'!L2:L730,"Einnahmen")-SUMIFS('P23+P24 monthly Buchungen'!F2:F730,'P23+P24 monthly Buchungen'!D2:D730,$E47,'P23+P24 monthly Buchungen'!C2:C730,"&gt;="&amp;DA$4,'P23+P24 monthly Buchungen'!C2:C730,"&lt;"&amp;DA$5+1,'P23+P24 monthly Buchungen'!P2:P730,"Ausgaben"))</f>
        <v>0</v>
      </c>
      <c r="DB47" s="21"/>
      <c r="DE47" s="26">
        <f>-(SUMIFS('P23+P24 monthly Buchungen'!F2:F730,'P23+P24 monthly Buchungen'!D2:D730,$E47,'P23+P24 monthly Buchungen'!C2:C730,"&gt;="&amp;DE$4,'P23+P24 monthly Buchungen'!C2:C730,"&lt;"&amp;DE$5+1,'P23+P24 monthly Buchungen'!L2:L730,"Ausgaben")-SUMIFS('P23+P24 monthly Buchungen'!F2:F730,'P23+P24 monthly Buchungen'!D2:D730,$E47,'P23+P24 monthly Buchungen'!C2:C730,"&gt;="&amp;DE$4,'P23+P24 monthly Buchungen'!C2:C730,"&lt;"&amp;DE$5+1,'P23+P24 monthly Buchungen'!P2:P730,"Einnahmen")+SUMIFS('P23+P24 monthly Buchungen'!F2:F730,'P23+P24 monthly Buchungen'!D2:D730,$E47,'P23+P24 monthly Buchungen'!C2:C730,"&gt;="&amp;DE$4,'P23+P24 monthly Buchungen'!C2:C730,"&lt;"&amp;DE$5+1,'P23+P24 monthly Buchungen'!L2:L730,"Einnahmen")-SUMIFS('P23+P24 monthly Buchungen'!F2:F730,'P23+P24 monthly Buchungen'!D2:D730,$E47,'P23+P24 monthly Buchungen'!C2:C730,"&gt;="&amp;DE$4,'P23+P24 monthly Buchungen'!C2:C730,"&lt;"&amp;DE$5+1,'P23+P24 monthly Buchungen'!P2:P730,"Ausgaben"))</f>
        <v>0</v>
      </c>
      <c r="DF47" s="21"/>
      <c r="DI47" s="26">
        <f>-(SUMIFS('P23+P24 monthly Buchungen'!F2:F730,'P23+P24 monthly Buchungen'!D2:D730,$E47,'P23+P24 monthly Buchungen'!C2:C730,"&gt;="&amp;DI$4,'P23+P24 monthly Buchungen'!C2:C730,"&lt;"&amp;DI$5+1,'P23+P24 monthly Buchungen'!L2:L730,"Ausgaben")-SUMIFS('P23+P24 monthly Buchungen'!F2:F730,'P23+P24 monthly Buchungen'!D2:D730,$E47,'P23+P24 monthly Buchungen'!C2:C730,"&gt;="&amp;DI$4,'P23+P24 monthly Buchungen'!C2:C730,"&lt;"&amp;DI$5+1,'P23+P24 monthly Buchungen'!P2:P730,"Einnahmen")+SUMIFS('P23+P24 monthly Buchungen'!F2:F730,'P23+P24 monthly Buchungen'!D2:D730,$E47,'P23+P24 monthly Buchungen'!C2:C730,"&gt;="&amp;DI$4,'P23+P24 monthly Buchungen'!C2:C730,"&lt;"&amp;DI$5+1,'P23+P24 monthly Buchungen'!L2:L730,"Einnahmen")-SUMIFS('P23+P24 monthly Buchungen'!F2:F730,'P23+P24 monthly Buchungen'!D2:D730,$E47,'P23+P24 monthly Buchungen'!C2:C730,"&gt;="&amp;DI$4,'P23+P24 monthly Buchungen'!C2:C730,"&lt;"&amp;DI$5+1,'P23+P24 monthly Buchungen'!P2:P730,"Ausgaben"))</f>
        <v>0</v>
      </c>
      <c r="DJ47" s="21"/>
      <c r="DM47" s="26">
        <f>-(SUMIFS('P23+P24 monthly Buchungen'!F2:F730,'P23+P24 monthly Buchungen'!D2:D730,$E47,'P23+P24 monthly Buchungen'!C2:C730,"&gt;="&amp;DM$4,'P23+P24 monthly Buchungen'!C2:C730,"&lt;"&amp;DM$5+1,'P23+P24 monthly Buchungen'!L2:L730,"Ausgaben")-SUMIFS('P23+P24 monthly Buchungen'!F2:F730,'P23+P24 monthly Buchungen'!D2:D730,$E47,'P23+P24 monthly Buchungen'!C2:C730,"&gt;="&amp;DM$4,'P23+P24 monthly Buchungen'!C2:C730,"&lt;"&amp;DM$5+1,'P23+P24 monthly Buchungen'!P2:P730,"Einnahmen")+SUMIFS('P23+P24 monthly Buchungen'!F2:F730,'P23+P24 monthly Buchungen'!D2:D730,$E47,'P23+P24 monthly Buchungen'!C2:C730,"&gt;="&amp;DM$4,'P23+P24 monthly Buchungen'!C2:C730,"&lt;"&amp;DM$5+1,'P23+P24 monthly Buchungen'!L2:L730,"Einnahmen")-SUMIFS('P23+P24 monthly Buchungen'!F2:F730,'P23+P24 monthly Buchungen'!D2:D730,$E47,'P23+P24 monthly Buchungen'!C2:C730,"&gt;="&amp;DM$4,'P23+P24 monthly Buchungen'!C2:C730,"&lt;"&amp;DM$5+1,'P23+P24 monthly Buchungen'!P2:P730,"Ausgaben"))</f>
        <v>0</v>
      </c>
      <c r="DN47" s="21"/>
      <c r="DQ47" s="26">
        <f>-(SUMIFS('P23+P24 monthly Buchungen'!F2:F730,'P23+P24 monthly Buchungen'!D2:D730,$E47,'P23+P24 monthly Buchungen'!C2:C730,"&gt;="&amp;DQ$4,'P23+P24 monthly Buchungen'!C2:C730,"&lt;"&amp;DQ$5+1,'P23+P24 monthly Buchungen'!L2:L730,"Ausgaben")-SUMIFS('P23+P24 monthly Buchungen'!F2:F730,'P23+P24 monthly Buchungen'!D2:D730,$E47,'P23+P24 monthly Buchungen'!C2:C730,"&gt;="&amp;DQ$4,'P23+P24 monthly Buchungen'!C2:C730,"&lt;"&amp;DQ$5+1,'P23+P24 monthly Buchungen'!P2:P730,"Einnahmen")+SUMIFS('P23+P24 monthly Buchungen'!F2:F730,'P23+P24 monthly Buchungen'!D2:D730,$E47,'P23+P24 monthly Buchungen'!C2:C730,"&gt;="&amp;DQ$4,'P23+P24 monthly Buchungen'!C2:C730,"&lt;"&amp;DQ$5+1,'P23+P24 monthly Buchungen'!L2:L730,"Einnahmen")-SUMIFS('P23+P24 monthly Buchungen'!F2:F730,'P23+P24 monthly Buchungen'!D2:D730,$E47,'P23+P24 monthly Buchungen'!C2:C730,"&gt;="&amp;DQ$4,'P23+P24 monthly Buchungen'!C2:C730,"&lt;"&amp;DQ$5+1,'P23+P24 monthly Buchungen'!P2:P730,"Ausgaben"))</f>
        <v>0</v>
      </c>
      <c r="DR47" s="21"/>
      <c r="DU47" s="26">
        <f>-(SUMIFS('P23+P24 monthly Buchungen'!F2:F730,'P23+P24 monthly Buchungen'!D2:D730,$E47,'P23+P24 monthly Buchungen'!C2:C730,"&gt;="&amp;DU$4,'P23+P24 monthly Buchungen'!C2:C730,"&lt;"&amp;DU$5+1,'P23+P24 monthly Buchungen'!L2:L730,"Ausgaben")-SUMIFS('P23+P24 monthly Buchungen'!F2:F730,'P23+P24 monthly Buchungen'!D2:D730,$E47,'P23+P24 monthly Buchungen'!C2:C730,"&gt;="&amp;DU$4,'P23+P24 monthly Buchungen'!C2:C730,"&lt;"&amp;DU$5+1,'P23+P24 monthly Buchungen'!P2:P730,"Einnahmen")+SUMIFS('P23+P24 monthly Buchungen'!F2:F730,'P23+P24 monthly Buchungen'!D2:D730,$E47,'P23+P24 monthly Buchungen'!C2:C730,"&gt;="&amp;DU$4,'P23+P24 monthly Buchungen'!C2:C730,"&lt;"&amp;DU$5+1,'P23+P24 monthly Buchungen'!L2:L730,"Einnahmen")-SUMIFS('P23+P24 monthly Buchungen'!F2:F730,'P23+P24 monthly Buchungen'!D2:D730,$E47,'P23+P24 monthly Buchungen'!C2:C730,"&gt;="&amp;DU$4,'P23+P24 monthly Buchungen'!C2:C730,"&lt;"&amp;DU$5+1,'P23+P24 monthly Buchungen'!P2:P730,"Ausgaben"))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Buchungen'!F2:F730,'P23+P24 monthly Buchungen'!D2:D730,$E47,'P23+P24 monthly Buchungen'!C2:C730,"&gt;="&amp;EG$4,'P23+P24 monthly Buchungen'!C2:C730,"&lt;"&amp;EG$5+1,'P23+P24 monthly Buchungen'!L2:L730,"Ausgaben")-SUMIFS('P23+P24 monthly Buchungen'!F2:F730,'P23+P24 monthly Buchungen'!D2:D730,$E47,'P23+P24 monthly Buchungen'!C2:C730,"&gt;="&amp;EG$4,'P23+P24 monthly Buchungen'!C2:C730,"&lt;"&amp;EG$5+1,'P23+P24 monthly Buchungen'!P2:P730,"Einnahmen")+SUMIFS('P23+P24 monthly Buchungen'!F2:F730,'P23+P24 monthly Buchungen'!D2:D730,$E47,'P23+P24 monthly Buchungen'!C2:C730,"&gt;="&amp;EG$4,'P23+P24 monthly Buchungen'!C2:C730,"&lt;"&amp;EG$5+1,'P23+P24 monthly Buchungen'!L2:L730,"Einnahmen")-SUMIFS('P23+P24 monthly Buchungen'!F2:F730,'P23+P24 monthly Buchungen'!D2:D730,$E47,'P23+P24 monthly Buchungen'!C2:C730,"&gt;="&amp;EG$4,'P23+P24 monthly Buchungen'!C2:C730,"&lt;"&amp;EG$5+1,'P23+P24 monthly Buchungen'!P2:P730,"Ausgaben"))</f>
        <v>0</v>
      </c>
      <c r="EH47" s="21"/>
      <c r="EK47" s="26">
        <f>-(SUMIFS('P23+P24 monthly Buchungen'!F2:F730,'P23+P24 monthly Buchungen'!D2:D730,$E47,'P23+P24 monthly Buchungen'!C2:C730,"&gt;="&amp;EK$4,'P23+P24 monthly Buchungen'!C2:C730,"&lt;"&amp;EK$5+1,'P23+P24 monthly Buchungen'!L2:L730,"Ausgaben")-SUMIFS('P23+P24 monthly Buchungen'!F2:F730,'P23+P24 monthly Buchungen'!D2:D730,$E47,'P23+P24 monthly Buchungen'!C2:C730,"&gt;="&amp;EK$4,'P23+P24 monthly Buchungen'!C2:C730,"&lt;"&amp;EK$5+1,'P23+P24 monthly Buchungen'!P2:P730,"Einnahmen")+SUMIFS('P23+P24 monthly Buchungen'!F2:F730,'P23+P24 monthly Buchungen'!D2:D730,$E47,'P23+P24 monthly Buchungen'!C2:C730,"&gt;="&amp;EK$4,'P23+P24 monthly Buchungen'!C2:C730,"&lt;"&amp;EK$5+1,'P23+P24 monthly Buchungen'!L2:L730,"Einnahmen")-SUMIFS('P23+P24 monthly Buchungen'!F2:F730,'P23+P24 monthly Buchungen'!D2:D730,$E47,'P23+P24 monthly Buchungen'!C2:C730,"&gt;="&amp;EK$4,'P23+P24 monthly Buchungen'!C2:C730,"&lt;"&amp;EK$5+1,'P23+P24 monthly Buchungen'!P2:P730,"Ausgaben"))</f>
        <v>0</v>
      </c>
      <c r="EL47" s="21"/>
      <c r="EO47" s="26">
        <f>-(SUMIFS('P23+P24 monthly Buchungen'!F2:F730,'P23+P24 monthly Buchungen'!D2:D730,$E47,'P23+P24 monthly Buchungen'!C2:C730,"&gt;="&amp;EO$4,'P23+P24 monthly Buchungen'!C2:C730,"&lt;"&amp;EO$5+1,'P23+P24 monthly Buchungen'!L2:L730,"Ausgaben")-SUMIFS('P23+P24 monthly Buchungen'!F2:F730,'P23+P24 monthly Buchungen'!D2:D730,$E47,'P23+P24 monthly Buchungen'!C2:C730,"&gt;="&amp;EO$4,'P23+P24 monthly Buchungen'!C2:C730,"&lt;"&amp;EO$5+1,'P23+P24 monthly Buchungen'!P2:P730,"Einnahmen")+SUMIFS('P23+P24 monthly Buchungen'!F2:F730,'P23+P24 monthly Buchungen'!D2:D730,$E47,'P23+P24 monthly Buchungen'!C2:C730,"&gt;="&amp;EO$4,'P23+P24 monthly Buchungen'!C2:C730,"&lt;"&amp;EO$5+1,'P23+P24 monthly Buchungen'!L2:L730,"Einnahmen")-SUMIFS('P23+P24 monthly Buchungen'!F2:F730,'P23+P24 monthly Buchungen'!D2:D730,$E47,'P23+P24 monthly Buchungen'!C2:C730,"&gt;="&amp;EO$4,'P23+P24 monthly Buchungen'!C2:C730,"&lt;"&amp;EO$5+1,'P23+P24 monthly Buchungen'!P2:P730,"Ausgaben"))</f>
        <v>0</v>
      </c>
      <c r="EP47" s="21"/>
      <c r="ES47" s="26">
        <f>-(SUMIFS('P23+P24 monthly Buchungen'!F2:F730,'P23+P24 monthly Buchungen'!D2:D730,$E47,'P23+P24 monthly Buchungen'!C2:C730,"&gt;="&amp;ES$4,'P23+P24 monthly Buchungen'!C2:C730,"&lt;"&amp;ES$5+1,'P23+P24 monthly Buchungen'!L2:L730,"Ausgaben")-SUMIFS('P23+P24 monthly Buchungen'!F2:F730,'P23+P24 monthly Buchungen'!D2:D730,$E47,'P23+P24 monthly Buchungen'!C2:C730,"&gt;="&amp;ES$4,'P23+P24 monthly Buchungen'!C2:C730,"&lt;"&amp;ES$5+1,'P23+P24 monthly Buchungen'!P2:P730,"Einnahmen")+SUMIFS('P23+P24 monthly Buchungen'!F2:F730,'P23+P24 monthly Buchungen'!D2:D730,$E47,'P23+P24 monthly Buchungen'!C2:C730,"&gt;="&amp;ES$4,'P23+P24 monthly Buchungen'!C2:C730,"&lt;"&amp;ES$5+1,'P23+P24 monthly Buchungen'!L2:L730,"Einnahmen")-SUMIFS('P23+P24 monthly Buchungen'!F2:F730,'P23+P24 monthly Buchungen'!D2:D730,$E47,'P23+P24 monthly Buchungen'!C2:C730,"&gt;="&amp;ES$4,'P23+P24 monthly Buchungen'!C2:C730,"&lt;"&amp;ES$5+1,'P23+P24 monthly Buchungen'!P2:P730,"Ausgaben"))</f>
        <v>0</v>
      </c>
      <c r="ET47" s="21"/>
      <c r="EW47" s="26">
        <f>-(SUMIFS('P23+P24 monthly Buchungen'!F2:F730,'P23+P24 monthly Buchungen'!D2:D730,$E47,'P23+P24 monthly Buchungen'!C2:C730,"&gt;="&amp;EW$4,'P23+P24 monthly Buchungen'!C2:C730,"&lt;"&amp;EW$5+1,'P23+P24 monthly Buchungen'!L2:L730,"Ausgaben")-SUMIFS('P23+P24 monthly Buchungen'!F2:F730,'P23+P24 monthly Buchungen'!D2:D730,$E47,'P23+P24 monthly Buchungen'!C2:C730,"&gt;="&amp;EW$4,'P23+P24 monthly Buchungen'!C2:C730,"&lt;"&amp;EW$5+1,'P23+P24 monthly Buchungen'!P2:P730,"Einnahmen")+SUMIFS('P23+P24 monthly Buchungen'!F2:F730,'P23+P24 monthly Buchungen'!D2:D730,$E47,'P23+P24 monthly Buchungen'!C2:C730,"&gt;="&amp;EW$4,'P23+P24 monthly Buchungen'!C2:C730,"&lt;"&amp;EW$5+1,'P23+P24 monthly Buchungen'!L2:L730,"Einnahmen")-SUMIFS('P23+P24 monthly Buchungen'!F2:F730,'P23+P24 monthly Buchungen'!D2:D730,$E47,'P23+P24 monthly Buchungen'!C2:C730,"&gt;="&amp;EW$4,'P23+P24 monthly Buchungen'!C2:C730,"&lt;"&amp;EW$5+1,'P23+P24 monthly Buchungen'!P2:P730,"Ausgaben"))</f>
        <v>0</v>
      </c>
      <c r="EX47" s="21"/>
      <c r="FA47" s="26">
        <f>-(SUMIFS('P23+P24 monthly Buchungen'!F2:F730,'P23+P24 monthly Buchungen'!D2:D730,$E47,'P23+P24 monthly Buchungen'!C2:C730,"&gt;="&amp;FA$4,'P23+P24 monthly Buchungen'!C2:C730,"&lt;"&amp;FA$5+1,'P23+P24 monthly Buchungen'!L2:L730,"Ausgaben")-SUMIFS('P23+P24 monthly Buchungen'!F2:F730,'P23+P24 monthly Buchungen'!D2:D730,$E47,'P23+P24 monthly Buchungen'!C2:C730,"&gt;="&amp;FA$4,'P23+P24 monthly Buchungen'!C2:C730,"&lt;"&amp;FA$5+1,'P23+P24 monthly Buchungen'!P2:P730,"Einnahmen")+SUMIFS('P23+P24 monthly Buchungen'!F2:F730,'P23+P24 monthly Buchungen'!D2:D730,$E47,'P23+P24 monthly Buchungen'!C2:C730,"&gt;="&amp;FA$4,'P23+P24 monthly Buchungen'!C2:C730,"&lt;"&amp;FA$5+1,'P23+P24 monthly Buchungen'!L2:L730,"Einnahmen")-SUMIFS('P23+P24 monthly Buchungen'!F2:F730,'P23+P24 monthly Buchungen'!D2:D730,$E47,'P23+P24 monthly Buchungen'!C2:C730,"&gt;="&amp;FA$4,'P23+P24 monthly Buchungen'!C2:C730,"&lt;"&amp;FA$5+1,'P23+P24 monthly Buchungen'!P2:P730,"Ausgaben"))</f>
        <v>0</v>
      </c>
      <c r="FB47" s="21"/>
      <c r="FE47" s="26">
        <f>-(SUMIFS('P23+P24 monthly Buchungen'!F2:F730,'P23+P24 monthly Buchungen'!D2:D730,$E47,'P23+P24 monthly Buchungen'!C2:C730,"&gt;="&amp;FE$4,'P23+P24 monthly Buchungen'!C2:C730,"&lt;"&amp;FE$5+1,'P23+P24 monthly Buchungen'!L2:L730,"Ausgaben")-SUMIFS('P23+P24 monthly Buchungen'!F2:F730,'P23+P24 monthly Buchungen'!D2:D730,$E47,'P23+P24 monthly Buchungen'!C2:C730,"&gt;="&amp;FE$4,'P23+P24 monthly Buchungen'!C2:C730,"&lt;"&amp;FE$5+1,'P23+P24 monthly Buchungen'!P2:P730,"Einnahmen")+SUMIFS('P23+P24 monthly Buchungen'!F2:F730,'P23+P24 monthly Buchungen'!D2:D730,$E47,'P23+P24 monthly Buchungen'!C2:C730,"&gt;="&amp;FE$4,'P23+P24 monthly Buchungen'!C2:C730,"&lt;"&amp;FE$5+1,'P23+P24 monthly Buchungen'!L2:L730,"Einnahmen")-SUMIFS('P23+P24 monthly Buchungen'!F2:F730,'P23+P24 monthly Buchungen'!D2:D730,$E47,'P23+P24 monthly Buchungen'!C2:C730,"&gt;="&amp;FE$4,'P23+P24 monthly Buchungen'!C2:C730,"&lt;"&amp;FE$5+1,'P23+P24 monthly Buchungen'!P2:P730,"Ausgaben"))</f>
        <v>0</v>
      </c>
      <c r="FF47" s="21"/>
      <c r="FI47" s="26">
        <f>-(SUMIFS('P23+P24 monthly Buchungen'!F2:F730,'P23+P24 monthly Buchungen'!D2:D730,$E47,'P23+P24 monthly Buchungen'!C2:C730,"&gt;="&amp;FI$4,'P23+P24 monthly Buchungen'!C2:C730,"&lt;"&amp;FI$5+1,'P23+P24 monthly Buchungen'!L2:L730,"Ausgaben")-SUMIFS('P23+P24 monthly Buchungen'!F2:F730,'P23+P24 monthly Buchungen'!D2:D730,$E47,'P23+P24 monthly Buchungen'!C2:C730,"&gt;="&amp;FI$4,'P23+P24 monthly Buchungen'!C2:C730,"&lt;"&amp;FI$5+1,'P23+P24 monthly Buchungen'!P2:P730,"Einnahmen")+SUMIFS('P23+P24 monthly Buchungen'!F2:F730,'P23+P24 monthly Buchungen'!D2:D730,$E47,'P23+P24 monthly Buchungen'!C2:C730,"&gt;="&amp;FI$4,'P23+P24 monthly Buchungen'!C2:C730,"&lt;"&amp;FI$5+1,'P23+P24 monthly Buchungen'!L2:L730,"Einnahmen")-SUMIFS('P23+P24 monthly Buchungen'!F2:F730,'P23+P24 monthly Buchungen'!D2:D730,$E47,'P23+P24 monthly Buchungen'!C2:C730,"&gt;="&amp;FI$4,'P23+P24 monthly Buchungen'!C2:C730,"&lt;"&amp;FI$5+1,'P23+P24 monthly Buchungen'!P2:P730,"Ausgaben"))</f>
        <v>0</v>
      </c>
      <c r="FJ47" s="21"/>
      <c r="FM47" s="26">
        <f>-(SUMIFS('P23+P24 monthly Buchungen'!F2:F730,'P23+P24 monthly Buchungen'!D2:D730,$E47,'P23+P24 monthly Buchungen'!C2:C730,"&gt;="&amp;FM$4,'P23+P24 monthly Buchungen'!C2:C730,"&lt;"&amp;FM$5+1,'P23+P24 monthly Buchungen'!L2:L730,"Ausgaben")-SUMIFS('P23+P24 monthly Buchungen'!F2:F730,'P23+P24 monthly Buchungen'!D2:D730,$E47,'P23+P24 monthly Buchungen'!C2:C730,"&gt;="&amp;FM$4,'P23+P24 monthly Buchungen'!C2:C730,"&lt;"&amp;FM$5+1,'P23+P24 monthly Buchungen'!P2:P730,"Einnahmen")+SUMIFS('P23+P24 monthly Buchungen'!F2:F730,'P23+P24 monthly Buchungen'!D2:D730,$E47,'P23+P24 monthly Buchungen'!C2:C730,"&gt;="&amp;FM$4,'P23+P24 monthly Buchungen'!C2:C730,"&lt;"&amp;FM$5+1,'P23+P24 monthly Buchungen'!L2:L730,"Einnahmen")-SUMIFS('P23+P24 monthly Buchungen'!F2:F730,'P23+P24 monthly Buchungen'!D2:D730,$E47,'P23+P24 monthly Buchungen'!C2:C730,"&gt;="&amp;FM$4,'P23+P24 monthly Buchungen'!C2:C730,"&lt;"&amp;FM$5+1,'P23+P24 monthly Buchungen'!P2:P730,"Ausgaben"))</f>
        <v>0</v>
      </c>
      <c r="FN47" s="21"/>
      <c r="FQ47" s="26">
        <f>-(SUMIFS('P23+P24 monthly Buchungen'!F2:F730,'P23+P24 monthly Buchungen'!D2:D730,$E47,'P23+P24 monthly Buchungen'!C2:C730,"&gt;="&amp;FQ$4,'P23+P24 monthly Buchungen'!C2:C730,"&lt;"&amp;FQ$5+1,'P23+P24 monthly Buchungen'!L2:L730,"Ausgaben")-SUMIFS('P23+P24 monthly Buchungen'!F2:F730,'P23+P24 monthly Buchungen'!D2:D730,$E47,'P23+P24 monthly Buchungen'!C2:C730,"&gt;="&amp;FQ$4,'P23+P24 monthly Buchungen'!C2:C730,"&lt;"&amp;FQ$5+1,'P23+P24 monthly Buchungen'!P2:P730,"Einnahmen")+SUMIFS('P23+P24 monthly Buchungen'!F2:F730,'P23+P24 monthly Buchungen'!D2:D730,$E47,'P23+P24 monthly Buchungen'!C2:C730,"&gt;="&amp;FQ$4,'P23+P24 monthly Buchungen'!C2:C730,"&lt;"&amp;FQ$5+1,'P23+P24 monthly Buchungen'!L2:L730,"Einnahmen")-SUMIFS('P23+P24 monthly Buchungen'!F2:F730,'P23+P24 monthly Buchungen'!D2:D730,$E47,'P23+P24 monthly Buchungen'!C2:C730,"&gt;="&amp;FQ$4,'P23+P24 monthly Buchungen'!C2:C730,"&lt;"&amp;FQ$5+1,'P23+P24 monthly Buchungen'!P2:P730,"Ausgaben"))</f>
        <v>0</v>
      </c>
      <c r="FR47" s="21"/>
      <c r="FU47" s="26">
        <f>-(SUMIFS('P23+P24 monthly Buchungen'!F2:F730,'P23+P24 monthly Buchungen'!D2:D730,$E47,'P23+P24 monthly Buchungen'!C2:C730,"&gt;="&amp;FU$4,'P23+P24 monthly Buchungen'!C2:C730,"&lt;"&amp;FU$5+1,'P23+P24 monthly Buchungen'!L2:L730,"Ausgaben")-SUMIFS('P23+P24 monthly Buchungen'!F2:F730,'P23+P24 monthly Buchungen'!D2:D730,$E47,'P23+P24 monthly Buchungen'!C2:C730,"&gt;="&amp;FU$4,'P23+P24 monthly Buchungen'!C2:C730,"&lt;"&amp;FU$5+1,'P23+P24 monthly Buchungen'!P2:P730,"Einnahmen")+SUMIFS('P23+P24 monthly Buchungen'!F2:F730,'P23+P24 monthly Buchungen'!D2:D730,$E47,'P23+P24 monthly Buchungen'!C2:C730,"&gt;="&amp;FU$4,'P23+P24 monthly Buchungen'!C2:C730,"&lt;"&amp;FU$5+1,'P23+P24 monthly Buchungen'!L2:L730,"Einnahmen")-SUMIFS('P23+P24 monthly Buchungen'!F2:F730,'P23+P24 monthly Buchungen'!D2:D730,$E47,'P23+P24 monthly Buchungen'!C2:C730,"&gt;="&amp;FU$4,'P23+P24 monthly Buchungen'!C2:C730,"&lt;"&amp;FU$5+1,'P23+P24 monthly Buchungen'!P2:P730,"Ausgaben"))</f>
        <v>0</v>
      </c>
      <c r="FV47" s="21"/>
      <c r="FY47" s="26">
        <f>-(SUMIFS('P23+P24 monthly Buchungen'!F2:F730,'P23+P24 monthly Buchungen'!D2:D730,$E47,'P23+P24 monthly Buchungen'!C2:C730,"&gt;="&amp;FY$4,'P23+P24 monthly Buchungen'!C2:C730,"&lt;"&amp;FY$5+1,'P23+P24 monthly Buchungen'!L2:L730,"Ausgaben")-SUMIFS('P23+P24 monthly Buchungen'!F2:F730,'P23+P24 monthly Buchungen'!D2:D730,$E47,'P23+P24 monthly Buchungen'!C2:C730,"&gt;="&amp;FY$4,'P23+P24 monthly Buchungen'!C2:C730,"&lt;"&amp;FY$5+1,'P23+P24 monthly Buchungen'!P2:P730,"Einnahmen")+SUMIFS('P23+P24 monthly Buchungen'!F2:F730,'P23+P24 monthly Buchungen'!D2:D730,$E47,'P23+P24 monthly Buchungen'!C2:C730,"&gt;="&amp;FY$4,'P23+P24 monthly Buchungen'!C2:C730,"&lt;"&amp;FY$5+1,'P23+P24 monthly Buchungen'!L2:L730,"Einnahmen")-SUMIFS('P23+P24 monthly Buchungen'!F2:F730,'P23+P24 monthly Buchungen'!D2:D730,$E47,'P23+P24 monthly Buchungen'!C2:C730,"&gt;="&amp;FY$4,'P23+P24 monthly Buchungen'!C2:C730,"&lt;"&amp;FY$5+1,'P23+P24 monthly Buchungen'!P2:P730,"Ausgaben"))</f>
        <v>0</v>
      </c>
      <c r="FZ47" s="21"/>
      <c r="GC47" s="26">
        <f>-(SUMIFS('P23+P24 monthly Buchungen'!F2:F730,'P23+P24 monthly Buchungen'!D2:D730,$E47,'P23+P24 monthly Buchungen'!C2:C730,"&gt;="&amp;GC$4,'P23+P24 monthly Buchungen'!C2:C730,"&lt;"&amp;GC$5+1,'P23+P24 monthly Buchungen'!L2:L730,"Ausgaben")-SUMIFS('P23+P24 monthly Buchungen'!F2:F730,'P23+P24 monthly Buchungen'!D2:D730,$E47,'P23+P24 monthly Buchungen'!C2:C730,"&gt;="&amp;GC$4,'P23+P24 monthly Buchungen'!C2:C730,"&lt;"&amp;GC$5+1,'P23+P24 monthly Buchungen'!P2:P730,"Einnahmen")+SUMIFS('P23+P24 monthly Buchungen'!F2:F730,'P23+P24 monthly Buchungen'!D2:D730,$E47,'P23+P24 monthly Buchungen'!C2:C730,"&gt;="&amp;GC$4,'P23+P24 monthly Buchungen'!C2:C730,"&lt;"&amp;GC$5+1,'P23+P24 monthly Buchungen'!L2:L730,"Einnahmen")-SUMIFS('P23+P24 monthly Buchungen'!F2:F730,'P23+P24 monthly Buchungen'!D2:D730,$E47,'P23+P24 monthly Buchungen'!C2:C730,"&gt;="&amp;GC$4,'P23+P24 monthly Buchungen'!C2:C730,"&lt;"&amp;GC$5+1,'P23+P24 monthly Buchungen'!P2:P730,"Ausgaben"))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5177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-2020</v>
      </c>
      <c r="O49" s="45"/>
      <c r="P49" s="45"/>
      <c r="Q49" s="43"/>
      <c r="R49" s="52">
        <f>-R7+R40</f>
        <v>40819</v>
      </c>
      <c r="S49" s="45"/>
      <c r="T49" s="45"/>
      <c r="U49" s="43"/>
      <c r="V49" s="52">
        <f>-V7+V40</f>
        <v>-7367.4799999999977</v>
      </c>
      <c r="W49" s="45"/>
      <c r="X49" s="45"/>
      <c r="Y49" s="43"/>
      <c r="Z49" s="52">
        <f>-Z7+Z40</f>
        <v>-13856.710000000001</v>
      </c>
      <c r="AA49" s="45"/>
      <c r="AB49" s="45"/>
      <c r="AC49" s="43"/>
      <c r="AD49" s="52">
        <f>-AD7+AD40</f>
        <v>9790.9700000000012</v>
      </c>
      <c r="AE49" s="45"/>
      <c r="AF49" s="45"/>
      <c r="AG49" s="43"/>
      <c r="AH49" s="52">
        <f>-AH7+AH40</f>
        <v>-10060.84</v>
      </c>
      <c r="AI49" s="45"/>
      <c r="AJ49" s="45"/>
      <c r="AK49" s="43"/>
      <c r="AL49" s="52">
        <f>-AL7+AL40</f>
        <v>-10555.01</v>
      </c>
      <c r="AM49" s="45"/>
      <c r="AN49" s="45"/>
      <c r="AO49" s="43"/>
      <c r="AP49" s="52">
        <f>-AP7+AP40</f>
        <v>17490.870000000003</v>
      </c>
      <c r="AQ49" s="45"/>
      <c r="AR49" s="45"/>
      <c r="AS49" s="43"/>
      <c r="AT49" s="52">
        <f>-AT7+AT40</f>
        <v>-10947.859999999999</v>
      </c>
      <c r="AU49" s="45"/>
      <c r="AV49" s="45"/>
      <c r="AW49" s="43"/>
      <c r="AX49" s="52">
        <f>-AX7+AX40</f>
        <v>-10734.52</v>
      </c>
      <c r="AY49" s="45"/>
      <c r="AZ49" s="45"/>
      <c r="BA49" s="43"/>
      <c r="BB49" s="52">
        <f>-BB7+BB40</f>
        <v>41872.080000000002</v>
      </c>
      <c r="BC49" s="45"/>
      <c r="BD49" s="45"/>
      <c r="BE49" s="43"/>
      <c r="BF49" s="52">
        <f>-BF7+BF40</f>
        <v>-12268.93</v>
      </c>
      <c r="BG49" s="45"/>
      <c r="BH49" s="45"/>
      <c r="BI49" s="43"/>
      <c r="BJ49" s="52">
        <f>-BJ7+BJ40</f>
        <v>-30233.410000000003</v>
      </c>
      <c r="BK49" s="45"/>
      <c r="BL49" s="45"/>
      <c r="BM49" s="43"/>
      <c r="BN49" s="52">
        <f>-BN7+BN40</f>
        <v>-11830.13</v>
      </c>
      <c r="BO49" s="45"/>
      <c r="BP49" s="45"/>
      <c r="BQ49" s="43"/>
      <c r="BR49" s="52">
        <f>-BR7+BR40</f>
        <v>-120</v>
      </c>
      <c r="BS49" s="45"/>
      <c r="BT49" s="45"/>
      <c r="BU49" s="43"/>
      <c r="BV49" s="52">
        <f>-BV7+BV40</f>
        <v>-120</v>
      </c>
      <c r="BW49" s="45"/>
      <c r="BX49" s="45"/>
      <c r="BY49" s="43"/>
      <c r="BZ49" s="52">
        <f>-BZ7+BZ40</f>
        <v>42506.48</v>
      </c>
      <c r="CA49" s="45"/>
      <c r="CB49" s="45"/>
      <c r="CC49" s="43"/>
      <c r="CD49" s="52">
        <f>-CD7+CD40</f>
        <v>8240.6999999999989</v>
      </c>
      <c r="CE49" s="45"/>
      <c r="CF49" s="45"/>
      <c r="CG49" s="43"/>
      <c r="CH49" s="52">
        <f>-CH7+CH40</f>
        <v>-12436.800000000001</v>
      </c>
      <c r="CI49" s="45"/>
      <c r="CJ49" s="45"/>
      <c r="CK49" s="43"/>
      <c r="CL49" s="52">
        <f>-CL7+CL40</f>
        <v>329.13999999999942</v>
      </c>
      <c r="CM49" s="45"/>
      <c r="CN49" s="45"/>
      <c r="CO49" s="43"/>
      <c r="CP49" s="52">
        <f>-CP7+CP40</f>
        <v>-15544.79</v>
      </c>
      <c r="CQ49" s="45"/>
      <c r="CR49" s="45"/>
      <c r="CS49" s="43"/>
      <c r="CT49" s="52">
        <f>-CT7+CT40</f>
        <v>17394.16</v>
      </c>
      <c r="CU49" s="45"/>
      <c r="CV49" s="45"/>
      <c r="CW49" s="43"/>
      <c r="CX49" s="52">
        <f>-CX7+CX40</f>
        <v>-11681.72</v>
      </c>
      <c r="CY49" s="45"/>
      <c r="CZ49" s="45"/>
      <c r="DA49" s="43"/>
      <c r="DB49" s="52">
        <f>-DB7+DB40</f>
        <v>-13013.539999999999</v>
      </c>
      <c r="DC49" s="45"/>
      <c r="DD49" s="45"/>
      <c r="DE49" s="43"/>
      <c r="DF49" s="52">
        <f>-DF7+DF40</f>
        <v>-3493.9799999999977</v>
      </c>
      <c r="DG49" s="45"/>
      <c r="DH49" s="45"/>
      <c r="DI49" s="43"/>
      <c r="DJ49" s="52">
        <f>-DJ7+DJ40</f>
        <v>19294.649999999998</v>
      </c>
      <c r="DK49" s="45"/>
      <c r="DL49" s="45"/>
      <c r="DM49" s="43"/>
      <c r="DN49" s="52">
        <f>-DN7+DN40</f>
        <v>-20716.090000000004</v>
      </c>
      <c r="DO49" s="45"/>
      <c r="DP49" s="45"/>
      <c r="DQ49" s="43"/>
      <c r="DR49" s="52">
        <f>-DR7+DR40</f>
        <v>4649.17</v>
      </c>
      <c r="DS49" s="45"/>
      <c r="DT49" s="45"/>
      <c r="DU49" s="43"/>
      <c r="DV49" s="52">
        <f>-DV7+DV40</f>
        <v>-560</v>
      </c>
      <c r="DW49" s="45"/>
      <c r="DX49" s="45"/>
      <c r="DY49" s="43"/>
      <c r="DZ49" s="52">
        <f>-DZ7+DZ40</f>
        <v>-560</v>
      </c>
      <c r="EA49" s="45"/>
      <c r="EB49" s="45"/>
      <c r="EC49" s="43"/>
      <c r="ED49" s="52">
        <f>-ED7+ED40</f>
        <v>17333.919999999998</v>
      </c>
      <c r="EE49" s="45"/>
      <c r="EF49" s="45"/>
      <c r="EG49" s="43"/>
      <c r="EH49" s="52">
        <f>-EH7+EH40</f>
        <v>-610.35</v>
      </c>
      <c r="EI49" s="45"/>
      <c r="EJ49" s="45"/>
      <c r="EK49" s="43"/>
      <c r="EL49" s="52">
        <f>-EL7+EL40</f>
        <v>0</v>
      </c>
      <c r="EM49" s="45"/>
      <c r="EN49" s="45"/>
      <c r="EO49" s="43"/>
      <c r="EP49" s="52">
        <f>-EP7+EP40</f>
        <v>0</v>
      </c>
      <c r="EQ49" s="45"/>
      <c r="ER49" s="45"/>
      <c r="ES49" s="43"/>
      <c r="ET49" s="52">
        <f>-ET7+ET40</f>
        <v>0</v>
      </c>
      <c r="EU49" s="45"/>
      <c r="EV49" s="45"/>
      <c r="EW49" s="43"/>
      <c r="EX49" s="52">
        <f>-EX7+EX40</f>
        <v>0</v>
      </c>
      <c r="EY49" s="45"/>
      <c r="EZ49" s="45"/>
      <c r="FA49" s="43"/>
      <c r="FB49" s="52">
        <f>-FB7+FB40</f>
        <v>0</v>
      </c>
      <c r="FC49" s="45"/>
      <c r="FD49" s="45"/>
      <c r="FE49" s="43"/>
      <c r="FF49" s="52">
        <f>-FF7+FF40</f>
        <v>0</v>
      </c>
      <c r="FG49" s="45"/>
      <c r="FH49" s="45"/>
      <c r="FI49" s="43"/>
      <c r="FJ49" s="52">
        <f>-FJ7+FJ40</f>
        <v>0</v>
      </c>
      <c r="FK49" s="45"/>
      <c r="FL49" s="45"/>
      <c r="FM49" s="43"/>
      <c r="FN49" s="52">
        <f>-FN7+FN40</f>
        <v>0</v>
      </c>
      <c r="FO49" s="45"/>
      <c r="FP49" s="45"/>
      <c r="FQ49" s="43"/>
      <c r="FR49" s="52">
        <f>-FR7+FR40</f>
        <v>0</v>
      </c>
      <c r="FS49" s="45"/>
      <c r="FT49" s="45"/>
      <c r="FU49" s="43"/>
      <c r="FV49" s="52">
        <f>-FV7+FV40</f>
        <v>0</v>
      </c>
      <c r="FW49" s="45"/>
      <c r="FX49" s="45"/>
      <c r="FY49" s="43"/>
      <c r="FZ49" s="52">
        <f>-FZ7+FZ40</f>
        <v>0</v>
      </c>
      <c r="GA49" s="45"/>
      <c r="GB49" s="45"/>
      <c r="GC49" s="43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5178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6"/>
      <c r="O51" s="54"/>
      <c r="P51" s="54"/>
      <c r="Q51" s="55"/>
      <c r="R51" s="53">
        <f>R$49</f>
        <v>40819</v>
      </c>
      <c r="S51" s="54"/>
      <c r="T51" s="54"/>
      <c r="U51" s="55"/>
      <c r="V51" s="53">
        <f>$R51+V$49</f>
        <v>33451.520000000004</v>
      </c>
      <c r="W51" s="54"/>
      <c r="X51" s="54"/>
      <c r="Y51" s="55"/>
      <c r="Z51" s="53">
        <f>$V51+Z$49</f>
        <v>19594.810000000005</v>
      </c>
      <c r="AA51" s="54"/>
      <c r="AB51" s="54"/>
      <c r="AC51" s="55"/>
      <c r="AD51" s="53">
        <f>$Z51+AD$49</f>
        <v>29385.780000000006</v>
      </c>
      <c r="AE51" s="54"/>
      <c r="AF51" s="54"/>
      <c r="AG51" s="55"/>
      <c r="AH51" s="53">
        <f>$AD51+AH$49</f>
        <v>19324.940000000006</v>
      </c>
      <c r="AI51" s="54"/>
      <c r="AJ51" s="54"/>
      <c r="AK51" s="55"/>
      <c r="AL51" s="53">
        <f>$AH51+AL$49</f>
        <v>8769.9300000000057</v>
      </c>
      <c r="AM51" s="54"/>
      <c r="AN51" s="54"/>
      <c r="AO51" s="55"/>
      <c r="AP51" s="53">
        <f>$AL51+AP$49</f>
        <v>26260.80000000001</v>
      </c>
      <c r="AQ51" s="54"/>
      <c r="AR51" s="54"/>
      <c r="AS51" s="55"/>
      <c r="AT51" s="53">
        <f>$AP51+AT$49</f>
        <v>15312.940000000011</v>
      </c>
      <c r="AU51" s="54"/>
      <c r="AV51" s="54"/>
      <c r="AW51" s="55"/>
      <c r="AX51" s="53">
        <f>$AT51+AX$49</f>
        <v>4578.420000000011</v>
      </c>
      <c r="AY51" s="54"/>
      <c r="AZ51" s="54"/>
      <c r="BA51" s="55"/>
      <c r="BB51" s="53">
        <f>$AX51+BB$49</f>
        <v>46450.500000000015</v>
      </c>
      <c r="BC51" s="54"/>
      <c r="BD51" s="54"/>
      <c r="BE51" s="55"/>
      <c r="BF51" s="53">
        <f>$BB51+BF$49</f>
        <v>34181.570000000014</v>
      </c>
      <c r="BG51" s="54"/>
      <c r="BH51" s="54"/>
      <c r="BI51" s="55"/>
      <c r="BJ51" s="53">
        <f>$BF51+BJ$49</f>
        <v>3948.1600000000108</v>
      </c>
      <c r="BK51" s="54"/>
      <c r="BL51" s="54"/>
      <c r="BM51" s="55"/>
      <c r="BN51" s="53">
        <f>$BJ51+BN$49</f>
        <v>-7881.9699999999884</v>
      </c>
      <c r="BO51" s="54"/>
      <c r="BP51" s="54"/>
      <c r="BQ51" s="55"/>
      <c r="BR51" s="56"/>
      <c r="BS51" s="54"/>
      <c r="BT51" s="54"/>
      <c r="BU51" s="55"/>
      <c r="BV51" s="56"/>
      <c r="BW51" s="54"/>
      <c r="BX51" s="54"/>
      <c r="BY51" s="55"/>
      <c r="BZ51" s="53">
        <f>$BN51+BZ$49</f>
        <v>34624.510000000017</v>
      </c>
      <c r="CA51" s="54"/>
      <c r="CB51" s="54"/>
      <c r="CC51" s="55"/>
      <c r="CD51" s="53">
        <f>$BZ51+CD$49</f>
        <v>42865.210000000014</v>
      </c>
      <c r="CE51" s="54"/>
      <c r="CF51" s="54"/>
      <c r="CG51" s="55"/>
      <c r="CH51" s="53">
        <f>$CD51+CH$49</f>
        <v>30428.410000000011</v>
      </c>
      <c r="CI51" s="54"/>
      <c r="CJ51" s="54"/>
      <c r="CK51" s="55"/>
      <c r="CL51" s="53">
        <f>$CH51+CL$49</f>
        <v>30757.55000000001</v>
      </c>
      <c r="CM51" s="54"/>
      <c r="CN51" s="54"/>
      <c r="CO51" s="55"/>
      <c r="CP51" s="53">
        <f>$CL51+CP$49</f>
        <v>15212.760000000009</v>
      </c>
      <c r="CQ51" s="54"/>
      <c r="CR51" s="54"/>
      <c r="CS51" s="55"/>
      <c r="CT51" s="53">
        <f>$CP51+CT$49</f>
        <v>32606.920000000009</v>
      </c>
      <c r="CU51" s="54"/>
      <c r="CV51" s="54"/>
      <c r="CW51" s="55"/>
      <c r="CX51" s="53">
        <f>$CT51+CX$49</f>
        <v>20925.200000000012</v>
      </c>
      <c r="CY51" s="54"/>
      <c r="CZ51" s="54"/>
      <c r="DA51" s="55"/>
      <c r="DB51" s="53">
        <f>$CX51+DB$49</f>
        <v>7911.6600000000126</v>
      </c>
      <c r="DC51" s="54"/>
      <c r="DD51" s="54"/>
      <c r="DE51" s="55"/>
      <c r="DF51" s="53">
        <f>$DB51+DF$49</f>
        <v>4417.6800000000148</v>
      </c>
      <c r="DG51" s="54"/>
      <c r="DH51" s="54"/>
      <c r="DI51" s="55"/>
      <c r="DJ51" s="53">
        <f>$DF51+DJ$49</f>
        <v>23712.330000000013</v>
      </c>
      <c r="DK51" s="54"/>
      <c r="DL51" s="54"/>
      <c r="DM51" s="55"/>
      <c r="DN51" s="53">
        <f>$DJ51+DN$49</f>
        <v>2996.2400000000089</v>
      </c>
      <c r="DO51" s="54"/>
      <c r="DP51" s="54"/>
      <c r="DQ51" s="55"/>
      <c r="DR51" s="53">
        <f>$DN51+DR$49</f>
        <v>7645.4100000000089</v>
      </c>
      <c r="DS51" s="54"/>
      <c r="DT51" s="54"/>
      <c r="DU51" s="55"/>
      <c r="DV51" s="56"/>
      <c r="DW51" s="54"/>
      <c r="DX51" s="54"/>
      <c r="DY51" s="55"/>
      <c r="DZ51" s="56"/>
      <c r="EA51" s="54"/>
      <c r="EB51" s="54"/>
      <c r="EC51" s="55"/>
      <c r="ED51" s="53">
        <f>$DR51+ED$49</f>
        <v>24979.330000000009</v>
      </c>
      <c r="EE51" s="54"/>
      <c r="EF51" s="54"/>
      <c r="EG51" s="55"/>
      <c r="EH51" s="53">
        <f>$ED51+EH$49</f>
        <v>24368.98000000001</v>
      </c>
      <c r="EI51" s="54"/>
      <c r="EJ51" s="54"/>
      <c r="EK51" s="55"/>
      <c r="EL51" s="56"/>
      <c r="EM51" s="54"/>
      <c r="EN51" s="54"/>
      <c r="EO51" s="55"/>
      <c r="EP51" s="56"/>
      <c r="EQ51" s="54"/>
      <c r="ER51" s="54"/>
      <c r="ES51" s="55"/>
      <c r="ET51" s="56"/>
      <c r="EU51" s="54"/>
      <c r="EV51" s="54"/>
      <c r="EW51" s="55"/>
      <c r="EX51" s="56"/>
      <c r="EY51" s="54"/>
      <c r="EZ51" s="54"/>
      <c r="FA51" s="55"/>
      <c r="FB51" s="56"/>
      <c r="FC51" s="54"/>
      <c r="FD51" s="54"/>
      <c r="FE51" s="55"/>
      <c r="FF51" s="56"/>
      <c r="FG51" s="54"/>
      <c r="FH51" s="54"/>
      <c r="FI51" s="55"/>
      <c r="FJ51" s="56"/>
      <c r="FK51" s="54"/>
      <c r="FL51" s="54"/>
      <c r="FM51" s="55"/>
      <c r="FN51" s="56"/>
      <c r="FO51" s="54"/>
      <c r="FP51" s="54"/>
      <c r="FQ51" s="55"/>
      <c r="FR51" s="56"/>
      <c r="FS51" s="54"/>
      <c r="FT51" s="54"/>
      <c r="FU51" s="55"/>
      <c r="FV51" s="56"/>
      <c r="FW51" s="54"/>
      <c r="FX51" s="54"/>
      <c r="FY51" s="55"/>
      <c r="FZ51" s="56"/>
      <c r="GA51" s="54"/>
      <c r="GB51" s="54"/>
      <c r="GC51" s="55"/>
    </row>
  </sheetData>
  <mergeCells count="946"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GA45:GC45"/>
    <mergeCell ref="DZ3:EC3"/>
    <mergeCell ref="FX36:FY36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GB31:GC31"/>
    <mergeCell ref="DC41:DE41"/>
    <mergeCell ref="DC35:DE35"/>
    <mergeCell ref="CJ27:CK27"/>
    <mergeCell ref="EP7:ES7"/>
    <mergeCell ref="FH22:FI22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DV51:DY51"/>
    <mergeCell ref="FL18:FM18"/>
    <mergeCell ref="ER22:ES22"/>
    <mergeCell ref="CR31:CS31"/>
    <mergeCell ref="EJ22:EK22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AT51:AW51"/>
    <mergeCell ref="DS26:DU26"/>
    <mergeCell ref="AL51:AO51"/>
    <mergeCell ref="EZ22:FA22"/>
    <mergeCell ref="EM17:EO17"/>
    <mergeCell ref="AA35:AC35"/>
    <mergeCell ref="GA26:GC26"/>
    <mergeCell ref="DX9:DY9"/>
    <mergeCell ref="ED40:EG40"/>
    <mergeCell ref="CD49:CG49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FW41:FY41"/>
    <mergeCell ref="FW35:FY35"/>
    <mergeCell ref="BP18:BQ18"/>
    <mergeCell ref="EE41:EG41"/>
    <mergeCell ref="T9:U9"/>
    <mergeCell ref="EI35:EK35"/>
    <mergeCell ref="DL27:DM27"/>
    <mergeCell ref="BL36:BM36"/>
    <mergeCell ref="FH31:FI31"/>
    <mergeCell ref="BK45:BM45"/>
    <mergeCell ref="BK26:BM2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AH3:AK3"/>
    <mergeCell ref="FN49:FQ49"/>
    <mergeCell ref="DV5:DX5"/>
    <mergeCell ref="AQ35:AS35"/>
    <mergeCell ref="FF49:FI49"/>
    <mergeCell ref="EP49:ES49"/>
    <mergeCell ref="O8:Q8"/>
    <mergeCell ref="CX5:CZ5"/>
    <mergeCell ref="ER18:ES18"/>
    <mergeCell ref="S35:U35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FK41:FM41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GB36:GC36"/>
    <mergeCell ref="AD40:AG40"/>
    <mergeCell ref="BS41:BU41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AA8:AC8"/>
    <mergeCell ref="ET49:EW49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EX5:EZ5"/>
    <mergeCell ref="EV13:EW13"/>
    <mergeCell ref="AP7:AS7"/>
    <mergeCell ref="AM35:AO35"/>
    <mergeCell ref="FC17:FE17"/>
    <mergeCell ref="CX7:DA7"/>
    <mergeCell ref="BZ7:CC7"/>
    <mergeCell ref="AF9:AG9"/>
    <mergeCell ref="EU35:EW35"/>
    <mergeCell ref="CF36:CG36"/>
    <mergeCell ref="DX27:DY27"/>
    <mergeCell ref="EP40:ES40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R3:U3"/>
    <mergeCell ref="BP36:BQ36"/>
    <mergeCell ref="FL31:FM31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EX4:EZ4"/>
    <mergeCell ref="FH13:FI13"/>
    <mergeCell ref="BV7:BY7"/>
    <mergeCell ref="DS35:DU35"/>
    <mergeCell ref="P9:Q9"/>
    <mergeCell ref="CM17:CO17"/>
    <mergeCell ref="K8:M8"/>
    <mergeCell ref="FW26:FY26"/>
    <mergeCell ref="DP18:DQ18"/>
    <mergeCell ref="CE35:CG35"/>
    <mergeCell ref="AB22:AC22"/>
    <mergeCell ref="BL27:BM27"/>
    <mergeCell ref="BT18:BU18"/>
    <mergeCell ref="BX9:BY9"/>
    <mergeCell ref="DJ7:DM7"/>
    <mergeCell ref="FG35:FI35"/>
    <mergeCell ref="ER27:ES27"/>
    <mergeCell ref="BR5:BT5"/>
    <mergeCell ref="AM26:AO26"/>
    <mergeCell ref="T31:U31"/>
    <mergeCell ref="BL22:BM22"/>
    <mergeCell ref="BP13:BQ13"/>
    <mergeCell ref="CV27:CW27"/>
    <mergeCell ref="DH9:DI9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FB5:FD5"/>
    <mergeCell ref="BW35:BY35"/>
    <mergeCell ref="FS8:FU8"/>
    <mergeCell ref="DS17:DU17"/>
    <mergeCell ref="FX18:FY18"/>
    <mergeCell ref="EZ13:FA13"/>
    <mergeCell ref="DK35:DM35"/>
    <mergeCell ref="DF5:DH5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EJ36:EK36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J13:AK13"/>
    <mergeCell ref="X9:Y9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AP5:AR5"/>
    <mergeCell ref="DZ40:EC40"/>
    <mergeCell ref="CA41:CC41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DL18:DM18"/>
    <mergeCell ref="AN9:AO9"/>
    <mergeCell ref="AR31:AS31"/>
    <mergeCell ref="CB36:CC36"/>
    <mergeCell ref="BT36:BU36"/>
    <mergeCell ref="G35:I35"/>
    <mergeCell ref="N40:Q40"/>
    <mergeCell ref="FS17:FU17"/>
    <mergeCell ref="FG41:FI41"/>
    <mergeCell ref="AR27:AS27"/>
    <mergeCell ref="AJ27:AK27"/>
    <mergeCell ref="CP7:CS7"/>
    <mergeCell ref="BD18:BE18"/>
    <mergeCell ref="CY45:DA45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BS45:BU45"/>
    <mergeCell ref="DV7:DY7"/>
    <mergeCell ref="DH38:DI38"/>
    <mergeCell ref="EB36:EC36"/>
    <mergeCell ref="AX4:AZ4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CB9:CC9"/>
    <mergeCell ref="DN7:DQ7"/>
    <mergeCell ref="EA17:EC17"/>
    <mergeCell ref="FK35:FM35"/>
    <mergeCell ref="CR38:CS38"/>
    <mergeCell ref="H9:I9"/>
    <mergeCell ref="FO26:FQ26"/>
    <mergeCell ref="BP22:BQ22"/>
    <mergeCell ref="CZ27:DA27"/>
    <mergeCell ref="AZ36:BA36"/>
    <mergeCell ref="DL9:DM9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ET7:EW7"/>
    <mergeCell ref="EQ35:ES3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63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3903</v>
      </c>
      <c r="B494">
        <v>3903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3526</v>
      </c>
      <c r="B547">
        <v>3526</v>
      </c>
      <c r="C547" s="2">
        <v>45587</v>
      </c>
      <c r="D547" t="s">
        <v>1761</v>
      </c>
      <c r="E547" t="s">
        <v>4326</v>
      </c>
      <c r="F547" s="3">
        <v>22.41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4494</v>
      </c>
      <c r="U547" t="s">
        <v>4495</v>
      </c>
      <c r="V547" t="s">
        <v>3045</v>
      </c>
      <c r="W547" t="s">
        <v>56</v>
      </c>
      <c r="X547" t="s">
        <v>4496</v>
      </c>
      <c r="Y547" t="s">
        <v>2036</v>
      </c>
      <c r="Z547" s="3">
        <v>19</v>
      </c>
      <c r="AA547" t="s">
        <v>4497</v>
      </c>
      <c r="AB547" t="s">
        <v>4498</v>
      </c>
      <c r="AC547" t="s">
        <v>61</v>
      </c>
      <c r="AD547" t="s">
        <v>61</v>
      </c>
      <c r="AE547" t="s">
        <v>4499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4500</v>
      </c>
      <c r="AM547" t="s">
        <v>4495</v>
      </c>
      <c r="AN547" s="3">
        <v>22.41</v>
      </c>
      <c r="AO547" t="s">
        <v>4498</v>
      </c>
      <c r="AP547" t="s">
        <v>64</v>
      </c>
      <c r="AQ547" t="s">
        <v>4499</v>
      </c>
      <c r="AR547">
        <v>1387</v>
      </c>
      <c r="AS547" t="s">
        <v>66</v>
      </c>
    </row>
    <row r="548" spans="1:45" ht="16" x14ac:dyDescent="0.2">
      <c r="A548">
        <v>3904</v>
      </c>
      <c r="B548">
        <v>3904</v>
      </c>
      <c r="C548" s="2">
        <v>45587</v>
      </c>
      <c r="D548" t="s">
        <v>1761</v>
      </c>
      <c r="E548" t="s">
        <v>4336</v>
      </c>
      <c r="F548" s="3">
        <v>4.99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1043</v>
      </c>
      <c r="U548" t="s">
        <v>4501</v>
      </c>
      <c r="V548" t="s">
        <v>3026</v>
      </c>
      <c r="W548" t="s">
        <v>56</v>
      </c>
      <c r="X548" t="s">
        <v>4502</v>
      </c>
      <c r="Y548" t="s">
        <v>953</v>
      </c>
      <c r="Z548" s="3">
        <v>19</v>
      </c>
      <c r="AA548" t="s">
        <v>1046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4501</v>
      </c>
      <c r="AN548" s="3">
        <v>4.99</v>
      </c>
      <c r="AO548" t="s">
        <v>4503</v>
      </c>
      <c r="AP548" t="s">
        <v>64</v>
      </c>
      <c r="AQ548" t="s">
        <v>4504</v>
      </c>
      <c r="AR548">
        <v>1388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3905</v>
      </c>
      <c r="B566">
        <v>3905</v>
      </c>
      <c r="C566" s="2">
        <v>45618</v>
      </c>
      <c r="D566" t="s">
        <v>1761</v>
      </c>
      <c r="E566" t="s">
        <v>4336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3709</v>
      </c>
      <c r="B580">
        <v>3709</v>
      </c>
      <c r="C580" s="2">
        <v>45628.041666666657</v>
      </c>
      <c r="D580" t="s">
        <v>1748</v>
      </c>
      <c r="E580" t="s">
        <v>2507</v>
      </c>
      <c r="F580" s="3">
        <v>68.150000000000006</v>
      </c>
      <c r="G580" t="s">
        <v>47</v>
      </c>
      <c r="H580" s="3">
        <v>0</v>
      </c>
      <c r="I580" t="s">
        <v>48</v>
      </c>
      <c r="J580">
        <v>2702</v>
      </c>
      <c r="K580" t="s">
        <v>49</v>
      </c>
      <c r="L580" t="s">
        <v>50</v>
      </c>
      <c r="M580" t="s">
        <v>51</v>
      </c>
      <c r="N580">
        <v>940</v>
      </c>
      <c r="O580" t="s">
        <v>52</v>
      </c>
      <c r="P580" t="s">
        <v>53</v>
      </c>
      <c r="T580" t="s">
        <v>4672</v>
      </c>
      <c r="U580" t="s">
        <v>4673</v>
      </c>
      <c r="V580" t="s">
        <v>3062</v>
      </c>
      <c r="W580" t="s">
        <v>56</v>
      </c>
      <c r="X580" t="s">
        <v>4674</v>
      </c>
      <c r="Y580" t="s">
        <v>2726</v>
      </c>
      <c r="Z580" s="3">
        <v>19</v>
      </c>
      <c r="AA580" t="s">
        <v>4675</v>
      </c>
      <c r="AB580" t="s">
        <v>4676</v>
      </c>
      <c r="AC580" t="s">
        <v>61</v>
      </c>
      <c r="AD580" t="s">
        <v>61</v>
      </c>
      <c r="AE580" t="s">
        <v>4677</v>
      </c>
      <c r="AF580" t="s">
        <v>63</v>
      </c>
      <c r="AH580">
        <v>0</v>
      </c>
      <c r="AI580" s="2">
        <v>45628</v>
      </c>
      <c r="AJ580" t="s">
        <v>64</v>
      </c>
      <c r="AK580" t="s">
        <v>64</v>
      </c>
      <c r="AL580" t="s">
        <v>4678</v>
      </c>
      <c r="AM580" t="s">
        <v>4673</v>
      </c>
      <c r="AN580" s="3">
        <v>148.07</v>
      </c>
      <c r="AO580" t="s">
        <v>4676</v>
      </c>
      <c r="AP580" t="s">
        <v>64</v>
      </c>
      <c r="AQ580" t="s">
        <v>4677</v>
      </c>
      <c r="AR580">
        <v>1408</v>
      </c>
      <c r="AS580" t="s">
        <v>66</v>
      </c>
    </row>
    <row r="581" spans="1:45" ht="16" x14ac:dyDescent="0.2">
      <c r="A581">
        <v>3710</v>
      </c>
      <c r="B581">
        <v>3710</v>
      </c>
      <c r="C581" s="2">
        <v>45628.041666666657</v>
      </c>
      <c r="D581" t="s">
        <v>1761</v>
      </c>
      <c r="E581" t="s">
        <v>4679</v>
      </c>
      <c r="F581" s="3">
        <v>79.92</v>
      </c>
      <c r="G581" t="s">
        <v>47</v>
      </c>
      <c r="H581" s="3">
        <v>0</v>
      </c>
      <c r="I581" t="s">
        <v>48</v>
      </c>
      <c r="J581">
        <v>2561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4672</v>
      </c>
      <c r="U581" t="s">
        <v>4673</v>
      </c>
      <c r="V581" t="s">
        <v>3062</v>
      </c>
      <c r="W581" t="s">
        <v>56</v>
      </c>
      <c r="X581" t="s">
        <v>4674</v>
      </c>
      <c r="Y581" t="s">
        <v>2726</v>
      </c>
      <c r="Z581" s="3">
        <v>19</v>
      </c>
      <c r="AA581" t="s">
        <v>4675</v>
      </c>
      <c r="AB581" t="s">
        <v>4676</v>
      </c>
      <c r="AC581" t="s">
        <v>61</v>
      </c>
      <c r="AD581" t="s">
        <v>61</v>
      </c>
      <c r="AE581" t="s">
        <v>4677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4678</v>
      </c>
      <c r="AM581" t="s">
        <v>4673</v>
      </c>
      <c r="AN581" s="3">
        <v>148.07</v>
      </c>
      <c r="AO581" t="s">
        <v>4676</v>
      </c>
      <c r="AP581" t="s">
        <v>64</v>
      </c>
      <c r="AQ581" t="s">
        <v>4677</v>
      </c>
      <c r="AR581">
        <v>1408</v>
      </c>
      <c r="AS581" t="s">
        <v>66</v>
      </c>
    </row>
    <row r="582" spans="1:45" ht="16" x14ac:dyDescent="0.2">
      <c r="A582">
        <v>3740</v>
      </c>
      <c r="B582">
        <v>3740</v>
      </c>
      <c r="C582" s="2">
        <v>45629.041666666657</v>
      </c>
      <c r="D582" t="s">
        <v>1748</v>
      </c>
      <c r="E582" t="s">
        <v>3655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4680</v>
      </c>
      <c r="V582" t="s">
        <v>2930</v>
      </c>
      <c r="W582" t="s">
        <v>56</v>
      </c>
      <c r="X582" t="s">
        <v>4681</v>
      </c>
      <c r="Y582" t="s">
        <v>2375</v>
      </c>
      <c r="Z582" s="3">
        <v>19</v>
      </c>
      <c r="AA582" t="s">
        <v>2519</v>
      </c>
      <c r="AB582" t="s">
        <v>4682</v>
      </c>
      <c r="AC582" t="s">
        <v>61</v>
      </c>
      <c r="AD582" t="s">
        <v>61</v>
      </c>
      <c r="AE582" t="s">
        <v>4683</v>
      </c>
      <c r="AF582" t="s">
        <v>63</v>
      </c>
      <c r="AH582">
        <v>0</v>
      </c>
      <c r="AI582" s="2">
        <v>45629</v>
      </c>
      <c r="AJ582" t="s">
        <v>64</v>
      </c>
      <c r="AK582" t="s">
        <v>64</v>
      </c>
      <c r="AL582" t="s">
        <v>4684</v>
      </c>
      <c r="AM582" t="s">
        <v>4680</v>
      </c>
      <c r="AN582" s="3">
        <v>46.41</v>
      </c>
      <c r="AO582" t="s">
        <v>4682</v>
      </c>
      <c r="AP582" t="s">
        <v>64</v>
      </c>
      <c r="AQ582" t="s">
        <v>4683</v>
      </c>
      <c r="AR582">
        <v>1411</v>
      </c>
      <c r="AS582" t="s">
        <v>66</v>
      </c>
    </row>
    <row r="583" spans="1:45" ht="16" x14ac:dyDescent="0.2">
      <c r="A583">
        <v>3765</v>
      </c>
      <c r="B583">
        <v>3765</v>
      </c>
      <c r="C583" s="2">
        <v>45635.041666666657</v>
      </c>
      <c r="D583" t="s">
        <v>1761</v>
      </c>
      <c r="E583" t="s">
        <v>4170</v>
      </c>
      <c r="F583" s="3">
        <v>962.9</v>
      </c>
      <c r="G583" t="s">
        <v>47</v>
      </c>
      <c r="H583" s="3">
        <v>0</v>
      </c>
      <c r="I583" t="s">
        <v>48</v>
      </c>
      <c r="J583">
        <v>2722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4685</v>
      </c>
      <c r="U583" t="s">
        <v>4686</v>
      </c>
      <c r="V583" t="s">
        <v>2936</v>
      </c>
      <c r="W583" t="s">
        <v>56</v>
      </c>
      <c r="X583" t="s">
        <v>4687</v>
      </c>
      <c r="Y583" t="s">
        <v>3455</v>
      </c>
      <c r="Z583" s="3">
        <v>0</v>
      </c>
      <c r="AA583" t="s">
        <v>4688</v>
      </c>
      <c r="AB583" t="s">
        <v>4689</v>
      </c>
      <c r="AC583" t="s">
        <v>61</v>
      </c>
      <c r="AD583" t="s">
        <v>61</v>
      </c>
      <c r="AE583" t="s">
        <v>4690</v>
      </c>
      <c r="AF583" t="s">
        <v>63</v>
      </c>
      <c r="AH583">
        <v>0</v>
      </c>
      <c r="AI583" s="2">
        <v>45635</v>
      </c>
      <c r="AJ583" t="s">
        <v>64</v>
      </c>
      <c r="AK583" t="s">
        <v>64</v>
      </c>
      <c r="AL583" t="s">
        <v>4691</v>
      </c>
      <c r="AM583" t="s">
        <v>4686</v>
      </c>
      <c r="AN583" s="3">
        <v>962.9</v>
      </c>
      <c r="AO583" t="s">
        <v>4689</v>
      </c>
      <c r="AP583" t="s">
        <v>64</v>
      </c>
      <c r="AQ583" t="s">
        <v>4690</v>
      </c>
      <c r="AR583">
        <v>1412</v>
      </c>
      <c r="AS583" t="s">
        <v>66</v>
      </c>
    </row>
    <row r="584" spans="1:45" ht="16" x14ac:dyDescent="0.2">
      <c r="A584">
        <v>3766</v>
      </c>
      <c r="B584">
        <v>3766</v>
      </c>
      <c r="C584" s="2">
        <v>45635.041666666657</v>
      </c>
      <c r="D584" t="s">
        <v>1748</v>
      </c>
      <c r="E584" t="s">
        <v>4045</v>
      </c>
      <c r="F584" s="3">
        <v>14</v>
      </c>
      <c r="G584" t="s">
        <v>47</v>
      </c>
      <c r="H584" s="3">
        <v>0</v>
      </c>
      <c r="I584" t="s">
        <v>48</v>
      </c>
      <c r="J584">
        <v>2705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4685</v>
      </c>
      <c r="U584" t="s">
        <v>4686</v>
      </c>
      <c r="V584" t="s">
        <v>2936</v>
      </c>
      <c r="W584" t="s">
        <v>56</v>
      </c>
      <c r="X584" t="s">
        <v>4687</v>
      </c>
      <c r="Y584" t="s">
        <v>3455</v>
      </c>
      <c r="Z584" s="3">
        <v>0</v>
      </c>
      <c r="AA584" t="s">
        <v>4688</v>
      </c>
      <c r="AB584" t="s">
        <v>4689</v>
      </c>
      <c r="AC584" t="s">
        <v>61</v>
      </c>
      <c r="AD584" t="s">
        <v>61</v>
      </c>
      <c r="AE584" t="s">
        <v>4690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4691</v>
      </c>
      <c r="AM584" t="s">
        <v>4686</v>
      </c>
      <c r="AN584" s="3">
        <v>962.9</v>
      </c>
      <c r="AO584" t="s">
        <v>4689</v>
      </c>
      <c r="AP584" t="s">
        <v>64</v>
      </c>
      <c r="AQ584" t="s">
        <v>4690</v>
      </c>
      <c r="AR584">
        <v>1412</v>
      </c>
      <c r="AS584" t="s">
        <v>66</v>
      </c>
    </row>
    <row r="585" spans="1:45" ht="16" x14ac:dyDescent="0.2">
      <c r="A585">
        <v>3767</v>
      </c>
      <c r="B585">
        <v>3767</v>
      </c>
      <c r="C585" s="2">
        <v>45637.041666666657</v>
      </c>
      <c r="D585" t="s">
        <v>1748</v>
      </c>
      <c r="E585" t="s">
        <v>2165</v>
      </c>
      <c r="F585" s="3">
        <v>52.9</v>
      </c>
      <c r="G585" t="s">
        <v>47</v>
      </c>
      <c r="H585" s="3">
        <v>0</v>
      </c>
      <c r="I585" t="s">
        <v>48</v>
      </c>
      <c r="J585">
        <v>2900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2313</v>
      </c>
      <c r="U585" t="s">
        <v>4725</v>
      </c>
      <c r="V585" t="s">
        <v>2958</v>
      </c>
      <c r="W585" t="s">
        <v>56</v>
      </c>
      <c r="X585" t="s">
        <v>4726</v>
      </c>
      <c r="Y585" t="s">
        <v>3972</v>
      </c>
      <c r="Z585" s="3">
        <v>19</v>
      </c>
      <c r="AA585" t="s">
        <v>2316</v>
      </c>
      <c r="AB585" t="s">
        <v>4727</v>
      </c>
      <c r="AC585" t="s">
        <v>61</v>
      </c>
      <c r="AD585" t="s">
        <v>61</v>
      </c>
      <c r="AE585" t="s">
        <v>4728</v>
      </c>
      <c r="AF585" t="s">
        <v>63</v>
      </c>
      <c r="AH585">
        <v>0</v>
      </c>
      <c r="AI585" s="2">
        <v>45637</v>
      </c>
      <c r="AJ585" t="s">
        <v>64</v>
      </c>
      <c r="AK585" t="s">
        <v>64</v>
      </c>
      <c r="AL585" t="s">
        <v>4729</v>
      </c>
      <c r="AM585" t="s">
        <v>4725</v>
      </c>
      <c r="AN585" s="3">
        <v>52.9</v>
      </c>
      <c r="AO585" t="s">
        <v>4727</v>
      </c>
      <c r="AP585" t="s">
        <v>64</v>
      </c>
      <c r="AQ585" t="s">
        <v>4728</v>
      </c>
      <c r="AR585">
        <v>1413</v>
      </c>
      <c r="AS585" t="s">
        <v>66</v>
      </c>
    </row>
    <row r="586" spans="1:45" ht="16" x14ac:dyDescent="0.2">
      <c r="A586">
        <v>3789</v>
      </c>
      <c r="B586">
        <v>3789</v>
      </c>
      <c r="C586" s="2">
        <v>45643.650196759263</v>
      </c>
      <c r="D586" t="s">
        <v>1748</v>
      </c>
      <c r="E586" t="s">
        <v>4733</v>
      </c>
      <c r="F586" s="3">
        <v>3.2</v>
      </c>
      <c r="G586" t="s">
        <v>47</v>
      </c>
      <c r="H586" s="3">
        <v>0</v>
      </c>
      <c r="I586" t="s">
        <v>48</v>
      </c>
      <c r="J586">
        <v>2702</v>
      </c>
      <c r="K586" t="s">
        <v>49</v>
      </c>
      <c r="L586" t="s">
        <v>50</v>
      </c>
      <c r="M586" t="s">
        <v>51</v>
      </c>
      <c r="N586">
        <v>941</v>
      </c>
      <c r="O586" t="s">
        <v>52</v>
      </c>
      <c r="P586" t="s">
        <v>53</v>
      </c>
      <c r="T586" t="s">
        <v>4734</v>
      </c>
      <c r="U586" t="s">
        <v>4735</v>
      </c>
      <c r="V586" t="s">
        <v>2962</v>
      </c>
      <c r="W586" t="s">
        <v>56</v>
      </c>
      <c r="X586" t="s">
        <v>4736</v>
      </c>
      <c r="Y586" t="s">
        <v>58</v>
      </c>
      <c r="Z586" s="3">
        <v>0</v>
      </c>
      <c r="AA586" t="s">
        <v>4737</v>
      </c>
      <c r="AB586" t="s">
        <v>4738</v>
      </c>
      <c r="AC586" t="s">
        <v>61</v>
      </c>
      <c r="AD586" t="s">
        <v>61</v>
      </c>
      <c r="AE586" t="s">
        <v>4739</v>
      </c>
      <c r="AF586" t="s">
        <v>63</v>
      </c>
      <c r="AH586">
        <v>0</v>
      </c>
      <c r="AI586" s="2">
        <v>45643</v>
      </c>
      <c r="AJ586" t="s">
        <v>64</v>
      </c>
      <c r="AK586" t="s">
        <v>64</v>
      </c>
      <c r="AL586" t="s">
        <v>4740</v>
      </c>
      <c r="AM586" t="s">
        <v>4735</v>
      </c>
      <c r="AN586" s="3">
        <v>3.2</v>
      </c>
      <c r="AO586" t="s">
        <v>4738</v>
      </c>
      <c r="AP586" t="s">
        <v>64</v>
      </c>
      <c r="AQ586" t="s">
        <v>4739</v>
      </c>
      <c r="AR586">
        <v>1429</v>
      </c>
      <c r="AS586" t="s">
        <v>66</v>
      </c>
    </row>
    <row r="587" spans="1:45" ht="16" x14ac:dyDescent="0.2">
      <c r="A587">
        <v>3792</v>
      </c>
      <c r="B587">
        <v>3792</v>
      </c>
      <c r="C587" s="2">
        <v>45645.041666666657</v>
      </c>
      <c r="D587" t="s">
        <v>2612</v>
      </c>
      <c r="E587" t="s">
        <v>4754</v>
      </c>
      <c r="F587" s="3">
        <v>20000</v>
      </c>
      <c r="G587" t="s">
        <v>47</v>
      </c>
      <c r="H587" s="3">
        <v>0</v>
      </c>
      <c r="I587" t="s">
        <v>104</v>
      </c>
      <c r="J587">
        <v>940</v>
      </c>
      <c r="K587" t="s">
        <v>52</v>
      </c>
      <c r="L587" t="s">
        <v>53</v>
      </c>
      <c r="N587">
        <v>3200</v>
      </c>
      <c r="O587" t="s">
        <v>49</v>
      </c>
      <c r="P587" t="s">
        <v>105</v>
      </c>
      <c r="Q587" t="s">
        <v>106</v>
      </c>
      <c r="T587" t="s">
        <v>298</v>
      </c>
      <c r="U587" t="s">
        <v>3783</v>
      </c>
      <c r="V587" t="s">
        <v>3091</v>
      </c>
      <c r="W587" t="s">
        <v>752</v>
      </c>
      <c r="X587" t="s">
        <v>4755</v>
      </c>
      <c r="Y587" t="s">
        <v>4756</v>
      </c>
      <c r="Z587" s="3">
        <v>0</v>
      </c>
      <c r="AA587" t="s">
        <v>302</v>
      </c>
      <c r="AB587" t="s">
        <v>4757</v>
      </c>
      <c r="AC587" t="s">
        <v>61</v>
      </c>
      <c r="AD587" t="s">
        <v>61</v>
      </c>
      <c r="AE587" t="s">
        <v>4758</v>
      </c>
      <c r="AF587" t="s">
        <v>63</v>
      </c>
      <c r="AH587">
        <v>0</v>
      </c>
      <c r="AI587" s="2">
        <v>45645</v>
      </c>
      <c r="AJ587" t="s">
        <v>64</v>
      </c>
      <c r="AK587" t="s">
        <v>64</v>
      </c>
      <c r="AL587" t="s">
        <v>4759</v>
      </c>
      <c r="AM587" t="s">
        <v>3783</v>
      </c>
      <c r="AN587" s="3">
        <v>20000</v>
      </c>
      <c r="AO587" t="s">
        <v>4757</v>
      </c>
      <c r="AP587" t="s">
        <v>64</v>
      </c>
      <c r="AQ587" t="s">
        <v>4758</v>
      </c>
      <c r="AR587">
        <v>1430</v>
      </c>
      <c r="AS587" t="s">
        <v>66</v>
      </c>
    </row>
    <row r="588" spans="1:45" ht="16" x14ac:dyDescent="0.2">
      <c r="A588">
        <v>3821</v>
      </c>
      <c r="B588">
        <v>3821</v>
      </c>
      <c r="C588" s="2">
        <v>45645.473368055558</v>
      </c>
      <c r="D588" t="s">
        <v>1748</v>
      </c>
      <c r="E588" t="s">
        <v>383</v>
      </c>
      <c r="F588" s="3">
        <v>1.6</v>
      </c>
      <c r="G588" t="s">
        <v>47</v>
      </c>
      <c r="H588" s="3">
        <v>0</v>
      </c>
      <c r="I588" t="s">
        <v>48</v>
      </c>
      <c r="J588">
        <v>2702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1502</v>
      </c>
      <c r="U588" t="s">
        <v>4760</v>
      </c>
      <c r="V588" t="s">
        <v>2980</v>
      </c>
      <c r="W588" t="s">
        <v>56</v>
      </c>
      <c r="X588" t="s">
        <v>4761</v>
      </c>
      <c r="Y588" t="s">
        <v>58</v>
      </c>
      <c r="Z588" s="3">
        <v>0</v>
      </c>
      <c r="AA588" t="s">
        <v>1507</v>
      </c>
      <c r="AB588" t="s">
        <v>4762</v>
      </c>
      <c r="AC588" t="s">
        <v>61</v>
      </c>
      <c r="AD588" t="s">
        <v>61</v>
      </c>
      <c r="AE588" t="s">
        <v>4763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4764</v>
      </c>
      <c r="AM588" t="s">
        <v>4760</v>
      </c>
      <c r="AN588" s="3">
        <v>1.6</v>
      </c>
      <c r="AO588" t="s">
        <v>4762</v>
      </c>
      <c r="AP588" t="s">
        <v>64</v>
      </c>
      <c r="AQ588" t="s">
        <v>4763</v>
      </c>
      <c r="AR588">
        <v>1436</v>
      </c>
      <c r="AS588" t="s">
        <v>66</v>
      </c>
    </row>
    <row r="589" spans="1:45" ht="16" x14ac:dyDescent="0.2">
      <c r="A589">
        <v>3823</v>
      </c>
      <c r="B589">
        <v>3823</v>
      </c>
      <c r="C589" s="2">
        <v>45646</v>
      </c>
      <c r="D589" t="s">
        <v>1761</v>
      </c>
      <c r="E589" t="s">
        <v>4326</v>
      </c>
      <c r="F589" s="3">
        <v>23.12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4772</v>
      </c>
      <c r="U589" t="s">
        <v>4773</v>
      </c>
      <c r="V589" t="s">
        <v>3160</v>
      </c>
      <c r="W589" t="s">
        <v>56</v>
      </c>
      <c r="X589" t="s">
        <v>3699</v>
      </c>
      <c r="Y589" t="s">
        <v>2036</v>
      </c>
      <c r="Z589" s="3">
        <v>19</v>
      </c>
      <c r="AA589" t="s">
        <v>4774</v>
      </c>
      <c r="AB589" t="s">
        <v>4775</v>
      </c>
      <c r="AC589" t="s">
        <v>61</v>
      </c>
      <c r="AD589" t="s">
        <v>61</v>
      </c>
      <c r="AE589" t="s">
        <v>4776</v>
      </c>
      <c r="AF589" t="s">
        <v>63</v>
      </c>
      <c r="AG589" t="s">
        <v>4777</v>
      </c>
      <c r="AH589">
        <v>0</v>
      </c>
      <c r="AI589" s="2">
        <v>45646</v>
      </c>
      <c r="AJ589" t="s">
        <v>64</v>
      </c>
      <c r="AK589" t="s">
        <v>64</v>
      </c>
      <c r="AL589" t="s">
        <v>4778</v>
      </c>
      <c r="AM589" t="s">
        <v>4773</v>
      </c>
      <c r="AN589" s="3">
        <v>23.12</v>
      </c>
      <c r="AO589" t="s">
        <v>4775</v>
      </c>
      <c r="AP589" t="s">
        <v>64</v>
      </c>
      <c r="AQ589" t="s">
        <v>4776</v>
      </c>
      <c r="AR589">
        <v>1438</v>
      </c>
      <c r="AS589" t="s">
        <v>66</v>
      </c>
    </row>
    <row r="590" spans="1:45" ht="16" x14ac:dyDescent="0.2">
      <c r="A590">
        <v>3833</v>
      </c>
      <c r="B590">
        <v>3833</v>
      </c>
      <c r="C590" s="2">
        <v>45646.041666666657</v>
      </c>
      <c r="D590" t="s">
        <v>3018</v>
      </c>
      <c r="E590" t="s">
        <v>4781</v>
      </c>
      <c r="F590" s="3">
        <v>904.74</v>
      </c>
      <c r="G590" t="s">
        <v>47</v>
      </c>
      <c r="H590" s="3">
        <v>0</v>
      </c>
      <c r="I590" t="s">
        <v>48</v>
      </c>
      <c r="J590">
        <v>2721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4782</v>
      </c>
      <c r="U590" t="s">
        <v>4783</v>
      </c>
      <c r="V590" t="s">
        <v>3071</v>
      </c>
      <c r="W590" t="s">
        <v>56</v>
      </c>
      <c r="X590" t="s">
        <v>4784</v>
      </c>
      <c r="Y590" t="s">
        <v>4785</v>
      </c>
      <c r="Z590" s="3">
        <v>0</v>
      </c>
      <c r="AA590" t="s">
        <v>4786</v>
      </c>
      <c r="AB590" t="s">
        <v>4762</v>
      </c>
      <c r="AC590" t="s">
        <v>61</v>
      </c>
      <c r="AD590" t="s">
        <v>61</v>
      </c>
      <c r="AE590" t="s">
        <v>4787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4788</v>
      </c>
      <c r="AM590" t="s">
        <v>4783</v>
      </c>
      <c r="AN590" s="3">
        <v>904.74</v>
      </c>
      <c r="AO590" t="s">
        <v>4762</v>
      </c>
      <c r="AP590" t="s">
        <v>64</v>
      </c>
      <c r="AQ590" t="s">
        <v>4787</v>
      </c>
      <c r="AR590">
        <v>1440</v>
      </c>
      <c r="AS590" t="s">
        <v>66</v>
      </c>
    </row>
    <row r="591" spans="1:45" ht="16" x14ac:dyDescent="0.2">
      <c r="A591">
        <v>3834</v>
      </c>
      <c r="B591">
        <v>3834</v>
      </c>
      <c r="C591" s="2">
        <v>45646.041666666657</v>
      </c>
      <c r="D591" t="s">
        <v>2220</v>
      </c>
      <c r="E591" t="s">
        <v>4789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4782</v>
      </c>
      <c r="U591" t="s">
        <v>4783</v>
      </c>
      <c r="V591" t="s">
        <v>3071</v>
      </c>
      <c r="W591" t="s">
        <v>56</v>
      </c>
      <c r="X591" t="s">
        <v>4784</v>
      </c>
      <c r="Y591" t="s">
        <v>4785</v>
      </c>
      <c r="Z591" s="3">
        <v>0</v>
      </c>
      <c r="AA591" t="s">
        <v>4786</v>
      </c>
      <c r="AB591" t="s">
        <v>4762</v>
      </c>
      <c r="AC591" t="s">
        <v>61</v>
      </c>
      <c r="AD591" t="s">
        <v>61</v>
      </c>
      <c r="AE591" t="s">
        <v>4787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4788</v>
      </c>
      <c r="AM591" t="s">
        <v>4783</v>
      </c>
      <c r="AN591" s="3">
        <v>904.74</v>
      </c>
      <c r="AO591" t="s">
        <v>4762</v>
      </c>
      <c r="AP591" t="s">
        <v>64</v>
      </c>
      <c r="AQ591" t="s">
        <v>4787</v>
      </c>
      <c r="AR591">
        <v>1440</v>
      </c>
      <c r="AS591" t="s">
        <v>66</v>
      </c>
    </row>
    <row r="592" spans="1:45" ht="16" x14ac:dyDescent="0.2">
      <c r="A592">
        <v>3826</v>
      </c>
      <c r="B592">
        <v>3826</v>
      </c>
      <c r="C592" s="2">
        <v>45649.041666666657</v>
      </c>
      <c r="D592" t="s">
        <v>2220</v>
      </c>
      <c r="E592" t="s">
        <v>4796</v>
      </c>
      <c r="F592" s="3">
        <v>329</v>
      </c>
      <c r="G592" t="s">
        <v>47</v>
      </c>
      <c r="H592" s="3">
        <v>0</v>
      </c>
      <c r="I592" t="s">
        <v>48</v>
      </c>
      <c r="J592">
        <v>2701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4797</v>
      </c>
      <c r="U592" t="s">
        <v>4798</v>
      </c>
      <c r="V592" t="s">
        <v>3038</v>
      </c>
      <c r="W592" t="s">
        <v>56</v>
      </c>
      <c r="X592" t="s">
        <v>4799</v>
      </c>
      <c r="Y592" t="s">
        <v>4800</v>
      </c>
      <c r="Z592" s="3">
        <v>19</v>
      </c>
      <c r="AA592" t="s">
        <v>4801</v>
      </c>
      <c r="AB592" t="s">
        <v>4762</v>
      </c>
      <c r="AC592" t="s">
        <v>61</v>
      </c>
      <c r="AD592" t="s">
        <v>61</v>
      </c>
      <c r="AE592" t="s">
        <v>4802</v>
      </c>
      <c r="AF592" t="s">
        <v>63</v>
      </c>
      <c r="AH592">
        <v>0</v>
      </c>
      <c r="AI592" s="2">
        <v>45649</v>
      </c>
      <c r="AJ592" t="s">
        <v>64</v>
      </c>
      <c r="AK592" t="s">
        <v>64</v>
      </c>
      <c r="AL592" t="s">
        <v>4803</v>
      </c>
      <c r="AM592" t="s">
        <v>4798</v>
      </c>
      <c r="AN592" s="3">
        <v>329</v>
      </c>
      <c r="AO592" t="s">
        <v>4762</v>
      </c>
      <c r="AP592" t="s">
        <v>64</v>
      </c>
      <c r="AQ592" t="s">
        <v>4802</v>
      </c>
      <c r="AR592">
        <v>1442</v>
      </c>
      <c r="AS592" t="s">
        <v>66</v>
      </c>
    </row>
    <row r="593" spans="1:45" ht="16" x14ac:dyDescent="0.2">
      <c r="A593">
        <v>3906</v>
      </c>
      <c r="B593">
        <v>3906</v>
      </c>
      <c r="C593" s="2">
        <v>45653</v>
      </c>
      <c r="D593" t="s">
        <v>1761</v>
      </c>
      <c r="E593" t="s">
        <v>4336</v>
      </c>
      <c r="F593" s="3">
        <v>4.99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1043</v>
      </c>
      <c r="U593" t="s">
        <v>4806</v>
      </c>
      <c r="V593" t="s">
        <v>3173</v>
      </c>
      <c r="W593" t="s">
        <v>56</v>
      </c>
      <c r="X593" t="s">
        <v>4807</v>
      </c>
      <c r="Y593" t="s">
        <v>953</v>
      </c>
      <c r="Z593" s="3">
        <v>19</v>
      </c>
      <c r="AA593" t="s">
        <v>1046</v>
      </c>
      <c r="AB593" t="s">
        <v>4808</v>
      </c>
      <c r="AC593" t="s">
        <v>61</v>
      </c>
      <c r="AD593" t="s">
        <v>61</v>
      </c>
      <c r="AE593" t="s">
        <v>4809</v>
      </c>
      <c r="AF593" t="s">
        <v>63</v>
      </c>
      <c r="AH593">
        <v>0</v>
      </c>
      <c r="AI593" s="2">
        <v>45653</v>
      </c>
      <c r="AJ593" t="s">
        <v>64</v>
      </c>
      <c r="AK593" t="s">
        <v>64</v>
      </c>
      <c r="AL593" t="s">
        <v>4810</v>
      </c>
      <c r="AM593" t="s">
        <v>4806</v>
      </c>
      <c r="AN593" s="3">
        <v>4.99</v>
      </c>
      <c r="AO593" t="s">
        <v>4808</v>
      </c>
      <c r="AP593" t="s">
        <v>64</v>
      </c>
      <c r="AQ593" t="s">
        <v>4809</v>
      </c>
      <c r="AR593">
        <v>1471</v>
      </c>
      <c r="AS593" t="s">
        <v>66</v>
      </c>
    </row>
    <row r="594" spans="1:45" ht="16" x14ac:dyDescent="0.2">
      <c r="A594">
        <v>3829</v>
      </c>
      <c r="B594">
        <v>3829</v>
      </c>
      <c r="C594" s="2">
        <v>45653.041666666657</v>
      </c>
      <c r="D594" t="s">
        <v>1814</v>
      </c>
      <c r="E594" t="s">
        <v>4506</v>
      </c>
      <c r="F594" s="3">
        <v>23.13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4811</v>
      </c>
      <c r="U594" t="s">
        <v>4812</v>
      </c>
      <c r="V594" t="s">
        <v>3093</v>
      </c>
      <c r="W594" t="s">
        <v>56</v>
      </c>
      <c r="X594" t="s">
        <v>4813</v>
      </c>
      <c r="Y594" t="s">
        <v>2061</v>
      </c>
      <c r="Z594" s="3">
        <v>19</v>
      </c>
      <c r="AA594" t="s">
        <v>4814</v>
      </c>
      <c r="AB594" t="s">
        <v>4808</v>
      </c>
      <c r="AC594" t="s">
        <v>61</v>
      </c>
      <c r="AD594" t="s">
        <v>61</v>
      </c>
      <c r="AE594" t="s">
        <v>4815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4816</v>
      </c>
      <c r="AM594" t="s">
        <v>4812</v>
      </c>
      <c r="AN594" s="3">
        <v>23.13</v>
      </c>
      <c r="AO594" t="s">
        <v>4808</v>
      </c>
      <c r="AP594" t="s">
        <v>64</v>
      </c>
      <c r="AQ594" t="s">
        <v>4815</v>
      </c>
      <c r="AR594">
        <v>1445</v>
      </c>
      <c r="AS594" t="s">
        <v>66</v>
      </c>
    </row>
    <row r="595" spans="1:45" ht="16" x14ac:dyDescent="0.2">
      <c r="A595">
        <v>3830</v>
      </c>
      <c r="B595">
        <v>3830</v>
      </c>
      <c r="C595" s="2">
        <v>45653.041666666657</v>
      </c>
      <c r="D595" t="s">
        <v>1814</v>
      </c>
      <c r="E595" t="s">
        <v>68</v>
      </c>
      <c r="F595" s="3">
        <v>5.39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4201</v>
      </c>
      <c r="U595" t="s">
        <v>4817</v>
      </c>
      <c r="V595" t="s">
        <v>3079</v>
      </c>
      <c r="W595" t="s">
        <v>56</v>
      </c>
      <c r="X595" t="s">
        <v>4818</v>
      </c>
      <c r="Y595" t="s">
        <v>72</v>
      </c>
      <c r="Z595" s="3">
        <v>19</v>
      </c>
      <c r="AA595" t="s">
        <v>4204</v>
      </c>
      <c r="AB595" t="s">
        <v>4819</v>
      </c>
      <c r="AC595" t="s">
        <v>61</v>
      </c>
      <c r="AD595" t="s">
        <v>61</v>
      </c>
      <c r="AE595" t="s">
        <v>4820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4821</v>
      </c>
      <c r="AM595" t="s">
        <v>4817</v>
      </c>
      <c r="AN595" s="3">
        <v>5.39</v>
      </c>
      <c r="AO595" t="s">
        <v>4819</v>
      </c>
      <c r="AP595" t="s">
        <v>64</v>
      </c>
      <c r="AQ595" t="s">
        <v>4820</v>
      </c>
      <c r="AR595">
        <v>1446</v>
      </c>
      <c r="AS595" t="s">
        <v>66</v>
      </c>
    </row>
    <row r="596" spans="1:45" ht="16" x14ac:dyDescent="0.2">
      <c r="A596">
        <v>3835</v>
      </c>
      <c r="B596">
        <v>3835</v>
      </c>
      <c r="C596" s="2">
        <v>45656.041666666657</v>
      </c>
      <c r="D596" t="s">
        <v>1748</v>
      </c>
      <c r="E596" t="s">
        <v>4822</v>
      </c>
      <c r="F596" s="3">
        <v>8.24</v>
      </c>
      <c r="G596" t="s">
        <v>47</v>
      </c>
      <c r="H596" s="3">
        <v>0</v>
      </c>
      <c r="I596" t="s">
        <v>48</v>
      </c>
      <c r="J596">
        <v>2704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4823</v>
      </c>
      <c r="U596" t="s">
        <v>4824</v>
      </c>
      <c r="Z596" s="3"/>
      <c r="AF596" t="s">
        <v>63</v>
      </c>
      <c r="AH596">
        <v>0</v>
      </c>
      <c r="AI596" s="2">
        <v>45656</v>
      </c>
      <c r="AJ596" t="s">
        <v>64</v>
      </c>
      <c r="AK596" t="s">
        <v>64</v>
      </c>
      <c r="AL596" t="s">
        <v>4825</v>
      </c>
      <c r="AM596" t="s">
        <v>4824</v>
      </c>
      <c r="AN596" s="3"/>
      <c r="AP596" t="s">
        <v>64</v>
      </c>
      <c r="AR596">
        <v>1447</v>
      </c>
      <c r="AS596" t="s">
        <v>66</v>
      </c>
    </row>
    <row r="597" spans="1:45" ht="16" x14ac:dyDescent="0.2">
      <c r="A597">
        <v>3878</v>
      </c>
      <c r="B597">
        <v>3878</v>
      </c>
      <c r="C597" s="2">
        <v>45657</v>
      </c>
      <c r="D597" t="s">
        <v>1936</v>
      </c>
      <c r="E597" t="s">
        <v>206</v>
      </c>
      <c r="F597" s="3">
        <v>3290.09</v>
      </c>
      <c r="G597" t="s">
        <v>47</v>
      </c>
      <c r="H597" s="3">
        <v>0</v>
      </c>
      <c r="I597" t="s">
        <v>104</v>
      </c>
      <c r="J597">
        <v>2551</v>
      </c>
      <c r="K597" t="s">
        <v>49</v>
      </c>
      <c r="L597" t="s">
        <v>50</v>
      </c>
      <c r="M597" t="s">
        <v>51</v>
      </c>
      <c r="N597">
        <v>1730</v>
      </c>
      <c r="O597" t="s">
        <v>52</v>
      </c>
      <c r="P597" t="s">
        <v>203</v>
      </c>
      <c r="T597" t="s">
        <v>64</v>
      </c>
      <c r="Z597" s="3"/>
      <c r="AF597" t="s">
        <v>63</v>
      </c>
      <c r="AH597">
        <v>0</v>
      </c>
      <c r="AI597" s="2">
        <v>45657</v>
      </c>
      <c r="AJ597" t="s">
        <v>64</v>
      </c>
      <c r="AK597" t="s">
        <v>64</v>
      </c>
      <c r="AL597" t="s">
        <v>64</v>
      </c>
      <c r="AN597" s="3"/>
      <c r="AP597" t="s">
        <v>64</v>
      </c>
      <c r="AR597" t="s">
        <v>64</v>
      </c>
      <c r="AS597" t="s">
        <v>66</v>
      </c>
    </row>
    <row r="598" spans="1:45" ht="16" x14ac:dyDescent="0.2">
      <c r="A598">
        <v>3879</v>
      </c>
      <c r="B598">
        <v>3879</v>
      </c>
      <c r="C598" s="2">
        <v>45657</v>
      </c>
      <c r="D598" t="s">
        <v>1936</v>
      </c>
      <c r="E598" t="s">
        <v>204</v>
      </c>
      <c r="F598" s="3">
        <v>753.42</v>
      </c>
      <c r="G598" t="s">
        <v>47</v>
      </c>
      <c r="H598" s="3">
        <v>0</v>
      </c>
      <c r="I598" t="s">
        <v>104</v>
      </c>
      <c r="J598">
        <v>2555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3880</v>
      </c>
      <c r="B599">
        <v>3880</v>
      </c>
      <c r="C599" s="2">
        <v>45657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3881</v>
      </c>
      <c r="B600">
        <v>3881</v>
      </c>
      <c r="C600" s="2">
        <v>45657</v>
      </c>
      <c r="D600" t="s">
        <v>1934</v>
      </c>
      <c r="E600" t="s">
        <v>204</v>
      </c>
      <c r="F600" s="3">
        <v>668.49</v>
      </c>
      <c r="G600" t="s">
        <v>47</v>
      </c>
      <c r="H600" s="3">
        <v>0</v>
      </c>
      <c r="I600" t="s">
        <v>104</v>
      </c>
      <c r="J600">
        <v>2555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3882</v>
      </c>
      <c r="B601">
        <v>3882</v>
      </c>
      <c r="C601" s="2">
        <v>45657</v>
      </c>
      <c r="D601" t="s">
        <v>1935</v>
      </c>
      <c r="E601" t="s">
        <v>206</v>
      </c>
      <c r="F601" s="3">
        <v>2382.81</v>
      </c>
      <c r="G601" t="s">
        <v>47</v>
      </c>
      <c r="H601" s="3">
        <v>0</v>
      </c>
      <c r="I601" t="s">
        <v>104</v>
      </c>
      <c r="J601">
        <v>2551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3883</v>
      </c>
      <c r="B602">
        <v>3883</v>
      </c>
      <c r="C602" s="2">
        <v>45657</v>
      </c>
      <c r="D602" t="s">
        <v>1935</v>
      </c>
      <c r="E602" t="s">
        <v>204</v>
      </c>
      <c r="F602" s="3">
        <v>561.4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3885</v>
      </c>
      <c r="B603">
        <v>3885</v>
      </c>
      <c r="C603" s="2">
        <v>45657</v>
      </c>
      <c r="D603" t="s">
        <v>3282</v>
      </c>
      <c r="E603" t="s">
        <v>206</v>
      </c>
      <c r="F603" s="3">
        <v>2952.6</v>
      </c>
      <c r="G603" t="s">
        <v>47</v>
      </c>
      <c r="H603" s="3">
        <v>0</v>
      </c>
      <c r="I603" t="s">
        <v>104</v>
      </c>
      <c r="J603">
        <v>2551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3886</v>
      </c>
      <c r="B604">
        <v>3886</v>
      </c>
      <c r="C604" s="2">
        <v>45657</v>
      </c>
      <c r="D604" t="s">
        <v>3282</v>
      </c>
      <c r="E604" t="s">
        <v>204</v>
      </c>
      <c r="F604" s="3">
        <v>634.65</v>
      </c>
      <c r="G604" t="s">
        <v>47</v>
      </c>
      <c r="H604" s="3">
        <v>0</v>
      </c>
      <c r="I604" t="s">
        <v>104</v>
      </c>
      <c r="J604">
        <v>2555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3888</v>
      </c>
      <c r="B605">
        <v>3888</v>
      </c>
      <c r="C605" s="2">
        <v>45657</v>
      </c>
      <c r="D605" t="s">
        <v>3282</v>
      </c>
      <c r="E605" t="s">
        <v>204</v>
      </c>
      <c r="F605" s="3">
        <v>196.55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4828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3891</v>
      </c>
      <c r="B608">
        <v>3891</v>
      </c>
      <c r="C608" s="2">
        <v>45657</v>
      </c>
      <c r="D608" t="s">
        <v>1936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3892</v>
      </c>
      <c r="B609">
        <v>3892</v>
      </c>
      <c r="C609" s="2">
        <v>45657</v>
      </c>
      <c r="D609" t="s">
        <v>1936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3836</v>
      </c>
      <c r="B610">
        <v>3836</v>
      </c>
      <c r="C610" s="2">
        <v>45660.041666666657</v>
      </c>
      <c r="D610" t="s">
        <v>1748</v>
      </c>
      <c r="E610" t="s">
        <v>3655</v>
      </c>
      <c r="F610" s="3">
        <v>46.41</v>
      </c>
      <c r="G610" t="s">
        <v>47</v>
      </c>
      <c r="H610" s="3">
        <v>0</v>
      </c>
      <c r="I610" t="s">
        <v>48</v>
      </c>
      <c r="J610">
        <v>2663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2516</v>
      </c>
      <c r="U610" t="s">
        <v>4829</v>
      </c>
      <c r="V610" t="s">
        <v>3104</v>
      </c>
      <c r="W610" t="s">
        <v>56</v>
      </c>
      <c r="X610" t="s">
        <v>4830</v>
      </c>
      <c r="Y610" t="s">
        <v>2375</v>
      </c>
      <c r="Z610" s="3">
        <v>19</v>
      </c>
      <c r="AA610" t="s">
        <v>2519</v>
      </c>
      <c r="AB610" t="s">
        <v>4831</v>
      </c>
      <c r="AC610" t="s">
        <v>61</v>
      </c>
      <c r="AD610" t="s">
        <v>61</v>
      </c>
      <c r="AE610" t="s">
        <v>4832</v>
      </c>
      <c r="AF610" t="s">
        <v>63</v>
      </c>
      <c r="AH610">
        <v>0</v>
      </c>
      <c r="AI610" s="2">
        <v>45660</v>
      </c>
      <c r="AJ610" t="s">
        <v>64</v>
      </c>
      <c r="AK610" t="s">
        <v>64</v>
      </c>
      <c r="AL610" t="s">
        <v>4833</v>
      </c>
      <c r="AM610" t="s">
        <v>4829</v>
      </c>
      <c r="AN610" s="3">
        <v>46.41</v>
      </c>
      <c r="AO610" t="s">
        <v>4831</v>
      </c>
      <c r="AP610" t="s">
        <v>64</v>
      </c>
      <c r="AQ610" t="s">
        <v>4832</v>
      </c>
      <c r="AR610">
        <v>1448</v>
      </c>
      <c r="AS610" t="s">
        <v>66</v>
      </c>
    </row>
    <row r="611" spans="1:45" ht="16" x14ac:dyDescent="0.2">
      <c r="A611">
        <v>3837</v>
      </c>
      <c r="B611">
        <v>3837</v>
      </c>
      <c r="C611" s="2">
        <v>45664.041666666657</v>
      </c>
      <c r="D611" t="s">
        <v>1748</v>
      </c>
      <c r="E611" t="s">
        <v>2507</v>
      </c>
      <c r="F611" s="3">
        <v>20.23</v>
      </c>
      <c r="G611" t="s">
        <v>47</v>
      </c>
      <c r="H611" s="3">
        <v>0</v>
      </c>
      <c r="I611" t="s">
        <v>48</v>
      </c>
      <c r="J611">
        <v>2702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2826</v>
      </c>
      <c r="U611" t="s">
        <v>4834</v>
      </c>
      <c r="V611" t="s">
        <v>3107</v>
      </c>
      <c r="W611" t="s">
        <v>56</v>
      </c>
      <c r="X611" t="s">
        <v>4835</v>
      </c>
      <c r="Y611" t="s">
        <v>2726</v>
      </c>
      <c r="Z611" s="3">
        <v>19</v>
      </c>
      <c r="AA611" t="s">
        <v>2829</v>
      </c>
      <c r="AB611" t="s">
        <v>4836</v>
      </c>
      <c r="AC611" t="s">
        <v>61</v>
      </c>
      <c r="AD611" t="s">
        <v>61</v>
      </c>
      <c r="AE611" t="s">
        <v>4837</v>
      </c>
      <c r="AF611" t="s">
        <v>63</v>
      </c>
      <c r="AH611">
        <v>0</v>
      </c>
      <c r="AI611" s="2">
        <v>45664</v>
      </c>
      <c r="AJ611" t="s">
        <v>64</v>
      </c>
      <c r="AK611" t="s">
        <v>64</v>
      </c>
      <c r="AL611" t="s">
        <v>4838</v>
      </c>
      <c r="AM611" t="s">
        <v>4834</v>
      </c>
      <c r="AN611" s="3">
        <v>20.23</v>
      </c>
      <c r="AO611" t="s">
        <v>4836</v>
      </c>
      <c r="AP611" t="s">
        <v>64</v>
      </c>
      <c r="AQ611" t="s">
        <v>4837</v>
      </c>
      <c r="AR611">
        <v>1450</v>
      </c>
      <c r="AS611" t="s">
        <v>66</v>
      </c>
    </row>
    <row r="612" spans="1:45" ht="16" x14ac:dyDescent="0.2">
      <c r="A612">
        <v>3843</v>
      </c>
      <c r="B612">
        <v>3843</v>
      </c>
      <c r="C612" s="2">
        <v>45664.041666666657</v>
      </c>
      <c r="D612" t="s">
        <v>1814</v>
      </c>
      <c r="E612" t="s">
        <v>4839</v>
      </c>
      <c r="F612" s="3">
        <v>652.62</v>
      </c>
      <c r="G612" t="s">
        <v>47</v>
      </c>
      <c r="H612" s="3">
        <v>0</v>
      </c>
      <c r="I612" t="s">
        <v>48</v>
      </c>
      <c r="J612">
        <v>2510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4840</v>
      </c>
      <c r="U612" t="s">
        <v>4841</v>
      </c>
      <c r="V612" t="s">
        <v>3109</v>
      </c>
      <c r="W612" t="s">
        <v>56</v>
      </c>
      <c r="X612" t="s">
        <v>4842</v>
      </c>
      <c r="Y612" t="s">
        <v>3455</v>
      </c>
      <c r="Z612" s="3">
        <v>0</v>
      </c>
      <c r="AA612" t="s">
        <v>4843</v>
      </c>
      <c r="AB612" t="s">
        <v>4844</v>
      </c>
      <c r="AC612" t="s">
        <v>61</v>
      </c>
      <c r="AD612" t="s">
        <v>61</v>
      </c>
      <c r="AE612" t="s">
        <v>4845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4846</v>
      </c>
      <c r="AM612" t="s">
        <v>4841</v>
      </c>
      <c r="AN612" s="3">
        <v>652.62</v>
      </c>
      <c r="AO612" t="s">
        <v>4844</v>
      </c>
      <c r="AP612" t="s">
        <v>64</v>
      </c>
      <c r="AQ612" t="s">
        <v>4845</v>
      </c>
      <c r="AR612">
        <v>1449</v>
      </c>
      <c r="AS612" t="s">
        <v>66</v>
      </c>
    </row>
    <row r="613" spans="1:45" ht="16" x14ac:dyDescent="0.2">
      <c r="A613">
        <v>3844</v>
      </c>
      <c r="B613">
        <v>3844</v>
      </c>
      <c r="C613" s="2">
        <v>45664.041666666657</v>
      </c>
      <c r="D613" t="s">
        <v>1748</v>
      </c>
      <c r="E613" t="s">
        <v>4045</v>
      </c>
      <c r="F613" s="3">
        <v>10</v>
      </c>
      <c r="G613" t="s">
        <v>47</v>
      </c>
      <c r="H613" s="3">
        <v>0</v>
      </c>
      <c r="I613" t="s">
        <v>48</v>
      </c>
      <c r="J613">
        <v>2705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4840</v>
      </c>
      <c r="U613" t="s">
        <v>4841</v>
      </c>
      <c r="V613" t="s">
        <v>3109</v>
      </c>
      <c r="W613" t="s">
        <v>56</v>
      </c>
      <c r="X613" t="s">
        <v>4842</v>
      </c>
      <c r="Y613" t="s">
        <v>3455</v>
      </c>
      <c r="Z613" s="3">
        <v>0</v>
      </c>
      <c r="AA613" t="s">
        <v>4843</v>
      </c>
      <c r="AB613" t="s">
        <v>4844</v>
      </c>
      <c r="AC613" t="s">
        <v>61</v>
      </c>
      <c r="AD613" t="s">
        <v>61</v>
      </c>
      <c r="AE613" t="s">
        <v>4845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4846</v>
      </c>
      <c r="AM613" t="s">
        <v>4841</v>
      </c>
      <c r="AN613" s="3">
        <v>652.62</v>
      </c>
      <c r="AO613" t="s">
        <v>4844</v>
      </c>
      <c r="AP613" t="s">
        <v>64</v>
      </c>
      <c r="AQ613" t="s">
        <v>4845</v>
      </c>
      <c r="AR613">
        <v>1449</v>
      </c>
      <c r="AS613" t="s">
        <v>66</v>
      </c>
    </row>
    <row r="614" spans="1:45" ht="16" x14ac:dyDescent="0.2">
      <c r="A614">
        <v>3838</v>
      </c>
      <c r="B614">
        <v>3838</v>
      </c>
      <c r="C614" s="2">
        <v>45670.041666666657</v>
      </c>
      <c r="D614" t="s">
        <v>1748</v>
      </c>
      <c r="E614" t="s">
        <v>2165</v>
      </c>
      <c r="F614" s="3">
        <v>52.9</v>
      </c>
      <c r="G614" t="s">
        <v>47</v>
      </c>
      <c r="H614" s="3">
        <v>0</v>
      </c>
      <c r="I614" t="s">
        <v>48</v>
      </c>
      <c r="J614">
        <v>2900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2313</v>
      </c>
      <c r="U614" t="s">
        <v>4847</v>
      </c>
      <c r="V614" t="s">
        <v>3117</v>
      </c>
      <c r="W614" t="s">
        <v>56</v>
      </c>
      <c r="X614" t="s">
        <v>4848</v>
      </c>
      <c r="Y614" t="s">
        <v>3972</v>
      </c>
      <c r="Z614" s="3">
        <v>19</v>
      </c>
      <c r="AA614" t="s">
        <v>2316</v>
      </c>
      <c r="AB614" t="s">
        <v>4849</v>
      </c>
      <c r="AC614" t="s">
        <v>61</v>
      </c>
      <c r="AD614" t="s">
        <v>61</v>
      </c>
      <c r="AE614" t="s">
        <v>4850</v>
      </c>
      <c r="AF614" t="s">
        <v>63</v>
      </c>
      <c r="AH614">
        <v>0</v>
      </c>
      <c r="AI614" s="2">
        <v>45670</v>
      </c>
      <c r="AJ614" t="s">
        <v>64</v>
      </c>
      <c r="AK614" t="s">
        <v>64</v>
      </c>
      <c r="AL614" t="s">
        <v>4851</v>
      </c>
      <c r="AM614" t="s">
        <v>4847</v>
      </c>
      <c r="AN614" s="3">
        <v>52.9</v>
      </c>
      <c r="AO614" t="s">
        <v>4849</v>
      </c>
      <c r="AP614" t="s">
        <v>64</v>
      </c>
      <c r="AQ614" t="s">
        <v>4850</v>
      </c>
      <c r="AR614">
        <v>1451</v>
      </c>
      <c r="AS614" t="s">
        <v>66</v>
      </c>
    </row>
    <row r="615" spans="1:45" ht="16" x14ac:dyDescent="0.2">
      <c r="A615">
        <v>3839</v>
      </c>
      <c r="B615">
        <v>3839</v>
      </c>
      <c r="C615" s="2">
        <v>45672.041666666657</v>
      </c>
      <c r="D615" t="s">
        <v>1748</v>
      </c>
      <c r="E615" t="s">
        <v>188</v>
      </c>
      <c r="F615" s="3">
        <v>60</v>
      </c>
      <c r="G615" t="s">
        <v>47</v>
      </c>
      <c r="H615" s="3">
        <v>0</v>
      </c>
      <c r="I615" t="s">
        <v>48</v>
      </c>
      <c r="J615">
        <v>2753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189</v>
      </c>
      <c r="U615" t="s">
        <v>4855</v>
      </c>
      <c r="Z615" s="3"/>
      <c r="AF615" t="s">
        <v>63</v>
      </c>
      <c r="AH615">
        <v>0</v>
      </c>
      <c r="AI615" s="2">
        <v>45672</v>
      </c>
      <c r="AJ615" t="s">
        <v>64</v>
      </c>
      <c r="AK615" t="s">
        <v>64</v>
      </c>
      <c r="AL615" t="s">
        <v>4856</v>
      </c>
      <c r="AM615" t="s">
        <v>4855</v>
      </c>
      <c r="AN615" s="3"/>
      <c r="AP615" t="s">
        <v>64</v>
      </c>
      <c r="AR615">
        <v>1452</v>
      </c>
      <c r="AS615" t="s">
        <v>66</v>
      </c>
    </row>
    <row r="616" spans="1:45" ht="16" x14ac:dyDescent="0.2">
      <c r="A616">
        <v>3859</v>
      </c>
      <c r="B616">
        <v>3859</v>
      </c>
      <c r="C616" s="2">
        <v>45673.625254629631</v>
      </c>
      <c r="D616" t="s">
        <v>1814</v>
      </c>
      <c r="E616" t="s">
        <v>4860</v>
      </c>
      <c r="F616" s="3">
        <v>322.91000000000003</v>
      </c>
      <c r="G616" t="s">
        <v>47</v>
      </c>
      <c r="H616" s="3">
        <v>0</v>
      </c>
      <c r="I616" t="s">
        <v>48</v>
      </c>
      <c r="J616">
        <v>2710</v>
      </c>
      <c r="K616" t="s">
        <v>49</v>
      </c>
      <c r="L616" t="s">
        <v>50</v>
      </c>
      <c r="M616" t="s">
        <v>51</v>
      </c>
      <c r="N616">
        <v>941</v>
      </c>
      <c r="O616" t="s">
        <v>52</v>
      </c>
      <c r="P616" t="s">
        <v>53</v>
      </c>
      <c r="T616" t="s">
        <v>4861</v>
      </c>
      <c r="U616" t="s">
        <v>4862</v>
      </c>
      <c r="Z616" s="3"/>
      <c r="AF616" t="s">
        <v>63</v>
      </c>
      <c r="AG616" t="s">
        <v>4863</v>
      </c>
      <c r="AH616">
        <v>0</v>
      </c>
      <c r="AI616" s="2">
        <v>45673</v>
      </c>
      <c r="AJ616" t="s">
        <v>64</v>
      </c>
      <c r="AK616" t="s">
        <v>64</v>
      </c>
      <c r="AL616" t="s">
        <v>4864</v>
      </c>
      <c r="AM616" t="s">
        <v>4862</v>
      </c>
      <c r="AN616" s="3"/>
      <c r="AP616" t="s">
        <v>64</v>
      </c>
      <c r="AR616">
        <v>1455</v>
      </c>
      <c r="AS616" t="s">
        <v>66</v>
      </c>
    </row>
    <row r="617" spans="1:45" ht="16" x14ac:dyDescent="0.2">
      <c r="A617">
        <v>3901</v>
      </c>
      <c r="B617">
        <v>3901</v>
      </c>
      <c r="C617" s="2">
        <v>45678</v>
      </c>
      <c r="D617" t="s">
        <v>1761</v>
      </c>
      <c r="E617" t="s">
        <v>4867</v>
      </c>
      <c r="F617" s="3">
        <v>23.6</v>
      </c>
      <c r="G617" t="s">
        <v>47</v>
      </c>
      <c r="H617" s="3">
        <v>0</v>
      </c>
      <c r="I617" t="s">
        <v>48</v>
      </c>
      <c r="J617">
        <v>2720</v>
      </c>
      <c r="K617" t="s">
        <v>49</v>
      </c>
      <c r="L617" t="s">
        <v>50</v>
      </c>
      <c r="M617" t="s">
        <v>51</v>
      </c>
      <c r="N617">
        <v>942</v>
      </c>
      <c r="O617" t="s">
        <v>52</v>
      </c>
      <c r="P617" t="s">
        <v>53</v>
      </c>
      <c r="T617" t="s">
        <v>4868</v>
      </c>
      <c r="U617" t="s">
        <v>4869</v>
      </c>
      <c r="V617" t="s">
        <v>3156</v>
      </c>
      <c r="W617" t="s">
        <v>56</v>
      </c>
      <c r="X617" t="s">
        <v>3699</v>
      </c>
      <c r="Y617" t="s">
        <v>2036</v>
      </c>
      <c r="Z617" s="3">
        <v>19</v>
      </c>
      <c r="AA617" t="s">
        <v>4870</v>
      </c>
      <c r="AB617" t="s">
        <v>4871</v>
      </c>
      <c r="AC617" t="s">
        <v>61</v>
      </c>
      <c r="AD617" t="s">
        <v>61</v>
      </c>
      <c r="AE617" t="s">
        <v>4872</v>
      </c>
      <c r="AF617" t="s">
        <v>63</v>
      </c>
      <c r="AH617">
        <v>0</v>
      </c>
      <c r="AI617" s="2">
        <v>45678</v>
      </c>
      <c r="AJ617" t="s">
        <v>64</v>
      </c>
      <c r="AK617" t="s">
        <v>64</v>
      </c>
      <c r="AL617" t="s">
        <v>4873</v>
      </c>
      <c r="AM617" t="s">
        <v>4869</v>
      </c>
      <c r="AN617" s="3">
        <v>23.6</v>
      </c>
      <c r="AO617" t="s">
        <v>4871</v>
      </c>
      <c r="AP617" t="s">
        <v>64</v>
      </c>
      <c r="AQ617" t="s">
        <v>4872</v>
      </c>
      <c r="AR617">
        <v>1472</v>
      </c>
      <c r="AS617" t="s">
        <v>66</v>
      </c>
    </row>
    <row r="618" spans="1:45" ht="16" x14ac:dyDescent="0.2">
      <c r="A618">
        <v>3849</v>
      </c>
      <c r="B618">
        <v>3849</v>
      </c>
      <c r="C618" s="2">
        <v>45679.041666666657</v>
      </c>
      <c r="D618" t="s">
        <v>1814</v>
      </c>
      <c r="E618" t="s">
        <v>4506</v>
      </c>
      <c r="F618" s="3">
        <v>23.3</v>
      </c>
      <c r="G618" t="s">
        <v>47</v>
      </c>
      <c r="H618" s="3">
        <v>0</v>
      </c>
      <c r="I618" t="s">
        <v>48</v>
      </c>
      <c r="J618">
        <v>2710</v>
      </c>
      <c r="K618" t="s">
        <v>49</v>
      </c>
      <c r="L618" t="s">
        <v>50</v>
      </c>
      <c r="M618" t="s">
        <v>51</v>
      </c>
      <c r="N618">
        <v>940</v>
      </c>
      <c r="O618" t="s">
        <v>52</v>
      </c>
      <c r="P618" t="s">
        <v>53</v>
      </c>
      <c r="T618" t="s">
        <v>4880</v>
      </c>
      <c r="U618" t="s">
        <v>4881</v>
      </c>
      <c r="V618" t="s">
        <v>3124</v>
      </c>
      <c r="W618" t="s">
        <v>56</v>
      </c>
      <c r="X618" t="s">
        <v>4882</v>
      </c>
      <c r="Y618" t="s">
        <v>2061</v>
      </c>
      <c r="Z618" s="3">
        <v>19</v>
      </c>
      <c r="AA618" t="s">
        <v>4883</v>
      </c>
      <c r="AB618" t="s">
        <v>4884</v>
      </c>
      <c r="AC618" t="s">
        <v>61</v>
      </c>
      <c r="AD618" t="s">
        <v>61</v>
      </c>
      <c r="AE618" t="s">
        <v>4885</v>
      </c>
      <c r="AF618" t="s">
        <v>63</v>
      </c>
      <c r="AH618">
        <v>0</v>
      </c>
      <c r="AI618" s="2">
        <v>45679</v>
      </c>
      <c r="AJ618" t="s">
        <v>64</v>
      </c>
      <c r="AK618" t="s">
        <v>64</v>
      </c>
      <c r="AL618" t="s">
        <v>4886</v>
      </c>
      <c r="AM618" t="s">
        <v>4881</v>
      </c>
      <c r="AN618" s="3">
        <v>23.3</v>
      </c>
      <c r="AO618" t="s">
        <v>4884</v>
      </c>
      <c r="AP618" t="s">
        <v>64</v>
      </c>
      <c r="AQ618" t="s">
        <v>4885</v>
      </c>
      <c r="AR618">
        <v>1458</v>
      </c>
      <c r="AS618" t="s">
        <v>66</v>
      </c>
    </row>
    <row r="619" spans="1:45" ht="16" x14ac:dyDescent="0.2">
      <c r="A619">
        <v>3907</v>
      </c>
      <c r="B619">
        <v>3907</v>
      </c>
      <c r="C619" s="2">
        <v>45680</v>
      </c>
      <c r="D619" t="s">
        <v>1761</v>
      </c>
      <c r="E619" t="s">
        <v>4336</v>
      </c>
      <c r="F619" s="3">
        <v>5.07</v>
      </c>
      <c r="G619" t="s">
        <v>47</v>
      </c>
      <c r="H619" s="3">
        <v>0</v>
      </c>
      <c r="I619" t="s">
        <v>48</v>
      </c>
      <c r="J619">
        <v>2720</v>
      </c>
      <c r="K619" t="s">
        <v>49</v>
      </c>
      <c r="L619" t="s">
        <v>50</v>
      </c>
      <c r="M619" t="s">
        <v>51</v>
      </c>
      <c r="N619">
        <v>942</v>
      </c>
      <c r="O619" t="s">
        <v>52</v>
      </c>
      <c r="P619" t="s">
        <v>53</v>
      </c>
      <c r="T619" t="s">
        <v>4887</v>
      </c>
      <c r="U619" t="s">
        <v>4888</v>
      </c>
      <c r="V619" t="s">
        <v>3167</v>
      </c>
      <c r="W619" t="s">
        <v>56</v>
      </c>
      <c r="X619" t="s">
        <v>4889</v>
      </c>
      <c r="Y619" t="s">
        <v>953</v>
      </c>
      <c r="Z619" s="3">
        <v>19</v>
      </c>
      <c r="AA619" t="s">
        <v>4890</v>
      </c>
      <c r="AB619" t="s">
        <v>4884</v>
      </c>
      <c r="AC619" t="s">
        <v>61</v>
      </c>
      <c r="AD619" t="s">
        <v>61</v>
      </c>
      <c r="AE619" t="s">
        <v>4891</v>
      </c>
      <c r="AF619" t="s">
        <v>63</v>
      </c>
      <c r="AH619">
        <v>0</v>
      </c>
      <c r="AI619" s="2">
        <v>45680</v>
      </c>
      <c r="AJ619" t="s">
        <v>64</v>
      </c>
      <c r="AK619" t="s">
        <v>64</v>
      </c>
      <c r="AL619" t="s">
        <v>4892</v>
      </c>
      <c r="AM619" t="s">
        <v>4888</v>
      </c>
      <c r="AN619" s="3">
        <v>5.07</v>
      </c>
      <c r="AO619" t="s">
        <v>4884</v>
      </c>
      <c r="AP619" t="s">
        <v>64</v>
      </c>
      <c r="AQ619" t="s">
        <v>4891</v>
      </c>
      <c r="AR619">
        <v>1474</v>
      </c>
      <c r="AS619" t="s">
        <v>66</v>
      </c>
    </row>
    <row r="620" spans="1:45" ht="16" x14ac:dyDescent="0.2">
      <c r="A620">
        <v>3850</v>
      </c>
      <c r="B620">
        <v>3850</v>
      </c>
      <c r="C620" s="2">
        <v>45680.041666666657</v>
      </c>
      <c r="D620" t="s">
        <v>1814</v>
      </c>
      <c r="E620" t="s">
        <v>68</v>
      </c>
      <c r="F620" s="3">
        <v>5.39</v>
      </c>
      <c r="G620" t="s">
        <v>47</v>
      </c>
      <c r="H620" s="3">
        <v>0</v>
      </c>
      <c r="I620" t="s">
        <v>48</v>
      </c>
      <c r="J620">
        <v>2710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4201</v>
      </c>
      <c r="U620" t="s">
        <v>4893</v>
      </c>
      <c r="V620" t="s">
        <v>3097</v>
      </c>
      <c r="W620" t="s">
        <v>56</v>
      </c>
      <c r="X620" t="s">
        <v>4894</v>
      </c>
      <c r="Y620" t="s">
        <v>72</v>
      </c>
      <c r="Z620" s="3">
        <v>19</v>
      </c>
      <c r="AA620" t="s">
        <v>4204</v>
      </c>
      <c r="AB620" t="s">
        <v>4895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5.39</v>
      </c>
      <c r="AO620" t="s">
        <v>4895</v>
      </c>
      <c r="AP620" t="s">
        <v>64</v>
      </c>
      <c r="AQ620" t="s">
        <v>4896</v>
      </c>
      <c r="AR620">
        <v>1459</v>
      </c>
      <c r="AS620" t="s">
        <v>66</v>
      </c>
    </row>
    <row r="621" spans="1:45" ht="16" x14ac:dyDescent="0.2">
      <c r="A621">
        <v>3902</v>
      </c>
      <c r="B621">
        <v>3902</v>
      </c>
      <c r="C621" s="2">
        <v>45684</v>
      </c>
      <c r="D621" t="s">
        <v>1761</v>
      </c>
      <c r="E621" t="s">
        <v>4898</v>
      </c>
      <c r="F621" s="3">
        <v>23.3</v>
      </c>
      <c r="G621" t="s">
        <v>47</v>
      </c>
      <c r="H621" s="3">
        <v>0</v>
      </c>
      <c r="I621" t="s">
        <v>48</v>
      </c>
      <c r="J621">
        <v>2720</v>
      </c>
      <c r="K621" t="s">
        <v>49</v>
      </c>
      <c r="L621" t="s">
        <v>50</v>
      </c>
      <c r="M621" t="s">
        <v>51</v>
      </c>
      <c r="N621">
        <v>942</v>
      </c>
      <c r="O621" t="s">
        <v>52</v>
      </c>
      <c r="P621" t="s">
        <v>53</v>
      </c>
      <c r="T621" t="s">
        <v>4880</v>
      </c>
      <c r="U621" t="s">
        <v>4899</v>
      </c>
      <c r="V621" t="s">
        <v>3170</v>
      </c>
      <c r="W621" t="s">
        <v>56</v>
      </c>
      <c r="X621" t="s">
        <v>4900</v>
      </c>
      <c r="Y621" t="s">
        <v>2036</v>
      </c>
      <c r="Z621" s="3">
        <v>19</v>
      </c>
      <c r="AA621" t="s">
        <v>4883</v>
      </c>
      <c r="AB621" t="s">
        <v>4901</v>
      </c>
      <c r="AC621" t="s">
        <v>61</v>
      </c>
      <c r="AD621" t="s">
        <v>61</v>
      </c>
      <c r="AE621" t="s">
        <v>4902</v>
      </c>
      <c r="AF621" t="s">
        <v>63</v>
      </c>
      <c r="AH621">
        <v>0</v>
      </c>
      <c r="AI621" s="2">
        <v>45684</v>
      </c>
      <c r="AJ621" t="s">
        <v>64</v>
      </c>
      <c r="AK621" t="s">
        <v>64</v>
      </c>
      <c r="AL621" t="s">
        <v>4903</v>
      </c>
      <c r="AM621" t="s">
        <v>4899</v>
      </c>
      <c r="AN621" s="3">
        <v>23.3</v>
      </c>
      <c r="AO621" t="s">
        <v>4901</v>
      </c>
      <c r="AP621" t="s">
        <v>64</v>
      </c>
      <c r="AQ621" t="s">
        <v>4902</v>
      </c>
      <c r="AR621">
        <v>1475</v>
      </c>
      <c r="AS621" t="s">
        <v>66</v>
      </c>
    </row>
    <row r="622" spans="1:45" ht="16" x14ac:dyDescent="0.2">
      <c r="A622">
        <v>3855</v>
      </c>
      <c r="B622">
        <v>3855</v>
      </c>
      <c r="C622" s="2">
        <v>45684.041666666657</v>
      </c>
      <c r="D622" t="s">
        <v>1814</v>
      </c>
      <c r="E622" t="s">
        <v>4904</v>
      </c>
      <c r="F622" s="3">
        <v>733</v>
      </c>
      <c r="G622" t="s">
        <v>47</v>
      </c>
      <c r="H622" s="3">
        <v>0</v>
      </c>
      <c r="I622" t="s">
        <v>48</v>
      </c>
      <c r="J622">
        <v>2722</v>
      </c>
      <c r="K622" t="s">
        <v>49</v>
      </c>
      <c r="L622" t="s">
        <v>50</v>
      </c>
      <c r="M622" t="s">
        <v>51</v>
      </c>
      <c r="N622">
        <v>940</v>
      </c>
      <c r="O622" t="s">
        <v>52</v>
      </c>
      <c r="P622" t="s">
        <v>53</v>
      </c>
      <c r="T622" t="s">
        <v>4905</v>
      </c>
      <c r="U622" t="s">
        <v>4906</v>
      </c>
      <c r="V622" t="s">
        <v>3112</v>
      </c>
      <c r="W622" t="s">
        <v>56</v>
      </c>
      <c r="X622" t="s">
        <v>4907</v>
      </c>
      <c r="Y622" t="s">
        <v>4908</v>
      </c>
      <c r="Z622" s="3">
        <v>0</v>
      </c>
      <c r="AA622" t="s">
        <v>1752</v>
      </c>
      <c r="AB622" t="s">
        <v>4909</v>
      </c>
      <c r="AC622" t="s">
        <v>61</v>
      </c>
      <c r="AD622" t="s">
        <v>61</v>
      </c>
      <c r="AE622" t="s">
        <v>4910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4911</v>
      </c>
      <c r="AM622" t="s">
        <v>4906</v>
      </c>
      <c r="AN622" s="3">
        <v>733</v>
      </c>
      <c r="AO622" t="s">
        <v>4909</v>
      </c>
      <c r="AP622" t="s">
        <v>64</v>
      </c>
      <c r="AQ622" t="s">
        <v>4910</v>
      </c>
      <c r="AR622">
        <v>1460</v>
      </c>
      <c r="AS622" t="s">
        <v>66</v>
      </c>
    </row>
    <row r="623" spans="1:45" ht="16" x14ac:dyDescent="0.2">
      <c r="A623">
        <v>3856</v>
      </c>
      <c r="B623">
        <v>3856</v>
      </c>
      <c r="C623" s="2">
        <v>45684.041666666657</v>
      </c>
      <c r="D623" t="s">
        <v>1761</v>
      </c>
      <c r="E623" t="s">
        <v>4170</v>
      </c>
      <c r="F623" s="3">
        <v>535.01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4912</v>
      </c>
      <c r="U623" t="s">
        <v>4913</v>
      </c>
      <c r="V623" t="s">
        <v>3129</v>
      </c>
      <c r="W623" t="s">
        <v>56</v>
      </c>
      <c r="X623" t="s">
        <v>4914</v>
      </c>
      <c r="Y623" t="s">
        <v>3455</v>
      </c>
      <c r="Z623" s="3">
        <v>0</v>
      </c>
      <c r="AA623" t="s">
        <v>4915</v>
      </c>
      <c r="AB623" t="s">
        <v>4916</v>
      </c>
      <c r="AC623" t="s">
        <v>61</v>
      </c>
      <c r="AD623" t="s">
        <v>61</v>
      </c>
      <c r="AE623" t="s">
        <v>4917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4918</v>
      </c>
      <c r="AM623" t="s">
        <v>4913</v>
      </c>
      <c r="AN623" s="3">
        <v>535.01</v>
      </c>
      <c r="AO623" t="s">
        <v>4916</v>
      </c>
      <c r="AP623" t="s">
        <v>64</v>
      </c>
      <c r="AQ623" t="s">
        <v>4917</v>
      </c>
      <c r="AR623">
        <v>1461</v>
      </c>
      <c r="AS623" t="s">
        <v>66</v>
      </c>
    </row>
    <row r="624" spans="1:45" ht="16" x14ac:dyDescent="0.2">
      <c r="A624">
        <v>3857</v>
      </c>
      <c r="B624">
        <v>3857</v>
      </c>
      <c r="C624" s="2">
        <v>45684.041666666657</v>
      </c>
      <c r="D624" t="s">
        <v>1748</v>
      </c>
      <c r="E624" t="s">
        <v>4045</v>
      </c>
      <c r="F624" s="3">
        <v>10</v>
      </c>
      <c r="G624" t="s">
        <v>47</v>
      </c>
      <c r="H624" s="3">
        <v>0</v>
      </c>
      <c r="I624" t="s">
        <v>48</v>
      </c>
      <c r="J624">
        <v>2705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4912</v>
      </c>
      <c r="U624" t="s">
        <v>4913</v>
      </c>
      <c r="V624" t="s">
        <v>3129</v>
      </c>
      <c r="W624" t="s">
        <v>56</v>
      </c>
      <c r="X624" t="s">
        <v>4914</v>
      </c>
      <c r="Y624" t="s">
        <v>3455</v>
      </c>
      <c r="Z624" s="3">
        <v>0</v>
      </c>
      <c r="AA624" t="s">
        <v>4915</v>
      </c>
      <c r="AB624" t="s">
        <v>4916</v>
      </c>
      <c r="AC624" t="s">
        <v>61</v>
      </c>
      <c r="AD624" t="s">
        <v>61</v>
      </c>
      <c r="AE624" t="s">
        <v>4917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4918</v>
      </c>
      <c r="AM624" t="s">
        <v>4913</v>
      </c>
      <c r="AN624" s="3">
        <v>535.01</v>
      </c>
      <c r="AO624" t="s">
        <v>4916</v>
      </c>
      <c r="AP624" t="s">
        <v>64</v>
      </c>
      <c r="AQ624" t="s">
        <v>4917</v>
      </c>
      <c r="AR624">
        <v>1461</v>
      </c>
      <c r="AS624" t="s">
        <v>66</v>
      </c>
    </row>
    <row r="625" spans="1:45" ht="16" x14ac:dyDescent="0.2">
      <c r="A625">
        <v>3858</v>
      </c>
      <c r="B625">
        <v>3858</v>
      </c>
      <c r="C625" s="2">
        <v>45686.041666666657</v>
      </c>
      <c r="D625" t="s">
        <v>1748</v>
      </c>
      <c r="E625" t="s">
        <v>4919</v>
      </c>
      <c r="F625" s="3">
        <v>115.43</v>
      </c>
      <c r="G625" t="s">
        <v>47</v>
      </c>
      <c r="H625" s="3">
        <v>0</v>
      </c>
      <c r="I625" t="s">
        <v>48</v>
      </c>
      <c r="J625">
        <v>2704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4920</v>
      </c>
      <c r="U625" t="s">
        <v>4921</v>
      </c>
      <c r="Z625" s="3"/>
      <c r="AF625" t="s">
        <v>63</v>
      </c>
      <c r="AG625" t="s">
        <v>4863</v>
      </c>
      <c r="AH625">
        <v>0</v>
      </c>
      <c r="AI625" s="2">
        <v>45686</v>
      </c>
      <c r="AJ625" t="s">
        <v>64</v>
      </c>
      <c r="AK625" t="s">
        <v>64</v>
      </c>
      <c r="AL625" t="s">
        <v>4922</v>
      </c>
      <c r="AM625" t="s">
        <v>4921</v>
      </c>
      <c r="AN625" s="3"/>
      <c r="AP625" t="s">
        <v>64</v>
      </c>
      <c r="AR625">
        <v>1462</v>
      </c>
      <c r="AS625" t="s">
        <v>66</v>
      </c>
    </row>
    <row r="626" spans="1:45" ht="16" x14ac:dyDescent="0.2">
      <c r="A626">
        <v>3897</v>
      </c>
      <c r="B626">
        <v>3897</v>
      </c>
      <c r="C626" s="2">
        <v>45688.041666666657</v>
      </c>
      <c r="D626" t="s">
        <v>1748</v>
      </c>
      <c r="E626" t="s">
        <v>4934</v>
      </c>
      <c r="F626" s="3">
        <v>6.68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4935</v>
      </c>
      <c r="U626" t="s">
        <v>4936</v>
      </c>
      <c r="Z626" s="3"/>
      <c r="AF626" t="s">
        <v>63</v>
      </c>
      <c r="AH626">
        <v>0</v>
      </c>
      <c r="AI626" s="2">
        <v>45688</v>
      </c>
      <c r="AJ626" t="s">
        <v>64</v>
      </c>
      <c r="AK626" t="s">
        <v>64</v>
      </c>
      <c r="AL626" t="s">
        <v>4937</v>
      </c>
      <c r="AM626" t="s">
        <v>4936</v>
      </c>
      <c r="AN626" s="3"/>
      <c r="AP626" t="s">
        <v>64</v>
      </c>
      <c r="AR626">
        <v>1469</v>
      </c>
      <c r="AS626" t="s">
        <v>66</v>
      </c>
    </row>
    <row r="627" spans="1:45" ht="16" x14ac:dyDescent="0.2">
      <c r="A627">
        <v>3862</v>
      </c>
      <c r="B627">
        <v>3862</v>
      </c>
      <c r="C627" s="2">
        <v>45688.041666666657</v>
      </c>
      <c r="D627" t="s">
        <v>1748</v>
      </c>
      <c r="E627" t="s">
        <v>2507</v>
      </c>
      <c r="F627" s="3">
        <v>20.23</v>
      </c>
      <c r="G627" t="s">
        <v>47</v>
      </c>
      <c r="H627" s="3">
        <v>0</v>
      </c>
      <c r="I627" t="s">
        <v>48</v>
      </c>
      <c r="J627">
        <v>2702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2826</v>
      </c>
      <c r="U627" t="s">
        <v>4938</v>
      </c>
      <c r="V627" t="s">
        <v>3142</v>
      </c>
      <c r="W627" t="s">
        <v>56</v>
      </c>
      <c r="X627" t="s">
        <v>4939</v>
      </c>
      <c r="Y627" t="s">
        <v>2726</v>
      </c>
      <c r="Z627" s="3">
        <v>19</v>
      </c>
      <c r="AA627" t="s">
        <v>2829</v>
      </c>
      <c r="AB627" t="s">
        <v>4901</v>
      </c>
      <c r="AC627" t="s">
        <v>61</v>
      </c>
      <c r="AD627" t="s">
        <v>61</v>
      </c>
      <c r="AE627" t="s">
        <v>4940</v>
      </c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4941</v>
      </c>
      <c r="AM627" t="s">
        <v>4938</v>
      </c>
      <c r="AN627" s="3">
        <v>20.23</v>
      </c>
      <c r="AO627" t="s">
        <v>4901</v>
      </c>
      <c r="AP627" t="s">
        <v>64</v>
      </c>
      <c r="AQ627" t="s">
        <v>4940</v>
      </c>
      <c r="AR627">
        <v>1467</v>
      </c>
      <c r="AS627" t="s">
        <v>66</v>
      </c>
    </row>
    <row r="628" spans="1:45" ht="16" x14ac:dyDescent="0.2">
      <c r="A628">
        <v>3861</v>
      </c>
      <c r="B628">
        <v>3861</v>
      </c>
      <c r="C628" s="2">
        <v>45688.041666666657</v>
      </c>
      <c r="D628" t="s">
        <v>2303</v>
      </c>
      <c r="E628" t="s">
        <v>137</v>
      </c>
      <c r="F628" s="3">
        <v>20000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298</v>
      </c>
      <c r="U628" t="s">
        <v>4942</v>
      </c>
      <c r="V628" t="s">
        <v>3181</v>
      </c>
      <c r="W628" t="s">
        <v>56</v>
      </c>
      <c r="X628" t="s">
        <v>4943</v>
      </c>
      <c r="Y628" t="s">
        <v>142</v>
      </c>
      <c r="Z628" s="3">
        <v>0</v>
      </c>
      <c r="AA628" t="s">
        <v>302</v>
      </c>
      <c r="AB628" t="s">
        <v>4944</v>
      </c>
      <c r="AC628" t="s">
        <v>61</v>
      </c>
      <c r="AD628" t="s">
        <v>61</v>
      </c>
      <c r="AE628" t="s">
        <v>4945</v>
      </c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4946</v>
      </c>
      <c r="AM628" t="s">
        <v>4942</v>
      </c>
      <c r="AN628" s="3">
        <v>20000</v>
      </c>
      <c r="AO628" t="s">
        <v>4944</v>
      </c>
      <c r="AP628" t="s">
        <v>64</v>
      </c>
      <c r="AQ628" t="s">
        <v>4945</v>
      </c>
      <c r="AR628">
        <v>1466</v>
      </c>
      <c r="AS628" t="s">
        <v>66</v>
      </c>
    </row>
    <row r="629" spans="1:45" ht="16" x14ac:dyDescent="0.2">
      <c r="A629">
        <v>3864</v>
      </c>
      <c r="B629">
        <v>3864</v>
      </c>
      <c r="C629" s="2">
        <v>45692.041666666657</v>
      </c>
      <c r="D629" t="s">
        <v>1748</v>
      </c>
      <c r="E629" t="s">
        <v>3655</v>
      </c>
      <c r="F629" s="3">
        <v>46.41</v>
      </c>
      <c r="G629" t="s">
        <v>47</v>
      </c>
      <c r="H629" s="3">
        <v>0</v>
      </c>
      <c r="I629" t="s">
        <v>48</v>
      </c>
      <c r="J629">
        <v>2663</v>
      </c>
      <c r="K629" t="s">
        <v>49</v>
      </c>
      <c r="L629" t="s">
        <v>50</v>
      </c>
      <c r="M629" t="s">
        <v>51</v>
      </c>
      <c r="N629">
        <v>940</v>
      </c>
      <c r="O629" t="s">
        <v>52</v>
      </c>
      <c r="P629" t="s">
        <v>53</v>
      </c>
      <c r="T629" t="s">
        <v>2516</v>
      </c>
      <c r="U629" t="s">
        <v>4947</v>
      </c>
      <c r="V629" t="s">
        <v>3147</v>
      </c>
      <c r="W629" t="s">
        <v>56</v>
      </c>
      <c r="X629" t="s">
        <v>4948</v>
      </c>
      <c r="Y629" t="s">
        <v>2375</v>
      </c>
      <c r="Z629" s="3">
        <v>19</v>
      </c>
      <c r="AA629" t="s">
        <v>2519</v>
      </c>
      <c r="AB629" t="s">
        <v>4949</v>
      </c>
      <c r="AC629" t="s">
        <v>61</v>
      </c>
      <c r="AD629" t="s">
        <v>61</v>
      </c>
      <c r="AE629" t="s">
        <v>4950</v>
      </c>
      <c r="AF629" t="s">
        <v>63</v>
      </c>
      <c r="AH629">
        <v>0</v>
      </c>
      <c r="AI629" s="2">
        <v>45692</v>
      </c>
      <c r="AJ629" t="s">
        <v>64</v>
      </c>
      <c r="AK629" t="s">
        <v>64</v>
      </c>
      <c r="AL629" t="s">
        <v>4951</v>
      </c>
      <c r="AM629" t="s">
        <v>4947</v>
      </c>
      <c r="AN629" s="3">
        <v>46.41</v>
      </c>
      <c r="AO629" t="s">
        <v>4949</v>
      </c>
      <c r="AP629" t="s">
        <v>64</v>
      </c>
      <c r="AQ629" t="s">
        <v>4950</v>
      </c>
      <c r="AR629">
        <v>1470</v>
      </c>
      <c r="AS629" t="s">
        <v>66</v>
      </c>
    </row>
    <row r="630" spans="1:45" ht="16" x14ac:dyDescent="0.2">
      <c r="A630">
        <v>3900</v>
      </c>
      <c r="B630">
        <v>3900</v>
      </c>
      <c r="C630" s="2">
        <v>45694.041666666657</v>
      </c>
      <c r="D630" t="s">
        <v>1748</v>
      </c>
      <c r="E630" t="s">
        <v>4955</v>
      </c>
      <c r="F630" s="3">
        <v>4</v>
      </c>
      <c r="G630" t="s">
        <v>47</v>
      </c>
      <c r="H630" s="3">
        <v>0</v>
      </c>
      <c r="I630" t="s">
        <v>48</v>
      </c>
      <c r="J630">
        <v>2705</v>
      </c>
      <c r="K630" t="s">
        <v>49</v>
      </c>
      <c r="L630" t="s">
        <v>50</v>
      </c>
      <c r="M630" t="s">
        <v>51</v>
      </c>
      <c r="N630">
        <v>940</v>
      </c>
      <c r="O630" t="s">
        <v>52</v>
      </c>
      <c r="P630" t="s">
        <v>53</v>
      </c>
      <c r="T630" t="s">
        <v>4952</v>
      </c>
      <c r="U630" t="s">
        <v>4953</v>
      </c>
      <c r="Z630" s="3"/>
      <c r="AF630" t="s">
        <v>63</v>
      </c>
      <c r="AH630">
        <v>0</v>
      </c>
      <c r="AI630" s="2">
        <v>45694</v>
      </c>
      <c r="AJ630" t="s">
        <v>64</v>
      </c>
      <c r="AK630" t="s">
        <v>64</v>
      </c>
      <c r="AL630" t="s">
        <v>4954</v>
      </c>
      <c r="AM630" t="s">
        <v>4953</v>
      </c>
      <c r="AN630" s="3"/>
      <c r="AP630" t="s">
        <v>64</v>
      </c>
      <c r="AR630">
        <v>1476</v>
      </c>
      <c r="AS630" t="s">
        <v>66</v>
      </c>
    </row>
    <row r="631" spans="1:45" ht="16" x14ac:dyDescent="0.2">
      <c r="A631">
        <v>3898</v>
      </c>
      <c r="B631">
        <v>3898</v>
      </c>
      <c r="C631" s="2">
        <v>45698.041666666657</v>
      </c>
      <c r="D631" t="s">
        <v>1814</v>
      </c>
      <c r="E631" t="s">
        <v>4904</v>
      </c>
      <c r="F631" s="3">
        <v>559.94000000000005</v>
      </c>
      <c r="G631" t="s">
        <v>47</v>
      </c>
      <c r="H631" s="3">
        <v>0</v>
      </c>
      <c r="I631" t="s">
        <v>48</v>
      </c>
      <c r="J631">
        <v>2722</v>
      </c>
      <c r="K631" t="s">
        <v>49</v>
      </c>
      <c r="L631" t="s">
        <v>50</v>
      </c>
      <c r="M631" t="s">
        <v>51</v>
      </c>
      <c r="N631">
        <v>940</v>
      </c>
      <c r="O631" t="s">
        <v>52</v>
      </c>
      <c r="P631" t="s">
        <v>53</v>
      </c>
      <c r="T631" t="s">
        <v>4956</v>
      </c>
      <c r="U631" t="s">
        <v>4957</v>
      </c>
      <c r="V631" t="s">
        <v>3150</v>
      </c>
      <c r="W631" t="s">
        <v>56</v>
      </c>
      <c r="X631" t="s">
        <v>4958</v>
      </c>
      <c r="Y631" t="s">
        <v>4908</v>
      </c>
      <c r="Z631" s="3">
        <v>0</v>
      </c>
      <c r="AA631" t="s">
        <v>4959</v>
      </c>
      <c r="AB631" t="s">
        <v>4960</v>
      </c>
      <c r="AC631" t="s">
        <v>61</v>
      </c>
      <c r="AD631" t="s">
        <v>61</v>
      </c>
      <c r="AE631" t="s">
        <v>4961</v>
      </c>
      <c r="AF631" t="s">
        <v>63</v>
      </c>
      <c r="AH631">
        <v>0</v>
      </c>
      <c r="AI631" s="2">
        <v>45698</v>
      </c>
      <c r="AJ631" t="s">
        <v>64</v>
      </c>
      <c r="AK631" t="s">
        <v>64</v>
      </c>
      <c r="AL631" t="s">
        <v>4962</v>
      </c>
      <c r="AM631" t="s">
        <v>4957</v>
      </c>
      <c r="AN631" s="3">
        <v>559.94000000000005</v>
      </c>
      <c r="AO631" t="s">
        <v>4960</v>
      </c>
      <c r="AP631" t="s">
        <v>64</v>
      </c>
      <c r="AQ631" t="s">
        <v>4961</v>
      </c>
      <c r="AR631">
        <v>1477</v>
      </c>
      <c r="AS631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2025-02-10T11:07:59Z</dcterms:created>
  <dcterms:modified xsi:type="dcterms:W3CDTF">2025-02-10T11:45:28Z</dcterms:modified>
</cp:coreProperties>
</file>