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 firstSheet="5" activeTab="5"/>
  </bookViews>
  <sheets>
    <sheet name="MAI 2018" sheetId="1" r:id="rId1"/>
    <sheet name="JUIN 2018" sheetId="2" r:id="rId2"/>
    <sheet name="JUILLET 2018" sheetId="3" r:id="rId3"/>
    <sheet name="AOUT 2018" sheetId="4" r:id="rId4"/>
    <sheet name="SEPTEMBRE 2018" sheetId="5" r:id="rId5"/>
    <sheet name="OCTOBRE 2018" sheetId="6" r:id="rId6"/>
  </sheets>
  <definedNames>
    <definedName name="_xlnm._FilterDatabase" localSheetId="3" hidden="1">'AOUT 2018'!$B$1:$C$1</definedName>
    <definedName name="_xlnm._FilterDatabase" localSheetId="1" hidden="1">'JUIN 2018'!$B$1:$G$1</definedName>
    <definedName name="_xlnm._FilterDatabase" localSheetId="0" hidden="1">'MAI 2018'!$A$2:$K$2</definedName>
    <definedName name="_xlnm._FilterDatabase" localSheetId="4" hidden="1">'SEPTEMBRE 2018'!$B:$B</definedName>
  </definedNames>
  <calcPr calcId="179020"/>
</workbook>
</file>

<file path=xl/calcChain.xml><?xml version="1.0" encoding="utf-8"?>
<calcChain xmlns="http://schemas.openxmlformats.org/spreadsheetml/2006/main">
  <c r="AG16" i="5" l="1"/>
  <c r="AF62" i="5"/>
  <c r="AD12" i="5"/>
  <c r="AB65" i="5"/>
  <c r="AB20" i="5"/>
  <c r="AD22" i="5"/>
  <c r="AC32" i="5"/>
  <c r="Z16" i="5"/>
  <c r="W53" i="5"/>
  <c r="W52" i="5"/>
  <c r="V12" i="5"/>
  <c r="X24" i="5"/>
  <c r="V41" i="5"/>
  <c r="S7" i="5"/>
  <c r="Q54" i="5"/>
  <c r="Q53" i="5"/>
  <c r="S38" i="5"/>
  <c r="Q99" i="5"/>
  <c r="P87" i="5"/>
  <c r="D57" i="5"/>
  <c r="J6" i="5"/>
  <c r="O49" i="5"/>
  <c r="O7" i="5"/>
  <c r="M3" i="5"/>
  <c r="M31" i="5"/>
  <c r="M12" i="5"/>
  <c r="K7" i="5"/>
  <c r="I12" i="5"/>
  <c r="I112" i="5"/>
  <c r="I107" i="5"/>
  <c r="I95" i="5"/>
  <c r="E21" i="5"/>
  <c r="AG81" i="4"/>
  <c r="F114" i="5"/>
  <c r="AH12" i="4"/>
  <c r="AH3" i="5"/>
  <c r="AJ3" i="5"/>
  <c r="AH4" i="5"/>
  <c r="AJ4" i="5"/>
  <c r="AH5" i="5"/>
  <c r="AJ5" i="5"/>
  <c r="AH6" i="5"/>
  <c r="AJ6" i="5"/>
  <c r="AH7" i="5"/>
  <c r="AJ7" i="5"/>
  <c r="AH8" i="5"/>
  <c r="AJ8" i="5"/>
  <c r="AH9" i="5"/>
  <c r="AJ9" i="5"/>
  <c r="AH10" i="5"/>
  <c r="AJ10" i="5"/>
  <c r="AH11" i="5"/>
  <c r="AJ11" i="5"/>
  <c r="AH12" i="5"/>
  <c r="AJ12" i="5"/>
  <c r="AH13" i="5"/>
  <c r="AJ13" i="5"/>
  <c r="AH14" i="5"/>
  <c r="AJ14" i="5"/>
  <c r="AH15" i="5"/>
  <c r="AJ15" i="5"/>
  <c r="AH16" i="5"/>
  <c r="AJ16" i="5"/>
  <c r="AH17" i="5"/>
  <c r="AJ17" i="5"/>
  <c r="AH18" i="5"/>
  <c r="AJ18" i="5"/>
  <c r="AH19" i="5"/>
  <c r="AJ19" i="5"/>
  <c r="AH20" i="5"/>
  <c r="AJ20" i="5"/>
  <c r="AH21" i="5"/>
  <c r="AJ21" i="5"/>
  <c r="AH22" i="5"/>
  <c r="AJ22" i="5"/>
  <c r="AH24" i="5"/>
  <c r="AJ24" i="5"/>
  <c r="AH25" i="5"/>
  <c r="AJ25" i="5"/>
  <c r="AH26" i="5"/>
  <c r="AJ26" i="5"/>
  <c r="AH27" i="5"/>
  <c r="AJ27" i="5"/>
  <c r="AH28" i="5"/>
  <c r="AJ28" i="5"/>
  <c r="AH30" i="5"/>
  <c r="AJ30" i="5"/>
  <c r="AH31" i="5"/>
  <c r="AJ31" i="5"/>
  <c r="AH32" i="5"/>
  <c r="AJ32" i="5"/>
  <c r="AH33" i="5"/>
  <c r="AJ33" i="5"/>
  <c r="AH34" i="5"/>
  <c r="AJ34" i="5"/>
  <c r="AH35" i="5"/>
  <c r="AJ35" i="5"/>
  <c r="AH36" i="5"/>
  <c r="AJ36" i="5"/>
  <c r="AH37" i="5"/>
  <c r="AJ37" i="5"/>
  <c r="AH38" i="5"/>
  <c r="AJ38" i="5"/>
  <c r="AH39" i="5"/>
  <c r="AJ39" i="5"/>
  <c r="AH40" i="5"/>
  <c r="AJ40" i="5"/>
  <c r="AH42" i="5"/>
  <c r="AJ42" i="5"/>
  <c r="AH45" i="5"/>
  <c r="AJ45" i="5"/>
  <c r="AH46" i="5"/>
  <c r="AJ46" i="5"/>
  <c r="AH47" i="5"/>
  <c r="AJ47" i="5"/>
  <c r="AH48" i="5"/>
  <c r="AJ48" i="5"/>
  <c r="AH49" i="5"/>
  <c r="AJ49" i="5"/>
  <c r="AH50" i="5"/>
  <c r="AJ50" i="5"/>
  <c r="AH51" i="5"/>
  <c r="AJ51" i="5"/>
  <c r="AH52" i="5"/>
  <c r="AJ52" i="5"/>
  <c r="AH53" i="5"/>
  <c r="AJ53" i="5"/>
  <c r="AH54" i="5"/>
  <c r="AJ54" i="5"/>
  <c r="AH55" i="5"/>
  <c r="AJ55" i="5"/>
  <c r="AH56" i="5"/>
  <c r="AJ56" i="5"/>
  <c r="AH57" i="5"/>
  <c r="AJ57" i="5"/>
  <c r="AH58" i="5"/>
  <c r="AJ58" i="5"/>
  <c r="AH59" i="5"/>
  <c r="AJ59" i="5"/>
  <c r="AH60" i="5"/>
  <c r="AJ60" i="5"/>
  <c r="AH61" i="5"/>
  <c r="AJ61" i="5"/>
  <c r="AH62" i="5"/>
  <c r="AJ62" i="5"/>
  <c r="AH63" i="5"/>
  <c r="AJ63" i="5"/>
  <c r="AH64" i="5"/>
  <c r="AJ64" i="5"/>
  <c r="AH65" i="5"/>
  <c r="AJ65" i="5"/>
  <c r="AH66" i="5"/>
  <c r="AJ66" i="5"/>
  <c r="AH67" i="5"/>
  <c r="AJ67" i="5"/>
  <c r="AH68" i="5"/>
  <c r="AJ68" i="5"/>
  <c r="AH69" i="5"/>
  <c r="AJ69" i="5"/>
  <c r="AH70" i="5"/>
  <c r="AJ70" i="5"/>
  <c r="AH71" i="5"/>
  <c r="AJ71" i="5"/>
  <c r="AH72" i="5"/>
  <c r="AJ72" i="5"/>
  <c r="AH73" i="5"/>
  <c r="AJ73" i="5"/>
  <c r="AH74" i="5"/>
  <c r="AJ74" i="5"/>
  <c r="AH75" i="5"/>
  <c r="AJ75" i="5"/>
  <c r="AH76" i="5"/>
  <c r="AJ76" i="5"/>
  <c r="AH77" i="5"/>
  <c r="AJ77" i="5"/>
  <c r="AH78" i="5"/>
  <c r="AJ78" i="5"/>
  <c r="AH79" i="5"/>
  <c r="AJ79" i="5"/>
  <c r="AH80" i="5"/>
  <c r="AJ80" i="5"/>
  <c r="AH81" i="5"/>
  <c r="AJ81" i="5"/>
  <c r="AH82" i="5"/>
  <c r="AJ82" i="5"/>
  <c r="AH83" i="5"/>
  <c r="AJ83" i="5"/>
  <c r="AH84" i="5"/>
  <c r="AJ84" i="5"/>
  <c r="AH85" i="5"/>
  <c r="AJ85" i="5"/>
  <c r="AH86" i="5"/>
  <c r="AJ86" i="5"/>
  <c r="AH87" i="5"/>
  <c r="AJ87" i="5"/>
  <c r="AH88" i="5"/>
  <c r="AJ88" i="5"/>
  <c r="AH89" i="5"/>
  <c r="AJ89" i="5"/>
  <c r="AH90" i="5"/>
  <c r="AJ90" i="5"/>
  <c r="AH91" i="5"/>
  <c r="AJ91" i="5"/>
  <c r="AH92" i="5"/>
  <c r="AJ92" i="5"/>
  <c r="AH93" i="5"/>
  <c r="AJ93" i="5"/>
  <c r="AH94" i="5"/>
  <c r="AJ94" i="5"/>
  <c r="AH95" i="5"/>
  <c r="AJ95" i="5"/>
  <c r="AH96" i="5"/>
  <c r="AJ96" i="5"/>
  <c r="AH97" i="5"/>
  <c r="AJ97" i="5"/>
  <c r="AH98" i="5"/>
  <c r="AJ98" i="5"/>
  <c r="AH99" i="5"/>
  <c r="AJ99" i="5"/>
  <c r="AH100" i="5"/>
  <c r="AJ100" i="5"/>
  <c r="AH101" i="5"/>
  <c r="AJ101" i="5"/>
  <c r="AH102" i="5"/>
  <c r="AJ102" i="5"/>
  <c r="AH103" i="5"/>
  <c r="AJ103" i="5"/>
  <c r="AH104" i="5"/>
  <c r="AJ104" i="5"/>
  <c r="AH105" i="5"/>
  <c r="AJ105" i="5"/>
  <c r="AH106" i="5"/>
  <c r="AJ106" i="5"/>
  <c r="AH107" i="5"/>
  <c r="AJ107" i="5"/>
  <c r="AH108" i="5"/>
  <c r="AJ108" i="5"/>
  <c r="AH109" i="5"/>
  <c r="AJ109" i="5"/>
  <c r="AH110" i="5"/>
  <c r="AJ110" i="5"/>
  <c r="AH111" i="5"/>
  <c r="AJ111" i="5"/>
  <c r="AH112" i="5"/>
  <c r="AJ112" i="5"/>
  <c r="AH113" i="5"/>
  <c r="AJ113" i="5"/>
  <c r="AH114" i="5"/>
  <c r="AJ114" i="5"/>
  <c r="AH115" i="5"/>
  <c r="AJ115" i="5"/>
  <c r="AH116" i="5"/>
  <c r="AJ116" i="5"/>
  <c r="AH117" i="5"/>
  <c r="AJ117" i="5"/>
  <c r="AH118" i="5"/>
  <c r="AJ118" i="5"/>
  <c r="AH119" i="5"/>
  <c r="AJ119" i="5"/>
  <c r="AH120" i="5"/>
  <c r="AJ120" i="5"/>
  <c r="AH121" i="5"/>
  <c r="AJ121" i="5"/>
  <c r="AH122" i="5"/>
  <c r="AJ122" i="5"/>
  <c r="AH123" i="5"/>
  <c r="AJ123" i="5"/>
  <c r="AH124" i="5"/>
  <c r="AJ124" i="5"/>
  <c r="AH133" i="5"/>
  <c r="AJ133" i="5"/>
  <c r="AH134" i="5"/>
  <c r="AJ134" i="5"/>
  <c r="AH135" i="5"/>
  <c r="AJ135" i="5"/>
  <c r="AH136" i="5"/>
  <c r="AJ136" i="5"/>
  <c r="AH137" i="5"/>
  <c r="AJ137" i="5"/>
  <c r="AH138" i="5"/>
  <c r="AJ138" i="5"/>
  <c r="AH139" i="5"/>
  <c r="AJ139" i="5"/>
  <c r="AH140" i="5"/>
  <c r="AJ140" i="5"/>
  <c r="AH142" i="5"/>
  <c r="AJ142" i="5"/>
  <c r="AH143" i="5"/>
  <c r="AJ143" i="5"/>
  <c r="AH144" i="5"/>
  <c r="AJ144" i="5"/>
  <c r="AH145" i="5"/>
  <c r="AJ145" i="5"/>
  <c r="AH146" i="5"/>
  <c r="AJ146" i="5"/>
  <c r="AH147" i="5"/>
  <c r="AJ147" i="5"/>
  <c r="AH148" i="5"/>
  <c r="AJ148" i="5"/>
  <c r="AH149" i="5"/>
  <c r="AJ149" i="5"/>
  <c r="AH150" i="5"/>
  <c r="AJ150" i="5"/>
  <c r="AH151" i="5"/>
  <c r="AJ151" i="5"/>
  <c r="AH152" i="5"/>
  <c r="AJ152" i="5"/>
  <c r="AH153" i="5"/>
  <c r="AJ153" i="5"/>
  <c r="AH154" i="5"/>
  <c r="AJ154" i="5"/>
  <c r="AH155" i="5"/>
  <c r="AJ155" i="5"/>
  <c r="AH156" i="5"/>
  <c r="AJ156" i="5"/>
  <c r="AH157" i="5"/>
  <c r="AJ157" i="5"/>
  <c r="AH158" i="5"/>
  <c r="AJ158" i="5"/>
  <c r="AH159" i="5"/>
  <c r="AJ159" i="5"/>
  <c r="AH160" i="5"/>
  <c r="AJ160" i="5"/>
  <c r="AH161" i="5"/>
  <c r="AJ161" i="5"/>
  <c r="AH162" i="5"/>
  <c r="AJ162" i="5"/>
  <c r="AH163" i="5"/>
  <c r="AJ163" i="5"/>
  <c r="AH164" i="5"/>
  <c r="AJ164" i="5"/>
  <c r="AH165" i="5"/>
  <c r="AJ165" i="5"/>
  <c r="AH166" i="5"/>
  <c r="AJ166" i="5"/>
  <c r="AH167" i="5"/>
  <c r="AJ167" i="5"/>
  <c r="AH168" i="5"/>
  <c r="AJ168" i="5"/>
  <c r="AH169" i="5"/>
  <c r="AJ169" i="5"/>
  <c r="AH170" i="5"/>
  <c r="AJ170" i="5"/>
  <c r="AH171" i="5"/>
  <c r="AJ171" i="5"/>
  <c r="AH172" i="5"/>
  <c r="AJ172" i="5"/>
  <c r="AH173" i="5"/>
  <c r="AJ173" i="5"/>
  <c r="AH174" i="5"/>
  <c r="AJ174" i="5"/>
  <c r="AH175" i="5"/>
  <c r="AJ175" i="5"/>
  <c r="AH176" i="5"/>
  <c r="AJ176" i="5"/>
  <c r="AH177" i="5"/>
  <c r="AJ177" i="5"/>
  <c r="AH178" i="5"/>
  <c r="AJ178" i="5"/>
  <c r="AH179" i="5"/>
  <c r="AJ179" i="5"/>
  <c r="AH188" i="5"/>
  <c r="AJ188" i="5"/>
  <c r="AH2" i="5"/>
  <c r="AJ2" i="5"/>
  <c r="AG30" i="4"/>
  <c r="AE5" i="4"/>
  <c r="AF59" i="4"/>
  <c r="AE56" i="4"/>
  <c r="AA6" i="4"/>
  <c r="U40" i="4"/>
  <c r="AI43" i="4"/>
  <c r="AK43" i="4"/>
  <c r="AI44" i="4"/>
  <c r="AK44" i="4"/>
  <c r="AI45" i="4"/>
  <c r="AK45" i="4"/>
  <c r="O7" i="4"/>
  <c r="O3" i="4"/>
  <c r="O5" i="4"/>
  <c r="O54" i="4"/>
  <c r="R23" i="4"/>
  <c r="N105" i="4"/>
  <c r="M84" i="4"/>
  <c r="M102" i="4"/>
  <c r="M93" i="4"/>
  <c r="M81" i="4"/>
  <c r="M109" i="4"/>
  <c r="L107" i="4"/>
  <c r="K114" i="4"/>
  <c r="J7" i="4"/>
  <c r="J12" i="4"/>
  <c r="AH3" i="3"/>
  <c r="H46" i="4"/>
  <c r="F8" i="4"/>
  <c r="E75" i="4"/>
  <c r="AI168" i="4"/>
  <c r="AK168" i="4"/>
  <c r="AI163" i="4"/>
  <c r="AK163" i="4"/>
  <c r="AI162" i="4"/>
  <c r="AK162" i="4"/>
  <c r="AI161" i="4"/>
  <c r="AK161" i="4"/>
  <c r="AI160" i="4"/>
  <c r="AK160" i="4"/>
  <c r="AI159" i="4"/>
  <c r="AK159" i="4"/>
  <c r="AI158" i="4"/>
  <c r="AK158" i="4"/>
  <c r="AI157" i="4"/>
  <c r="AK157" i="4"/>
  <c r="AI156" i="4"/>
  <c r="AK156" i="4"/>
  <c r="AI155" i="4"/>
  <c r="AK155" i="4"/>
  <c r="AI154" i="4"/>
  <c r="AK154" i="4"/>
  <c r="AI153" i="4"/>
  <c r="AK153" i="4"/>
  <c r="AI152" i="4"/>
  <c r="AK152" i="4"/>
  <c r="AI151" i="4"/>
  <c r="AK151" i="4"/>
  <c r="AI150" i="4"/>
  <c r="AK150" i="4"/>
  <c r="AI149" i="4"/>
  <c r="AK149" i="4"/>
  <c r="AI148" i="4"/>
  <c r="AK148" i="4"/>
  <c r="AI147" i="4"/>
  <c r="AK147" i="4"/>
  <c r="AI146" i="4"/>
  <c r="AK146" i="4"/>
  <c r="AI145" i="4"/>
  <c r="AK145" i="4"/>
  <c r="AI144" i="4"/>
  <c r="AK144" i="4"/>
  <c r="AI143" i="4"/>
  <c r="AK143" i="4"/>
  <c r="AI142" i="4"/>
  <c r="AK142" i="4"/>
  <c r="AI141" i="4"/>
  <c r="AK141" i="4"/>
  <c r="AI140" i="4"/>
  <c r="AK140" i="4"/>
  <c r="AI139" i="4"/>
  <c r="AK139" i="4"/>
  <c r="AI138" i="4"/>
  <c r="AK138" i="4"/>
  <c r="AI137" i="4"/>
  <c r="AK137" i="4"/>
  <c r="AI136" i="4"/>
  <c r="AK136" i="4"/>
  <c r="AI135" i="4"/>
  <c r="AK135" i="4"/>
  <c r="AI134" i="4"/>
  <c r="AK134" i="4"/>
  <c r="AI132" i="4"/>
  <c r="AK132" i="4"/>
  <c r="AI131" i="4"/>
  <c r="AK131" i="4"/>
  <c r="AI130" i="4"/>
  <c r="AK130" i="4"/>
  <c r="AI129" i="4"/>
  <c r="AK129" i="4"/>
  <c r="AI128" i="4"/>
  <c r="AK128" i="4"/>
  <c r="AI127" i="4"/>
  <c r="AK127" i="4"/>
  <c r="AI126" i="4"/>
  <c r="AK126" i="4"/>
  <c r="AI125" i="4"/>
  <c r="AK125" i="4"/>
  <c r="AI124" i="4"/>
  <c r="AK124" i="4"/>
  <c r="AI123" i="4"/>
  <c r="AK123" i="4"/>
  <c r="AI122" i="4"/>
  <c r="AK122" i="4"/>
  <c r="AI121" i="4"/>
  <c r="AK121" i="4"/>
  <c r="AI120" i="4"/>
  <c r="AK120" i="4"/>
  <c r="AI119" i="4"/>
  <c r="AK119" i="4"/>
  <c r="AI118" i="4"/>
  <c r="AK118" i="4"/>
  <c r="AI117" i="4"/>
  <c r="AK117" i="4"/>
  <c r="AI116" i="4"/>
  <c r="AK116" i="4"/>
  <c r="AI115" i="4"/>
  <c r="AK115" i="4"/>
  <c r="AI114" i="4"/>
  <c r="AK114" i="4"/>
  <c r="AI113" i="4"/>
  <c r="AK113" i="4"/>
  <c r="AI112" i="4"/>
  <c r="AK112" i="4"/>
  <c r="AI111" i="4"/>
  <c r="AK111" i="4"/>
  <c r="AI110" i="4"/>
  <c r="AK110" i="4"/>
  <c r="AI109" i="4"/>
  <c r="AK109" i="4"/>
  <c r="AI108" i="4"/>
  <c r="AK108" i="4"/>
  <c r="AI107" i="4"/>
  <c r="AK107" i="4"/>
  <c r="AI106" i="4"/>
  <c r="AK106" i="4"/>
  <c r="AI105" i="4"/>
  <c r="AK105" i="4"/>
  <c r="AI104" i="4"/>
  <c r="AK104" i="4"/>
  <c r="AI103" i="4"/>
  <c r="AK103" i="4"/>
  <c r="AI102" i="4"/>
  <c r="AK102" i="4"/>
  <c r="AI101" i="4"/>
  <c r="AK101" i="4"/>
  <c r="AI100" i="4"/>
  <c r="AK100" i="4"/>
  <c r="AI99" i="4"/>
  <c r="AK99" i="4"/>
  <c r="AI98" i="4"/>
  <c r="AK98" i="4"/>
  <c r="AI97" i="4"/>
  <c r="AK97" i="4"/>
  <c r="AI96" i="4"/>
  <c r="AK96" i="4"/>
  <c r="AI95" i="4"/>
  <c r="AK95" i="4"/>
  <c r="AI94" i="4"/>
  <c r="AK94" i="4"/>
  <c r="AI93" i="4"/>
  <c r="AK93" i="4"/>
  <c r="AI92" i="4"/>
  <c r="AK92" i="4"/>
  <c r="AI91" i="4"/>
  <c r="AK91" i="4"/>
  <c r="AI90" i="4"/>
  <c r="AK90" i="4"/>
  <c r="AI89" i="4"/>
  <c r="AK89" i="4"/>
  <c r="AI88" i="4"/>
  <c r="AK88" i="4"/>
  <c r="AI87" i="4"/>
  <c r="AK87" i="4"/>
  <c r="AI86" i="4"/>
  <c r="AK86" i="4"/>
  <c r="AI85" i="4"/>
  <c r="AK85" i="4"/>
  <c r="AI84" i="4"/>
  <c r="AK84" i="4"/>
  <c r="AI83" i="4"/>
  <c r="AK83" i="4"/>
  <c r="AI82" i="4"/>
  <c r="AK82" i="4"/>
  <c r="AI81" i="4"/>
  <c r="AK81" i="4"/>
  <c r="AI80" i="4"/>
  <c r="AK80" i="4"/>
  <c r="AI79" i="4"/>
  <c r="AK79" i="4"/>
  <c r="AI78" i="4"/>
  <c r="AK78" i="4"/>
  <c r="AI77" i="4"/>
  <c r="AK77" i="4"/>
  <c r="AI76" i="4"/>
  <c r="AK76" i="4"/>
  <c r="AI75" i="4"/>
  <c r="AK75" i="4"/>
  <c r="AI74" i="4"/>
  <c r="AK74" i="4"/>
  <c r="AI73" i="4"/>
  <c r="AK73" i="4"/>
  <c r="AI72" i="4"/>
  <c r="AK72" i="4"/>
  <c r="AI71" i="4"/>
  <c r="AK71" i="4"/>
  <c r="AI70" i="4"/>
  <c r="AK70" i="4"/>
  <c r="AI69" i="4"/>
  <c r="AK69" i="4"/>
  <c r="AI68" i="4"/>
  <c r="AK68" i="4"/>
  <c r="AI67" i="4"/>
  <c r="AK67" i="4"/>
  <c r="AI66" i="4"/>
  <c r="AK66" i="4"/>
  <c r="AI65" i="4"/>
  <c r="AK65" i="4"/>
  <c r="AI64" i="4"/>
  <c r="AK64" i="4"/>
  <c r="AI63" i="4"/>
  <c r="AK63" i="4"/>
  <c r="AI62" i="4"/>
  <c r="AK62" i="4"/>
  <c r="AI61" i="4"/>
  <c r="AK61" i="4"/>
  <c r="AI60" i="4"/>
  <c r="AK60" i="4"/>
  <c r="AI59" i="4"/>
  <c r="AK59" i="4"/>
  <c r="AI58" i="4"/>
  <c r="AK58" i="4"/>
  <c r="AI57" i="4"/>
  <c r="AK57" i="4"/>
  <c r="AI56" i="4"/>
  <c r="AK56" i="4"/>
  <c r="AI55" i="4"/>
  <c r="AK55" i="4"/>
  <c r="AI54" i="4"/>
  <c r="AK54" i="4"/>
  <c r="AI53" i="4"/>
  <c r="AK53" i="4"/>
  <c r="AI52" i="4"/>
  <c r="AK52" i="4"/>
  <c r="AI51" i="4"/>
  <c r="AK51" i="4"/>
  <c r="AI50" i="4"/>
  <c r="AK50" i="4"/>
  <c r="AI49" i="4"/>
  <c r="AK49" i="4"/>
  <c r="AI48" i="4"/>
  <c r="AK48" i="4"/>
  <c r="AI47" i="4"/>
  <c r="AK47" i="4"/>
  <c r="AI46" i="4"/>
  <c r="AK46" i="4"/>
  <c r="AI42" i="4"/>
  <c r="AK42" i="4"/>
  <c r="AI41" i="4"/>
  <c r="AK41" i="4"/>
  <c r="AI39" i="4"/>
  <c r="AK39" i="4"/>
  <c r="AI38" i="4"/>
  <c r="AK38" i="4"/>
  <c r="AI37" i="4"/>
  <c r="AK37" i="4"/>
  <c r="AI36" i="4"/>
  <c r="AK36" i="4"/>
  <c r="AI35" i="4"/>
  <c r="AK35" i="4"/>
  <c r="AI34" i="4"/>
  <c r="AK34" i="4"/>
  <c r="AI33" i="4"/>
  <c r="AK33" i="4"/>
  <c r="AI32" i="4"/>
  <c r="AK32" i="4"/>
  <c r="AI31" i="4"/>
  <c r="AK31" i="4"/>
  <c r="AI30" i="4"/>
  <c r="AK30" i="4"/>
  <c r="AI29" i="4"/>
  <c r="AK29" i="4"/>
  <c r="AI28" i="4"/>
  <c r="AK28" i="4"/>
  <c r="AI27" i="4"/>
  <c r="AK27" i="4"/>
  <c r="AI26" i="4"/>
  <c r="AK26" i="4"/>
  <c r="AI25" i="4"/>
  <c r="AK25" i="4"/>
  <c r="AI24" i="4"/>
  <c r="AK24" i="4"/>
  <c r="AI23" i="4"/>
  <c r="AK23" i="4"/>
  <c r="AI22" i="4"/>
  <c r="AK22" i="4"/>
  <c r="AI21" i="4"/>
  <c r="AK21" i="4"/>
  <c r="AI20" i="4"/>
  <c r="AK20" i="4"/>
  <c r="AI19" i="4"/>
  <c r="AK19" i="4"/>
  <c r="AI18" i="4"/>
  <c r="AK18" i="4"/>
  <c r="AI17" i="4"/>
  <c r="AK17" i="4"/>
  <c r="AI16" i="4"/>
  <c r="AK16" i="4"/>
  <c r="AI15" i="4"/>
  <c r="AK15" i="4"/>
  <c r="AI14" i="4"/>
  <c r="AK14" i="4"/>
  <c r="AI13" i="4"/>
  <c r="AK13" i="4"/>
  <c r="AI12" i="4"/>
  <c r="AK12" i="4"/>
  <c r="AI11" i="4"/>
  <c r="AK11" i="4"/>
  <c r="AI10" i="4"/>
  <c r="AK10" i="4"/>
  <c r="AI9" i="4"/>
  <c r="AK9" i="4"/>
  <c r="AI8" i="4"/>
  <c r="AK8" i="4"/>
  <c r="AI7" i="4"/>
  <c r="AK7" i="4"/>
  <c r="AI6" i="4"/>
  <c r="AK6" i="4"/>
  <c r="AI5" i="4"/>
  <c r="AK5" i="4"/>
  <c r="AI4" i="4"/>
  <c r="AK4" i="4"/>
  <c r="AI3" i="4"/>
  <c r="AK3" i="4"/>
  <c r="AI2" i="4"/>
  <c r="AK2" i="4"/>
  <c r="AJ21" i="2"/>
  <c r="AI29" i="3"/>
  <c r="AI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61" i="3"/>
  <c r="AI162" i="3"/>
  <c r="AK15" i="3"/>
  <c r="AK16" i="3"/>
  <c r="AK17" i="3"/>
  <c r="AK18" i="3"/>
  <c r="AK19" i="3"/>
  <c r="AK20" i="3"/>
  <c r="AK21" i="3"/>
  <c r="AK22" i="3"/>
  <c r="AK12" i="3"/>
  <c r="AK13" i="3"/>
  <c r="AK14" i="3"/>
  <c r="AK23" i="3"/>
  <c r="AK24" i="3"/>
  <c r="AK25" i="3"/>
  <c r="AK26" i="3"/>
  <c r="AK29" i="3"/>
  <c r="AK2" i="3"/>
  <c r="AK3" i="3"/>
  <c r="AK4" i="3"/>
  <c r="AK5" i="3"/>
  <c r="AK6" i="3"/>
  <c r="AK7" i="3"/>
  <c r="AK8" i="3"/>
  <c r="AK9" i="3"/>
  <c r="AK10" i="3"/>
  <c r="AK11" i="3"/>
  <c r="AK27" i="3"/>
  <c r="AK28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61" i="3"/>
  <c r="AK162" i="3"/>
  <c r="AH3" i="2"/>
  <c r="AH4" i="2"/>
  <c r="AH11" i="2"/>
  <c r="AH12" i="2"/>
  <c r="AH14" i="2"/>
  <c r="AH15" i="2"/>
  <c r="AH16" i="2"/>
  <c r="AH17" i="2"/>
  <c r="AH18" i="2"/>
  <c r="AH19" i="2"/>
  <c r="AH23" i="2"/>
  <c r="AH25" i="2"/>
  <c r="AH27" i="2"/>
  <c r="AH29" i="2"/>
  <c r="AH31" i="2"/>
  <c r="AH32" i="2"/>
  <c r="AH33" i="2"/>
  <c r="AH34" i="2"/>
  <c r="AH35" i="2"/>
  <c r="AH38" i="2"/>
  <c r="AH39" i="2"/>
  <c r="AH43" i="2"/>
  <c r="AH47" i="2"/>
  <c r="AH48" i="2"/>
  <c r="AH50" i="2"/>
  <c r="AH58" i="2"/>
  <c r="AH59" i="2"/>
  <c r="AH60" i="2"/>
  <c r="AH61" i="2"/>
  <c r="AH62" i="2"/>
  <c r="AH63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2" i="2"/>
  <c r="AH123" i="2"/>
  <c r="AH127" i="2"/>
  <c r="AH128" i="2"/>
  <c r="AH129" i="2"/>
  <c r="AH130" i="2"/>
  <c r="AH132" i="2"/>
  <c r="AH133" i="2"/>
  <c r="AJ133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</calcChain>
</file>

<file path=xl/sharedStrings.xml><?xml version="1.0" encoding="utf-8"?>
<sst xmlns="http://schemas.openxmlformats.org/spreadsheetml/2006/main" count="2415" uniqueCount="997">
  <si>
    <t>COMPAGNIE</t>
  </si>
  <si>
    <t>Matricules</t>
  </si>
  <si>
    <t>LITRAGE 
AUTORISE</t>
  </si>
  <si>
    <t>13/05/18</t>
  </si>
  <si>
    <t>14/05/18</t>
  </si>
  <si>
    <t>15/05/18</t>
  </si>
  <si>
    <t>16/05/18</t>
  </si>
  <si>
    <t>17/05/18</t>
  </si>
  <si>
    <t>18/05/18</t>
  </si>
  <si>
    <t>19/05/18</t>
  </si>
  <si>
    <t>20/05/18</t>
  </si>
  <si>
    <t>21/05/18</t>
  </si>
  <si>
    <t>22/05/18</t>
  </si>
  <si>
    <t>23/05/18</t>
  </si>
  <si>
    <t>24/05/18</t>
  </si>
  <si>
    <t>25/05/18</t>
  </si>
  <si>
    <t>26/05/18</t>
  </si>
  <si>
    <t>27/05/18</t>
  </si>
  <si>
    <t>28/05/18</t>
  </si>
  <si>
    <t>29/05/18</t>
  </si>
  <si>
    <t>30/05/18</t>
  </si>
  <si>
    <t>31/05/18</t>
  </si>
  <si>
    <t>TOT GAS</t>
  </si>
  <si>
    <t>P.U</t>
  </si>
  <si>
    <t>MONTANT TOTAL</t>
  </si>
  <si>
    <t xml:space="preserve">DP WORD </t>
  </si>
  <si>
    <t xml:space="preserve"> DK 8437 AY</t>
  </si>
  <si>
    <t>66/2</t>
  </si>
  <si>
    <t>66,14</t>
  </si>
  <si>
    <t xml:space="preserve"> 516 543   </t>
  </si>
  <si>
    <t>DK 3431 AX</t>
  </si>
  <si>
    <t>72/2</t>
  </si>
  <si>
    <t xml:space="preserve"> 556 920   </t>
  </si>
  <si>
    <t>DK 3438 AX</t>
  </si>
  <si>
    <t>70/2</t>
  </si>
  <si>
    <t>68,64</t>
  </si>
  <si>
    <t>68,73</t>
  </si>
  <si>
    <t>67,59</t>
  </si>
  <si>
    <t>69,19</t>
  </si>
  <si>
    <t>68,57</t>
  </si>
  <si>
    <t xml:space="preserve"> 578 768   </t>
  </si>
  <si>
    <t>DK 9728 AX</t>
  </si>
  <si>
    <t>80/2</t>
  </si>
  <si>
    <t xml:space="preserve"> 1 040   </t>
  </si>
  <si>
    <t xml:space="preserve"> 618 800   </t>
  </si>
  <si>
    <t>DK 3052 AX</t>
  </si>
  <si>
    <t>50/2</t>
  </si>
  <si>
    <t xml:space="preserve"> 208 250   </t>
  </si>
  <si>
    <t>DK 3053 AX</t>
  </si>
  <si>
    <t>48/4</t>
  </si>
  <si>
    <t xml:space="preserve"> 276 675   </t>
  </si>
  <si>
    <t>DAKAR CATERING</t>
  </si>
  <si>
    <t>DK 6859 AR/DK 5823 AR</t>
  </si>
  <si>
    <t>60/JOUR</t>
  </si>
  <si>
    <t>60,02</t>
  </si>
  <si>
    <t>63,11</t>
  </si>
  <si>
    <t>60,12</t>
  </si>
  <si>
    <t>65,01</t>
  </si>
  <si>
    <t xml:space="preserve"> 1 498   </t>
  </si>
  <si>
    <t xml:space="preserve"> 891 387   </t>
  </si>
  <si>
    <t>DK 3051 AX</t>
  </si>
  <si>
    <t>48/JOUR</t>
  </si>
  <si>
    <t>47,13</t>
  </si>
  <si>
    <t>46,81</t>
  </si>
  <si>
    <t>45,04</t>
  </si>
  <si>
    <t>46,31</t>
  </si>
  <si>
    <t>43,91</t>
  </si>
  <si>
    <t>50,08</t>
  </si>
  <si>
    <t>44,49</t>
  </si>
  <si>
    <t>41,49</t>
  </si>
  <si>
    <t xml:space="preserve"> 1 254   </t>
  </si>
  <si>
    <t xml:space="preserve"> 746 297   </t>
  </si>
  <si>
    <t>DK 0184 BC</t>
  </si>
  <si>
    <t>51,37</t>
  </si>
  <si>
    <t>55,83</t>
  </si>
  <si>
    <t xml:space="preserve"> 1 368   </t>
  </si>
  <si>
    <t xml:space="preserve"> 814 079   </t>
  </si>
  <si>
    <t>DK 2046 AB</t>
  </si>
  <si>
    <t>41,52</t>
  </si>
  <si>
    <t>41,98</t>
  </si>
  <si>
    <t>40,67</t>
  </si>
  <si>
    <t>44,5</t>
  </si>
  <si>
    <t>46,7</t>
  </si>
  <si>
    <t>43,05</t>
  </si>
  <si>
    <t>43,68</t>
  </si>
  <si>
    <t>42,36</t>
  </si>
  <si>
    <t>41,32</t>
  </si>
  <si>
    <t>40,1</t>
  </si>
  <si>
    <t>43,64</t>
  </si>
  <si>
    <t>40,33</t>
  </si>
  <si>
    <t>44,15</t>
  </si>
  <si>
    <t>47,39</t>
  </si>
  <si>
    <t>43,3</t>
  </si>
  <si>
    <t>42,43</t>
  </si>
  <si>
    <t>43,56</t>
  </si>
  <si>
    <t>41,89</t>
  </si>
  <si>
    <t>41,71</t>
  </si>
  <si>
    <t>42,01</t>
  </si>
  <si>
    <t>41,37</t>
  </si>
  <si>
    <t>42,63</t>
  </si>
  <si>
    <t>41,06</t>
  </si>
  <si>
    <t>43,73</t>
  </si>
  <si>
    <t>42,58</t>
  </si>
  <si>
    <t xml:space="preserve"> 1 111   </t>
  </si>
  <si>
    <t xml:space="preserve"> 660 956   </t>
  </si>
  <si>
    <t>DK 3058 AX</t>
  </si>
  <si>
    <t>48,31</t>
  </si>
  <si>
    <t>47,9</t>
  </si>
  <si>
    <t xml:space="preserve"> 1 076   </t>
  </si>
  <si>
    <t xml:space="preserve"> 640 036   </t>
  </si>
  <si>
    <t>DK 6309 AT</t>
  </si>
  <si>
    <t>44,36</t>
  </si>
  <si>
    <t>45,45</t>
  </si>
  <si>
    <t>43,14</t>
  </si>
  <si>
    <t>46,69</t>
  </si>
  <si>
    <t>46,56</t>
  </si>
  <si>
    <t>46,09</t>
  </si>
  <si>
    <t xml:space="preserve"> 1 204   </t>
  </si>
  <si>
    <t xml:space="preserve"> 716 499   </t>
  </si>
  <si>
    <t>DK 2047 BA</t>
  </si>
  <si>
    <t>35,77</t>
  </si>
  <si>
    <t xml:space="preserve"> 1 215   </t>
  </si>
  <si>
    <t xml:space="preserve"> 722 925   </t>
  </si>
  <si>
    <t>DK 1314 BH</t>
  </si>
  <si>
    <t>67,07</t>
  </si>
  <si>
    <t xml:space="preserve"> 170 241   </t>
  </si>
  <si>
    <t>DK 1315 BH</t>
  </si>
  <si>
    <t xml:space="preserve"> 62 685   </t>
  </si>
  <si>
    <t>DK 1316 BH</t>
  </si>
  <si>
    <t>81,45</t>
  </si>
  <si>
    <t>58,67</t>
  </si>
  <si>
    <t xml:space="preserve"> 116 682   </t>
  </si>
  <si>
    <t>DK 1317 BH</t>
  </si>
  <si>
    <t>76,58</t>
  </si>
  <si>
    <t xml:space="preserve"> 45 871   </t>
  </si>
  <si>
    <t>DK 1320 BH</t>
  </si>
  <si>
    <t>71,02</t>
  </si>
  <si>
    <t xml:space="preserve"> 42 612   </t>
  </si>
  <si>
    <t>TH 8477 G</t>
  </si>
  <si>
    <t xml:space="preserve"> 465 885   </t>
  </si>
  <si>
    <t>DK 2144 BE</t>
  </si>
  <si>
    <t>50/JOUR</t>
  </si>
  <si>
    <t>45,49</t>
  </si>
  <si>
    <t>47,08</t>
  </si>
  <si>
    <t>46,94</t>
  </si>
  <si>
    <t>43,5</t>
  </si>
  <si>
    <t>47,15</t>
  </si>
  <si>
    <t>45,66</t>
  </si>
  <si>
    <t>46,48</t>
  </si>
  <si>
    <t>46,62</t>
  </si>
  <si>
    <t>42,62</t>
  </si>
  <si>
    <t>46,72</t>
  </si>
  <si>
    <t>44,53</t>
  </si>
  <si>
    <t>45,19</t>
  </si>
  <si>
    <t>43,52</t>
  </si>
  <si>
    <t>35,08</t>
  </si>
  <si>
    <t>44,99</t>
  </si>
  <si>
    <t>47,5</t>
  </si>
  <si>
    <t>43,74</t>
  </si>
  <si>
    <t>45,34</t>
  </si>
  <si>
    <t>45,88</t>
  </si>
  <si>
    <t xml:space="preserve"> 1 048   </t>
  </si>
  <si>
    <t xml:space="preserve"> 623 649   </t>
  </si>
  <si>
    <t>SL1830 B</t>
  </si>
  <si>
    <t>48,66</t>
  </si>
  <si>
    <t>44,63</t>
  </si>
  <si>
    <t>48,38</t>
  </si>
  <si>
    <t>48,53</t>
  </si>
  <si>
    <t>47,01</t>
  </si>
  <si>
    <t>48,03</t>
  </si>
  <si>
    <t>47,42</t>
  </si>
  <si>
    <t>47,52</t>
  </si>
  <si>
    <t>18,71</t>
  </si>
  <si>
    <t xml:space="preserve"> 583 035   </t>
  </si>
  <si>
    <t>DK 9397 AU</t>
  </si>
  <si>
    <t>45,6</t>
  </si>
  <si>
    <t xml:space="preserve"> 255 612   </t>
  </si>
  <si>
    <t>DK 3849 AS</t>
  </si>
  <si>
    <t>79,49</t>
  </si>
  <si>
    <t>81,51</t>
  </si>
  <si>
    <t>82,7</t>
  </si>
  <si>
    <t>80,4</t>
  </si>
  <si>
    <t xml:space="preserve"> 328 090   </t>
  </si>
  <si>
    <t>DK 6857 AR</t>
  </si>
  <si>
    <t xml:space="preserve"> -     </t>
  </si>
  <si>
    <t>GMD</t>
  </si>
  <si>
    <t>DK 1975 AM</t>
  </si>
  <si>
    <t>PLEIN/4JOURS</t>
  </si>
  <si>
    <t xml:space="preserve"> 434 350   </t>
  </si>
  <si>
    <t>DK 1841 AM</t>
  </si>
  <si>
    <t xml:space="preserve"> 428 400   </t>
  </si>
  <si>
    <t>DK 9780 AM</t>
  </si>
  <si>
    <t xml:space="preserve"> 453 985   </t>
  </si>
  <si>
    <t>DK 2225 AM</t>
  </si>
  <si>
    <t>PLEIN/3JOURS</t>
  </si>
  <si>
    <t>77,54</t>
  </si>
  <si>
    <t>79,26</t>
  </si>
  <si>
    <t>78,37</t>
  </si>
  <si>
    <t>73,95</t>
  </si>
  <si>
    <t>85,48</t>
  </si>
  <si>
    <t>71,18</t>
  </si>
  <si>
    <t xml:space="preserve"> 509 189   </t>
  </si>
  <si>
    <t>DK 2226 AM</t>
  </si>
  <si>
    <t>POSTE 1</t>
  </si>
  <si>
    <t>DK 2227 AM</t>
  </si>
  <si>
    <t>80/LUNDI</t>
  </si>
  <si>
    <t xml:space="preserve"> 190 400   </t>
  </si>
  <si>
    <t>BOLLORE</t>
  </si>
  <si>
    <t>DK 1842 AM</t>
  </si>
  <si>
    <t>70/DIMANCHE SOIR</t>
  </si>
  <si>
    <t xml:space="preserve"> 239 190   </t>
  </si>
  <si>
    <t>DK 1968 AM</t>
  </si>
  <si>
    <t>48/2</t>
  </si>
  <si>
    <t>18,55</t>
  </si>
  <si>
    <t xml:space="preserve"> 339 477   </t>
  </si>
  <si>
    <t>TERROU BI</t>
  </si>
  <si>
    <t>DK 2910 AH</t>
  </si>
  <si>
    <t>45,52</t>
  </si>
  <si>
    <t xml:space="preserve"> 505 464   </t>
  </si>
  <si>
    <t>DK 8250 AR</t>
  </si>
  <si>
    <t>60/2</t>
  </si>
  <si>
    <t>57,98</t>
  </si>
  <si>
    <t>60,08</t>
  </si>
  <si>
    <t>59,83</t>
  </si>
  <si>
    <t>59,77</t>
  </si>
  <si>
    <t>56,72</t>
  </si>
  <si>
    <t xml:space="preserve"> 419 106   </t>
  </si>
  <si>
    <t>DK 9681 AX</t>
  </si>
  <si>
    <t xml:space="preserve"> 420 106   </t>
  </si>
  <si>
    <t>DK 8251 AR</t>
  </si>
  <si>
    <t>40/2</t>
  </si>
  <si>
    <t xml:space="preserve"> 333 200   </t>
  </si>
  <si>
    <t>DK 2241 AH</t>
  </si>
  <si>
    <t>32,62</t>
  </si>
  <si>
    <t>36,32</t>
  </si>
  <si>
    <t>36,61</t>
  </si>
  <si>
    <t>39,8</t>
  </si>
  <si>
    <t>38,14</t>
  </si>
  <si>
    <t xml:space="preserve"> 327 542   </t>
  </si>
  <si>
    <t>DK 8252 AR</t>
  </si>
  <si>
    <t xml:space="preserve"> 398 650   </t>
  </si>
  <si>
    <t>DK 8253 AR</t>
  </si>
  <si>
    <t>DK 8254 AR</t>
  </si>
  <si>
    <t>55/2</t>
  </si>
  <si>
    <t>54,81</t>
  </si>
  <si>
    <t>55,09</t>
  </si>
  <si>
    <t>55,16</t>
  </si>
  <si>
    <t xml:space="preserve"> 461 756   </t>
  </si>
  <si>
    <t>DK 8255 AR</t>
  </si>
  <si>
    <t xml:space="preserve"> 413 525   </t>
  </si>
  <si>
    <t>DK 8256 AR</t>
  </si>
  <si>
    <t xml:space="preserve"> 416 500   </t>
  </si>
  <si>
    <t>PORT AUTONOME DE DAKAR</t>
  </si>
  <si>
    <t>DK 4816 BB</t>
  </si>
  <si>
    <t>70/PAR SEMAINE</t>
  </si>
  <si>
    <t>DK 4817 BB</t>
  </si>
  <si>
    <t>PLEIN/PAR SEMAINE</t>
  </si>
  <si>
    <t xml:space="preserve"> 95 795   </t>
  </si>
  <si>
    <t>DK 4452 BB</t>
  </si>
  <si>
    <t>83,27</t>
  </si>
  <si>
    <t>83,9</t>
  </si>
  <si>
    <t xml:space="preserve"> 229 176   </t>
  </si>
  <si>
    <t>DK 4453 BB</t>
  </si>
  <si>
    <t>86,7</t>
  </si>
  <si>
    <t>78,87</t>
  </si>
  <si>
    <t>83,12</t>
  </si>
  <si>
    <t xml:space="preserve"> 174 746   </t>
  </si>
  <si>
    <t>DK 4454 BB</t>
  </si>
  <si>
    <t>55/PAR SEMAINE</t>
  </si>
  <si>
    <t xml:space="preserve"> 114 996   </t>
  </si>
  <si>
    <t>DK 5823  AR/DK 9681 AX</t>
  </si>
  <si>
    <t>30,1</t>
  </si>
  <si>
    <t xml:space="preserve"> 191 650   </t>
  </si>
  <si>
    <t>PHILIPPE MORRIS</t>
  </si>
  <si>
    <t>TH 4238 G/</t>
  </si>
  <si>
    <t>PLEIN/5JOURS</t>
  </si>
  <si>
    <t>63,83</t>
  </si>
  <si>
    <t>43,02</t>
  </si>
  <si>
    <t>44,2</t>
  </si>
  <si>
    <t>45,07</t>
  </si>
  <si>
    <t xml:space="preserve"> 171 128   </t>
  </si>
  <si>
    <t>DK 4380 BG</t>
  </si>
  <si>
    <t>83,63</t>
  </si>
  <si>
    <t>67,56</t>
  </si>
  <si>
    <t>80,22</t>
  </si>
  <si>
    <t>83,06</t>
  </si>
  <si>
    <t>82,46</t>
  </si>
  <si>
    <t xml:space="preserve"> 236 173   </t>
  </si>
  <si>
    <t>dk 6858 AR/DK 3849 AS</t>
  </si>
  <si>
    <t>82,35</t>
  </si>
  <si>
    <t xml:space="preserve"> 48 998   </t>
  </si>
  <si>
    <t>DK 9413 BF</t>
  </si>
  <si>
    <t>DK 6315 AP-DK 3464 AS</t>
  </si>
  <si>
    <t xml:space="preserve"> 41 650   </t>
  </si>
  <si>
    <t>DK 6014 BC</t>
  </si>
  <si>
    <t>SL 1830 B</t>
  </si>
  <si>
    <t>24,63</t>
  </si>
  <si>
    <t>47,73</t>
  </si>
  <si>
    <t>48,07</t>
  </si>
  <si>
    <t>46,82</t>
  </si>
  <si>
    <t xml:space="preserve"> 191 370   </t>
  </si>
  <si>
    <t>DK 3464 AS</t>
  </si>
  <si>
    <t xml:space="preserve"> 406 385   </t>
  </si>
  <si>
    <t>DK 5364 AM</t>
  </si>
  <si>
    <t>71,75</t>
  </si>
  <si>
    <t>71,7</t>
  </si>
  <si>
    <t>73,62</t>
  </si>
  <si>
    <t>66,97</t>
  </si>
  <si>
    <t xml:space="preserve"> 176 757   </t>
  </si>
  <si>
    <t>INFINITY</t>
  </si>
  <si>
    <t>DK 2045 BA</t>
  </si>
  <si>
    <t>49,72</t>
  </si>
  <si>
    <t>49,41</t>
  </si>
  <si>
    <t>44,32</t>
  </si>
  <si>
    <t>47,28</t>
  </si>
  <si>
    <t>46,49</t>
  </si>
  <si>
    <t>44,29</t>
  </si>
  <si>
    <t>49,57</t>
  </si>
  <si>
    <t xml:space="preserve"> 1 301   </t>
  </si>
  <si>
    <t xml:space="preserve"> 774 232   </t>
  </si>
  <si>
    <t>SOCABEG</t>
  </si>
  <si>
    <t>DK 5794 AH</t>
  </si>
  <si>
    <t>40/4 JOURS</t>
  </si>
  <si>
    <t>SAVANA</t>
  </si>
  <si>
    <t>DK 1969 AM ROTATION BOL/SAVANA</t>
  </si>
  <si>
    <t>90/SEMAINE</t>
  </si>
  <si>
    <t xml:space="preserve"> 267 750   </t>
  </si>
  <si>
    <t>TTI</t>
  </si>
  <si>
    <t>DK 3386 N</t>
  </si>
  <si>
    <t xml:space="preserve"> 14 875   </t>
  </si>
  <si>
    <t>LIGNE 01</t>
  </si>
  <si>
    <t>DK 7537 AB</t>
  </si>
  <si>
    <t>40,42</t>
  </si>
  <si>
    <t>49,6</t>
  </si>
  <si>
    <t xml:space="preserve"> 396 877   </t>
  </si>
  <si>
    <t>DK 7538 AB</t>
  </si>
  <si>
    <t>48,88</t>
  </si>
  <si>
    <t xml:space="preserve"> 352 764   </t>
  </si>
  <si>
    <t>DK 8097 AB</t>
  </si>
  <si>
    <t xml:space="preserve"> 433 755   </t>
  </si>
  <si>
    <t>DK 8291 AB</t>
  </si>
  <si>
    <t>35,8</t>
  </si>
  <si>
    <t>35,6</t>
  </si>
  <si>
    <t>40,02</t>
  </si>
  <si>
    <t xml:space="preserve"> 376 885   </t>
  </si>
  <si>
    <t>DK 3052 AC</t>
  </si>
  <si>
    <t xml:space="preserve"> 392 700   </t>
  </si>
  <si>
    <t xml:space="preserve">LIGNE 36 </t>
  </si>
  <si>
    <t>DK 1556 AR</t>
  </si>
  <si>
    <t>90/2</t>
  </si>
  <si>
    <t>80,07</t>
  </si>
  <si>
    <t xml:space="preserve"> 551 012   </t>
  </si>
  <si>
    <t>DK 9875 BA</t>
  </si>
  <si>
    <t xml:space="preserve"> 565 250   </t>
  </si>
  <si>
    <t>DK 1548 AR</t>
  </si>
  <si>
    <t>70,36</t>
  </si>
  <si>
    <t xml:space="preserve"> 440 514   </t>
  </si>
  <si>
    <t>LIGNE 82</t>
  </si>
  <si>
    <t>DK 3334 BB</t>
  </si>
  <si>
    <t>PLEIN</t>
  </si>
  <si>
    <t xml:space="preserve"> 1 080   </t>
  </si>
  <si>
    <t xml:space="preserve"> 642 600   </t>
  </si>
  <si>
    <t>LIGNE 56</t>
  </si>
  <si>
    <t>DK 9078 AK</t>
  </si>
  <si>
    <t xml:space="preserve"> 214 200   </t>
  </si>
  <si>
    <t>DK 1209 AM</t>
  </si>
  <si>
    <t>DK 6162 AL</t>
  </si>
  <si>
    <t xml:space="preserve"> 1 020   </t>
  </si>
  <si>
    <t xml:space="preserve"> 606 900   </t>
  </si>
  <si>
    <t>LIGNE 71</t>
  </si>
  <si>
    <t>DK 5625 AR</t>
  </si>
  <si>
    <t>45,16</t>
  </si>
  <si>
    <t xml:space="preserve"> 1 180   </t>
  </si>
  <si>
    <t xml:space="preserve"> 702 195   </t>
  </si>
  <si>
    <t>DK 3069 AM</t>
  </si>
  <si>
    <t>50,32</t>
  </si>
  <si>
    <t xml:space="preserve"> 303 640   </t>
  </si>
  <si>
    <t>DK 1374 AP</t>
  </si>
  <si>
    <t>45,05</t>
  </si>
  <si>
    <t>45,18</t>
  </si>
  <si>
    <t>45,01</t>
  </si>
  <si>
    <t xml:space="preserve"> 723 068   </t>
  </si>
  <si>
    <t>PLATEAUX</t>
  </si>
  <si>
    <t>DK 0011 AM</t>
  </si>
  <si>
    <t xml:space="preserve"> 172 550   </t>
  </si>
  <si>
    <t>DK 0012 AM</t>
  </si>
  <si>
    <t xml:space="preserve"> 139 825   </t>
  </si>
  <si>
    <t>DK 0464 AP</t>
  </si>
  <si>
    <t xml:space="preserve"> 151 725   </t>
  </si>
  <si>
    <t>DK 1694 AM</t>
  </si>
  <si>
    <t xml:space="preserve"> 119 000   </t>
  </si>
  <si>
    <t>DK 1695 AM</t>
  </si>
  <si>
    <t xml:space="preserve"> 53 550   </t>
  </si>
  <si>
    <t>DK 1824 AA</t>
  </si>
  <si>
    <t xml:space="preserve"> 59 500   </t>
  </si>
  <si>
    <t>DK 1884 AL</t>
  </si>
  <si>
    <t>DK 1885 AL</t>
  </si>
  <si>
    <t xml:space="preserve"> 107 100   </t>
  </si>
  <si>
    <t>DK 1886 AL</t>
  </si>
  <si>
    <t xml:space="preserve"> 86 275   </t>
  </si>
  <si>
    <t>DK 1887 AL</t>
  </si>
  <si>
    <t xml:space="preserve"> 178 500   </t>
  </si>
  <si>
    <t>DK 1888 AL</t>
  </si>
  <si>
    <t xml:space="preserve"> 92 225   </t>
  </si>
  <si>
    <t>DK 1889 AL</t>
  </si>
  <si>
    <t>90,76</t>
  </si>
  <si>
    <t xml:space="preserve"> 113 502   </t>
  </si>
  <si>
    <t>DK 1890 AL</t>
  </si>
  <si>
    <t xml:space="preserve"> 184 450   </t>
  </si>
  <si>
    <t>DK 1891 AL</t>
  </si>
  <si>
    <t xml:space="preserve"> 220 150   </t>
  </si>
  <si>
    <t>DK 1892 AL</t>
  </si>
  <si>
    <t xml:space="preserve"> 142 800   </t>
  </si>
  <si>
    <t>DK 2321 AA</t>
  </si>
  <si>
    <t xml:space="preserve"> 136 850   </t>
  </si>
  <si>
    <t>DK 2387 AL</t>
  </si>
  <si>
    <t xml:space="preserve"> 116 025   </t>
  </si>
  <si>
    <t>DK 2388 AL</t>
  </si>
  <si>
    <t>DK 2389 AL</t>
  </si>
  <si>
    <t>DK 2615 AH</t>
  </si>
  <si>
    <t xml:space="preserve"> 133 875   </t>
  </si>
  <si>
    <t>DK 3127 R</t>
  </si>
  <si>
    <t>DK 3194 AY</t>
  </si>
  <si>
    <t>DK 3195 AY</t>
  </si>
  <si>
    <t xml:space="preserve"> 303 450   </t>
  </si>
  <si>
    <t>DK 3196 AY</t>
  </si>
  <si>
    <t xml:space="preserve"> 148 750   </t>
  </si>
  <si>
    <t>DK 3197 AY</t>
  </si>
  <si>
    <t>DK 3226 T</t>
  </si>
  <si>
    <t>DK 3316 AM</t>
  </si>
  <si>
    <t>DK 3318 AM</t>
  </si>
  <si>
    <t xml:space="preserve"> 166 600   </t>
  </si>
  <si>
    <t>DK 3320 AM</t>
  </si>
  <si>
    <t xml:space="preserve"> 154 700   </t>
  </si>
  <si>
    <t>DK 3363 Y</t>
  </si>
  <si>
    <t xml:space="preserve"> 175 525   </t>
  </si>
  <si>
    <t>DK 4573 BF</t>
  </si>
  <si>
    <t>DK 4815 AN</t>
  </si>
  <si>
    <t>DK 4816 AN</t>
  </si>
  <si>
    <t xml:space="preserve"> 89 250   </t>
  </si>
  <si>
    <t>DK 4817 AN</t>
  </si>
  <si>
    <t>DK 4855 AN</t>
  </si>
  <si>
    <t xml:space="preserve"> 205 275   </t>
  </si>
  <si>
    <t>DK 4856 AN</t>
  </si>
  <si>
    <t>DK 4857 AN</t>
  </si>
  <si>
    <t>DK 5327 AL</t>
  </si>
  <si>
    <t>DK 6210 Z</t>
  </si>
  <si>
    <t>DK 6351 AN</t>
  </si>
  <si>
    <t xml:space="preserve"> 211 225   </t>
  </si>
  <si>
    <t>DK 6353 AN</t>
  </si>
  <si>
    <t xml:space="preserve"> 121 975   </t>
  </si>
  <si>
    <t>DK 6819 BC</t>
  </si>
  <si>
    <t xml:space="preserve"> 95 200   </t>
  </si>
  <si>
    <t>DK 6820 BC</t>
  </si>
  <si>
    <t xml:space="preserve"> 202 300   </t>
  </si>
  <si>
    <t>DK 7368 U</t>
  </si>
  <si>
    <t xml:space="preserve"> 258 825   </t>
  </si>
  <si>
    <t>DK 8092 AL</t>
  </si>
  <si>
    <t xml:space="preserve"> 160 650   </t>
  </si>
  <si>
    <t>DK 8614 Z</t>
  </si>
  <si>
    <t xml:space="preserve"> 101 150   </t>
  </si>
  <si>
    <t>DK 8616 Z</t>
  </si>
  <si>
    <t xml:space="preserve"> 297 500   </t>
  </si>
  <si>
    <t>DK 8618 Z</t>
  </si>
  <si>
    <t>DK 9887 AN</t>
  </si>
  <si>
    <t xml:space="preserve"> 218 960   </t>
  </si>
  <si>
    <t>DK 9227 AL</t>
  </si>
  <si>
    <t>DK 9392 BF</t>
  </si>
  <si>
    <t xml:space="preserve"> 163 030   </t>
  </si>
  <si>
    <t>DK 9390 BF</t>
  </si>
  <si>
    <t xml:space="preserve"> 187 425   </t>
  </si>
  <si>
    <t>VEHICULES DE SERVICES</t>
  </si>
  <si>
    <t>DK 9107 BC</t>
  </si>
  <si>
    <t xml:space="preserve"> 47 600   </t>
  </si>
  <si>
    <t>DK 0857 AL</t>
  </si>
  <si>
    <t>20L/VENDREDI</t>
  </si>
  <si>
    <t xml:space="preserve"> 71 400   </t>
  </si>
  <si>
    <t>DK 4335 AM</t>
  </si>
  <si>
    <t>20L/MARDI</t>
  </si>
  <si>
    <t>DK 0281 Z</t>
  </si>
  <si>
    <t>KL 0385 B</t>
  </si>
  <si>
    <t>DK 1667 AC</t>
  </si>
  <si>
    <t>DK 9308 AU</t>
  </si>
  <si>
    <t>MOTO A</t>
  </si>
  <si>
    <t>MOTO B</t>
  </si>
  <si>
    <t>MOTO C</t>
  </si>
  <si>
    <t>2,89</t>
  </si>
  <si>
    <t xml:space="preserve"> 1 712   </t>
  </si>
  <si>
    <t>MOTO D</t>
  </si>
  <si>
    <t>MOTO E</t>
  </si>
  <si>
    <t>MOTO F</t>
  </si>
  <si>
    <t>MOTO G</t>
  </si>
  <si>
    <t>4,32</t>
  </si>
  <si>
    <t>4,31</t>
  </si>
  <si>
    <t xml:space="preserve"> 15 402   </t>
  </si>
  <si>
    <t>dk 2346 bc</t>
  </si>
  <si>
    <t xml:space="preserve"> 5 139   </t>
  </si>
  <si>
    <t>DK6294 BB</t>
  </si>
  <si>
    <t>1,43</t>
  </si>
  <si>
    <t xml:space="preserve"> 23 111   </t>
  </si>
  <si>
    <t>DEPANNAGE</t>
  </si>
  <si>
    <t>DK 3355 R</t>
  </si>
  <si>
    <t xml:space="preserve"> 98 175   </t>
  </si>
  <si>
    <t>AUTRES</t>
  </si>
  <si>
    <t>GROUPE</t>
  </si>
  <si>
    <t>DK 8857 AS</t>
  </si>
  <si>
    <t>DK 9201 AM</t>
  </si>
  <si>
    <t xml:space="preserve"> 17 850   </t>
  </si>
  <si>
    <t>DK 4695 BB</t>
  </si>
  <si>
    <t>DK 4123 P</t>
  </si>
  <si>
    <t>DK 2867 F</t>
  </si>
  <si>
    <t>DK 0272 M</t>
  </si>
  <si>
    <t xml:space="preserve"> 56 525   </t>
  </si>
  <si>
    <t>DK 9070 Z</t>
  </si>
  <si>
    <t xml:space="preserve"> 20 825   </t>
  </si>
  <si>
    <t>DK 5791 AH</t>
  </si>
  <si>
    <t>DK 4490 S</t>
  </si>
  <si>
    <t>DK 1558 L</t>
  </si>
  <si>
    <t>DK 0811 AT</t>
  </si>
  <si>
    <t>DK 0242 H</t>
  </si>
  <si>
    <t>dk 4698 ba</t>
  </si>
  <si>
    <t>40,4</t>
  </si>
  <si>
    <t xml:space="preserve"> 47 838   </t>
  </si>
  <si>
    <t>DK 9228 AX</t>
  </si>
  <si>
    <t>DK 9186 AY</t>
  </si>
  <si>
    <t>DK 1840 AM</t>
  </si>
  <si>
    <t xml:space="preserve"> 216 580   </t>
  </si>
  <si>
    <t>TH 7988 F</t>
  </si>
  <si>
    <t xml:space="preserve"> 11 900   </t>
  </si>
  <si>
    <t>DK 1970 AM</t>
  </si>
  <si>
    <t>DK 0508 BC</t>
  </si>
  <si>
    <t>DK 4848  AU</t>
  </si>
  <si>
    <t>DK 5291 BE</t>
  </si>
  <si>
    <t>DK 0301 AZ</t>
  </si>
  <si>
    <t>DK 4572 BH</t>
  </si>
  <si>
    <t>DK 4696 C</t>
  </si>
  <si>
    <t>TH 8300 F</t>
  </si>
  <si>
    <t>TH 1587 K</t>
  </si>
  <si>
    <t>TH 1553 N</t>
  </si>
  <si>
    <t>MT 3221 A</t>
  </si>
  <si>
    <t xml:space="preserve"> 156 485   </t>
  </si>
  <si>
    <t>TOTAL</t>
  </si>
  <si>
    <t xml:space="preserve"> 61 706,32   </t>
  </si>
  <si>
    <t xml:space="preserve"> 36 717 005   </t>
  </si>
  <si>
    <t>13/06/18</t>
  </si>
  <si>
    <t>14/06/18</t>
  </si>
  <si>
    <t>15/06/18</t>
  </si>
  <si>
    <t>16/06/18</t>
  </si>
  <si>
    <t>17/06/18</t>
  </si>
  <si>
    <t>18/06/18</t>
  </si>
  <si>
    <t>19/06/18</t>
  </si>
  <si>
    <t>20/06/18</t>
  </si>
  <si>
    <t>21/06/18</t>
  </si>
  <si>
    <t>22/06/18</t>
  </si>
  <si>
    <t>23/06/18</t>
  </si>
  <si>
    <t>24/06/18</t>
  </si>
  <si>
    <t>25/06/18</t>
  </si>
  <si>
    <t>26/06/18</t>
  </si>
  <si>
    <t>27/06/18</t>
  </si>
  <si>
    <t>28/06/18</t>
  </si>
  <si>
    <t>29/06/18</t>
  </si>
  <si>
    <t>30/06/18</t>
  </si>
  <si>
    <t>80,67</t>
  </si>
  <si>
    <t>DK 5823 AR</t>
  </si>
  <si>
    <t>61,17</t>
  </si>
  <si>
    <t>47,1</t>
  </si>
  <si>
    <t>47,48</t>
  </si>
  <si>
    <t>45,68</t>
  </si>
  <si>
    <t>43,65</t>
  </si>
  <si>
    <t>45,31</t>
  </si>
  <si>
    <t>46,45</t>
  </si>
  <si>
    <t>41,14</t>
  </si>
  <si>
    <t>46,38</t>
  </si>
  <si>
    <t>45,86</t>
  </si>
  <si>
    <t>47,29</t>
  </si>
  <si>
    <t>47,36</t>
  </si>
  <si>
    <t>44,95</t>
  </si>
  <si>
    <t>47,66</t>
  </si>
  <si>
    <t>47,89</t>
  </si>
  <si>
    <t>48,06</t>
  </si>
  <si>
    <t>41,72</t>
  </si>
  <si>
    <t>36,81</t>
  </si>
  <si>
    <t>40,62</t>
  </si>
  <si>
    <t>46,03</t>
  </si>
  <si>
    <t>44,58</t>
  </si>
  <si>
    <t>46,63</t>
  </si>
  <si>
    <t>41,54</t>
  </si>
  <si>
    <t>43,54</t>
  </si>
  <si>
    <t>44,68</t>
  </si>
  <si>
    <t>56,28</t>
  </si>
  <si>
    <t>44,08</t>
  </si>
  <si>
    <t>44,27</t>
  </si>
  <si>
    <t>45,21</t>
  </si>
  <si>
    <t>44,38</t>
  </si>
  <si>
    <t>41,94</t>
  </si>
  <si>
    <t>42,16</t>
  </si>
  <si>
    <t>45,76</t>
  </si>
  <si>
    <t>43,19</t>
  </si>
  <si>
    <t>47,81</t>
  </si>
  <si>
    <t>42,73</t>
  </si>
  <si>
    <t>42,94</t>
  </si>
  <si>
    <t>41,84</t>
  </si>
  <si>
    <t>43,98</t>
  </si>
  <si>
    <t>43,76</t>
  </si>
  <si>
    <t>45,22</t>
  </si>
  <si>
    <t>44,8</t>
  </si>
  <si>
    <t>43,44</t>
  </si>
  <si>
    <t>40,7</t>
  </si>
  <si>
    <t>44,7</t>
  </si>
  <si>
    <t>42,9</t>
  </si>
  <si>
    <t>41,91</t>
  </si>
  <si>
    <t>42,11</t>
  </si>
  <si>
    <t>43,51</t>
  </si>
  <si>
    <t>48,41</t>
  </si>
  <si>
    <t>48,01</t>
  </si>
  <si>
    <t>DK 1318 BH</t>
  </si>
  <si>
    <t>DK 1841 AM/DK  4099 BH</t>
  </si>
  <si>
    <t>DK 2647 BH</t>
  </si>
  <si>
    <t>DK 1319 BH</t>
  </si>
  <si>
    <t>84,31</t>
  </si>
  <si>
    <t>60,18</t>
  </si>
  <si>
    <t>75,4</t>
  </si>
  <si>
    <t>58,9</t>
  </si>
  <si>
    <t>65,59</t>
  </si>
  <si>
    <t>75,37</t>
  </si>
  <si>
    <t>63,14</t>
  </si>
  <si>
    <t>69,1</t>
  </si>
  <si>
    <t>75,9</t>
  </si>
  <si>
    <t>65,64</t>
  </si>
  <si>
    <t>DK 4097 BH</t>
  </si>
  <si>
    <t>80,64</t>
  </si>
  <si>
    <t xml:space="preserve">DK 1095 </t>
  </si>
  <si>
    <t>POSTE THIES</t>
  </si>
  <si>
    <t>40,34</t>
  </si>
  <si>
    <t>TERROU-BI</t>
  </si>
  <si>
    <t>68,4</t>
  </si>
  <si>
    <t>60,13</t>
  </si>
  <si>
    <t>39,33</t>
  </si>
  <si>
    <t>29,72</t>
  </si>
  <si>
    <t>DAKAR TERMINAL</t>
  </si>
  <si>
    <t>85,49</t>
  </si>
  <si>
    <t>64,63</t>
  </si>
  <si>
    <t>84,79</t>
  </si>
  <si>
    <t>86,47</t>
  </si>
  <si>
    <t>76,3</t>
  </si>
  <si>
    <t>81,11</t>
  </si>
  <si>
    <t>82,37</t>
  </si>
  <si>
    <t>83,07</t>
  </si>
  <si>
    <t>67,39</t>
  </si>
  <si>
    <t>85,13</t>
  </si>
  <si>
    <t>84,55</t>
  </si>
  <si>
    <t>86,22</t>
  </si>
  <si>
    <t>PHILIPPES  MORIS</t>
  </si>
  <si>
    <t>83,19</t>
  </si>
  <si>
    <t>81,55</t>
  </si>
  <si>
    <t>DK 4380 BC/DK 8465 BC</t>
  </si>
  <si>
    <t>81,62</t>
  </si>
  <si>
    <t>43,89</t>
  </si>
  <si>
    <t>38,89</t>
  </si>
  <si>
    <t>45,56</t>
  </si>
  <si>
    <t>42,34</t>
  </si>
  <si>
    <t>30,19</t>
  </si>
  <si>
    <t>42,5</t>
  </si>
  <si>
    <t>46,66</t>
  </si>
  <si>
    <t>47,02</t>
  </si>
  <si>
    <t>46,04</t>
  </si>
  <si>
    <t>48,93</t>
  </si>
  <si>
    <t>48,24</t>
  </si>
  <si>
    <t>39,53</t>
  </si>
  <si>
    <t>41,51</t>
  </si>
  <si>
    <t>39,96</t>
  </si>
  <si>
    <t>42,12</t>
  </si>
  <si>
    <t>46,77</t>
  </si>
  <si>
    <t>44,74</t>
  </si>
  <si>
    <t>36,31</t>
  </si>
  <si>
    <t>32,13</t>
  </si>
  <si>
    <t>35,23</t>
  </si>
  <si>
    <t>44,16</t>
  </si>
  <si>
    <t>46,85</t>
  </si>
  <si>
    <t>LIGNE 36</t>
  </si>
  <si>
    <t>77,5</t>
  </si>
  <si>
    <t>67,81</t>
  </si>
  <si>
    <t>65,37</t>
  </si>
  <si>
    <t>79,52</t>
  </si>
  <si>
    <t>73,89</t>
  </si>
  <si>
    <t>59,57</t>
  </si>
  <si>
    <t>78,72</t>
  </si>
  <si>
    <t>77,03</t>
  </si>
  <si>
    <t>40,35</t>
  </si>
  <si>
    <t>40,12</t>
  </si>
  <si>
    <t>98,75</t>
  </si>
  <si>
    <t>50,02</t>
  </si>
  <si>
    <t>VEHICULES DE 
SERVICES</t>
  </si>
  <si>
    <t>20,17</t>
  </si>
  <si>
    <t>DK 5006 AF</t>
  </si>
  <si>
    <t>DK 0961 BB</t>
  </si>
  <si>
    <t>13/7/18</t>
  </si>
  <si>
    <t>14/7/18</t>
  </si>
  <si>
    <t>15/7/18</t>
  </si>
  <si>
    <t>16/7/18</t>
  </si>
  <si>
    <t>17/7/18</t>
  </si>
  <si>
    <t>18/7/18</t>
  </si>
  <si>
    <t>19/7/18</t>
  </si>
  <si>
    <t>20/7/18</t>
  </si>
  <si>
    <t>21/7/18</t>
  </si>
  <si>
    <t>22/7/18</t>
  </si>
  <si>
    <t>23/7/18</t>
  </si>
  <si>
    <t>24/7/18</t>
  </si>
  <si>
    <t>25/7/18</t>
  </si>
  <si>
    <t>26/7/18</t>
  </si>
  <si>
    <t>27/7/18</t>
  </si>
  <si>
    <t>28/7/18</t>
  </si>
  <si>
    <t>29/7/18</t>
  </si>
  <si>
    <t>30/7/18</t>
  </si>
  <si>
    <t>31/07/18</t>
  </si>
  <si>
    <t>61,09</t>
  </si>
  <si>
    <t>44,06</t>
  </si>
  <si>
    <t>44,67</t>
  </si>
  <si>
    <t>44,72</t>
  </si>
  <si>
    <t>45,37</t>
  </si>
  <si>
    <t>45,12</t>
  </si>
  <si>
    <t>43,09</t>
  </si>
  <si>
    <t>42,95</t>
  </si>
  <si>
    <t>45,36</t>
  </si>
  <si>
    <t>42,52</t>
  </si>
  <si>
    <t>46,11</t>
  </si>
  <si>
    <t>42,67</t>
  </si>
  <si>
    <t>39,01</t>
  </si>
  <si>
    <t>41,17</t>
  </si>
  <si>
    <t>36,13</t>
  </si>
  <si>
    <t>43,6</t>
  </si>
  <si>
    <t>39,61</t>
  </si>
  <si>
    <t>43,7</t>
  </si>
  <si>
    <t>41,07</t>
  </si>
  <si>
    <t>39,67</t>
  </si>
  <si>
    <t>50,37</t>
  </si>
  <si>
    <t>51,12</t>
  </si>
  <si>
    <t>50,06</t>
  </si>
  <si>
    <t>43,57</t>
  </si>
  <si>
    <t>43,21</t>
  </si>
  <si>
    <t>45,94</t>
  </si>
  <si>
    <t>46,92</t>
  </si>
  <si>
    <t>44,04</t>
  </si>
  <si>
    <t>42,2</t>
  </si>
  <si>
    <t>42,68</t>
  </si>
  <si>
    <t>42,77</t>
  </si>
  <si>
    <t>45,96</t>
  </si>
  <si>
    <t>45,47</t>
  </si>
  <si>
    <t>42,75</t>
  </si>
  <si>
    <t>43,15</t>
  </si>
  <si>
    <t>42,85</t>
  </si>
  <si>
    <t>50,03</t>
  </si>
  <si>
    <t>51,68</t>
  </si>
  <si>
    <t>48,9</t>
  </si>
  <si>
    <t>47,61</t>
  </si>
  <si>
    <t>48,11</t>
  </si>
  <si>
    <t>48,05</t>
  </si>
  <si>
    <t>45/JOUR</t>
  </si>
  <si>
    <t>42,82</t>
  </si>
  <si>
    <t>45,06</t>
  </si>
  <si>
    <t>36,98</t>
  </si>
  <si>
    <t>65/JOUR</t>
  </si>
  <si>
    <t>66,4</t>
  </si>
  <si>
    <t>63,99</t>
  </si>
  <si>
    <t>58,71</t>
  </si>
  <si>
    <t>76,48</t>
  </si>
  <si>
    <t>63,72</t>
  </si>
  <si>
    <t>58,89</t>
  </si>
  <si>
    <t>83,71</t>
  </si>
  <si>
    <t>77,28</t>
  </si>
  <si>
    <t>77,46</t>
  </si>
  <si>
    <t>DK  4099 BH</t>
  </si>
  <si>
    <t>83,44</t>
  </si>
  <si>
    <t>55,13</t>
  </si>
  <si>
    <t>65,82</t>
  </si>
  <si>
    <t>44,03</t>
  </si>
  <si>
    <t>72,16</t>
  </si>
  <si>
    <t>71,43</t>
  </si>
  <si>
    <t>79,53</t>
  </si>
  <si>
    <t>73,11</t>
  </si>
  <si>
    <t>87,43</t>
  </si>
  <si>
    <t>61,84</t>
  </si>
  <si>
    <t>88,31</t>
  </si>
  <si>
    <t>72,14</t>
  </si>
  <si>
    <t>79,78</t>
  </si>
  <si>
    <t>84,01</t>
  </si>
  <si>
    <t>75,29</t>
  </si>
  <si>
    <t>74,38</t>
  </si>
  <si>
    <t>80,01</t>
  </si>
  <si>
    <t>84,58</t>
  </si>
  <si>
    <t>85,03</t>
  </si>
  <si>
    <t>76,05</t>
  </si>
  <si>
    <t>85,08</t>
  </si>
  <si>
    <t>66,32</t>
  </si>
  <si>
    <t>60/DIMANCHE SOIR</t>
  </si>
  <si>
    <t>52,75</t>
  </si>
  <si>
    <t>70,44</t>
  </si>
  <si>
    <t>32,09</t>
  </si>
  <si>
    <t>32,83</t>
  </si>
  <si>
    <t>34,45</t>
  </si>
  <si>
    <t>82,2</t>
  </si>
  <si>
    <t>65,51</t>
  </si>
  <si>
    <t>50,33</t>
  </si>
  <si>
    <t>47,79</t>
  </si>
  <si>
    <t>40,3</t>
  </si>
  <si>
    <t>37,68</t>
  </si>
  <si>
    <t>37,1</t>
  </si>
  <si>
    <t>35,01</t>
  </si>
  <si>
    <t>32,55</t>
  </si>
  <si>
    <t>32,15</t>
  </si>
  <si>
    <t>39,24</t>
  </si>
  <si>
    <t>40,36</t>
  </si>
  <si>
    <t>52,77</t>
  </si>
  <si>
    <t>DK 4101 BH</t>
  </si>
  <si>
    <t>72,37</t>
  </si>
  <si>
    <t>77,18</t>
  </si>
  <si>
    <t>60,78</t>
  </si>
  <si>
    <t>75,12</t>
  </si>
  <si>
    <t>74,08</t>
  </si>
  <si>
    <t>81,05</t>
  </si>
  <si>
    <t>DK 4098 BH</t>
  </si>
  <si>
    <t>75,81</t>
  </si>
  <si>
    <t>78,22</t>
  </si>
  <si>
    <t>73,13</t>
  </si>
  <si>
    <t>70/LUNDI</t>
  </si>
  <si>
    <t>80,28</t>
  </si>
  <si>
    <t>PLEIN/LUNDI</t>
  </si>
  <si>
    <t>78,15</t>
  </si>
  <si>
    <t>80,13</t>
  </si>
  <si>
    <t>88,77</t>
  </si>
  <si>
    <t>86,62</t>
  </si>
  <si>
    <t>74,63</t>
  </si>
  <si>
    <t>71,2</t>
  </si>
  <si>
    <t>85,26</t>
  </si>
  <si>
    <t>104,95</t>
  </si>
  <si>
    <t>66,24</t>
  </si>
  <si>
    <t>67,79</t>
  </si>
  <si>
    <t>88,72</t>
  </si>
  <si>
    <t>88,41</t>
  </si>
  <si>
    <t>85,91</t>
  </si>
  <si>
    <t>89,15</t>
  </si>
  <si>
    <t>55/LUNDI</t>
  </si>
  <si>
    <t>55,02</t>
  </si>
  <si>
    <t>81,54</t>
  </si>
  <si>
    <t>52,54</t>
  </si>
  <si>
    <t>57,68</t>
  </si>
  <si>
    <t>58,75</t>
  </si>
  <si>
    <t>60,63</t>
  </si>
  <si>
    <t>59,68</t>
  </si>
  <si>
    <t>62,1</t>
  </si>
  <si>
    <t>66,74</t>
  </si>
  <si>
    <t>70,58</t>
  </si>
  <si>
    <t>72,58</t>
  </si>
  <si>
    <t>DK 4380 BC</t>
  </si>
  <si>
    <t>79,44</t>
  </si>
  <si>
    <t>55/JOUR</t>
  </si>
  <si>
    <t>47,55</t>
  </si>
  <si>
    <t>47,06</t>
  </si>
  <si>
    <t>SOCABEG/SAVANA</t>
  </si>
  <si>
    <t>90/5 JOURS</t>
  </si>
  <si>
    <t>91,54</t>
  </si>
  <si>
    <t>50/2 JOUR</t>
  </si>
  <si>
    <t>44,65</t>
  </si>
  <si>
    <t>41,21</t>
  </si>
  <si>
    <t>30,14</t>
  </si>
  <si>
    <t>38,29</t>
  </si>
  <si>
    <t>44,25</t>
  </si>
  <si>
    <t>40,05</t>
  </si>
  <si>
    <t>50,01</t>
  </si>
  <si>
    <t>36,64</t>
  </si>
  <si>
    <t>49,84</t>
  </si>
  <si>
    <t>43,01</t>
  </si>
  <si>
    <t>40,11</t>
  </si>
  <si>
    <t>50,26</t>
  </si>
  <si>
    <t>46,07</t>
  </si>
  <si>
    <t>49,01</t>
  </si>
  <si>
    <t>35,31</t>
  </si>
  <si>
    <t>39,13</t>
  </si>
  <si>
    <t>48,04</t>
  </si>
  <si>
    <t>37,6</t>
  </si>
  <si>
    <t>40,04</t>
  </si>
  <si>
    <t>57,95</t>
  </si>
  <si>
    <t>80/2 JOUR</t>
  </si>
  <si>
    <t>71,42</t>
  </si>
  <si>
    <t>67,47</t>
  </si>
  <si>
    <t>78,25</t>
  </si>
  <si>
    <t>78,89</t>
  </si>
  <si>
    <t>70,88</t>
  </si>
  <si>
    <t>40/JOUR</t>
  </si>
  <si>
    <t>41,81</t>
  </si>
  <si>
    <t>40,45</t>
  </si>
  <si>
    <t>37,42</t>
  </si>
  <si>
    <t>35,02</t>
  </si>
  <si>
    <t>37,03</t>
  </si>
  <si>
    <t>37,33</t>
  </si>
  <si>
    <t>39,68</t>
  </si>
  <si>
    <t>77,96</t>
  </si>
  <si>
    <t>26,11</t>
  </si>
  <si>
    <t>59,22</t>
  </si>
  <si>
    <t>78,21</t>
  </si>
  <si>
    <t>40,25</t>
  </si>
  <si>
    <t>70,1</t>
  </si>
  <si>
    <t>59,15</t>
  </si>
  <si>
    <t>58,77</t>
  </si>
  <si>
    <t>40,01</t>
  </si>
  <si>
    <t>50,92</t>
  </si>
  <si>
    <t>45,1</t>
  </si>
  <si>
    <t>64,15</t>
  </si>
  <si>
    <t>50,04</t>
  </si>
  <si>
    <t>50,9</t>
  </si>
  <si>
    <t>50,09</t>
  </si>
  <si>
    <t>135,2</t>
  </si>
  <si>
    <t>60+70</t>
  </si>
  <si>
    <t>20/VENDREDI</t>
  </si>
  <si>
    <t>20/MARDI</t>
  </si>
  <si>
    <t>4,3</t>
  </si>
  <si>
    <t>2,88</t>
  </si>
  <si>
    <t>1,44</t>
  </si>
  <si>
    <t>78,73</t>
  </si>
  <si>
    <t>13/8/18</t>
  </si>
  <si>
    <t>14/8/18</t>
  </si>
  <si>
    <t>15/8/18</t>
  </si>
  <si>
    <t>16/8/18</t>
  </si>
  <si>
    <t>17/8/18</t>
  </si>
  <si>
    <t>18/8/18</t>
  </si>
  <si>
    <t>19/8/18</t>
  </si>
  <si>
    <t>20/8/18</t>
  </si>
  <si>
    <t>21/8/18</t>
  </si>
  <si>
    <t>22/8/18</t>
  </si>
  <si>
    <t>23/8/18</t>
  </si>
  <si>
    <t>24/8/18</t>
  </si>
  <si>
    <t>CH 1845</t>
  </si>
  <si>
    <t>GCO</t>
  </si>
  <si>
    <t>DK 8465 BG</t>
  </si>
  <si>
    <t>TH 0724 H</t>
  </si>
  <si>
    <t>DK 4907 BB</t>
  </si>
  <si>
    <t>AUTRE</t>
  </si>
  <si>
    <t>DK 0334 BK</t>
  </si>
  <si>
    <t>13/09/2018</t>
  </si>
  <si>
    <t>14/09/2018</t>
  </si>
  <si>
    <t>15/09/2018</t>
  </si>
  <si>
    <t>16/09/2018</t>
  </si>
  <si>
    <t>17/09/2018</t>
  </si>
  <si>
    <t>18/09/2018</t>
  </si>
  <si>
    <t>19/09/2018</t>
  </si>
  <si>
    <t>20/09/2018</t>
  </si>
  <si>
    <t>21/09/2018</t>
  </si>
  <si>
    <t>22/09/2018</t>
  </si>
  <si>
    <t>23/09/2018</t>
  </si>
  <si>
    <t>24/09/2018</t>
  </si>
  <si>
    <t>25/09/2018</t>
  </si>
  <si>
    <t>26/09/2018</t>
  </si>
  <si>
    <t>27/09/2018</t>
  </si>
  <si>
    <t>28/09/2018</t>
  </si>
  <si>
    <t>29/09/2018</t>
  </si>
  <si>
    <t>30/09/2018</t>
  </si>
  <si>
    <t>DK 9680 AX</t>
  </si>
  <si>
    <t>CH 1823</t>
  </si>
  <si>
    <t>ch 1845</t>
  </si>
  <si>
    <t>CH 1815</t>
  </si>
  <si>
    <t>MOTO 1 MODOU NDOYE</t>
  </si>
  <si>
    <t>MOTO 2 SADIBOU</t>
  </si>
  <si>
    <t>MOTO 3 DJIBY TOURE</t>
  </si>
  <si>
    <t>MOTO 4 OUSEYNOU SOW</t>
  </si>
  <si>
    <t>MOTO 5 TALLA</t>
  </si>
  <si>
    <t>MOTO 8 MOHAMED BODIAN</t>
  </si>
  <si>
    <t>MOTO 9 AZIZ SECK</t>
  </si>
  <si>
    <t>MOTO 10 OUSEYNOU KONATE</t>
  </si>
  <si>
    <t>MOTO 6 OUSMANE CAMARA</t>
  </si>
  <si>
    <t>MOTO 7 DIELANI</t>
  </si>
  <si>
    <t>DK</t>
  </si>
  <si>
    <t>DK 4812 AL</t>
  </si>
  <si>
    <t>DK 0352 BK</t>
  </si>
  <si>
    <t>DK 6398 AT</t>
  </si>
  <si>
    <t>DK 0385 B</t>
  </si>
  <si>
    <t>DK 5723 BF</t>
  </si>
  <si>
    <t>DK 4572 H</t>
  </si>
  <si>
    <t>CH 1878</t>
  </si>
  <si>
    <t>13/10/2018</t>
  </si>
  <si>
    <t>14/10/2018</t>
  </si>
  <si>
    <t>15/10/2018</t>
  </si>
  <si>
    <t>16/10/2018</t>
  </si>
  <si>
    <t>17/10/2018</t>
  </si>
  <si>
    <t>18/10/2018</t>
  </si>
  <si>
    <t>19/10/2018</t>
  </si>
  <si>
    <t>20/10/2018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</si>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</sst>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F8CBAD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1" xfId="0" applyBorder="1"/>
    <xf numFmtId="0" fontId="0" fillId="9" borderId="0" xfId="0" applyFill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1" fillId="9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 wrapText="1"/>
    </xf>
    <xf numFmtId="14" fontId="1" fillId="9" borderId="3" xfId="0" applyNumberFormat="1" applyFont="1" applyFill="1" applyBorder="1" applyAlignment="1">
      <alignment vertical="center"/>
    </xf>
    <xf numFmtId="14" fontId="1" fillId="9" borderId="3" xfId="0" applyNumberFormat="1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/>
    <xf numFmtId="0" fontId="0" fillId="0" borderId="20" xfId="0" applyBorder="1" applyAlignment="1">
      <alignment horizontal="center" vertical="center"/>
    </xf>
    <xf numFmtId="0" fontId="0" fillId="0" borderId="20" xfId="0" applyBorder="1"/>
    <xf numFmtId="0" fontId="0" fillId="0" borderId="23" xfId="0" applyBorder="1"/>
    <xf numFmtId="3" fontId="0" fillId="0" borderId="1" xfId="0" applyNumberFormat="1" applyBorder="1"/>
    <xf numFmtId="0" fontId="0" fillId="0" borderId="24" xfId="0" applyBorder="1"/>
    <xf numFmtId="0" fontId="0" fillId="0" borderId="25" xfId="0" applyBorder="1"/>
    <xf numFmtId="3" fontId="0" fillId="0" borderId="11" xfId="0" applyNumberFormat="1" applyBorder="1"/>
    <xf numFmtId="0" fontId="0" fillId="6" borderId="10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18" borderId="21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/>
    <xf numFmtId="0" fontId="0" fillId="15" borderId="21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0" borderId="16" xfId="0" applyBorder="1"/>
    <xf numFmtId="0" fontId="0" fillId="0" borderId="28" xfId="0" applyBorder="1" applyAlignment="1">
      <alignment horizontal="center" vertical="center"/>
    </xf>
    <xf numFmtId="0" fontId="0" fillId="7" borderId="15" xfId="0" applyFill="1" applyBorder="1" applyAlignment="1">
      <alignment vertical="center"/>
    </xf>
    <xf numFmtId="0" fontId="0" fillId="18" borderId="15" xfId="0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8" xfId="0" applyBorder="1"/>
    <xf numFmtId="0" fontId="0" fillId="6" borderId="3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19" borderId="35" xfId="0" applyFill="1" applyBorder="1"/>
    <xf numFmtId="0" fontId="0" fillId="0" borderId="41" xfId="0" applyBorder="1" applyAlignment="1">
      <alignment horizontal="center" vertical="center"/>
    </xf>
    <xf numFmtId="0" fontId="0" fillId="0" borderId="42" xfId="0" applyBorder="1"/>
    <xf numFmtId="0" fontId="0" fillId="0" borderId="1" xfId="0" applyBorder="1" applyAlignment="1">
      <alignment horizontal="center" vertical="center"/>
    </xf>
    <xf numFmtId="0" fontId="0" fillId="0" borderId="43" xfId="0" applyBorder="1"/>
    <xf numFmtId="0" fontId="0" fillId="0" borderId="44" xfId="0" applyBorder="1" applyAlignment="1">
      <alignment horizontal="center" vertical="center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 applyAlignment="1">
      <alignment horizontal="center" vertical="center"/>
    </xf>
    <xf numFmtId="0" fontId="0" fillId="0" borderId="49" xfId="0" applyBorder="1"/>
    <xf numFmtId="0" fontId="0" fillId="0" borderId="50" xfId="0" applyBorder="1"/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horizontal="center"/>
    </xf>
    <xf numFmtId="0" fontId="0" fillId="0" borderId="52" xfId="0" applyBorder="1"/>
    <xf numFmtId="0" fontId="0" fillId="0" borderId="55" xfId="0" applyBorder="1"/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/>
    <xf numFmtId="0" fontId="0" fillId="0" borderId="63" xfId="0" applyBorder="1" applyAlignment="1">
      <alignment vertical="center"/>
    </xf>
    <xf numFmtId="0" fontId="0" fillId="0" borderId="63" xfId="0" applyBorder="1"/>
    <xf numFmtId="0" fontId="0" fillId="0" borderId="64" xfId="0" applyBorder="1"/>
    <xf numFmtId="0" fontId="0" fillId="0" borderId="67" xfId="0" applyBorder="1" applyAlignment="1">
      <alignment horizontal="center"/>
    </xf>
    <xf numFmtId="0" fontId="0" fillId="0" borderId="69" xfId="0" applyBorder="1"/>
    <xf numFmtId="0" fontId="0" fillId="14" borderId="51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0" borderId="72" xfId="0" applyBorder="1" applyAlignment="1">
      <alignment horizontal="center"/>
    </xf>
    <xf numFmtId="0" fontId="0" fillId="19" borderId="61" xfId="0" applyFill="1" applyBorder="1" applyAlignment="1">
      <alignment horizontal="center"/>
    </xf>
    <xf numFmtId="0" fontId="0" fillId="0" borderId="73" xfId="0" applyBorder="1" applyAlignment="1">
      <alignment horizontal="center"/>
    </xf>
    <xf numFmtId="1" fontId="0" fillId="0" borderId="0" xfId="0" applyNumberFormat="1"/>
    <xf numFmtId="0" fontId="0" fillId="0" borderId="74" xfId="0" applyBorder="1"/>
    <xf numFmtId="0" fontId="0" fillId="0" borderId="1" xfId="0" applyBorder="1" applyAlignment="1">
      <alignment horizontal="center"/>
    </xf>
    <xf numFmtId="14" fontId="1" fillId="9" borderId="1" xfId="0" applyNumberFormat="1" applyFont="1" applyFill="1" applyBorder="1" applyAlignment="1">
      <alignment vertical="center"/>
    </xf>
    <xf numFmtId="14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 wrapText="1"/>
    </xf>
    <xf numFmtId="0" fontId="0" fillId="12" borderId="70" xfId="0" applyFill="1" applyBorder="1" applyAlignment="1">
      <alignment horizontal="center" vertical="center"/>
    </xf>
    <xf numFmtId="0" fontId="0" fillId="0" borderId="76" xfId="0" applyBorder="1"/>
    <xf numFmtId="0" fontId="0" fillId="18" borderId="10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10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9" borderId="2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6" borderId="26" xfId="0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1" fillId="10" borderId="33" xfId="0" applyFont="1" applyFill="1" applyBorder="1" applyAlignment="1">
      <alignment horizontal="center" vertical="center"/>
    </xf>
    <xf numFmtId="0" fontId="1" fillId="10" borderId="3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0" borderId="37" xfId="0" applyFill="1" applyBorder="1" applyAlignment="1">
      <alignment horizontal="center" vertical="center"/>
    </xf>
    <xf numFmtId="0" fontId="0" fillId="20" borderId="36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15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16" borderId="15" xfId="0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0" fontId="0" fillId="11" borderId="53" xfId="0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12" borderId="53" xfId="0" applyFill="1" applyBorder="1" applyAlignment="1">
      <alignment horizontal="center" vertical="center"/>
    </xf>
    <xf numFmtId="0" fontId="1" fillId="10" borderId="65" xfId="0" applyFont="1" applyFill="1" applyBorder="1" applyAlignment="1">
      <alignment horizontal="center" vertical="center"/>
    </xf>
    <xf numFmtId="0" fontId="1" fillId="10" borderId="66" xfId="0" applyFont="1" applyFill="1" applyBorder="1" applyAlignment="1">
      <alignment horizontal="center" vertical="center"/>
    </xf>
    <xf numFmtId="0" fontId="1" fillId="10" borderId="68" xfId="0" applyFont="1" applyFill="1" applyBorder="1" applyAlignment="1">
      <alignment horizontal="center" vertical="center"/>
    </xf>
    <xf numFmtId="0" fontId="0" fillId="17" borderId="51" xfId="0" applyFill="1" applyBorder="1" applyAlignment="1">
      <alignment horizontal="center" vertical="center"/>
    </xf>
    <xf numFmtId="0" fontId="0" fillId="17" borderId="53" xfId="0" applyFill="1" applyBorder="1" applyAlignment="1">
      <alignment horizontal="center" vertical="center"/>
    </xf>
    <xf numFmtId="0" fontId="0" fillId="8" borderId="51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 wrapText="1"/>
    </xf>
    <xf numFmtId="0" fontId="0" fillId="4" borderId="53" xfId="0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0" fillId="9" borderId="61" xfId="0" applyFill="1" applyBorder="1" applyAlignment="1">
      <alignment horizontal="center" vertical="center"/>
    </xf>
    <xf numFmtId="0" fontId="0" fillId="9" borderId="70" xfId="0" applyFill="1" applyBorder="1" applyAlignment="1">
      <alignment horizontal="center" vertical="center"/>
    </xf>
    <xf numFmtId="0" fontId="0" fillId="9" borderId="71" xfId="0" applyFill="1" applyBorder="1" applyAlignment="1">
      <alignment horizontal="center" vertical="center"/>
    </xf>
    <xf numFmtId="0" fontId="0" fillId="13" borderId="51" xfId="0" applyFill="1" applyBorder="1" applyAlignment="1">
      <alignment horizontal="center" vertical="center"/>
    </xf>
    <xf numFmtId="0" fontId="0" fillId="13" borderId="53" xfId="0" applyFill="1" applyBorder="1" applyAlignment="1">
      <alignment horizontal="center" vertical="center"/>
    </xf>
    <xf numFmtId="0" fontId="0" fillId="16" borderId="51" xfId="0" applyFill="1" applyBorder="1" applyAlignment="1">
      <alignment horizontal="center" vertical="center"/>
    </xf>
    <xf numFmtId="0" fontId="0" fillId="16" borderId="53" xfId="0" applyFill="1" applyBorder="1" applyAlignment="1">
      <alignment horizontal="center" vertical="center"/>
    </xf>
    <xf numFmtId="0" fontId="0" fillId="16" borderId="54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21" borderId="75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03764"/>
  </sheetPr>
  <dimension ref="A2:AS178"/>
  <sheetViews>
    <sheetView workbookViewId="0">
      <pane xSplit="1" ySplit="2" topLeftCell="B143" activePane="bottomRight" state="frozen"/>
      <selection pane="topRight"/>
      <selection pane="bottomLeft"/>
      <selection pane="bottomRight" activeCell="C23" sqref="C23"/>
    </sheetView>
  </sheetViews>
  <sheetFormatPr baseColWidth="10" defaultColWidth="9.140625" defaultRowHeight="15" x14ac:dyDescent="0.25"/>
  <cols>
    <col min="1" max="1" width="31.140625" customWidth="1"/>
    <col min="2" max="2" width="18" customWidth="1"/>
    <col min="3" max="3" width="19.28515625" bestFit="1" customWidth="1"/>
    <col min="4" max="4" width="11.7109375" customWidth="1"/>
    <col min="5" max="6" width="9.140625" customWidth="1"/>
    <col min="12" max="12" width="13.140625" customWidth="1"/>
    <col min="13" max="13" width="10.140625" bestFit="1" customWidth="1"/>
    <col min="14" max="14" width="10.85546875" customWidth="1"/>
    <col min="15" max="16" width="12.85546875" bestFit="1" customWidth="1"/>
    <col min="17" max="17" width="10.28515625" customWidth="1"/>
    <col min="18" max="18" width="10.7109375" customWidth="1"/>
    <col min="19" max="19" width="10.85546875" customWidth="1"/>
    <col min="20" max="20" width="14.5703125" bestFit="1" customWidth="1"/>
    <col min="21" max="21" width="10.85546875" customWidth="1"/>
    <col min="22" max="22" width="12.85546875" bestFit="1" customWidth="1"/>
    <col min="25" max="25" width="12.85546875" bestFit="1" customWidth="1"/>
    <col min="29" max="29" width="10.42578125" customWidth="1"/>
    <col min="30" max="32" width="10.7109375" customWidth="1"/>
    <col min="33" max="33" width="10.85546875" bestFit="1" customWidth="1"/>
    <col min="34" max="34" width="10.85546875" customWidth="1"/>
    <col min="35" max="35" width="10.85546875" bestFit="1" customWidth="1"/>
    <col min="36" max="36" width="12.7109375" bestFit="1" customWidth="1"/>
    <col min="37" max="37" width="13" customWidth="1"/>
  </cols>
  <sheetData>
    <row r="2" spans="1:45" ht="18" customHeight="1" x14ac:dyDescent="0.25">
      <c r="A2" s="17" t="s">
        <v>0</v>
      </c>
      <c r="B2" s="17" t="s">
        <v>1</v>
      </c>
      <c r="C2" s="18" t="s">
        <v>2</v>
      </c>
      <c r="D2" s="19">
        <v>43105</v>
      </c>
      <c r="E2" s="19">
        <v>43136</v>
      </c>
      <c r="F2" s="19">
        <v>43164</v>
      </c>
      <c r="G2" s="20">
        <v>43195</v>
      </c>
      <c r="H2" s="20">
        <v>43225</v>
      </c>
      <c r="I2" s="20">
        <v>43256</v>
      </c>
      <c r="J2" s="20">
        <v>43286</v>
      </c>
      <c r="K2" s="20">
        <v>43317</v>
      </c>
      <c r="L2" s="20">
        <v>43348</v>
      </c>
      <c r="M2" s="20">
        <v>43378</v>
      </c>
      <c r="N2" s="20">
        <v>43409</v>
      </c>
      <c r="O2" s="20">
        <v>43439</v>
      </c>
      <c r="P2" s="20" t="s">
        <v>3</v>
      </c>
      <c r="Q2" s="20" t="s">
        <v>4</v>
      </c>
      <c r="R2" s="20" t="s">
        <v>5</v>
      </c>
      <c r="S2" s="20" t="s">
        <v>6</v>
      </c>
      <c r="T2" s="20" t="s">
        <v>7</v>
      </c>
      <c r="U2" s="20" t="s">
        <v>8</v>
      </c>
      <c r="V2" s="20" t="s">
        <v>9</v>
      </c>
      <c r="W2" s="20" t="s">
        <v>10</v>
      </c>
      <c r="X2" s="20" t="s">
        <v>11</v>
      </c>
      <c r="Y2" s="20" t="s">
        <v>12</v>
      </c>
      <c r="Z2" s="20" t="s">
        <v>13</v>
      </c>
      <c r="AA2" s="20" t="s">
        <v>14</v>
      </c>
      <c r="AB2" s="20" t="s">
        <v>15</v>
      </c>
      <c r="AC2" s="20" t="s">
        <v>16</v>
      </c>
      <c r="AD2" s="20" t="s">
        <v>17</v>
      </c>
      <c r="AE2" s="20" t="s">
        <v>18</v>
      </c>
      <c r="AF2" s="20" t="s">
        <v>19</v>
      </c>
      <c r="AG2" s="20" t="s">
        <v>20</v>
      </c>
      <c r="AH2" s="20" t="s">
        <v>21</v>
      </c>
      <c r="AI2" s="20" t="s">
        <v>22</v>
      </c>
      <c r="AJ2" s="21" t="s">
        <v>23</v>
      </c>
      <c r="AK2" s="22" t="s">
        <v>24</v>
      </c>
      <c r="AL2" s="2"/>
      <c r="AM2" s="2"/>
      <c r="AN2" s="2"/>
      <c r="AO2" s="2"/>
      <c r="AP2" s="2"/>
      <c r="AQ2" s="2"/>
      <c r="AR2" s="2"/>
      <c r="AS2" s="2"/>
    </row>
    <row r="3" spans="1:45" x14ac:dyDescent="0.25">
      <c r="A3" s="109" t="s">
        <v>25</v>
      </c>
      <c r="B3" s="12" t="s">
        <v>26</v>
      </c>
      <c r="C3" s="13" t="s">
        <v>27</v>
      </c>
      <c r="D3" s="12">
        <v>66</v>
      </c>
      <c r="E3" s="12"/>
      <c r="F3" s="12"/>
      <c r="G3" s="12">
        <v>66</v>
      </c>
      <c r="H3" s="12" t="s">
        <v>28</v>
      </c>
      <c r="I3" s="12"/>
      <c r="J3" s="12">
        <v>66</v>
      </c>
      <c r="K3" s="12"/>
      <c r="L3" s="12">
        <v>66</v>
      </c>
      <c r="M3" s="12"/>
      <c r="N3" s="12">
        <v>66</v>
      </c>
      <c r="O3" s="12"/>
      <c r="P3" s="12">
        <v>66</v>
      </c>
      <c r="Q3" s="12"/>
      <c r="R3" s="12">
        <v>66</v>
      </c>
      <c r="S3" s="12"/>
      <c r="T3" s="12">
        <v>66</v>
      </c>
      <c r="U3" s="12"/>
      <c r="V3" s="12">
        <v>66</v>
      </c>
      <c r="W3" s="12"/>
      <c r="X3" s="12"/>
      <c r="Y3" s="12"/>
      <c r="Z3" s="12">
        <v>66</v>
      </c>
      <c r="AA3" s="12"/>
      <c r="AB3" s="12">
        <v>66</v>
      </c>
      <c r="AC3" s="12"/>
      <c r="AD3" s="12">
        <v>76</v>
      </c>
      <c r="AE3" s="12"/>
      <c r="AF3" s="12">
        <v>66</v>
      </c>
      <c r="AG3" s="12"/>
      <c r="AH3" s="14"/>
      <c r="AI3" s="38">
        <v>868</v>
      </c>
      <c r="AJ3" s="38">
        <v>595</v>
      </c>
      <c r="AK3" s="38" t="s">
        <v>29</v>
      </c>
    </row>
    <row r="4" spans="1:45" x14ac:dyDescent="0.25">
      <c r="A4" s="110"/>
      <c r="B4" s="1" t="s">
        <v>30</v>
      </c>
      <c r="C4" s="3" t="s">
        <v>31</v>
      </c>
      <c r="D4" s="1"/>
      <c r="E4" s="1">
        <v>72</v>
      </c>
      <c r="F4" s="1"/>
      <c r="G4" s="1"/>
      <c r="H4" s="1">
        <v>72</v>
      </c>
      <c r="I4" s="1"/>
      <c r="J4" s="1">
        <v>72</v>
      </c>
      <c r="K4" s="1"/>
      <c r="L4" s="1">
        <v>72</v>
      </c>
      <c r="M4" s="1"/>
      <c r="N4" s="1">
        <v>72</v>
      </c>
      <c r="O4" s="1"/>
      <c r="P4" s="1">
        <v>72</v>
      </c>
      <c r="Q4" s="1"/>
      <c r="R4" s="1">
        <v>72</v>
      </c>
      <c r="S4" s="1"/>
      <c r="T4" s="1">
        <v>72</v>
      </c>
      <c r="U4" s="1"/>
      <c r="V4" s="1">
        <v>72</v>
      </c>
      <c r="W4" s="1"/>
      <c r="X4" s="1"/>
      <c r="Y4" s="1">
        <v>72</v>
      </c>
      <c r="Z4" s="1"/>
      <c r="AA4" s="1">
        <v>72</v>
      </c>
      <c r="AB4" s="1">
        <v>72</v>
      </c>
      <c r="AC4" s="1"/>
      <c r="AD4" s="1">
        <v>72</v>
      </c>
      <c r="AE4" s="1"/>
      <c r="AF4" s="1">
        <v>72</v>
      </c>
      <c r="AG4" s="1"/>
      <c r="AH4" s="8">
        <v>72</v>
      </c>
      <c r="AI4" s="38">
        <v>936</v>
      </c>
      <c r="AJ4" s="38">
        <v>595</v>
      </c>
      <c r="AK4" s="38" t="s">
        <v>32</v>
      </c>
    </row>
    <row r="5" spans="1:45" x14ac:dyDescent="0.25">
      <c r="A5" s="110"/>
      <c r="B5" s="1" t="s">
        <v>33</v>
      </c>
      <c r="C5" s="3" t="s">
        <v>34</v>
      </c>
      <c r="D5" s="1" t="s">
        <v>35</v>
      </c>
      <c r="E5" s="1"/>
      <c r="F5" s="1" t="s">
        <v>36</v>
      </c>
      <c r="G5" s="1"/>
      <c r="H5" s="1">
        <v>70</v>
      </c>
      <c r="I5" s="1"/>
      <c r="J5" s="1" t="s">
        <v>37</v>
      </c>
      <c r="K5" s="1"/>
      <c r="L5" s="1">
        <v>70</v>
      </c>
      <c r="M5" s="1"/>
      <c r="N5" s="1">
        <v>70</v>
      </c>
      <c r="O5" s="1"/>
      <c r="P5" s="1" t="s">
        <v>38</v>
      </c>
      <c r="Q5" s="1"/>
      <c r="R5" s="1" t="s">
        <v>39</v>
      </c>
      <c r="S5" s="1"/>
      <c r="T5" s="1">
        <v>70</v>
      </c>
      <c r="U5" s="1"/>
      <c r="V5" s="1">
        <v>70</v>
      </c>
      <c r="W5" s="1"/>
      <c r="X5" s="1">
        <v>70</v>
      </c>
      <c r="Y5" s="1"/>
      <c r="Z5" s="1">
        <v>70</v>
      </c>
      <c r="AA5" s="1"/>
      <c r="AB5" s="1">
        <v>70</v>
      </c>
      <c r="AC5" s="1"/>
      <c r="AD5" s="1">
        <v>70</v>
      </c>
      <c r="AE5" s="1"/>
      <c r="AF5" s="1">
        <v>70</v>
      </c>
      <c r="AG5" s="1"/>
      <c r="AH5" s="8">
        <v>35</v>
      </c>
      <c r="AI5" s="38">
        <v>973</v>
      </c>
      <c r="AJ5" s="38">
        <v>595</v>
      </c>
      <c r="AK5" s="38" t="s">
        <v>40</v>
      </c>
    </row>
    <row r="6" spans="1:45" x14ac:dyDescent="0.25">
      <c r="A6" s="110"/>
      <c r="B6" s="1" t="s">
        <v>41</v>
      </c>
      <c r="C6" s="3" t="s">
        <v>42</v>
      </c>
      <c r="D6" s="1"/>
      <c r="E6" s="1"/>
      <c r="F6" s="1">
        <v>80</v>
      </c>
      <c r="G6" s="1"/>
      <c r="H6" s="1">
        <v>80</v>
      </c>
      <c r="I6" s="1"/>
      <c r="J6" s="1">
        <v>80</v>
      </c>
      <c r="K6" s="1"/>
      <c r="L6" s="1">
        <v>80</v>
      </c>
      <c r="M6" s="1"/>
      <c r="N6" s="1">
        <v>80</v>
      </c>
      <c r="O6" s="1">
        <v>80</v>
      </c>
      <c r="P6" s="1"/>
      <c r="Q6" s="1">
        <v>80</v>
      </c>
      <c r="R6" s="1"/>
      <c r="S6" s="1"/>
      <c r="T6" s="1">
        <v>80</v>
      </c>
      <c r="U6" s="1"/>
      <c r="V6" s="1">
        <v>80</v>
      </c>
      <c r="W6" s="1">
        <v>80</v>
      </c>
      <c r="X6" s="1"/>
      <c r="Y6" s="1"/>
      <c r="Z6" s="1">
        <v>80</v>
      </c>
      <c r="AA6" s="1"/>
      <c r="AB6" s="1">
        <v>80</v>
      </c>
      <c r="AC6" s="1">
        <v>80</v>
      </c>
      <c r="AD6" s="1"/>
      <c r="AE6" s="1">
        <v>80</v>
      </c>
      <c r="AF6" s="1">
        <v>80</v>
      </c>
      <c r="AG6" s="1"/>
      <c r="AH6" s="8">
        <v>80</v>
      </c>
      <c r="AI6" s="38" t="s">
        <v>43</v>
      </c>
      <c r="AJ6" s="38">
        <v>595</v>
      </c>
      <c r="AK6" s="38" t="s">
        <v>44</v>
      </c>
    </row>
    <row r="7" spans="1:45" x14ac:dyDescent="0.25">
      <c r="A7" s="110"/>
      <c r="B7" s="1" t="s">
        <v>45</v>
      </c>
      <c r="C7" s="3" t="s">
        <v>46</v>
      </c>
      <c r="D7" s="1"/>
      <c r="E7" s="1"/>
      <c r="F7" s="1"/>
      <c r="G7" s="1"/>
      <c r="H7" s="1"/>
      <c r="I7" s="1">
        <v>50</v>
      </c>
      <c r="J7" s="1"/>
      <c r="K7" s="1"/>
      <c r="L7" s="1"/>
      <c r="M7" s="1"/>
      <c r="N7" s="1"/>
      <c r="O7" s="1">
        <v>50</v>
      </c>
      <c r="P7" s="1"/>
      <c r="Q7" s="1"/>
      <c r="R7" s="1">
        <v>50</v>
      </c>
      <c r="S7" s="1"/>
      <c r="T7" s="1"/>
      <c r="U7" s="1">
        <v>50</v>
      </c>
      <c r="V7" s="1"/>
      <c r="W7" s="1"/>
      <c r="X7" s="1">
        <v>50</v>
      </c>
      <c r="Y7" s="1"/>
      <c r="Z7" s="1"/>
      <c r="AA7" s="1">
        <v>50</v>
      </c>
      <c r="AB7" s="1"/>
      <c r="AC7" s="1"/>
      <c r="AD7" s="1">
        <v>50</v>
      </c>
      <c r="AE7" s="1"/>
      <c r="AF7" s="1"/>
      <c r="AG7" s="1">
        <v>50</v>
      </c>
      <c r="AH7" s="8"/>
      <c r="AI7" s="38">
        <v>350</v>
      </c>
      <c r="AJ7" s="38">
        <v>595</v>
      </c>
      <c r="AK7" s="38" t="s">
        <v>47</v>
      </c>
    </row>
    <row r="8" spans="1:45" x14ac:dyDescent="0.25">
      <c r="A8" s="111"/>
      <c r="B8" s="4" t="s">
        <v>48</v>
      </c>
      <c r="C8" s="23" t="s">
        <v>49</v>
      </c>
      <c r="D8" s="4"/>
      <c r="E8" s="4">
        <v>60</v>
      </c>
      <c r="F8" s="4"/>
      <c r="G8" s="4"/>
      <c r="H8" s="4"/>
      <c r="I8" s="4">
        <v>60</v>
      </c>
      <c r="J8" s="4"/>
      <c r="K8" s="4"/>
      <c r="M8" s="4">
        <v>60</v>
      </c>
      <c r="N8" s="4"/>
      <c r="O8" s="4"/>
      <c r="P8" s="4"/>
      <c r="Q8" s="4">
        <v>60</v>
      </c>
      <c r="R8" s="4"/>
      <c r="S8" s="4">
        <v>45</v>
      </c>
      <c r="T8" s="4"/>
      <c r="U8" s="4">
        <v>60</v>
      </c>
      <c r="V8" s="4"/>
      <c r="W8" s="4"/>
      <c r="X8" s="4">
        <v>60</v>
      </c>
      <c r="Y8" s="4"/>
      <c r="Z8" s="4"/>
      <c r="AA8" s="4"/>
      <c r="AB8" s="4"/>
      <c r="AC8" s="4">
        <v>60</v>
      </c>
      <c r="AD8" s="4"/>
      <c r="AE8" s="4"/>
      <c r="AF8" s="4"/>
      <c r="AG8" s="4"/>
      <c r="AH8" s="9">
        <v>60</v>
      </c>
      <c r="AI8" s="38">
        <v>465</v>
      </c>
      <c r="AJ8" s="38">
        <v>595</v>
      </c>
      <c r="AK8" s="38" t="s">
        <v>50</v>
      </c>
    </row>
    <row r="9" spans="1:45" x14ac:dyDescent="0.25">
      <c r="A9" s="115" t="s">
        <v>51</v>
      </c>
      <c r="B9" s="1" t="s">
        <v>52</v>
      </c>
      <c r="C9" s="3" t="s">
        <v>53</v>
      </c>
      <c r="D9" s="1">
        <v>65</v>
      </c>
      <c r="E9" s="1" t="s">
        <v>54</v>
      </c>
      <c r="F9" s="1">
        <v>60</v>
      </c>
      <c r="G9" s="1">
        <v>70</v>
      </c>
      <c r="H9" s="1">
        <v>80</v>
      </c>
      <c r="I9" s="1">
        <v>60</v>
      </c>
      <c r="J9" s="1">
        <v>60</v>
      </c>
      <c r="K9" s="1">
        <v>60</v>
      </c>
      <c r="L9" s="1">
        <v>60</v>
      </c>
      <c r="M9" s="1">
        <v>60</v>
      </c>
      <c r="N9" s="1">
        <v>60</v>
      </c>
      <c r="O9" s="1">
        <v>60</v>
      </c>
      <c r="P9" s="1">
        <v>60</v>
      </c>
      <c r="Q9" s="1">
        <v>60</v>
      </c>
      <c r="R9" s="1">
        <v>60</v>
      </c>
      <c r="S9" s="1">
        <v>60</v>
      </c>
      <c r="T9" s="1">
        <v>70</v>
      </c>
      <c r="U9" s="1">
        <v>60</v>
      </c>
      <c r="V9" s="1"/>
      <c r="W9" s="1"/>
      <c r="X9" s="1" t="s">
        <v>55</v>
      </c>
      <c r="Y9" s="1">
        <v>60</v>
      </c>
      <c r="Z9" s="1">
        <v>60</v>
      </c>
      <c r="AA9" s="1"/>
      <c r="AB9" s="1">
        <v>60</v>
      </c>
      <c r="AC9" s="1">
        <v>60</v>
      </c>
      <c r="AD9" s="1">
        <v>60</v>
      </c>
      <c r="AE9" s="1" t="s">
        <v>56</v>
      </c>
      <c r="AF9" s="1" t="s">
        <v>57</v>
      </c>
      <c r="AG9" s="1">
        <v>65</v>
      </c>
      <c r="AH9" s="8">
        <v>65</v>
      </c>
      <c r="AI9" s="38" t="s">
        <v>58</v>
      </c>
      <c r="AJ9" s="38">
        <v>595</v>
      </c>
      <c r="AK9" s="38" t="s">
        <v>59</v>
      </c>
    </row>
    <row r="10" spans="1:45" ht="15" customHeight="1" x14ac:dyDescent="0.25">
      <c r="A10" s="116"/>
      <c r="B10" s="12" t="s">
        <v>60</v>
      </c>
      <c r="C10" s="13" t="s">
        <v>61</v>
      </c>
      <c r="D10" s="12">
        <v>45</v>
      </c>
      <c r="E10" s="12">
        <v>45</v>
      </c>
      <c r="F10" s="12">
        <v>46</v>
      </c>
      <c r="G10" s="12">
        <v>48</v>
      </c>
      <c r="H10" s="12">
        <v>48</v>
      </c>
      <c r="I10" s="12">
        <v>46</v>
      </c>
      <c r="J10" s="12">
        <v>45</v>
      </c>
      <c r="K10" s="12" t="s">
        <v>62</v>
      </c>
      <c r="L10" s="12">
        <v>48</v>
      </c>
      <c r="M10" s="12">
        <v>46</v>
      </c>
      <c r="N10" s="12">
        <v>46</v>
      </c>
      <c r="O10" s="12">
        <v>46</v>
      </c>
      <c r="P10" s="12">
        <v>45</v>
      </c>
      <c r="Q10" s="12">
        <v>46</v>
      </c>
      <c r="R10" s="12">
        <v>48</v>
      </c>
      <c r="S10" s="12" t="s">
        <v>63</v>
      </c>
      <c r="T10" s="12">
        <v>46</v>
      </c>
      <c r="U10" s="12">
        <v>46</v>
      </c>
      <c r="V10" s="12">
        <v>48</v>
      </c>
      <c r="W10" s="12" t="s">
        <v>64</v>
      </c>
      <c r="X10" s="12" t="s">
        <v>65</v>
      </c>
      <c r="Y10" s="12" t="s">
        <v>66</v>
      </c>
      <c r="Z10" s="12">
        <v>46</v>
      </c>
      <c r="AA10" s="12">
        <v>46</v>
      </c>
      <c r="AB10" s="12">
        <v>45</v>
      </c>
      <c r="AC10" s="12">
        <v>50</v>
      </c>
      <c r="AD10" s="12" t="s">
        <v>67</v>
      </c>
      <c r="AE10" s="12" t="s">
        <v>68</v>
      </c>
      <c r="AF10" s="12" t="s">
        <v>69</v>
      </c>
      <c r="AG10" s="12">
        <v>45.51</v>
      </c>
      <c r="AH10" s="14">
        <v>46.82</v>
      </c>
      <c r="AI10" s="38" t="s">
        <v>70</v>
      </c>
      <c r="AJ10" s="38">
        <v>595</v>
      </c>
      <c r="AK10" s="38" t="s">
        <v>71</v>
      </c>
    </row>
    <row r="11" spans="1:45" ht="15" customHeight="1" x14ac:dyDescent="0.25">
      <c r="A11" s="116"/>
      <c r="B11" s="1" t="s">
        <v>72</v>
      </c>
      <c r="C11" s="3" t="s">
        <v>53</v>
      </c>
      <c r="D11" s="1">
        <v>50</v>
      </c>
      <c r="E11" s="1">
        <v>50</v>
      </c>
      <c r="F11" s="1">
        <v>50</v>
      </c>
      <c r="G11" s="1">
        <v>50</v>
      </c>
      <c r="H11" s="1">
        <v>50</v>
      </c>
      <c r="I11" s="1" t="s">
        <v>73</v>
      </c>
      <c r="J11" s="1">
        <v>50</v>
      </c>
      <c r="K11" s="1">
        <v>51</v>
      </c>
      <c r="L11" s="1">
        <v>50</v>
      </c>
      <c r="M11" s="1">
        <v>50</v>
      </c>
      <c r="N11" s="1">
        <v>50</v>
      </c>
      <c r="O11" s="1">
        <v>50</v>
      </c>
      <c r="P11" s="1">
        <v>50</v>
      </c>
      <c r="Q11" s="1">
        <v>50</v>
      </c>
      <c r="R11" s="1">
        <v>50</v>
      </c>
      <c r="S11" s="1">
        <v>50</v>
      </c>
      <c r="T11" s="1" t="s">
        <v>74</v>
      </c>
      <c r="U11" s="1">
        <v>50</v>
      </c>
      <c r="V11" s="1">
        <v>60</v>
      </c>
      <c r="W11" s="1">
        <v>50</v>
      </c>
      <c r="X11" s="1">
        <v>50</v>
      </c>
      <c r="Y11" s="1">
        <v>50</v>
      </c>
      <c r="Z11" s="1">
        <v>50</v>
      </c>
      <c r="AA11" s="1">
        <v>50</v>
      </c>
      <c r="AB11" s="1">
        <v>50</v>
      </c>
      <c r="AC11" s="1">
        <v>50</v>
      </c>
      <c r="AD11" s="1">
        <v>50</v>
      </c>
      <c r="AE11" s="1">
        <v>60</v>
      </c>
      <c r="AF11" s="1">
        <v>50</v>
      </c>
      <c r="AG11" s="1">
        <v>50</v>
      </c>
      <c r="AH11" s="8">
        <v>50</v>
      </c>
      <c r="AI11" s="38" t="s">
        <v>75</v>
      </c>
      <c r="AJ11" s="38">
        <v>595</v>
      </c>
      <c r="AK11" s="38" t="s">
        <v>76</v>
      </c>
    </row>
    <row r="12" spans="1:45" ht="15" customHeight="1" x14ac:dyDescent="0.25">
      <c r="A12" s="116"/>
      <c r="B12" s="1" t="s">
        <v>77</v>
      </c>
      <c r="C12" s="3" t="s">
        <v>61</v>
      </c>
      <c r="D12" s="1" t="s">
        <v>78</v>
      </c>
      <c r="E12" s="1" t="s">
        <v>79</v>
      </c>
      <c r="F12" s="1" t="s">
        <v>80</v>
      </c>
      <c r="G12" s="1" t="s">
        <v>81</v>
      </c>
      <c r="H12" s="1" t="s">
        <v>82</v>
      </c>
      <c r="I12" s="1">
        <v>42</v>
      </c>
      <c r="J12" s="1" t="s">
        <v>83</v>
      </c>
      <c r="K12" s="1" t="s">
        <v>84</v>
      </c>
      <c r="L12" s="1" t="s">
        <v>85</v>
      </c>
      <c r="M12" s="1" t="s">
        <v>86</v>
      </c>
      <c r="N12" s="1" t="s">
        <v>87</v>
      </c>
      <c r="O12" s="1" t="s">
        <v>88</v>
      </c>
      <c r="P12" s="1" t="s">
        <v>89</v>
      </c>
      <c r="Q12" s="1" t="s">
        <v>90</v>
      </c>
      <c r="R12" s="1">
        <v>43</v>
      </c>
      <c r="S12" s="1" t="s">
        <v>91</v>
      </c>
      <c r="T12" s="1" t="s">
        <v>92</v>
      </c>
      <c r="U12" s="1" t="s">
        <v>93</v>
      </c>
      <c r="V12" s="1" t="s">
        <v>94</v>
      </c>
      <c r="W12" s="1" t="s">
        <v>95</v>
      </c>
      <c r="X12" s="1" t="s">
        <v>81</v>
      </c>
      <c r="Y12" s="1" t="s">
        <v>96</v>
      </c>
      <c r="Z12" s="1" t="s">
        <v>97</v>
      </c>
      <c r="AA12" s="1"/>
      <c r="AB12" s="1" t="s">
        <v>98</v>
      </c>
      <c r="AC12" s="1" t="s">
        <v>99</v>
      </c>
      <c r="AD12" s="1" t="s">
        <v>100</v>
      </c>
      <c r="AE12" s="1" t="s">
        <v>101</v>
      </c>
      <c r="AF12" s="1" t="s">
        <v>102</v>
      </c>
      <c r="AG12" s="1">
        <v>43.19</v>
      </c>
      <c r="AH12" s="8">
        <v>43.15</v>
      </c>
      <c r="AI12" s="38" t="s">
        <v>103</v>
      </c>
      <c r="AJ12" s="38">
        <v>595</v>
      </c>
      <c r="AK12" s="38" t="s">
        <v>104</v>
      </c>
    </row>
    <row r="13" spans="1:45" ht="15" customHeight="1" x14ac:dyDescent="0.25">
      <c r="A13" s="116"/>
      <c r="B13" s="1" t="s">
        <v>105</v>
      </c>
      <c r="C13" s="3" t="s">
        <v>61</v>
      </c>
      <c r="D13" s="1">
        <v>45</v>
      </c>
      <c r="E13" s="1">
        <v>47</v>
      </c>
      <c r="F13" s="1">
        <v>46</v>
      </c>
      <c r="G13" s="1">
        <v>46</v>
      </c>
      <c r="H13" s="1">
        <v>25</v>
      </c>
      <c r="I13" s="1">
        <v>48</v>
      </c>
      <c r="J13" s="1">
        <v>40</v>
      </c>
      <c r="K13" s="1" t="s">
        <v>106</v>
      </c>
      <c r="L13" s="1">
        <v>40</v>
      </c>
      <c r="M13" s="1">
        <v>40</v>
      </c>
      <c r="N13" s="1">
        <v>40</v>
      </c>
      <c r="O13" s="1">
        <v>40</v>
      </c>
      <c r="P13" s="1">
        <v>48</v>
      </c>
      <c r="Q13" s="1">
        <v>45</v>
      </c>
      <c r="R13" s="1">
        <v>47</v>
      </c>
      <c r="S13" s="1"/>
      <c r="T13" s="1">
        <v>48</v>
      </c>
      <c r="U13" s="1">
        <v>48</v>
      </c>
      <c r="V13" s="1">
        <v>48</v>
      </c>
      <c r="W13" s="1" t="s">
        <v>107</v>
      </c>
      <c r="X13" s="1">
        <v>47</v>
      </c>
      <c r="Y13" s="1">
        <v>45</v>
      </c>
      <c r="Z13" s="1">
        <v>46</v>
      </c>
      <c r="AA13" s="1">
        <v>45</v>
      </c>
      <c r="AB13" s="1">
        <v>48</v>
      </c>
      <c r="AC13" s="1"/>
      <c r="AD13" s="1"/>
      <c r="AE13" s="1"/>
      <c r="AF13" s="1"/>
      <c r="AG13" s="1"/>
      <c r="AH13" s="8"/>
      <c r="AI13" s="38" t="s">
        <v>108</v>
      </c>
      <c r="AJ13" s="38">
        <v>595</v>
      </c>
      <c r="AK13" s="38" t="s">
        <v>109</v>
      </c>
    </row>
    <row r="14" spans="1:45" ht="15" customHeight="1" x14ac:dyDescent="0.25">
      <c r="A14" s="116"/>
      <c r="B14" s="1" t="s">
        <v>110</v>
      </c>
      <c r="C14" s="3" t="s">
        <v>61</v>
      </c>
      <c r="D14" s="1"/>
      <c r="E14" s="1"/>
      <c r="F14" s="1">
        <v>43</v>
      </c>
      <c r="G14" s="1">
        <v>43</v>
      </c>
      <c r="H14" s="1">
        <v>47</v>
      </c>
      <c r="I14" s="1">
        <v>47</v>
      </c>
      <c r="J14" s="1">
        <v>47</v>
      </c>
      <c r="K14" s="1">
        <v>43</v>
      </c>
      <c r="L14" s="1" t="s">
        <v>111</v>
      </c>
      <c r="M14" s="1" t="s">
        <v>112</v>
      </c>
      <c r="N14" s="1">
        <v>46</v>
      </c>
      <c r="O14" s="1" t="s">
        <v>113</v>
      </c>
      <c r="P14" s="1">
        <v>43</v>
      </c>
      <c r="Q14" s="1">
        <v>45</v>
      </c>
      <c r="R14" s="1">
        <v>45</v>
      </c>
      <c r="S14" s="1">
        <v>45</v>
      </c>
      <c r="T14" s="1">
        <v>46</v>
      </c>
      <c r="U14" s="1">
        <v>45</v>
      </c>
      <c r="V14" s="1">
        <v>58</v>
      </c>
      <c r="W14" s="1">
        <v>46</v>
      </c>
      <c r="X14" s="1">
        <v>46</v>
      </c>
      <c r="Y14" s="1" t="s">
        <v>114</v>
      </c>
      <c r="Z14" s="1">
        <v>50</v>
      </c>
      <c r="AA14" s="1">
        <v>50</v>
      </c>
      <c r="AB14" s="1">
        <v>50</v>
      </c>
      <c r="AC14" s="1" t="s">
        <v>115</v>
      </c>
      <c r="AD14" s="1">
        <v>45</v>
      </c>
      <c r="AE14" s="1">
        <v>48</v>
      </c>
      <c r="AF14" s="1">
        <v>48</v>
      </c>
      <c r="AG14" s="28">
        <v>46029</v>
      </c>
      <c r="AH14" s="8" t="s">
        <v>116</v>
      </c>
      <c r="AI14" s="38" t="s">
        <v>117</v>
      </c>
      <c r="AJ14" s="38">
        <v>595</v>
      </c>
      <c r="AK14" s="38" t="s">
        <v>118</v>
      </c>
    </row>
    <row r="15" spans="1:45" ht="15" customHeight="1" x14ac:dyDescent="0.25">
      <c r="A15" s="116"/>
      <c r="B15" s="1" t="s">
        <v>119</v>
      </c>
      <c r="C15" s="3" t="s">
        <v>61</v>
      </c>
      <c r="D15" s="1">
        <v>43</v>
      </c>
      <c r="E15" s="1">
        <v>43</v>
      </c>
      <c r="F15" s="1">
        <v>43</v>
      </c>
      <c r="G15" s="1">
        <v>45</v>
      </c>
      <c r="H15" s="1">
        <v>46</v>
      </c>
      <c r="I15" s="1">
        <v>46</v>
      </c>
      <c r="J15" s="1">
        <v>45</v>
      </c>
      <c r="K15" s="1">
        <v>45</v>
      </c>
      <c r="L15" s="1">
        <v>45</v>
      </c>
      <c r="M15" s="1">
        <v>46</v>
      </c>
      <c r="N15" s="1">
        <v>45</v>
      </c>
      <c r="O15" s="1">
        <v>45</v>
      </c>
      <c r="P15" s="1">
        <v>45</v>
      </c>
      <c r="Q15" s="1">
        <v>46</v>
      </c>
      <c r="R15" s="1">
        <v>45</v>
      </c>
      <c r="S15" s="1">
        <v>45</v>
      </c>
      <c r="T15" s="1">
        <v>45</v>
      </c>
      <c r="U15" s="1">
        <v>45</v>
      </c>
      <c r="V15" s="1">
        <v>45</v>
      </c>
      <c r="W15" s="1">
        <v>46</v>
      </c>
      <c r="X15" s="1">
        <v>46</v>
      </c>
      <c r="Y15" s="1">
        <v>45</v>
      </c>
      <c r="Z15" s="1">
        <v>45</v>
      </c>
      <c r="AA15" s="1">
        <v>45</v>
      </c>
      <c r="AB15" s="1">
        <v>45</v>
      </c>
      <c r="AC15" s="1">
        <v>45</v>
      </c>
      <c r="AD15" s="1">
        <v>45</v>
      </c>
      <c r="AE15" s="1" t="s">
        <v>120</v>
      </c>
      <c r="AF15" s="1">
        <v>45</v>
      </c>
      <c r="AG15" s="1">
        <v>45</v>
      </c>
      <c r="AH15" s="8">
        <v>45</v>
      </c>
      <c r="AI15" s="38" t="s">
        <v>121</v>
      </c>
      <c r="AJ15" s="38">
        <v>595</v>
      </c>
      <c r="AK15" s="38" t="s">
        <v>122</v>
      </c>
    </row>
    <row r="16" spans="1:45" x14ac:dyDescent="0.25">
      <c r="A16" s="116"/>
      <c r="B16" s="1" t="s">
        <v>123</v>
      </c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 t="s">
        <v>124</v>
      </c>
      <c r="AC16" s="1" t="s">
        <v>39</v>
      </c>
      <c r="AD16" s="1">
        <v>80</v>
      </c>
      <c r="AE16" s="1">
        <v>70</v>
      </c>
      <c r="AF16" s="1">
        <v>60</v>
      </c>
      <c r="AG16" s="1">
        <v>80</v>
      </c>
      <c r="AH16" s="8">
        <v>60</v>
      </c>
      <c r="AI16" s="38">
        <v>286</v>
      </c>
      <c r="AJ16" s="38">
        <v>596</v>
      </c>
      <c r="AK16" s="38" t="s">
        <v>125</v>
      </c>
    </row>
    <row r="17" spans="1:37" x14ac:dyDescent="0.25">
      <c r="A17" s="116"/>
      <c r="B17" s="1" t="s">
        <v>126</v>
      </c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>
        <v>105</v>
      </c>
      <c r="AD17" s="1"/>
      <c r="AE17" s="1"/>
      <c r="AF17" s="1"/>
      <c r="AG17" s="1"/>
      <c r="AH17" s="8">
        <v>48</v>
      </c>
      <c r="AI17" s="38">
        <v>105</v>
      </c>
      <c r="AJ17" s="38">
        <v>597</v>
      </c>
      <c r="AK17" s="38" t="s">
        <v>127</v>
      </c>
    </row>
    <row r="18" spans="1:37" x14ac:dyDescent="0.25">
      <c r="A18" s="116"/>
      <c r="B18" s="1" t="s">
        <v>128</v>
      </c>
      <c r="C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 t="s">
        <v>129</v>
      </c>
      <c r="AC18" s="1" t="s">
        <v>130</v>
      </c>
      <c r="AD18" s="1">
        <v>55</v>
      </c>
      <c r="AE18" s="1">
        <v>70</v>
      </c>
      <c r="AF18" s="1">
        <v>60</v>
      </c>
      <c r="AG18" s="1">
        <v>80</v>
      </c>
      <c r="AH18" s="8">
        <v>60</v>
      </c>
      <c r="AI18" s="38">
        <v>195</v>
      </c>
      <c r="AJ18" s="38">
        <v>598</v>
      </c>
      <c r="AK18" s="38" t="s">
        <v>131</v>
      </c>
    </row>
    <row r="19" spans="1:37" x14ac:dyDescent="0.25">
      <c r="A19" s="116"/>
      <c r="B19" s="1" t="s">
        <v>132</v>
      </c>
      <c r="C19" s="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 t="s">
        <v>133</v>
      </c>
      <c r="AE19" s="1"/>
      <c r="AF19" s="1"/>
      <c r="AG19" s="1"/>
      <c r="AH19" s="8"/>
      <c r="AI19" s="38">
        <v>77</v>
      </c>
      <c r="AJ19" s="38">
        <v>599</v>
      </c>
      <c r="AK19" s="38" t="s">
        <v>134</v>
      </c>
    </row>
    <row r="20" spans="1:37" x14ac:dyDescent="0.25">
      <c r="A20" s="116"/>
      <c r="B20" s="1" t="s">
        <v>135</v>
      </c>
      <c r="C20" s="3"/>
      <c r="D20" s="1"/>
      <c r="E20" s="1"/>
      <c r="F20" s="1"/>
      <c r="G20" s="1"/>
      <c r="H20" s="1"/>
      <c r="I20" s="1"/>
      <c r="J20" s="1"/>
      <c r="K20" s="1"/>
      <c r="L20" s="2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 t="s">
        <v>136</v>
      </c>
      <c r="AE20" s="1"/>
      <c r="AF20" s="1"/>
      <c r="AG20" s="1"/>
      <c r="AH20" s="8"/>
      <c r="AI20" s="38">
        <v>71</v>
      </c>
      <c r="AJ20" s="38">
        <v>595</v>
      </c>
      <c r="AK20" s="38" t="s">
        <v>137</v>
      </c>
    </row>
    <row r="21" spans="1:37" x14ac:dyDescent="0.25">
      <c r="A21" s="116"/>
      <c r="B21" s="4" t="s">
        <v>138</v>
      </c>
      <c r="C21" s="23" t="s">
        <v>61</v>
      </c>
      <c r="D21" s="4"/>
      <c r="E21" s="4"/>
      <c r="F21" s="4">
        <v>48</v>
      </c>
      <c r="G21" s="4">
        <v>48</v>
      </c>
      <c r="H21" s="4">
        <v>48</v>
      </c>
      <c r="I21" s="4">
        <v>48</v>
      </c>
      <c r="J21" s="4">
        <v>48</v>
      </c>
      <c r="K21" s="4">
        <v>48</v>
      </c>
      <c r="L21" s="4">
        <v>48</v>
      </c>
      <c r="M21" s="4">
        <v>48</v>
      </c>
      <c r="N21" s="4">
        <v>48</v>
      </c>
      <c r="O21" s="4">
        <v>45</v>
      </c>
      <c r="P21" s="4">
        <v>48</v>
      </c>
      <c r="Q21" s="4">
        <v>48</v>
      </c>
      <c r="R21" s="4">
        <v>48</v>
      </c>
      <c r="S21" s="4">
        <v>48</v>
      </c>
      <c r="T21" s="4">
        <v>48</v>
      </c>
      <c r="U21" s="4"/>
      <c r="V21" s="4"/>
      <c r="W21" s="4"/>
      <c r="X21" s="4">
        <v>66</v>
      </c>
      <c r="Y21" s="4"/>
      <c r="Z21" s="4"/>
      <c r="AA21" s="4"/>
      <c r="AB21" s="4"/>
      <c r="AC21" s="4"/>
      <c r="AD21" s="4"/>
      <c r="AE21" s="4"/>
      <c r="AF21" s="4"/>
      <c r="AG21" s="4"/>
      <c r="AH21" s="9"/>
      <c r="AI21" s="38">
        <v>783</v>
      </c>
      <c r="AJ21" s="38">
        <v>595</v>
      </c>
      <c r="AK21" s="38" t="s">
        <v>139</v>
      </c>
    </row>
    <row r="22" spans="1:37" x14ac:dyDescent="0.25">
      <c r="A22" s="116"/>
      <c r="B22" s="12" t="s">
        <v>140</v>
      </c>
      <c r="C22" s="13" t="s">
        <v>141</v>
      </c>
      <c r="D22" s="12" t="s">
        <v>142</v>
      </c>
      <c r="E22" s="12" t="s">
        <v>143</v>
      </c>
      <c r="F22" s="12" t="s">
        <v>144</v>
      </c>
      <c r="G22" s="12" t="s">
        <v>145</v>
      </c>
      <c r="H22" s="12">
        <v>48</v>
      </c>
      <c r="I22" s="12">
        <v>48</v>
      </c>
      <c r="J22" s="12" t="s">
        <v>146</v>
      </c>
      <c r="K22" s="12" t="s">
        <v>147</v>
      </c>
      <c r="L22" s="12" t="s">
        <v>148</v>
      </c>
      <c r="M22" s="12" t="s">
        <v>149</v>
      </c>
      <c r="N22" s="12" t="s">
        <v>150</v>
      </c>
      <c r="O22" s="12" t="s">
        <v>151</v>
      </c>
      <c r="P22" s="12" t="s">
        <v>152</v>
      </c>
      <c r="Q22" s="12">
        <v>48</v>
      </c>
      <c r="R22" s="12" t="s">
        <v>153</v>
      </c>
      <c r="S22" s="12" t="s">
        <v>154</v>
      </c>
      <c r="T22" s="12">
        <v>48</v>
      </c>
      <c r="U22" s="12" t="s">
        <v>155</v>
      </c>
      <c r="V22" s="12" t="s">
        <v>156</v>
      </c>
      <c r="W22" s="12" t="s">
        <v>157</v>
      </c>
      <c r="X22" s="12">
        <v>48</v>
      </c>
      <c r="Y22" s="12" t="s">
        <v>158</v>
      </c>
      <c r="Z22" s="12" t="s">
        <v>159</v>
      </c>
      <c r="AA22" s="12"/>
      <c r="AB22" s="12"/>
      <c r="AC22" s="12"/>
      <c r="AD22" s="12"/>
      <c r="AE22" s="12" t="s">
        <v>160</v>
      </c>
      <c r="AF22" s="12"/>
      <c r="AG22" s="12"/>
      <c r="AH22" s="14"/>
      <c r="AI22" s="38" t="s">
        <v>161</v>
      </c>
      <c r="AJ22" s="38">
        <v>595</v>
      </c>
      <c r="AK22" s="38" t="s">
        <v>162</v>
      </c>
    </row>
    <row r="23" spans="1:37" x14ac:dyDescent="0.25">
      <c r="A23" s="116"/>
      <c r="B23" s="1" t="s">
        <v>163</v>
      </c>
      <c r="C23" s="3"/>
      <c r="D23" s="1">
        <v>48</v>
      </c>
      <c r="E23" s="1" t="s">
        <v>164</v>
      </c>
      <c r="F23" s="1">
        <v>48</v>
      </c>
      <c r="G23" s="1">
        <v>48</v>
      </c>
      <c r="H23" s="1" t="s">
        <v>165</v>
      </c>
      <c r="I23" s="1" t="s">
        <v>166</v>
      </c>
      <c r="J23" s="1">
        <v>58</v>
      </c>
      <c r="K23" s="1">
        <v>46</v>
      </c>
      <c r="L23" s="1" t="s">
        <v>167</v>
      </c>
      <c r="M23" s="1">
        <v>48</v>
      </c>
      <c r="N23" s="1"/>
      <c r="O23" s="1"/>
      <c r="P23" s="1"/>
      <c r="Q23" s="1"/>
      <c r="R23" s="1">
        <v>48</v>
      </c>
      <c r="S23" s="1">
        <v>48</v>
      </c>
      <c r="T23" s="1" t="s">
        <v>168</v>
      </c>
      <c r="U23" s="1"/>
      <c r="V23" s="1">
        <v>46</v>
      </c>
      <c r="W23" s="1" t="s">
        <v>169</v>
      </c>
      <c r="X23" s="1" t="s">
        <v>170</v>
      </c>
      <c r="Y23" s="1">
        <v>47</v>
      </c>
      <c r="Z23" s="1">
        <v>48</v>
      </c>
      <c r="AA23" s="1" t="s">
        <v>171</v>
      </c>
      <c r="AB23" s="1">
        <v>48</v>
      </c>
      <c r="AC23" s="1" t="s">
        <v>172</v>
      </c>
      <c r="AD23" s="1"/>
      <c r="AE23" s="1"/>
      <c r="AF23" s="1"/>
      <c r="AG23" s="1"/>
      <c r="AH23" s="8"/>
      <c r="AI23" s="38">
        <v>980</v>
      </c>
      <c r="AJ23" s="38">
        <v>595</v>
      </c>
      <c r="AK23" s="38" t="s">
        <v>173</v>
      </c>
    </row>
    <row r="24" spans="1:37" x14ac:dyDescent="0.25">
      <c r="A24" s="116"/>
      <c r="B24" s="1" t="s">
        <v>174</v>
      </c>
      <c r="C24" s="3" t="s">
        <v>61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>
        <v>48</v>
      </c>
      <c r="V24" s="1">
        <v>48</v>
      </c>
      <c r="W24" s="1">
        <v>48</v>
      </c>
      <c r="X24" s="1">
        <v>48</v>
      </c>
      <c r="Y24" s="1">
        <v>48</v>
      </c>
      <c r="Z24" s="1">
        <v>48</v>
      </c>
      <c r="AA24" s="1">
        <v>48</v>
      </c>
      <c r="AB24" s="1">
        <v>48</v>
      </c>
      <c r="AC24" s="1"/>
      <c r="AD24" s="1" t="s">
        <v>175</v>
      </c>
      <c r="AE24" s="1"/>
      <c r="AF24" s="1"/>
      <c r="AG24" s="1"/>
      <c r="AH24" s="8"/>
      <c r="AI24" s="38">
        <v>430</v>
      </c>
      <c r="AJ24" s="38">
        <v>595</v>
      </c>
      <c r="AK24" s="38" t="s">
        <v>176</v>
      </c>
    </row>
    <row r="25" spans="1:37" x14ac:dyDescent="0.25">
      <c r="A25" s="116"/>
      <c r="B25" s="1" t="s">
        <v>177</v>
      </c>
      <c r="C25" s="3"/>
      <c r="D25" s="1"/>
      <c r="E25" s="1" t="s">
        <v>178</v>
      </c>
      <c r="F25" s="1"/>
      <c r="G25" s="1" t="s">
        <v>179</v>
      </c>
      <c r="H25" s="1"/>
      <c r="I25" s="1"/>
      <c r="J25" s="1" t="s">
        <v>180</v>
      </c>
      <c r="K25" s="1"/>
      <c r="L25" s="1"/>
      <c r="M25" s="1"/>
      <c r="N25" s="1"/>
      <c r="O25" s="1"/>
      <c r="P25" s="1"/>
      <c r="Q25" s="1">
        <v>75</v>
      </c>
      <c r="R25" s="1"/>
      <c r="S25" s="1"/>
      <c r="T25" s="1"/>
      <c r="U25" s="1"/>
      <c r="V25" s="1" t="s">
        <v>181</v>
      </c>
      <c r="W25" s="1"/>
      <c r="X25" s="1"/>
      <c r="Y25" s="1"/>
      <c r="Z25" s="1">
        <v>75</v>
      </c>
      <c r="AA25" s="1"/>
      <c r="AB25" s="1"/>
      <c r="AC25" s="1"/>
      <c r="AD25" s="1"/>
      <c r="AE25" s="1">
        <v>75</v>
      </c>
      <c r="AF25" s="1"/>
      <c r="AG25" s="1">
        <v>80</v>
      </c>
      <c r="AH25" s="8"/>
      <c r="AI25" s="38">
        <v>551</v>
      </c>
      <c r="AJ25" s="38">
        <v>595</v>
      </c>
      <c r="AK25" s="38" t="s">
        <v>182</v>
      </c>
    </row>
    <row r="26" spans="1:37" x14ac:dyDescent="0.25">
      <c r="A26" s="116"/>
      <c r="B26" s="11" t="s">
        <v>183</v>
      </c>
      <c r="C26" s="15" t="s">
        <v>61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6"/>
      <c r="AI26" s="38" t="s">
        <v>184</v>
      </c>
      <c r="AJ26" s="38">
        <v>595</v>
      </c>
      <c r="AK26" s="38" t="s">
        <v>184</v>
      </c>
    </row>
    <row r="27" spans="1:37" x14ac:dyDescent="0.25">
      <c r="A27" s="117" t="s">
        <v>185</v>
      </c>
      <c r="B27" s="5" t="s">
        <v>186</v>
      </c>
      <c r="C27" s="6" t="s">
        <v>187</v>
      </c>
      <c r="D27" s="5"/>
      <c r="E27" s="5">
        <v>80</v>
      </c>
      <c r="F27" s="5"/>
      <c r="G27" s="5"/>
      <c r="H27" s="5">
        <v>80</v>
      </c>
      <c r="I27" s="5"/>
      <c r="J27" s="5"/>
      <c r="K27" s="5">
        <v>80</v>
      </c>
      <c r="L27" s="5">
        <v>10</v>
      </c>
      <c r="M27" s="5"/>
      <c r="N27" s="5">
        <v>80</v>
      </c>
      <c r="O27" s="5"/>
      <c r="P27" s="5"/>
      <c r="Q27" s="5">
        <v>80</v>
      </c>
      <c r="R27" s="5"/>
      <c r="S27" s="5"/>
      <c r="T27" s="5">
        <v>80</v>
      </c>
      <c r="U27" s="5"/>
      <c r="V27" s="5"/>
      <c r="W27" s="5">
        <v>80</v>
      </c>
      <c r="X27" s="5"/>
      <c r="Y27" s="5"/>
      <c r="Z27" s="5">
        <v>80</v>
      </c>
      <c r="AA27" s="5"/>
      <c r="AB27" s="5"/>
      <c r="AC27" s="5">
        <v>80</v>
      </c>
      <c r="AD27" s="5"/>
      <c r="AE27" s="5"/>
      <c r="AF27" s="5"/>
      <c r="AG27" s="5"/>
      <c r="AH27" s="7"/>
      <c r="AI27" s="38">
        <v>730</v>
      </c>
      <c r="AJ27" s="38">
        <v>595</v>
      </c>
      <c r="AK27" s="38" t="s">
        <v>188</v>
      </c>
    </row>
    <row r="28" spans="1:37" x14ac:dyDescent="0.25">
      <c r="A28" s="117"/>
      <c r="B28" s="1" t="s">
        <v>189</v>
      </c>
      <c r="C28" s="3" t="s">
        <v>187</v>
      </c>
      <c r="D28" s="1"/>
      <c r="E28" s="1"/>
      <c r="F28" s="1"/>
      <c r="G28" s="1">
        <v>80</v>
      </c>
      <c r="H28" s="1"/>
      <c r="I28" s="1"/>
      <c r="J28" s="1">
        <v>80</v>
      </c>
      <c r="K28" s="1"/>
      <c r="L28" s="1"/>
      <c r="M28" s="1">
        <v>80</v>
      </c>
      <c r="N28" s="1"/>
      <c r="O28" s="1"/>
      <c r="P28" s="1">
        <v>80</v>
      </c>
      <c r="Q28" s="1"/>
      <c r="R28" s="1"/>
      <c r="S28" s="1">
        <v>80</v>
      </c>
      <c r="T28" s="1"/>
      <c r="U28" s="1"/>
      <c r="V28" s="1">
        <v>80</v>
      </c>
      <c r="W28" s="1"/>
      <c r="X28" s="1">
        <v>80</v>
      </c>
      <c r="Y28" s="1"/>
      <c r="Z28" s="1"/>
      <c r="AA28" s="1"/>
      <c r="AB28" s="1">
        <v>80</v>
      </c>
      <c r="AC28" s="1"/>
      <c r="AD28" s="1"/>
      <c r="AE28" s="1">
        <v>80</v>
      </c>
      <c r="AF28" s="1"/>
      <c r="AG28" s="1"/>
      <c r="AH28" s="8">
        <v>80</v>
      </c>
      <c r="AI28" s="38">
        <v>720</v>
      </c>
      <c r="AJ28" s="38">
        <v>595</v>
      </c>
      <c r="AK28" s="38" t="s">
        <v>190</v>
      </c>
    </row>
    <row r="29" spans="1:37" x14ac:dyDescent="0.25">
      <c r="A29" s="117"/>
      <c r="B29" s="4" t="s">
        <v>191</v>
      </c>
      <c r="C29" s="23" t="s">
        <v>187</v>
      </c>
      <c r="D29" s="4"/>
      <c r="E29" s="4"/>
      <c r="F29" s="4">
        <v>80</v>
      </c>
      <c r="G29" s="4"/>
      <c r="H29" s="4"/>
      <c r="I29" s="4">
        <v>80</v>
      </c>
      <c r="J29" s="4"/>
      <c r="K29" s="4"/>
      <c r="L29" s="4">
        <v>90</v>
      </c>
      <c r="M29" s="4"/>
      <c r="N29" s="4"/>
      <c r="O29" s="4">
        <v>95</v>
      </c>
      <c r="P29" s="4"/>
      <c r="Q29" s="4"/>
      <c r="R29" s="4">
        <v>80</v>
      </c>
      <c r="S29" s="4"/>
      <c r="T29" s="4"/>
      <c r="U29" s="4">
        <v>80</v>
      </c>
      <c r="V29" s="4"/>
      <c r="W29" s="4"/>
      <c r="X29" s="4">
        <v>80</v>
      </c>
      <c r="Y29" s="4"/>
      <c r="Z29" s="4"/>
      <c r="AA29" s="4">
        <v>80</v>
      </c>
      <c r="AB29" s="4"/>
      <c r="AC29" s="4"/>
      <c r="AD29" s="4">
        <v>98</v>
      </c>
      <c r="AE29" s="4"/>
      <c r="AF29" s="4"/>
      <c r="AG29" s="4">
        <v>80</v>
      </c>
      <c r="AH29" s="9"/>
      <c r="AI29" s="38">
        <v>763</v>
      </c>
      <c r="AJ29" s="38">
        <v>595</v>
      </c>
      <c r="AK29" s="38" t="s">
        <v>192</v>
      </c>
    </row>
    <row r="30" spans="1:37" x14ac:dyDescent="0.25">
      <c r="A30" s="117"/>
      <c r="B30" s="12" t="s">
        <v>193</v>
      </c>
      <c r="C30" s="13" t="s">
        <v>194</v>
      </c>
      <c r="D30" s="12" t="s">
        <v>195</v>
      </c>
      <c r="E30" s="12"/>
      <c r="F30" s="12"/>
      <c r="G30" s="12"/>
      <c r="H30" s="12">
        <v>40</v>
      </c>
      <c r="I30" s="12">
        <v>40</v>
      </c>
      <c r="J30" s="12">
        <v>50</v>
      </c>
      <c r="K30" s="12">
        <v>95</v>
      </c>
      <c r="L30" s="12"/>
      <c r="M30" s="12">
        <v>85</v>
      </c>
      <c r="N30" s="12"/>
      <c r="O30" s="12" t="s">
        <v>196</v>
      </c>
      <c r="P30" s="12"/>
      <c r="Q30" s="12" t="s">
        <v>197</v>
      </c>
      <c r="R30" s="12"/>
      <c r="S30" s="12" t="s">
        <v>198</v>
      </c>
      <c r="T30" s="12"/>
      <c r="U30" s="12" t="s">
        <v>199</v>
      </c>
      <c r="V30" s="12"/>
      <c r="W30" s="12">
        <v>80</v>
      </c>
      <c r="X30" s="12"/>
      <c r="Y30" s="12" t="s">
        <v>200</v>
      </c>
      <c r="Z30" s="12"/>
      <c r="AA30" s="12"/>
      <c r="AB30" s="12"/>
      <c r="AC30" s="12"/>
      <c r="AD30" s="12"/>
      <c r="AE30" s="12"/>
      <c r="AF30" s="12">
        <v>80</v>
      </c>
      <c r="AG30" s="12"/>
      <c r="AH30" s="14">
        <v>80</v>
      </c>
      <c r="AI30" s="38">
        <v>856</v>
      </c>
      <c r="AJ30" s="38">
        <v>595</v>
      </c>
      <c r="AK30" s="38" t="s">
        <v>201</v>
      </c>
    </row>
    <row r="31" spans="1:37" x14ac:dyDescent="0.25">
      <c r="A31" s="118"/>
      <c r="B31" s="1" t="s">
        <v>202</v>
      </c>
      <c r="C31" s="3" t="s">
        <v>187</v>
      </c>
      <c r="D31" s="1"/>
      <c r="E31" s="1"/>
      <c r="F31" s="1">
        <v>90</v>
      </c>
      <c r="G31" s="1"/>
      <c r="H31" s="1"/>
      <c r="I31" s="1">
        <v>80</v>
      </c>
      <c r="J31" s="1"/>
      <c r="K31" s="1"/>
      <c r="L31" s="1">
        <v>70</v>
      </c>
      <c r="M31" s="1"/>
      <c r="N31" s="1"/>
      <c r="O31" s="1">
        <v>70</v>
      </c>
      <c r="P31" s="1"/>
      <c r="Q31" s="1"/>
      <c r="R31" s="1">
        <v>80</v>
      </c>
      <c r="S31" s="1"/>
      <c r="T31" s="1"/>
      <c r="U31" s="1">
        <v>80</v>
      </c>
      <c r="V31" s="1"/>
      <c r="W31" s="1"/>
      <c r="X31" s="1">
        <v>90</v>
      </c>
      <c r="Y31" s="1"/>
      <c r="Z31" s="1"/>
      <c r="AA31" s="1">
        <v>80</v>
      </c>
      <c r="AB31" s="1"/>
      <c r="AC31" s="1"/>
      <c r="AD31" s="1">
        <v>80</v>
      </c>
      <c r="AE31" s="1"/>
      <c r="AF31" s="1"/>
      <c r="AG31" s="1">
        <v>90</v>
      </c>
      <c r="AH31" s="8"/>
      <c r="AI31" s="38">
        <v>720</v>
      </c>
      <c r="AJ31" s="38">
        <v>595</v>
      </c>
      <c r="AK31" s="38" t="s">
        <v>190</v>
      </c>
    </row>
    <row r="32" spans="1:37" x14ac:dyDescent="0.25">
      <c r="A32" s="32" t="s">
        <v>203</v>
      </c>
      <c r="B32" s="1" t="s">
        <v>204</v>
      </c>
      <c r="C32" s="3" t="s">
        <v>205</v>
      </c>
      <c r="D32" s="1"/>
      <c r="E32" s="1"/>
      <c r="F32" s="1"/>
      <c r="G32" s="1"/>
      <c r="H32" s="1"/>
      <c r="I32" s="1"/>
      <c r="J32" s="1">
        <v>80</v>
      </c>
      <c r="K32" s="4"/>
      <c r="L32" s="1"/>
      <c r="M32" s="1"/>
      <c r="N32" s="1"/>
      <c r="O32" s="1"/>
      <c r="P32" s="1"/>
      <c r="Q32" s="1">
        <v>80</v>
      </c>
      <c r="R32" s="1"/>
      <c r="S32" s="1"/>
      <c r="T32" s="1"/>
      <c r="U32" s="1"/>
      <c r="V32" s="1"/>
      <c r="W32" s="1"/>
      <c r="X32" s="1"/>
      <c r="Y32" s="1">
        <v>80</v>
      </c>
      <c r="Z32" s="1"/>
      <c r="AA32" s="1"/>
      <c r="AB32" s="1"/>
      <c r="AC32" s="1"/>
      <c r="AD32" s="1"/>
      <c r="AE32" s="1">
        <v>80</v>
      </c>
      <c r="AF32" s="1"/>
      <c r="AG32" s="1"/>
      <c r="AH32" s="8"/>
      <c r="AI32" s="38">
        <v>320</v>
      </c>
      <c r="AJ32" s="38">
        <v>595</v>
      </c>
      <c r="AK32" s="38" t="s">
        <v>206</v>
      </c>
    </row>
    <row r="33" spans="1:37" x14ac:dyDescent="0.25">
      <c r="A33" s="119" t="s">
        <v>207</v>
      </c>
      <c r="B33" s="1" t="s">
        <v>208</v>
      </c>
      <c r="C33" s="3" t="s">
        <v>209</v>
      </c>
      <c r="D33" s="1"/>
      <c r="E33" s="1"/>
      <c r="F33" s="1"/>
      <c r="G33" s="1">
        <v>117</v>
      </c>
      <c r="I33" s="1">
        <v>55</v>
      </c>
      <c r="J33" s="8"/>
      <c r="K33" s="1"/>
      <c r="L33" s="27"/>
      <c r="M33" s="1"/>
      <c r="N33" s="1"/>
      <c r="O33" s="1"/>
      <c r="P33" s="1">
        <v>70</v>
      </c>
      <c r="Q33" s="1"/>
      <c r="R33" s="1"/>
      <c r="S33" s="1"/>
      <c r="T33" s="1"/>
      <c r="U33" s="1"/>
      <c r="V33" s="1"/>
      <c r="W33" s="1">
        <v>70</v>
      </c>
      <c r="X33" s="1"/>
      <c r="Y33" s="1"/>
      <c r="Z33" s="1"/>
      <c r="AA33" s="1"/>
      <c r="AB33" s="1">
        <v>20</v>
      </c>
      <c r="AC33" s="1">
        <v>70</v>
      </c>
      <c r="AD33" s="1"/>
      <c r="AE33" s="1">
        <v>20</v>
      </c>
      <c r="AF33" s="1">
        <v>90</v>
      </c>
      <c r="AG33" s="1"/>
      <c r="AH33" s="8">
        <v>55</v>
      </c>
      <c r="AI33" s="38">
        <v>402</v>
      </c>
      <c r="AJ33" s="38">
        <v>595</v>
      </c>
      <c r="AK33" s="38" t="s">
        <v>210</v>
      </c>
    </row>
    <row r="34" spans="1:37" x14ac:dyDescent="0.25">
      <c r="A34" s="120"/>
      <c r="B34" s="1" t="s">
        <v>211</v>
      </c>
      <c r="C34" s="3" t="s">
        <v>212</v>
      </c>
      <c r="D34" s="1"/>
      <c r="E34" s="1">
        <v>48</v>
      </c>
      <c r="F34" s="1"/>
      <c r="G34" s="1">
        <v>48</v>
      </c>
      <c r="H34" s="1"/>
      <c r="I34" s="1"/>
      <c r="J34">
        <v>15</v>
      </c>
      <c r="K34" s="1">
        <v>48</v>
      </c>
      <c r="L34" s="27"/>
      <c r="M34" s="1"/>
      <c r="N34" s="1">
        <v>48</v>
      </c>
      <c r="O34" s="1"/>
      <c r="P34" s="1"/>
      <c r="Q34" s="1"/>
      <c r="R34" s="1">
        <v>68</v>
      </c>
      <c r="S34" s="1"/>
      <c r="T34" s="1">
        <v>58</v>
      </c>
      <c r="U34" s="1"/>
      <c r="V34" s="1"/>
      <c r="W34" s="1">
        <v>40</v>
      </c>
      <c r="X34" s="1">
        <v>68</v>
      </c>
      <c r="Y34" s="1">
        <v>15</v>
      </c>
      <c r="Z34" s="1">
        <v>48</v>
      </c>
      <c r="AA34" s="1" t="s">
        <v>213</v>
      </c>
      <c r="AB34" s="1">
        <v>48</v>
      </c>
      <c r="AC34" s="1"/>
      <c r="AD34" s="1"/>
      <c r="AE34" s="1"/>
      <c r="AF34" s="1"/>
      <c r="AG34" s="1">
        <v>40</v>
      </c>
      <c r="AH34" s="8">
        <v>40</v>
      </c>
      <c r="AI34" s="38">
        <v>571</v>
      </c>
      <c r="AJ34" s="38">
        <v>595</v>
      </c>
      <c r="AK34" s="38" t="s">
        <v>214</v>
      </c>
    </row>
    <row r="35" spans="1:37" x14ac:dyDescent="0.25">
      <c r="A35" s="121" t="s">
        <v>215</v>
      </c>
      <c r="B35" s="1" t="s">
        <v>216</v>
      </c>
      <c r="C35" s="3" t="s">
        <v>46</v>
      </c>
      <c r="D35" s="1">
        <v>50</v>
      </c>
      <c r="E35" s="1"/>
      <c r="F35" s="1">
        <v>50</v>
      </c>
      <c r="G35" s="1"/>
      <c r="H35" s="1">
        <v>50</v>
      </c>
      <c r="I35" s="1"/>
      <c r="J35" s="8">
        <v>50</v>
      </c>
      <c r="K35" s="1"/>
      <c r="L35" s="27">
        <v>50</v>
      </c>
      <c r="M35" s="1"/>
      <c r="N35" s="1">
        <v>50</v>
      </c>
      <c r="O35" s="1"/>
      <c r="P35" s="1">
        <v>50</v>
      </c>
      <c r="Q35" s="1"/>
      <c r="R35" s="1">
        <v>50</v>
      </c>
      <c r="S35" s="1"/>
      <c r="T35" s="1">
        <v>50</v>
      </c>
      <c r="U35" s="1">
        <v>60</v>
      </c>
      <c r="V35" s="1">
        <v>60</v>
      </c>
      <c r="W35" s="1">
        <v>60</v>
      </c>
      <c r="X35" s="1">
        <v>25</v>
      </c>
      <c r="Y35" s="1"/>
      <c r="Z35" s="1">
        <v>50</v>
      </c>
      <c r="AA35" s="1">
        <v>50</v>
      </c>
      <c r="AB35" s="1">
        <v>49</v>
      </c>
      <c r="AC35" s="1"/>
      <c r="AD35" s="1" t="s">
        <v>217</v>
      </c>
      <c r="AE35" s="1"/>
      <c r="AF35" s="1">
        <v>50</v>
      </c>
      <c r="AG35" s="1"/>
      <c r="AH35" s="8">
        <v>50</v>
      </c>
      <c r="AI35" s="38">
        <v>850</v>
      </c>
      <c r="AJ35" s="38">
        <v>595</v>
      </c>
      <c r="AK35" s="38" t="s">
        <v>218</v>
      </c>
    </row>
    <row r="36" spans="1:37" x14ac:dyDescent="0.25">
      <c r="A36" s="121"/>
      <c r="B36" s="1" t="s">
        <v>219</v>
      </c>
      <c r="C36" s="3" t="s">
        <v>220</v>
      </c>
      <c r="D36" s="1">
        <v>60</v>
      </c>
      <c r="E36" s="1"/>
      <c r="F36" s="1">
        <v>60</v>
      </c>
      <c r="G36" s="1"/>
      <c r="H36" s="1">
        <v>60</v>
      </c>
      <c r="I36" s="1"/>
      <c r="J36" s="8" t="s">
        <v>221</v>
      </c>
      <c r="K36" s="1"/>
      <c r="L36" s="27" t="s">
        <v>222</v>
      </c>
      <c r="M36" s="1"/>
      <c r="N36" s="1">
        <v>60</v>
      </c>
      <c r="O36" s="1"/>
      <c r="P36" s="1" t="s">
        <v>223</v>
      </c>
      <c r="Q36" s="1"/>
      <c r="R36" s="1">
        <v>60</v>
      </c>
      <c r="S36" s="1"/>
      <c r="T36" s="1">
        <v>50</v>
      </c>
      <c r="U36" s="1"/>
      <c r="V36" s="1">
        <v>60</v>
      </c>
      <c r="W36" s="1"/>
      <c r="X36" s="1" t="s">
        <v>224</v>
      </c>
      <c r="Y36" s="1"/>
      <c r="Z36" s="1" t="s">
        <v>225</v>
      </c>
      <c r="AA36" s="1"/>
      <c r="AB36" s="1"/>
      <c r="AC36" s="1"/>
      <c r="AD36" s="1"/>
      <c r="AE36" s="1"/>
      <c r="AF36" s="1"/>
      <c r="AG36" s="1"/>
      <c r="AH36" s="8"/>
      <c r="AI36" s="38">
        <v>704</v>
      </c>
      <c r="AJ36" s="38">
        <v>595</v>
      </c>
      <c r="AK36" s="38" t="s">
        <v>226</v>
      </c>
    </row>
    <row r="37" spans="1:37" x14ac:dyDescent="0.25">
      <c r="A37" s="121"/>
      <c r="B37" s="1" t="s">
        <v>227</v>
      </c>
      <c r="C37" s="3"/>
      <c r="D37" s="1"/>
      <c r="E37" s="1"/>
      <c r="F37" s="1"/>
      <c r="G37" s="1"/>
      <c r="H37" s="1"/>
      <c r="I37" s="1"/>
      <c r="J37" s="8"/>
      <c r="K37" s="1"/>
      <c r="L37" s="2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>
        <v>48</v>
      </c>
      <c r="AE37" s="1"/>
      <c r="AF37" s="1"/>
      <c r="AG37" s="1">
        <v>10</v>
      </c>
      <c r="AH37" s="8"/>
      <c r="AI37" s="38">
        <v>704</v>
      </c>
      <c r="AJ37" s="38">
        <v>595</v>
      </c>
      <c r="AK37" s="38" t="s">
        <v>228</v>
      </c>
    </row>
    <row r="38" spans="1:37" x14ac:dyDescent="0.25">
      <c r="A38" s="121"/>
      <c r="B38" s="4" t="s">
        <v>229</v>
      </c>
      <c r="C38" s="23" t="s">
        <v>230</v>
      </c>
      <c r="D38" s="4">
        <v>40</v>
      </c>
      <c r="E38" s="4"/>
      <c r="F38" s="4">
        <v>40</v>
      </c>
      <c r="G38" s="4"/>
      <c r="H38" s="4">
        <v>40</v>
      </c>
      <c r="I38" s="4"/>
      <c r="J38" s="4">
        <v>40</v>
      </c>
      <c r="L38" s="4">
        <v>40</v>
      </c>
      <c r="M38" s="4"/>
      <c r="N38" s="4">
        <v>40</v>
      </c>
      <c r="O38" s="4"/>
      <c r="P38" s="4">
        <v>40</v>
      </c>
      <c r="Q38" s="4"/>
      <c r="R38" s="4">
        <v>40</v>
      </c>
      <c r="S38" s="4"/>
      <c r="T38" s="4">
        <v>40</v>
      </c>
      <c r="U38" s="4"/>
      <c r="V38" s="4">
        <v>40</v>
      </c>
      <c r="W38" s="4"/>
      <c r="X38" s="4">
        <v>40</v>
      </c>
      <c r="Y38" s="4"/>
      <c r="Z38" s="4">
        <v>40</v>
      </c>
      <c r="AA38" s="4"/>
      <c r="AB38" s="4">
        <v>40</v>
      </c>
      <c r="AC38" s="4"/>
      <c r="AD38" s="4">
        <v>40</v>
      </c>
      <c r="AE38" s="4"/>
      <c r="AF38" s="4">
        <v>40</v>
      </c>
      <c r="AG38" s="4"/>
      <c r="AH38" s="9">
        <v>40</v>
      </c>
      <c r="AI38" s="38">
        <v>560</v>
      </c>
      <c r="AJ38" s="38">
        <v>595</v>
      </c>
      <c r="AK38" s="38" t="s">
        <v>231</v>
      </c>
    </row>
    <row r="39" spans="1:37" x14ac:dyDescent="0.25">
      <c r="A39" s="121"/>
      <c r="B39" s="12" t="s">
        <v>232</v>
      </c>
      <c r="C39" s="13" t="s">
        <v>230</v>
      </c>
      <c r="D39" s="12" t="s">
        <v>233</v>
      </c>
      <c r="E39" s="12"/>
      <c r="F39" s="12" t="s">
        <v>234</v>
      </c>
      <c r="G39" s="12"/>
      <c r="H39" s="12">
        <v>37</v>
      </c>
      <c r="I39" s="12"/>
      <c r="J39" s="12" t="s">
        <v>235</v>
      </c>
      <c r="K39" s="12"/>
      <c r="L39" s="12">
        <v>40</v>
      </c>
      <c r="M39" s="12"/>
      <c r="N39" s="12">
        <v>40</v>
      </c>
      <c r="O39" s="12"/>
      <c r="P39" s="12">
        <v>40</v>
      </c>
      <c r="Q39" s="12"/>
      <c r="R39" s="12">
        <v>40</v>
      </c>
      <c r="S39" s="12"/>
      <c r="T39" s="12">
        <v>50</v>
      </c>
      <c r="U39" s="12"/>
      <c r="V39" s="12">
        <v>40</v>
      </c>
      <c r="W39" s="12"/>
      <c r="X39" s="12" t="s">
        <v>236</v>
      </c>
      <c r="Y39" s="12"/>
      <c r="Z39" s="12" t="s">
        <v>237</v>
      </c>
      <c r="AA39" s="12"/>
      <c r="AB39" s="12">
        <v>40</v>
      </c>
      <c r="AC39" s="12"/>
      <c r="AD39" s="12">
        <v>40</v>
      </c>
      <c r="AE39" s="12"/>
      <c r="AF39" s="12">
        <v>40</v>
      </c>
      <c r="AG39" s="12"/>
      <c r="AH39" s="14">
        <v>45</v>
      </c>
      <c r="AI39" s="38">
        <v>550</v>
      </c>
      <c r="AJ39" s="38">
        <v>595</v>
      </c>
      <c r="AK39" s="38" t="s">
        <v>238</v>
      </c>
    </row>
    <row r="40" spans="1:37" x14ac:dyDescent="0.25">
      <c r="A40" s="121"/>
      <c r="B40" s="1" t="s">
        <v>239</v>
      </c>
      <c r="C40" s="3" t="s">
        <v>212</v>
      </c>
      <c r="D40" s="1">
        <v>48</v>
      </c>
      <c r="E40" s="1"/>
      <c r="F40" s="1">
        <v>48</v>
      </c>
      <c r="G40" s="1"/>
      <c r="H40" s="1">
        <v>48</v>
      </c>
      <c r="I40" s="1"/>
      <c r="J40" s="1"/>
      <c r="K40" s="1">
        <v>20</v>
      </c>
      <c r="L40" s="1">
        <v>61</v>
      </c>
      <c r="M40" s="1"/>
      <c r="N40" s="1">
        <v>48</v>
      </c>
      <c r="O40" s="1"/>
      <c r="P40" s="1">
        <v>50</v>
      </c>
      <c r="Q40" s="1"/>
      <c r="R40" s="1">
        <v>48</v>
      </c>
      <c r="S40" s="1"/>
      <c r="T40" s="1">
        <v>48</v>
      </c>
      <c r="U40" s="1"/>
      <c r="V40" s="1">
        <v>48</v>
      </c>
      <c r="W40" s="1"/>
      <c r="X40" s="1">
        <v>48</v>
      </c>
      <c r="Y40" s="1"/>
      <c r="Z40" s="1">
        <v>48</v>
      </c>
      <c r="AA40" s="1"/>
      <c r="AB40" s="1">
        <v>48</v>
      </c>
      <c r="AC40" s="1"/>
      <c r="AD40" s="1">
        <v>60</v>
      </c>
      <c r="AE40" s="1"/>
      <c r="AF40" s="1">
        <v>48</v>
      </c>
      <c r="AG40" s="1"/>
      <c r="AH40" s="8">
        <v>48</v>
      </c>
      <c r="AI40" s="38">
        <v>670</v>
      </c>
      <c r="AJ40" s="38">
        <v>595</v>
      </c>
      <c r="AK40" s="38" t="s">
        <v>240</v>
      </c>
    </row>
    <row r="41" spans="1:37" x14ac:dyDescent="0.25">
      <c r="A41" s="121"/>
      <c r="B41" s="1" t="s">
        <v>241</v>
      </c>
      <c r="C41" s="3" t="s">
        <v>230</v>
      </c>
      <c r="D41" s="1">
        <v>40</v>
      </c>
      <c r="E41" s="1"/>
      <c r="F41" s="1">
        <v>40</v>
      </c>
      <c r="G41" s="1"/>
      <c r="H41" s="1">
        <v>40</v>
      </c>
      <c r="I41" s="1"/>
      <c r="J41" s="1">
        <v>40</v>
      </c>
      <c r="K41" s="1"/>
      <c r="L41" s="1">
        <v>40</v>
      </c>
      <c r="M41" s="1"/>
      <c r="N41" s="1">
        <v>40</v>
      </c>
      <c r="O41" s="1"/>
      <c r="P41" s="1">
        <v>40</v>
      </c>
      <c r="Q41" s="1"/>
      <c r="R41" s="1">
        <v>40</v>
      </c>
      <c r="S41" s="1"/>
      <c r="T41" s="1">
        <v>40</v>
      </c>
      <c r="U41" s="1"/>
      <c r="V41" s="1">
        <v>40</v>
      </c>
      <c r="W41" s="1"/>
      <c r="X41" s="1">
        <v>40</v>
      </c>
      <c r="Y41" s="1"/>
      <c r="Z41" s="1">
        <v>40</v>
      </c>
      <c r="AA41" s="1"/>
      <c r="AB41" s="1">
        <v>40</v>
      </c>
      <c r="AC41" s="1"/>
      <c r="AD41" s="1">
        <v>40</v>
      </c>
      <c r="AE41" s="1"/>
      <c r="AF41" s="1">
        <v>50</v>
      </c>
      <c r="AG41" s="1"/>
      <c r="AH41" s="8">
        <v>30</v>
      </c>
      <c r="AI41" s="38">
        <v>560</v>
      </c>
      <c r="AJ41" s="38">
        <v>595</v>
      </c>
      <c r="AK41" s="38" t="s">
        <v>231</v>
      </c>
    </row>
    <row r="42" spans="1:37" x14ac:dyDescent="0.25">
      <c r="A42" s="121"/>
      <c r="B42" s="1" t="s">
        <v>242</v>
      </c>
      <c r="C42" s="3" t="s">
        <v>243</v>
      </c>
      <c r="D42" s="1">
        <v>55</v>
      </c>
      <c r="E42" s="1"/>
      <c r="F42" s="1" t="s">
        <v>244</v>
      </c>
      <c r="G42" s="1"/>
      <c r="H42" s="1">
        <v>55</v>
      </c>
      <c r="I42" s="1"/>
      <c r="J42" s="1">
        <v>55</v>
      </c>
      <c r="K42" s="1"/>
      <c r="L42" s="1">
        <v>61</v>
      </c>
      <c r="M42" s="1"/>
      <c r="N42" s="1">
        <v>55</v>
      </c>
      <c r="O42" s="1"/>
      <c r="P42" s="1" t="s">
        <v>245</v>
      </c>
      <c r="Q42" s="1"/>
      <c r="R42" s="1">
        <v>55</v>
      </c>
      <c r="S42" s="1"/>
      <c r="T42" s="1">
        <v>55</v>
      </c>
      <c r="U42" s="1"/>
      <c r="V42" s="1">
        <v>55</v>
      </c>
      <c r="W42" s="1"/>
      <c r="X42" s="1">
        <v>55</v>
      </c>
      <c r="Y42" s="1"/>
      <c r="Z42" s="1">
        <v>55</v>
      </c>
      <c r="AA42" s="1"/>
      <c r="AB42" s="1">
        <v>55</v>
      </c>
      <c r="AC42" s="1"/>
      <c r="AD42" s="1" t="s">
        <v>246</v>
      </c>
      <c r="AE42" s="1"/>
      <c r="AF42" s="1">
        <v>55</v>
      </c>
      <c r="AG42" s="1"/>
      <c r="AH42" s="8">
        <v>55</v>
      </c>
      <c r="AI42" s="38">
        <v>776</v>
      </c>
      <c r="AJ42" s="38">
        <v>595</v>
      </c>
      <c r="AK42" s="38" t="s">
        <v>247</v>
      </c>
    </row>
    <row r="43" spans="1:37" x14ac:dyDescent="0.25">
      <c r="A43" s="121"/>
      <c r="B43" s="1" t="s">
        <v>248</v>
      </c>
      <c r="C43" s="3" t="s">
        <v>46</v>
      </c>
      <c r="D43" s="1">
        <v>45</v>
      </c>
      <c r="E43" s="1"/>
      <c r="F43" s="1">
        <v>50</v>
      </c>
      <c r="G43" s="1"/>
      <c r="H43" s="1">
        <v>50</v>
      </c>
      <c r="I43" s="1"/>
      <c r="J43" s="1">
        <v>50</v>
      </c>
      <c r="K43" s="1"/>
      <c r="L43" s="1">
        <v>50</v>
      </c>
      <c r="M43" s="1"/>
      <c r="N43" s="1">
        <v>50</v>
      </c>
      <c r="O43" s="1"/>
      <c r="P43" s="1">
        <v>50</v>
      </c>
      <c r="Q43" s="1"/>
      <c r="R43" s="1">
        <v>50</v>
      </c>
      <c r="S43" s="1"/>
      <c r="T43" s="1">
        <v>50</v>
      </c>
      <c r="U43" s="1"/>
      <c r="V43" s="1">
        <v>50</v>
      </c>
      <c r="W43" s="1"/>
      <c r="X43" s="1">
        <v>50</v>
      </c>
      <c r="Y43" s="1"/>
      <c r="Z43" s="1">
        <v>50</v>
      </c>
      <c r="AA43" s="1"/>
      <c r="AB43" s="1">
        <v>50</v>
      </c>
      <c r="AC43" s="1"/>
      <c r="AD43" s="1">
        <v>50</v>
      </c>
      <c r="AE43" s="1"/>
      <c r="AF43" s="1">
        <v>50</v>
      </c>
      <c r="AG43" s="1"/>
      <c r="AH43" s="8">
        <v>50</v>
      </c>
      <c r="AI43" s="38">
        <v>695</v>
      </c>
      <c r="AJ43" s="38">
        <v>595</v>
      </c>
      <c r="AK43" s="38" t="s">
        <v>249</v>
      </c>
    </row>
    <row r="44" spans="1:37" x14ac:dyDescent="0.25">
      <c r="A44" s="122"/>
      <c r="B44" s="4" t="s">
        <v>250</v>
      </c>
      <c r="C44" s="23" t="s">
        <v>46</v>
      </c>
      <c r="D44" s="4">
        <v>50</v>
      </c>
      <c r="E44" s="4"/>
      <c r="F44" s="4">
        <v>50</v>
      </c>
      <c r="G44" s="4"/>
      <c r="H44" s="4">
        <v>50</v>
      </c>
      <c r="I44" s="4"/>
      <c r="J44" s="4">
        <v>50</v>
      </c>
      <c r="K44" s="4"/>
      <c r="L44" s="4">
        <v>50</v>
      </c>
      <c r="M44" s="4"/>
      <c r="N44" s="4">
        <v>50</v>
      </c>
      <c r="O44" s="4"/>
      <c r="P44" s="4">
        <v>50</v>
      </c>
      <c r="Q44" s="4"/>
      <c r="R44" s="4">
        <v>50</v>
      </c>
      <c r="S44" s="4"/>
      <c r="T44" s="4">
        <v>50</v>
      </c>
      <c r="U44" s="4"/>
      <c r="V44" s="4">
        <v>50</v>
      </c>
      <c r="W44" s="4"/>
      <c r="X44" s="4">
        <v>50</v>
      </c>
      <c r="Y44" s="4"/>
      <c r="Z44" s="4">
        <v>50</v>
      </c>
      <c r="AA44" s="4"/>
      <c r="AB44" s="4">
        <v>50</v>
      </c>
      <c r="AC44" s="4"/>
      <c r="AD44" s="4">
        <v>50</v>
      </c>
      <c r="AE44" s="4"/>
      <c r="AF44" s="4">
        <v>50</v>
      </c>
      <c r="AG44" s="4"/>
      <c r="AH44" s="9">
        <v>50</v>
      </c>
      <c r="AI44" s="38">
        <v>700</v>
      </c>
      <c r="AJ44" s="38">
        <v>595</v>
      </c>
      <c r="AK44" s="38" t="s">
        <v>251</v>
      </c>
    </row>
    <row r="45" spans="1:37" x14ac:dyDescent="0.25">
      <c r="A45" s="123" t="s">
        <v>252</v>
      </c>
      <c r="B45" s="12" t="s">
        <v>253</v>
      </c>
      <c r="C45" s="13" t="s">
        <v>254</v>
      </c>
      <c r="D45" s="12"/>
      <c r="E45" s="12"/>
      <c r="F45" s="12"/>
      <c r="G45" s="12">
        <v>70</v>
      </c>
      <c r="H45" s="12"/>
      <c r="I45" s="12"/>
      <c r="J45" s="12"/>
      <c r="K45" s="12">
        <v>30</v>
      </c>
      <c r="L45" s="12"/>
      <c r="M45" s="12"/>
      <c r="N45" s="12">
        <v>70</v>
      </c>
      <c r="O45" s="12">
        <v>80</v>
      </c>
      <c r="P45" s="12"/>
      <c r="Q45" s="12"/>
      <c r="R45" s="12"/>
      <c r="S45" s="12"/>
      <c r="T45" s="12"/>
      <c r="U45" s="12">
        <v>70</v>
      </c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4">
        <v>10</v>
      </c>
      <c r="AI45" s="38">
        <v>320</v>
      </c>
      <c r="AJ45" s="38">
        <v>595</v>
      </c>
      <c r="AK45" s="38" t="s">
        <v>206</v>
      </c>
    </row>
    <row r="46" spans="1:37" x14ac:dyDescent="0.25">
      <c r="A46" s="124"/>
      <c r="B46" s="1" t="s">
        <v>255</v>
      </c>
      <c r="C46" s="3" t="s">
        <v>256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>
        <v>79</v>
      </c>
      <c r="O46" s="1"/>
      <c r="P46" s="1"/>
      <c r="Q46" s="1"/>
      <c r="R46" s="1"/>
      <c r="S46" s="1"/>
      <c r="T46" s="1"/>
      <c r="U46" s="1">
        <v>82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8">
        <v>10</v>
      </c>
      <c r="AI46" s="38">
        <v>161</v>
      </c>
      <c r="AJ46" s="38">
        <v>595</v>
      </c>
      <c r="AK46" s="38" t="s">
        <v>257</v>
      </c>
    </row>
    <row r="47" spans="1:37" x14ac:dyDescent="0.25">
      <c r="A47" s="124"/>
      <c r="B47" s="1" t="s">
        <v>258</v>
      </c>
      <c r="C47" s="3" t="s">
        <v>256</v>
      </c>
      <c r="D47" s="1"/>
      <c r="E47" s="1"/>
      <c r="F47" s="1"/>
      <c r="G47" s="1" t="s">
        <v>259</v>
      </c>
      <c r="H47" s="1">
        <v>40</v>
      </c>
      <c r="I47" s="1"/>
      <c r="J47" s="1"/>
      <c r="K47" s="1"/>
      <c r="L47" s="1"/>
      <c r="M47" s="1"/>
      <c r="N47" s="1" t="s">
        <v>260</v>
      </c>
      <c r="O47" s="1"/>
      <c r="P47" s="1"/>
      <c r="Q47" s="1"/>
      <c r="R47" s="1"/>
      <c r="S47" s="1"/>
      <c r="T47" s="1"/>
      <c r="U47" s="1">
        <v>78</v>
      </c>
      <c r="V47" s="1">
        <v>50</v>
      </c>
      <c r="W47" s="1"/>
      <c r="X47" s="1">
        <v>50</v>
      </c>
      <c r="Y47" s="1"/>
      <c r="Z47" s="1"/>
      <c r="AA47" s="1"/>
      <c r="AB47" s="1"/>
      <c r="AC47" s="1"/>
      <c r="AD47" s="1"/>
      <c r="AE47" s="1"/>
      <c r="AF47" s="1"/>
      <c r="AG47" s="1"/>
      <c r="AH47" s="8"/>
      <c r="AI47" s="38">
        <v>385</v>
      </c>
      <c r="AJ47" s="38">
        <v>595</v>
      </c>
      <c r="AK47" s="38" t="s">
        <v>261</v>
      </c>
    </row>
    <row r="48" spans="1:37" x14ac:dyDescent="0.25">
      <c r="A48" s="124"/>
      <c r="B48" s="1" t="s">
        <v>262</v>
      </c>
      <c r="C48" s="3" t="s">
        <v>256</v>
      </c>
      <c r="D48" s="1"/>
      <c r="E48" s="1"/>
      <c r="F48" s="1"/>
      <c r="G48" s="1" t="s">
        <v>263</v>
      </c>
      <c r="H48" s="1"/>
      <c r="I48" s="1"/>
      <c r="J48" s="1"/>
      <c r="K48" s="1"/>
      <c r="L48" s="1"/>
      <c r="M48" s="1"/>
      <c r="N48" s="1" t="s">
        <v>264</v>
      </c>
      <c r="O48" s="1"/>
      <c r="P48" s="1"/>
      <c r="Q48" s="1"/>
      <c r="R48" s="1"/>
      <c r="S48" s="1"/>
      <c r="T48" s="1">
        <v>10</v>
      </c>
      <c r="U48" s="1" t="s">
        <v>265</v>
      </c>
      <c r="V48" s="1"/>
      <c r="W48" s="1"/>
      <c r="X48" s="1">
        <v>35</v>
      </c>
      <c r="Y48" s="1"/>
      <c r="Z48" s="1"/>
      <c r="AA48" s="1"/>
      <c r="AB48" s="1"/>
      <c r="AC48" s="1"/>
      <c r="AD48" s="1"/>
      <c r="AE48" s="1"/>
      <c r="AF48" s="1"/>
      <c r="AG48" s="1"/>
      <c r="AH48" s="8"/>
      <c r="AI48" s="38">
        <v>294</v>
      </c>
      <c r="AJ48" s="38">
        <v>595</v>
      </c>
      <c r="AK48" s="38" t="s">
        <v>266</v>
      </c>
    </row>
    <row r="49" spans="1:37" x14ac:dyDescent="0.25">
      <c r="A49" s="124"/>
      <c r="B49" s="1" t="s">
        <v>267</v>
      </c>
      <c r="C49" s="3" t="s">
        <v>268</v>
      </c>
      <c r="D49" s="1"/>
      <c r="E49" s="1"/>
      <c r="F49" s="1"/>
      <c r="G49" s="1" t="s">
        <v>259</v>
      </c>
      <c r="H49" s="1"/>
      <c r="I49" s="1"/>
      <c r="J49" s="1"/>
      <c r="K49" s="1"/>
      <c r="L49" s="1"/>
      <c r="M49" s="1"/>
      <c r="N49" s="1">
        <v>55</v>
      </c>
      <c r="O49" s="1"/>
      <c r="P49" s="1"/>
      <c r="Q49" s="1"/>
      <c r="R49" s="1"/>
      <c r="S49" s="1"/>
      <c r="T49" s="1"/>
      <c r="U49" s="1">
        <v>55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8"/>
      <c r="AI49" s="38">
        <v>193</v>
      </c>
      <c r="AJ49" s="38">
        <v>595</v>
      </c>
      <c r="AK49" s="38" t="s">
        <v>269</v>
      </c>
    </row>
    <row r="50" spans="1:37" x14ac:dyDescent="0.25">
      <c r="A50" s="124"/>
      <c r="B50" s="1" t="s">
        <v>270</v>
      </c>
      <c r="C50" s="3" t="s">
        <v>254</v>
      </c>
      <c r="D50" s="1"/>
      <c r="E50" s="1"/>
      <c r="F50" s="1">
        <v>10</v>
      </c>
      <c r="G50" s="1">
        <v>70</v>
      </c>
      <c r="H50" s="1"/>
      <c r="I50" s="1"/>
      <c r="J50" s="1"/>
      <c r="K50" s="1"/>
      <c r="L50" s="1"/>
      <c r="M50" s="1"/>
      <c r="N50" s="1">
        <v>70</v>
      </c>
      <c r="O50" s="1"/>
      <c r="P50" s="1"/>
      <c r="Q50" s="1"/>
      <c r="R50" s="1"/>
      <c r="S50" s="1">
        <v>82</v>
      </c>
      <c r="T50" s="1"/>
      <c r="U50" s="1" t="s">
        <v>271</v>
      </c>
      <c r="V50" s="1"/>
      <c r="W50" s="1"/>
      <c r="X50" s="1"/>
      <c r="Y50" s="1"/>
      <c r="Z50" s="1"/>
      <c r="AA50" s="1">
        <v>60</v>
      </c>
      <c r="AB50" s="1"/>
      <c r="AC50" s="1"/>
      <c r="AD50" s="1"/>
      <c r="AE50" s="1">
        <v>60.12</v>
      </c>
      <c r="AF50" s="1"/>
      <c r="AG50" s="1">
        <v>65</v>
      </c>
      <c r="AH50" s="8">
        <v>65</v>
      </c>
      <c r="AI50" s="38">
        <v>322</v>
      </c>
      <c r="AJ50" s="38">
        <v>595</v>
      </c>
      <c r="AK50" s="38" t="s">
        <v>272</v>
      </c>
    </row>
    <row r="51" spans="1:37" x14ac:dyDescent="0.25">
      <c r="A51" s="125" t="s">
        <v>273</v>
      </c>
      <c r="B51" s="4" t="s">
        <v>274</v>
      </c>
      <c r="C51" s="23" t="s">
        <v>275</v>
      </c>
      <c r="D51" s="4"/>
      <c r="E51" s="4"/>
      <c r="F51" s="4">
        <v>47</v>
      </c>
      <c r="G51" s="4"/>
      <c r="H51" s="4"/>
      <c r="I51" s="4"/>
      <c r="J51" s="4" t="s">
        <v>276</v>
      </c>
      <c r="K51" s="4"/>
      <c r="L51" s="4"/>
      <c r="M51" s="4"/>
      <c r="N51" s="4">
        <v>46</v>
      </c>
      <c r="O51" s="4"/>
      <c r="P51" s="4"/>
      <c r="Q51" s="4" t="s">
        <v>277</v>
      </c>
      <c r="R51" s="4"/>
      <c r="S51" s="4"/>
      <c r="T51" s="4" t="s">
        <v>94</v>
      </c>
      <c r="U51" s="4"/>
      <c r="V51" s="4"/>
      <c r="W51" s="4"/>
      <c r="X51" s="4"/>
      <c r="Y51" s="4"/>
      <c r="Z51" s="4" t="s">
        <v>278</v>
      </c>
      <c r="AA51" s="4"/>
      <c r="AB51" s="4"/>
      <c r="AC51" s="4"/>
      <c r="AD51" s="4"/>
      <c r="AE51" s="4"/>
      <c r="AF51" s="4" t="s">
        <v>279</v>
      </c>
      <c r="AG51" s="4"/>
      <c r="AH51" s="9"/>
      <c r="AI51" s="38">
        <v>288</v>
      </c>
      <c r="AJ51" s="38">
        <v>595</v>
      </c>
      <c r="AK51" s="38" t="s">
        <v>280</v>
      </c>
    </row>
    <row r="52" spans="1:37" x14ac:dyDescent="0.25">
      <c r="A52" s="125"/>
      <c r="B52" s="11" t="s">
        <v>281</v>
      </c>
      <c r="C52" s="15"/>
      <c r="D52" s="11"/>
      <c r="E52" s="11"/>
      <c r="F52" s="11"/>
      <c r="G52" s="11" t="s">
        <v>282</v>
      </c>
      <c r="H52" s="11"/>
      <c r="I52" s="11"/>
      <c r="J52" s="11" t="s">
        <v>283</v>
      </c>
      <c r="K52" s="11"/>
      <c r="L52" s="11"/>
      <c r="M52" s="11"/>
      <c r="N52" s="11"/>
      <c r="O52" s="11"/>
      <c r="P52" s="11"/>
      <c r="Q52" s="11" t="s">
        <v>284</v>
      </c>
      <c r="R52" s="11"/>
      <c r="S52" s="11"/>
      <c r="T52" s="11"/>
      <c r="U52" s="11" t="s">
        <v>285</v>
      </c>
      <c r="V52" s="11"/>
      <c r="W52" s="11"/>
      <c r="X52" s="11"/>
      <c r="Y52" s="11"/>
      <c r="Z52" s="11"/>
      <c r="AA52" s="11"/>
      <c r="AB52" s="11" t="s">
        <v>286</v>
      </c>
      <c r="AC52" s="11"/>
      <c r="AD52" s="11"/>
      <c r="AE52" s="11"/>
      <c r="AF52" s="11"/>
      <c r="AG52" s="11"/>
      <c r="AH52" s="16"/>
      <c r="AI52" s="38">
        <v>397</v>
      </c>
      <c r="AJ52" s="38">
        <v>595</v>
      </c>
      <c r="AK52" s="38" t="s">
        <v>287</v>
      </c>
    </row>
    <row r="53" spans="1:37" x14ac:dyDescent="0.25">
      <c r="A53" s="125"/>
      <c r="B53" s="11" t="s">
        <v>288</v>
      </c>
      <c r="C53" s="15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 t="s">
        <v>289</v>
      </c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>
        <v>75</v>
      </c>
      <c r="AF53" s="11"/>
      <c r="AG53" s="11">
        <v>80</v>
      </c>
      <c r="AH53" s="16"/>
      <c r="AI53" s="38">
        <v>82</v>
      </c>
      <c r="AJ53" s="38">
        <v>595</v>
      </c>
      <c r="AK53" s="38" t="s">
        <v>290</v>
      </c>
    </row>
    <row r="54" spans="1:37" x14ac:dyDescent="0.25">
      <c r="A54" s="125"/>
      <c r="B54" s="5" t="s">
        <v>291</v>
      </c>
      <c r="C54" s="6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7"/>
      <c r="AI54" s="38" t="s">
        <v>184</v>
      </c>
      <c r="AJ54" s="38">
        <v>595</v>
      </c>
      <c r="AK54" s="38" t="s">
        <v>184</v>
      </c>
    </row>
    <row r="55" spans="1:37" x14ac:dyDescent="0.25">
      <c r="A55" s="125"/>
      <c r="B55" s="1" t="s">
        <v>292</v>
      </c>
      <c r="C55" s="3" t="s">
        <v>187</v>
      </c>
      <c r="D55" s="1"/>
      <c r="E55" s="1"/>
      <c r="F55" s="1"/>
      <c r="G55" s="1"/>
      <c r="H55" s="1"/>
      <c r="I55" s="1"/>
      <c r="J55" s="1"/>
      <c r="K55" s="1"/>
      <c r="L55" s="1">
        <v>70</v>
      </c>
      <c r="M55" s="1"/>
      <c r="N55" s="1"/>
      <c r="O55" s="1"/>
      <c r="P55" s="1"/>
      <c r="Q55" s="1"/>
      <c r="R55" s="1"/>
      <c r="S55" s="1"/>
      <c r="T55" s="1">
        <v>70</v>
      </c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>
        <v>70</v>
      </c>
      <c r="AG55" s="1"/>
      <c r="AH55" s="8"/>
      <c r="AI55" s="38">
        <v>70</v>
      </c>
      <c r="AJ55" s="38">
        <v>595</v>
      </c>
      <c r="AK55" s="38" t="s">
        <v>293</v>
      </c>
    </row>
    <row r="56" spans="1:37" x14ac:dyDescent="0.25">
      <c r="A56" s="125"/>
      <c r="B56" s="1" t="s">
        <v>294</v>
      </c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8"/>
      <c r="AI56" s="38" t="s">
        <v>184</v>
      </c>
      <c r="AJ56" s="38">
        <v>595</v>
      </c>
      <c r="AK56" s="38" t="s">
        <v>184</v>
      </c>
    </row>
    <row r="57" spans="1:37" x14ac:dyDescent="0.25">
      <c r="A57" s="125"/>
      <c r="B57" s="4" t="s">
        <v>295</v>
      </c>
      <c r="C57" s="23"/>
      <c r="D57" s="4"/>
      <c r="E57" s="4"/>
      <c r="F57" s="4"/>
      <c r="G57" s="4"/>
      <c r="H57" s="4" t="s">
        <v>296</v>
      </c>
      <c r="I57" s="4" t="s">
        <v>166</v>
      </c>
      <c r="J57" s="4">
        <v>10</v>
      </c>
      <c r="K57" s="4"/>
      <c r="L57" s="4"/>
      <c r="M57" s="4"/>
      <c r="N57" s="4">
        <v>48</v>
      </c>
      <c r="O57" s="4">
        <v>48</v>
      </c>
      <c r="P57" s="4" t="s">
        <v>297</v>
      </c>
      <c r="Q57" s="4" t="s">
        <v>298</v>
      </c>
      <c r="R57" s="4"/>
      <c r="S57" s="4"/>
      <c r="T57" s="4"/>
      <c r="U57" s="4" t="s">
        <v>299</v>
      </c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9"/>
      <c r="AI57" s="38">
        <v>322</v>
      </c>
      <c r="AJ57" s="38">
        <v>595</v>
      </c>
      <c r="AK57" s="38" t="s">
        <v>300</v>
      </c>
    </row>
    <row r="58" spans="1:37" x14ac:dyDescent="0.25">
      <c r="A58" s="125"/>
      <c r="B58" s="12" t="s">
        <v>301</v>
      </c>
      <c r="C58" s="13"/>
      <c r="D58" s="12"/>
      <c r="E58" s="12">
        <v>40</v>
      </c>
      <c r="F58" s="12">
        <v>83</v>
      </c>
      <c r="G58" s="12"/>
      <c r="H58" s="12">
        <v>70</v>
      </c>
      <c r="I58" s="12"/>
      <c r="J58" s="12">
        <v>70</v>
      </c>
      <c r="K58" s="12"/>
      <c r="L58" s="12">
        <v>70</v>
      </c>
      <c r="M58" s="12"/>
      <c r="N58" s="12"/>
      <c r="O58" s="12"/>
      <c r="P58" s="12">
        <v>70</v>
      </c>
      <c r="Q58" s="12"/>
      <c r="R58" s="12">
        <v>70</v>
      </c>
      <c r="S58" s="12"/>
      <c r="T58" s="12"/>
      <c r="U58" s="12"/>
      <c r="V58" s="12"/>
      <c r="W58" s="12">
        <v>70</v>
      </c>
      <c r="X58" s="12"/>
      <c r="Y58" s="12"/>
      <c r="Z58" s="12">
        <v>70</v>
      </c>
      <c r="AA58" s="12"/>
      <c r="AB58" s="12">
        <v>70</v>
      </c>
      <c r="AC58" s="12"/>
      <c r="AD58" s="12"/>
      <c r="AE58" s="12"/>
      <c r="AF58" s="12">
        <v>70</v>
      </c>
      <c r="AG58" s="12">
        <v>70</v>
      </c>
      <c r="AH58" s="14"/>
      <c r="AI58" s="38">
        <v>683</v>
      </c>
      <c r="AJ58" s="38">
        <v>595</v>
      </c>
      <c r="AK58" s="38" t="s">
        <v>302</v>
      </c>
    </row>
    <row r="59" spans="1:37" x14ac:dyDescent="0.25">
      <c r="A59" s="126"/>
      <c r="B59" s="1" t="s">
        <v>303</v>
      </c>
      <c r="C59" s="3" t="s">
        <v>275</v>
      </c>
      <c r="D59" s="1"/>
      <c r="E59" s="1"/>
      <c r="F59" s="1"/>
      <c r="G59" s="1"/>
      <c r="H59" s="1" t="s">
        <v>304</v>
      </c>
      <c r="I59" s="1"/>
      <c r="J59" s="1"/>
      <c r="K59" s="1"/>
      <c r="L59" s="1" t="s">
        <v>305</v>
      </c>
      <c r="M59" s="1"/>
      <c r="N59" s="1"/>
      <c r="O59" s="1"/>
      <c r="P59" s="1"/>
      <c r="Q59" s="1"/>
      <c r="R59" s="1" t="s">
        <v>306</v>
      </c>
      <c r="S59" s="1"/>
      <c r="T59" s="1"/>
      <c r="U59" s="1"/>
      <c r="V59" s="1"/>
      <c r="W59" s="1"/>
      <c r="X59" s="1"/>
      <c r="Y59" s="1">
        <v>80</v>
      </c>
      <c r="Z59" s="1"/>
      <c r="AA59" s="1"/>
      <c r="AB59" s="1"/>
      <c r="AC59" s="1"/>
      <c r="AD59" s="1"/>
      <c r="AE59" s="1"/>
      <c r="AF59" s="1" t="s">
        <v>307</v>
      </c>
      <c r="AG59" s="1"/>
      <c r="AH59" s="8"/>
      <c r="AI59" s="38">
        <v>297</v>
      </c>
      <c r="AJ59" s="38">
        <v>595</v>
      </c>
      <c r="AK59" s="38" t="s">
        <v>308</v>
      </c>
    </row>
    <row r="60" spans="1:37" x14ac:dyDescent="0.25">
      <c r="A60" s="33" t="s">
        <v>309</v>
      </c>
      <c r="B60" s="1" t="s">
        <v>310</v>
      </c>
      <c r="C60" s="3" t="s">
        <v>141</v>
      </c>
      <c r="D60" s="1">
        <v>50</v>
      </c>
      <c r="E60" s="1">
        <v>40</v>
      </c>
      <c r="F60" s="1">
        <v>50</v>
      </c>
      <c r="G60" s="1">
        <v>50</v>
      </c>
      <c r="H60" s="1" t="s">
        <v>311</v>
      </c>
      <c r="I60" s="1">
        <v>46</v>
      </c>
      <c r="J60" s="1" t="s">
        <v>312</v>
      </c>
      <c r="K60" s="1">
        <v>50</v>
      </c>
      <c r="L60" s="1">
        <v>50</v>
      </c>
      <c r="M60" s="1">
        <v>48</v>
      </c>
      <c r="N60" s="1" t="s">
        <v>313</v>
      </c>
      <c r="O60" s="1">
        <v>50</v>
      </c>
      <c r="P60" s="1">
        <v>50</v>
      </c>
      <c r="Q60" s="1">
        <v>50</v>
      </c>
      <c r="R60" s="1">
        <v>50</v>
      </c>
      <c r="S60" s="1" t="s">
        <v>314</v>
      </c>
      <c r="T60" s="1">
        <v>45</v>
      </c>
      <c r="U60" s="1">
        <v>50</v>
      </c>
      <c r="V60" s="1">
        <v>50</v>
      </c>
      <c r="W60" s="1">
        <v>50</v>
      </c>
      <c r="X60" s="1">
        <v>43</v>
      </c>
      <c r="Y60" s="1" t="s">
        <v>311</v>
      </c>
      <c r="Z60" s="1">
        <v>50</v>
      </c>
      <c r="AA60" s="1" t="s">
        <v>315</v>
      </c>
      <c r="AB60" s="1" t="s">
        <v>316</v>
      </c>
      <c r="AC60" s="1">
        <v>48</v>
      </c>
      <c r="AD60" s="1">
        <v>50</v>
      </c>
      <c r="AE60" s="1"/>
      <c r="AF60" s="1">
        <v>50</v>
      </c>
      <c r="AG60" s="1" t="s">
        <v>317</v>
      </c>
      <c r="AH60" s="8">
        <v>50</v>
      </c>
      <c r="AI60" s="38" t="s">
        <v>318</v>
      </c>
      <c r="AJ60" s="38">
        <v>595</v>
      </c>
      <c r="AK60" s="38" t="s">
        <v>319</v>
      </c>
    </row>
    <row r="61" spans="1:37" x14ac:dyDescent="0.25">
      <c r="A61" s="34" t="s">
        <v>320</v>
      </c>
      <c r="B61" s="1" t="s">
        <v>321</v>
      </c>
      <c r="C61" s="3" t="s">
        <v>322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8"/>
      <c r="AI61" s="38" t="s">
        <v>184</v>
      </c>
      <c r="AJ61" s="38">
        <v>595</v>
      </c>
      <c r="AK61" s="38" t="s">
        <v>184</v>
      </c>
    </row>
    <row r="62" spans="1:37" x14ac:dyDescent="0.25">
      <c r="A62" s="39" t="s">
        <v>323</v>
      </c>
      <c r="B62" s="11" t="s">
        <v>324</v>
      </c>
      <c r="C62" s="15" t="s">
        <v>325</v>
      </c>
      <c r="D62" s="11">
        <v>90</v>
      </c>
      <c r="E62" s="11"/>
      <c r="F62" s="11"/>
      <c r="G62" s="11"/>
      <c r="H62" s="11"/>
      <c r="I62" s="11"/>
      <c r="J62" s="11">
        <v>90</v>
      </c>
      <c r="K62" s="11"/>
      <c r="L62" s="11"/>
      <c r="M62" s="11"/>
      <c r="N62" s="11"/>
      <c r="O62" s="11"/>
      <c r="P62" s="11">
        <v>90</v>
      </c>
      <c r="Q62" s="11"/>
      <c r="R62" s="11"/>
      <c r="S62" s="11"/>
      <c r="T62" s="11"/>
      <c r="U62" s="11"/>
      <c r="V62" s="11">
        <v>90</v>
      </c>
      <c r="W62" s="11"/>
      <c r="X62" s="11"/>
      <c r="Y62" s="11"/>
      <c r="Z62" s="11"/>
      <c r="AA62" s="11"/>
      <c r="AB62" s="11">
        <v>90</v>
      </c>
      <c r="AC62" s="11"/>
      <c r="AD62" s="11"/>
      <c r="AE62" s="11"/>
      <c r="AF62" s="11"/>
      <c r="AG62" s="11"/>
      <c r="AH62" s="16"/>
      <c r="AI62" s="38">
        <v>450</v>
      </c>
      <c r="AJ62" s="38">
        <v>595</v>
      </c>
      <c r="AK62" s="38" t="s">
        <v>326</v>
      </c>
    </row>
    <row r="63" spans="1:37" x14ac:dyDescent="0.25">
      <c r="A63" s="35" t="s">
        <v>327</v>
      </c>
      <c r="B63" s="5" t="s">
        <v>328</v>
      </c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>
        <v>25</v>
      </c>
      <c r="Y63" s="5"/>
      <c r="Z63" s="5"/>
      <c r="AA63" s="5"/>
      <c r="AB63" s="5"/>
      <c r="AC63" s="5"/>
      <c r="AD63" s="5"/>
      <c r="AE63" s="5"/>
      <c r="AF63" s="5"/>
      <c r="AG63" s="5"/>
      <c r="AH63" s="7"/>
      <c r="AI63" s="38">
        <v>25</v>
      </c>
      <c r="AJ63" s="38">
        <v>595</v>
      </c>
      <c r="AK63" s="38" t="s">
        <v>329</v>
      </c>
    </row>
    <row r="64" spans="1:37" x14ac:dyDescent="0.25">
      <c r="A64" s="127" t="s">
        <v>330</v>
      </c>
      <c r="B64" s="1" t="s">
        <v>331</v>
      </c>
      <c r="C64" s="3" t="s">
        <v>46</v>
      </c>
      <c r="D64" s="1">
        <v>40</v>
      </c>
      <c r="E64" s="1">
        <v>40</v>
      </c>
      <c r="F64" s="1">
        <v>50</v>
      </c>
      <c r="G64" s="1"/>
      <c r="H64" s="1">
        <v>40</v>
      </c>
      <c r="I64" s="1"/>
      <c r="J64" s="1">
        <v>50</v>
      </c>
      <c r="K64" s="1"/>
      <c r="L64" s="1">
        <v>50</v>
      </c>
      <c r="M64" s="1"/>
      <c r="N64" s="1">
        <v>50</v>
      </c>
      <c r="O64" s="1"/>
      <c r="P64" s="1">
        <v>50</v>
      </c>
      <c r="Q64" s="1"/>
      <c r="R64" s="1" t="s">
        <v>332</v>
      </c>
      <c r="S64" s="1"/>
      <c r="T64" s="1">
        <v>47</v>
      </c>
      <c r="U64" s="1"/>
      <c r="V64" s="1">
        <v>40</v>
      </c>
      <c r="W64" s="1"/>
      <c r="X64" s="1">
        <v>40</v>
      </c>
      <c r="Y64" s="1"/>
      <c r="Z64" s="1" t="s">
        <v>333</v>
      </c>
      <c r="AA64" s="1"/>
      <c r="AB64" s="1">
        <v>40</v>
      </c>
      <c r="AC64" s="1"/>
      <c r="AD64" s="1">
        <v>40</v>
      </c>
      <c r="AE64" s="1"/>
      <c r="AF64" s="1">
        <v>50</v>
      </c>
      <c r="AG64" s="1"/>
      <c r="AH64" s="8">
        <v>50</v>
      </c>
      <c r="AI64" s="38">
        <v>667</v>
      </c>
      <c r="AJ64" s="38">
        <v>595</v>
      </c>
      <c r="AK64" s="38" t="s">
        <v>334</v>
      </c>
    </row>
    <row r="65" spans="1:37" x14ac:dyDescent="0.25">
      <c r="A65" s="128"/>
      <c r="B65" s="1" t="s">
        <v>335</v>
      </c>
      <c r="C65" s="3" t="s">
        <v>46</v>
      </c>
      <c r="D65" s="1">
        <v>40</v>
      </c>
      <c r="E65" s="1">
        <v>40</v>
      </c>
      <c r="F65" s="1">
        <v>50</v>
      </c>
      <c r="G65" s="1"/>
      <c r="H65" s="1">
        <v>40</v>
      </c>
      <c r="I65" s="1"/>
      <c r="J65" s="1" t="s">
        <v>336</v>
      </c>
      <c r="K65" s="1"/>
      <c r="L65" s="1">
        <v>50</v>
      </c>
      <c r="M65" s="1"/>
      <c r="N65" s="1">
        <v>50</v>
      </c>
      <c r="O65" s="1"/>
      <c r="P65" s="1">
        <v>50</v>
      </c>
      <c r="Q65" s="1"/>
      <c r="R65" s="1">
        <v>50</v>
      </c>
      <c r="S65" s="1"/>
      <c r="T65" s="1"/>
      <c r="U65" s="1">
        <v>47</v>
      </c>
      <c r="V65" s="1">
        <v>40</v>
      </c>
      <c r="W65" s="1"/>
      <c r="X65" s="1">
        <v>40</v>
      </c>
      <c r="Y65" s="1"/>
      <c r="Z65" s="1"/>
      <c r="AA65" s="1">
        <v>47</v>
      </c>
      <c r="AB65" s="1"/>
      <c r="AC65" s="1"/>
      <c r="AD65" s="1"/>
      <c r="AE65" s="1">
        <v>40</v>
      </c>
      <c r="AF65" s="1"/>
      <c r="AG65" s="1"/>
      <c r="AH65" s="8">
        <v>40</v>
      </c>
      <c r="AI65" s="38">
        <v>593</v>
      </c>
      <c r="AJ65" s="38">
        <v>595</v>
      </c>
      <c r="AK65" s="38" t="s">
        <v>337</v>
      </c>
    </row>
    <row r="66" spans="1:37" x14ac:dyDescent="0.25">
      <c r="A66" s="128"/>
      <c r="B66" s="1" t="s">
        <v>338</v>
      </c>
      <c r="C66" s="3" t="s">
        <v>46</v>
      </c>
      <c r="D66" s="1">
        <v>40</v>
      </c>
      <c r="E66" s="1">
        <v>40</v>
      </c>
      <c r="F66" s="1">
        <v>50</v>
      </c>
      <c r="G66" s="1"/>
      <c r="H66" s="1">
        <v>40</v>
      </c>
      <c r="I66" s="1"/>
      <c r="J66" s="1">
        <v>50</v>
      </c>
      <c r="K66" s="1"/>
      <c r="L66" s="1">
        <v>50</v>
      </c>
      <c r="M66" s="1"/>
      <c r="N66" s="1">
        <v>50</v>
      </c>
      <c r="O66" s="1">
        <v>50</v>
      </c>
      <c r="P66" s="1"/>
      <c r="Q66" s="1">
        <v>50</v>
      </c>
      <c r="R66" s="1">
        <v>50</v>
      </c>
      <c r="S66" s="1"/>
      <c r="T66" s="1">
        <v>50</v>
      </c>
      <c r="U66" s="1"/>
      <c r="V66" s="1">
        <v>35</v>
      </c>
      <c r="W66" s="1"/>
      <c r="X66" s="1">
        <v>40</v>
      </c>
      <c r="Y66" s="1"/>
      <c r="Z66" s="1">
        <v>44</v>
      </c>
      <c r="AA66" s="1"/>
      <c r="AB66" s="1">
        <v>40</v>
      </c>
      <c r="AC66" s="1"/>
      <c r="AD66" s="1"/>
      <c r="AE66" s="1">
        <v>50</v>
      </c>
      <c r="AF66" s="1">
        <v>40</v>
      </c>
      <c r="AG66" s="1"/>
      <c r="AH66" s="8">
        <v>50</v>
      </c>
      <c r="AI66" s="38">
        <v>729</v>
      </c>
      <c r="AJ66" s="38">
        <v>595</v>
      </c>
      <c r="AK66" s="38" t="s">
        <v>339</v>
      </c>
    </row>
    <row r="67" spans="1:37" x14ac:dyDescent="0.25">
      <c r="A67" s="128"/>
      <c r="B67" s="1" t="s">
        <v>340</v>
      </c>
      <c r="C67" s="3" t="s">
        <v>46</v>
      </c>
      <c r="D67" s="1" t="s">
        <v>341</v>
      </c>
      <c r="E67" s="1" t="s">
        <v>342</v>
      </c>
      <c r="F67" s="1">
        <v>32</v>
      </c>
      <c r="G67" s="1"/>
      <c r="H67" s="1">
        <v>40</v>
      </c>
      <c r="I67" s="1"/>
      <c r="J67" s="1">
        <v>50</v>
      </c>
      <c r="K67" s="1"/>
      <c r="L67" s="1">
        <v>50</v>
      </c>
      <c r="M67" s="1"/>
      <c r="N67" s="1">
        <v>50</v>
      </c>
      <c r="O67" s="1"/>
      <c r="P67" s="1">
        <v>30</v>
      </c>
      <c r="Q67" s="1"/>
      <c r="R67" s="1" t="s">
        <v>343</v>
      </c>
      <c r="S67" s="1"/>
      <c r="T67" s="1">
        <v>50</v>
      </c>
      <c r="U67" s="1"/>
      <c r="V67" s="1">
        <v>40</v>
      </c>
      <c r="W67" s="1"/>
      <c r="X67" s="1">
        <v>50</v>
      </c>
      <c r="Y67" s="1"/>
      <c r="Z67" s="1">
        <v>50</v>
      </c>
      <c r="AA67" s="1"/>
      <c r="AB67" s="1">
        <v>40</v>
      </c>
      <c r="AC67" s="1"/>
      <c r="AD67" s="1">
        <v>40</v>
      </c>
      <c r="AE67" s="1"/>
      <c r="AF67" s="1">
        <v>50</v>
      </c>
      <c r="AG67" s="1"/>
      <c r="AH67" s="8">
        <v>50</v>
      </c>
      <c r="AI67" s="38">
        <v>633</v>
      </c>
      <c r="AJ67" s="38">
        <v>595</v>
      </c>
      <c r="AK67" s="38" t="s">
        <v>344</v>
      </c>
    </row>
    <row r="68" spans="1:37" x14ac:dyDescent="0.25">
      <c r="A68" s="129"/>
      <c r="B68" s="1" t="s">
        <v>345</v>
      </c>
      <c r="C68" s="3" t="s">
        <v>46</v>
      </c>
      <c r="D68" s="1">
        <v>40</v>
      </c>
      <c r="E68" s="1">
        <v>40</v>
      </c>
      <c r="F68" s="1">
        <v>50</v>
      </c>
      <c r="G68" s="1"/>
      <c r="H68" s="1">
        <v>40</v>
      </c>
      <c r="I68" s="1">
        <v>50</v>
      </c>
      <c r="J68" s="1">
        <v>50</v>
      </c>
      <c r="K68" s="1"/>
      <c r="L68" s="1">
        <v>50</v>
      </c>
      <c r="M68" s="1"/>
      <c r="N68" s="1">
        <v>50</v>
      </c>
      <c r="O68" s="1"/>
      <c r="P68" s="1">
        <v>50</v>
      </c>
      <c r="Q68" s="1"/>
      <c r="R68" s="1"/>
      <c r="S68" s="1"/>
      <c r="T68" s="1">
        <v>50</v>
      </c>
      <c r="U68" s="1"/>
      <c r="V68" s="1">
        <v>40</v>
      </c>
      <c r="W68" s="1"/>
      <c r="X68" s="1"/>
      <c r="Y68" s="1"/>
      <c r="Z68" s="1">
        <v>60</v>
      </c>
      <c r="AA68" s="1"/>
      <c r="AB68" s="1">
        <v>50</v>
      </c>
      <c r="AC68" s="1"/>
      <c r="AD68" s="1">
        <v>40</v>
      </c>
      <c r="AE68" s="1"/>
      <c r="AF68" s="1">
        <v>60</v>
      </c>
      <c r="AG68" s="1">
        <v>50</v>
      </c>
      <c r="AH68" s="8">
        <v>50</v>
      </c>
      <c r="AI68" s="38">
        <v>660</v>
      </c>
      <c r="AJ68" s="38">
        <v>595</v>
      </c>
      <c r="AK68" s="38" t="s">
        <v>346</v>
      </c>
    </row>
    <row r="69" spans="1:37" x14ac:dyDescent="0.25">
      <c r="A69" s="130" t="s">
        <v>347</v>
      </c>
      <c r="B69" s="1" t="s">
        <v>348</v>
      </c>
      <c r="C69" s="3" t="s">
        <v>349</v>
      </c>
      <c r="D69" s="1"/>
      <c r="E69" s="1">
        <v>80</v>
      </c>
      <c r="F69" s="1"/>
      <c r="G69" s="1"/>
      <c r="H69" s="1">
        <v>56</v>
      </c>
      <c r="I69" s="1">
        <v>80</v>
      </c>
      <c r="J69" s="1"/>
      <c r="K69" s="1">
        <v>80</v>
      </c>
      <c r="L69" s="1"/>
      <c r="M69" s="1">
        <v>80</v>
      </c>
      <c r="N69" s="1"/>
      <c r="O69" s="1">
        <v>80</v>
      </c>
      <c r="P69" s="1"/>
      <c r="Q69" s="1">
        <v>80</v>
      </c>
      <c r="R69" s="1"/>
      <c r="S69" s="1">
        <v>70</v>
      </c>
      <c r="T69" s="1"/>
      <c r="U69" s="1">
        <v>80</v>
      </c>
      <c r="V69" s="1"/>
      <c r="W69" s="1" t="s">
        <v>350</v>
      </c>
      <c r="X69" s="1"/>
      <c r="Y69" s="1">
        <v>80</v>
      </c>
      <c r="Z69" s="1"/>
      <c r="AA69" s="1"/>
      <c r="AB69" s="1"/>
      <c r="AC69" s="1">
        <v>80</v>
      </c>
      <c r="AD69" s="1"/>
      <c r="AE69" s="1">
        <v>80</v>
      </c>
      <c r="AF69" s="1"/>
      <c r="AG69" s="1"/>
      <c r="AH69" s="8"/>
      <c r="AI69" s="38">
        <v>926</v>
      </c>
      <c r="AJ69" s="38">
        <v>595</v>
      </c>
      <c r="AK69" s="38" t="s">
        <v>351</v>
      </c>
    </row>
    <row r="70" spans="1:37" x14ac:dyDescent="0.25">
      <c r="A70" s="131"/>
      <c r="B70" s="1" t="s">
        <v>352</v>
      </c>
      <c r="C70" s="3">
        <v>45</v>
      </c>
      <c r="D70" s="1"/>
      <c r="E70" s="1">
        <v>40</v>
      </c>
      <c r="F70" s="1">
        <v>40</v>
      </c>
      <c r="G70" s="1">
        <v>40</v>
      </c>
      <c r="H70" s="1">
        <v>40</v>
      </c>
      <c r="I70" s="1">
        <v>40</v>
      </c>
      <c r="J70" s="1">
        <v>40</v>
      </c>
      <c r="K70" s="1">
        <v>40</v>
      </c>
      <c r="L70" s="1">
        <v>40</v>
      </c>
      <c r="M70" s="1">
        <v>40</v>
      </c>
      <c r="N70" s="1">
        <v>40</v>
      </c>
      <c r="O70" s="1">
        <v>40</v>
      </c>
      <c r="P70" s="1">
        <v>40</v>
      </c>
      <c r="Q70" s="1">
        <v>40</v>
      </c>
      <c r="R70" s="1">
        <v>40</v>
      </c>
      <c r="S70" s="1">
        <v>40</v>
      </c>
      <c r="T70" s="1">
        <v>40</v>
      </c>
      <c r="U70" s="1">
        <v>40</v>
      </c>
      <c r="V70" s="1">
        <v>40</v>
      </c>
      <c r="W70" s="1">
        <v>40</v>
      </c>
      <c r="X70" s="1">
        <v>40</v>
      </c>
      <c r="Y70" s="1"/>
      <c r="Z70" s="1">
        <v>30</v>
      </c>
      <c r="AA70" s="1"/>
      <c r="AB70" s="1">
        <v>40</v>
      </c>
      <c r="AC70" s="1">
        <v>40</v>
      </c>
      <c r="AD70" s="1">
        <v>40</v>
      </c>
      <c r="AE70" s="1">
        <v>40</v>
      </c>
      <c r="AF70" s="1">
        <v>40</v>
      </c>
      <c r="AG70" s="1">
        <v>40</v>
      </c>
      <c r="AH70" s="8">
        <v>40</v>
      </c>
      <c r="AI70" s="38">
        <v>950</v>
      </c>
      <c r="AJ70" s="38">
        <v>595</v>
      </c>
      <c r="AK70" s="38" t="s">
        <v>353</v>
      </c>
    </row>
    <row r="71" spans="1:37" x14ac:dyDescent="0.25">
      <c r="A71" s="132"/>
      <c r="B71" s="1" t="s">
        <v>354</v>
      </c>
      <c r="C71" s="3" t="s">
        <v>349</v>
      </c>
      <c r="D71" s="1"/>
      <c r="E71" s="1">
        <v>80</v>
      </c>
      <c r="F71" s="1"/>
      <c r="G71" s="1">
        <v>80</v>
      </c>
      <c r="H71" s="1"/>
      <c r="I71" s="1">
        <v>70</v>
      </c>
      <c r="J71" s="1"/>
      <c r="K71" s="1">
        <v>80</v>
      </c>
      <c r="L71" s="1"/>
      <c r="M71" s="1"/>
      <c r="N71" s="1"/>
      <c r="O71" s="1"/>
      <c r="P71" s="1">
        <v>80</v>
      </c>
      <c r="Q71" s="1"/>
      <c r="R71" s="1"/>
      <c r="S71" s="1"/>
      <c r="T71" s="1">
        <v>40</v>
      </c>
      <c r="U71" s="1">
        <v>80</v>
      </c>
      <c r="V71" s="1"/>
      <c r="W71" s="1">
        <v>80</v>
      </c>
      <c r="X71" s="1"/>
      <c r="Y71" s="1" t="s">
        <v>355</v>
      </c>
      <c r="Z71" s="1"/>
      <c r="AA71" s="1"/>
      <c r="AB71" s="1"/>
      <c r="AC71" s="1">
        <v>80</v>
      </c>
      <c r="AD71" s="1"/>
      <c r="AE71" s="1">
        <v>80</v>
      </c>
      <c r="AF71" s="1"/>
      <c r="AG71" s="1"/>
      <c r="AH71" s="8">
        <v>60</v>
      </c>
      <c r="AI71" s="38">
        <v>740</v>
      </c>
      <c r="AJ71" s="38">
        <v>595</v>
      </c>
      <c r="AK71" s="38" t="s">
        <v>356</v>
      </c>
    </row>
    <row r="72" spans="1:37" x14ac:dyDescent="0.25">
      <c r="A72" s="36" t="s">
        <v>357</v>
      </c>
      <c r="B72" s="4" t="s">
        <v>358</v>
      </c>
      <c r="C72" s="23" t="s">
        <v>359</v>
      </c>
      <c r="D72" s="4">
        <v>40</v>
      </c>
      <c r="E72" s="4">
        <v>40</v>
      </c>
      <c r="F72" s="4">
        <v>40</v>
      </c>
      <c r="G72" s="4">
        <v>40</v>
      </c>
      <c r="H72" s="4">
        <v>40</v>
      </c>
      <c r="I72" s="4">
        <v>40</v>
      </c>
      <c r="J72" s="4">
        <v>40</v>
      </c>
      <c r="K72" s="4">
        <v>40</v>
      </c>
      <c r="L72" s="4">
        <v>40</v>
      </c>
      <c r="M72" s="4">
        <v>40</v>
      </c>
      <c r="N72" s="4">
        <v>40</v>
      </c>
      <c r="O72" s="4">
        <v>40</v>
      </c>
      <c r="P72" s="4">
        <v>40</v>
      </c>
      <c r="Q72" s="4">
        <v>40</v>
      </c>
      <c r="R72" s="4">
        <v>40</v>
      </c>
      <c r="S72" s="4">
        <v>40</v>
      </c>
      <c r="T72" s="4">
        <v>40</v>
      </c>
      <c r="U72" s="4">
        <v>40</v>
      </c>
      <c r="V72" s="4">
        <v>40</v>
      </c>
      <c r="W72" s="4">
        <v>40</v>
      </c>
      <c r="X72" s="4">
        <v>40</v>
      </c>
      <c r="Y72" s="4">
        <v>40</v>
      </c>
      <c r="Z72" s="4">
        <v>40</v>
      </c>
      <c r="AA72" s="4">
        <v>40</v>
      </c>
      <c r="AB72" s="4">
        <v>40</v>
      </c>
      <c r="AC72" s="4">
        <v>40</v>
      </c>
      <c r="AD72" s="4">
        <v>40</v>
      </c>
      <c r="AE72" s="4">
        <v>40</v>
      </c>
      <c r="AF72" s="4">
        <v>40</v>
      </c>
      <c r="AG72" s="4">
        <v>30</v>
      </c>
      <c r="AH72" s="9">
        <v>40</v>
      </c>
      <c r="AI72" s="38" t="s">
        <v>360</v>
      </c>
      <c r="AJ72" s="38">
        <v>595</v>
      </c>
      <c r="AK72" s="38" t="s">
        <v>361</v>
      </c>
    </row>
    <row r="73" spans="1:37" x14ac:dyDescent="0.25">
      <c r="A73" s="133" t="s">
        <v>362</v>
      </c>
      <c r="B73" s="12" t="s">
        <v>363</v>
      </c>
      <c r="C73" s="13">
        <v>50</v>
      </c>
      <c r="D73" s="12"/>
      <c r="E73" s="12"/>
      <c r="F73" s="12"/>
      <c r="G73" s="12"/>
      <c r="H73" s="12">
        <v>20</v>
      </c>
      <c r="I73" s="12">
        <v>20</v>
      </c>
      <c r="J73" s="12">
        <v>50</v>
      </c>
      <c r="K73" s="12"/>
      <c r="L73" s="12">
        <v>20</v>
      </c>
      <c r="M73" s="12">
        <v>50</v>
      </c>
      <c r="N73" s="12">
        <v>50</v>
      </c>
      <c r="O73" s="12">
        <v>50</v>
      </c>
      <c r="P73" s="12"/>
      <c r="Q73" s="12"/>
      <c r="R73" s="12"/>
      <c r="S73" s="12"/>
      <c r="T73" s="12"/>
      <c r="U73" s="12"/>
      <c r="V73" s="12"/>
      <c r="W73" s="12">
        <v>20</v>
      </c>
      <c r="X73" s="12"/>
      <c r="Y73" s="12"/>
      <c r="Z73" s="12"/>
      <c r="AA73" s="12"/>
      <c r="AB73" s="12">
        <v>50</v>
      </c>
      <c r="AC73" s="12">
        <v>50</v>
      </c>
      <c r="AD73" s="12"/>
      <c r="AE73" s="12">
        <v>40</v>
      </c>
      <c r="AF73" s="12">
        <v>50</v>
      </c>
      <c r="AG73" s="12">
        <v>50</v>
      </c>
      <c r="AH73" s="14">
        <v>20</v>
      </c>
      <c r="AI73" s="38">
        <v>360</v>
      </c>
      <c r="AJ73" s="38">
        <v>595</v>
      </c>
      <c r="AK73" s="38" t="s">
        <v>364</v>
      </c>
    </row>
    <row r="74" spans="1:37" x14ac:dyDescent="0.25">
      <c r="A74" s="134"/>
      <c r="B74" s="1" t="s">
        <v>365</v>
      </c>
      <c r="C74" s="3">
        <v>50</v>
      </c>
      <c r="D74" s="1"/>
      <c r="E74" s="1">
        <v>50</v>
      </c>
      <c r="F74" s="1"/>
      <c r="G74" s="1">
        <v>50</v>
      </c>
      <c r="H74" s="1">
        <v>50</v>
      </c>
      <c r="I74" s="1">
        <v>50</v>
      </c>
      <c r="J74" s="1">
        <v>50</v>
      </c>
      <c r="K74" s="1">
        <v>50</v>
      </c>
      <c r="L74" s="1">
        <v>40</v>
      </c>
      <c r="M74" s="1">
        <v>50</v>
      </c>
      <c r="N74" s="4">
        <v>50</v>
      </c>
      <c r="O74" s="1">
        <v>50</v>
      </c>
      <c r="P74" s="1">
        <v>50</v>
      </c>
      <c r="Q74" s="1"/>
      <c r="R74" s="1">
        <v>50</v>
      </c>
      <c r="S74" s="1"/>
      <c r="T74" s="1">
        <v>50</v>
      </c>
      <c r="U74" s="1">
        <v>50</v>
      </c>
      <c r="V74" s="1">
        <v>50</v>
      </c>
      <c r="W74" s="1"/>
      <c r="X74" s="1"/>
      <c r="Y74" s="1">
        <v>50</v>
      </c>
      <c r="Z74" s="1">
        <v>50</v>
      </c>
      <c r="AA74" s="1">
        <v>50</v>
      </c>
      <c r="AB74" s="1">
        <v>50</v>
      </c>
      <c r="AC74" s="1">
        <v>50</v>
      </c>
      <c r="AD74" s="1">
        <v>50</v>
      </c>
      <c r="AE74" s="1">
        <v>50</v>
      </c>
      <c r="AF74" s="1">
        <v>50</v>
      </c>
      <c r="AG74" s="1">
        <v>50</v>
      </c>
      <c r="AH74" s="8">
        <v>50</v>
      </c>
      <c r="AI74" s="38" t="s">
        <v>43</v>
      </c>
      <c r="AJ74" s="38">
        <v>595</v>
      </c>
      <c r="AK74" s="38" t="s">
        <v>44</v>
      </c>
    </row>
    <row r="75" spans="1:37" x14ac:dyDescent="0.25">
      <c r="A75" s="135"/>
      <c r="B75" s="1" t="s">
        <v>366</v>
      </c>
      <c r="C75" s="3">
        <v>50</v>
      </c>
      <c r="D75" s="1">
        <v>45</v>
      </c>
      <c r="E75" s="1">
        <v>50</v>
      </c>
      <c r="F75" s="1">
        <v>50</v>
      </c>
      <c r="G75" s="1">
        <v>50</v>
      </c>
      <c r="H75" s="1">
        <v>50</v>
      </c>
      <c r="I75" s="1">
        <v>50</v>
      </c>
      <c r="J75" s="1">
        <v>50</v>
      </c>
      <c r="K75" s="1"/>
      <c r="L75" s="1">
        <v>50</v>
      </c>
      <c r="M75" s="8">
        <v>50</v>
      </c>
      <c r="N75" s="1">
        <v>50</v>
      </c>
      <c r="O75" s="27">
        <v>50</v>
      </c>
      <c r="P75" s="1">
        <v>50</v>
      </c>
      <c r="Q75" s="1">
        <v>50</v>
      </c>
      <c r="R75" s="1">
        <v>50</v>
      </c>
      <c r="S75" s="1">
        <v>50</v>
      </c>
      <c r="T75" s="1">
        <v>50</v>
      </c>
      <c r="U75" s="1">
        <v>50</v>
      </c>
      <c r="V75" s="1">
        <v>50</v>
      </c>
      <c r="W75" s="1"/>
      <c r="X75" s="1"/>
      <c r="Y75" s="1"/>
      <c r="Z75" s="1">
        <v>20</v>
      </c>
      <c r="AA75" s="1"/>
      <c r="AB75" s="1">
        <v>50</v>
      </c>
      <c r="AC75" s="1">
        <v>50</v>
      </c>
      <c r="AD75" s="1">
        <v>50</v>
      </c>
      <c r="AE75" s="1">
        <v>50</v>
      </c>
      <c r="AF75" s="1">
        <v>50</v>
      </c>
      <c r="AG75" s="1"/>
      <c r="AH75" s="8">
        <v>40</v>
      </c>
      <c r="AI75" s="38" t="s">
        <v>367</v>
      </c>
      <c r="AJ75" s="38">
        <v>595</v>
      </c>
      <c r="AK75" s="38" t="s">
        <v>368</v>
      </c>
    </row>
    <row r="76" spans="1:37" x14ac:dyDescent="0.25">
      <c r="A76" s="136" t="s">
        <v>369</v>
      </c>
      <c r="B76" s="1" t="s">
        <v>370</v>
      </c>
      <c r="C76" s="3">
        <v>45</v>
      </c>
      <c r="D76" s="1">
        <v>45</v>
      </c>
      <c r="E76" s="1">
        <v>45</v>
      </c>
      <c r="F76" s="1">
        <v>40</v>
      </c>
      <c r="G76" s="1">
        <v>45</v>
      </c>
      <c r="H76" s="1">
        <v>45</v>
      </c>
      <c r="I76" s="1">
        <v>45</v>
      </c>
      <c r="J76" s="1">
        <v>45</v>
      </c>
      <c r="K76" s="1">
        <v>55</v>
      </c>
      <c r="L76" s="1">
        <v>45</v>
      </c>
      <c r="M76" s="8">
        <v>45</v>
      </c>
      <c r="N76" s="1">
        <v>55</v>
      </c>
      <c r="O76" s="27">
        <v>45</v>
      </c>
      <c r="P76" s="1">
        <v>45</v>
      </c>
      <c r="Q76" s="1">
        <v>45</v>
      </c>
      <c r="R76" s="1">
        <v>45</v>
      </c>
      <c r="S76" s="1">
        <v>45</v>
      </c>
      <c r="T76" s="1">
        <v>45</v>
      </c>
      <c r="U76" s="1">
        <v>45</v>
      </c>
      <c r="V76" s="1">
        <v>45</v>
      </c>
      <c r="W76" s="1">
        <v>45</v>
      </c>
      <c r="X76" s="1">
        <v>45</v>
      </c>
      <c r="Y76" s="1">
        <v>45</v>
      </c>
      <c r="Z76" s="1">
        <v>40</v>
      </c>
      <c r="AA76" s="1">
        <v>45</v>
      </c>
      <c r="AB76" s="1"/>
      <c r="AC76" s="1" t="s">
        <v>371</v>
      </c>
      <c r="AD76" s="1">
        <v>45</v>
      </c>
      <c r="AE76" s="1">
        <v>45</v>
      </c>
      <c r="AF76" s="1">
        <v>45</v>
      </c>
      <c r="AG76" s="1"/>
      <c r="AH76" s="8">
        <v>45</v>
      </c>
      <c r="AI76" s="38" t="s">
        <v>372</v>
      </c>
      <c r="AJ76" s="38">
        <v>595</v>
      </c>
      <c r="AK76" s="38" t="s">
        <v>373</v>
      </c>
    </row>
    <row r="77" spans="1:37" x14ac:dyDescent="0.25">
      <c r="A77" s="137"/>
      <c r="B77" s="1" t="s">
        <v>374</v>
      </c>
      <c r="C77" s="3">
        <v>50</v>
      </c>
      <c r="D77" s="1"/>
      <c r="E77" s="1"/>
      <c r="F77" s="1"/>
      <c r="G77" s="1"/>
      <c r="H77" s="1"/>
      <c r="I77" s="1"/>
      <c r="J77" s="1"/>
      <c r="K77" s="1"/>
      <c r="L77" s="1"/>
      <c r="M77" s="8"/>
      <c r="N77" s="1"/>
      <c r="O77" s="27"/>
      <c r="P77" s="1"/>
      <c r="Q77" s="1"/>
      <c r="R77" s="1"/>
      <c r="S77" s="1"/>
      <c r="T77" s="1"/>
      <c r="U77" s="1">
        <v>20</v>
      </c>
      <c r="V77" s="1">
        <v>50</v>
      </c>
      <c r="W77" s="1">
        <v>50</v>
      </c>
      <c r="X77" s="1">
        <v>50</v>
      </c>
      <c r="Y77" s="1" t="s">
        <v>375</v>
      </c>
      <c r="Z77" s="1">
        <v>50</v>
      </c>
      <c r="AA77" s="1">
        <v>40</v>
      </c>
      <c r="AB77" s="1">
        <v>50</v>
      </c>
      <c r="AC77" s="1">
        <v>50</v>
      </c>
      <c r="AD77" s="1">
        <v>50</v>
      </c>
      <c r="AE77" s="1">
        <v>5</v>
      </c>
      <c r="AF77" s="1">
        <v>30</v>
      </c>
      <c r="AG77" s="1">
        <v>50</v>
      </c>
      <c r="AH77" s="8">
        <v>50</v>
      </c>
      <c r="AI77" s="38">
        <v>510</v>
      </c>
      <c r="AJ77" s="38">
        <v>595</v>
      </c>
      <c r="AK77" s="38" t="s">
        <v>376</v>
      </c>
    </row>
    <row r="78" spans="1:37" x14ac:dyDescent="0.25">
      <c r="A78" s="138"/>
      <c r="B78" s="1" t="s">
        <v>377</v>
      </c>
      <c r="C78" s="3">
        <v>45</v>
      </c>
      <c r="D78" s="1">
        <v>45</v>
      </c>
      <c r="E78" s="1">
        <v>45</v>
      </c>
      <c r="F78" s="1" t="s">
        <v>378</v>
      </c>
      <c r="G78" s="1">
        <v>45</v>
      </c>
      <c r="H78" s="1">
        <v>45</v>
      </c>
      <c r="I78" s="1">
        <v>45</v>
      </c>
      <c r="J78" s="1">
        <v>45</v>
      </c>
      <c r="K78" s="1">
        <v>45</v>
      </c>
      <c r="L78" s="1">
        <v>45</v>
      </c>
      <c r="M78" s="8">
        <v>45</v>
      </c>
      <c r="N78" s="1">
        <v>45</v>
      </c>
      <c r="O78" s="27">
        <v>45</v>
      </c>
      <c r="P78" s="1">
        <v>45</v>
      </c>
      <c r="Q78" s="1" t="s">
        <v>379</v>
      </c>
      <c r="R78" s="1">
        <v>45</v>
      </c>
      <c r="S78" s="1">
        <v>45</v>
      </c>
      <c r="T78" s="1">
        <v>45</v>
      </c>
      <c r="U78" s="1">
        <v>45</v>
      </c>
      <c r="V78" s="1">
        <v>45</v>
      </c>
      <c r="W78" s="1" t="s">
        <v>380</v>
      </c>
      <c r="X78" s="1">
        <v>45</v>
      </c>
      <c r="Y78" s="1">
        <v>45</v>
      </c>
      <c r="Z78" s="1">
        <v>45</v>
      </c>
      <c r="AA78" s="1">
        <v>45</v>
      </c>
      <c r="AB78" s="1">
        <v>45</v>
      </c>
      <c r="AC78" s="1">
        <v>45</v>
      </c>
      <c r="AD78" s="1">
        <v>45</v>
      </c>
      <c r="AE78" s="1">
        <v>45</v>
      </c>
      <c r="AF78" s="1">
        <v>45</v>
      </c>
      <c r="AG78" s="1">
        <v>45</v>
      </c>
      <c r="AH78" s="8">
        <v>45</v>
      </c>
      <c r="AI78" s="38" t="s">
        <v>121</v>
      </c>
      <c r="AJ78" s="38">
        <v>595</v>
      </c>
      <c r="AK78" s="38" t="s">
        <v>381</v>
      </c>
    </row>
    <row r="79" spans="1:37" x14ac:dyDescent="0.25">
      <c r="A79" s="139" t="s">
        <v>382</v>
      </c>
      <c r="B79" s="1" t="s">
        <v>383</v>
      </c>
      <c r="C79" s="3"/>
      <c r="D79" s="1"/>
      <c r="E79" s="1"/>
      <c r="F79" s="1"/>
      <c r="G79" s="1"/>
      <c r="H79" s="1">
        <v>20</v>
      </c>
      <c r="I79" s="1">
        <v>60</v>
      </c>
      <c r="J79" s="1"/>
      <c r="K79" s="1"/>
      <c r="L79" s="1">
        <v>50</v>
      </c>
      <c r="M79" s="8"/>
      <c r="N79" s="1"/>
      <c r="O79" s="27"/>
      <c r="P79" s="1"/>
      <c r="Q79" s="1">
        <v>80</v>
      </c>
      <c r="R79" s="1"/>
      <c r="S79" s="1"/>
      <c r="T79" s="1"/>
      <c r="U79" s="1"/>
      <c r="V79" s="1">
        <v>80</v>
      </c>
      <c r="W79" s="1"/>
      <c r="X79" s="1"/>
      <c r="Y79" s="1"/>
      <c r="Z79" s="1"/>
      <c r="AA79" s="1"/>
      <c r="AB79" s="1">
        <v>80</v>
      </c>
      <c r="AC79" s="1"/>
      <c r="AD79" s="1"/>
      <c r="AE79" s="1"/>
      <c r="AF79" s="1"/>
      <c r="AG79" s="1"/>
      <c r="AH79" s="8"/>
      <c r="AI79" s="38">
        <v>290</v>
      </c>
      <c r="AJ79" s="38">
        <v>595</v>
      </c>
      <c r="AK79" s="38" t="s">
        <v>384</v>
      </c>
    </row>
    <row r="80" spans="1:37" x14ac:dyDescent="0.25">
      <c r="A80" s="134"/>
      <c r="B80" s="1" t="s">
        <v>385</v>
      </c>
      <c r="C80" s="3"/>
      <c r="D80" s="1"/>
      <c r="E80" s="1">
        <v>85</v>
      </c>
      <c r="F80" s="1"/>
      <c r="G80" s="1"/>
      <c r="H80" s="1"/>
      <c r="I80" s="1"/>
      <c r="J80" s="1"/>
      <c r="K80" s="1">
        <v>40</v>
      </c>
      <c r="L80" s="1"/>
      <c r="M80" s="8"/>
      <c r="N80" s="1"/>
      <c r="O80" s="27"/>
      <c r="P80" s="1"/>
      <c r="Q80" s="1"/>
      <c r="R80" s="1">
        <v>70</v>
      </c>
      <c r="S80" s="1"/>
      <c r="T80" s="1"/>
      <c r="U80" s="1"/>
      <c r="V80" s="1"/>
      <c r="W80" s="1"/>
      <c r="X80" s="1"/>
      <c r="Y80" s="1"/>
      <c r="Z80" s="1">
        <v>40</v>
      </c>
      <c r="AA80" s="1"/>
      <c r="AB80" s="1">
        <v>45</v>
      </c>
      <c r="AC80" s="1"/>
      <c r="AD80" s="1"/>
      <c r="AE80" s="1"/>
      <c r="AF80" s="1">
        <v>40</v>
      </c>
      <c r="AG80" s="1"/>
      <c r="AH80" s="8"/>
      <c r="AI80" s="38">
        <v>235</v>
      </c>
      <c r="AJ80" s="38">
        <v>595</v>
      </c>
      <c r="AK80" s="38" t="s">
        <v>386</v>
      </c>
    </row>
    <row r="81" spans="1:37" x14ac:dyDescent="0.25">
      <c r="A81" s="134"/>
      <c r="B81" s="1" t="s">
        <v>387</v>
      </c>
      <c r="C81" s="3"/>
      <c r="D81" s="1"/>
      <c r="E81" s="1">
        <v>50</v>
      </c>
      <c r="F81" s="1"/>
      <c r="G81" s="1"/>
      <c r="H81" s="1"/>
      <c r="I81" s="1"/>
      <c r="J81" s="1"/>
      <c r="K81" s="1"/>
      <c r="L81" s="1"/>
      <c r="M81" s="8">
        <v>80</v>
      </c>
      <c r="N81" s="1"/>
      <c r="O81" s="27"/>
      <c r="P81" s="1"/>
      <c r="Q81" s="1"/>
      <c r="R81" s="1"/>
      <c r="S81" s="1"/>
      <c r="T81" s="1"/>
      <c r="U81" s="1"/>
      <c r="V81" s="1">
        <v>80</v>
      </c>
      <c r="W81" s="1"/>
      <c r="X81" s="1"/>
      <c r="Y81" s="1"/>
      <c r="Z81" s="1">
        <v>45</v>
      </c>
      <c r="AA81" s="1"/>
      <c r="AB81" s="1"/>
      <c r="AC81" s="1">
        <v>135</v>
      </c>
      <c r="AD81" s="1"/>
      <c r="AE81" s="1">
        <v>6</v>
      </c>
      <c r="AF81" s="1"/>
      <c r="AG81" s="1"/>
      <c r="AH81" s="8"/>
      <c r="AI81" s="38">
        <v>255</v>
      </c>
      <c r="AJ81" s="38">
        <v>595</v>
      </c>
      <c r="AK81" s="38" t="s">
        <v>388</v>
      </c>
    </row>
    <row r="82" spans="1:37" x14ac:dyDescent="0.25">
      <c r="A82" s="134"/>
      <c r="B82" s="1" t="s">
        <v>389</v>
      </c>
      <c r="C82" s="3"/>
      <c r="D82" s="1"/>
      <c r="E82" s="1"/>
      <c r="F82" s="1">
        <v>60</v>
      </c>
      <c r="G82" s="1"/>
      <c r="H82" s="1"/>
      <c r="I82" s="1"/>
      <c r="J82" s="1"/>
      <c r="K82" s="1"/>
      <c r="L82" s="1"/>
      <c r="M82" s="8"/>
      <c r="N82" s="1"/>
      <c r="O82" s="27"/>
      <c r="P82" s="1"/>
      <c r="Q82" s="1"/>
      <c r="R82" s="1">
        <v>60</v>
      </c>
      <c r="S82" s="1"/>
      <c r="T82" s="1"/>
      <c r="U82" s="1"/>
      <c r="V82" s="1"/>
      <c r="W82" s="1"/>
      <c r="X82" s="1"/>
      <c r="Y82" s="1">
        <v>80</v>
      </c>
      <c r="Z82" s="1"/>
      <c r="AA82" s="1"/>
      <c r="AB82" s="1"/>
      <c r="AC82" s="1">
        <v>70</v>
      </c>
      <c r="AD82" s="1"/>
      <c r="AE82" s="1"/>
      <c r="AF82" s="1"/>
      <c r="AG82" s="1"/>
      <c r="AH82" s="8"/>
      <c r="AI82" s="38">
        <v>200</v>
      </c>
      <c r="AJ82" s="38">
        <v>595</v>
      </c>
      <c r="AK82" s="38" t="s">
        <v>390</v>
      </c>
    </row>
    <row r="83" spans="1:37" x14ac:dyDescent="0.25">
      <c r="A83" s="134"/>
      <c r="B83" s="1" t="s">
        <v>391</v>
      </c>
      <c r="C83" s="3"/>
      <c r="D83" s="1"/>
      <c r="E83" s="1"/>
      <c r="F83" s="1"/>
      <c r="G83" s="1"/>
      <c r="H83" s="1"/>
      <c r="I83" s="1"/>
      <c r="J83" s="1"/>
      <c r="K83" s="1"/>
      <c r="L83" s="1"/>
      <c r="M83" s="8"/>
      <c r="N83" s="1"/>
      <c r="O83" s="27"/>
      <c r="P83" s="1"/>
      <c r="Q83" s="1"/>
      <c r="R83" s="1"/>
      <c r="S83" s="1"/>
      <c r="T83" s="1">
        <v>90</v>
      </c>
      <c r="U83" s="1"/>
      <c r="V83" s="1"/>
      <c r="W83" s="1"/>
      <c r="X83" s="1"/>
      <c r="Y83" s="1"/>
      <c r="Z83" s="1"/>
      <c r="AA83" s="1"/>
      <c r="AB83" s="1">
        <v>50</v>
      </c>
      <c r="AC83" s="1">
        <v>20</v>
      </c>
      <c r="AD83" s="1"/>
      <c r="AE83" s="1"/>
      <c r="AF83" s="1"/>
      <c r="AG83" s="1"/>
      <c r="AH83" s="8"/>
      <c r="AI83" s="38">
        <v>90</v>
      </c>
      <c r="AJ83" s="38">
        <v>595</v>
      </c>
      <c r="AK83" s="38" t="s">
        <v>392</v>
      </c>
    </row>
    <row r="84" spans="1:37" x14ac:dyDescent="0.25">
      <c r="A84" s="134"/>
      <c r="B84" s="1" t="s">
        <v>393</v>
      </c>
      <c r="C84" s="3"/>
      <c r="D84" s="1"/>
      <c r="E84" s="1"/>
      <c r="F84" s="1"/>
      <c r="G84" s="1"/>
      <c r="H84" s="1"/>
      <c r="I84" s="1"/>
      <c r="J84" s="1"/>
      <c r="K84" s="1"/>
      <c r="L84" s="1"/>
      <c r="M84" s="8"/>
      <c r="N84" s="1"/>
      <c r="O84" s="27"/>
      <c r="P84" s="1"/>
      <c r="Q84" s="1">
        <v>20</v>
      </c>
      <c r="R84" s="1"/>
      <c r="S84" s="1"/>
      <c r="T84" s="1"/>
      <c r="U84" s="1"/>
      <c r="V84" s="1"/>
      <c r="W84" s="1"/>
      <c r="X84" s="1"/>
      <c r="Y84" s="1">
        <v>80</v>
      </c>
      <c r="Z84" s="1"/>
      <c r="AA84" s="1"/>
      <c r="AB84" s="1"/>
      <c r="AC84" s="1">
        <v>50</v>
      </c>
      <c r="AD84" s="1"/>
      <c r="AE84" s="1"/>
      <c r="AF84" s="1"/>
      <c r="AG84" s="1"/>
      <c r="AH84" s="8"/>
      <c r="AI84" s="38">
        <v>100</v>
      </c>
      <c r="AJ84" s="38">
        <v>595</v>
      </c>
      <c r="AK84" s="38" t="s">
        <v>394</v>
      </c>
    </row>
    <row r="85" spans="1:37" x14ac:dyDescent="0.25">
      <c r="A85" s="134"/>
      <c r="B85" s="1" t="s">
        <v>395</v>
      </c>
      <c r="C85" s="3"/>
      <c r="D85" s="1"/>
      <c r="E85" s="1">
        <v>80</v>
      </c>
      <c r="F85" s="1"/>
      <c r="G85" s="1"/>
      <c r="H85" s="1"/>
      <c r="I85" s="1"/>
      <c r="J85" s="1"/>
      <c r="K85" s="1"/>
      <c r="L85" s="1">
        <v>80</v>
      </c>
      <c r="M85" s="8"/>
      <c r="N85" s="1">
        <v>45</v>
      </c>
      <c r="O85" s="27"/>
      <c r="P85" s="1"/>
      <c r="Q85" s="1"/>
      <c r="R85" s="1"/>
      <c r="S85" s="1"/>
      <c r="T85" s="1"/>
      <c r="U85" s="1">
        <v>45</v>
      </c>
      <c r="V85" s="1">
        <v>80</v>
      </c>
      <c r="W85" s="1"/>
      <c r="X85" s="1"/>
      <c r="Y85" s="1">
        <v>20</v>
      </c>
      <c r="Z85" s="1">
        <v>10</v>
      </c>
      <c r="AA85" s="1"/>
      <c r="AB85" s="1">
        <v>45</v>
      </c>
      <c r="AC85" s="1"/>
      <c r="AD85" s="1"/>
      <c r="AE85" s="1"/>
      <c r="AF85" s="1">
        <v>45</v>
      </c>
      <c r="AG85" s="1"/>
      <c r="AH85" s="8"/>
      <c r="AI85" s="38">
        <v>360</v>
      </c>
      <c r="AJ85" s="38">
        <v>595</v>
      </c>
      <c r="AK85" s="38" t="s">
        <v>364</v>
      </c>
    </row>
    <row r="86" spans="1:37" x14ac:dyDescent="0.25">
      <c r="A86" s="134"/>
      <c r="B86" s="1" t="s">
        <v>396</v>
      </c>
      <c r="C86" s="3"/>
      <c r="D86" s="1"/>
      <c r="E86" s="1"/>
      <c r="F86" s="1"/>
      <c r="G86" s="1"/>
      <c r="H86" s="1"/>
      <c r="I86" s="1"/>
      <c r="J86" s="1"/>
      <c r="K86" s="1"/>
      <c r="L86" s="1"/>
      <c r="M86" s="8"/>
      <c r="N86" s="1"/>
      <c r="O86" s="27">
        <v>60</v>
      </c>
      <c r="P86" s="1"/>
      <c r="Q86" s="1"/>
      <c r="R86" s="1"/>
      <c r="S86" s="1">
        <v>75</v>
      </c>
      <c r="T86" s="1"/>
      <c r="U86" s="1"/>
      <c r="V86" s="1"/>
      <c r="W86" s="1"/>
      <c r="X86" s="1"/>
      <c r="Y86" s="1"/>
      <c r="Z86" s="1">
        <v>45</v>
      </c>
      <c r="AA86" s="1"/>
      <c r="AB86" s="1">
        <v>70</v>
      </c>
      <c r="AC86" s="1"/>
      <c r="AD86" s="1"/>
      <c r="AE86" s="1"/>
      <c r="AF86" s="1">
        <v>45</v>
      </c>
      <c r="AG86" s="1"/>
      <c r="AH86" s="8"/>
      <c r="AI86" s="38">
        <v>180</v>
      </c>
      <c r="AJ86" s="38">
        <v>595</v>
      </c>
      <c r="AK86" s="38" t="s">
        <v>397</v>
      </c>
    </row>
    <row r="87" spans="1:37" x14ac:dyDescent="0.25">
      <c r="A87" s="134"/>
      <c r="B87" s="1" t="s">
        <v>398</v>
      </c>
      <c r="C87" s="3"/>
      <c r="D87" s="1"/>
      <c r="E87" s="1"/>
      <c r="F87" s="1"/>
      <c r="G87" s="1">
        <v>50</v>
      </c>
      <c r="H87" s="1"/>
      <c r="I87" s="1"/>
      <c r="J87" s="1"/>
      <c r="K87" s="1"/>
      <c r="L87" s="1">
        <v>40</v>
      </c>
      <c r="M87" s="8"/>
      <c r="N87" s="1"/>
      <c r="O87" s="27"/>
      <c r="P87" s="1"/>
      <c r="Q87" s="1"/>
      <c r="R87" s="1"/>
      <c r="S87" s="1"/>
      <c r="T87" s="1"/>
      <c r="U87" s="1">
        <v>40</v>
      </c>
      <c r="V87" s="1"/>
      <c r="W87" s="1"/>
      <c r="X87" s="1">
        <v>55</v>
      </c>
      <c r="Y87" s="1"/>
      <c r="Z87" s="1"/>
      <c r="AA87" s="1"/>
      <c r="AB87" s="1">
        <v>60</v>
      </c>
      <c r="AC87" s="1">
        <v>45</v>
      </c>
      <c r="AD87" s="1">
        <v>45</v>
      </c>
      <c r="AE87" s="1"/>
      <c r="AF87" s="1"/>
      <c r="AG87" s="1"/>
      <c r="AH87" s="8"/>
      <c r="AI87" s="38">
        <v>145</v>
      </c>
      <c r="AJ87" s="38">
        <v>595</v>
      </c>
      <c r="AK87" s="38" t="s">
        <v>399</v>
      </c>
    </row>
    <row r="88" spans="1:37" x14ac:dyDescent="0.25">
      <c r="A88" s="134"/>
      <c r="B88" s="1" t="s">
        <v>400</v>
      </c>
      <c r="C88" s="3"/>
      <c r="D88" s="1"/>
      <c r="E88" s="1"/>
      <c r="F88" s="1"/>
      <c r="G88" s="1">
        <v>90</v>
      </c>
      <c r="H88" s="1"/>
      <c r="I88" s="1"/>
      <c r="J88" s="1"/>
      <c r="K88" s="1"/>
      <c r="L88" s="1">
        <v>40</v>
      </c>
      <c r="M88" s="8"/>
      <c r="N88" s="1"/>
      <c r="O88" s="27"/>
      <c r="P88" s="1">
        <v>45</v>
      </c>
      <c r="Q88" s="1"/>
      <c r="R88" s="1"/>
      <c r="S88" s="1">
        <v>45</v>
      </c>
      <c r="T88" s="1"/>
      <c r="U88" s="1"/>
      <c r="V88" s="1">
        <v>80</v>
      </c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8"/>
      <c r="AI88" s="38">
        <v>300</v>
      </c>
      <c r="AJ88" s="38">
        <v>595</v>
      </c>
      <c r="AK88" s="38" t="s">
        <v>401</v>
      </c>
    </row>
    <row r="89" spans="1:37" x14ac:dyDescent="0.25">
      <c r="A89" s="134"/>
      <c r="B89" s="1" t="s">
        <v>402</v>
      </c>
      <c r="C89" s="3"/>
      <c r="D89" s="1"/>
      <c r="E89" s="1"/>
      <c r="F89" s="1"/>
      <c r="G89" s="1"/>
      <c r="H89" s="1"/>
      <c r="I89" s="1"/>
      <c r="J89" s="1"/>
      <c r="K89" s="1"/>
      <c r="L89" s="1"/>
      <c r="M89" s="8"/>
      <c r="N89" s="1"/>
      <c r="O89" s="27"/>
      <c r="P89" s="1"/>
      <c r="Q89" s="1"/>
      <c r="R89" s="1">
        <v>80</v>
      </c>
      <c r="S89" s="1">
        <v>75</v>
      </c>
      <c r="T89" s="1"/>
      <c r="U89" s="1"/>
      <c r="V89" s="1"/>
      <c r="W89" s="1"/>
      <c r="X89" s="1"/>
      <c r="Y89" s="1"/>
      <c r="Z89" s="1"/>
      <c r="AA89" s="1"/>
      <c r="AB89" s="1"/>
      <c r="AC89" s="1">
        <v>40</v>
      </c>
      <c r="AD89" s="1"/>
      <c r="AE89" s="1"/>
      <c r="AF89" s="1"/>
      <c r="AG89" s="1"/>
      <c r="AH89" s="8"/>
      <c r="AI89" s="38">
        <v>155</v>
      </c>
      <c r="AJ89" s="38">
        <v>595</v>
      </c>
      <c r="AK89" s="38" t="s">
        <v>403</v>
      </c>
    </row>
    <row r="90" spans="1:37" x14ac:dyDescent="0.25">
      <c r="A90" s="134"/>
      <c r="B90" s="1" t="s">
        <v>404</v>
      </c>
      <c r="C90" s="3"/>
      <c r="D90" s="1"/>
      <c r="E90" s="1"/>
      <c r="F90" s="1"/>
      <c r="G90" s="1"/>
      <c r="H90" s="1">
        <v>80</v>
      </c>
      <c r="I90" s="1"/>
      <c r="J90" s="1"/>
      <c r="K90" s="1"/>
      <c r="L90" s="1"/>
      <c r="M90" s="8"/>
      <c r="N90" s="1"/>
      <c r="O90" s="27"/>
      <c r="P90" s="1"/>
      <c r="Q90" s="1"/>
      <c r="R90" s="1"/>
      <c r="S90" s="1"/>
      <c r="T90" s="1">
        <v>20</v>
      </c>
      <c r="U90" s="1"/>
      <c r="V90" s="1" t="s">
        <v>405</v>
      </c>
      <c r="W90" s="1"/>
      <c r="X90" s="1"/>
      <c r="Y90" s="1"/>
      <c r="Z90" s="1"/>
      <c r="AA90" s="1"/>
      <c r="AB90" s="1"/>
      <c r="AC90" s="1"/>
      <c r="AD90" s="1">
        <v>50</v>
      </c>
      <c r="AE90" s="1"/>
      <c r="AF90" s="1">
        <v>150</v>
      </c>
      <c r="AG90" s="1"/>
      <c r="AH90" s="8">
        <v>65</v>
      </c>
      <c r="AI90" s="38">
        <v>191</v>
      </c>
      <c r="AJ90" s="38">
        <v>595</v>
      </c>
      <c r="AK90" s="38" t="s">
        <v>406</v>
      </c>
    </row>
    <row r="91" spans="1:37" x14ac:dyDescent="0.25">
      <c r="A91" s="134"/>
      <c r="B91" s="1" t="s">
        <v>407</v>
      </c>
      <c r="C91" s="3"/>
      <c r="D91" s="1"/>
      <c r="E91" s="1"/>
      <c r="F91" s="1">
        <v>115</v>
      </c>
      <c r="G91" s="1"/>
      <c r="H91" s="1"/>
      <c r="I91" s="1"/>
      <c r="J91" s="1"/>
      <c r="K91" s="1"/>
      <c r="L91" s="1"/>
      <c r="M91" s="8">
        <v>135</v>
      </c>
      <c r="N91" s="1"/>
      <c r="O91" s="27"/>
      <c r="P91" s="1"/>
      <c r="Q91" s="1"/>
      <c r="R91" s="1"/>
      <c r="S91" s="1"/>
      <c r="T91" s="1"/>
      <c r="U91" s="1"/>
      <c r="V91" s="1">
        <v>60</v>
      </c>
      <c r="W91" s="1"/>
      <c r="X91" s="1"/>
      <c r="Y91" s="1"/>
      <c r="Z91" s="1"/>
      <c r="AA91" s="1"/>
      <c r="AB91" s="1">
        <v>80</v>
      </c>
      <c r="AC91" s="1"/>
      <c r="AD91" s="1"/>
      <c r="AE91" s="1">
        <v>55</v>
      </c>
      <c r="AF91" s="1"/>
      <c r="AG91" s="1"/>
      <c r="AH91" s="8"/>
      <c r="AI91" s="38">
        <v>310</v>
      </c>
      <c r="AJ91" s="38">
        <v>595</v>
      </c>
      <c r="AK91" s="38" t="s">
        <v>408</v>
      </c>
    </row>
    <row r="92" spans="1:37" x14ac:dyDescent="0.25">
      <c r="A92" s="134"/>
      <c r="B92" s="1" t="s">
        <v>409</v>
      </c>
      <c r="C92" s="3"/>
      <c r="D92" s="1"/>
      <c r="E92" s="1">
        <v>60</v>
      </c>
      <c r="F92" s="1"/>
      <c r="G92" s="1"/>
      <c r="H92" s="1"/>
      <c r="I92" s="1"/>
      <c r="J92" s="1">
        <v>60</v>
      </c>
      <c r="K92" s="1"/>
      <c r="L92" s="1"/>
      <c r="M92" s="8"/>
      <c r="N92" s="1"/>
      <c r="O92" s="27">
        <v>105</v>
      </c>
      <c r="P92" s="1"/>
      <c r="Q92" s="1"/>
      <c r="R92" s="1"/>
      <c r="S92" s="1"/>
      <c r="T92" s="1">
        <v>85</v>
      </c>
      <c r="U92" s="1">
        <v>60</v>
      </c>
      <c r="V92" s="1"/>
      <c r="W92" s="1"/>
      <c r="X92" s="1"/>
      <c r="Y92" s="1"/>
      <c r="Z92" s="1"/>
      <c r="AA92" s="1"/>
      <c r="AB92" s="1">
        <v>80</v>
      </c>
      <c r="AC92" s="1"/>
      <c r="AD92" s="1"/>
      <c r="AE92" s="1"/>
      <c r="AF92" s="1">
        <v>110</v>
      </c>
      <c r="AG92" s="1"/>
      <c r="AH92" s="8"/>
      <c r="AI92" s="38">
        <v>370</v>
      </c>
      <c r="AJ92" s="38">
        <v>595</v>
      </c>
      <c r="AK92" s="38" t="s">
        <v>410</v>
      </c>
    </row>
    <row r="93" spans="1:37" x14ac:dyDescent="0.25">
      <c r="A93" s="134"/>
      <c r="B93" s="1" t="s">
        <v>411</v>
      </c>
      <c r="C93" s="3"/>
      <c r="D93" s="1"/>
      <c r="E93" s="1"/>
      <c r="F93" s="1"/>
      <c r="G93" s="1"/>
      <c r="H93" s="1"/>
      <c r="I93" s="1"/>
      <c r="J93" s="1"/>
      <c r="K93" s="1"/>
      <c r="L93" s="1">
        <v>60</v>
      </c>
      <c r="M93" s="8"/>
      <c r="N93" s="1"/>
      <c r="O93" s="27"/>
      <c r="P93" s="1"/>
      <c r="Q93" s="1"/>
      <c r="R93" s="1">
        <v>45</v>
      </c>
      <c r="S93" s="1"/>
      <c r="T93" s="1">
        <v>45</v>
      </c>
      <c r="U93" s="1"/>
      <c r="V93" s="1">
        <v>90</v>
      </c>
      <c r="W93" s="1"/>
      <c r="X93" s="1"/>
      <c r="Y93" s="1"/>
      <c r="Z93" s="1"/>
      <c r="AA93" s="1"/>
      <c r="AB93" s="1">
        <v>60</v>
      </c>
      <c r="AC93" s="1">
        <v>50</v>
      </c>
      <c r="AD93" s="1"/>
      <c r="AE93" s="1">
        <v>55</v>
      </c>
      <c r="AF93" s="1"/>
      <c r="AG93" s="1"/>
      <c r="AH93" s="8">
        <v>50</v>
      </c>
      <c r="AI93" s="38">
        <v>240</v>
      </c>
      <c r="AJ93" s="38">
        <v>595</v>
      </c>
      <c r="AK93" s="38" t="s">
        <v>412</v>
      </c>
    </row>
    <row r="94" spans="1:37" x14ac:dyDescent="0.25">
      <c r="A94" s="134"/>
      <c r="B94" s="1" t="s">
        <v>413</v>
      </c>
      <c r="C94" s="3"/>
      <c r="D94" s="1"/>
      <c r="E94" s="1"/>
      <c r="F94" s="1"/>
      <c r="G94" s="1"/>
      <c r="H94" s="1"/>
      <c r="I94" s="1"/>
      <c r="J94" s="1"/>
      <c r="K94" s="1"/>
      <c r="L94" s="1"/>
      <c r="M94" s="8">
        <v>70</v>
      </c>
      <c r="N94" s="1"/>
      <c r="O94" s="27"/>
      <c r="P94" s="1"/>
      <c r="Q94" s="1"/>
      <c r="R94" s="1">
        <v>80</v>
      </c>
      <c r="S94" s="1"/>
      <c r="T94" s="1"/>
      <c r="U94" s="1"/>
      <c r="V94" s="1"/>
      <c r="W94" s="1"/>
      <c r="X94" s="1"/>
      <c r="Y94" s="1"/>
      <c r="Z94" s="1">
        <v>80</v>
      </c>
      <c r="AA94" s="1"/>
      <c r="AB94" s="1"/>
      <c r="AC94" s="1"/>
      <c r="AD94" s="1"/>
      <c r="AE94" s="1"/>
      <c r="AF94" s="1">
        <v>45</v>
      </c>
      <c r="AG94" s="1"/>
      <c r="AH94" s="8"/>
      <c r="AI94" s="38">
        <v>230</v>
      </c>
      <c r="AJ94" s="38">
        <v>595</v>
      </c>
      <c r="AK94" s="38" t="s">
        <v>414</v>
      </c>
    </row>
    <row r="95" spans="1:37" x14ac:dyDescent="0.25">
      <c r="A95" s="134"/>
      <c r="B95" s="1" t="s">
        <v>415</v>
      </c>
      <c r="C95" s="3"/>
      <c r="D95" s="1"/>
      <c r="E95" s="1"/>
      <c r="F95" s="1"/>
      <c r="G95" s="1"/>
      <c r="H95" s="1"/>
      <c r="I95" s="1"/>
      <c r="J95" s="1">
        <v>80</v>
      </c>
      <c r="K95" s="1"/>
      <c r="L95" s="1"/>
      <c r="M95" s="8"/>
      <c r="N95" s="1"/>
      <c r="O95" s="27">
        <v>70</v>
      </c>
      <c r="P95" s="1"/>
      <c r="Q95" s="1"/>
      <c r="R95" s="1"/>
      <c r="S95" s="1"/>
      <c r="T95" s="1"/>
      <c r="U95" s="1">
        <v>45</v>
      </c>
      <c r="V95" s="1"/>
      <c r="W95" s="1"/>
      <c r="X95" s="1"/>
      <c r="Y95" s="1"/>
      <c r="Z95" s="1"/>
      <c r="AA95" s="1"/>
      <c r="AB95" s="1">
        <v>4</v>
      </c>
      <c r="AC95" s="1"/>
      <c r="AD95" s="1"/>
      <c r="AE95" s="1">
        <v>40</v>
      </c>
      <c r="AF95" s="1">
        <v>45</v>
      </c>
      <c r="AG95" s="1"/>
      <c r="AH95" s="8"/>
      <c r="AI95" s="38">
        <v>195</v>
      </c>
      <c r="AJ95" s="38">
        <v>595</v>
      </c>
      <c r="AK95" s="38" t="s">
        <v>416</v>
      </c>
    </row>
    <row r="96" spans="1:37" x14ac:dyDescent="0.25">
      <c r="A96" s="134"/>
      <c r="B96" s="1" t="s">
        <v>417</v>
      </c>
      <c r="C96" s="3"/>
      <c r="D96" s="1"/>
      <c r="E96" s="1"/>
      <c r="F96" s="1"/>
      <c r="G96" s="1"/>
      <c r="H96" s="1"/>
      <c r="I96" s="1"/>
      <c r="J96" s="1">
        <v>50</v>
      </c>
      <c r="K96" s="1"/>
      <c r="L96" s="1"/>
      <c r="M96" s="8">
        <v>80</v>
      </c>
      <c r="N96" s="1"/>
      <c r="O96" s="27"/>
      <c r="P96" s="1"/>
      <c r="Q96" s="1">
        <v>70</v>
      </c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8">
        <v>60</v>
      </c>
      <c r="AI96" s="38">
        <v>200</v>
      </c>
      <c r="AJ96" s="38">
        <v>595</v>
      </c>
      <c r="AK96" s="38" t="s">
        <v>390</v>
      </c>
    </row>
    <row r="97" spans="1:37" x14ac:dyDescent="0.25">
      <c r="A97" s="134"/>
      <c r="B97" s="1" t="s">
        <v>418</v>
      </c>
      <c r="C97" s="3"/>
      <c r="D97" s="1"/>
      <c r="E97" s="1"/>
      <c r="F97" s="1"/>
      <c r="G97" s="1"/>
      <c r="H97" s="1"/>
      <c r="I97" s="1"/>
      <c r="J97" s="1"/>
      <c r="K97" s="1"/>
      <c r="L97" s="1"/>
      <c r="M97" s="8"/>
      <c r="N97" s="1"/>
      <c r="O97" s="27"/>
      <c r="P97" s="1"/>
      <c r="Q97" s="1">
        <v>80</v>
      </c>
      <c r="R97" s="1"/>
      <c r="S97" s="1"/>
      <c r="T97" s="1"/>
      <c r="U97" s="1">
        <v>80</v>
      </c>
      <c r="V97" s="1">
        <v>60</v>
      </c>
      <c r="W97" s="1"/>
      <c r="X97" s="1"/>
      <c r="Y97" s="1"/>
      <c r="Z97" s="1">
        <v>80</v>
      </c>
      <c r="AA97" s="1"/>
      <c r="AB97" s="1"/>
      <c r="AC97" s="1"/>
      <c r="AD97" s="1"/>
      <c r="AE97" s="1"/>
      <c r="AF97" s="1">
        <v>45</v>
      </c>
      <c r="AG97" s="1"/>
      <c r="AH97" s="8">
        <v>75</v>
      </c>
      <c r="AI97" s="38">
        <v>300</v>
      </c>
      <c r="AJ97" s="38">
        <v>595</v>
      </c>
      <c r="AK97" s="38" t="s">
        <v>401</v>
      </c>
    </row>
    <row r="98" spans="1:37" x14ac:dyDescent="0.25">
      <c r="A98" s="134"/>
      <c r="B98" s="1" t="s">
        <v>419</v>
      </c>
      <c r="C98" s="3"/>
      <c r="D98" s="1"/>
      <c r="E98" s="1"/>
      <c r="F98" s="1"/>
      <c r="G98" s="1">
        <v>40</v>
      </c>
      <c r="H98" s="1"/>
      <c r="I98" s="1"/>
      <c r="J98" s="1"/>
      <c r="K98" s="1"/>
      <c r="L98" s="1"/>
      <c r="M98" s="8"/>
      <c r="N98" s="1"/>
      <c r="O98" s="27">
        <v>40</v>
      </c>
      <c r="P98" s="1"/>
      <c r="Q98" s="1"/>
      <c r="R98" s="1"/>
      <c r="S98" s="1"/>
      <c r="T98" s="1">
        <v>75</v>
      </c>
      <c r="U98" s="1"/>
      <c r="V98" s="1"/>
      <c r="W98" s="1"/>
      <c r="X98" s="1"/>
      <c r="Y98" s="1">
        <v>70</v>
      </c>
      <c r="Z98" s="1"/>
      <c r="AA98" s="1"/>
      <c r="AB98" s="1"/>
      <c r="AC98" s="1"/>
      <c r="AD98" s="1">
        <v>100</v>
      </c>
      <c r="AE98" s="1">
        <v>45</v>
      </c>
      <c r="AF98" s="1"/>
      <c r="AG98" s="1"/>
      <c r="AH98" s="8"/>
      <c r="AI98" s="38">
        <v>225</v>
      </c>
      <c r="AJ98" s="38">
        <v>595</v>
      </c>
      <c r="AK98" s="38" t="s">
        <v>420</v>
      </c>
    </row>
    <row r="99" spans="1:37" x14ac:dyDescent="0.25">
      <c r="A99" s="134"/>
      <c r="B99" s="1" t="s">
        <v>421</v>
      </c>
      <c r="C99" s="3"/>
      <c r="D99" s="1"/>
      <c r="E99" s="1"/>
      <c r="F99" s="1"/>
      <c r="G99" s="1"/>
      <c r="H99" s="1"/>
      <c r="I99" s="1"/>
      <c r="J99" s="1"/>
      <c r="K99" s="1"/>
      <c r="L99" s="1"/>
      <c r="M99" s="8"/>
      <c r="N99" s="1"/>
      <c r="O99" s="27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8"/>
      <c r="AI99" s="38" t="s">
        <v>184</v>
      </c>
      <c r="AJ99" s="38">
        <v>595</v>
      </c>
      <c r="AK99" s="38" t="s">
        <v>184</v>
      </c>
    </row>
    <row r="100" spans="1:37" x14ac:dyDescent="0.25">
      <c r="A100" s="134"/>
      <c r="B100" s="1" t="s">
        <v>422</v>
      </c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8"/>
      <c r="N100" s="1"/>
      <c r="O100" s="27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40</v>
      </c>
      <c r="AH100" s="8"/>
      <c r="AI100" s="38" t="s">
        <v>184</v>
      </c>
      <c r="AJ100" s="38">
        <v>595</v>
      </c>
      <c r="AK100" s="38" t="s">
        <v>184</v>
      </c>
    </row>
    <row r="101" spans="1:37" x14ac:dyDescent="0.25">
      <c r="A101" s="134"/>
      <c r="B101" s="1" t="s">
        <v>423</v>
      </c>
      <c r="C101" s="3"/>
      <c r="D101" s="1"/>
      <c r="E101" s="1"/>
      <c r="F101" s="1"/>
      <c r="G101" s="1"/>
      <c r="H101" s="1"/>
      <c r="I101" s="1"/>
      <c r="J101" s="1">
        <v>80</v>
      </c>
      <c r="K101" s="1"/>
      <c r="L101" s="1"/>
      <c r="M101" s="8"/>
      <c r="N101" s="1"/>
      <c r="O101" s="27"/>
      <c r="P101" s="1"/>
      <c r="Q101" s="1">
        <v>80</v>
      </c>
      <c r="R101" s="1">
        <v>250</v>
      </c>
      <c r="S101" s="1"/>
      <c r="T101" s="1"/>
      <c r="U101" s="1"/>
      <c r="V101" s="1">
        <v>60</v>
      </c>
      <c r="W101" s="1"/>
      <c r="X101" s="1"/>
      <c r="Y101" s="1"/>
      <c r="Z101" s="1"/>
      <c r="AA101" s="1">
        <v>40</v>
      </c>
      <c r="AB101" s="1"/>
      <c r="AC101" s="1">
        <v>90</v>
      </c>
      <c r="AD101" s="1"/>
      <c r="AE101" s="1"/>
      <c r="AF101" s="1">
        <v>110</v>
      </c>
      <c r="AG101" s="1"/>
      <c r="AH101" s="8"/>
      <c r="AI101" s="38">
        <v>510</v>
      </c>
      <c r="AJ101" s="38">
        <v>595</v>
      </c>
      <c r="AK101" s="38" t="s">
        <v>424</v>
      </c>
    </row>
    <row r="102" spans="1:37" x14ac:dyDescent="0.25">
      <c r="A102" s="134"/>
      <c r="B102" s="1" t="s">
        <v>425</v>
      </c>
      <c r="C102" s="3"/>
      <c r="D102" s="1"/>
      <c r="E102" s="1"/>
      <c r="F102" s="1"/>
      <c r="G102" s="1">
        <v>80</v>
      </c>
      <c r="H102" s="1"/>
      <c r="I102" s="1"/>
      <c r="J102" s="1"/>
      <c r="K102" s="1"/>
      <c r="L102" s="1"/>
      <c r="M102" s="8"/>
      <c r="N102" s="1">
        <v>70</v>
      </c>
      <c r="O102" s="27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>
        <v>100</v>
      </c>
      <c r="AA102" s="1"/>
      <c r="AB102" s="1"/>
      <c r="AC102" s="1">
        <v>75</v>
      </c>
      <c r="AD102" s="1"/>
      <c r="AE102" s="1"/>
      <c r="AF102" s="1">
        <v>45</v>
      </c>
      <c r="AG102" s="1"/>
      <c r="AH102" s="8">
        <v>80</v>
      </c>
      <c r="AI102" s="38">
        <v>250</v>
      </c>
      <c r="AJ102" s="38">
        <v>595</v>
      </c>
      <c r="AK102" s="38" t="s">
        <v>426</v>
      </c>
    </row>
    <row r="103" spans="1:37" x14ac:dyDescent="0.25">
      <c r="A103" s="134"/>
      <c r="B103" s="1" t="s">
        <v>427</v>
      </c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8"/>
      <c r="N103" s="1">
        <v>80</v>
      </c>
      <c r="O103" s="27"/>
      <c r="P103" s="1"/>
      <c r="Q103" s="1"/>
      <c r="R103" s="1">
        <v>90</v>
      </c>
      <c r="S103" s="1"/>
      <c r="T103" s="1">
        <v>70</v>
      </c>
      <c r="U103" s="1"/>
      <c r="V103" s="1"/>
      <c r="W103" s="1"/>
      <c r="X103" s="1"/>
      <c r="Y103" s="1"/>
      <c r="Z103" s="1"/>
      <c r="AA103" s="1"/>
      <c r="AB103" s="1">
        <v>90</v>
      </c>
      <c r="AC103" s="1"/>
      <c r="AD103" s="1"/>
      <c r="AE103" s="1"/>
      <c r="AF103" s="1"/>
      <c r="AG103" s="1"/>
      <c r="AH103" s="8"/>
      <c r="AI103" s="38">
        <v>240</v>
      </c>
      <c r="AJ103" s="38">
        <v>595</v>
      </c>
      <c r="AK103" s="38" t="s">
        <v>412</v>
      </c>
    </row>
    <row r="104" spans="1:37" x14ac:dyDescent="0.25">
      <c r="A104" s="134"/>
      <c r="B104" s="1" t="s">
        <v>428</v>
      </c>
      <c r="C104" s="3"/>
      <c r="D104" s="1"/>
      <c r="E104" s="1"/>
      <c r="F104" s="1"/>
      <c r="G104" s="1"/>
      <c r="H104" s="1"/>
      <c r="I104" s="1">
        <v>80</v>
      </c>
      <c r="J104" s="1"/>
      <c r="K104" s="1"/>
      <c r="L104" s="1"/>
      <c r="M104" s="8"/>
      <c r="N104" s="1"/>
      <c r="O104" s="27"/>
      <c r="P104" s="1"/>
      <c r="Q104" s="1"/>
      <c r="R104" s="1">
        <v>80</v>
      </c>
      <c r="S104" s="1"/>
      <c r="T104" s="1"/>
      <c r="U104" s="1"/>
      <c r="V104" s="1"/>
      <c r="W104" s="1"/>
      <c r="X104" s="1"/>
      <c r="Y104" s="1">
        <v>80</v>
      </c>
      <c r="Z104" s="1"/>
      <c r="AA104" s="1"/>
      <c r="AB104" s="1"/>
      <c r="AC104" s="1"/>
      <c r="AD104" s="1"/>
      <c r="AE104" s="1">
        <v>20</v>
      </c>
      <c r="AF104" s="1">
        <v>40</v>
      </c>
      <c r="AG104" s="1"/>
      <c r="AH104" s="8"/>
      <c r="AI104" s="38">
        <v>240</v>
      </c>
      <c r="AJ104" s="38">
        <v>595</v>
      </c>
      <c r="AK104" s="38" t="s">
        <v>412</v>
      </c>
    </row>
    <row r="105" spans="1:37" x14ac:dyDescent="0.25">
      <c r="A105" s="134"/>
      <c r="B105" s="1" t="s">
        <v>429</v>
      </c>
      <c r="C105" s="3"/>
      <c r="D105" s="1"/>
      <c r="E105" s="1"/>
      <c r="F105" s="1"/>
      <c r="G105" s="1"/>
      <c r="H105" s="1"/>
      <c r="I105" s="1"/>
      <c r="J105" s="1">
        <v>45</v>
      </c>
      <c r="K105" s="1"/>
      <c r="L105" s="1">
        <v>75</v>
      </c>
      <c r="M105" s="8"/>
      <c r="N105" s="1"/>
      <c r="O105" s="27"/>
      <c r="P105" s="1"/>
      <c r="Q105" s="1">
        <v>60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>
        <v>20</v>
      </c>
      <c r="AH105" s="8"/>
      <c r="AI105" s="38">
        <v>180</v>
      </c>
      <c r="AJ105" s="38">
        <v>595</v>
      </c>
      <c r="AK105" s="38" t="s">
        <v>397</v>
      </c>
    </row>
    <row r="106" spans="1:37" x14ac:dyDescent="0.25">
      <c r="A106" s="134"/>
      <c r="B106" s="1" t="s">
        <v>430</v>
      </c>
      <c r="C106" s="3"/>
      <c r="D106" s="1"/>
      <c r="E106" s="1"/>
      <c r="F106" s="1"/>
      <c r="G106" s="1"/>
      <c r="H106" s="1">
        <v>40</v>
      </c>
      <c r="I106" s="1"/>
      <c r="J106" s="1"/>
      <c r="K106" s="1"/>
      <c r="L106" s="1"/>
      <c r="M106" s="8"/>
      <c r="N106" s="1">
        <v>60</v>
      </c>
      <c r="O106" s="27"/>
      <c r="P106" s="1"/>
      <c r="Q106" s="1">
        <v>80</v>
      </c>
      <c r="R106" s="1"/>
      <c r="S106" s="1"/>
      <c r="T106" s="1"/>
      <c r="U106" s="1">
        <v>45</v>
      </c>
      <c r="V106" s="1"/>
      <c r="W106" s="1"/>
      <c r="X106" s="1"/>
      <c r="Y106" s="1">
        <v>55</v>
      </c>
      <c r="Z106" s="1"/>
      <c r="AA106" s="1"/>
      <c r="AB106" s="1">
        <v>60</v>
      </c>
      <c r="AC106" s="1"/>
      <c r="AD106" s="1"/>
      <c r="AE106" s="1"/>
      <c r="AF106" s="1"/>
      <c r="AG106" s="1"/>
      <c r="AH106" s="8">
        <v>45</v>
      </c>
      <c r="AI106" s="38">
        <v>280</v>
      </c>
      <c r="AJ106" s="38">
        <v>595</v>
      </c>
      <c r="AK106" s="38" t="s">
        <v>431</v>
      </c>
    </row>
    <row r="107" spans="1:37" x14ac:dyDescent="0.25">
      <c r="A107" s="134"/>
      <c r="B107" s="1" t="s">
        <v>432</v>
      </c>
      <c r="C107" s="3"/>
      <c r="D107" s="1"/>
      <c r="E107" s="1"/>
      <c r="F107" s="1"/>
      <c r="G107" s="1"/>
      <c r="H107" s="1"/>
      <c r="I107" s="1"/>
      <c r="J107" s="1">
        <v>60</v>
      </c>
      <c r="K107" s="1"/>
      <c r="L107" s="1"/>
      <c r="M107" s="8">
        <v>70</v>
      </c>
      <c r="N107" s="1"/>
      <c r="O107" s="27"/>
      <c r="P107" s="1"/>
      <c r="Q107" s="1">
        <v>60</v>
      </c>
      <c r="R107" s="1"/>
      <c r="S107" s="1"/>
      <c r="T107" s="1"/>
      <c r="U107" s="1"/>
      <c r="V107" s="1"/>
      <c r="W107" s="1"/>
      <c r="X107" s="1"/>
      <c r="Y107" s="1">
        <v>70</v>
      </c>
      <c r="Z107" s="1"/>
      <c r="AA107" s="1"/>
      <c r="AB107" s="1"/>
      <c r="AC107" s="1">
        <v>60</v>
      </c>
      <c r="AD107" s="1"/>
      <c r="AE107" s="1"/>
      <c r="AF107" s="1"/>
      <c r="AG107" s="1"/>
      <c r="AH107" s="8"/>
      <c r="AI107" s="38">
        <v>260</v>
      </c>
      <c r="AJ107" s="38">
        <v>595</v>
      </c>
      <c r="AK107" s="38" t="s">
        <v>433</v>
      </c>
    </row>
    <row r="108" spans="1:37" x14ac:dyDescent="0.25">
      <c r="A108" s="134"/>
      <c r="B108" s="1" t="s">
        <v>434</v>
      </c>
      <c r="C108" s="3"/>
      <c r="D108" s="1"/>
      <c r="E108" s="1">
        <v>60</v>
      </c>
      <c r="F108" s="1"/>
      <c r="G108" s="1"/>
      <c r="H108" s="1"/>
      <c r="I108" s="1"/>
      <c r="J108" s="1"/>
      <c r="K108" s="1">
        <v>60</v>
      </c>
      <c r="L108" s="1"/>
      <c r="M108" s="8"/>
      <c r="N108" s="1"/>
      <c r="O108" s="27">
        <v>80</v>
      </c>
      <c r="P108" s="1"/>
      <c r="Q108" s="1">
        <v>45</v>
      </c>
      <c r="R108" s="1"/>
      <c r="S108" s="1"/>
      <c r="T108" s="1"/>
      <c r="U108" s="1"/>
      <c r="V108" s="1">
        <v>50</v>
      </c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8"/>
      <c r="AI108" s="38">
        <v>295</v>
      </c>
      <c r="AJ108" s="38">
        <v>595</v>
      </c>
      <c r="AK108" s="38" t="s">
        <v>435</v>
      </c>
    </row>
    <row r="109" spans="1:37" x14ac:dyDescent="0.25">
      <c r="A109" s="134"/>
      <c r="B109" s="1" t="s">
        <v>436</v>
      </c>
      <c r="C109" s="3"/>
      <c r="D109" s="1"/>
      <c r="E109" s="1"/>
      <c r="F109" s="1"/>
      <c r="G109" s="1">
        <v>55</v>
      </c>
      <c r="H109" s="1"/>
      <c r="I109" s="1"/>
      <c r="J109" s="1">
        <v>50</v>
      </c>
      <c r="K109" s="1"/>
      <c r="L109" s="1"/>
      <c r="M109" s="8"/>
      <c r="N109" s="1">
        <v>60</v>
      </c>
      <c r="O109" s="27"/>
      <c r="P109" s="1"/>
      <c r="Q109" s="1">
        <v>90</v>
      </c>
      <c r="R109" s="1">
        <v>55</v>
      </c>
      <c r="S109" s="1"/>
      <c r="T109" s="1"/>
      <c r="U109" s="1">
        <v>75</v>
      </c>
      <c r="V109" s="1"/>
      <c r="W109" s="1"/>
      <c r="X109" s="1"/>
      <c r="Y109" s="1">
        <v>55</v>
      </c>
      <c r="Z109" s="1">
        <v>70</v>
      </c>
      <c r="AA109" s="1"/>
      <c r="AB109" s="1">
        <v>55</v>
      </c>
      <c r="AC109" s="1"/>
      <c r="AD109" s="1">
        <v>90</v>
      </c>
      <c r="AE109" s="1"/>
      <c r="AF109" s="1"/>
      <c r="AG109" s="1"/>
      <c r="AH109" s="8">
        <v>45</v>
      </c>
      <c r="AI109" s="38">
        <v>510</v>
      </c>
      <c r="AJ109" s="38">
        <v>595</v>
      </c>
      <c r="AK109" s="38" t="s">
        <v>424</v>
      </c>
    </row>
    <row r="110" spans="1:37" x14ac:dyDescent="0.25">
      <c r="A110" s="134"/>
      <c r="B110" s="1" t="s">
        <v>437</v>
      </c>
      <c r="C110" s="3"/>
      <c r="D110" s="1"/>
      <c r="E110" s="1"/>
      <c r="F110" s="1"/>
      <c r="G110" s="1">
        <v>50</v>
      </c>
      <c r="H110" s="1"/>
      <c r="I110" s="1">
        <v>45</v>
      </c>
      <c r="J110" s="1"/>
      <c r="K110" s="1"/>
      <c r="L110" s="1"/>
      <c r="M110" s="8">
        <v>45</v>
      </c>
      <c r="N110" s="1"/>
      <c r="O110" s="27"/>
      <c r="P110" s="1"/>
      <c r="Q110" s="1">
        <v>20</v>
      </c>
      <c r="R110" s="1"/>
      <c r="S110" s="1"/>
      <c r="T110" s="1">
        <v>60</v>
      </c>
      <c r="U110" s="1">
        <v>80</v>
      </c>
      <c r="V110" s="1"/>
      <c r="W110" s="1">
        <v>60</v>
      </c>
      <c r="X110" s="1"/>
      <c r="Y110" s="1"/>
      <c r="Z110" s="1"/>
      <c r="AA110" s="1"/>
      <c r="AB110" s="1">
        <v>70</v>
      </c>
      <c r="AC110" s="1"/>
      <c r="AD110" s="1"/>
      <c r="AE110" s="1"/>
      <c r="AF110" s="1"/>
      <c r="AG110" s="1"/>
      <c r="AH110" s="8"/>
      <c r="AI110" s="38">
        <v>360</v>
      </c>
      <c r="AJ110" s="38">
        <v>595</v>
      </c>
      <c r="AK110" s="38" t="s">
        <v>364</v>
      </c>
    </row>
    <row r="111" spans="1:37" x14ac:dyDescent="0.25">
      <c r="A111" s="134"/>
      <c r="B111" s="1" t="s">
        <v>438</v>
      </c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8"/>
      <c r="N111" s="4"/>
      <c r="O111" s="27"/>
      <c r="P111" s="1"/>
      <c r="Q111" s="1"/>
      <c r="R111" s="1"/>
      <c r="S111" s="1"/>
      <c r="T111" s="1"/>
      <c r="U111" s="1"/>
      <c r="V111" s="1">
        <v>80</v>
      </c>
      <c r="W111" s="1"/>
      <c r="X111" s="1"/>
      <c r="Y111" s="1">
        <v>70</v>
      </c>
      <c r="Z111" s="1"/>
      <c r="AA111" s="1"/>
      <c r="AB111" s="1"/>
      <c r="AC111" s="1">
        <v>70</v>
      </c>
      <c r="AD111" s="1"/>
      <c r="AE111" s="1"/>
      <c r="AF111" s="1"/>
      <c r="AG111" s="1"/>
      <c r="AH111" s="8"/>
      <c r="AI111" s="38">
        <v>150</v>
      </c>
      <c r="AJ111" s="38">
        <v>595</v>
      </c>
      <c r="AK111" s="38" t="s">
        <v>439</v>
      </c>
    </row>
    <row r="112" spans="1:37" x14ac:dyDescent="0.25">
      <c r="A112" s="134"/>
      <c r="B112" s="1" t="s">
        <v>440</v>
      </c>
      <c r="C112" s="3"/>
      <c r="D112" s="1"/>
      <c r="E112" s="1"/>
      <c r="F112" s="1"/>
      <c r="G112" s="1"/>
      <c r="H112" s="1"/>
      <c r="I112" s="1">
        <v>45</v>
      </c>
      <c r="J112" s="1"/>
      <c r="K112" s="1"/>
      <c r="L112" s="1">
        <v>60</v>
      </c>
      <c r="M112" s="8"/>
      <c r="N112" s="1"/>
      <c r="O112" s="27"/>
      <c r="P112" s="1"/>
      <c r="Q112" s="1"/>
      <c r="R112" s="1">
        <v>45</v>
      </c>
      <c r="S112" s="1"/>
      <c r="T112" s="1"/>
      <c r="U112" s="1">
        <v>45</v>
      </c>
      <c r="V112" s="1"/>
      <c r="W112" s="1"/>
      <c r="X112" s="1"/>
      <c r="Y112" s="1"/>
      <c r="Z112" s="1"/>
      <c r="AA112" s="1"/>
      <c r="AB112" s="1">
        <v>60</v>
      </c>
      <c r="AC112" s="1"/>
      <c r="AD112" s="1"/>
      <c r="AE112" s="1"/>
      <c r="AF112" s="1"/>
      <c r="AG112" s="1"/>
      <c r="AH112" s="8"/>
      <c r="AI112" s="38">
        <v>195</v>
      </c>
      <c r="AJ112" s="38">
        <v>595</v>
      </c>
      <c r="AK112" s="38" t="s">
        <v>416</v>
      </c>
    </row>
    <row r="113" spans="1:37" x14ac:dyDescent="0.25">
      <c r="A113" s="134"/>
      <c r="B113" s="1" t="s">
        <v>441</v>
      </c>
      <c r="C113" s="3"/>
      <c r="D113" s="1"/>
      <c r="E113" s="1"/>
      <c r="F113" s="1"/>
      <c r="G113" s="1">
        <v>70</v>
      </c>
      <c r="H113" s="1"/>
      <c r="I113" s="1">
        <v>45</v>
      </c>
      <c r="J113" s="1"/>
      <c r="K113" s="1"/>
      <c r="L113" s="1"/>
      <c r="M113" s="8"/>
      <c r="N113" s="1"/>
      <c r="O113" s="27"/>
      <c r="P113" s="1"/>
      <c r="Q113" s="1"/>
      <c r="R113" s="1">
        <v>70</v>
      </c>
      <c r="S113" s="1"/>
      <c r="T113" s="1"/>
      <c r="U113" s="1"/>
      <c r="V113" s="1"/>
      <c r="W113" s="1">
        <v>50</v>
      </c>
      <c r="X113" s="1"/>
      <c r="Y113" s="1">
        <v>55</v>
      </c>
      <c r="Z113" s="1">
        <v>55</v>
      </c>
      <c r="AA113" s="1"/>
      <c r="AB113" s="1"/>
      <c r="AC113" s="1"/>
      <c r="AD113" s="1">
        <v>70</v>
      </c>
      <c r="AE113" s="1"/>
      <c r="AF113" s="1"/>
      <c r="AG113" s="1"/>
      <c r="AH113" s="8"/>
      <c r="AI113" s="38">
        <v>345</v>
      </c>
      <c r="AJ113" s="38">
        <v>595</v>
      </c>
      <c r="AK113" s="38" t="s">
        <v>442</v>
      </c>
    </row>
    <row r="114" spans="1:37" x14ac:dyDescent="0.25">
      <c r="A114" s="134"/>
      <c r="B114" s="1" t="s">
        <v>443</v>
      </c>
      <c r="C114" s="3"/>
      <c r="D114" s="1"/>
      <c r="E114" s="1"/>
      <c r="F114" s="1"/>
      <c r="G114" s="1"/>
      <c r="H114" s="1"/>
      <c r="I114" s="1"/>
      <c r="J114" s="1"/>
      <c r="K114" s="1">
        <v>55</v>
      </c>
      <c r="L114" s="1"/>
      <c r="M114" s="8"/>
      <c r="N114" s="1">
        <v>80</v>
      </c>
      <c r="O114" s="27"/>
      <c r="P114" s="1">
        <v>45</v>
      </c>
      <c r="Q114" s="1"/>
      <c r="R114" s="1"/>
      <c r="S114" s="1"/>
      <c r="T114" s="1"/>
      <c r="U114" s="1"/>
      <c r="V114" s="1"/>
      <c r="W114" s="1"/>
      <c r="X114" s="1"/>
      <c r="Y114" s="1"/>
      <c r="Z114" s="1">
        <v>70</v>
      </c>
      <c r="AA114" s="1"/>
      <c r="AB114" s="1"/>
      <c r="AC114" s="1"/>
      <c r="AD114" s="1"/>
      <c r="AE114" s="1"/>
      <c r="AF114" s="1">
        <v>75</v>
      </c>
      <c r="AG114" s="1"/>
      <c r="AH114" s="8"/>
      <c r="AI114" s="38">
        <v>250</v>
      </c>
      <c r="AJ114" s="38">
        <v>595</v>
      </c>
      <c r="AK114" s="38" t="s">
        <v>426</v>
      </c>
    </row>
    <row r="115" spans="1:37" x14ac:dyDescent="0.25">
      <c r="A115" s="134"/>
      <c r="B115" s="1" t="s">
        <v>444</v>
      </c>
      <c r="C115" s="3"/>
      <c r="D115" s="1"/>
      <c r="E115" s="1"/>
      <c r="F115" s="1"/>
      <c r="G115" s="1"/>
      <c r="H115" s="1"/>
      <c r="I115" s="1"/>
      <c r="J115" s="1">
        <v>70</v>
      </c>
      <c r="K115" s="1"/>
      <c r="L115" s="1"/>
      <c r="M115" s="8"/>
      <c r="N115" s="1"/>
      <c r="O115" s="27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>
        <v>150</v>
      </c>
      <c r="AC115" s="1">
        <v>150</v>
      </c>
      <c r="AD115" s="1"/>
      <c r="AE115" s="1"/>
      <c r="AF115" s="1"/>
      <c r="AG115" s="1">
        <v>60</v>
      </c>
      <c r="AH115" s="8"/>
      <c r="AI115" s="38">
        <v>70</v>
      </c>
      <c r="AJ115" s="38">
        <v>595</v>
      </c>
      <c r="AK115" s="38" t="s">
        <v>293</v>
      </c>
    </row>
    <row r="116" spans="1:37" x14ac:dyDescent="0.25">
      <c r="A116" s="134"/>
      <c r="B116" s="1" t="s">
        <v>445</v>
      </c>
      <c r="C116" s="3"/>
      <c r="D116" s="1"/>
      <c r="E116" s="1">
        <v>45</v>
      </c>
      <c r="F116" s="1"/>
      <c r="G116" s="1">
        <v>45</v>
      </c>
      <c r="H116" s="1"/>
      <c r="I116" s="1"/>
      <c r="J116" s="1"/>
      <c r="K116" s="1"/>
      <c r="L116" s="1">
        <v>45</v>
      </c>
      <c r="M116" s="8"/>
      <c r="N116" s="1"/>
      <c r="O116" s="27"/>
      <c r="P116" s="1"/>
      <c r="Q116" s="1"/>
      <c r="R116" s="1"/>
      <c r="S116" s="1">
        <v>90</v>
      </c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8"/>
      <c r="AI116" s="38">
        <v>225</v>
      </c>
      <c r="AJ116" s="38">
        <v>595</v>
      </c>
      <c r="AK116" s="38" t="s">
        <v>420</v>
      </c>
    </row>
    <row r="117" spans="1:37" x14ac:dyDescent="0.25">
      <c r="A117" s="134"/>
      <c r="B117" s="1" t="s">
        <v>446</v>
      </c>
      <c r="C117" s="3"/>
      <c r="D117" s="1"/>
      <c r="E117" s="1"/>
      <c r="F117" s="1">
        <v>40</v>
      </c>
      <c r="G117" s="1"/>
      <c r="H117" s="1"/>
      <c r="I117" s="1"/>
      <c r="J117" s="1">
        <v>45</v>
      </c>
      <c r="K117" s="1"/>
      <c r="L117" s="1"/>
      <c r="M117" s="8"/>
      <c r="N117" s="1">
        <v>50</v>
      </c>
      <c r="O117" s="27"/>
      <c r="P117" s="1"/>
      <c r="Q117" s="1"/>
      <c r="R117" s="1"/>
      <c r="S117" s="1">
        <v>50</v>
      </c>
      <c r="T117" s="1"/>
      <c r="U117" s="1"/>
      <c r="V117" s="1"/>
      <c r="W117" s="1"/>
      <c r="X117" s="1"/>
      <c r="Y117" s="1">
        <v>50</v>
      </c>
      <c r="Z117" s="1"/>
      <c r="AA117" s="1"/>
      <c r="AB117" s="1"/>
      <c r="AC117" s="1"/>
      <c r="AD117" s="1"/>
      <c r="AE117" s="1">
        <v>50</v>
      </c>
      <c r="AF117" s="1"/>
      <c r="AG117" s="1"/>
      <c r="AH117" s="8"/>
      <c r="AI117" s="38">
        <v>235</v>
      </c>
      <c r="AJ117" s="38">
        <v>595</v>
      </c>
      <c r="AK117" s="38" t="s">
        <v>386</v>
      </c>
    </row>
    <row r="118" spans="1:37" x14ac:dyDescent="0.25">
      <c r="A118" s="134"/>
      <c r="B118" s="1" t="s">
        <v>447</v>
      </c>
      <c r="C118" s="3"/>
      <c r="D118" s="1"/>
      <c r="E118" s="1">
        <v>50</v>
      </c>
      <c r="F118" s="1"/>
      <c r="G118" s="1"/>
      <c r="H118" s="1"/>
      <c r="I118" s="1"/>
      <c r="J118" s="1"/>
      <c r="K118" s="1"/>
      <c r="L118" s="1"/>
      <c r="M118" s="8"/>
      <c r="N118" s="1"/>
      <c r="O118" s="27">
        <v>90</v>
      </c>
      <c r="P118" s="1"/>
      <c r="Q118" s="1"/>
      <c r="R118" s="1"/>
      <c r="S118" s="1"/>
      <c r="T118" s="1"/>
      <c r="U118" s="1"/>
      <c r="V118" s="1"/>
      <c r="W118" s="1">
        <v>90</v>
      </c>
      <c r="X118" s="1"/>
      <c r="Y118" s="1">
        <v>125</v>
      </c>
      <c r="Z118" s="1"/>
      <c r="AA118" s="1"/>
      <c r="AB118" s="1"/>
      <c r="AC118" s="1">
        <v>45</v>
      </c>
      <c r="AD118" s="1">
        <v>45</v>
      </c>
      <c r="AE118" s="1"/>
      <c r="AF118" s="1">
        <v>45</v>
      </c>
      <c r="AG118" s="1"/>
      <c r="AH118" s="8"/>
      <c r="AI118" s="38">
        <v>355</v>
      </c>
      <c r="AJ118" s="38">
        <v>595</v>
      </c>
      <c r="AK118" s="38" t="s">
        <v>448</v>
      </c>
    </row>
    <row r="119" spans="1:37" x14ac:dyDescent="0.25">
      <c r="A119" s="134"/>
      <c r="B119" s="1" t="s">
        <v>449</v>
      </c>
      <c r="C119" s="3"/>
      <c r="D119" s="1"/>
      <c r="E119" s="1"/>
      <c r="F119" s="1"/>
      <c r="G119" s="1"/>
      <c r="H119" s="1"/>
      <c r="I119" s="1">
        <v>45</v>
      </c>
      <c r="J119" s="1"/>
      <c r="K119" s="1"/>
      <c r="L119" s="1"/>
      <c r="M119" s="8"/>
      <c r="N119" s="1">
        <v>105</v>
      </c>
      <c r="O119" s="27"/>
      <c r="P119" s="1"/>
      <c r="Q119" s="1"/>
      <c r="R119" s="1"/>
      <c r="S119" s="1">
        <v>55</v>
      </c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>
        <v>35</v>
      </c>
      <c r="AF119" s="1"/>
      <c r="AG119" s="1">
        <v>80</v>
      </c>
      <c r="AH119" s="8"/>
      <c r="AI119" s="38">
        <v>205</v>
      </c>
      <c r="AJ119" s="38">
        <v>595</v>
      </c>
      <c r="AK119" s="38" t="s">
        <v>450</v>
      </c>
    </row>
    <row r="120" spans="1:37" x14ac:dyDescent="0.25">
      <c r="A120" s="134"/>
      <c r="B120" s="1" t="s">
        <v>451</v>
      </c>
      <c r="C120" s="3"/>
      <c r="D120" s="1"/>
      <c r="E120" s="1"/>
      <c r="F120" s="1"/>
      <c r="G120" s="1"/>
      <c r="H120" s="1"/>
      <c r="I120" s="1"/>
      <c r="J120" s="1"/>
      <c r="K120" s="1"/>
      <c r="L120" s="1">
        <v>45</v>
      </c>
      <c r="M120" s="8"/>
      <c r="N120" s="1"/>
      <c r="O120" s="27"/>
      <c r="P120" s="1"/>
      <c r="Q120" s="1"/>
      <c r="R120" s="1"/>
      <c r="S120" s="1"/>
      <c r="T120" s="1"/>
      <c r="U120" s="1"/>
      <c r="V120" s="1">
        <v>55</v>
      </c>
      <c r="W120" s="1"/>
      <c r="X120" s="1"/>
      <c r="Y120" s="1"/>
      <c r="Z120" s="1">
        <v>60</v>
      </c>
      <c r="AA120" s="1"/>
      <c r="AB120" s="1">
        <v>80</v>
      </c>
      <c r="AC120" s="1"/>
      <c r="AD120" s="1"/>
      <c r="AE120" s="1"/>
      <c r="AF120" s="1">
        <v>45</v>
      </c>
      <c r="AG120" s="1"/>
      <c r="AH120" s="8">
        <v>40</v>
      </c>
      <c r="AI120" s="38">
        <v>160</v>
      </c>
      <c r="AJ120" s="38">
        <v>595</v>
      </c>
      <c r="AK120" s="38" t="s">
        <v>452</v>
      </c>
    </row>
    <row r="121" spans="1:37" x14ac:dyDescent="0.25">
      <c r="A121" s="134"/>
      <c r="B121" s="1" t="s">
        <v>453</v>
      </c>
      <c r="C121" s="3"/>
      <c r="D121" s="1"/>
      <c r="E121" s="1"/>
      <c r="F121" s="1"/>
      <c r="G121" s="1"/>
      <c r="H121" s="1"/>
      <c r="I121" s="1">
        <v>70</v>
      </c>
      <c r="J121" s="1"/>
      <c r="K121" s="1"/>
      <c r="L121" s="1"/>
      <c r="M121" s="8"/>
      <c r="N121" s="1"/>
      <c r="O121" s="27">
        <v>100</v>
      </c>
      <c r="P121" s="1"/>
      <c r="Q121" s="1"/>
      <c r="R121" s="1">
        <v>80</v>
      </c>
      <c r="S121" s="1"/>
      <c r="T121" s="1"/>
      <c r="U121" s="1">
        <v>60</v>
      </c>
      <c r="V121" s="1">
        <v>30</v>
      </c>
      <c r="W121" s="1"/>
      <c r="X121" s="1"/>
      <c r="Y121" s="1"/>
      <c r="Z121" s="1"/>
      <c r="AA121" s="1"/>
      <c r="AB121" s="1">
        <v>70</v>
      </c>
      <c r="AC121" s="1"/>
      <c r="AD121" s="1"/>
      <c r="AE121" s="1"/>
      <c r="AF121" s="1"/>
      <c r="AG121" s="1"/>
      <c r="AH121" s="8"/>
      <c r="AI121" s="38">
        <v>340</v>
      </c>
      <c r="AJ121" s="38">
        <v>595</v>
      </c>
      <c r="AK121" s="38" t="s">
        <v>454</v>
      </c>
    </row>
    <row r="122" spans="1:37" x14ac:dyDescent="0.25">
      <c r="A122" s="134"/>
      <c r="B122" s="1" t="s">
        <v>455</v>
      </c>
      <c r="C122" s="3"/>
      <c r="D122" s="1"/>
      <c r="E122" s="1"/>
      <c r="F122" s="1">
        <v>80</v>
      </c>
      <c r="G122" s="1"/>
      <c r="H122" s="1"/>
      <c r="I122" s="1"/>
      <c r="J122" s="1">
        <v>45</v>
      </c>
      <c r="K122" s="1">
        <v>60</v>
      </c>
      <c r="L122" s="1"/>
      <c r="M122" s="8"/>
      <c r="N122" s="1">
        <v>60</v>
      </c>
      <c r="O122" s="27"/>
      <c r="P122" s="1"/>
      <c r="Q122" s="1">
        <v>40</v>
      </c>
      <c r="R122" s="1">
        <v>45</v>
      </c>
      <c r="S122" s="1"/>
      <c r="T122" s="1"/>
      <c r="U122" s="1">
        <v>105</v>
      </c>
      <c r="V122" s="1"/>
      <c r="W122" s="1"/>
      <c r="X122" s="1"/>
      <c r="Y122" s="1"/>
      <c r="Z122" s="1"/>
      <c r="AA122" s="1"/>
      <c r="AB122" s="1">
        <v>80</v>
      </c>
      <c r="AC122" s="1"/>
      <c r="AD122" s="1"/>
      <c r="AE122" s="1"/>
      <c r="AF122" s="1"/>
      <c r="AG122" s="1"/>
      <c r="AH122" s="8"/>
      <c r="AI122" s="38">
        <v>435</v>
      </c>
      <c r="AJ122" s="38">
        <v>595</v>
      </c>
      <c r="AK122" s="38" t="s">
        <v>456</v>
      </c>
    </row>
    <row r="123" spans="1:37" x14ac:dyDescent="0.25">
      <c r="A123" s="134"/>
      <c r="B123" s="1" t="s">
        <v>457</v>
      </c>
      <c r="C123" s="3"/>
      <c r="D123" s="1"/>
      <c r="E123" s="1"/>
      <c r="F123" s="1">
        <v>20</v>
      </c>
      <c r="G123" s="1">
        <v>50</v>
      </c>
      <c r="H123" s="1"/>
      <c r="I123" s="1"/>
      <c r="J123" s="1"/>
      <c r="K123" s="1"/>
      <c r="L123" s="1"/>
      <c r="M123" s="8">
        <v>80</v>
      </c>
      <c r="N123" s="1"/>
      <c r="O123" s="27"/>
      <c r="P123" s="1"/>
      <c r="Q123" s="1">
        <v>50</v>
      </c>
      <c r="R123" s="1"/>
      <c r="S123" s="1"/>
      <c r="T123" s="1"/>
      <c r="U123" s="1"/>
      <c r="V123" s="1"/>
      <c r="W123" s="1"/>
      <c r="X123" s="1"/>
      <c r="Y123" s="1">
        <v>70</v>
      </c>
      <c r="Z123" s="1"/>
      <c r="AA123" s="1"/>
      <c r="AB123" s="1"/>
      <c r="AC123" s="1">
        <v>90</v>
      </c>
      <c r="AD123" s="1"/>
      <c r="AE123" s="1"/>
      <c r="AF123" s="1"/>
      <c r="AG123" s="1"/>
      <c r="AH123" s="8"/>
      <c r="AI123" s="38">
        <v>270</v>
      </c>
      <c r="AJ123" s="38">
        <v>595</v>
      </c>
      <c r="AK123" s="38" t="s">
        <v>458</v>
      </c>
    </row>
    <row r="124" spans="1:37" x14ac:dyDescent="0.25">
      <c r="A124" s="134"/>
      <c r="B124" s="4" t="s">
        <v>459</v>
      </c>
      <c r="C124" s="23"/>
      <c r="D124" s="4"/>
      <c r="E124" s="4"/>
      <c r="F124" s="4"/>
      <c r="G124" s="4"/>
      <c r="H124" s="4"/>
      <c r="I124" s="4"/>
      <c r="J124" s="4"/>
      <c r="K124" s="4"/>
      <c r="L124" s="4"/>
      <c r="M124" s="9">
        <v>80</v>
      </c>
      <c r="N124" s="1"/>
      <c r="O124" s="29"/>
      <c r="P124" s="4"/>
      <c r="Q124" s="4"/>
      <c r="R124" s="4"/>
      <c r="S124" s="4"/>
      <c r="T124" s="4">
        <v>90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9"/>
      <c r="AI124" s="38">
        <v>170</v>
      </c>
      <c r="AJ124" s="38">
        <v>595</v>
      </c>
      <c r="AK124" s="38" t="s">
        <v>460</v>
      </c>
    </row>
    <row r="125" spans="1:37" ht="18" customHeight="1" x14ac:dyDescent="0.25">
      <c r="A125" s="134"/>
      <c r="B125" s="12" t="s">
        <v>461</v>
      </c>
      <c r="C125" s="13"/>
      <c r="D125" s="12"/>
      <c r="E125" s="12">
        <v>80</v>
      </c>
      <c r="F125" s="12"/>
      <c r="G125" s="12"/>
      <c r="H125" s="12">
        <v>70</v>
      </c>
      <c r="I125" s="12"/>
      <c r="J125" s="12"/>
      <c r="K125" s="12">
        <v>45</v>
      </c>
      <c r="L125" s="12"/>
      <c r="M125" s="14"/>
      <c r="N125" s="1">
        <v>70</v>
      </c>
      <c r="O125" s="30"/>
      <c r="P125" s="12"/>
      <c r="Q125" s="12"/>
      <c r="R125" s="12"/>
      <c r="S125" s="12">
        <v>60</v>
      </c>
      <c r="T125" s="12"/>
      <c r="U125" s="12">
        <v>80</v>
      </c>
      <c r="V125" s="12"/>
      <c r="W125" s="12"/>
      <c r="X125" s="12"/>
      <c r="Y125" s="12">
        <v>45</v>
      </c>
      <c r="Z125" s="12"/>
      <c r="AA125" s="12">
        <v>50</v>
      </c>
      <c r="AB125" s="12"/>
      <c r="AC125" s="12"/>
      <c r="AD125" s="12"/>
      <c r="AE125" s="12"/>
      <c r="AF125" s="12"/>
      <c r="AG125" s="12"/>
      <c r="AH125" s="14">
        <v>80</v>
      </c>
      <c r="AI125" s="38">
        <v>500</v>
      </c>
      <c r="AJ125" s="38">
        <v>595</v>
      </c>
      <c r="AK125" s="38" t="s">
        <v>462</v>
      </c>
    </row>
    <row r="126" spans="1:37" x14ac:dyDescent="0.25">
      <c r="A126" s="134"/>
      <c r="B126" s="1" t="s">
        <v>463</v>
      </c>
      <c r="C126" s="3"/>
      <c r="D126" s="1"/>
      <c r="E126" s="1">
        <v>85</v>
      </c>
      <c r="F126" s="1"/>
      <c r="G126" s="1"/>
      <c r="H126" s="1"/>
      <c r="I126" s="1"/>
      <c r="J126" s="1"/>
      <c r="K126" s="1"/>
      <c r="L126" s="1"/>
      <c r="M126" s="1"/>
      <c r="N126" s="5"/>
      <c r="O126" s="1">
        <v>85</v>
      </c>
      <c r="P126" s="1"/>
      <c r="Q126" s="1"/>
      <c r="R126" s="1"/>
      <c r="S126" s="1">
        <v>90</v>
      </c>
      <c r="T126" s="1"/>
      <c r="U126" s="1">
        <v>60</v>
      </c>
      <c r="V126" s="1"/>
      <c r="W126" s="1"/>
      <c r="X126" s="1"/>
      <c r="Y126" s="1"/>
      <c r="Z126" s="1"/>
      <c r="AA126" s="1"/>
      <c r="AB126" s="1">
        <v>80</v>
      </c>
      <c r="AC126" s="1"/>
      <c r="AD126" s="1"/>
      <c r="AE126" s="1"/>
      <c r="AF126" s="1">
        <v>75</v>
      </c>
      <c r="AG126" s="1"/>
      <c r="AH126" s="8"/>
      <c r="AI126" s="38">
        <v>320</v>
      </c>
      <c r="AJ126" s="38">
        <v>595</v>
      </c>
      <c r="AK126" s="38" t="s">
        <v>206</v>
      </c>
    </row>
    <row r="127" spans="1:37" x14ac:dyDescent="0.25">
      <c r="A127" s="134"/>
      <c r="B127" s="1" t="s">
        <v>464</v>
      </c>
      <c r="C127" s="3"/>
      <c r="D127" s="1"/>
      <c r="E127" s="1">
        <v>80</v>
      </c>
      <c r="F127" s="1">
        <v>80</v>
      </c>
      <c r="G127" s="1"/>
      <c r="H127" s="1"/>
      <c r="I127" s="1"/>
      <c r="J127" s="1"/>
      <c r="K127" s="1"/>
      <c r="L127" s="1">
        <v>45</v>
      </c>
      <c r="M127" s="1"/>
      <c r="N127" s="1"/>
      <c r="O127" s="1"/>
      <c r="P127" s="1"/>
      <c r="Q127" s="1"/>
      <c r="R127" s="1">
        <v>115</v>
      </c>
      <c r="S127" s="1"/>
      <c r="T127" s="1"/>
      <c r="U127" s="1">
        <v>48</v>
      </c>
      <c r="V127" s="1"/>
      <c r="W127" s="1"/>
      <c r="X127" s="1"/>
      <c r="Y127" s="1"/>
      <c r="Z127" s="1"/>
      <c r="AA127" s="1"/>
      <c r="AB127" s="1">
        <v>140</v>
      </c>
      <c r="AC127" s="1"/>
      <c r="AD127" s="1"/>
      <c r="AE127" s="1"/>
      <c r="AF127" s="1">
        <v>45</v>
      </c>
      <c r="AG127" s="1"/>
      <c r="AH127" s="8"/>
      <c r="AI127" s="38">
        <v>368</v>
      </c>
      <c r="AJ127" s="38">
        <v>595</v>
      </c>
      <c r="AK127" s="38" t="s">
        <v>465</v>
      </c>
    </row>
    <row r="128" spans="1:37" x14ac:dyDescent="0.25">
      <c r="A128" s="134"/>
      <c r="B128" s="1" t="s">
        <v>466</v>
      </c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>
        <v>45</v>
      </c>
      <c r="O128" s="1"/>
      <c r="P128" s="1"/>
      <c r="Q128" s="1"/>
      <c r="R128" s="1"/>
      <c r="S128" s="1">
        <v>135</v>
      </c>
      <c r="T128" s="1"/>
      <c r="U128" s="1"/>
      <c r="V128" s="1"/>
      <c r="W128" s="1"/>
      <c r="X128" s="1"/>
      <c r="Y128" s="1"/>
      <c r="Z128" s="1"/>
      <c r="AA128" s="1">
        <v>55</v>
      </c>
      <c r="AB128" s="1">
        <v>80</v>
      </c>
      <c r="AC128" s="1"/>
      <c r="AD128" s="1"/>
      <c r="AE128" s="1"/>
      <c r="AF128" s="1">
        <v>40</v>
      </c>
      <c r="AG128" s="1">
        <v>55</v>
      </c>
      <c r="AH128" s="8">
        <v>100</v>
      </c>
      <c r="AI128" s="38">
        <v>235</v>
      </c>
      <c r="AJ128" s="38">
        <v>595</v>
      </c>
      <c r="AK128" s="38" t="s">
        <v>386</v>
      </c>
    </row>
    <row r="129" spans="1:37" x14ac:dyDescent="0.25">
      <c r="A129" s="134"/>
      <c r="B129" s="1" t="s">
        <v>467</v>
      </c>
      <c r="C129" s="3"/>
      <c r="D129" s="1"/>
      <c r="E129" s="1"/>
      <c r="F129" s="1"/>
      <c r="G129" s="1">
        <v>50</v>
      </c>
      <c r="H129" s="1"/>
      <c r="I129" s="1"/>
      <c r="J129" s="1"/>
      <c r="K129" s="1"/>
      <c r="L129" s="1"/>
      <c r="M129" s="1"/>
      <c r="N129" s="1">
        <v>80</v>
      </c>
      <c r="O129" s="1"/>
      <c r="P129" s="1"/>
      <c r="Q129" s="1">
        <v>60</v>
      </c>
      <c r="R129" s="1"/>
      <c r="S129" s="1"/>
      <c r="T129" s="1"/>
      <c r="U129" s="1"/>
      <c r="V129" s="1">
        <v>4</v>
      </c>
      <c r="W129" s="1"/>
      <c r="X129" s="1"/>
      <c r="Y129" s="1"/>
      <c r="Z129" s="1"/>
      <c r="AA129" s="1">
        <v>80</v>
      </c>
      <c r="AB129" s="1"/>
      <c r="AC129" s="1"/>
      <c r="AD129" s="1"/>
      <c r="AE129" s="1"/>
      <c r="AF129" s="1">
        <v>45</v>
      </c>
      <c r="AG129" s="1"/>
      <c r="AH129" s="8">
        <v>75</v>
      </c>
      <c r="AI129" s="38">
        <v>274</v>
      </c>
      <c r="AJ129" s="38">
        <v>595</v>
      </c>
      <c r="AK129" s="38" t="s">
        <v>468</v>
      </c>
    </row>
    <row r="130" spans="1:37" x14ac:dyDescent="0.25">
      <c r="A130" s="135"/>
      <c r="B130" s="1" t="s">
        <v>469</v>
      </c>
      <c r="C130" s="3"/>
      <c r="D130" s="1"/>
      <c r="E130" s="1">
        <v>50</v>
      </c>
      <c r="F130" s="1"/>
      <c r="G130" s="1">
        <v>65</v>
      </c>
      <c r="H130" s="1"/>
      <c r="I130" s="1"/>
      <c r="J130" s="1"/>
      <c r="K130" s="1">
        <v>60</v>
      </c>
      <c r="L130" s="1"/>
      <c r="M130" s="1"/>
      <c r="N130" s="1"/>
      <c r="O130" s="1"/>
      <c r="P130" s="1"/>
      <c r="Q130" s="1"/>
      <c r="R130" s="1"/>
      <c r="S130" s="1">
        <v>80</v>
      </c>
      <c r="T130" s="1"/>
      <c r="U130" s="1">
        <v>5</v>
      </c>
      <c r="V130" s="1"/>
      <c r="W130" s="1"/>
      <c r="X130" s="1"/>
      <c r="Y130" s="1"/>
      <c r="Z130" s="1"/>
      <c r="AA130" s="1">
        <v>55</v>
      </c>
      <c r="AB130" s="1"/>
      <c r="AC130" s="1">
        <v>60</v>
      </c>
      <c r="AD130" s="1"/>
      <c r="AE130" s="1"/>
      <c r="AF130" s="1"/>
      <c r="AG130" s="1"/>
      <c r="AH130" s="8"/>
      <c r="AI130" s="38">
        <v>315</v>
      </c>
      <c r="AJ130" s="38">
        <v>595</v>
      </c>
      <c r="AK130" s="38" t="s">
        <v>470</v>
      </c>
    </row>
    <row r="131" spans="1:37" x14ac:dyDescent="0.25">
      <c r="A131" s="112" t="s">
        <v>471</v>
      </c>
      <c r="B131" s="1" t="s">
        <v>472</v>
      </c>
      <c r="C131" s="3">
        <v>20</v>
      </c>
      <c r="D131" s="1"/>
      <c r="E131" s="1"/>
      <c r="F131" s="1"/>
      <c r="G131" s="1">
        <v>20</v>
      </c>
      <c r="H131" s="1"/>
      <c r="I131" s="1"/>
      <c r="J131" s="1"/>
      <c r="K131" s="1"/>
      <c r="L131" s="1"/>
      <c r="M131" s="1"/>
      <c r="N131" s="1">
        <v>20</v>
      </c>
      <c r="O131" s="1"/>
      <c r="P131" s="1"/>
      <c r="Q131" s="1"/>
      <c r="R131" s="1"/>
      <c r="S131" s="1"/>
      <c r="T131" s="1"/>
      <c r="U131" s="1">
        <v>20</v>
      </c>
      <c r="V131" s="1"/>
      <c r="W131" s="1"/>
      <c r="X131" s="1"/>
      <c r="Y131" s="1"/>
      <c r="Z131" s="1"/>
      <c r="AA131" s="1"/>
      <c r="AB131" s="1">
        <v>20</v>
      </c>
      <c r="AC131" s="1"/>
      <c r="AD131" s="1"/>
      <c r="AE131" s="1"/>
      <c r="AF131" s="1"/>
      <c r="AG131" s="1"/>
      <c r="AH131" s="8"/>
      <c r="AI131" s="38">
        <v>80</v>
      </c>
      <c r="AJ131" s="38">
        <v>595</v>
      </c>
      <c r="AK131" s="38" t="s">
        <v>473</v>
      </c>
    </row>
    <row r="132" spans="1:37" x14ac:dyDescent="0.25">
      <c r="A132" s="113"/>
      <c r="B132" s="1" t="s">
        <v>474</v>
      </c>
      <c r="C132" s="3" t="s">
        <v>475</v>
      </c>
      <c r="D132" s="1"/>
      <c r="E132" s="1"/>
      <c r="F132" s="1">
        <v>20</v>
      </c>
      <c r="G132" s="1">
        <v>20</v>
      </c>
      <c r="H132" s="1"/>
      <c r="I132" s="1"/>
      <c r="J132" s="1"/>
      <c r="K132" s="1">
        <v>20</v>
      </c>
      <c r="L132" s="1"/>
      <c r="M132" s="1"/>
      <c r="N132" s="1">
        <v>20</v>
      </c>
      <c r="O132" s="1"/>
      <c r="P132" s="1"/>
      <c r="Q132" s="1"/>
      <c r="R132" s="1"/>
      <c r="S132" s="1"/>
      <c r="T132" s="1"/>
      <c r="U132" s="1">
        <v>20</v>
      </c>
      <c r="V132" s="1"/>
      <c r="W132" s="1"/>
      <c r="X132" s="1"/>
      <c r="Y132" s="1"/>
      <c r="Z132" s="1"/>
      <c r="AA132" s="1"/>
      <c r="AB132" s="1">
        <v>20</v>
      </c>
      <c r="AC132" s="1"/>
      <c r="AD132" s="1"/>
      <c r="AE132" s="1"/>
      <c r="AF132" s="1"/>
      <c r="AG132" s="1"/>
      <c r="AH132" s="8"/>
      <c r="AI132" s="38">
        <v>120</v>
      </c>
      <c r="AJ132" s="38">
        <v>595</v>
      </c>
      <c r="AK132" s="38" t="s">
        <v>476</v>
      </c>
    </row>
    <row r="133" spans="1:37" x14ac:dyDescent="0.25">
      <c r="A133" s="113"/>
      <c r="B133" s="1" t="s">
        <v>477</v>
      </c>
      <c r="C133" s="3" t="s">
        <v>478</v>
      </c>
      <c r="D133" s="1"/>
      <c r="E133" s="1"/>
      <c r="F133" s="1"/>
      <c r="G133" s="1">
        <v>20</v>
      </c>
      <c r="H133" s="1"/>
      <c r="I133" s="1"/>
      <c r="J133" s="1"/>
      <c r="K133" s="1"/>
      <c r="L133" s="1"/>
      <c r="M133" s="1"/>
      <c r="N133" s="1">
        <v>40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>
        <v>20</v>
      </c>
      <c r="AC133" s="1"/>
      <c r="AD133" s="1"/>
      <c r="AE133" s="1"/>
      <c r="AF133" s="1">
        <v>20</v>
      </c>
      <c r="AG133" s="1"/>
      <c r="AH133" s="8"/>
      <c r="AI133" s="38">
        <v>80</v>
      </c>
      <c r="AJ133" s="38">
        <v>595</v>
      </c>
      <c r="AK133" s="38" t="s">
        <v>473</v>
      </c>
    </row>
    <row r="134" spans="1:37" x14ac:dyDescent="0.25">
      <c r="A134" s="113"/>
      <c r="B134" s="1" t="s">
        <v>479</v>
      </c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28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8"/>
      <c r="AI134" s="38" t="s">
        <v>184</v>
      </c>
      <c r="AJ134" s="38">
        <v>595</v>
      </c>
      <c r="AK134" s="38" t="s">
        <v>184</v>
      </c>
    </row>
    <row r="135" spans="1:37" x14ac:dyDescent="0.25">
      <c r="A135" s="113"/>
      <c r="B135" s="1" t="s">
        <v>480</v>
      </c>
      <c r="C135" s="3" t="s">
        <v>475</v>
      </c>
      <c r="D135" s="1"/>
      <c r="E135" s="1"/>
      <c r="F135" s="1"/>
      <c r="G135" s="1">
        <v>20</v>
      </c>
      <c r="H135" s="1"/>
      <c r="I135" s="1"/>
      <c r="J135" s="1"/>
      <c r="K135" s="1"/>
      <c r="L135" s="1"/>
      <c r="M135" s="1"/>
      <c r="N135" s="1"/>
      <c r="O135" s="1">
        <v>20</v>
      </c>
      <c r="P135" s="1"/>
      <c r="Q135" s="1"/>
      <c r="R135" s="1"/>
      <c r="S135" s="1"/>
      <c r="T135" s="1"/>
      <c r="U135" s="1">
        <v>20</v>
      </c>
      <c r="V135" s="1"/>
      <c r="W135" s="1"/>
      <c r="X135" s="1"/>
      <c r="Y135" s="1"/>
      <c r="Z135" s="1"/>
      <c r="AA135" s="1"/>
      <c r="AB135" s="1">
        <v>20</v>
      </c>
      <c r="AC135" s="1"/>
      <c r="AD135" s="1"/>
      <c r="AE135" s="1"/>
      <c r="AF135" s="1"/>
      <c r="AG135" s="1"/>
      <c r="AH135" s="8"/>
      <c r="AI135" s="38">
        <v>80</v>
      </c>
      <c r="AJ135" s="38">
        <v>595</v>
      </c>
      <c r="AK135" s="38" t="s">
        <v>473</v>
      </c>
    </row>
    <row r="136" spans="1:37" x14ac:dyDescent="0.25">
      <c r="A136" s="113"/>
      <c r="B136" s="1" t="s">
        <v>481</v>
      </c>
      <c r="C136" s="3" t="s">
        <v>475</v>
      </c>
      <c r="D136" s="1"/>
      <c r="E136" s="1"/>
      <c r="F136" s="1"/>
      <c r="G136" s="1">
        <v>20</v>
      </c>
      <c r="H136" s="1"/>
      <c r="I136" s="1"/>
      <c r="J136" s="1"/>
      <c r="K136" s="1"/>
      <c r="L136" s="1"/>
      <c r="M136" s="1"/>
      <c r="N136" s="1">
        <v>20</v>
      </c>
      <c r="O136" s="1"/>
      <c r="P136" s="1"/>
      <c r="Q136" s="1"/>
      <c r="R136" s="1"/>
      <c r="S136" s="1"/>
      <c r="T136" s="1"/>
      <c r="U136" s="1">
        <v>20</v>
      </c>
      <c r="V136" s="1"/>
      <c r="W136" s="1"/>
      <c r="X136" s="1"/>
      <c r="Y136" s="1"/>
      <c r="Z136" s="1"/>
      <c r="AA136" s="1"/>
      <c r="AB136" s="1">
        <v>20</v>
      </c>
      <c r="AC136" s="1"/>
      <c r="AD136" s="1"/>
      <c r="AE136" s="1"/>
      <c r="AF136" s="1"/>
      <c r="AG136" s="1"/>
      <c r="AH136" s="8"/>
      <c r="AI136" s="38">
        <v>80</v>
      </c>
      <c r="AJ136" s="38">
        <v>595</v>
      </c>
      <c r="AK136" s="38" t="s">
        <v>473</v>
      </c>
    </row>
    <row r="137" spans="1:37" x14ac:dyDescent="0.25">
      <c r="A137" s="113"/>
      <c r="B137" s="1" t="s">
        <v>482</v>
      </c>
      <c r="C137" s="3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9"/>
      <c r="AI137" s="38" t="s">
        <v>184</v>
      </c>
      <c r="AJ137" s="38">
        <v>595</v>
      </c>
      <c r="AK137" s="38" t="s">
        <v>184</v>
      </c>
    </row>
    <row r="138" spans="1:37" x14ac:dyDescent="0.25">
      <c r="A138" s="113"/>
      <c r="B138" s="1" t="s">
        <v>483</v>
      </c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8"/>
      <c r="AI138" s="38" t="s">
        <v>184</v>
      </c>
      <c r="AJ138" s="38">
        <v>595</v>
      </c>
      <c r="AK138" s="38" t="s">
        <v>184</v>
      </c>
    </row>
    <row r="139" spans="1:37" x14ac:dyDescent="0.25">
      <c r="A139" s="113"/>
      <c r="B139" s="1" t="s">
        <v>484</v>
      </c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8"/>
      <c r="AI139" s="38" t="s">
        <v>184</v>
      </c>
      <c r="AJ139" s="38">
        <v>595</v>
      </c>
      <c r="AK139" s="38" t="s">
        <v>184</v>
      </c>
    </row>
    <row r="140" spans="1:37" x14ac:dyDescent="0.25">
      <c r="A140" s="113"/>
      <c r="B140" s="11" t="s">
        <v>485</v>
      </c>
      <c r="C140" s="15"/>
      <c r="D140" s="11"/>
      <c r="E140" s="11"/>
      <c r="F140" s="1"/>
      <c r="G140" s="11"/>
      <c r="H140" s="11"/>
      <c r="I140" s="1"/>
      <c r="J140" s="11"/>
      <c r="K140" s="1"/>
      <c r="L140" s="11"/>
      <c r="M140" s="1"/>
      <c r="N140" s="11"/>
      <c r="O140" s="11"/>
      <c r="P140" s="1"/>
      <c r="Q140" s="11"/>
      <c r="R140" s="11"/>
      <c r="S140" s="11"/>
      <c r="T140" s="28" t="s">
        <v>486</v>
      </c>
      <c r="U140" s="11"/>
      <c r="V140" s="1"/>
      <c r="W140" s="11"/>
      <c r="X140" s="11"/>
      <c r="Y140" s="31"/>
      <c r="Z140" s="11"/>
      <c r="AA140" s="11"/>
      <c r="AB140" s="11"/>
      <c r="AC140" s="11"/>
      <c r="AD140" s="11"/>
      <c r="AE140" s="11"/>
      <c r="AF140" s="11"/>
      <c r="AG140" s="11"/>
      <c r="AH140" s="16"/>
      <c r="AI140" s="38">
        <v>3</v>
      </c>
      <c r="AJ140" s="38">
        <v>595</v>
      </c>
      <c r="AK140" s="38" t="s">
        <v>487</v>
      </c>
    </row>
    <row r="141" spans="1:37" x14ac:dyDescent="0.25">
      <c r="A141" s="113"/>
      <c r="B141" s="24" t="s">
        <v>488</v>
      </c>
      <c r="C141" s="25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6"/>
      <c r="AI141" s="38" t="s">
        <v>184</v>
      </c>
      <c r="AJ141" s="38">
        <v>595</v>
      </c>
      <c r="AK141" s="38" t="s">
        <v>184</v>
      </c>
    </row>
    <row r="142" spans="1:37" x14ac:dyDescent="0.25">
      <c r="A142" s="113"/>
      <c r="B142" s="12" t="s">
        <v>489</v>
      </c>
      <c r="C142" s="13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4"/>
      <c r="AI142" s="38" t="s">
        <v>184</v>
      </c>
      <c r="AJ142" s="38">
        <v>595</v>
      </c>
      <c r="AK142" s="38" t="s">
        <v>184</v>
      </c>
    </row>
    <row r="143" spans="1:37" x14ac:dyDescent="0.25">
      <c r="A143" s="113"/>
      <c r="B143" s="1" t="s">
        <v>490</v>
      </c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8"/>
      <c r="AI143" s="38" t="s">
        <v>184</v>
      </c>
      <c r="AJ143" s="38">
        <v>595</v>
      </c>
      <c r="AK143" s="38" t="s">
        <v>184</v>
      </c>
    </row>
    <row r="144" spans="1:37" x14ac:dyDescent="0.25">
      <c r="A144" s="113"/>
      <c r="B144" s="1" t="s">
        <v>491</v>
      </c>
      <c r="C144" s="3"/>
      <c r="D144" s="1"/>
      <c r="E144" s="1"/>
      <c r="F144" s="28" t="s">
        <v>492</v>
      </c>
      <c r="G144" s="1"/>
      <c r="H144" s="1"/>
      <c r="I144" s="1"/>
      <c r="J144" s="28" t="s">
        <v>492</v>
      </c>
      <c r="K144" s="1"/>
      <c r="L144" s="1"/>
      <c r="M144" s="1"/>
      <c r="N144" s="1"/>
      <c r="O144" s="28" t="s">
        <v>492</v>
      </c>
      <c r="P144" s="1"/>
      <c r="Q144" s="1"/>
      <c r="R144" s="1"/>
      <c r="S144" s="1" t="s">
        <v>493</v>
      </c>
      <c r="T144" s="1"/>
      <c r="U144" s="1"/>
      <c r="V144" s="28" t="s">
        <v>492</v>
      </c>
      <c r="W144" s="1"/>
      <c r="X144" s="1"/>
      <c r="Y144" s="1"/>
      <c r="Z144" s="1" t="s">
        <v>493</v>
      </c>
      <c r="AA144" s="1"/>
      <c r="AB144" s="1"/>
      <c r="AC144" s="1" t="s">
        <v>493</v>
      </c>
      <c r="AD144" s="1"/>
      <c r="AE144" s="1"/>
      <c r="AF144" s="1" t="s">
        <v>493</v>
      </c>
      <c r="AG144" s="1"/>
      <c r="AH144" s="8"/>
      <c r="AI144" s="38">
        <v>26</v>
      </c>
      <c r="AJ144" s="38">
        <v>595</v>
      </c>
      <c r="AK144" s="38" t="s">
        <v>494</v>
      </c>
    </row>
    <row r="145" spans="1:37" x14ac:dyDescent="0.25">
      <c r="A145" s="113"/>
      <c r="B145" s="1" t="s">
        <v>495</v>
      </c>
      <c r="C145" s="3"/>
      <c r="D145" s="1"/>
      <c r="E145" s="1"/>
      <c r="F145" s="28" t="s">
        <v>492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 t="s">
        <v>492</v>
      </c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8"/>
      <c r="AI145" s="38">
        <v>9</v>
      </c>
      <c r="AJ145" s="38">
        <v>595</v>
      </c>
      <c r="AK145" s="38" t="s">
        <v>496</v>
      </c>
    </row>
    <row r="146" spans="1:37" x14ac:dyDescent="0.25">
      <c r="A146" s="113"/>
      <c r="B146" s="1" t="s">
        <v>497</v>
      </c>
      <c r="C146" s="3"/>
      <c r="D146" s="1"/>
      <c r="E146" s="1"/>
      <c r="F146" s="28" t="s">
        <v>492</v>
      </c>
      <c r="G146" s="1"/>
      <c r="H146" s="1"/>
      <c r="I146" s="28" t="s">
        <v>492</v>
      </c>
      <c r="J146" s="1"/>
      <c r="K146" s="28" t="s">
        <v>492</v>
      </c>
      <c r="L146" s="1"/>
      <c r="M146" s="28">
        <v>4.32</v>
      </c>
      <c r="N146" s="1"/>
      <c r="O146" s="1"/>
      <c r="P146" s="28">
        <v>5.04</v>
      </c>
      <c r="Q146" s="1"/>
      <c r="R146" s="1"/>
      <c r="S146" s="1" t="s">
        <v>493</v>
      </c>
      <c r="T146" s="28">
        <v>5.04</v>
      </c>
      <c r="U146" s="1"/>
      <c r="V146" s="28" t="s">
        <v>492</v>
      </c>
      <c r="W146" s="1"/>
      <c r="X146" s="1"/>
      <c r="Y146" s="28" t="s">
        <v>492</v>
      </c>
      <c r="Z146" s="1"/>
      <c r="AA146" s="1"/>
      <c r="AB146" s="1" t="s">
        <v>493</v>
      </c>
      <c r="AC146" s="1" t="s">
        <v>498</v>
      </c>
      <c r="AD146" s="1"/>
      <c r="AE146" s="1"/>
      <c r="AF146" s="1" t="s">
        <v>493</v>
      </c>
      <c r="AG146" s="1"/>
      <c r="AH146" s="8"/>
      <c r="AI146" s="38">
        <v>39</v>
      </c>
      <c r="AJ146" s="38">
        <v>595</v>
      </c>
      <c r="AK146" s="38" t="s">
        <v>499</v>
      </c>
    </row>
    <row r="147" spans="1:37" x14ac:dyDescent="0.25">
      <c r="A147" s="37" t="s">
        <v>500</v>
      </c>
      <c r="B147" s="1" t="s">
        <v>501</v>
      </c>
      <c r="C147" s="3"/>
      <c r="D147" s="1"/>
      <c r="E147" s="1">
        <v>10</v>
      </c>
      <c r="F147" s="1">
        <v>50</v>
      </c>
      <c r="G147" s="1"/>
      <c r="H147" s="1"/>
      <c r="I147" s="1"/>
      <c r="J147" s="1">
        <v>10</v>
      </c>
      <c r="K147" s="1"/>
      <c r="L147" s="1">
        <v>10</v>
      </c>
      <c r="M147" s="1"/>
      <c r="N147" s="1"/>
      <c r="O147" s="1">
        <v>10</v>
      </c>
      <c r="P147" s="1"/>
      <c r="Q147" s="1">
        <v>10</v>
      </c>
      <c r="R147" s="1">
        <v>10</v>
      </c>
      <c r="S147" s="1">
        <v>10</v>
      </c>
      <c r="T147" s="1"/>
      <c r="U147" s="1">
        <v>10</v>
      </c>
      <c r="V147" s="1"/>
      <c r="W147" s="1"/>
      <c r="X147" s="1"/>
      <c r="Y147" s="1">
        <v>25</v>
      </c>
      <c r="Z147" s="1"/>
      <c r="AA147" s="1"/>
      <c r="AB147" s="1">
        <v>20</v>
      </c>
      <c r="AC147" s="1"/>
      <c r="AD147" s="1"/>
      <c r="AE147" s="1">
        <v>10</v>
      </c>
      <c r="AF147" s="1">
        <v>10</v>
      </c>
      <c r="AG147" s="1"/>
      <c r="AH147" s="8"/>
      <c r="AI147" s="38">
        <v>165</v>
      </c>
      <c r="AJ147" s="38">
        <v>595</v>
      </c>
      <c r="AK147" s="38" t="s">
        <v>502</v>
      </c>
    </row>
    <row r="148" spans="1:37" x14ac:dyDescent="0.25">
      <c r="A148" s="114" t="s">
        <v>503</v>
      </c>
      <c r="B148" s="1" t="s">
        <v>504</v>
      </c>
      <c r="C148" s="3"/>
      <c r="D148" s="1"/>
      <c r="E148" s="1"/>
      <c r="F148" s="1"/>
      <c r="G148" s="1"/>
      <c r="H148" s="1"/>
      <c r="I148" s="1"/>
      <c r="J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8"/>
      <c r="AI148" s="38" t="s">
        <v>184</v>
      </c>
      <c r="AJ148" s="38">
        <v>595</v>
      </c>
      <c r="AK148" s="38" t="s">
        <v>184</v>
      </c>
    </row>
    <row r="149" spans="1:37" x14ac:dyDescent="0.25">
      <c r="A149" s="114"/>
      <c r="B149" s="1" t="s">
        <v>505</v>
      </c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8"/>
      <c r="AI149" s="38" t="s">
        <v>184</v>
      </c>
      <c r="AJ149" s="38">
        <v>595</v>
      </c>
      <c r="AK149" s="38" t="s">
        <v>184</v>
      </c>
    </row>
    <row r="150" spans="1:37" x14ac:dyDescent="0.25">
      <c r="A150" s="114"/>
      <c r="B150" s="1" t="s">
        <v>506</v>
      </c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>
        <v>30</v>
      </c>
      <c r="Y150" s="1"/>
      <c r="Z150" s="1"/>
      <c r="AA150" s="1"/>
      <c r="AB150" s="1"/>
      <c r="AC150" s="1"/>
      <c r="AD150" s="1"/>
      <c r="AE150" s="1"/>
      <c r="AF150" s="1"/>
      <c r="AG150" s="1"/>
      <c r="AH150" s="8"/>
      <c r="AI150" s="38">
        <v>30</v>
      </c>
      <c r="AJ150" s="38">
        <v>595</v>
      </c>
      <c r="AK150" s="38" t="s">
        <v>507</v>
      </c>
    </row>
    <row r="151" spans="1:37" x14ac:dyDescent="0.25">
      <c r="A151" s="114"/>
      <c r="B151" s="1" t="s">
        <v>508</v>
      </c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8"/>
      <c r="AI151" s="38" t="s">
        <v>184</v>
      </c>
      <c r="AJ151" s="38">
        <v>595</v>
      </c>
      <c r="AK151" s="38" t="s">
        <v>184</v>
      </c>
    </row>
    <row r="152" spans="1:37" x14ac:dyDescent="0.25">
      <c r="A152" s="114"/>
      <c r="B152" s="1" t="s">
        <v>509</v>
      </c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>
        <v>25</v>
      </c>
      <c r="Y152" s="1"/>
      <c r="Z152" s="1"/>
      <c r="AA152" s="1"/>
      <c r="AB152" s="1"/>
      <c r="AC152" s="1"/>
      <c r="AD152" s="1"/>
      <c r="AE152" s="1"/>
      <c r="AF152" s="1"/>
      <c r="AG152" s="1"/>
      <c r="AH152" s="8"/>
      <c r="AI152" s="38">
        <v>25</v>
      </c>
      <c r="AJ152" s="38">
        <v>595</v>
      </c>
      <c r="AK152" s="38" t="s">
        <v>329</v>
      </c>
    </row>
    <row r="153" spans="1:37" x14ac:dyDescent="0.25">
      <c r="A153" s="114"/>
      <c r="B153" s="1" t="s">
        <v>510</v>
      </c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>
        <v>25</v>
      </c>
      <c r="Y153" s="1"/>
      <c r="Z153" s="1"/>
      <c r="AA153" s="1"/>
      <c r="AB153" s="1"/>
      <c r="AC153" s="1"/>
      <c r="AD153" s="1"/>
      <c r="AE153" s="1"/>
      <c r="AF153" s="1"/>
      <c r="AG153" s="1"/>
      <c r="AH153" s="8"/>
      <c r="AI153" s="38">
        <v>25</v>
      </c>
      <c r="AJ153" s="38">
        <v>595</v>
      </c>
      <c r="AK153" s="38" t="s">
        <v>329</v>
      </c>
    </row>
    <row r="154" spans="1:37" x14ac:dyDescent="0.25">
      <c r="A154" s="114"/>
      <c r="B154" s="1" t="s">
        <v>511</v>
      </c>
      <c r="C154" s="3"/>
      <c r="D154" s="1"/>
      <c r="E154" s="1"/>
      <c r="F154" s="1"/>
      <c r="G154" s="1"/>
      <c r="H154" s="1"/>
      <c r="I154" s="1"/>
      <c r="J154" s="1"/>
      <c r="K154" s="1">
        <v>70</v>
      </c>
      <c r="L154" s="1">
        <v>70</v>
      </c>
      <c r="M154" s="1"/>
      <c r="N154" s="1"/>
      <c r="O154" s="1"/>
      <c r="P154" s="1"/>
      <c r="Q154" s="1">
        <v>10</v>
      </c>
      <c r="R154" s="1"/>
      <c r="S154" s="1"/>
      <c r="T154" s="1"/>
      <c r="U154" s="1"/>
      <c r="V154" s="1"/>
      <c r="W154" s="1"/>
      <c r="X154" s="1">
        <v>25</v>
      </c>
      <c r="Y154" s="1"/>
      <c r="Z154" s="1"/>
      <c r="AA154" s="1"/>
      <c r="AB154" s="1"/>
      <c r="AC154" s="1"/>
      <c r="AD154" s="1"/>
      <c r="AE154" s="1"/>
      <c r="AF154" s="1"/>
      <c r="AG154" s="1"/>
      <c r="AH154" s="8"/>
      <c r="AI154" s="38">
        <v>95</v>
      </c>
      <c r="AJ154" s="38">
        <v>595</v>
      </c>
      <c r="AK154" s="38" t="s">
        <v>512</v>
      </c>
    </row>
    <row r="155" spans="1:37" x14ac:dyDescent="0.25">
      <c r="A155" s="114"/>
      <c r="B155" s="1" t="s">
        <v>513</v>
      </c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>
        <v>10</v>
      </c>
      <c r="R155" s="1"/>
      <c r="S155" s="1"/>
      <c r="T155" s="1"/>
      <c r="U155" s="1"/>
      <c r="V155" s="1"/>
      <c r="W155" s="1"/>
      <c r="X155" s="1">
        <v>25</v>
      </c>
      <c r="Y155" s="1"/>
      <c r="Z155" s="1"/>
      <c r="AA155" s="1"/>
      <c r="AB155" s="1"/>
      <c r="AC155" s="1"/>
      <c r="AD155" s="1"/>
      <c r="AE155" s="1"/>
      <c r="AF155" s="1"/>
      <c r="AG155" s="1"/>
      <c r="AH155" s="8"/>
      <c r="AI155" s="38">
        <v>35</v>
      </c>
      <c r="AJ155" s="38">
        <v>595</v>
      </c>
      <c r="AK155" s="38" t="s">
        <v>514</v>
      </c>
    </row>
    <row r="156" spans="1:37" x14ac:dyDescent="0.25">
      <c r="A156" s="114"/>
      <c r="B156" s="1" t="s">
        <v>515</v>
      </c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8"/>
      <c r="AI156" s="38" t="s">
        <v>184</v>
      </c>
      <c r="AJ156" s="38">
        <v>595</v>
      </c>
      <c r="AK156" s="38" t="s">
        <v>184</v>
      </c>
    </row>
    <row r="157" spans="1:37" x14ac:dyDescent="0.25">
      <c r="A157" s="114"/>
      <c r="B157" s="1" t="s">
        <v>516</v>
      </c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8"/>
      <c r="AI157" s="38" t="s">
        <v>184</v>
      </c>
      <c r="AJ157" s="38">
        <v>595</v>
      </c>
      <c r="AK157" s="38" t="s">
        <v>184</v>
      </c>
    </row>
    <row r="158" spans="1:37" x14ac:dyDescent="0.25">
      <c r="A158" s="114"/>
      <c r="B158" s="1" t="s">
        <v>517</v>
      </c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>
        <v>25</v>
      </c>
      <c r="Y158" s="1"/>
      <c r="Z158" s="1"/>
      <c r="AA158" s="1"/>
      <c r="AB158" s="1"/>
      <c r="AC158" s="1"/>
      <c r="AD158" s="1"/>
      <c r="AE158" s="1"/>
      <c r="AF158" s="1"/>
      <c r="AG158" s="1"/>
      <c r="AH158" s="8"/>
      <c r="AI158" s="38">
        <v>25</v>
      </c>
      <c r="AJ158" s="38">
        <v>595</v>
      </c>
      <c r="AK158" s="38" t="s">
        <v>329</v>
      </c>
    </row>
    <row r="159" spans="1:37" x14ac:dyDescent="0.25">
      <c r="A159" s="114"/>
      <c r="B159" s="1" t="s">
        <v>518</v>
      </c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8"/>
      <c r="AI159" s="38" t="s">
        <v>184</v>
      </c>
      <c r="AJ159" s="38">
        <v>595</v>
      </c>
      <c r="AK159" s="38" t="s">
        <v>184</v>
      </c>
    </row>
    <row r="160" spans="1:37" x14ac:dyDescent="0.25">
      <c r="A160" s="114"/>
      <c r="B160" s="1" t="s">
        <v>519</v>
      </c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8"/>
      <c r="AI160" s="38" t="s">
        <v>184</v>
      </c>
      <c r="AJ160" s="38">
        <v>595</v>
      </c>
      <c r="AK160" s="38" t="s">
        <v>184</v>
      </c>
    </row>
    <row r="161" spans="1:37" x14ac:dyDescent="0.25">
      <c r="A161" s="114"/>
      <c r="B161" s="1" t="s">
        <v>520</v>
      </c>
      <c r="C161" s="3"/>
      <c r="D161" s="1"/>
      <c r="E161" s="1"/>
      <c r="F161" s="1"/>
      <c r="G161" s="1">
        <v>40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 t="s">
        <v>521</v>
      </c>
      <c r="Z161" s="1"/>
      <c r="AA161" s="1"/>
      <c r="AB161" s="1"/>
      <c r="AC161" s="1"/>
      <c r="AD161" s="1"/>
      <c r="AE161" s="1"/>
      <c r="AF161" s="1"/>
      <c r="AG161" s="1"/>
      <c r="AH161" s="8"/>
      <c r="AI161" s="38">
        <v>80</v>
      </c>
      <c r="AJ161" s="38">
        <v>595</v>
      </c>
      <c r="AK161" s="38" t="s">
        <v>522</v>
      </c>
    </row>
    <row r="162" spans="1:37" x14ac:dyDescent="0.25">
      <c r="A162" s="114"/>
      <c r="B162" s="1" t="s">
        <v>523</v>
      </c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8"/>
      <c r="AI162" s="38" t="s">
        <v>184</v>
      </c>
      <c r="AJ162" s="38">
        <v>595</v>
      </c>
      <c r="AK162" s="38" t="s">
        <v>184</v>
      </c>
    </row>
    <row r="163" spans="1:37" x14ac:dyDescent="0.25">
      <c r="A163" s="114"/>
      <c r="B163" s="1" t="s">
        <v>524</v>
      </c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8"/>
      <c r="AI163" s="38" t="s">
        <v>184</v>
      </c>
      <c r="AJ163" s="38">
        <v>595</v>
      </c>
      <c r="AK163" s="38" t="s">
        <v>184</v>
      </c>
    </row>
    <row r="164" spans="1:37" x14ac:dyDescent="0.25">
      <c r="A164" s="114"/>
      <c r="B164" s="1" t="s">
        <v>525</v>
      </c>
      <c r="C164" s="3"/>
      <c r="D164" s="1"/>
      <c r="E164" s="1"/>
      <c r="F164" s="1">
        <v>40</v>
      </c>
      <c r="G164" s="1"/>
      <c r="H164" s="1"/>
      <c r="I164" s="1"/>
      <c r="J164" s="1">
        <v>40</v>
      </c>
      <c r="K164" s="1"/>
      <c r="L164" s="1"/>
      <c r="M164" s="1"/>
      <c r="N164" s="1">
        <v>40</v>
      </c>
      <c r="O164" s="1"/>
      <c r="P164" s="1">
        <v>40</v>
      </c>
      <c r="Q164" s="1"/>
      <c r="R164" s="1"/>
      <c r="S164" s="1"/>
      <c r="T164" s="1">
        <v>40</v>
      </c>
      <c r="U164" s="1"/>
      <c r="V164" s="1"/>
      <c r="W164" s="1"/>
      <c r="X164" s="1">
        <v>40</v>
      </c>
      <c r="Y164" s="1"/>
      <c r="Z164" s="1"/>
      <c r="AA164" s="1">
        <v>40</v>
      </c>
      <c r="AB164" s="1"/>
      <c r="AC164" s="1"/>
      <c r="AD164" s="1"/>
      <c r="AE164" s="1">
        <v>84</v>
      </c>
      <c r="AF164" s="1"/>
      <c r="AG164" s="1"/>
      <c r="AH164" s="8">
        <v>70</v>
      </c>
      <c r="AI164" s="38">
        <v>364</v>
      </c>
      <c r="AJ164" s="38">
        <v>595</v>
      </c>
      <c r="AK164" s="38" t="s">
        <v>526</v>
      </c>
    </row>
    <row r="165" spans="1:37" x14ac:dyDescent="0.25">
      <c r="A165" s="114"/>
      <c r="B165" s="1" t="s">
        <v>527</v>
      </c>
      <c r="C165" s="3"/>
      <c r="D165" s="1"/>
      <c r="E165" s="1"/>
      <c r="F165" s="1"/>
      <c r="G165" s="1"/>
      <c r="H165" s="1"/>
      <c r="I165" s="1"/>
      <c r="J165" s="1"/>
      <c r="K165" s="1">
        <v>20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8"/>
      <c r="AI165" s="38">
        <v>20</v>
      </c>
      <c r="AJ165" s="38">
        <v>595</v>
      </c>
      <c r="AK165" s="38" t="s">
        <v>528</v>
      </c>
    </row>
    <row r="166" spans="1:37" x14ac:dyDescent="0.25">
      <c r="A166" s="114"/>
      <c r="B166" s="1" t="s">
        <v>529</v>
      </c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8"/>
      <c r="AI166" s="38" t="s">
        <v>184</v>
      </c>
      <c r="AJ166" s="38">
        <v>595</v>
      </c>
      <c r="AK166" s="38" t="s">
        <v>184</v>
      </c>
    </row>
    <row r="167" spans="1:37" x14ac:dyDescent="0.25">
      <c r="A167" s="114"/>
      <c r="B167" s="1" t="s">
        <v>530</v>
      </c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8"/>
      <c r="AI167" s="38" t="s">
        <v>184</v>
      </c>
      <c r="AJ167" s="38">
        <v>595</v>
      </c>
      <c r="AK167" s="38" t="s">
        <v>184</v>
      </c>
    </row>
    <row r="168" spans="1:37" x14ac:dyDescent="0.25">
      <c r="A168" s="114"/>
      <c r="B168" s="4" t="s">
        <v>531</v>
      </c>
      <c r="C168" s="2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9"/>
      <c r="AI168" s="38" t="s">
        <v>184</v>
      </c>
      <c r="AJ168" s="38">
        <v>595</v>
      </c>
      <c r="AK168" s="38" t="s">
        <v>184</v>
      </c>
    </row>
    <row r="169" spans="1:37" x14ac:dyDescent="0.25">
      <c r="A169" s="114"/>
      <c r="B169" s="1" t="s">
        <v>532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38" t="s">
        <v>184</v>
      </c>
      <c r="AJ169" s="38">
        <v>595</v>
      </c>
      <c r="AK169" s="38" t="s">
        <v>184</v>
      </c>
    </row>
    <row r="170" spans="1:37" x14ac:dyDescent="0.25">
      <c r="A170" s="114"/>
      <c r="B170" s="1" t="s">
        <v>533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38" t="s">
        <v>184</v>
      </c>
      <c r="AJ170" s="38">
        <v>595</v>
      </c>
      <c r="AK170" s="38" t="s">
        <v>184</v>
      </c>
    </row>
    <row r="171" spans="1:37" x14ac:dyDescent="0.25">
      <c r="A171" s="114"/>
      <c r="B171" s="4" t="s">
        <v>534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>
        <v>25</v>
      </c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38">
        <v>25</v>
      </c>
      <c r="AJ171" s="38">
        <v>595</v>
      </c>
      <c r="AK171" s="38" t="s">
        <v>329</v>
      </c>
    </row>
    <row r="172" spans="1:37" x14ac:dyDescent="0.25">
      <c r="A172" s="114"/>
      <c r="B172" s="1" t="s">
        <v>535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38" t="s">
        <v>184</v>
      </c>
      <c r="AJ172" s="38">
        <v>595</v>
      </c>
      <c r="AK172" s="38" t="s">
        <v>184</v>
      </c>
    </row>
    <row r="173" spans="1:37" x14ac:dyDescent="0.25">
      <c r="A173" s="114"/>
      <c r="B173" s="1" t="s">
        <v>536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20</v>
      </c>
      <c r="P173" s="1"/>
      <c r="Q173" s="1"/>
      <c r="R173" s="1"/>
      <c r="S173" s="1"/>
      <c r="T173" s="1"/>
      <c r="U173" s="1"/>
      <c r="V173" s="1"/>
      <c r="W173" s="1">
        <v>100</v>
      </c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38"/>
      <c r="AJ173" s="38"/>
      <c r="AK173" s="38" t="s">
        <v>184</v>
      </c>
    </row>
    <row r="174" spans="1:37" x14ac:dyDescent="0.25">
      <c r="A174" s="114"/>
      <c r="B174" s="1" t="s">
        <v>537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>
        <v>25</v>
      </c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38"/>
      <c r="AJ174" s="38"/>
      <c r="AK174" s="38" t="s">
        <v>184</v>
      </c>
    </row>
    <row r="175" spans="1:37" x14ac:dyDescent="0.25">
      <c r="A175" s="114"/>
      <c r="B175" s="1" t="s">
        <v>538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>
        <v>25</v>
      </c>
      <c r="Y175" s="1"/>
      <c r="Z175" s="1"/>
      <c r="AA175" s="1"/>
      <c r="AB175" s="1"/>
      <c r="AC175" s="1"/>
      <c r="AD175" s="1"/>
      <c r="AE175" s="1">
        <v>20</v>
      </c>
      <c r="AF175" s="1"/>
      <c r="AG175" s="1"/>
      <c r="AH175" s="1"/>
      <c r="AI175" s="38"/>
      <c r="AJ175" s="38"/>
      <c r="AK175" s="38" t="s">
        <v>184</v>
      </c>
    </row>
    <row r="176" spans="1:37" x14ac:dyDescent="0.25">
      <c r="A176" s="114"/>
      <c r="B176" s="1" t="s">
        <v>539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38" t="s">
        <v>184</v>
      </c>
      <c r="AJ176" s="38">
        <v>595</v>
      </c>
      <c r="AK176" s="38" t="s">
        <v>184</v>
      </c>
    </row>
    <row r="177" spans="1:37" x14ac:dyDescent="0.25">
      <c r="A177" s="114"/>
      <c r="B177" s="1" t="s">
        <v>301</v>
      </c>
      <c r="C177" s="1"/>
      <c r="D177" s="1"/>
      <c r="E177" s="1">
        <v>40</v>
      </c>
      <c r="F177" s="1">
        <v>83</v>
      </c>
      <c r="G177" s="1"/>
      <c r="H177" s="1">
        <v>70</v>
      </c>
      <c r="I177" s="1"/>
      <c r="J177" s="1">
        <v>70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>
        <v>70</v>
      </c>
      <c r="AH177" s="1"/>
      <c r="AI177" s="38">
        <v>263</v>
      </c>
      <c r="AJ177" s="38">
        <v>595</v>
      </c>
      <c r="AK177" s="38" t="s">
        <v>540</v>
      </c>
    </row>
    <row r="178" spans="1:37" x14ac:dyDescent="0.25">
      <c r="AG178" t="s">
        <v>541</v>
      </c>
      <c r="AI178" t="s">
        <v>542</v>
      </c>
      <c r="AJ178">
        <v>595</v>
      </c>
      <c r="AK178" t="s">
        <v>543</v>
      </c>
    </row>
  </sheetData>
  <autoFilter ref="A2:K168"/>
  <mergeCells count="14">
    <mergeCell ref="A3:A8"/>
    <mergeCell ref="A131:A146"/>
    <mergeCell ref="A148:A177"/>
    <mergeCell ref="A9:A26"/>
    <mergeCell ref="A27:A31"/>
    <mergeCell ref="A33:A34"/>
    <mergeCell ref="A35:A44"/>
    <mergeCell ref="A45:A50"/>
    <mergeCell ref="A51:A59"/>
    <mergeCell ref="A64:A68"/>
    <mergeCell ref="A69:A71"/>
    <mergeCell ref="A73:A75"/>
    <mergeCell ref="A76:A78"/>
    <mergeCell ref="A79:A1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05496"/>
  </sheetPr>
  <dimension ref="A1:AJ133"/>
  <sheetViews>
    <sheetView workbookViewId="0">
      <pane xSplit="1" ySplit="1" topLeftCell="B2" activePane="bottomRight" state="frozen"/>
      <selection pane="topRight"/>
      <selection pane="bottomLeft"/>
      <selection pane="bottomRight" activeCell="E20" sqref="E20"/>
    </sheetView>
  </sheetViews>
  <sheetFormatPr baseColWidth="10" defaultColWidth="9.140625" defaultRowHeight="15" x14ac:dyDescent="0.25"/>
  <cols>
    <col min="1" max="1" width="26.7109375" bestFit="1" customWidth="1"/>
    <col min="2" max="2" width="22.7109375" customWidth="1"/>
    <col min="3" max="3" width="19.28515625" bestFit="1" customWidth="1"/>
    <col min="13" max="13" width="10.28515625" customWidth="1"/>
    <col min="14" max="14" width="11.7109375" customWidth="1"/>
    <col min="15" max="15" width="11.42578125" customWidth="1"/>
    <col min="30" max="30" width="11.7109375" customWidth="1"/>
    <col min="36" max="36" width="16.7109375" bestFit="1" customWidth="1"/>
  </cols>
  <sheetData>
    <row r="1" spans="1:36" ht="45" customHeight="1" x14ac:dyDescent="0.25">
      <c r="A1" s="17" t="s">
        <v>0</v>
      </c>
      <c r="B1" s="17" t="s">
        <v>1</v>
      </c>
      <c r="C1" s="18" t="s">
        <v>2</v>
      </c>
      <c r="D1" s="19">
        <v>43106</v>
      </c>
      <c r="E1" s="19">
        <v>43137</v>
      </c>
      <c r="F1" s="19">
        <v>43165</v>
      </c>
      <c r="G1" s="20">
        <v>43196</v>
      </c>
      <c r="H1" s="20">
        <v>43226</v>
      </c>
      <c r="I1" s="20">
        <v>43257</v>
      </c>
      <c r="J1" s="20">
        <v>43287</v>
      </c>
      <c r="K1" s="20">
        <v>43318</v>
      </c>
      <c r="L1" s="20">
        <v>43349</v>
      </c>
      <c r="M1" s="20">
        <v>43379</v>
      </c>
      <c r="N1" s="20">
        <v>43410</v>
      </c>
      <c r="O1" s="20">
        <v>43440</v>
      </c>
      <c r="P1" s="20" t="s">
        <v>544</v>
      </c>
      <c r="Q1" s="20" t="s">
        <v>545</v>
      </c>
      <c r="R1" s="20" t="s">
        <v>546</v>
      </c>
      <c r="S1" s="20" t="s">
        <v>547</v>
      </c>
      <c r="T1" s="20" t="s">
        <v>548</v>
      </c>
      <c r="U1" s="20" t="s">
        <v>549</v>
      </c>
      <c r="V1" s="20" t="s">
        <v>550</v>
      </c>
      <c r="W1" s="20" t="s">
        <v>551</v>
      </c>
      <c r="X1" s="20" t="s">
        <v>552</v>
      </c>
      <c r="Y1" s="20" t="s">
        <v>553</v>
      </c>
      <c r="Z1" s="20" t="s">
        <v>554</v>
      </c>
      <c r="AA1" s="20" t="s">
        <v>555</v>
      </c>
      <c r="AB1" s="20" t="s">
        <v>556</v>
      </c>
      <c r="AC1" s="20" t="s">
        <v>557</v>
      </c>
      <c r="AD1" s="20" t="s">
        <v>558</v>
      </c>
      <c r="AE1" s="20" t="s">
        <v>559</v>
      </c>
      <c r="AF1" s="20" t="s">
        <v>560</v>
      </c>
      <c r="AG1" s="20" t="s">
        <v>561</v>
      </c>
      <c r="AH1" s="20" t="s">
        <v>22</v>
      </c>
      <c r="AI1" s="21" t="s">
        <v>23</v>
      </c>
      <c r="AJ1" s="22" t="s">
        <v>24</v>
      </c>
    </row>
    <row r="2" spans="1:36" x14ac:dyDescent="0.25">
      <c r="A2" s="140"/>
      <c r="B2" s="10" t="s">
        <v>33</v>
      </c>
      <c r="C2" s="3" t="s">
        <v>34</v>
      </c>
      <c r="D2" s="1">
        <v>80</v>
      </c>
      <c r="E2" s="1"/>
      <c r="F2" s="1"/>
      <c r="G2" s="1"/>
      <c r="H2" s="1"/>
      <c r="I2" s="1"/>
      <c r="J2" s="1">
        <v>80</v>
      </c>
      <c r="K2" s="1"/>
      <c r="L2" s="1">
        <v>80</v>
      </c>
      <c r="M2" s="1"/>
      <c r="N2" s="1"/>
      <c r="O2" s="1" t="s">
        <v>562</v>
      </c>
      <c r="P2" s="1"/>
      <c r="Q2" s="1">
        <v>80</v>
      </c>
      <c r="R2" s="1"/>
      <c r="S2" s="1"/>
      <c r="T2" s="1">
        <v>80</v>
      </c>
      <c r="U2" s="1"/>
      <c r="V2" s="1"/>
      <c r="W2" s="1">
        <v>80</v>
      </c>
      <c r="X2" s="1"/>
      <c r="Y2" s="1">
        <v>80</v>
      </c>
      <c r="Z2" s="1"/>
      <c r="AA2" s="1"/>
      <c r="AB2" s="1">
        <v>10</v>
      </c>
      <c r="AC2" s="1"/>
      <c r="AD2" s="1"/>
      <c r="AE2" s="1"/>
      <c r="AF2" s="1"/>
      <c r="AG2" s="8"/>
      <c r="AH2" s="52">
        <v>651</v>
      </c>
      <c r="AI2" s="38">
        <v>595</v>
      </c>
      <c r="AJ2" s="38">
        <f t="shared" ref="AJ2:AJ52" si="0">AH2*AI2</f>
        <v>387345</v>
      </c>
    </row>
    <row r="3" spans="1:36" x14ac:dyDescent="0.25">
      <c r="A3" s="140"/>
      <c r="B3" s="10" t="s">
        <v>45</v>
      </c>
      <c r="C3" s="3" t="s">
        <v>46</v>
      </c>
      <c r="D3" s="1"/>
      <c r="E3" s="1"/>
      <c r="F3" s="1"/>
      <c r="G3" s="1">
        <v>50</v>
      </c>
      <c r="H3" s="1"/>
      <c r="I3" s="1"/>
      <c r="J3" s="1"/>
      <c r="K3" s="1">
        <v>50</v>
      </c>
      <c r="L3" s="1"/>
      <c r="M3" s="1"/>
      <c r="N3" s="1"/>
      <c r="O3" s="1">
        <v>50</v>
      </c>
      <c r="P3" s="1"/>
      <c r="Q3" s="1"/>
      <c r="R3" s="1"/>
      <c r="S3" s="1"/>
      <c r="T3" s="1"/>
      <c r="U3" s="1"/>
      <c r="V3" s="1">
        <v>50</v>
      </c>
      <c r="W3" s="1"/>
      <c r="X3" s="1"/>
      <c r="Y3" s="1">
        <v>50</v>
      </c>
      <c r="Z3" s="1"/>
      <c r="AA3" s="1"/>
      <c r="AB3" s="1"/>
      <c r="AC3" s="1">
        <v>50</v>
      </c>
      <c r="AD3" s="1"/>
      <c r="AE3" s="1"/>
      <c r="AF3" s="1">
        <v>50</v>
      </c>
      <c r="AG3" s="8"/>
      <c r="AH3" s="52">
        <f t="shared" ref="AH3:AH50" si="1">SUM(D3:AG3)</f>
        <v>350</v>
      </c>
      <c r="AI3" s="38">
        <v>595</v>
      </c>
      <c r="AJ3" s="38">
        <f t="shared" si="0"/>
        <v>208250</v>
      </c>
    </row>
    <row r="4" spans="1:36" x14ac:dyDescent="0.25">
      <c r="A4" s="141"/>
      <c r="B4" s="45" t="s">
        <v>48</v>
      </c>
      <c r="C4" s="23" t="s">
        <v>49</v>
      </c>
      <c r="D4" s="4"/>
      <c r="E4" s="4"/>
      <c r="F4" s="4"/>
      <c r="G4" s="4">
        <v>50</v>
      </c>
      <c r="H4" s="4"/>
      <c r="I4" s="4"/>
      <c r="J4" s="4"/>
      <c r="K4" s="4">
        <v>60</v>
      </c>
      <c r="M4" s="4"/>
      <c r="N4" s="4">
        <v>60</v>
      </c>
      <c r="O4" s="4"/>
      <c r="P4" s="4"/>
      <c r="Q4" s="4"/>
      <c r="R4" s="4"/>
      <c r="S4" s="4"/>
      <c r="T4" s="4"/>
      <c r="U4" s="4">
        <v>60</v>
      </c>
      <c r="V4" s="4"/>
      <c r="W4" s="4">
        <v>60</v>
      </c>
      <c r="X4" s="4"/>
      <c r="Y4" s="4"/>
      <c r="Z4" s="4">
        <v>60</v>
      </c>
      <c r="AA4" s="4"/>
      <c r="AB4" s="4"/>
      <c r="AC4" s="4">
        <v>60</v>
      </c>
      <c r="AD4" s="4"/>
      <c r="AE4" s="4"/>
      <c r="AF4" s="4"/>
      <c r="AG4" s="9"/>
      <c r="AH4" s="52">
        <f t="shared" si="1"/>
        <v>410</v>
      </c>
      <c r="AI4" s="43">
        <v>595</v>
      </c>
      <c r="AJ4" s="38">
        <f t="shared" si="0"/>
        <v>243950</v>
      </c>
    </row>
    <row r="5" spans="1:36" x14ac:dyDescent="0.25">
      <c r="A5" s="142" t="s">
        <v>51</v>
      </c>
      <c r="B5" s="12" t="s">
        <v>563</v>
      </c>
      <c r="C5" s="13" t="s">
        <v>53</v>
      </c>
      <c r="D5" s="12">
        <v>65</v>
      </c>
      <c r="E5" s="12">
        <v>65</v>
      </c>
      <c r="F5" s="12">
        <v>65</v>
      </c>
      <c r="G5" s="12"/>
      <c r="H5" s="12">
        <v>65</v>
      </c>
      <c r="I5" s="12"/>
      <c r="J5" s="12">
        <v>65</v>
      </c>
      <c r="K5" s="12">
        <v>65</v>
      </c>
      <c r="L5" s="12">
        <v>60</v>
      </c>
      <c r="M5" s="12">
        <v>60</v>
      </c>
      <c r="N5" s="12">
        <v>48</v>
      </c>
      <c r="O5" s="12">
        <v>65</v>
      </c>
      <c r="P5" s="12">
        <v>60</v>
      </c>
      <c r="Q5" s="12">
        <v>60</v>
      </c>
      <c r="R5" s="12">
        <v>65</v>
      </c>
      <c r="S5" s="12">
        <v>60</v>
      </c>
      <c r="T5" s="12">
        <v>60</v>
      </c>
      <c r="U5" s="12">
        <v>60</v>
      </c>
      <c r="V5" s="12">
        <v>60</v>
      </c>
      <c r="W5" s="12" t="s">
        <v>564</v>
      </c>
      <c r="X5" s="12">
        <v>60</v>
      </c>
      <c r="Y5" s="12">
        <v>60</v>
      </c>
      <c r="Z5" s="12">
        <v>60</v>
      </c>
      <c r="AA5" s="12"/>
      <c r="AB5" s="12">
        <v>60</v>
      </c>
      <c r="AC5" s="12">
        <v>60</v>
      </c>
      <c r="AD5" s="12">
        <v>60</v>
      </c>
      <c r="AE5" s="12"/>
      <c r="AF5" s="12">
        <v>60</v>
      </c>
      <c r="AG5" s="14">
        <v>60</v>
      </c>
      <c r="AH5" s="52">
        <v>1589</v>
      </c>
      <c r="AI5" s="44">
        <v>595</v>
      </c>
      <c r="AJ5" s="38">
        <f t="shared" si="0"/>
        <v>945455</v>
      </c>
    </row>
    <row r="6" spans="1:36" x14ac:dyDescent="0.25">
      <c r="A6" s="116"/>
      <c r="B6" s="1" t="s">
        <v>60</v>
      </c>
      <c r="C6" s="3" t="s">
        <v>61</v>
      </c>
      <c r="D6" s="1" t="s">
        <v>565</v>
      </c>
      <c r="E6" s="1" t="s">
        <v>566</v>
      </c>
      <c r="F6" s="1" t="s">
        <v>567</v>
      </c>
      <c r="G6" s="1">
        <v>48</v>
      </c>
      <c r="H6" s="1" t="s">
        <v>568</v>
      </c>
      <c r="I6" s="1" t="s">
        <v>569</v>
      </c>
      <c r="J6" s="1" t="s">
        <v>570</v>
      </c>
      <c r="K6" s="1" t="s">
        <v>571</v>
      </c>
      <c r="L6" s="1" t="s">
        <v>572</v>
      </c>
      <c r="M6" s="1">
        <v>45</v>
      </c>
      <c r="N6" s="1" t="s">
        <v>573</v>
      </c>
      <c r="O6" s="1" t="s">
        <v>574</v>
      </c>
      <c r="P6" s="1" t="s">
        <v>575</v>
      </c>
      <c r="Q6" s="1" t="s">
        <v>576</v>
      </c>
      <c r="R6" s="1" t="s">
        <v>577</v>
      </c>
      <c r="S6" s="1">
        <v>48</v>
      </c>
      <c r="T6" s="1" t="s">
        <v>578</v>
      </c>
      <c r="U6" s="1" t="s">
        <v>579</v>
      </c>
      <c r="V6" s="1">
        <v>48</v>
      </c>
      <c r="W6" s="1">
        <v>48</v>
      </c>
      <c r="X6" s="1" t="s">
        <v>580</v>
      </c>
      <c r="Y6" s="1" t="s">
        <v>581</v>
      </c>
      <c r="Z6" s="1" t="s">
        <v>582</v>
      </c>
      <c r="AA6" s="1" t="s">
        <v>583</v>
      </c>
      <c r="AB6" s="1" t="s">
        <v>584</v>
      </c>
      <c r="AC6" s="1" t="s">
        <v>585</v>
      </c>
      <c r="AD6" s="1" t="s">
        <v>586</v>
      </c>
      <c r="AE6" s="1" t="s">
        <v>587</v>
      </c>
      <c r="AF6" s="1" t="s">
        <v>588</v>
      </c>
      <c r="AG6" s="8" t="s">
        <v>153</v>
      </c>
      <c r="AH6" s="52">
        <v>1361</v>
      </c>
      <c r="AI6" s="38">
        <v>595</v>
      </c>
      <c r="AJ6" s="38">
        <f t="shared" si="0"/>
        <v>809795</v>
      </c>
    </row>
    <row r="7" spans="1:36" x14ac:dyDescent="0.25">
      <c r="A7" s="116"/>
      <c r="B7" s="1" t="s">
        <v>72</v>
      </c>
      <c r="C7" s="3" t="s">
        <v>53</v>
      </c>
      <c r="D7" s="1" t="s">
        <v>589</v>
      </c>
      <c r="E7" s="1">
        <v>50</v>
      </c>
      <c r="F7" s="1">
        <v>50</v>
      </c>
      <c r="G7" s="1">
        <v>50</v>
      </c>
      <c r="H7" s="1"/>
      <c r="I7" s="1"/>
      <c r="J7" s="1">
        <v>50</v>
      </c>
      <c r="K7" s="1">
        <v>50</v>
      </c>
      <c r="L7" s="1">
        <v>50</v>
      </c>
      <c r="M7" s="1">
        <v>50</v>
      </c>
      <c r="N7" s="1">
        <v>50</v>
      </c>
      <c r="O7" s="1">
        <v>50</v>
      </c>
      <c r="P7" s="1">
        <v>50</v>
      </c>
      <c r="Q7" s="1">
        <v>50</v>
      </c>
      <c r="R7" s="1">
        <v>60</v>
      </c>
      <c r="S7" s="1">
        <v>50</v>
      </c>
      <c r="T7" s="1">
        <v>50</v>
      </c>
      <c r="U7" s="1">
        <v>50</v>
      </c>
      <c r="V7" s="1">
        <v>50</v>
      </c>
      <c r="W7" s="1"/>
      <c r="X7" s="1">
        <v>50</v>
      </c>
      <c r="Y7" s="1">
        <v>50</v>
      </c>
      <c r="Z7" s="1">
        <v>50</v>
      </c>
      <c r="AA7" s="1">
        <v>50</v>
      </c>
      <c r="AB7" s="1">
        <v>50</v>
      </c>
      <c r="AC7" s="1">
        <v>50</v>
      </c>
      <c r="AD7" s="1">
        <v>50</v>
      </c>
      <c r="AE7" s="1"/>
      <c r="AF7" s="1">
        <v>50</v>
      </c>
      <c r="AG7" s="8">
        <v>50</v>
      </c>
      <c r="AH7" s="52">
        <v>1316</v>
      </c>
      <c r="AI7" s="38">
        <v>595</v>
      </c>
      <c r="AJ7" s="38">
        <f t="shared" si="0"/>
        <v>783020</v>
      </c>
    </row>
    <row r="8" spans="1:36" x14ac:dyDescent="0.25">
      <c r="A8" s="116"/>
      <c r="B8" s="1" t="s">
        <v>77</v>
      </c>
      <c r="C8" s="3" t="s">
        <v>61</v>
      </c>
      <c r="D8" s="1" t="s">
        <v>590</v>
      </c>
      <c r="E8" s="1" t="s">
        <v>584</v>
      </c>
      <c r="F8" s="1" t="s">
        <v>591</v>
      </c>
      <c r="G8" s="1" t="s">
        <v>569</v>
      </c>
      <c r="H8" s="1" t="s">
        <v>592</v>
      </c>
      <c r="I8" s="1" t="s">
        <v>593</v>
      </c>
      <c r="J8" s="1" t="s">
        <v>594</v>
      </c>
      <c r="K8" s="1" t="s">
        <v>595</v>
      </c>
      <c r="L8" s="1" t="s">
        <v>596</v>
      </c>
      <c r="M8" s="1" t="s">
        <v>597</v>
      </c>
      <c r="N8" s="1"/>
      <c r="O8" s="1" t="s">
        <v>588</v>
      </c>
      <c r="P8" s="1" t="s">
        <v>598</v>
      </c>
      <c r="Q8" s="1" t="s">
        <v>599</v>
      </c>
      <c r="R8" s="1" t="s">
        <v>600</v>
      </c>
      <c r="S8" s="1" t="s">
        <v>601</v>
      </c>
      <c r="T8" s="1" t="s">
        <v>602</v>
      </c>
      <c r="U8" s="1" t="s">
        <v>603</v>
      </c>
      <c r="V8" s="1" t="s">
        <v>604</v>
      </c>
      <c r="W8" s="1" t="s">
        <v>605</v>
      </c>
      <c r="X8" s="1" t="s">
        <v>606</v>
      </c>
      <c r="Y8" s="1" t="s">
        <v>97</v>
      </c>
      <c r="Z8" s="1" t="s">
        <v>165</v>
      </c>
      <c r="AA8" s="1">
        <v>41</v>
      </c>
      <c r="AB8" s="1" t="s">
        <v>607</v>
      </c>
      <c r="AC8" s="1" t="s">
        <v>608</v>
      </c>
      <c r="AD8" s="1" t="s">
        <v>64</v>
      </c>
      <c r="AE8" s="1" t="s">
        <v>609</v>
      </c>
      <c r="AF8" s="1" t="s">
        <v>610</v>
      </c>
      <c r="AG8" s="8" t="s">
        <v>611</v>
      </c>
      <c r="AH8" s="52">
        <v>1267</v>
      </c>
      <c r="AI8" s="38">
        <v>595</v>
      </c>
      <c r="AJ8" s="38">
        <f t="shared" si="0"/>
        <v>753865</v>
      </c>
    </row>
    <row r="9" spans="1:36" x14ac:dyDescent="0.25">
      <c r="A9" s="116"/>
      <c r="B9" s="1" t="s">
        <v>105</v>
      </c>
      <c r="C9" s="3" t="s">
        <v>61</v>
      </c>
      <c r="D9" s="1"/>
      <c r="E9" s="1"/>
      <c r="F9" s="1"/>
      <c r="G9" s="1">
        <v>40</v>
      </c>
      <c r="H9" s="1"/>
      <c r="I9" s="1"/>
      <c r="J9" s="1" t="s">
        <v>112</v>
      </c>
      <c r="K9" s="1">
        <v>50</v>
      </c>
      <c r="L9" s="1">
        <v>50</v>
      </c>
      <c r="M9" s="1">
        <v>50</v>
      </c>
      <c r="N9" s="1">
        <v>50</v>
      </c>
      <c r="O9" s="1">
        <v>50</v>
      </c>
      <c r="P9" s="1">
        <v>50</v>
      </c>
      <c r="Q9" s="1">
        <v>50</v>
      </c>
      <c r="R9" s="1">
        <v>50</v>
      </c>
      <c r="S9" s="1">
        <v>50</v>
      </c>
      <c r="T9" s="1">
        <v>50</v>
      </c>
      <c r="U9" s="1">
        <v>50</v>
      </c>
      <c r="V9" s="1">
        <v>50</v>
      </c>
      <c r="W9" s="1" t="s">
        <v>612</v>
      </c>
      <c r="X9" s="1" t="s">
        <v>606</v>
      </c>
      <c r="Y9" s="1">
        <v>50</v>
      </c>
      <c r="Z9" s="1">
        <v>63</v>
      </c>
      <c r="AA9" s="1"/>
      <c r="AB9" s="1"/>
      <c r="AC9" s="1"/>
      <c r="AD9" s="1">
        <v>62</v>
      </c>
      <c r="AE9" s="1"/>
      <c r="AF9" s="1"/>
      <c r="AG9" s="8">
        <v>60</v>
      </c>
      <c r="AH9" s="52">
        <v>1007</v>
      </c>
      <c r="AI9" s="38">
        <v>595</v>
      </c>
      <c r="AJ9" s="38">
        <f t="shared" si="0"/>
        <v>599165</v>
      </c>
    </row>
    <row r="10" spans="1:36" x14ac:dyDescent="0.25">
      <c r="A10" s="116"/>
      <c r="B10" s="1" t="s">
        <v>110</v>
      </c>
      <c r="C10" s="3" t="s">
        <v>61</v>
      </c>
      <c r="D10" s="1" t="s">
        <v>170</v>
      </c>
      <c r="E10" s="1">
        <v>46</v>
      </c>
      <c r="F10" s="1" t="s">
        <v>170</v>
      </c>
      <c r="G10" s="1" t="s">
        <v>81</v>
      </c>
      <c r="H10" s="1">
        <v>48</v>
      </c>
      <c r="I10" s="1"/>
      <c r="J10" s="1">
        <v>48</v>
      </c>
      <c r="K10" s="1">
        <v>48</v>
      </c>
      <c r="L10" s="1">
        <v>48</v>
      </c>
      <c r="M10" s="1" t="s">
        <v>572</v>
      </c>
      <c r="N10" s="1">
        <v>48</v>
      </c>
      <c r="O10" s="1">
        <v>48</v>
      </c>
      <c r="P10" s="1">
        <v>48</v>
      </c>
      <c r="Q10" s="1" t="s">
        <v>613</v>
      </c>
      <c r="R10" s="1">
        <v>48</v>
      </c>
      <c r="S10" s="1">
        <v>48</v>
      </c>
      <c r="T10" s="1">
        <v>48</v>
      </c>
      <c r="U10" s="1">
        <v>48</v>
      </c>
      <c r="V10" s="1">
        <v>48</v>
      </c>
      <c r="W10" s="1">
        <v>48</v>
      </c>
      <c r="X10" s="1">
        <v>48</v>
      </c>
      <c r="Y10" s="1" t="s">
        <v>585</v>
      </c>
      <c r="Z10" s="1">
        <v>48</v>
      </c>
      <c r="AA10" s="1">
        <v>48</v>
      </c>
      <c r="AB10" s="1">
        <v>48</v>
      </c>
      <c r="AC10" s="1">
        <v>48</v>
      </c>
      <c r="AD10" s="1">
        <v>48</v>
      </c>
      <c r="AE10" s="1"/>
      <c r="AF10" s="1">
        <v>48</v>
      </c>
      <c r="AG10" s="8">
        <v>48</v>
      </c>
      <c r="AH10" s="52">
        <v>1335</v>
      </c>
      <c r="AI10" s="38">
        <v>595</v>
      </c>
      <c r="AJ10" s="38">
        <f t="shared" si="0"/>
        <v>794325</v>
      </c>
    </row>
    <row r="11" spans="1:36" x14ac:dyDescent="0.25">
      <c r="A11" s="116"/>
      <c r="B11" s="1" t="s">
        <v>119</v>
      </c>
      <c r="C11" s="3" t="s">
        <v>61</v>
      </c>
      <c r="D11" s="1">
        <v>45</v>
      </c>
      <c r="E11" s="1">
        <v>45</v>
      </c>
      <c r="F11" s="1">
        <v>45</v>
      </c>
      <c r="G11" s="1">
        <v>45</v>
      </c>
      <c r="H11" s="1"/>
      <c r="I11" s="1"/>
      <c r="J11" s="1">
        <v>43</v>
      </c>
      <c r="K11" s="1">
        <v>45</v>
      </c>
      <c r="L11" s="1">
        <v>45</v>
      </c>
      <c r="M11" s="1">
        <v>45</v>
      </c>
      <c r="N11" s="1">
        <v>45</v>
      </c>
      <c r="O11" s="1">
        <v>47</v>
      </c>
      <c r="P11" s="1"/>
      <c r="Q11" s="1">
        <v>88</v>
      </c>
      <c r="R11" s="1"/>
      <c r="S11" s="1">
        <v>45</v>
      </c>
      <c r="T11" s="1">
        <v>45</v>
      </c>
      <c r="U11" s="1">
        <v>45</v>
      </c>
      <c r="V11" s="1">
        <v>45</v>
      </c>
      <c r="W11" s="1">
        <v>45</v>
      </c>
      <c r="X11" s="1">
        <v>45</v>
      </c>
      <c r="Y11" s="1">
        <v>45</v>
      </c>
      <c r="Z11" s="1">
        <v>45</v>
      </c>
      <c r="AA11" s="1">
        <v>47</v>
      </c>
      <c r="AB11" s="1">
        <v>45</v>
      </c>
      <c r="AC11" s="1">
        <v>45</v>
      </c>
      <c r="AD11" s="1">
        <v>45</v>
      </c>
      <c r="AE11" s="1">
        <v>45</v>
      </c>
      <c r="AF11" s="1"/>
      <c r="AG11" s="8">
        <v>45</v>
      </c>
      <c r="AH11" s="52">
        <f t="shared" si="1"/>
        <v>1170</v>
      </c>
      <c r="AI11" s="38">
        <v>595</v>
      </c>
      <c r="AJ11" s="38">
        <f t="shared" si="0"/>
        <v>696150</v>
      </c>
    </row>
    <row r="12" spans="1:36" x14ac:dyDescent="0.25">
      <c r="A12" s="116"/>
      <c r="B12" s="1" t="s">
        <v>123</v>
      </c>
      <c r="C12" s="3"/>
      <c r="D12" s="1">
        <v>65</v>
      </c>
      <c r="E12" s="1">
        <v>65</v>
      </c>
      <c r="F12" s="1">
        <v>65</v>
      </c>
      <c r="G12" s="1">
        <v>65</v>
      </c>
      <c r="H12" s="1"/>
      <c r="I12" s="1">
        <v>70</v>
      </c>
      <c r="J12" s="1">
        <v>65</v>
      </c>
      <c r="K12" s="1">
        <v>75</v>
      </c>
      <c r="L12" s="1">
        <v>65</v>
      </c>
      <c r="M12" s="1">
        <v>65</v>
      </c>
      <c r="N12" s="1">
        <v>65</v>
      </c>
      <c r="O12" s="1"/>
      <c r="P12" s="1">
        <v>65</v>
      </c>
      <c r="Q12" s="1">
        <v>65</v>
      </c>
      <c r="R12" s="1">
        <v>85</v>
      </c>
      <c r="S12" s="1">
        <v>65</v>
      </c>
      <c r="T12" s="1">
        <v>65</v>
      </c>
      <c r="U12" s="1">
        <v>65</v>
      </c>
      <c r="V12" s="1">
        <v>65</v>
      </c>
      <c r="W12" s="1">
        <v>45</v>
      </c>
      <c r="X12" s="1">
        <v>65</v>
      </c>
      <c r="Y12" s="1">
        <v>65</v>
      </c>
      <c r="Z12" s="1">
        <v>65</v>
      </c>
      <c r="AA12" s="1">
        <v>65</v>
      </c>
      <c r="AB12" s="1">
        <v>65</v>
      </c>
      <c r="AC12" s="1">
        <v>65</v>
      </c>
      <c r="AD12" s="1">
        <v>60</v>
      </c>
      <c r="AE12" s="1">
        <v>65</v>
      </c>
      <c r="AF12" s="1">
        <v>65</v>
      </c>
      <c r="AG12" s="8">
        <v>65</v>
      </c>
      <c r="AH12" s="52">
        <f t="shared" si="1"/>
        <v>1830</v>
      </c>
      <c r="AI12" s="38">
        <v>596</v>
      </c>
      <c r="AJ12" s="38">
        <f t="shared" si="0"/>
        <v>1090680</v>
      </c>
    </row>
    <row r="13" spans="1:36" x14ac:dyDescent="0.25">
      <c r="A13" s="116"/>
      <c r="B13" s="1" t="s">
        <v>126</v>
      </c>
      <c r="C13" s="3"/>
      <c r="D13" s="1"/>
      <c r="E13" s="1"/>
      <c r="F13" s="1"/>
      <c r="G13" s="1">
        <v>48</v>
      </c>
      <c r="H13" s="1"/>
      <c r="I13" s="1">
        <v>48</v>
      </c>
      <c r="J13" s="1"/>
      <c r="K13" s="1">
        <v>48</v>
      </c>
      <c r="L13" s="1"/>
      <c r="M13" s="1"/>
      <c r="N13" s="1"/>
      <c r="O13" s="1">
        <v>48</v>
      </c>
      <c r="P13" s="1"/>
      <c r="Q13" s="1" t="s">
        <v>614</v>
      </c>
      <c r="R13" s="1"/>
      <c r="S13" s="1"/>
      <c r="T13" s="1"/>
      <c r="U13" s="1"/>
      <c r="V13" s="1">
        <v>48</v>
      </c>
      <c r="W13" s="1"/>
      <c r="X13" s="1">
        <v>48</v>
      </c>
      <c r="Y13" s="1"/>
      <c r="Z13" s="1"/>
      <c r="AA13" s="1"/>
      <c r="AB13" s="1">
        <v>48</v>
      </c>
      <c r="AC13" s="1"/>
      <c r="AD13" s="1">
        <v>48</v>
      </c>
      <c r="AE13" s="1"/>
      <c r="AF13" s="1">
        <v>48</v>
      </c>
      <c r="AG13" s="8"/>
      <c r="AH13" s="52">
        <v>480</v>
      </c>
      <c r="AI13" s="38">
        <v>597</v>
      </c>
      <c r="AJ13" s="38">
        <f t="shared" si="0"/>
        <v>286560</v>
      </c>
    </row>
    <row r="14" spans="1:36" x14ac:dyDescent="0.25">
      <c r="A14" s="116"/>
      <c r="B14" s="1" t="s">
        <v>128</v>
      </c>
      <c r="C14" s="3"/>
      <c r="D14" s="1">
        <v>60</v>
      </c>
      <c r="E14" s="1">
        <v>80</v>
      </c>
      <c r="F14" s="1">
        <v>65</v>
      </c>
      <c r="G14" s="1">
        <v>65</v>
      </c>
      <c r="H14" s="1">
        <v>65</v>
      </c>
      <c r="I14" s="1">
        <v>65</v>
      </c>
      <c r="J14" s="1">
        <v>65</v>
      </c>
      <c r="K14" s="1">
        <v>65</v>
      </c>
      <c r="L14" s="1">
        <v>65</v>
      </c>
      <c r="M14" s="1">
        <v>85</v>
      </c>
      <c r="N14" s="1">
        <v>65</v>
      </c>
      <c r="O14" s="1"/>
      <c r="P14" s="1">
        <v>65</v>
      </c>
      <c r="Q14" s="1">
        <v>65</v>
      </c>
      <c r="R14" s="1">
        <v>85</v>
      </c>
      <c r="S14" s="1">
        <v>65</v>
      </c>
      <c r="T14" s="1">
        <v>65</v>
      </c>
      <c r="U14" s="1">
        <v>65</v>
      </c>
      <c r="V14" s="1">
        <v>65</v>
      </c>
      <c r="W14" s="1">
        <v>80</v>
      </c>
      <c r="X14" s="1">
        <v>65</v>
      </c>
      <c r="Y14" s="1">
        <v>65</v>
      </c>
      <c r="Z14" s="1">
        <v>65</v>
      </c>
      <c r="AA14" s="1"/>
      <c r="AB14" s="1">
        <v>55</v>
      </c>
      <c r="AC14" s="1">
        <v>65</v>
      </c>
      <c r="AD14" s="1">
        <v>65</v>
      </c>
      <c r="AE14" s="1">
        <v>65</v>
      </c>
      <c r="AF14" s="1">
        <v>65</v>
      </c>
      <c r="AG14" s="8">
        <v>65</v>
      </c>
      <c r="AH14" s="52">
        <f t="shared" si="1"/>
        <v>1875</v>
      </c>
      <c r="AI14" s="38">
        <v>598</v>
      </c>
      <c r="AJ14" s="38">
        <f t="shared" si="0"/>
        <v>1121250</v>
      </c>
    </row>
    <row r="15" spans="1:36" x14ac:dyDescent="0.25">
      <c r="A15" s="116"/>
      <c r="B15" s="1" t="s">
        <v>132</v>
      </c>
      <c r="C15" s="3"/>
      <c r="D15" s="1"/>
      <c r="E15" s="1"/>
      <c r="F15" s="1">
        <v>50</v>
      </c>
      <c r="G15" s="1"/>
      <c r="H15" s="1"/>
      <c r="I15" s="1"/>
      <c r="J15" s="1">
        <v>20</v>
      </c>
      <c r="K15" s="1"/>
      <c r="L15" s="1"/>
      <c r="M15" s="1">
        <v>60</v>
      </c>
      <c r="N15" s="1"/>
      <c r="O15" s="1"/>
      <c r="P15" s="1"/>
      <c r="Q15" s="1"/>
      <c r="R15" s="1"/>
      <c r="S15" s="1">
        <v>70</v>
      </c>
      <c r="T15" s="1"/>
      <c r="U15" s="1"/>
      <c r="V15" s="1"/>
      <c r="W15" s="1"/>
      <c r="X15" s="1"/>
      <c r="Y15" s="1"/>
      <c r="Z15" s="1"/>
      <c r="AA15" s="1">
        <v>60</v>
      </c>
      <c r="AB15" s="1"/>
      <c r="AC15" s="1"/>
      <c r="AD15" s="1"/>
      <c r="AE15" s="1"/>
      <c r="AF15" s="1"/>
      <c r="AG15" s="8"/>
      <c r="AH15" s="52">
        <f t="shared" si="1"/>
        <v>260</v>
      </c>
      <c r="AI15" s="38">
        <v>599</v>
      </c>
      <c r="AJ15" s="38">
        <f t="shared" si="0"/>
        <v>155740</v>
      </c>
    </row>
    <row r="16" spans="1:36" x14ac:dyDescent="0.25">
      <c r="A16" s="116"/>
      <c r="B16" s="1" t="s">
        <v>135</v>
      </c>
      <c r="C16" s="3"/>
      <c r="D16" s="1"/>
      <c r="E16" s="1"/>
      <c r="F16" s="1">
        <v>50</v>
      </c>
      <c r="G16" s="1"/>
      <c r="H16" s="1"/>
      <c r="I16" s="1"/>
      <c r="J16" s="1"/>
      <c r="K16" s="1"/>
      <c r="L16" s="1"/>
      <c r="M16" s="1">
        <v>60</v>
      </c>
      <c r="N16" s="1"/>
      <c r="O16" s="1"/>
      <c r="P16" s="1"/>
      <c r="Q16" s="1"/>
      <c r="R16" s="1"/>
      <c r="S16" s="1">
        <v>60</v>
      </c>
      <c r="T16" s="1"/>
      <c r="U16" s="1"/>
      <c r="V16" s="1"/>
      <c r="W16" s="1"/>
      <c r="X16" s="1"/>
      <c r="Y16" s="1"/>
      <c r="Z16" s="1"/>
      <c r="AA16" s="1">
        <v>60</v>
      </c>
      <c r="AB16" s="1"/>
      <c r="AC16" s="1"/>
      <c r="AD16" s="1"/>
      <c r="AE16" s="1"/>
      <c r="AF16" s="1"/>
      <c r="AG16" s="8">
        <v>65</v>
      </c>
      <c r="AH16" s="52">
        <f t="shared" si="1"/>
        <v>295</v>
      </c>
      <c r="AI16" s="38">
        <v>600</v>
      </c>
      <c r="AJ16" s="38">
        <f t="shared" si="0"/>
        <v>177000</v>
      </c>
    </row>
    <row r="17" spans="1:36" x14ac:dyDescent="0.25">
      <c r="A17" s="144" t="s">
        <v>185</v>
      </c>
      <c r="B17" s="12" t="s">
        <v>615</v>
      </c>
      <c r="C17" s="13" t="s">
        <v>187</v>
      </c>
      <c r="D17" s="12"/>
      <c r="E17" s="12">
        <v>80</v>
      </c>
      <c r="F17" s="12"/>
      <c r="G17" s="12"/>
      <c r="H17" s="12"/>
      <c r="I17" s="12">
        <v>85</v>
      </c>
      <c r="J17" s="12"/>
      <c r="K17" s="12"/>
      <c r="L17" s="12">
        <v>80</v>
      </c>
      <c r="M17" s="12"/>
      <c r="N17" s="12"/>
      <c r="O17" s="12">
        <v>85</v>
      </c>
      <c r="P17" s="12"/>
      <c r="Q17" s="12"/>
      <c r="R17" s="12"/>
      <c r="S17" s="12">
        <v>80</v>
      </c>
      <c r="T17" s="12"/>
      <c r="U17" s="12"/>
      <c r="V17" s="12">
        <v>80</v>
      </c>
      <c r="W17" s="12"/>
      <c r="X17" s="12"/>
      <c r="Y17" s="12"/>
      <c r="Z17" s="12">
        <v>80</v>
      </c>
      <c r="AA17" s="12"/>
      <c r="AB17" s="12"/>
      <c r="AC17" s="12">
        <v>80</v>
      </c>
      <c r="AD17" s="12"/>
      <c r="AE17" s="12"/>
      <c r="AF17" s="12"/>
      <c r="AG17" s="56">
        <v>80</v>
      </c>
      <c r="AH17" s="52">
        <f t="shared" si="1"/>
        <v>730</v>
      </c>
      <c r="AI17" s="38">
        <v>595</v>
      </c>
      <c r="AJ17" s="38">
        <f t="shared" si="0"/>
        <v>434350</v>
      </c>
    </row>
    <row r="18" spans="1:36" x14ac:dyDescent="0.25">
      <c r="A18" s="145"/>
      <c r="B18" s="1" t="s">
        <v>616</v>
      </c>
      <c r="C18" s="3" t="s">
        <v>187</v>
      </c>
      <c r="D18" s="1"/>
      <c r="E18" s="1"/>
      <c r="F18" s="1"/>
      <c r="G18" s="1">
        <v>80</v>
      </c>
      <c r="H18" s="1"/>
      <c r="I18" s="1"/>
      <c r="J18" s="1">
        <v>80</v>
      </c>
      <c r="K18" s="1"/>
      <c r="L18" s="1">
        <v>80</v>
      </c>
      <c r="M18" s="1"/>
      <c r="N18" s="1"/>
      <c r="O18" s="1"/>
      <c r="P18" s="1">
        <v>80</v>
      </c>
      <c r="Q18" s="1"/>
      <c r="R18" s="1">
        <v>80</v>
      </c>
      <c r="S18" s="1"/>
      <c r="T18" s="1"/>
      <c r="U18" s="1"/>
      <c r="V18" s="1">
        <v>80</v>
      </c>
      <c r="W18" s="1"/>
      <c r="X18" s="1">
        <v>80</v>
      </c>
      <c r="Y18" s="1"/>
      <c r="Z18" s="1"/>
      <c r="AA18" s="1"/>
      <c r="AB18" s="1">
        <v>80</v>
      </c>
      <c r="AC18" s="1"/>
      <c r="AD18" s="1">
        <v>85</v>
      </c>
      <c r="AE18" s="1"/>
      <c r="AF18" s="1"/>
      <c r="AG18" s="57"/>
      <c r="AH18" s="52">
        <f t="shared" si="1"/>
        <v>725</v>
      </c>
      <c r="AI18" s="38">
        <v>595</v>
      </c>
      <c r="AJ18" s="38">
        <f t="shared" si="0"/>
        <v>431375</v>
      </c>
    </row>
    <row r="19" spans="1:36" x14ac:dyDescent="0.25">
      <c r="A19" s="145"/>
      <c r="B19" s="1" t="s">
        <v>617</v>
      </c>
      <c r="C19" s="3" t="s">
        <v>187</v>
      </c>
      <c r="D19" s="1"/>
      <c r="E19" s="1">
        <v>80</v>
      </c>
      <c r="F19" s="1"/>
      <c r="G19" s="1"/>
      <c r="H19" s="1"/>
      <c r="I19" s="1">
        <v>80</v>
      </c>
      <c r="J19" s="1"/>
      <c r="K19" s="1"/>
      <c r="L19" s="1">
        <v>80</v>
      </c>
      <c r="M19" s="1"/>
      <c r="N19" s="1"/>
      <c r="O19" s="1">
        <v>80</v>
      </c>
      <c r="P19" s="1"/>
      <c r="Q19" s="1"/>
      <c r="R19" s="1">
        <v>80</v>
      </c>
      <c r="S19" s="1"/>
      <c r="T19" s="1"/>
      <c r="U19" s="1"/>
      <c r="V19" s="1">
        <v>80</v>
      </c>
      <c r="W19" s="1"/>
      <c r="X19" s="1">
        <v>80</v>
      </c>
      <c r="Y19" s="1"/>
      <c r="Z19" s="1"/>
      <c r="AA19" s="1"/>
      <c r="AB19" s="1">
        <v>80</v>
      </c>
      <c r="AC19" s="1"/>
      <c r="AD19" s="1"/>
      <c r="AE19" s="1">
        <v>80</v>
      </c>
      <c r="AF19" s="1"/>
      <c r="AG19" s="57"/>
      <c r="AH19" s="52">
        <f t="shared" si="1"/>
        <v>720</v>
      </c>
      <c r="AI19" s="38">
        <v>595</v>
      </c>
      <c r="AJ19" s="38">
        <f t="shared" si="0"/>
        <v>428400</v>
      </c>
    </row>
    <row r="20" spans="1:36" x14ac:dyDescent="0.25">
      <c r="A20" s="145"/>
      <c r="B20" s="1" t="s">
        <v>618</v>
      </c>
      <c r="C20" s="3" t="s">
        <v>194</v>
      </c>
      <c r="D20" s="1"/>
      <c r="E20" s="1" t="s">
        <v>619</v>
      </c>
      <c r="F20" s="1"/>
      <c r="G20" s="1"/>
      <c r="H20" s="1"/>
      <c r="I20" s="1">
        <v>70</v>
      </c>
      <c r="J20" s="1" t="s">
        <v>620</v>
      </c>
      <c r="K20" s="1"/>
      <c r="L20" s="1" t="s">
        <v>621</v>
      </c>
      <c r="M20" s="1" t="s">
        <v>622</v>
      </c>
      <c r="N20" s="1"/>
      <c r="O20" s="1"/>
      <c r="P20" s="1" t="s">
        <v>623</v>
      </c>
      <c r="Q20" s="1"/>
      <c r="R20" s="1" t="s">
        <v>624</v>
      </c>
      <c r="S20" s="1"/>
      <c r="T20" s="1"/>
      <c r="U20" s="1" t="s">
        <v>625</v>
      </c>
      <c r="V20" s="1"/>
      <c r="W20" s="1" t="s">
        <v>626</v>
      </c>
      <c r="X20" s="1"/>
      <c r="Y20" s="1">
        <v>81</v>
      </c>
      <c r="Z20" s="1"/>
      <c r="AA20" s="1" t="s">
        <v>627</v>
      </c>
      <c r="AB20" s="1"/>
      <c r="AC20" s="1" t="s">
        <v>628</v>
      </c>
      <c r="AD20" s="1"/>
      <c r="AE20" s="1">
        <v>84</v>
      </c>
      <c r="AF20" s="1"/>
      <c r="AG20" s="57"/>
      <c r="AH20" s="52">
        <v>929</v>
      </c>
      <c r="AI20" s="38">
        <v>595</v>
      </c>
      <c r="AJ20" s="38">
        <f t="shared" si="0"/>
        <v>552755</v>
      </c>
    </row>
    <row r="21" spans="1:36" x14ac:dyDescent="0.25">
      <c r="A21" s="145"/>
      <c r="B21" s="1" t="s">
        <v>629</v>
      </c>
      <c r="C21" s="3"/>
      <c r="D21" s="1"/>
      <c r="E21" s="1"/>
      <c r="F21" s="1"/>
      <c r="G21" s="1"/>
      <c r="H21" s="1"/>
      <c r="I21" s="1">
        <v>20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 t="s">
        <v>630</v>
      </c>
      <c r="AC21" s="1"/>
      <c r="AD21" s="1">
        <v>80</v>
      </c>
      <c r="AE21" s="1"/>
      <c r="AF21" s="1"/>
      <c r="AG21" s="57">
        <v>80</v>
      </c>
      <c r="AH21" s="52">
        <v>241</v>
      </c>
      <c r="AI21" s="38">
        <v>595</v>
      </c>
      <c r="AJ21" s="38">
        <f t="shared" si="0"/>
        <v>143395</v>
      </c>
    </row>
    <row r="22" spans="1:36" x14ac:dyDescent="0.25">
      <c r="A22" s="146"/>
      <c r="B22" s="4" t="s">
        <v>631</v>
      </c>
      <c r="C22" s="15" t="s">
        <v>187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9"/>
      <c r="AH22" s="52">
        <v>20</v>
      </c>
      <c r="AI22" s="38">
        <v>595</v>
      </c>
      <c r="AJ22" s="38">
        <f t="shared" si="0"/>
        <v>11900</v>
      </c>
    </row>
    <row r="23" spans="1:36" x14ac:dyDescent="0.25">
      <c r="A23" s="54" t="s">
        <v>203</v>
      </c>
      <c r="B23" s="62" t="s">
        <v>204</v>
      </c>
      <c r="C23" s="55" t="s">
        <v>205</v>
      </c>
      <c r="D23" s="24"/>
      <c r="E23" s="24"/>
      <c r="F23" s="24"/>
      <c r="G23" s="24">
        <v>80</v>
      </c>
      <c r="H23" s="24"/>
      <c r="I23" s="24"/>
      <c r="J23" s="24"/>
      <c r="K23" s="24"/>
      <c r="L23" s="24"/>
      <c r="M23" s="24">
        <v>80</v>
      </c>
      <c r="N23" s="24"/>
      <c r="O23" s="24"/>
      <c r="P23" s="24"/>
      <c r="Q23" s="24"/>
      <c r="R23" s="24"/>
      <c r="S23" s="24"/>
      <c r="T23" s="24"/>
      <c r="U23" s="24">
        <v>80</v>
      </c>
      <c r="V23" s="24"/>
      <c r="W23" s="24"/>
      <c r="X23" s="24"/>
      <c r="Y23" s="24"/>
      <c r="Z23" s="24"/>
      <c r="AA23" s="24"/>
      <c r="AB23" s="24">
        <v>80</v>
      </c>
      <c r="AC23" s="24"/>
      <c r="AD23" s="24"/>
      <c r="AE23" s="24"/>
      <c r="AF23" s="24"/>
      <c r="AG23" s="26"/>
      <c r="AH23" s="52">
        <f t="shared" si="1"/>
        <v>320</v>
      </c>
      <c r="AI23" s="38">
        <v>595</v>
      </c>
      <c r="AJ23" s="38">
        <f t="shared" si="0"/>
        <v>190400</v>
      </c>
    </row>
    <row r="24" spans="1:36" x14ac:dyDescent="0.25">
      <c r="A24" s="143" t="s">
        <v>207</v>
      </c>
      <c r="B24" s="5" t="s">
        <v>208</v>
      </c>
      <c r="C24" s="13" t="s">
        <v>209</v>
      </c>
      <c r="D24" s="12"/>
      <c r="E24" s="12"/>
      <c r="F24" s="12"/>
      <c r="G24" s="12">
        <v>50</v>
      </c>
      <c r="H24" s="12"/>
      <c r="I24" s="12"/>
      <c r="J24" s="12"/>
      <c r="K24" s="12"/>
      <c r="L24" s="12"/>
      <c r="M24" s="12"/>
      <c r="N24" s="12"/>
      <c r="O24" s="12"/>
      <c r="P24" s="12">
        <v>20</v>
      </c>
      <c r="Q24" s="12"/>
      <c r="R24" s="12"/>
      <c r="S24" s="12"/>
      <c r="T24" s="12"/>
      <c r="U24" s="12"/>
      <c r="V24" s="12"/>
      <c r="W24" s="12"/>
      <c r="X24" s="12"/>
      <c r="Y24" s="12">
        <v>25</v>
      </c>
      <c r="Z24" s="12"/>
      <c r="AA24" s="12"/>
      <c r="AB24" s="12"/>
      <c r="AC24" s="12"/>
      <c r="AD24" s="12"/>
      <c r="AE24" s="12"/>
      <c r="AF24" s="12"/>
      <c r="AG24" s="14"/>
      <c r="AH24" s="52">
        <v>120</v>
      </c>
      <c r="AI24" s="38">
        <v>595</v>
      </c>
      <c r="AJ24" s="38">
        <f t="shared" si="0"/>
        <v>71400</v>
      </c>
    </row>
    <row r="25" spans="1:36" x14ac:dyDescent="0.25">
      <c r="A25" s="120"/>
      <c r="B25" s="4" t="s">
        <v>211</v>
      </c>
      <c r="C25" s="23" t="s">
        <v>212</v>
      </c>
      <c r="D25" s="4">
        <v>80</v>
      </c>
      <c r="E25" s="4"/>
      <c r="F25" s="4"/>
      <c r="G25" s="4">
        <v>80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10</v>
      </c>
      <c r="X25" s="4"/>
      <c r="Y25" s="4"/>
      <c r="Z25" s="4"/>
      <c r="AA25" s="4"/>
      <c r="AB25" s="4"/>
      <c r="AC25" s="4"/>
      <c r="AD25" s="4"/>
      <c r="AE25" s="4"/>
      <c r="AF25" s="4"/>
      <c r="AG25" s="9"/>
      <c r="AH25" s="52">
        <f t="shared" si="1"/>
        <v>170</v>
      </c>
      <c r="AI25" s="38">
        <v>595</v>
      </c>
      <c r="AJ25" s="38">
        <f t="shared" si="0"/>
        <v>101150</v>
      </c>
    </row>
    <row r="26" spans="1:36" x14ac:dyDescent="0.25">
      <c r="A26" s="60" t="s">
        <v>632</v>
      </c>
      <c r="B26" s="41" t="s">
        <v>41</v>
      </c>
      <c r="C26" s="61"/>
      <c r="D26" s="40"/>
      <c r="E26" s="40"/>
      <c r="F26" s="40"/>
      <c r="G26" s="40"/>
      <c r="H26" s="40"/>
      <c r="I26" s="40" t="s">
        <v>89</v>
      </c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 t="s">
        <v>633</v>
      </c>
      <c r="U26" s="40"/>
      <c r="V26" s="40"/>
      <c r="W26" s="40" t="s">
        <v>633</v>
      </c>
      <c r="X26" s="40"/>
      <c r="Y26" s="40"/>
      <c r="Z26" s="40"/>
      <c r="AA26" s="40"/>
      <c r="AB26" s="40"/>
      <c r="AC26" s="40">
        <v>40.33</v>
      </c>
      <c r="AD26" s="40"/>
      <c r="AE26" s="40"/>
      <c r="AF26" s="40"/>
      <c r="AG26" s="41"/>
      <c r="AH26" s="52">
        <v>121</v>
      </c>
      <c r="AI26" s="38">
        <v>595</v>
      </c>
      <c r="AJ26" s="38">
        <f t="shared" si="0"/>
        <v>71995</v>
      </c>
    </row>
    <row r="27" spans="1:36" x14ac:dyDescent="0.25">
      <c r="A27" s="121" t="s">
        <v>634</v>
      </c>
      <c r="B27" s="5" t="s">
        <v>216</v>
      </c>
      <c r="C27" s="6" t="s">
        <v>46</v>
      </c>
      <c r="D27" s="5"/>
      <c r="E27" s="5">
        <v>50</v>
      </c>
      <c r="F27" s="5"/>
      <c r="G27" s="5">
        <v>50</v>
      </c>
      <c r="H27" s="5"/>
      <c r="I27" s="5">
        <v>50</v>
      </c>
      <c r="J27" s="5"/>
      <c r="K27" s="5">
        <v>50</v>
      </c>
      <c r="L27" s="5"/>
      <c r="M27" s="5">
        <v>50</v>
      </c>
      <c r="N27" s="5"/>
      <c r="O27" s="5"/>
      <c r="P27" s="5"/>
      <c r="Q27" s="5">
        <v>50</v>
      </c>
      <c r="R27" s="5"/>
      <c r="S27" s="5">
        <v>50</v>
      </c>
      <c r="T27" s="5"/>
      <c r="U27" s="5">
        <v>50</v>
      </c>
      <c r="V27" s="5"/>
      <c r="W27" s="5">
        <v>50</v>
      </c>
      <c r="X27" s="5"/>
      <c r="Y27" s="5">
        <v>50</v>
      </c>
      <c r="Z27" s="5"/>
      <c r="AA27" s="5">
        <v>50</v>
      </c>
      <c r="AB27" s="5"/>
      <c r="AC27" s="5">
        <v>50</v>
      </c>
      <c r="AD27" s="5"/>
      <c r="AE27" s="5">
        <v>50</v>
      </c>
      <c r="AF27" s="5"/>
      <c r="AG27" s="7">
        <v>50</v>
      </c>
      <c r="AH27" s="52">
        <f t="shared" si="1"/>
        <v>700</v>
      </c>
      <c r="AI27" s="38">
        <v>595</v>
      </c>
      <c r="AJ27" s="38">
        <f t="shared" si="0"/>
        <v>416500</v>
      </c>
    </row>
    <row r="28" spans="1:36" x14ac:dyDescent="0.25">
      <c r="A28" s="121"/>
      <c r="B28" s="1" t="s">
        <v>219</v>
      </c>
      <c r="C28" s="3" t="s">
        <v>220</v>
      </c>
      <c r="D28" s="1"/>
      <c r="E28" s="1"/>
      <c r="F28" s="1"/>
      <c r="G28" s="1"/>
      <c r="H28" s="1"/>
      <c r="I28" s="1">
        <v>65</v>
      </c>
      <c r="J28" s="1"/>
      <c r="K28" s="1" t="s">
        <v>635</v>
      </c>
      <c r="L28" s="1"/>
      <c r="M28" s="1">
        <v>60</v>
      </c>
      <c r="N28" s="1"/>
      <c r="O28" s="1"/>
      <c r="P28" s="1"/>
      <c r="Q28" s="1"/>
      <c r="R28" s="1"/>
      <c r="S28" s="1"/>
      <c r="T28" s="1"/>
      <c r="U28" s="1"/>
      <c r="V28" s="1">
        <v>10</v>
      </c>
      <c r="W28" s="1">
        <v>60</v>
      </c>
      <c r="X28" s="1"/>
      <c r="Y28" s="1">
        <v>60</v>
      </c>
      <c r="Z28" s="1"/>
      <c r="AA28" s="1">
        <v>60</v>
      </c>
      <c r="AB28" s="1"/>
      <c r="AC28" s="1" t="s">
        <v>636</v>
      </c>
      <c r="AD28" s="1"/>
      <c r="AE28" s="1">
        <v>60</v>
      </c>
      <c r="AF28" s="1"/>
      <c r="AG28" s="8">
        <v>60</v>
      </c>
      <c r="AH28" s="52">
        <v>564</v>
      </c>
      <c r="AI28" s="38">
        <v>595</v>
      </c>
      <c r="AJ28" s="38">
        <f t="shared" si="0"/>
        <v>335580</v>
      </c>
    </row>
    <row r="29" spans="1:36" x14ac:dyDescent="0.25">
      <c r="A29" s="121"/>
      <c r="B29" s="1" t="s">
        <v>229</v>
      </c>
      <c r="C29" s="3" t="s">
        <v>230</v>
      </c>
      <c r="D29" s="1"/>
      <c r="E29" s="1">
        <v>40</v>
      </c>
      <c r="F29" s="1"/>
      <c r="G29" s="1">
        <v>40</v>
      </c>
      <c r="H29" s="1"/>
      <c r="I29" s="1">
        <v>40</v>
      </c>
      <c r="J29" s="1"/>
      <c r="K29" s="1">
        <v>40</v>
      </c>
      <c r="L29" s="1"/>
      <c r="M29" s="1">
        <v>40</v>
      </c>
      <c r="N29" s="1"/>
      <c r="O29" s="1"/>
      <c r="P29" s="1"/>
      <c r="Q29" s="1">
        <v>40</v>
      </c>
      <c r="R29" s="1"/>
      <c r="S29" s="1">
        <v>40</v>
      </c>
      <c r="T29" s="1"/>
      <c r="U29" s="1">
        <v>40</v>
      </c>
      <c r="V29" s="1"/>
      <c r="W29" s="1">
        <v>40</v>
      </c>
      <c r="X29" s="1"/>
      <c r="Y29" s="1">
        <v>40</v>
      </c>
      <c r="Z29" s="1"/>
      <c r="AA29" s="1">
        <v>40</v>
      </c>
      <c r="AB29" s="1"/>
      <c r="AC29" s="1">
        <v>40</v>
      </c>
      <c r="AD29" s="1"/>
      <c r="AE29" s="1">
        <v>40</v>
      </c>
      <c r="AF29" s="1"/>
      <c r="AG29" s="8">
        <v>40</v>
      </c>
      <c r="AH29" s="52">
        <f t="shared" si="1"/>
        <v>560</v>
      </c>
      <c r="AI29" s="38">
        <v>595</v>
      </c>
      <c r="AJ29" s="38">
        <f t="shared" si="0"/>
        <v>333200</v>
      </c>
    </row>
    <row r="30" spans="1:36" x14ac:dyDescent="0.25">
      <c r="A30" s="121"/>
      <c r="B30" s="1" t="s">
        <v>232</v>
      </c>
      <c r="C30" s="3" t="s">
        <v>230</v>
      </c>
      <c r="D30" s="1"/>
      <c r="E30" s="1">
        <v>50</v>
      </c>
      <c r="F30" s="1"/>
      <c r="G30" s="1">
        <v>40</v>
      </c>
      <c r="H30" s="1"/>
      <c r="I30" s="1">
        <v>40</v>
      </c>
      <c r="J30" s="1"/>
      <c r="K30" s="1">
        <v>40</v>
      </c>
      <c r="L30" s="1"/>
      <c r="M30" s="1">
        <v>40</v>
      </c>
      <c r="N30" s="1"/>
      <c r="O30" s="1"/>
      <c r="P30" s="1"/>
      <c r="Q30" s="1" t="s">
        <v>637</v>
      </c>
      <c r="R30" s="1"/>
      <c r="S30" s="1">
        <v>40</v>
      </c>
      <c r="T30" s="1"/>
      <c r="U30" s="1">
        <v>40</v>
      </c>
      <c r="V30" s="1"/>
      <c r="W30" s="1">
        <v>40</v>
      </c>
      <c r="X30" s="1"/>
      <c r="Y30" s="1">
        <v>40</v>
      </c>
      <c r="Z30" s="1"/>
      <c r="AA30" s="1">
        <v>40</v>
      </c>
      <c r="AB30" s="1"/>
      <c r="AC30" s="1">
        <v>35</v>
      </c>
      <c r="AD30" s="1"/>
      <c r="AE30" s="1">
        <v>37</v>
      </c>
      <c r="AF30" s="1"/>
      <c r="AG30" s="8" t="s">
        <v>638</v>
      </c>
      <c r="AH30" s="52">
        <v>551</v>
      </c>
      <c r="AI30" s="38">
        <v>595</v>
      </c>
      <c r="AJ30" s="38">
        <f t="shared" si="0"/>
        <v>327845</v>
      </c>
    </row>
    <row r="31" spans="1:36" x14ac:dyDescent="0.25">
      <c r="A31" s="121"/>
      <c r="B31" s="1" t="s">
        <v>239</v>
      </c>
      <c r="C31" s="3" t="s">
        <v>212</v>
      </c>
      <c r="D31" s="1"/>
      <c r="E31" s="1">
        <v>50</v>
      </c>
      <c r="F31" s="1">
        <v>10</v>
      </c>
      <c r="G31" s="1">
        <v>48</v>
      </c>
      <c r="H31" s="1"/>
      <c r="I31" s="1">
        <v>48</v>
      </c>
      <c r="J31" s="1"/>
      <c r="K31" s="1">
        <v>48</v>
      </c>
      <c r="L31" s="1"/>
      <c r="M31" s="1">
        <v>48</v>
      </c>
      <c r="N31" s="1"/>
      <c r="O31" s="1"/>
      <c r="P31" s="1"/>
      <c r="Q31" s="1">
        <v>48</v>
      </c>
      <c r="R31" s="1"/>
      <c r="S31" s="1">
        <v>48</v>
      </c>
      <c r="T31" s="1"/>
      <c r="U31" s="1">
        <v>48</v>
      </c>
      <c r="V31" s="1"/>
      <c r="W31" s="1">
        <v>48</v>
      </c>
      <c r="X31" s="1"/>
      <c r="Y31" s="1">
        <v>48</v>
      </c>
      <c r="Z31" s="1"/>
      <c r="AA31" s="1">
        <v>48</v>
      </c>
      <c r="AB31" s="1"/>
      <c r="AC31" s="1">
        <v>48</v>
      </c>
      <c r="AD31" s="1"/>
      <c r="AE31" s="1">
        <v>48</v>
      </c>
      <c r="AF31" s="1"/>
      <c r="AG31" s="8">
        <v>48</v>
      </c>
      <c r="AH31" s="52">
        <f t="shared" si="1"/>
        <v>684</v>
      </c>
      <c r="AI31" s="38">
        <v>595</v>
      </c>
      <c r="AJ31" s="38">
        <f t="shared" si="0"/>
        <v>406980</v>
      </c>
    </row>
    <row r="32" spans="1:36" x14ac:dyDescent="0.25">
      <c r="A32" s="121"/>
      <c r="B32" s="1" t="s">
        <v>241</v>
      </c>
      <c r="C32" s="3" t="s">
        <v>230</v>
      </c>
      <c r="D32" s="1"/>
      <c r="E32" s="1">
        <v>40</v>
      </c>
      <c r="F32" s="1"/>
      <c r="G32" s="1">
        <v>40</v>
      </c>
      <c r="H32" s="1"/>
      <c r="I32" s="1">
        <v>40</v>
      </c>
      <c r="J32" s="1"/>
      <c r="K32" s="1">
        <v>40</v>
      </c>
      <c r="L32" s="1"/>
      <c r="M32" s="1">
        <v>40</v>
      </c>
      <c r="N32" s="1"/>
      <c r="O32" s="1"/>
      <c r="P32" s="1"/>
      <c r="Q32" s="1">
        <v>40</v>
      </c>
      <c r="R32" s="1"/>
      <c r="S32" s="1">
        <v>40</v>
      </c>
      <c r="T32" s="1"/>
      <c r="U32" s="1">
        <v>40</v>
      </c>
      <c r="V32" s="1"/>
      <c r="W32" s="1"/>
      <c r="X32" s="1"/>
      <c r="Y32" s="1">
        <v>40</v>
      </c>
      <c r="Z32" s="1"/>
      <c r="AA32" s="1">
        <v>40</v>
      </c>
      <c r="AB32" s="1"/>
      <c r="AC32" s="1">
        <v>40</v>
      </c>
      <c r="AD32" s="1"/>
      <c r="AE32" s="1">
        <v>40</v>
      </c>
      <c r="AF32" s="1"/>
      <c r="AG32" s="8">
        <v>40</v>
      </c>
      <c r="AH32" s="52">
        <f t="shared" si="1"/>
        <v>520</v>
      </c>
      <c r="AI32" s="38">
        <v>595</v>
      </c>
      <c r="AJ32" s="38">
        <f t="shared" si="0"/>
        <v>309400</v>
      </c>
    </row>
    <row r="33" spans="1:36" x14ac:dyDescent="0.25">
      <c r="A33" s="121"/>
      <c r="B33" s="1" t="s">
        <v>242</v>
      </c>
      <c r="C33" s="3" t="s">
        <v>243</v>
      </c>
      <c r="D33" s="1"/>
      <c r="E33" s="1">
        <v>60</v>
      </c>
      <c r="F33" s="1"/>
      <c r="G33" s="1">
        <v>55</v>
      </c>
      <c r="H33" s="1"/>
      <c r="I33" s="1">
        <v>55</v>
      </c>
      <c r="J33" s="1"/>
      <c r="K33" s="1">
        <v>55</v>
      </c>
      <c r="L33" s="1"/>
      <c r="M33" s="1">
        <v>55</v>
      </c>
      <c r="N33" s="1"/>
      <c r="O33" s="1"/>
      <c r="P33" s="1"/>
      <c r="Q33" s="1">
        <v>55</v>
      </c>
      <c r="R33" s="1"/>
      <c r="S33" s="1">
        <v>55</v>
      </c>
      <c r="T33" s="1"/>
      <c r="U33" s="1">
        <v>55</v>
      </c>
      <c r="V33" s="1"/>
      <c r="W33" s="1">
        <v>55</v>
      </c>
      <c r="X33" s="1"/>
      <c r="Y33" s="1">
        <v>55</v>
      </c>
      <c r="Z33" s="1"/>
      <c r="AA33" s="1">
        <v>55</v>
      </c>
      <c r="AB33" s="1"/>
      <c r="AC33" s="1">
        <v>55</v>
      </c>
      <c r="AD33" s="1"/>
      <c r="AE33" s="1">
        <v>55</v>
      </c>
      <c r="AF33" s="1"/>
      <c r="AG33" s="8">
        <v>55</v>
      </c>
      <c r="AH33" s="52">
        <f t="shared" si="1"/>
        <v>775</v>
      </c>
      <c r="AI33" s="38">
        <v>595</v>
      </c>
      <c r="AJ33" s="38">
        <f t="shared" si="0"/>
        <v>461125</v>
      </c>
    </row>
    <row r="34" spans="1:36" x14ac:dyDescent="0.25">
      <c r="A34" s="121"/>
      <c r="B34" s="1" t="s">
        <v>248</v>
      </c>
      <c r="C34" s="3" t="s">
        <v>46</v>
      </c>
      <c r="D34" s="1"/>
      <c r="E34" s="1">
        <v>50</v>
      </c>
      <c r="F34" s="1"/>
      <c r="G34" s="1">
        <v>50</v>
      </c>
      <c r="H34" s="1"/>
      <c r="I34" s="1">
        <v>50</v>
      </c>
      <c r="J34" s="1"/>
      <c r="K34" s="1">
        <v>50</v>
      </c>
      <c r="L34" s="1"/>
      <c r="M34" s="1">
        <v>50</v>
      </c>
      <c r="N34" s="1"/>
      <c r="O34" s="1"/>
      <c r="P34" s="1"/>
      <c r="Q34" s="1">
        <v>50</v>
      </c>
      <c r="R34" s="1"/>
      <c r="S34" s="1">
        <v>50</v>
      </c>
      <c r="T34" s="1"/>
      <c r="U34" s="1">
        <v>50</v>
      </c>
      <c r="V34" s="1"/>
      <c r="W34" s="1">
        <v>50</v>
      </c>
      <c r="X34" s="1"/>
      <c r="Y34" s="1">
        <v>50</v>
      </c>
      <c r="Z34" s="1"/>
      <c r="AA34" s="1">
        <v>50</v>
      </c>
      <c r="AB34" s="1"/>
      <c r="AC34" s="1">
        <v>50</v>
      </c>
      <c r="AD34" s="1"/>
      <c r="AE34" s="1">
        <v>50</v>
      </c>
      <c r="AF34" s="1"/>
      <c r="AG34" s="8">
        <v>50</v>
      </c>
      <c r="AH34" s="52">
        <f t="shared" si="1"/>
        <v>700</v>
      </c>
      <c r="AI34" s="38">
        <v>595</v>
      </c>
      <c r="AJ34" s="38">
        <f t="shared" si="0"/>
        <v>416500</v>
      </c>
    </row>
    <row r="35" spans="1:36" x14ac:dyDescent="0.25">
      <c r="A35" s="121"/>
      <c r="B35" s="4" t="s">
        <v>250</v>
      </c>
      <c r="C35" s="23" t="s">
        <v>46</v>
      </c>
      <c r="D35" s="4"/>
      <c r="E35" s="4">
        <v>50</v>
      </c>
      <c r="F35" s="4"/>
      <c r="G35" s="4">
        <v>50</v>
      </c>
      <c r="H35" s="4"/>
      <c r="I35" s="4">
        <v>50</v>
      </c>
      <c r="J35" s="4"/>
      <c r="K35" s="4"/>
      <c r="L35" s="4"/>
      <c r="M35" s="4"/>
      <c r="N35" s="4"/>
      <c r="O35" s="4"/>
      <c r="P35" s="4">
        <v>15</v>
      </c>
      <c r="Q35" s="4">
        <v>50</v>
      </c>
      <c r="R35" s="4"/>
      <c r="S35" s="4">
        <v>50</v>
      </c>
      <c r="T35" s="4"/>
      <c r="U35" s="4">
        <v>40</v>
      </c>
      <c r="V35" s="4"/>
      <c r="W35" s="4">
        <v>40</v>
      </c>
      <c r="X35" s="4"/>
      <c r="Y35" s="4">
        <v>50</v>
      </c>
      <c r="Z35" s="4"/>
      <c r="AA35" s="4">
        <v>50</v>
      </c>
      <c r="AB35" s="4"/>
      <c r="AC35" s="4">
        <v>50</v>
      </c>
      <c r="AD35" s="4"/>
      <c r="AE35" s="4">
        <v>50</v>
      </c>
      <c r="AF35" s="4"/>
      <c r="AG35" s="9">
        <v>50</v>
      </c>
      <c r="AH35" s="52">
        <f t="shared" si="1"/>
        <v>595</v>
      </c>
      <c r="AI35" s="38">
        <v>595</v>
      </c>
      <c r="AJ35" s="38">
        <f t="shared" si="0"/>
        <v>354025</v>
      </c>
    </row>
    <row r="36" spans="1:36" x14ac:dyDescent="0.25">
      <c r="A36" s="147" t="s">
        <v>639</v>
      </c>
      <c r="B36" s="64"/>
      <c r="C36" s="65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7" t="s">
        <v>640</v>
      </c>
      <c r="AH36" s="52">
        <v>85.49</v>
      </c>
      <c r="AI36" s="38">
        <v>595</v>
      </c>
      <c r="AJ36" s="38">
        <f t="shared" si="0"/>
        <v>50866.549999999996</v>
      </c>
    </row>
    <row r="37" spans="1:36" x14ac:dyDescent="0.25">
      <c r="A37" s="147"/>
      <c r="B37" s="68"/>
      <c r="C37" s="6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69" t="s">
        <v>641</v>
      </c>
      <c r="AH37" s="52">
        <v>64.63</v>
      </c>
      <c r="AI37" s="38">
        <v>595</v>
      </c>
      <c r="AJ37" s="38">
        <f t="shared" si="0"/>
        <v>38454.85</v>
      </c>
    </row>
    <row r="38" spans="1:36" x14ac:dyDescent="0.25">
      <c r="A38" s="148"/>
      <c r="B38" s="70"/>
      <c r="C38" s="71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3">
        <v>85</v>
      </c>
      <c r="AH38" s="52">
        <f t="shared" si="1"/>
        <v>85</v>
      </c>
      <c r="AI38" s="38">
        <v>595</v>
      </c>
      <c r="AJ38" s="38">
        <f t="shared" si="0"/>
        <v>50575</v>
      </c>
    </row>
    <row r="39" spans="1:36" x14ac:dyDescent="0.25">
      <c r="A39" s="123" t="s">
        <v>252</v>
      </c>
      <c r="B39" s="5" t="s">
        <v>253</v>
      </c>
      <c r="C39" s="6" t="s">
        <v>254</v>
      </c>
      <c r="D39" s="5">
        <v>70</v>
      </c>
      <c r="E39" s="5"/>
      <c r="F39" s="5"/>
      <c r="G39" s="5"/>
      <c r="H39" s="5">
        <v>30</v>
      </c>
      <c r="I39" s="5"/>
      <c r="J39" s="5"/>
      <c r="K39" s="5">
        <v>70</v>
      </c>
      <c r="L39" s="5"/>
      <c r="M39" s="5"/>
      <c r="N39" s="5"/>
      <c r="O39" s="5"/>
      <c r="P39" s="5"/>
      <c r="Q39" s="5">
        <v>10</v>
      </c>
      <c r="R39" s="5"/>
      <c r="S39" s="5"/>
      <c r="T39" s="5"/>
      <c r="U39" s="5">
        <v>70</v>
      </c>
      <c r="V39" s="5"/>
      <c r="W39" s="5"/>
      <c r="X39" s="5"/>
      <c r="Y39" s="5">
        <v>15</v>
      </c>
      <c r="Z39" s="5"/>
      <c r="AA39" s="5"/>
      <c r="AB39" s="5"/>
      <c r="AC39" s="5">
        <v>70</v>
      </c>
      <c r="AD39" s="5"/>
      <c r="AE39" s="5"/>
      <c r="AF39" s="5"/>
      <c r="AG39" s="7"/>
      <c r="AH39" s="52">
        <f t="shared" si="1"/>
        <v>335</v>
      </c>
      <c r="AI39" s="38">
        <v>595</v>
      </c>
      <c r="AJ39" s="38">
        <f t="shared" si="0"/>
        <v>199325</v>
      </c>
    </row>
    <row r="40" spans="1:36" x14ac:dyDescent="0.25">
      <c r="A40" s="124"/>
      <c r="B40" s="1" t="s">
        <v>255</v>
      </c>
      <c r="C40" s="3" t="s">
        <v>256</v>
      </c>
      <c r="D40" s="1">
        <v>75</v>
      </c>
      <c r="E40" s="1"/>
      <c r="F40" s="1"/>
      <c r="G40" s="1"/>
      <c r="H40" s="1"/>
      <c r="I40" s="1"/>
      <c r="J40" s="1"/>
      <c r="K40" s="1" t="s">
        <v>642</v>
      </c>
      <c r="L40" s="1"/>
      <c r="M40" s="1"/>
      <c r="N40" s="1"/>
      <c r="O40" s="1"/>
      <c r="P40" s="1"/>
      <c r="Q40" s="1" t="s">
        <v>643</v>
      </c>
      <c r="R40" s="1"/>
      <c r="S40" s="1"/>
      <c r="T40" s="1"/>
      <c r="U40" s="1"/>
      <c r="V40" s="1"/>
      <c r="W40" s="1"/>
      <c r="X40" s="1"/>
      <c r="Y40" s="1">
        <v>30</v>
      </c>
      <c r="Z40" s="1"/>
      <c r="AA40" s="1"/>
      <c r="AB40" s="1"/>
      <c r="AC40" s="1" t="s">
        <v>644</v>
      </c>
      <c r="AD40" s="1"/>
      <c r="AE40" s="1"/>
      <c r="AF40" s="1"/>
      <c r="AG40" s="8"/>
      <c r="AH40" s="52">
        <v>353</v>
      </c>
      <c r="AI40" s="38">
        <v>595</v>
      </c>
      <c r="AJ40" s="38">
        <f t="shared" si="0"/>
        <v>210035</v>
      </c>
    </row>
    <row r="41" spans="1:36" x14ac:dyDescent="0.25">
      <c r="A41" s="124"/>
      <c r="B41" s="1" t="s">
        <v>258</v>
      </c>
      <c r="C41" s="3" t="s">
        <v>256</v>
      </c>
      <c r="D41" s="1" t="s">
        <v>645</v>
      </c>
      <c r="E41" s="1"/>
      <c r="F41" s="1"/>
      <c r="G41" s="1"/>
      <c r="H41" s="1"/>
      <c r="I41" s="1"/>
      <c r="J41" s="1"/>
      <c r="K41" s="1" t="s">
        <v>646</v>
      </c>
      <c r="L41" s="1"/>
      <c r="M41" s="1"/>
      <c r="N41" s="1">
        <v>60</v>
      </c>
      <c r="O41" s="1"/>
      <c r="P41" s="1"/>
      <c r="Q41" s="1"/>
      <c r="R41" s="1"/>
      <c r="S41" s="1"/>
      <c r="T41" s="1"/>
      <c r="U41" s="1" t="s">
        <v>647</v>
      </c>
      <c r="V41" s="1"/>
      <c r="W41" s="1"/>
      <c r="X41" s="1"/>
      <c r="Y41" s="1">
        <v>10</v>
      </c>
      <c r="Z41" s="1"/>
      <c r="AA41" s="1"/>
      <c r="AB41" s="1"/>
      <c r="AC41" s="1" t="s">
        <v>648</v>
      </c>
      <c r="AD41" s="1"/>
      <c r="AE41" s="1"/>
      <c r="AF41" s="1"/>
      <c r="AG41" s="8"/>
      <c r="AH41" s="52">
        <v>384</v>
      </c>
      <c r="AI41" s="38">
        <v>595</v>
      </c>
      <c r="AJ41" s="38">
        <f t="shared" si="0"/>
        <v>228480</v>
      </c>
    </row>
    <row r="42" spans="1:36" x14ac:dyDescent="0.25">
      <c r="A42" s="124"/>
      <c r="B42" s="1" t="s">
        <v>262</v>
      </c>
      <c r="C42" s="3" t="s">
        <v>256</v>
      </c>
      <c r="D42" s="1" t="s">
        <v>649</v>
      </c>
      <c r="E42" s="1"/>
      <c r="F42" s="1"/>
      <c r="G42" s="1"/>
      <c r="H42" s="1"/>
      <c r="I42" s="1"/>
      <c r="J42" s="1"/>
      <c r="K42" s="1">
        <v>85</v>
      </c>
      <c r="L42" s="1"/>
      <c r="M42" s="1"/>
      <c r="N42" s="1"/>
      <c r="O42" s="1"/>
      <c r="P42" s="1"/>
      <c r="Q42" s="1"/>
      <c r="R42" s="1" t="s">
        <v>650</v>
      </c>
      <c r="S42" s="1"/>
      <c r="T42" s="1"/>
      <c r="U42" s="1"/>
      <c r="V42" s="1"/>
      <c r="W42" s="1"/>
      <c r="X42" s="1"/>
      <c r="Y42" s="1">
        <v>30</v>
      </c>
      <c r="Z42" s="1"/>
      <c r="AA42" s="1"/>
      <c r="AB42" s="1"/>
      <c r="AC42" s="1" t="s">
        <v>651</v>
      </c>
      <c r="AD42" s="1"/>
      <c r="AE42" s="1"/>
      <c r="AF42" s="1"/>
      <c r="AG42" s="8"/>
      <c r="AH42" s="52">
        <v>371</v>
      </c>
      <c r="AI42" s="38">
        <v>595</v>
      </c>
      <c r="AJ42" s="38">
        <f t="shared" si="0"/>
        <v>220745</v>
      </c>
    </row>
    <row r="43" spans="1:36" x14ac:dyDescent="0.25">
      <c r="A43" s="124"/>
      <c r="B43" s="1" t="s">
        <v>267</v>
      </c>
      <c r="C43" s="3" t="s">
        <v>268</v>
      </c>
      <c r="D43" s="1">
        <v>55</v>
      </c>
      <c r="E43" s="1"/>
      <c r="F43" s="1"/>
      <c r="G43" s="1"/>
      <c r="H43" s="1"/>
      <c r="I43" s="1"/>
      <c r="J43" s="1"/>
      <c r="K43" s="1">
        <v>55</v>
      </c>
      <c r="L43" s="1"/>
      <c r="M43" s="1"/>
      <c r="N43" s="1"/>
      <c r="O43" s="1"/>
      <c r="P43" s="1"/>
      <c r="Q43" s="1"/>
      <c r="R43" s="1"/>
      <c r="S43" s="1"/>
      <c r="T43" s="1"/>
      <c r="U43" s="1">
        <v>55</v>
      </c>
      <c r="V43" s="1"/>
      <c r="W43" s="1"/>
      <c r="X43" s="1"/>
      <c r="Y43" s="1">
        <v>10</v>
      </c>
      <c r="Z43" s="1"/>
      <c r="AA43" s="1"/>
      <c r="AB43" s="1"/>
      <c r="AC43" s="1">
        <v>55</v>
      </c>
      <c r="AD43" s="1"/>
      <c r="AE43" s="1"/>
      <c r="AF43" s="1"/>
      <c r="AG43" s="8"/>
      <c r="AH43" s="52">
        <f t="shared" si="1"/>
        <v>230</v>
      </c>
      <c r="AI43" s="38">
        <v>595</v>
      </c>
      <c r="AJ43" s="38">
        <f t="shared" si="0"/>
        <v>136850</v>
      </c>
    </row>
    <row r="44" spans="1:36" x14ac:dyDescent="0.25">
      <c r="A44" s="124"/>
      <c r="B44" s="4" t="s">
        <v>270</v>
      </c>
      <c r="C44" s="23" t="s">
        <v>254</v>
      </c>
      <c r="D44" s="4">
        <v>60</v>
      </c>
      <c r="E44" s="4"/>
      <c r="F44" s="4"/>
      <c r="G44" s="4">
        <v>45</v>
      </c>
      <c r="H44" s="4"/>
      <c r="I44" s="4"/>
      <c r="J44" s="4"/>
      <c r="K44" s="4" t="s">
        <v>646</v>
      </c>
      <c r="L44" s="4"/>
      <c r="M44" s="4"/>
      <c r="N44" s="4"/>
      <c r="O44" s="4"/>
      <c r="P44" s="4"/>
      <c r="Q44" s="4">
        <v>10</v>
      </c>
      <c r="R44" s="4">
        <v>50</v>
      </c>
      <c r="S44" s="4"/>
      <c r="T44" s="4"/>
      <c r="U44" s="4">
        <v>70</v>
      </c>
      <c r="V44" s="4"/>
      <c r="W44" s="4"/>
      <c r="X44" s="4"/>
      <c r="Y44" s="4">
        <v>10</v>
      </c>
      <c r="Z44" s="4"/>
      <c r="AA44" s="4"/>
      <c r="AB44" s="4"/>
      <c r="AC44" s="4">
        <v>70</v>
      </c>
      <c r="AD44" s="4"/>
      <c r="AE44" s="4"/>
      <c r="AF44" s="4"/>
      <c r="AG44" s="9"/>
      <c r="AH44" s="52">
        <v>432</v>
      </c>
      <c r="AI44" s="38">
        <v>595</v>
      </c>
      <c r="AJ44" s="38">
        <f t="shared" si="0"/>
        <v>257040</v>
      </c>
    </row>
    <row r="45" spans="1:36" x14ac:dyDescent="0.25">
      <c r="A45" s="152" t="s">
        <v>652</v>
      </c>
      <c r="B45" s="12" t="s">
        <v>274</v>
      </c>
      <c r="C45" s="13" t="s">
        <v>275</v>
      </c>
      <c r="D45" s="12" t="s">
        <v>653</v>
      </c>
      <c r="E45" s="12">
        <v>30</v>
      </c>
      <c r="F45" s="12"/>
      <c r="G45" s="12"/>
      <c r="H45" s="12"/>
      <c r="I45" s="12"/>
      <c r="J45" s="12"/>
      <c r="K45" s="12"/>
      <c r="L45" s="12"/>
      <c r="M45" s="12"/>
      <c r="N45" s="12"/>
      <c r="O45" s="12" t="s">
        <v>654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4"/>
      <c r="AH45" s="52">
        <v>195</v>
      </c>
      <c r="AI45" s="38">
        <v>595</v>
      </c>
      <c r="AJ45" s="38">
        <f t="shared" si="0"/>
        <v>116025</v>
      </c>
    </row>
    <row r="46" spans="1:36" x14ac:dyDescent="0.25">
      <c r="A46" s="153"/>
      <c r="B46" s="1" t="s">
        <v>655</v>
      </c>
      <c r="C46" s="3"/>
      <c r="D46" s="1"/>
      <c r="E46" s="1"/>
      <c r="F46" s="1"/>
      <c r="G46" s="1"/>
      <c r="H46" s="1"/>
      <c r="I46" s="1"/>
      <c r="J46" s="1">
        <v>80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 t="s">
        <v>656</v>
      </c>
      <c r="W46" s="1"/>
      <c r="X46" s="1"/>
      <c r="Y46" s="1"/>
      <c r="Z46" s="1"/>
      <c r="AA46" s="1"/>
      <c r="AB46" s="1">
        <v>50</v>
      </c>
      <c r="AC46" s="1"/>
      <c r="AD46" s="1"/>
      <c r="AE46" s="1"/>
      <c r="AF46" s="1"/>
      <c r="AG46" s="8"/>
      <c r="AH46" s="52">
        <v>212</v>
      </c>
      <c r="AI46" s="38">
        <v>595</v>
      </c>
      <c r="AJ46" s="38">
        <f t="shared" si="0"/>
        <v>126140</v>
      </c>
    </row>
    <row r="47" spans="1:36" x14ac:dyDescent="0.25">
      <c r="A47" s="153"/>
      <c r="B47" s="1" t="s">
        <v>177</v>
      </c>
      <c r="C47" s="3"/>
      <c r="D47" s="1"/>
      <c r="E47" s="1">
        <v>85</v>
      </c>
      <c r="F47" s="1"/>
      <c r="G47" s="1"/>
      <c r="H47" s="1"/>
      <c r="I47" s="1">
        <v>85</v>
      </c>
      <c r="J47" s="1"/>
      <c r="K47" s="1"/>
      <c r="L47" s="1">
        <v>85</v>
      </c>
      <c r="M47" s="1"/>
      <c r="N47" s="1"/>
      <c r="O47" s="1"/>
      <c r="P47" s="1">
        <v>85</v>
      </c>
      <c r="Q47" s="1"/>
      <c r="R47" s="1"/>
      <c r="S47" s="1"/>
      <c r="T47" s="1"/>
      <c r="U47" s="1"/>
      <c r="V47" s="1"/>
      <c r="W47" s="1"/>
      <c r="X47" s="1"/>
      <c r="Y47" s="1">
        <v>85</v>
      </c>
      <c r="Z47" s="1"/>
      <c r="AA47" s="1">
        <v>30</v>
      </c>
      <c r="AB47" s="1"/>
      <c r="AC47" s="1">
        <v>20</v>
      </c>
      <c r="AD47" s="1"/>
      <c r="AE47" s="1"/>
      <c r="AF47" s="1"/>
      <c r="AG47" s="8"/>
      <c r="AH47" s="52">
        <f t="shared" si="1"/>
        <v>475</v>
      </c>
      <c r="AI47" s="38">
        <v>595</v>
      </c>
      <c r="AJ47" s="38">
        <f t="shared" si="0"/>
        <v>282625</v>
      </c>
    </row>
    <row r="48" spans="1:36" x14ac:dyDescent="0.25">
      <c r="A48" s="153"/>
      <c r="B48" s="1" t="s">
        <v>301</v>
      </c>
      <c r="C48" s="3" t="s">
        <v>187</v>
      </c>
      <c r="D48" s="1"/>
      <c r="E48" s="1">
        <v>70</v>
      </c>
      <c r="F48" s="1"/>
      <c r="G48" s="1"/>
      <c r="H48" s="1">
        <v>70</v>
      </c>
      <c r="I48" s="1"/>
      <c r="J48" s="1">
        <v>70</v>
      </c>
      <c r="K48" s="1">
        <v>70</v>
      </c>
      <c r="L48" s="1"/>
      <c r="M48" s="1"/>
      <c r="N48" s="1">
        <v>70</v>
      </c>
      <c r="O48" s="1"/>
      <c r="P48" s="1">
        <v>70</v>
      </c>
      <c r="Q48" s="1"/>
      <c r="R48" s="1"/>
      <c r="S48" s="1"/>
      <c r="T48" s="1"/>
      <c r="U48" s="1"/>
      <c r="V48" s="1">
        <v>70</v>
      </c>
      <c r="W48" s="1">
        <v>70</v>
      </c>
      <c r="X48" s="1"/>
      <c r="Y48" s="1"/>
      <c r="Z48" s="1">
        <v>70</v>
      </c>
      <c r="AA48" s="1"/>
      <c r="AB48" s="1">
        <v>70</v>
      </c>
      <c r="AC48" s="1"/>
      <c r="AD48" s="1">
        <v>70</v>
      </c>
      <c r="AE48" s="1"/>
      <c r="AF48" s="1"/>
      <c r="AG48" s="8"/>
      <c r="AH48" s="52">
        <f t="shared" si="1"/>
        <v>770</v>
      </c>
      <c r="AI48" s="38">
        <v>595</v>
      </c>
      <c r="AJ48" s="38">
        <f t="shared" si="0"/>
        <v>458150</v>
      </c>
    </row>
    <row r="49" spans="1:36" x14ac:dyDescent="0.25">
      <c r="A49" s="46" t="s">
        <v>309</v>
      </c>
      <c r="B49" s="24" t="s">
        <v>310</v>
      </c>
      <c r="C49" s="25" t="s">
        <v>141</v>
      </c>
      <c r="D49" s="24">
        <v>50</v>
      </c>
      <c r="E49" s="24" t="s">
        <v>657</v>
      </c>
      <c r="F49" s="24" t="s">
        <v>111</v>
      </c>
      <c r="G49" s="24">
        <v>50</v>
      </c>
      <c r="H49" s="24">
        <v>50</v>
      </c>
      <c r="I49" s="24"/>
      <c r="J49" s="24"/>
      <c r="K49" s="24"/>
      <c r="L49" s="24"/>
      <c r="M49" s="24">
        <v>15</v>
      </c>
      <c r="N49" s="24">
        <v>20</v>
      </c>
      <c r="O49" s="24"/>
      <c r="P49" s="24">
        <v>20</v>
      </c>
      <c r="Q49" s="24">
        <v>30</v>
      </c>
      <c r="R49" s="24"/>
      <c r="S49" s="24"/>
      <c r="T49" s="24"/>
      <c r="U49" s="24"/>
      <c r="V49" s="24"/>
      <c r="W49" s="24"/>
      <c r="X49" s="24"/>
      <c r="Y49" s="24"/>
      <c r="Z49" s="24">
        <v>45</v>
      </c>
      <c r="AA49" s="24">
        <v>50</v>
      </c>
      <c r="AB49" s="24">
        <v>50</v>
      </c>
      <c r="AC49" s="24">
        <v>50</v>
      </c>
      <c r="AD49" s="24">
        <v>50</v>
      </c>
      <c r="AE49" s="24"/>
      <c r="AF49" s="24">
        <v>50</v>
      </c>
      <c r="AG49" s="26"/>
      <c r="AH49" s="52">
        <v>618</v>
      </c>
      <c r="AI49" s="38">
        <v>595</v>
      </c>
      <c r="AJ49" s="38">
        <f t="shared" si="0"/>
        <v>367710</v>
      </c>
    </row>
    <row r="50" spans="1:36" x14ac:dyDescent="0.25">
      <c r="A50" s="47" t="s">
        <v>320</v>
      </c>
      <c r="B50" s="48" t="s">
        <v>321</v>
      </c>
      <c r="C50" s="49" t="s">
        <v>322</v>
      </c>
      <c r="D50" s="48"/>
      <c r="E50" s="48"/>
      <c r="F50" s="48"/>
      <c r="G50" s="48">
        <v>80</v>
      </c>
      <c r="H50" s="48"/>
      <c r="I50" s="48"/>
      <c r="J50" s="48">
        <v>90</v>
      </c>
      <c r="K50" s="48"/>
      <c r="L50" s="48"/>
      <c r="M50" s="48"/>
      <c r="N50" s="48"/>
      <c r="O50" s="48">
        <v>90</v>
      </c>
      <c r="P50" s="48"/>
      <c r="Q50" s="48">
        <v>50</v>
      </c>
      <c r="R50" s="48"/>
      <c r="S50" s="48"/>
      <c r="T50" s="48"/>
      <c r="U50" s="48"/>
      <c r="V50" s="48">
        <v>90</v>
      </c>
      <c r="W50" s="48"/>
      <c r="X50" s="48">
        <v>77</v>
      </c>
      <c r="Y50" s="48"/>
      <c r="Z50" s="48"/>
      <c r="AA50" s="48"/>
      <c r="AB50" s="48"/>
      <c r="AC50" s="48">
        <v>90</v>
      </c>
      <c r="AD50" s="48"/>
      <c r="AE50" s="48"/>
      <c r="AF50" s="48"/>
      <c r="AG50" s="53"/>
      <c r="AH50" s="52">
        <f t="shared" si="1"/>
        <v>567</v>
      </c>
      <c r="AI50" s="38">
        <v>595</v>
      </c>
      <c r="AJ50" s="38">
        <f t="shared" si="0"/>
        <v>337365</v>
      </c>
    </row>
    <row r="51" spans="1:36" x14ac:dyDescent="0.25">
      <c r="A51" s="154" t="s">
        <v>330</v>
      </c>
      <c r="B51" s="12" t="s">
        <v>331</v>
      </c>
      <c r="C51" s="13" t="s">
        <v>46</v>
      </c>
      <c r="D51" s="12"/>
      <c r="E51" s="12">
        <v>41</v>
      </c>
      <c r="F51" s="12"/>
      <c r="G51" s="12" t="s">
        <v>658</v>
      </c>
      <c r="H51" s="12"/>
      <c r="I51" s="12"/>
      <c r="J51" s="12">
        <v>40</v>
      </c>
      <c r="K51" s="12">
        <v>40</v>
      </c>
      <c r="L51" s="12"/>
      <c r="M51" s="12">
        <v>40</v>
      </c>
      <c r="N51" s="12"/>
      <c r="O51" s="12">
        <v>50</v>
      </c>
      <c r="P51" s="12"/>
      <c r="Q51" s="12"/>
      <c r="R51" s="12"/>
      <c r="S51" s="12"/>
      <c r="T51" s="12"/>
      <c r="U51" s="12"/>
      <c r="V51" s="12">
        <v>20</v>
      </c>
      <c r="W51" s="12" t="s">
        <v>659</v>
      </c>
      <c r="X51" s="12"/>
      <c r="Y51" s="12" t="s">
        <v>660</v>
      </c>
      <c r="Z51" s="12"/>
      <c r="AA51" s="12" t="s">
        <v>661</v>
      </c>
      <c r="AB51" s="12"/>
      <c r="AC51" s="12" t="s">
        <v>662</v>
      </c>
      <c r="AD51" s="12" t="s">
        <v>663</v>
      </c>
      <c r="AE51" s="12"/>
      <c r="AF51" s="12"/>
      <c r="AG51" s="14" t="s">
        <v>664</v>
      </c>
      <c r="AH51" s="52">
        <v>524</v>
      </c>
      <c r="AI51" s="38">
        <v>595</v>
      </c>
      <c r="AJ51" s="38">
        <f t="shared" si="0"/>
        <v>311780</v>
      </c>
    </row>
    <row r="52" spans="1:36" x14ac:dyDescent="0.25">
      <c r="A52" s="155"/>
      <c r="B52" s="1" t="s">
        <v>335</v>
      </c>
      <c r="C52" s="3" t="s">
        <v>46</v>
      </c>
      <c r="D52" s="1"/>
      <c r="E52" s="1">
        <v>50</v>
      </c>
      <c r="F52" s="1"/>
      <c r="G52" s="1" t="s">
        <v>665</v>
      </c>
      <c r="H52" s="1"/>
      <c r="I52" s="1"/>
      <c r="J52" s="1">
        <v>50</v>
      </c>
      <c r="K52" s="1"/>
      <c r="L52" s="1"/>
      <c r="M52" s="1">
        <v>40</v>
      </c>
      <c r="N52" s="1"/>
      <c r="O52" s="1">
        <v>50</v>
      </c>
      <c r="P52" s="1"/>
      <c r="Q52" s="1"/>
      <c r="R52" s="1"/>
      <c r="S52" s="1">
        <v>40</v>
      </c>
      <c r="T52" s="1"/>
      <c r="U52" s="1" t="s">
        <v>666</v>
      </c>
      <c r="V52" s="1"/>
      <c r="W52" s="1">
        <v>50</v>
      </c>
      <c r="X52" s="1"/>
      <c r="Y52" s="1">
        <v>50</v>
      </c>
      <c r="Z52" s="1"/>
      <c r="AA52" s="1">
        <v>50</v>
      </c>
      <c r="AB52" s="1"/>
      <c r="AC52" s="1">
        <v>40</v>
      </c>
      <c r="AD52" s="28">
        <v>48.3</v>
      </c>
      <c r="AE52" s="1"/>
      <c r="AF52" s="1"/>
      <c r="AG52" s="8">
        <v>50</v>
      </c>
      <c r="AH52" s="52">
        <v>613</v>
      </c>
      <c r="AI52" s="38">
        <v>595</v>
      </c>
      <c r="AJ52" s="38">
        <f t="shared" si="0"/>
        <v>364735</v>
      </c>
    </row>
    <row r="53" spans="1:36" x14ac:dyDescent="0.25">
      <c r="A53" s="155"/>
      <c r="B53" s="1" t="s">
        <v>338</v>
      </c>
      <c r="C53" s="3" t="s">
        <v>46</v>
      </c>
      <c r="D53" s="1"/>
      <c r="E53" s="1" t="s">
        <v>667</v>
      </c>
      <c r="F53" s="1"/>
      <c r="G53" s="1">
        <v>40</v>
      </c>
      <c r="H53" s="1"/>
      <c r="I53" s="1"/>
      <c r="J53" s="1">
        <v>50</v>
      </c>
      <c r="K53" s="1">
        <v>45</v>
      </c>
      <c r="L53" s="1"/>
      <c r="M53" s="1" t="s">
        <v>668</v>
      </c>
      <c r="N53" s="1"/>
      <c r="O53" s="1">
        <v>50</v>
      </c>
      <c r="P53" s="1"/>
      <c r="Q53" s="1">
        <v>40</v>
      </c>
      <c r="R53" s="1"/>
      <c r="S53" s="1"/>
      <c r="T53" s="1"/>
      <c r="U53" s="1">
        <v>50</v>
      </c>
      <c r="V53" s="1"/>
      <c r="W53" s="1">
        <v>50</v>
      </c>
      <c r="X53" s="1"/>
      <c r="Y53" s="1">
        <v>50</v>
      </c>
      <c r="Z53" s="1"/>
      <c r="AA53" s="1">
        <v>50</v>
      </c>
      <c r="AB53" s="1"/>
      <c r="AC53" s="1">
        <v>40</v>
      </c>
      <c r="AD53" s="1">
        <v>50</v>
      </c>
      <c r="AE53" s="1"/>
      <c r="AF53" s="1"/>
      <c r="AG53" s="8">
        <v>50</v>
      </c>
      <c r="AH53" s="52">
        <v>653</v>
      </c>
      <c r="AI53" s="38">
        <v>595</v>
      </c>
      <c r="AJ53" s="38">
        <f t="shared" ref="AJ53:AJ116" si="2">AH53*AI53</f>
        <v>388535</v>
      </c>
    </row>
    <row r="54" spans="1:36" x14ac:dyDescent="0.25">
      <c r="A54" s="155"/>
      <c r="B54" s="1" t="s">
        <v>340</v>
      </c>
      <c r="C54" s="3" t="s">
        <v>46</v>
      </c>
      <c r="D54" s="1"/>
      <c r="E54" s="1">
        <v>40</v>
      </c>
      <c r="F54" s="1"/>
      <c r="G54" s="1">
        <v>50</v>
      </c>
      <c r="H54" s="1"/>
      <c r="I54" s="1"/>
      <c r="J54" s="1">
        <v>50</v>
      </c>
      <c r="K54" s="1" t="s">
        <v>669</v>
      </c>
      <c r="L54" s="1"/>
      <c r="M54" s="1" t="s">
        <v>670</v>
      </c>
      <c r="N54" s="1"/>
      <c r="O54" s="1">
        <v>50</v>
      </c>
      <c r="P54" s="1"/>
      <c r="Q54" s="1"/>
      <c r="R54" s="1"/>
      <c r="S54" s="1">
        <v>40</v>
      </c>
      <c r="T54" s="1"/>
      <c r="U54" s="1" t="s">
        <v>671</v>
      </c>
      <c r="V54" s="1"/>
      <c r="W54" s="1" t="s">
        <v>672</v>
      </c>
      <c r="X54" s="1"/>
      <c r="Y54" s="1">
        <v>50</v>
      </c>
      <c r="Z54" s="1"/>
      <c r="AA54" s="1" t="s">
        <v>673</v>
      </c>
      <c r="AB54" s="1"/>
      <c r="AC54" s="1">
        <v>35</v>
      </c>
      <c r="AD54" s="1"/>
      <c r="AE54" s="1" t="s">
        <v>674</v>
      </c>
      <c r="AF54" s="1"/>
      <c r="AG54" s="8" t="s">
        <v>675</v>
      </c>
      <c r="AH54" s="52">
        <v>599</v>
      </c>
      <c r="AI54" s="38">
        <v>595</v>
      </c>
      <c r="AJ54" s="38">
        <f t="shared" si="2"/>
        <v>356405</v>
      </c>
    </row>
    <row r="55" spans="1:36" x14ac:dyDescent="0.25">
      <c r="A55" s="155"/>
      <c r="B55" s="4" t="s">
        <v>345</v>
      </c>
      <c r="C55" s="23" t="s">
        <v>46</v>
      </c>
      <c r="D55" s="4"/>
      <c r="E55" s="4">
        <v>50</v>
      </c>
      <c r="F55" s="4"/>
      <c r="G55" s="4">
        <v>50</v>
      </c>
      <c r="H55" s="4"/>
      <c r="I55" s="4"/>
      <c r="J55" s="4">
        <v>50</v>
      </c>
      <c r="K55" s="4">
        <v>40</v>
      </c>
      <c r="L55" s="4"/>
      <c r="M55" s="4">
        <v>40</v>
      </c>
      <c r="N55" s="4"/>
      <c r="O55" s="4">
        <v>50</v>
      </c>
      <c r="P55" s="4"/>
      <c r="Q55" s="4"/>
      <c r="R55" s="4"/>
      <c r="S55" s="4">
        <v>40</v>
      </c>
      <c r="T55" s="4">
        <v>50</v>
      </c>
      <c r="U55" s="4"/>
      <c r="V55" s="4"/>
      <c r="W55" s="4">
        <v>50</v>
      </c>
      <c r="X55" s="4"/>
      <c r="Y55" s="4">
        <v>30</v>
      </c>
      <c r="Z55" s="4"/>
      <c r="AA55" s="4">
        <v>50</v>
      </c>
      <c r="AB55" s="4"/>
      <c r="AC55" s="4" t="s">
        <v>676</v>
      </c>
      <c r="AD55" s="4" t="s">
        <v>677</v>
      </c>
      <c r="AE55" s="4"/>
      <c r="AF55" s="4"/>
      <c r="AG55" s="9" t="s">
        <v>678</v>
      </c>
      <c r="AH55" s="52">
        <v>626</v>
      </c>
      <c r="AI55" s="38">
        <v>595</v>
      </c>
      <c r="AJ55" s="38">
        <f t="shared" si="2"/>
        <v>372470</v>
      </c>
    </row>
    <row r="56" spans="1:36" x14ac:dyDescent="0.25">
      <c r="A56" s="156" t="s">
        <v>679</v>
      </c>
      <c r="B56" s="12" t="s">
        <v>348</v>
      </c>
      <c r="C56" s="13" t="s">
        <v>349</v>
      </c>
      <c r="D56" s="12">
        <v>80</v>
      </c>
      <c r="E56" s="12"/>
      <c r="F56" s="12">
        <v>80</v>
      </c>
      <c r="G56" s="12"/>
      <c r="H56" s="12"/>
      <c r="I56" s="12"/>
      <c r="J56" s="12"/>
      <c r="K56" s="12"/>
      <c r="L56" s="12" t="s">
        <v>680</v>
      </c>
      <c r="M56" s="12"/>
      <c r="N56" s="12" t="s">
        <v>681</v>
      </c>
      <c r="O56" s="12"/>
      <c r="P56" s="12">
        <v>80</v>
      </c>
      <c r="Q56" s="12"/>
      <c r="R56" s="12" t="s">
        <v>682</v>
      </c>
      <c r="S56" s="12"/>
      <c r="T56" s="12"/>
      <c r="U56" s="12" t="s">
        <v>683</v>
      </c>
      <c r="V56" s="12"/>
      <c r="W56" s="12" t="s">
        <v>684</v>
      </c>
      <c r="X56" s="12"/>
      <c r="Y56" s="12">
        <v>40</v>
      </c>
      <c r="Z56" s="12" t="s">
        <v>685</v>
      </c>
      <c r="AA56" s="12"/>
      <c r="AB56" s="12" t="s">
        <v>686</v>
      </c>
      <c r="AC56" s="12"/>
      <c r="AD56" s="12" t="s">
        <v>687</v>
      </c>
      <c r="AE56" s="12"/>
      <c r="AF56" s="12">
        <v>80</v>
      </c>
      <c r="AG56" s="14"/>
      <c r="AH56" s="52">
        <v>939</v>
      </c>
      <c r="AI56" s="38">
        <v>595</v>
      </c>
      <c r="AJ56" s="38">
        <f t="shared" si="2"/>
        <v>558705</v>
      </c>
    </row>
    <row r="57" spans="1:36" x14ac:dyDescent="0.25">
      <c r="A57" s="157"/>
      <c r="B57" s="1" t="s">
        <v>352</v>
      </c>
      <c r="C57" s="3">
        <v>45</v>
      </c>
      <c r="D57" s="1">
        <v>40</v>
      </c>
      <c r="E57" s="1">
        <v>40</v>
      </c>
      <c r="F57" s="1">
        <v>40</v>
      </c>
      <c r="G57" s="1">
        <v>40</v>
      </c>
      <c r="H57" s="1">
        <v>40</v>
      </c>
      <c r="I57" s="1">
        <v>40</v>
      </c>
      <c r="J57" s="1" t="s">
        <v>688</v>
      </c>
      <c r="K57" s="1" t="s">
        <v>689</v>
      </c>
      <c r="L57" s="1" t="s">
        <v>690</v>
      </c>
      <c r="M57" s="1">
        <v>40</v>
      </c>
      <c r="N57" s="1">
        <v>80</v>
      </c>
      <c r="O57" s="1"/>
      <c r="P57" s="1">
        <v>40</v>
      </c>
      <c r="Q57" s="1">
        <v>40</v>
      </c>
      <c r="R57" s="1">
        <v>40</v>
      </c>
      <c r="S57" s="1"/>
      <c r="T57" s="1">
        <v>40</v>
      </c>
      <c r="U57" s="1">
        <v>40</v>
      </c>
      <c r="V57" s="1">
        <v>40</v>
      </c>
      <c r="W57" s="1"/>
      <c r="X57" s="1"/>
      <c r="Y57" s="1">
        <v>40</v>
      </c>
      <c r="Z57" s="1">
        <v>40</v>
      </c>
      <c r="AA57" s="1">
        <v>40</v>
      </c>
      <c r="AB57" s="1">
        <v>40</v>
      </c>
      <c r="AC57" s="1">
        <v>40</v>
      </c>
      <c r="AD57" s="1">
        <v>40</v>
      </c>
      <c r="AE57" s="1">
        <v>40</v>
      </c>
      <c r="AF57" s="1">
        <v>40</v>
      </c>
      <c r="AG57" s="8">
        <v>40</v>
      </c>
      <c r="AH57" s="52">
        <v>1139</v>
      </c>
      <c r="AI57" s="38">
        <v>595</v>
      </c>
      <c r="AJ57" s="38">
        <f t="shared" si="2"/>
        <v>677705</v>
      </c>
    </row>
    <row r="58" spans="1:36" x14ac:dyDescent="0.25">
      <c r="A58" s="157"/>
      <c r="B58" s="4" t="s">
        <v>354</v>
      </c>
      <c r="C58" s="23" t="s">
        <v>349</v>
      </c>
      <c r="D58" s="4">
        <v>80</v>
      </c>
      <c r="E58" s="4"/>
      <c r="F58" s="4">
        <v>80</v>
      </c>
      <c r="G58" s="4"/>
      <c r="H58" s="4">
        <v>80</v>
      </c>
      <c r="I58" s="4"/>
      <c r="J58" s="4">
        <v>80</v>
      </c>
      <c r="K58" s="4"/>
      <c r="L58" s="4">
        <v>80</v>
      </c>
      <c r="M58" s="4"/>
      <c r="N58" s="4">
        <v>80</v>
      </c>
      <c r="O58" s="4"/>
      <c r="P58" s="4">
        <v>80</v>
      </c>
      <c r="Q58" s="4"/>
      <c r="R58" s="4">
        <v>80</v>
      </c>
      <c r="S58" s="4"/>
      <c r="T58" s="4"/>
      <c r="U58" s="4">
        <v>80</v>
      </c>
      <c r="V58" s="4"/>
      <c r="W58" s="4">
        <v>80</v>
      </c>
      <c r="X58" s="4"/>
      <c r="Y58" s="4">
        <v>40</v>
      </c>
      <c r="Z58" s="4">
        <v>80</v>
      </c>
      <c r="AA58" s="4"/>
      <c r="AB58" s="4">
        <v>80</v>
      </c>
      <c r="AC58" s="4"/>
      <c r="AD58" s="4"/>
      <c r="AE58" s="4">
        <v>40</v>
      </c>
      <c r="AF58" s="4">
        <v>80</v>
      </c>
      <c r="AG58" s="9"/>
      <c r="AH58" s="52">
        <f t="shared" ref="AH58:AH119" si="3">SUM(D58:AG58)</f>
        <v>1120</v>
      </c>
      <c r="AI58" s="38">
        <v>595</v>
      </c>
      <c r="AJ58" s="38">
        <f t="shared" si="2"/>
        <v>666400</v>
      </c>
    </row>
    <row r="59" spans="1:36" x14ac:dyDescent="0.25">
      <c r="A59" s="50" t="s">
        <v>357</v>
      </c>
      <c r="B59" s="48" t="s">
        <v>358</v>
      </c>
      <c r="C59" s="49" t="s">
        <v>359</v>
      </c>
      <c r="D59" s="48">
        <v>40</v>
      </c>
      <c r="E59" s="48">
        <v>40</v>
      </c>
      <c r="F59" s="48">
        <v>40</v>
      </c>
      <c r="G59" s="48">
        <v>40</v>
      </c>
      <c r="H59" s="48"/>
      <c r="I59" s="48"/>
      <c r="J59" s="48">
        <v>40</v>
      </c>
      <c r="K59" s="48">
        <v>40</v>
      </c>
      <c r="L59" s="48">
        <v>40</v>
      </c>
      <c r="M59" s="48">
        <v>40</v>
      </c>
      <c r="N59" s="48">
        <v>40</v>
      </c>
      <c r="O59" s="48">
        <v>40</v>
      </c>
      <c r="P59" s="48">
        <v>40</v>
      </c>
      <c r="Q59" s="48">
        <v>40</v>
      </c>
      <c r="R59" s="48"/>
      <c r="S59" s="48">
        <v>40</v>
      </c>
      <c r="T59" s="48">
        <v>40</v>
      </c>
      <c r="U59" s="48">
        <v>40</v>
      </c>
      <c r="V59" s="48">
        <v>40</v>
      </c>
      <c r="W59" s="48">
        <v>40</v>
      </c>
      <c r="X59" s="48">
        <v>40</v>
      </c>
      <c r="Y59" s="48">
        <v>40</v>
      </c>
      <c r="Z59" s="48">
        <v>40</v>
      </c>
      <c r="AA59" s="48">
        <v>40</v>
      </c>
      <c r="AB59" s="48">
        <v>40</v>
      </c>
      <c r="AC59" s="48">
        <v>40</v>
      </c>
      <c r="AD59" s="48">
        <v>40</v>
      </c>
      <c r="AE59" s="48"/>
      <c r="AF59" s="48">
        <v>40</v>
      </c>
      <c r="AG59" s="53">
        <v>40</v>
      </c>
      <c r="AH59" s="52">
        <f t="shared" si="3"/>
        <v>1040</v>
      </c>
      <c r="AI59" s="38">
        <v>595</v>
      </c>
      <c r="AJ59" s="38">
        <f t="shared" si="2"/>
        <v>618800</v>
      </c>
    </row>
    <row r="60" spans="1:36" x14ac:dyDescent="0.25">
      <c r="A60" s="133" t="s">
        <v>362</v>
      </c>
      <c r="B60" s="12" t="s">
        <v>363</v>
      </c>
      <c r="C60" s="13">
        <v>50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>
        <v>20</v>
      </c>
      <c r="R60" s="12"/>
      <c r="S60" s="12"/>
      <c r="T60" s="12"/>
      <c r="U60" s="12">
        <v>50</v>
      </c>
      <c r="V60" s="12">
        <v>40</v>
      </c>
      <c r="W60" s="12"/>
      <c r="X60" s="12"/>
      <c r="Y60" s="12">
        <v>10</v>
      </c>
      <c r="Z60" s="12"/>
      <c r="AA60" s="12"/>
      <c r="AB60" s="12"/>
      <c r="AC60" s="12"/>
      <c r="AD60" s="12"/>
      <c r="AE60" s="12"/>
      <c r="AF60" s="12"/>
      <c r="AG60" s="14"/>
      <c r="AH60" s="52">
        <f t="shared" si="3"/>
        <v>120</v>
      </c>
      <c r="AI60" s="38">
        <v>595</v>
      </c>
      <c r="AJ60" s="38">
        <f t="shared" si="2"/>
        <v>71400</v>
      </c>
    </row>
    <row r="61" spans="1:36" x14ac:dyDescent="0.25">
      <c r="A61" s="134"/>
      <c r="B61" s="1" t="s">
        <v>365</v>
      </c>
      <c r="C61" s="3">
        <v>50</v>
      </c>
      <c r="D61" s="1"/>
      <c r="E61" s="1"/>
      <c r="F61" s="1"/>
      <c r="G61" s="1"/>
      <c r="H61" s="1"/>
      <c r="I61" s="1"/>
      <c r="J61" s="1"/>
      <c r="K61" s="1"/>
      <c r="L61" s="1"/>
      <c r="M61" s="1">
        <v>20</v>
      </c>
      <c r="N61" s="1"/>
      <c r="O61" s="1">
        <v>50</v>
      </c>
      <c r="P61" s="1">
        <v>50</v>
      </c>
      <c r="Q61" s="1">
        <v>50</v>
      </c>
      <c r="R61" s="1"/>
      <c r="S61" s="1"/>
      <c r="T61" s="1"/>
      <c r="U61" s="1"/>
      <c r="V61" s="1"/>
      <c r="W61" s="1">
        <v>50</v>
      </c>
      <c r="X61" s="1">
        <v>30</v>
      </c>
      <c r="Y61" s="1">
        <v>50</v>
      </c>
      <c r="Z61" s="1">
        <v>50</v>
      </c>
      <c r="AA61" s="1">
        <v>50</v>
      </c>
      <c r="AB61" s="1">
        <v>50</v>
      </c>
      <c r="AC61" s="1">
        <v>30</v>
      </c>
      <c r="AD61" s="1">
        <v>40</v>
      </c>
      <c r="AE61" s="1"/>
      <c r="AF61" s="1">
        <v>50</v>
      </c>
      <c r="AG61" s="8">
        <v>50</v>
      </c>
      <c r="AH61" s="52">
        <f t="shared" si="3"/>
        <v>620</v>
      </c>
      <c r="AI61" s="38">
        <v>595</v>
      </c>
      <c r="AJ61" s="38">
        <f t="shared" si="2"/>
        <v>368900</v>
      </c>
    </row>
    <row r="62" spans="1:36" x14ac:dyDescent="0.25">
      <c r="A62" s="134"/>
      <c r="B62" s="4" t="s">
        <v>366</v>
      </c>
      <c r="C62" s="23">
        <v>50</v>
      </c>
      <c r="D62" s="4">
        <v>50</v>
      </c>
      <c r="E62" s="4">
        <v>50</v>
      </c>
      <c r="F62" s="4">
        <v>50</v>
      </c>
      <c r="G62" s="4">
        <v>50</v>
      </c>
      <c r="H62" s="4"/>
      <c r="I62" s="4">
        <v>50</v>
      </c>
      <c r="J62" s="4">
        <v>30</v>
      </c>
      <c r="K62" s="4"/>
      <c r="L62" s="4">
        <v>50</v>
      </c>
      <c r="M62" s="4">
        <v>50</v>
      </c>
      <c r="N62" s="4">
        <v>50</v>
      </c>
      <c r="O62" s="4">
        <v>50</v>
      </c>
      <c r="P62" s="4">
        <v>50</v>
      </c>
      <c r="Q62" s="4">
        <v>50</v>
      </c>
      <c r="R62" s="4"/>
      <c r="S62" s="4">
        <v>50</v>
      </c>
      <c r="T62" s="4">
        <v>50</v>
      </c>
      <c r="U62" s="4"/>
      <c r="V62" s="4">
        <v>50</v>
      </c>
      <c r="W62" s="4">
        <v>50</v>
      </c>
      <c r="X62" s="4">
        <v>50</v>
      </c>
      <c r="Y62" s="4">
        <v>50</v>
      </c>
      <c r="Z62" s="4">
        <v>50</v>
      </c>
      <c r="AA62" s="4">
        <v>50</v>
      </c>
      <c r="AB62" s="4">
        <v>40</v>
      </c>
      <c r="AC62" s="4">
        <v>50</v>
      </c>
      <c r="AD62" s="4"/>
      <c r="AE62" s="4"/>
      <c r="AF62" s="4">
        <v>50</v>
      </c>
      <c r="AG62" s="9">
        <v>50</v>
      </c>
      <c r="AH62" s="52">
        <f t="shared" si="3"/>
        <v>1170</v>
      </c>
      <c r="AI62" s="38">
        <v>595</v>
      </c>
      <c r="AJ62" s="38">
        <f t="shared" si="2"/>
        <v>696150</v>
      </c>
    </row>
    <row r="63" spans="1:36" x14ac:dyDescent="0.25">
      <c r="A63" s="158" t="s">
        <v>369</v>
      </c>
      <c r="B63" s="12" t="s">
        <v>370</v>
      </c>
      <c r="C63" s="13">
        <v>45</v>
      </c>
      <c r="D63" s="12">
        <v>45</v>
      </c>
      <c r="E63" s="12">
        <v>45</v>
      </c>
      <c r="F63" s="12">
        <v>45</v>
      </c>
      <c r="G63" s="12">
        <v>45</v>
      </c>
      <c r="H63" s="12">
        <v>45</v>
      </c>
      <c r="I63" s="12"/>
      <c r="J63" s="12">
        <v>45</v>
      </c>
      <c r="K63" s="12">
        <v>45</v>
      </c>
      <c r="L63" s="12">
        <v>45</v>
      </c>
      <c r="M63" s="12">
        <v>45</v>
      </c>
      <c r="N63" s="12">
        <v>45</v>
      </c>
      <c r="O63" s="12">
        <v>30</v>
      </c>
      <c r="P63" s="12">
        <v>45</v>
      </c>
      <c r="Q63" s="12">
        <v>45</v>
      </c>
      <c r="R63" s="12">
        <v>45</v>
      </c>
      <c r="S63" s="12">
        <v>45</v>
      </c>
      <c r="T63" s="12">
        <v>45</v>
      </c>
      <c r="U63" s="12">
        <v>45</v>
      </c>
      <c r="V63" s="12">
        <v>45</v>
      </c>
      <c r="W63" s="12">
        <v>45</v>
      </c>
      <c r="X63" s="12">
        <v>45</v>
      </c>
      <c r="Y63" s="12">
        <v>45</v>
      </c>
      <c r="Z63" s="12">
        <v>45</v>
      </c>
      <c r="AA63" s="12">
        <v>45</v>
      </c>
      <c r="AB63" s="12">
        <v>45</v>
      </c>
      <c r="AC63" s="12">
        <v>45</v>
      </c>
      <c r="AD63" s="12">
        <v>45</v>
      </c>
      <c r="AE63" s="12"/>
      <c r="AF63" s="12">
        <v>30</v>
      </c>
      <c r="AG63" s="14">
        <v>45</v>
      </c>
      <c r="AH63" s="52">
        <f t="shared" si="3"/>
        <v>1230</v>
      </c>
      <c r="AI63" s="38">
        <v>595</v>
      </c>
      <c r="AJ63" s="38">
        <f t="shared" si="2"/>
        <v>731850</v>
      </c>
    </row>
    <row r="64" spans="1:36" x14ac:dyDescent="0.25">
      <c r="A64" s="137"/>
      <c r="B64" s="1" t="s">
        <v>374</v>
      </c>
      <c r="C64" s="3">
        <v>50</v>
      </c>
      <c r="D64" s="1">
        <v>50</v>
      </c>
      <c r="E64" s="1">
        <v>50</v>
      </c>
      <c r="F64" s="1"/>
      <c r="G64" s="1">
        <v>50</v>
      </c>
      <c r="H64" s="1">
        <v>50</v>
      </c>
      <c r="I64" s="1" t="s">
        <v>691</v>
      </c>
      <c r="J64" s="1">
        <v>50</v>
      </c>
      <c r="K64" s="1">
        <v>50</v>
      </c>
      <c r="L64" s="1">
        <v>50</v>
      </c>
      <c r="M64" s="1">
        <v>50</v>
      </c>
      <c r="N64" s="1">
        <v>50</v>
      </c>
      <c r="O64" s="1">
        <v>50</v>
      </c>
      <c r="P64" s="1"/>
      <c r="Q64" s="1">
        <v>50</v>
      </c>
      <c r="R64" s="1"/>
      <c r="S64" s="1">
        <v>50</v>
      </c>
      <c r="T64" s="1">
        <v>50</v>
      </c>
      <c r="U64" s="1">
        <v>50</v>
      </c>
      <c r="V64" s="1">
        <v>20</v>
      </c>
      <c r="W64" s="1">
        <v>50</v>
      </c>
      <c r="X64" s="1">
        <v>30</v>
      </c>
      <c r="Y64" s="1">
        <v>40</v>
      </c>
      <c r="Z64" s="1">
        <v>50</v>
      </c>
      <c r="AA64" s="1">
        <v>50</v>
      </c>
      <c r="AB64" s="1">
        <v>50</v>
      </c>
      <c r="AC64" s="1">
        <v>50</v>
      </c>
      <c r="AD64" s="1">
        <v>50</v>
      </c>
      <c r="AE64" s="1"/>
      <c r="AF64" s="1">
        <v>50</v>
      </c>
      <c r="AG64" s="8">
        <v>40</v>
      </c>
      <c r="AH64" s="52">
        <v>1230</v>
      </c>
      <c r="AI64" s="38">
        <v>595</v>
      </c>
      <c r="AJ64" s="38">
        <f t="shared" si="2"/>
        <v>731850</v>
      </c>
    </row>
    <row r="65" spans="1:36" x14ac:dyDescent="0.25">
      <c r="A65" s="137"/>
      <c r="B65" s="4" t="s">
        <v>377</v>
      </c>
      <c r="C65" s="23">
        <v>45</v>
      </c>
      <c r="D65" s="4">
        <v>45</v>
      </c>
      <c r="E65" s="4">
        <v>45</v>
      </c>
      <c r="F65" s="4">
        <v>45</v>
      </c>
      <c r="G65" s="4">
        <v>45</v>
      </c>
      <c r="H65" s="4"/>
      <c r="I65" s="4">
        <v>45</v>
      </c>
      <c r="J65" s="4">
        <v>45</v>
      </c>
      <c r="K65" s="4">
        <v>45</v>
      </c>
      <c r="L65" s="4">
        <v>45</v>
      </c>
      <c r="M65" s="4">
        <v>45</v>
      </c>
      <c r="N65" s="4">
        <v>45</v>
      </c>
      <c r="O65" s="4">
        <v>45</v>
      </c>
      <c r="P65" s="4">
        <v>45</v>
      </c>
      <c r="Q65" s="4">
        <v>45</v>
      </c>
      <c r="R65" s="4"/>
      <c r="S65" s="4">
        <v>45</v>
      </c>
      <c r="T65" s="4">
        <v>45</v>
      </c>
      <c r="U65" s="4">
        <v>45</v>
      </c>
      <c r="V65" s="4"/>
      <c r="W65" s="4">
        <v>45</v>
      </c>
      <c r="X65" s="4">
        <v>45</v>
      </c>
      <c r="Y65" s="4">
        <v>45</v>
      </c>
      <c r="Z65" s="4">
        <v>45</v>
      </c>
      <c r="AA65" s="4">
        <v>45</v>
      </c>
      <c r="AB65" s="4">
        <v>45</v>
      </c>
      <c r="AC65" s="4">
        <v>45</v>
      </c>
      <c r="AD65" s="4">
        <v>45</v>
      </c>
      <c r="AE65" s="4"/>
      <c r="AF65" s="4">
        <v>45</v>
      </c>
      <c r="AG65" s="9">
        <v>45</v>
      </c>
      <c r="AH65" s="52">
        <v>1129</v>
      </c>
      <c r="AI65" s="38">
        <v>595</v>
      </c>
      <c r="AJ65" s="38">
        <f t="shared" si="2"/>
        <v>671755</v>
      </c>
    </row>
    <row r="66" spans="1:36" x14ac:dyDescent="0.25">
      <c r="A66" s="133" t="s">
        <v>382</v>
      </c>
      <c r="B66" s="12" t="s">
        <v>383</v>
      </c>
      <c r="C66" s="13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>
        <v>80</v>
      </c>
      <c r="V66" s="12"/>
      <c r="W66" s="12"/>
      <c r="X66" s="12"/>
      <c r="Y66" s="12"/>
      <c r="Z66" s="12">
        <v>100</v>
      </c>
      <c r="AA66" s="12"/>
      <c r="AB66" s="12"/>
      <c r="AC66" s="12"/>
      <c r="AD66" s="12"/>
      <c r="AE66" s="12"/>
      <c r="AF66" s="12">
        <v>60</v>
      </c>
      <c r="AG66" s="14"/>
      <c r="AH66" s="52">
        <f t="shared" si="3"/>
        <v>240</v>
      </c>
      <c r="AI66" s="38">
        <v>595</v>
      </c>
      <c r="AJ66" s="38">
        <f t="shared" si="2"/>
        <v>142800</v>
      </c>
    </row>
    <row r="67" spans="1:36" x14ac:dyDescent="0.25">
      <c r="A67" s="134"/>
      <c r="B67" s="1" t="s">
        <v>385</v>
      </c>
      <c r="C67" s="3"/>
      <c r="D67" s="1"/>
      <c r="E67" s="1">
        <v>40</v>
      </c>
      <c r="F67" s="1"/>
      <c r="G67" s="1"/>
      <c r="H67" s="1"/>
      <c r="I67" s="1">
        <v>10</v>
      </c>
      <c r="J67" s="1"/>
      <c r="K67" s="1">
        <v>125</v>
      </c>
      <c r="L67" s="1"/>
      <c r="M67" s="1"/>
      <c r="N67" s="1"/>
      <c r="O67" s="1"/>
      <c r="P67" s="1">
        <v>60</v>
      </c>
      <c r="Q67" s="1"/>
      <c r="R67" s="1"/>
      <c r="S67" s="1"/>
      <c r="T67" s="1"/>
      <c r="U67" s="1">
        <v>60</v>
      </c>
      <c r="V67" s="1"/>
      <c r="W67" s="1">
        <v>55</v>
      </c>
      <c r="X67" s="1"/>
      <c r="Y67" s="1"/>
      <c r="Z67" s="1"/>
      <c r="AA67" s="1"/>
      <c r="AB67" s="1">
        <v>60</v>
      </c>
      <c r="AC67" s="1">
        <v>60</v>
      </c>
      <c r="AD67" s="1"/>
      <c r="AE67" s="1"/>
      <c r="AF67" s="1"/>
      <c r="AG67" s="8"/>
      <c r="AH67" s="52">
        <f t="shared" si="3"/>
        <v>470</v>
      </c>
      <c r="AI67" s="38">
        <v>595</v>
      </c>
      <c r="AJ67" s="38">
        <f t="shared" si="2"/>
        <v>279650</v>
      </c>
    </row>
    <row r="68" spans="1:36" x14ac:dyDescent="0.25">
      <c r="A68" s="134"/>
      <c r="B68" s="1" t="s">
        <v>387</v>
      </c>
      <c r="C68" s="3"/>
      <c r="D68" s="1">
        <v>190</v>
      </c>
      <c r="E68" s="1"/>
      <c r="F68" s="1"/>
      <c r="G68" s="1"/>
      <c r="H68" s="1"/>
      <c r="I68" s="1"/>
      <c r="J68" s="1">
        <v>55</v>
      </c>
      <c r="K68" s="1"/>
      <c r="L68" s="1"/>
      <c r="M68" s="1"/>
      <c r="N68" s="1"/>
      <c r="O68" s="1">
        <v>80</v>
      </c>
      <c r="P68" s="1"/>
      <c r="Q68" s="1"/>
      <c r="R68" s="1"/>
      <c r="S68" s="1"/>
      <c r="T68" s="1"/>
      <c r="U68" s="1"/>
      <c r="V68" s="1"/>
      <c r="W68" s="1"/>
      <c r="X68" s="1"/>
      <c r="Y68" s="1">
        <v>80</v>
      </c>
      <c r="Z68" s="1">
        <v>60</v>
      </c>
      <c r="AA68" s="1"/>
      <c r="AB68" s="1"/>
      <c r="AC68" s="1">
        <v>45</v>
      </c>
      <c r="AD68" s="1"/>
      <c r="AE68" s="1"/>
      <c r="AF68" s="1">
        <v>55</v>
      </c>
      <c r="AG68" s="8"/>
      <c r="AH68" s="52">
        <f t="shared" si="3"/>
        <v>565</v>
      </c>
      <c r="AI68" s="38">
        <v>595</v>
      </c>
      <c r="AJ68" s="38">
        <f t="shared" si="2"/>
        <v>336175</v>
      </c>
    </row>
    <row r="69" spans="1:36" x14ac:dyDescent="0.25">
      <c r="A69" s="134"/>
      <c r="B69" s="1" t="s">
        <v>389</v>
      </c>
      <c r="C69" s="3"/>
      <c r="D69" s="1">
        <v>20</v>
      </c>
      <c r="E69" s="1"/>
      <c r="F69" s="1"/>
      <c r="G69" s="1"/>
      <c r="H69" s="1"/>
      <c r="I69" s="1"/>
      <c r="J69" s="1">
        <v>45</v>
      </c>
      <c r="K69" s="1"/>
      <c r="L69" s="1">
        <v>55</v>
      </c>
      <c r="M69" s="1">
        <v>55</v>
      </c>
      <c r="N69" s="1"/>
      <c r="O69" s="1">
        <v>60</v>
      </c>
      <c r="P69" s="1"/>
      <c r="Q69" s="1"/>
      <c r="R69" s="1"/>
      <c r="S69" s="1"/>
      <c r="T69" s="1"/>
      <c r="U69" s="1">
        <v>50</v>
      </c>
      <c r="V69" s="1"/>
      <c r="W69" s="1"/>
      <c r="X69" s="1"/>
      <c r="Y69" s="1"/>
      <c r="Z69" s="1">
        <v>60</v>
      </c>
      <c r="AA69" s="1"/>
      <c r="AB69" s="1"/>
      <c r="AC69" s="1"/>
      <c r="AD69" s="1"/>
      <c r="AE69" s="1">
        <v>80</v>
      </c>
      <c r="AF69" s="1"/>
      <c r="AG69" s="8"/>
      <c r="AH69" s="52">
        <f t="shared" si="3"/>
        <v>425</v>
      </c>
      <c r="AI69" s="38">
        <v>595</v>
      </c>
      <c r="AJ69" s="38">
        <f t="shared" si="2"/>
        <v>252875</v>
      </c>
    </row>
    <row r="70" spans="1:36" x14ac:dyDescent="0.25">
      <c r="A70" s="134"/>
      <c r="B70" s="1" t="s">
        <v>391</v>
      </c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>
        <v>60</v>
      </c>
      <c r="R70" s="1"/>
      <c r="S70" s="1"/>
      <c r="T70" s="1"/>
      <c r="U70" s="1"/>
      <c r="V70" s="1"/>
      <c r="W70" s="1"/>
      <c r="X70" s="1">
        <v>80</v>
      </c>
      <c r="Y70" s="1"/>
      <c r="Z70" s="1">
        <v>70</v>
      </c>
      <c r="AA70" s="1"/>
      <c r="AB70" s="1"/>
      <c r="AC70" s="1"/>
      <c r="AD70" s="1">
        <v>60</v>
      </c>
      <c r="AE70" s="1"/>
      <c r="AF70" s="1"/>
      <c r="AG70" s="8"/>
      <c r="AH70" s="52">
        <f t="shared" si="3"/>
        <v>270</v>
      </c>
      <c r="AI70" s="38">
        <v>595</v>
      </c>
      <c r="AJ70" s="38">
        <f t="shared" si="2"/>
        <v>160650</v>
      </c>
    </row>
    <row r="71" spans="1:36" x14ac:dyDescent="0.25">
      <c r="A71" s="134"/>
      <c r="B71" s="1" t="s">
        <v>393</v>
      </c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>
        <v>80</v>
      </c>
      <c r="Q71" s="1"/>
      <c r="R71" s="1"/>
      <c r="S71" s="1"/>
      <c r="T71" s="1"/>
      <c r="U71" s="1"/>
      <c r="V71" s="1"/>
      <c r="W71" s="1"/>
      <c r="X71" s="1">
        <v>80</v>
      </c>
      <c r="Y71" s="1"/>
      <c r="Z71" s="1"/>
      <c r="AA71" s="1"/>
      <c r="AB71" s="1"/>
      <c r="AC71" s="1"/>
      <c r="AD71" s="1"/>
      <c r="AE71" s="1"/>
      <c r="AF71" s="1"/>
      <c r="AG71" s="8"/>
      <c r="AH71" s="52">
        <f t="shared" si="3"/>
        <v>160</v>
      </c>
      <c r="AI71" s="38">
        <v>595</v>
      </c>
      <c r="AJ71" s="38">
        <f t="shared" si="2"/>
        <v>95200</v>
      </c>
    </row>
    <row r="72" spans="1:36" x14ac:dyDescent="0.25">
      <c r="A72" s="134"/>
      <c r="B72" s="1" t="s">
        <v>395</v>
      </c>
      <c r="C72" s="3"/>
      <c r="D72" s="1"/>
      <c r="E72" s="1"/>
      <c r="F72" s="1"/>
      <c r="G72" s="1">
        <v>85</v>
      </c>
      <c r="H72" s="1"/>
      <c r="I72" s="1"/>
      <c r="J72" s="1">
        <v>40</v>
      </c>
      <c r="K72" s="1"/>
      <c r="L72" s="1"/>
      <c r="M72" s="1"/>
      <c r="N72" s="1"/>
      <c r="O72" s="1">
        <v>45</v>
      </c>
      <c r="P72" s="1"/>
      <c r="Q72" s="1"/>
      <c r="R72" s="1"/>
      <c r="S72" s="1"/>
      <c r="T72" s="1"/>
      <c r="U72" s="1"/>
      <c r="V72" s="1"/>
      <c r="W72" s="1">
        <v>60</v>
      </c>
      <c r="X72" s="1">
        <v>50</v>
      </c>
      <c r="Y72" s="1"/>
      <c r="Z72" s="1">
        <v>45</v>
      </c>
      <c r="AA72" s="1"/>
      <c r="AB72" s="1"/>
      <c r="AC72" s="1"/>
      <c r="AD72" s="1"/>
      <c r="AE72" s="1"/>
      <c r="AF72" s="1"/>
      <c r="AG72" s="8"/>
      <c r="AH72" s="52">
        <f t="shared" si="3"/>
        <v>325</v>
      </c>
      <c r="AI72" s="38">
        <v>595</v>
      </c>
      <c r="AJ72" s="38">
        <f t="shared" si="2"/>
        <v>193375</v>
      </c>
    </row>
    <row r="73" spans="1:36" x14ac:dyDescent="0.25">
      <c r="A73" s="134"/>
      <c r="B73" s="1" t="s">
        <v>396</v>
      </c>
      <c r="C73" s="3"/>
      <c r="D73" s="1"/>
      <c r="E73" s="1"/>
      <c r="F73" s="1"/>
      <c r="G73" s="1"/>
      <c r="H73" s="1">
        <v>55</v>
      </c>
      <c r="I73" s="1"/>
      <c r="J73" s="1">
        <v>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>
        <v>80</v>
      </c>
      <c r="V73" s="1"/>
      <c r="W73" s="1"/>
      <c r="X73" s="1">
        <v>60</v>
      </c>
      <c r="Y73" s="1"/>
      <c r="Z73" s="1"/>
      <c r="AA73" s="1"/>
      <c r="AB73" s="1">
        <v>20</v>
      </c>
      <c r="AC73" s="1"/>
      <c r="AD73" s="1"/>
      <c r="AE73" s="1"/>
      <c r="AF73" s="1"/>
      <c r="AG73" s="8"/>
      <c r="AH73" s="52">
        <f t="shared" si="3"/>
        <v>260</v>
      </c>
      <c r="AI73" s="38">
        <v>595</v>
      </c>
      <c r="AJ73" s="38">
        <f t="shared" si="2"/>
        <v>154700</v>
      </c>
    </row>
    <row r="74" spans="1:36" x14ac:dyDescent="0.25">
      <c r="A74" s="134"/>
      <c r="B74" s="1" t="s">
        <v>398</v>
      </c>
      <c r="C74" s="3"/>
      <c r="D74" s="1"/>
      <c r="E74" s="1"/>
      <c r="F74" s="1"/>
      <c r="G74" s="1"/>
      <c r="H74" s="1"/>
      <c r="I74" s="1"/>
      <c r="J74" s="1"/>
      <c r="K74" s="1">
        <v>80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>
        <v>90</v>
      </c>
      <c r="W74" s="1">
        <v>30</v>
      </c>
      <c r="X74" s="1"/>
      <c r="Y74" s="1"/>
      <c r="Z74" s="1"/>
      <c r="AA74" s="1"/>
      <c r="AB74" s="1">
        <v>75</v>
      </c>
      <c r="AC74" s="1"/>
      <c r="AD74" s="1"/>
      <c r="AE74" s="1"/>
      <c r="AF74" s="1"/>
      <c r="AG74" s="8"/>
      <c r="AH74" s="52">
        <f t="shared" si="3"/>
        <v>275</v>
      </c>
      <c r="AI74" s="38">
        <v>595</v>
      </c>
      <c r="AJ74" s="38">
        <f t="shared" si="2"/>
        <v>163625</v>
      </c>
    </row>
    <row r="75" spans="1:36" x14ac:dyDescent="0.25">
      <c r="A75" s="134"/>
      <c r="B75" s="1" t="s">
        <v>400</v>
      </c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60</v>
      </c>
      <c r="V75" s="1"/>
      <c r="W75" s="1"/>
      <c r="X75" s="1">
        <v>50</v>
      </c>
      <c r="Y75" s="1">
        <v>70</v>
      </c>
      <c r="Z75" s="1"/>
      <c r="AA75" s="1"/>
      <c r="AB75" s="1"/>
      <c r="AC75" s="1">
        <v>60</v>
      </c>
      <c r="AD75" s="1"/>
      <c r="AE75" s="1">
        <v>50</v>
      </c>
      <c r="AF75" s="1"/>
      <c r="AG75" s="8"/>
      <c r="AH75" s="52">
        <f t="shared" si="3"/>
        <v>290</v>
      </c>
      <c r="AI75" s="38">
        <v>595</v>
      </c>
      <c r="AJ75" s="38">
        <f t="shared" si="2"/>
        <v>172550</v>
      </c>
    </row>
    <row r="76" spans="1:36" x14ac:dyDescent="0.25">
      <c r="A76" s="134"/>
      <c r="B76" s="1" t="s">
        <v>402</v>
      </c>
      <c r="C76" s="3"/>
      <c r="D76" s="1"/>
      <c r="E76" s="1"/>
      <c r="F76" s="1"/>
      <c r="G76" s="1"/>
      <c r="H76" s="1">
        <v>40</v>
      </c>
      <c r="I76" s="1">
        <v>55</v>
      </c>
      <c r="J76" s="1"/>
      <c r="K76" s="1"/>
      <c r="L76" s="1"/>
      <c r="M76" s="1"/>
      <c r="N76" s="1"/>
      <c r="O76" s="1">
        <v>80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>
        <v>100</v>
      </c>
      <c r="AC76" s="1"/>
      <c r="AD76" s="1"/>
      <c r="AE76" s="1"/>
      <c r="AF76" s="1"/>
      <c r="AG76" s="8"/>
      <c r="AH76" s="52">
        <f t="shared" si="3"/>
        <v>275</v>
      </c>
      <c r="AI76" s="38">
        <v>595</v>
      </c>
      <c r="AJ76" s="38">
        <f t="shared" si="2"/>
        <v>163625</v>
      </c>
    </row>
    <row r="77" spans="1:36" x14ac:dyDescent="0.25">
      <c r="A77" s="134"/>
      <c r="B77" s="1" t="s">
        <v>404</v>
      </c>
      <c r="C77" s="3"/>
      <c r="D77" s="1"/>
      <c r="E77" s="1"/>
      <c r="F77" s="1"/>
      <c r="G77" s="1">
        <v>45</v>
      </c>
      <c r="H77" s="1"/>
      <c r="I77" s="1"/>
      <c r="J77" s="1"/>
      <c r="K77" s="1"/>
      <c r="L77" s="1">
        <v>80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>
        <v>90</v>
      </c>
      <c r="AC77" s="1"/>
      <c r="AD77" s="1"/>
      <c r="AE77" s="1"/>
      <c r="AF77" s="1"/>
      <c r="AG77" s="8"/>
      <c r="AH77" s="52">
        <f t="shared" si="3"/>
        <v>215</v>
      </c>
      <c r="AI77" s="38">
        <v>595</v>
      </c>
      <c r="AJ77" s="38">
        <f t="shared" si="2"/>
        <v>127925</v>
      </c>
    </row>
    <row r="78" spans="1:36" x14ac:dyDescent="0.25">
      <c r="A78" s="134"/>
      <c r="B78" s="1" t="s">
        <v>407</v>
      </c>
      <c r="C78" s="3"/>
      <c r="D78" s="1"/>
      <c r="E78" s="1"/>
      <c r="F78" s="1"/>
      <c r="G78" s="1"/>
      <c r="H78" s="1"/>
      <c r="I78" s="1"/>
      <c r="J78" s="1"/>
      <c r="K78" s="1">
        <v>300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>
        <v>45</v>
      </c>
      <c r="X78" s="1"/>
      <c r="Y78" s="1">
        <v>80</v>
      </c>
      <c r="Z78" s="1">
        <v>45</v>
      </c>
      <c r="AA78" s="1"/>
      <c r="AB78" s="1"/>
      <c r="AC78" s="1">
        <v>55</v>
      </c>
      <c r="AD78" s="1"/>
      <c r="AE78" s="1"/>
      <c r="AF78" s="1"/>
      <c r="AG78" s="8"/>
      <c r="AH78" s="52">
        <f t="shared" si="3"/>
        <v>525</v>
      </c>
      <c r="AI78" s="38">
        <v>595</v>
      </c>
      <c r="AJ78" s="38">
        <f t="shared" si="2"/>
        <v>312375</v>
      </c>
    </row>
    <row r="79" spans="1:36" x14ac:dyDescent="0.25">
      <c r="A79" s="134"/>
      <c r="B79" s="1" t="s">
        <v>409</v>
      </c>
      <c r="C79" s="3"/>
      <c r="D79" s="1"/>
      <c r="E79" s="1">
        <v>80</v>
      </c>
      <c r="F79" s="1"/>
      <c r="G79" s="1"/>
      <c r="H79" s="1"/>
      <c r="I79" s="1">
        <v>80</v>
      </c>
      <c r="J79" s="1"/>
      <c r="K79" s="1"/>
      <c r="L79" s="1"/>
      <c r="M79" s="1">
        <v>80</v>
      </c>
      <c r="N79" s="1"/>
      <c r="O79" s="1">
        <v>80</v>
      </c>
      <c r="P79" s="1"/>
      <c r="Q79" s="1">
        <v>80</v>
      </c>
      <c r="R79" s="1"/>
      <c r="S79" s="1"/>
      <c r="T79" s="1"/>
      <c r="U79" s="1"/>
      <c r="V79" s="1"/>
      <c r="W79" s="1"/>
      <c r="X79" s="1">
        <v>45</v>
      </c>
      <c r="Y79" s="1"/>
      <c r="Z79" s="1"/>
      <c r="AA79" s="1"/>
      <c r="AB79" s="1"/>
      <c r="AC79" s="1"/>
      <c r="AD79" s="1">
        <v>45</v>
      </c>
      <c r="AE79" s="1"/>
      <c r="AF79" s="1"/>
      <c r="AG79" s="8"/>
      <c r="AH79" s="52">
        <f t="shared" si="3"/>
        <v>490</v>
      </c>
      <c r="AI79" s="38">
        <v>595</v>
      </c>
      <c r="AJ79" s="38">
        <f t="shared" si="2"/>
        <v>291550</v>
      </c>
    </row>
    <row r="80" spans="1:36" x14ac:dyDescent="0.25">
      <c r="A80" s="134"/>
      <c r="B80" s="1" t="s">
        <v>411</v>
      </c>
      <c r="C80" s="3"/>
      <c r="D80" s="1"/>
      <c r="E80" s="1">
        <v>55</v>
      </c>
      <c r="F80" s="1"/>
      <c r="G80" s="1"/>
      <c r="H80" s="1">
        <v>45</v>
      </c>
      <c r="I80" s="1"/>
      <c r="J80" s="1"/>
      <c r="K80" s="1">
        <v>65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>
        <v>45</v>
      </c>
      <c r="Y80" s="1">
        <v>80</v>
      </c>
      <c r="Z80" s="1"/>
      <c r="AA80" s="1"/>
      <c r="AB80" s="1">
        <v>60</v>
      </c>
      <c r="AC80" s="1">
        <v>55</v>
      </c>
      <c r="AD80" s="1"/>
      <c r="AE80" s="1"/>
      <c r="AF80" s="1"/>
      <c r="AG80" s="8"/>
      <c r="AH80" s="52">
        <f t="shared" si="3"/>
        <v>405</v>
      </c>
      <c r="AI80" s="38">
        <v>595</v>
      </c>
      <c r="AJ80" s="38">
        <f t="shared" si="2"/>
        <v>240975</v>
      </c>
    </row>
    <row r="81" spans="1:36" x14ac:dyDescent="0.25">
      <c r="A81" s="134"/>
      <c r="B81" s="1" t="s">
        <v>413</v>
      </c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>
        <v>80</v>
      </c>
      <c r="O81" s="1"/>
      <c r="P81" s="1"/>
      <c r="Q81" s="1">
        <v>60</v>
      </c>
      <c r="R81" s="1"/>
      <c r="S81" s="1"/>
      <c r="T81" s="1"/>
      <c r="U81" s="1"/>
      <c r="V81" s="1"/>
      <c r="W81" s="1"/>
      <c r="X81" s="1">
        <v>10</v>
      </c>
      <c r="Y81" s="1"/>
      <c r="Z81" s="1"/>
      <c r="AA81" s="1"/>
      <c r="AB81" s="1"/>
      <c r="AC81" s="1"/>
      <c r="AD81" s="1">
        <v>100</v>
      </c>
      <c r="AE81" s="1"/>
      <c r="AF81" s="1"/>
      <c r="AG81" s="8"/>
      <c r="AH81" s="52">
        <f t="shared" si="3"/>
        <v>250</v>
      </c>
      <c r="AI81" s="38">
        <v>595</v>
      </c>
      <c r="AJ81" s="38">
        <f t="shared" si="2"/>
        <v>148750</v>
      </c>
    </row>
    <row r="82" spans="1:36" x14ac:dyDescent="0.25">
      <c r="A82" s="134"/>
      <c r="B82" s="1" t="s">
        <v>415</v>
      </c>
      <c r="C82" s="3"/>
      <c r="D82" s="1"/>
      <c r="E82" s="1"/>
      <c r="F82" s="1"/>
      <c r="G82" s="1"/>
      <c r="H82" s="1"/>
      <c r="I82" s="1">
        <v>45</v>
      </c>
      <c r="J82" s="1"/>
      <c r="K82" s="1">
        <v>60</v>
      </c>
      <c r="L82" s="1"/>
      <c r="M82" s="1"/>
      <c r="N82" s="1"/>
      <c r="O82" s="1"/>
      <c r="P82" s="1">
        <v>55</v>
      </c>
      <c r="Q82" s="1"/>
      <c r="R82" s="1"/>
      <c r="S82" s="1"/>
      <c r="T82" s="1"/>
      <c r="U82" s="1"/>
      <c r="V82" s="1"/>
      <c r="W82" s="1"/>
      <c r="X82" s="1"/>
      <c r="Y82" s="1"/>
      <c r="Z82" s="1">
        <v>20</v>
      </c>
      <c r="AA82" s="1"/>
      <c r="AB82" s="1">
        <v>20</v>
      </c>
      <c r="AC82" s="1"/>
      <c r="AD82" s="1"/>
      <c r="AE82" s="1"/>
      <c r="AF82" s="1"/>
      <c r="AG82" s="8"/>
      <c r="AH82" s="52">
        <f t="shared" si="3"/>
        <v>200</v>
      </c>
      <c r="AI82" s="38">
        <v>595</v>
      </c>
      <c r="AJ82" s="38">
        <f t="shared" si="2"/>
        <v>119000</v>
      </c>
    </row>
    <row r="83" spans="1:36" x14ac:dyDescent="0.25">
      <c r="A83" s="134"/>
      <c r="B83" s="1" t="s">
        <v>417</v>
      </c>
      <c r="C83" s="3"/>
      <c r="D83" s="1"/>
      <c r="E83" s="1">
        <v>45</v>
      </c>
      <c r="F83" s="1"/>
      <c r="G83" s="1"/>
      <c r="H83" s="1"/>
      <c r="I83" s="1"/>
      <c r="J83" s="1"/>
      <c r="K83" s="1"/>
      <c r="L83" s="1">
        <v>60</v>
      </c>
      <c r="M83" s="1">
        <v>30</v>
      </c>
      <c r="N83" s="1"/>
      <c r="O83" s="1"/>
      <c r="P83" s="1">
        <v>40</v>
      </c>
      <c r="Q83" s="1"/>
      <c r="R83" s="1"/>
      <c r="S83" s="1"/>
      <c r="T83" s="1"/>
      <c r="U83" s="1"/>
      <c r="V83" s="1">
        <v>80</v>
      </c>
      <c r="W83" s="1">
        <v>80</v>
      </c>
      <c r="X83" s="1"/>
      <c r="Y83" s="1">
        <v>105</v>
      </c>
      <c r="Z83" s="1"/>
      <c r="AA83" s="1"/>
      <c r="AB83" s="1"/>
      <c r="AC83" s="1">
        <v>75</v>
      </c>
      <c r="AD83" s="1"/>
      <c r="AE83" s="1"/>
      <c r="AF83" s="1"/>
      <c r="AG83" s="8"/>
      <c r="AH83" s="52">
        <f t="shared" si="3"/>
        <v>515</v>
      </c>
      <c r="AI83" s="38">
        <v>595</v>
      </c>
      <c r="AJ83" s="38">
        <f t="shared" si="2"/>
        <v>306425</v>
      </c>
    </row>
    <row r="84" spans="1:36" x14ac:dyDescent="0.25">
      <c r="A84" s="134"/>
      <c r="B84" s="1" t="s">
        <v>418</v>
      </c>
      <c r="C84" s="3"/>
      <c r="D84" s="1"/>
      <c r="E84" s="1"/>
      <c r="F84" s="1"/>
      <c r="G84" s="1"/>
      <c r="H84" s="1">
        <v>40</v>
      </c>
      <c r="I84" s="1"/>
      <c r="J84" s="1"/>
      <c r="K84" s="1"/>
      <c r="L84" s="1">
        <v>90</v>
      </c>
      <c r="M84" s="1"/>
      <c r="N84" s="1">
        <v>45</v>
      </c>
      <c r="O84" s="1"/>
      <c r="P84" s="1"/>
      <c r="Q84" s="1"/>
      <c r="R84" s="1"/>
      <c r="S84" s="1"/>
      <c r="T84" s="1"/>
      <c r="U84" s="1"/>
      <c r="V84" s="1"/>
      <c r="W84" s="1">
        <v>115</v>
      </c>
      <c r="X84" s="1"/>
      <c r="Y84" s="1"/>
      <c r="Z84" s="1"/>
      <c r="AA84" s="1"/>
      <c r="AB84" s="1"/>
      <c r="AC84" s="1">
        <v>45</v>
      </c>
      <c r="AD84" s="1"/>
      <c r="AE84" s="1"/>
      <c r="AF84" s="1">
        <v>55</v>
      </c>
      <c r="AG84" s="8"/>
      <c r="AH84" s="52">
        <f t="shared" si="3"/>
        <v>390</v>
      </c>
      <c r="AI84" s="38">
        <v>595</v>
      </c>
      <c r="AJ84" s="38">
        <f t="shared" si="2"/>
        <v>232050</v>
      </c>
    </row>
    <row r="85" spans="1:36" x14ac:dyDescent="0.25">
      <c r="A85" s="134"/>
      <c r="B85" s="1" t="s">
        <v>419</v>
      </c>
      <c r="C85" s="3"/>
      <c r="D85" s="1"/>
      <c r="E85" s="1"/>
      <c r="F85" s="1"/>
      <c r="G85" s="1"/>
      <c r="H85" s="1">
        <v>75</v>
      </c>
      <c r="I85" s="1"/>
      <c r="J85" s="1"/>
      <c r="K85" s="1"/>
      <c r="L85" s="1"/>
      <c r="M85" s="1"/>
      <c r="N85" s="1">
        <v>100</v>
      </c>
      <c r="O85" s="1"/>
      <c r="P85" s="1">
        <v>80</v>
      </c>
      <c r="Q85" s="1"/>
      <c r="R85" s="1"/>
      <c r="S85" s="1"/>
      <c r="T85" s="1">
        <v>60</v>
      </c>
      <c r="U85" s="1"/>
      <c r="V85" s="1">
        <v>60</v>
      </c>
      <c r="W85" s="1"/>
      <c r="X85" s="1"/>
      <c r="Y85" s="1">
        <v>70</v>
      </c>
      <c r="Z85" s="1"/>
      <c r="AA85" s="1"/>
      <c r="AB85" s="1">
        <v>45</v>
      </c>
      <c r="AC85" s="1"/>
      <c r="AD85" s="1">
        <v>60</v>
      </c>
      <c r="AE85" s="1"/>
      <c r="AF85" s="1"/>
      <c r="AG85" s="8"/>
      <c r="AH85" s="52">
        <f t="shared" si="3"/>
        <v>550</v>
      </c>
      <c r="AI85" s="38">
        <v>595</v>
      </c>
      <c r="AJ85" s="38">
        <f t="shared" si="2"/>
        <v>327250</v>
      </c>
    </row>
    <row r="86" spans="1:36" x14ac:dyDescent="0.25">
      <c r="A86" s="134"/>
      <c r="B86" s="1" t="s">
        <v>421</v>
      </c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8"/>
      <c r="AH86" s="52">
        <f t="shared" si="3"/>
        <v>0</v>
      </c>
      <c r="AI86" s="38">
        <v>595</v>
      </c>
      <c r="AJ86" s="38">
        <f t="shared" si="2"/>
        <v>0</v>
      </c>
    </row>
    <row r="87" spans="1:36" x14ac:dyDescent="0.25">
      <c r="A87" s="134"/>
      <c r="B87" s="1" t="s">
        <v>422</v>
      </c>
      <c r="C87" s="3"/>
      <c r="D87" s="1"/>
      <c r="E87" s="1"/>
      <c r="F87" s="1"/>
      <c r="G87" s="1"/>
      <c r="H87" s="1">
        <v>125</v>
      </c>
      <c r="I87" s="1"/>
      <c r="J87" s="1"/>
      <c r="K87" s="1">
        <v>60</v>
      </c>
      <c r="L87" s="1">
        <v>45</v>
      </c>
      <c r="M87" s="1"/>
      <c r="N87" s="1">
        <v>45</v>
      </c>
      <c r="O87" s="1"/>
      <c r="P87" s="1">
        <v>60</v>
      </c>
      <c r="Q87" s="1">
        <v>45</v>
      </c>
      <c r="R87" s="1"/>
      <c r="S87" s="1"/>
      <c r="T87" s="1"/>
      <c r="U87" s="1"/>
      <c r="V87" s="1"/>
      <c r="W87" s="1">
        <v>55</v>
      </c>
      <c r="X87" s="1"/>
      <c r="Y87" s="1"/>
      <c r="Z87" s="1">
        <v>45</v>
      </c>
      <c r="AA87" s="1"/>
      <c r="AB87" s="1"/>
      <c r="AC87" s="1"/>
      <c r="AD87" s="1"/>
      <c r="AE87" s="1"/>
      <c r="AF87" s="1"/>
      <c r="AG87" s="8"/>
      <c r="AH87" s="52">
        <f t="shared" si="3"/>
        <v>480</v>
      </c>
      <c r="AI87" s="38">
        <v>595</v>
      </c>
      <c r="AJ87" s="38">
        <f t="shared" si="2"/>
        <v>285600</v>
      </c>
    </row>
    <row r="88" spans="1:36" x14ac:dyDescent="0.25">
      <c r="A88" s="134"/>
      <c r="B88" s="1" t="s">
        <v>423</v>
      </c>
      <c r="C88" s="3"/>
      <c r="D88" s="1"/>
      <c r="E88" s="1"/>
      <c r="F88" s="1"/>
      <c r="G88" s="1"/>
      <c r="H88" s="1"/>
      <c r="I88" s="1">
        <v>90</v>
      </c>
      <c r="J88" s="1"/>
      <c r="K88" s="1"/>
      <c r="L88" s="1">
        <v>40</v>
      </c>
      <c r="M88" s="1"/>
      <c r="N88" s="1"/>
      <c r="O88" s="1"/>
      <c r="P88" s="1">
        <v>80</v>
      </c>
      <c r="Q88" s="1"/>
      <c r="R88" s="1"/>
      <c r="S88" s="1"/>
      <c r="T88" s="1"/>
      <c r="U88" s="1">
        <v>45</v>
      </c>
      <c r="V88" s="1"/>
      <c r="W88" s="1">
        <v>60</v>
      </c>
      <c r="X88" s="1"/>
      <c r="Y88" s="1"/>
      <c r="Z88" s="1"/>
      <c r="AA88" s="1"/>
      <c r="AB88" s="1"/>
      <c r="AC88" s="1"/>
      <c r="AD88" s="1">
        <v>125</v>
      </c>
      <c r="AE88" s="1"/>
      <c r="AF88" s="1"/>
      <c r="AG88" s="8"/>
      <c r="AH88" s="52">
        <f t="shared" si="3"/>
        <v>440</v>
      </c>
      <c r="AI88" s="38">
        <v>595</v>
      </c>
      <c r="AJ88" s="38">
        <f t="shared" si="2"/>
        <v>261800</v>
      </c>
    </row>
    <row r="89" spans="1:36" x14ac:dyDescent="0.25">
      <c r="A89" s="134"/>
      <c r="B89" s="1" t="s">
        <v>425</v>
      </c>
      <c r="C89" s="3"/>
      <c r="D89" s="1"/>
      <c r="E89" s="1"/>
      <c r="F89" s="1"/>
      <c r="G89" s="1"/>
      <c r="H89" s="1"/>
      <c r="I89" s="1"/>
      <c r="J89" s="1">
        <v>80</v>
      </c>
      <c r="K89" s="1"/>
      <c r="L89" s="1"/>
      <c r="M89" s="1"/>
      <c r="N89" s="1">
        <v>80</v>
      </c>
      <c r="O89" s="1">
        <v>45</v>
      </c>
      <c r="P89" s="1"/>
      <c r="Q89" s="1"/>
      <c r="R89" s="1"/>
      <c r="S89" s="1"/>
      <c r="T89" s="1"/>
      <c r="U89" s="1">
        <v>45</v>
      </c>
      <c r="V89" s="1"/>
      <c r="W89" s="1"/>
      <c r="X89" s="1"/>
      <c r="Y89" s="1"/>
      <c r="Z89" s="1"/>
      <c r="AA89" s="1"/>
      <c r="AB89" s="1"/>
      <c r="AC89" s="1">
        <v>125</v>
      </c>
      <c r="AD89" s="1"/>
      <c r="AE89" s="1"/>
      <c r="AF89" s="1"/>
      <c r="AG89" s="8"/>
      <c r="AH89" s="52">
        <f t="shared" si="3"/>
        <v>375</v>
      </c>
      <c r="AI89" s="38">
        <v>595</v>
      </c>
      <c r="AJ89" s="38">
        <f t="shared" si="2"/>
        <v>223125</v>
      </c>
    </row>
    <row r="90" spans="1:36" x14ac:dyDescent="0.25">
      <c r="A90" s="134"/>
      <c r="B90" s="1" t="s">
        <v>427</v>
      </c>
      <c r="C90" s="3"/>
      <c r="D90" s="1"/>
      <c r="E90" s="1"/>
      <c r="F90" s="1"/>
      <c r="G90" s="1"/>
      <c r="H90" s="1">
        <v>45</v>
      </c>
      <c r="I90" s="1"/>
      <c r="J90" s="1"/>
      <c r="K90" s="1"/>
      <c r="L90" s="1">
        <v>55</v>
      </c>
      <c r="M90" s="1"/>
      <c r="N90" s="1"/>
      <c r="O90" s="1">
        <v>50</v>
      </c>
      <c r="P90" s="1">
        <v>60</v>
      </c>
      <c r="Q90" s="1"/>
      <c r="R90" s="1"/>
      <c r="S90" s="1"/>
      <c r="T90" s="1"/>
      <c r="U90" s="1"/>
      <c r="V90" s="1"/>
      <c r="W90" s="1">
        <v>80</v>
      </c>
      <c r="X90" s="1"/>
      <c r="Y90" s="1"/>
      <c r="Z90" s="1">
        <v>75</v>
      </c>
      <c r="AA90" s="1"/>
      <c r="AB90" s="1"/>
      <c r="AC90" s="1"/>
      <c r="AD90" s="1">
        <v>60</v>
      </c>
      <c r="AE90" s="1"/>
      <c r="AF90" s="1"/>
      <c r="AG90" s="8"/>
      <c r="AH90" s="52">
        <f t="shared" si="3"/>
        <v>425</v>
      </c>
      <c r="AI90" s="38">
        <v>595</v>
      </c>
      <c r="AJ90" s="38">
        <f t="shared" si="2"/>
        <v>252875</v>
      </c>
    </row>
    <row r="91" spans="1:36" x14ac:dyDescent="0.25">
      <c r="A91" s="134"/>
      <c r="B91" s="1" t="s">
        <v>428</v>
      </c>
      <c r="C91" s="3"/>
      <c r="D91" s="1"/>
      <c r="E91" s="1">
        <v>60</v>
      </c>
      <c r="F91" s="1"/>
      <c r="G91" s="1"/>
      <c r="H91" s="1"/>
      <c r="I91" s="1"/>
      <c r="J91" s="1">
        <v>60</v>
      </c>
      <c r="K91" s="1"/>
      <c r="L91" s="1"/>
      <c r="M91" s="1"/>
      <c r="N91" s="1">
        <v>60</v>
      </c>
      <c r="O91" s="1"/>
      <c r="P91" s="1"/>
      <c r="Q91" s="1"/>
      <c r="R91" s="1"/>
      <c r="S91" s="1">
        <v>60</v>
      </c>
      <c r="T91" s="1"/>
      <c r="U91" s="1"/>
      <c r="V91" s="1">
        <v>40</v>
      </c>
      <c r="W91" s="1"/>
      <c r="X91" s="1"/>
      <c r="Y91" s="1"/>
      <c r="Z91" s="1"/>
      <c r="AA91" s="1"/>
      <c r="AB91" s="1">
        <v>40</v>
      </c>
      <c r="AC91" s="1"/>
      <c r="AD91" s="1"/>
      <c r="AE91" s="1">
        <v>25</v>
      </c>
      <c r="AF91" s="1"/>
      <c r="AG91" s="8"/>
      <c r="AH91" s="52">
        <f t="shared" si="3"/>
        <v>345</v>
      </c>
      <c r="AI91" s="38">
        <v>595</v>
      </c>
      <c r="AJ91" s="38">
        <f t="shared" si="2"/>
        <v>205275</v>
      </c>
    </row>
    <row r="92" spans="1:36" x14ac:dyDescent="0.25">
      <c r="A92" s="134"/>
      <c r="B92" s="1" t="s">
        <v>429</v>
      </c>
      <c r="C92" s="3"/>
      <c r="D92" s="1"/>
      <c r="E92" s="1"/>
      <c r="F92" s="1"/>
      <c r="G92" s="1">
        <v>150</v>
      </c>
      <c r="H92" s="1"/>
      <c r="I92" s="1">
        <v>60</v>
      </c>
      <c r="J92" s="1"/>
      <c r="K92" s="1"/>
      <c r="L92" s="1"/>
      <c r="M92" s="1"/>
      <c r="N92" s="1"/>
      <c r="O92" s="1"/>
      <c r="P92" s="1">
        <v>60</v>
      </c>
      <c r="Q92" s="1"/>
      <c r="R92" s="1"/>
      <c r="S92" s="1"/>
      <c r="T92" s="1"/>
      <c r="U92" s="1"/>
      <c r="V92" s="1"/>
      <c r="W92" s="1"/>
      <c r="X92" s="1">
        <v>45</v>
      </c>
      <c r="Y92" s="1"/>
      <c r="Z92" s="1"/>
      <c r="AA92" s="1">
        <v>70</v>
      </c>
      <c r="AB92" s="1"/>
      <c r="AC92" s="1"/>
      <c r="AD92" s="1"/>
      <c r="AE92" s="1"/>
      <c r="AF92" s="1"/>
      <c r="AG92" s="8"/>
      <c r="AH92" s="52">
        <f t="shared" si="3"/>
        <v>385</v>
      </c>
      <c r="AI92" s="38">
        <v>595</v>
      </c>
      <c r="AJ92" s="38">
        <f t="shared" si="2"/>
        <v>229075</v>
      </c>
    </row>
    <row r="93" spans="1:36" x14ac:dyDescent="0.25">
      <c r="A93" s="134"/>
      <c r="B93" s="1" t="s">
        <v>430</v>
      </c>
      <c r="C93" s="3"/>
      <c r="D93" s="1"/>
      <c r="E93" s="1"/>
      <c r="F93" s="1"/>
      <c r="G93" s="1"/>
      <c r="H93" s="1">
        <v>55</v>
      </c>
      <c r="I93" s="1"/>
      <c r="J93" s="1"/>
      <c r="K93" s="1">
        <v>50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>
        <v>45</v>
      </c>
      <c r="X93" s="1"/>
      <c r="Y93" s="1"/>
      <c r="Z93" s="1"/>
      <c r="AA93" s="1"/>
      <c r="AB93" s="1"/>
      <c r="AC93" s="1"/>
      <c r="AD93" s="1"/>
      <c r="AE93" s="1">
        <v>20</v>
      </c>
      <c r="AF93" s="1">
        <v>45</v>
      </c>
      <c r="AG93" s="8"/>
      <c r="AH93" s="52">
        <f t="shared" si="3"/>
        <v>215</v>
      </c>
      <c r="AI93" s="38">
        <v>595</v>
      </c>
      <c r="AJ93" s="38">
        <f t="shared" si="2"/>
        <v>127925</v>
      </c>
    </row>
    <row r="94" spans="1:36" x14ac:dyDescent="0.25">
      <c r="A94" s="134"/>
      <c r="B94" s="1" t="s">
        <v>432</v>
      </c>
      <c r="C94" s="3"/>
      <c r="D94" s="1">
        <v>80</v>
      </c>
      <c r="E94" s="1"/>
      <c r="F94" s="1"/>
      <c r="G94" s="1">
        <v>80</v>
      </c>
      <c r="H94" s="1"/>
      <c r="I94" s="1"/>
      <c r="J94" s="1">
        <v>80</v>
      </c>
      <c r="K94" s="1"/>
      <c r="L94" s="1">
        <v>70</v>
      </c>
      <c r="M94" s="1"/>
      <c r="N94" s="1"/>
      <c r="O94" s="1"/>
      <c r="P94" s="1"/>
      <c r="Q94" s="1">
        <v>80</v>
      </c>
      <c r="R94" s="1"/>
      <c r="S94" s="1"/>
      <c r="T94" s="1"/>
      <c r="U94" s="1"/>
      <c r="V94" s="1"/>
      <c r="W94" s="1">
        <v>60</v>
      </c>
      <c r="X94" s="1"/>
      <c r="Y94" s="1">
        <v>85</v>
      </c>
      <c r="Z94" s="1"/>
      <c r="AA94" s="1"/>
      <c r="AB94" s="1"/>
      <c r="AC94" s="1">
        <v>70</v>
      </c>
      <c r="AD94" s="1"/>
      <c r="AE94" s="1">
        <v>45</v>
      </c>
      <c r="AF94" s="1"/>
      <c r="AG94" s="8"/>
      <c r="AH94" s="52">
        <f t="shared" si="3"/>
        <v>650</v>
      </c>
      <c r="AI94" s="38">
        <v>595</v>
      </c>
      <c r="AJ94" s="38">
        <f t="shared" si="2"/>
        <v>386750</v>
      </c>
    </row>
    <row r="95" spans="1:36" x14ac:dyDescent="0.25">
      <c r="A95" s="134"/>
      <c r="B95" s="1" t="s">
        <v>434</v>
      </c>
      <c r="C95" s="3"/>
      <c r="D95" s="1"/>
      <c r="E95" s="1"/>
      <c r="F95" s="1"/>
      <c r="G95" s="1"/>
      <c r="H95" s="1">
        <v>60</v>
      </c>
      <c r="I95" s="1"/>
      <c r="J95" s="1"/>
      <c r="K95" s="1"/>
      <c r="L95" s="1"/>
      <c r="M95" s="1">
        <v>90</v>
      </c>
      <c r="N95" s="1"/>
      <c r="O95" s="1"/>
      <c r="P95" s="1"/>
      <c r="Q95" s="1"/>
      <c r="R95" s="1"/>
      <c r="S95" s="1"/>
      <c r="T95" s="1"/>
      <c r="U95" s="1"/>
      <c r="V95" s="1">
        <v>60</v>
      </c>
      <c r="W95" s="1"/>
      <c r="X95" s="1">
        <v>80</v>
      </c>
      <c r="Y95" s="1"/>
      <c r="Z95" s="1">
        <v>60</v>
      </c>
      <c r="AA95" s="1"/>
      <c r="AB95" s="1"/>
      <c r="AC95" s="1">
        <v>60</v>
      </c>
      <c r="AD95" s="1"/>
      <c r="AE95" s="1"/>
      <c r="AF95" s="1"/>
      <c r="AG95" s="8"/>
      <c r="AH95" s="52">
        <f t="shared" si="3"/>
        <v>410</v>
      </c>
      <c r="AI95" s="38">
        <v>595</v>
      </c>
      <c r="AJ95" s="38">
        <f t="shared" si="2"/>
        <v>243950</v>
      </c>
    </row>
    <row r="96" spans="1:36" x14ac:dyDescent="0.25">
      <c r="A96" s="134"/>
      <c r="B96" s="1" t="s">
        <v>436</v>
      </c>
      <c r="C96" s="3"/>
      <c r="D96" s="1"/>
      <c r="E96" s="1"/>
      <c r="F96" s="1"/>
      <c r="G96" s="1">
        <v>160</v>
      </c>
      <c r="H96" s="1"/>
      <c r="I96" s="1"/>
      <c r="J96" s="1"/>
      <c r="K96" s="1"/>
      <c r="L96" s="1"/>
      <c r="M96" s="1"/>
      <c r="N96" s="1"/>
      <c r="O96" s="1">
        <v>80</v>
      </c>
      <c r="P96" s="1"/>
      <c r="Q96" s="1"/>
      <c r="R96" s="1"/>
      <c r="S96" s="1"/>
      <c r="T96" s="1"/>
      <c r="U96" s="1"/>
      <c r="V96" s="1">
        <v>55</v>
      </c>
      <c r="W96" s="1"/>
      <c r="X96" s="1"/>
      <c r="Y96" s="1"/>
      <c r="Z96" s="1">
        <v>45</v>
      </c>
      <c r="AA96" s="1"/>
      <c r="AB96" s="1"/>
      <c r="AC96" s="1"/>
      <c r="AD96" s="1"/>
      <c r="AE96" s="1">
        <v>55</v>
      </c>
      <c r="AF96" s="1">
        <v>40</v>
      </c>
      <c r="AG96" s="8"/>
      <c r="AH96" s="52">
        <f t="shared" si="3"/>
        <v>435</v>
      </c>
      <c r="AI96" s="38">
        <v>595</v>
      </c>
      <c r="AJ96" s="38">
        <f t="shared" si="2"/>
        <v>258825</v>
      </c>
    </row>
    <row r="97" spans="1:36" x14ac:dyDescent="0.25">
      <c r="A97" s="134"/>
      <c r="B97" s="1" t="s">
        <v>437</v>
      </c>
      <c r="C97" s="3"/>
      <c r="D97" s="1">
        <v>50</v>
      </c>
      <c r="E97" s="1"/>
      <c r="F97" s="1"/>
      <c r="G97" s="1"/>
      <c r="H97" s="1"/>
      <c r="I97" s="1"/>
      <c r="J97" s="1">
        <v>40</v>
      </c>
      <c r="K97" s="1"/>
      <c r="L97" s="1"/>
      <c r="M97" s="1"/>
      <c r="N97" s="1"/>
      <c r="O97" s="1">
        <v>20</v>
      </c>
      <c r="P97" s="1"/>
      <c r="Q97" s="1">
        <v>45</v>
      </c>
      <c r="R97" s="1"/>
      <c r="S97" s="1"/>
      <c r="T97" s="1"/>
      <c r="U97" s="1"/>
      <c r="V97" s="1"/>
      <c r="W97" s="1"/>
      <c r="X97" s="1">
        <v>40</v>
      </c>
      <c r="Y97" s="1"/>
      <c r="Z97" s="1"/>
      <c r="AA97" s="1"/>
      <c r="AB97" s="1">
        <v>75</v>
      </c>
      <c r="AC97" s="1"/>
      <c r="AD97" s="1"/>
      <c r="AE97" s="1">
        <v>40</v>
      </c>
      <c r="AF97" s="1"/>
      <c r="AG97" s="8"/>
      <c r="AH97" s="52">
        <f t="shared" si="3"/>
        <v>310</v>
      </c>
      <c r="AI97" s="38">
        <v>595</v>
      </c>
      <c r="AJ97" s="38">
        <f t="shared" si="2"/>
        <v>184450</v>
      </c>
    </row>
    <row r="98" spans="1:36" x14ac:dyDescent="0.25">
      <c r="A98" s="134"/>
      <c r="B98" s="1" t="s">
        <v>438</v>
      </c>
      <c r="C98" s="3"/>
      <c r="D98" s="1"/>
      <c r="E98" s="1"/>
      <c r="F98" s="1"/>
      <c r="G98" s="1"/>
      <c r="H98" s="1">
        <v>70</v>
      </c>
      <c r="I98" s="1"/>
      <c r="J98" s="1"/>
      <c r="K98" s="1"/>
      <c r="L98" s="1">
        <v>80</v>
      </c>
      <c r="M98" s="1"/>
      <c r="N98" s="1"/>
      <c r="O98" s="1"/>
      <c r="P98" s="1"/>
      <c r="Q98" s="1">
        <v>90</v>
      </c>
      <c r="R98" s="1"/>
      <c r="S98" s="1"/>
      <c r="T98" s="1"/>
      <c r="U98" s="1"/>
      <c r="V98" s="1"/>
      <c r="W98" s="1"/>
      <c r="X98" s="1"/>
      <c r="Y98" s="1"/>
      <c r="Z98" s="1">
        <v>70</v>
      </c>
      <c r="AA98" s="1"/>
      <c r="AB98" s="1"/>
      <c r="AC98" s="1"/>
      <c r="AD98" s="1"/>
      <c r="AE98" s="1"/>
      <c r="AF98" s="1">
        <v>50</v>
      </c>
      <c r="AG98" s="8"/>
      <c r="AH98" s="52">
        <f t="shared" si="3"/>
        <v>360</v>
      </c>
      <c r="AI98" s="38">
        <v>595</v>
      </c>
      <c r="AJ98" s="38">
        <f t="shared" si="2"/>
        <v>214200</v>
      </c>
    </row>
    <row r="99" spans="1:36" x14ac:dyDescent="0.25">
      <c r="A99" s="134"/>
      <c r="B99" s="1" t="s">
        <v>440</v>
      </c>
      <c r="C99" s="3"/>
      <c r="D99" s="1"/>
      <c r="E99" s="1"/>
      <c r="F99" s="1"/>
      <c r="G99" s="1"/>
      <c r="H99" s="1"/>
      <c r="I99" s="1">
        <v>10</v>
      </c>
      <c r="J99" s="1"/>
      <c r="K99" s="1"/>
      <c r="L99" s="1"/>
      <c r="M99" s="1"/>
      <c r="N99" s="1"/>
      <c r="O99" s="1">
        <v>35</v>
      </c>
      <c r="P99" s="1"/>
      <c r="Q99" s="1"/>
      <c r="R99" s="1"/>
      <c r="S99" s="1"/>
      <c r="T99" s="1"/>
      <c r="U99" s="1"/>
      <c r="V99" s="1">
        <v>60</v>
      </c>
      <c r="W99" s="1"/>
      <c r="X99" s="1"/>
      <c r="Y99" s="1"/>
      <c r="Z99" s="1"/>
      <c r="AA99" s="1"/>
      <c r="AB99" s="1">
        <v>60</v>
      </c>
      <c r="AC99" s="1"/>
      <c r="AD99" s="1"/>
      <c r="AE99" s="1"/>
      <c r="AF99" s="1"/>
      <c r="AG99" s="8"/>
      <c r="AH99" s="52">
        <f t="shared" si="3"/>
        <v>165</v>
      </c>
      <c r="AI99" s="38">
        <v>595</v>
      </c>
      <c r="AJ99" s="38">
        <f t="shared" si="2"/>
        <v>98175</v>
      </c>
    </row>
    <row r="100" spans="1:36" x14ac:dyDescent="0.25">
      <c r="A100" s="134"/>
      <c r="B100" s="1" t="s">
        <v>441</v>
      </c>
      <c r="C100" s="3"/>
      <c r="D100" s="1">
        <v>70</v>
      </c>
      <c r="E100" s="1"/>
      <c r="F100" s="1"/>
      <c r="G100" s="1">
        <v>80</v>
      </c>
      <c r="H100" s="1"/>
      <c r="I100" s="1"/>
      <c r="J100" s="1"/>
      <c r="K100" s="1"/>
      <c r="L100" s="1">
        <v>80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>
        <v>45</v>
      </c>
      <c r="X100" s="1"/>
      <c r="Y100" s="1">
        <v>50</v>
      </c>
      <c r="Z100" s="1"/>
      <c r="AA100" s="1"/>
      <c r="AB100" s="1"/>
      <c r="AC100" s="1"/>
      <c r="AD100" s="1"/>
      <c r="AE100" s="1"/>
      <c r="AF100" s="1">
        <v>60</v>
      </c>
      <c r="AG100" s="8"/>
      <c r="AH100" s="52">
        <f t="shared" si="3"/>
        <v>385</v>
      </c>
      <c r="AI100" s="38">
        <v>595</v>
      </c>
      <c r="AJ100" s="38">
        <f t="shared" si="2"/>
        <v>229075</v>
      </c>
    </row>
    <row r="101" spans="1:36" x14ac:dyDescent="0.25">
      <c r="A101" s="134"/>
      <c r="B101" s="1" t="s">
        <v>443</v>
      </c>
      <c r="C101" s="3"/>
      <c r="D101" s="1"/>
      <c r="E101" s="1">
        <v>75</v>
      </c>
      <c r="F101" s="1"/>
      <c r="G101" s="1"/>
      <c r="H101" s="1"/>
      <c r="I101" s="1"/>
      <c r="J101" s="1"/>
      <c r="K101" s="1"/>
      <c r="L101" s="1"/>
      <c r="M101" s="1"/>
      <c r="N101" s="1">
        <v>50</v>
      </c>
      <c r="O101" s="1"/>
      <c r="P101" s="1"/>
      <c r="Q101" s="1"/>
      <c r="R101" s="1"/>
      <c r="S101" s="1"/>
      <c r="T101" s="1"/>
      <c r="U101" s="1">
        <v>60</v>
      </c>
      <c r="V101" s="1"/>
      <c r="W101" s="1">
        <v>70</v>
      </c>
      <c r="X101" s="1"/>
      <c r="Y101" s="1"/>
      <c r="Z101" s="1"/>
      <c r="AA101" s="1"/>
      <c r="AB101" s="1">
        <v>50</v>
      </c>
      <c r="AC101" s="1"/>
      <c r="AD101" s="1"/>
      <c r="AE101" s="1"/>
      <c r="AF101" s="1">
        <v>50</v>
      </c>
      <c r="AG101" s="8"/>
      <c r="AH101" s="52">
        <f t="shared" si="3"/>
        <v>355</v>
      </c>
      <c r="AI101" s="38">
        <v>595</v>
      </c>
      <c r="AJ101" s="38">
        <f t="shared" si="2"/>
        <v>211225</v>
      </c>
    </row>
    <row r="102" spans="1:36" x14ac:dyDescent="0.25">
      <c r="A102" s="134"/>
      <c r="B102" s="1" t="s">
        <v>444</v>
      </c>
      <c r="C102" s="3"/>
      <c r="D102" s="1"/>
      <c r="E102" s="1"/>
      <c r="F102" s="1"/>
      <c r="G102" s="1">
        <v>55</v>
      </c>
      <c r="H102" s="1"/>
      <c r="I102" s="1"/>
      <c r="J102" s="1"/>
      <c r="K102" s="1">
        <v>100</v>
      </c>
      <c r="L102" s="1"/>
      <c r="M102" s="1"/>
      <c r="N102" s="1"/>
      <c r="O102" s="1"/>
      <c r="P102" s="1">
        <v>100</v>
      </c>
      <c r="Q102" s="1"/>
      <c r="R102" s="1"/>
      <c r="S102" s="1"/>
      <c r="T102" s="1"/>
      <c r="U102" s="1"/>
      <c r="V102" s="1"/>
      <c r="W102" s="1">
        <v>150</v>
      </c>
      <c r="X102" s="1"/>
      <c r="Y102" s="1"/>
      <c r="Z102" s="1">
        <v>60</v>
      </c>
      <c r="AA102" s="1"/>
      <c r="AB102" s="1"/>
      <c r="AC102" s="1"/>
      <c r="AD102" s="1"/>
      <c r="AE102" s="1"/>
      <c r="AF102" s="1">
        <v>70</v>
      </c>
      <c r="AG102" s="8"/>
      <c r="AH102" s="52">
        <f t="shared" si="3"/>
        <v>535</v>
      </c>
      <c r="AI102" s="38">
        <v>595</v>
      </c>
      <c r="AJ102" s="38">
        <f t="shared" si="2"/>
        <v>318325</v>
      </c>
    </row>
    <row r="103" spans="1:36" x14ac:dyDescent="0.25">
      <c r="A103" s="134"/>
      <c r="B103" s="1" t="s">
        <v>445</v>
      </c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>
        <v>90</v>
      </c>
      <c r="Q103" s="1"/>
      <c r="R103" s="1"/>
      <c r="S103" s="1"/>
      <c r="T103" s="1"/>
      <c r="U103" s="1"/>
      <c r="V103" s="1"/>
      <c r="W103" s="1"/>
      <c r="X103" s="1">
        <v>80</v>
      </c>
      <c r="Y103" s="1"/>
      <c r="Z103" s="1"/>
      <c r="AA103" s="1"/>
      <c r="AB103" s="1"/>
      <c r="AC103" s="1"/>
      <c r="AD103" s="1"/>
      <c r="AE103" s="1"/>
      <c r="AF103" s="1"/>
      <c r="AG103" s="8"/>
      <c r="AH103" s="52">
        <f t="shared" si="3"/>
        <v>170</v>
      </c>
      <c r="AI103" s="38">
        <v>595</v>
      </c>
      <c r="AJ103" s="38">
        <f t="shared" si="2"/>
        <v>101150</v>
      </c>
    </row>
    <row r="104" spans="1:36" x14ac:dyDescent="0.25">
      <c r="A104" s="134"/>
      <c r="B104" s="1" t="s">
        <v>446</v>
      </c>
      <c r="C104" s="3"/>
      <c r="D104" s="1">
        <v>60</v>
      </c>
      <c r="E104" s="1"/>
      <c r="F104" s="1"/>
      <c r="G104" s="1"/>
      <c r="H104" s="1">
        <v>50</v>
      </c>
      <c r="I104" s="1"/>
      <c r="J104" s="1"/>
      <c r="K104" s="1"/>
      <c r="L104" s="1">
        <v>60</v>
      </c>
      <c r="M104" s="1"/>
      <c r="N104" s="1"/>
      <c r="O104" s="1"/>
      <c r="P104" s="1">
        <v>80</v>
      </c>
      <c r="Q104" s="1"/>
      <c r="R104" s="1"/>
      <c r="S104" s="1"/>
      <c r="T104" s="1"/>
      <c r="U104" s="1"/>
      <c r="V104" s="1">
        <v>50</v>
      </c>
      <c r="W104" s="1"/>
      <c r="X104" s="1"/>
      <c r="Y104" s="1"/>
      <c r="Z104" s="1">
        <v>60</v>
      </c>
      <c r="AA104" s="1"/>
      <c r="AB104" s="1"/>
      <c r="AC104" s="1"/>
      <c r="AD104" s="1"/>
      <c r="AE104" s="1">
        <v>40</v>
      </c>
      <c r="AF104" s="1"/>
      <c r="AG104" s="8"/>
      <c r="AH104" s="52">
        <f t="shared" si="3"/>
        <v>400</v>
      </c>
      <c r="AI104" s="38">
        <v>595</v>
      </c>
      <c r="AJ104" s="38">
        <f t="shared" si="2"/>
        <v>238000</v>
      </c>
    </row>
    <row r="105" spans="1:36" x14ac:dyDescent="0.25">
      <c r="A105" s="134"/>
      <c r="B105" s="1" t="s">
        <v>447</v>
      </c>
      <c r="C105" s="3"/>
      <c r="D105" s="1"/>
      <c r="E105" s="1"/>
      <c r="F105" s="1"/>
      <c r="G105" s="1"/>
      <c r="H105" s="1"/>
      <c r="I105" s="1">
        <v>80</v>
      </c>
      <c r="J105" s="1"/>
      <c r="K105" s="1"/>
      <c r="L105" s="1">
        <v>80</v>
      </c>
      <c r="M105" s="1"/>
      <c r="N105" s="1"/>
      <c r="O105" s="1"/>
      <c r="P105" s="1"/>
      <c r="Q105" s="1"/>
      <c r="R105" s="1"/>
      <c r="S105" s="1"/>
      <c r="T105" s="1"/>
      <c r="U105" s="1"/>
      <c r="V105" s="1">
        <v>70</v>
      </c>
      <c r="W105" s="1">
        <v>45</v>
      </c>
      <c r="X105" s="1"/>
      <c r="Y105" s="1"/>
      <c r="Z105" s="1"/>
      <c r="AA105" s="1"/>
      <c r="AB105" s="1"/>
      <c r="AC105" s="1"/>
      <c r="AD105" s="1"/>
      <c r="AE105" s="1"/>
      <c r="AF105" s="1"/>
      <c r="AG105" s="8"/>
      <c r="AH105" s="52">
        <f t="shared" si="3"/>
        <v>275</v>
      </c>
      <c r="AI105" s="38">
        <v>595</v>
      </c>
      <c r="AJ105" s="38">
        <f t="shared" si="2"/>
        <v>163625</v>
      </c>
    </row>
    <row r="106" spans="1:36" x14ac:dyDescent="0.25">
      <c r="A106" s="134"/>
      <c r="B106" s="1" t="s">
        <v>449</v>
      </c>
      <c r="C106" s="3"/>
      <c r="D106" s="1"/>
      <c r="E106" s="1">
        <v>150</v>
      </c>
      <c r="F106" s="1"/>
      <c r="G106" s="1"/>
      <c r="H106" s="1"/>
      <c r="I106" s="1"/>
      <c r="J106" s="1"/>
      <c r="K106" s="1"/>
      <c r="L106" s="1">
        <v>90</v>
      </c>
      <c r="M106" s="1"/>
      <c r="N106" s="1"/>
      <c r="O106" s="1"/>
      <c r="P106" s="1"/>
      <c r="Q106" s="1">
        <v>65</v>
      </c>
      <c r="R106" s="1"/>
      <c r="S106" s="1"/>
      <c r="T106" s="1"/>
      <c r="U106" s="1">
        <v>80</v>
      </c>
      <c r="V106" s="1"/>
      <c r="W106" s="1"/>
      <c r="X106" s="1"/>
      <c r="Y106" s="1"/>
      <c r="Z106" s="1"/>
      <c r="AA106" s="1"/>
      <c r="AB106" s="1"/>
      <c r="AC106" s="1">
        <v>50</v>
      </c>
      <c r="AD106" s="1"/>
      <c r="AE106" s="1">
        <v>50</v>
      </c>
      <c r="AF106" s="1"/>
      <c r="AG106" s="8"/>
      <c r="AH106" s="52">
        <f t="shared" si="3"/>
        <v>485</v>
      </c>
      <c r="AI106" s="38">
        <v>595</v>
      </c>
      <c r="AJ106" s="38">
        <f t="shared" si="2"/>
        <v>288575</v>
      </c>
    </row>
    <row r="107" spans="1:36" x14ac:dyDescent="0.25">
      <c r="A107" s="134"/>
      <c r="B107" s="1" t="s">
        <v>451</v>
      </c>
      <c r="C107" s="3"/>
      <c r="D107" s="1"/>
      <c r="E107" s="1"/>
      <c r="F107" s="1"/>
      <c r="G107" s="1">
        <v>80</v>
      </c>
      <c r="H107" s="1"/>
      <c r="I107" s="1"/>
      <c r="J107" s="1"/>
      <c r="K107" s="1"/>
      <c r="L107" s="1">
        <v>50</v>
      </c>
      <c r="M107" s="1"/>
      <c r="N107" s="1">
        <v>45</v>
      </c>
      <c r="O107" s="1"/>
      <c r="P107" s="1">
        <v>40</v>
      </c>
      <c r="Q107" s="1"/>
      <c r="R107" s="1"/>
      <c r="S107" s="1"/>
      <c r="T107" s="1"/>
      <c r="U107" s="1"/>
      <c r="V107" s="1"/>
      <c r="W107" s="1"/>
      <c r="X107" s="1">
        <v>100</v>
      </c>
      <c r="Y107" s="1"/>
      <c r="Z107" s="1"/>
      <c r="AA107" s="1"/>
      <c r="AB107" s="1">
        <v>75</v>
      </c>
      <c r="AC107" s="1"/>
      <c r="AD107" s="1"/>
      <c r="AE107" s="1">
        <v>40</v>
      </c>
      <c r="AF107" s="1"/>
      <c r="AG107" s="8"/>
      <c r="AH107" s="52">
        <f t="shared" si="3"/>
        <v>430</v>
      </c>
      <c r="AI107" s="38">
        <v>595</v>
      </c>
      <c r="AJ107" s="38">
        <f t="shared" si="2"/>
        <v>255850</v>
      </c>
    </row>
    <row r="108" spans="1:36" x14ac:dyDescent="0.25">
      <c r="A108" s="134"/>
      <c r="B108" s="1" t="s">
        <v>453</v>
      </c>
      <c r="C108" s="3"/>
      <c r="D108" s="1"/>
      <c r="E108" s="1"/>
      <c r="F108" s="1"/>
      <c r="G108" s="1"/>
      <c r="H108" s="1"/>
      <c r="I108" s="1"/>
      <c r="J108" s="1"/>
      <c r="K108" s="1">
        <v>45</v>
      </c>
      <c r="L108" s="1"/>
      <c r="M108" s="1"/>
      <c r="N108" s="1"/>
      <c r="O108" s="1"/>
      <c r="P108" s="1"/>
      <c r="Q108" s="1"/>
      <c r="R108" s="1"/>
      <c r="S108" s="1"/>
      <c r="T108" s="1"/>
      <c r="U108" s="1">
        <v>40</v>
      </c>
      <c r="V108" s="1"/>
      <c r="W108" s="1"/>
      <c r="X108" s="1">
        <v>45</v>
      </c>
      <c r="Y108" s="1"/>
      <c r="Z108" s="1"/>
      <c r="AA108" s="1"/>
      <c r="AB108" s="1">
        <v>30</v>
      </c>
      <c r="AC108" s="1"/>
      <c r="AD108" s="1"/>
      <c r="AE108" s="1"/>
      <c r="AF108" s="1"/>
      <c r="AG108" s="8"/>
      <c r="AH108" s="52">
        <f t="shared" si="3"/>
        <v>160</v>
      </c>
      <c r="AI108" s="38">
        <v>595</v>
      </c>
      <c r="AJ108" s="38">
        <f t="shared" si="2"/>
        <v>95200</v>
      </c>
    </row>
    <row r="109" spans="1:36" x14ac:dyDescent="0.25">
      <c r="A109" s="134"/>
      <c r="B109" s="1" t="s">
        <v>455</v>
      </c>
      <c r="C109" s="3"/>
      <c r="D109" s="1"/>
      <c r="E109" s="1"/>
      <c r="F109" s="1"/>
      <c r="G109" s="1"/>
      <c r="H109" s="1">
        <v>70</v>
      </c>
      <c r="I109" s="1"/>
      <c r="J109" s="1"/>
      <c r="K109" s="1"/>
      <c r="L109" s="1"/>
      <c r="M109" s="1"/>
      <c r="N109" s="1"/>
      <c r="O109" s="1">
        <v>80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>
        <v>80</v>
      </c>
      <c r="AC109" s="1"/>
      <c r="AD109" s="1"/>
      <c r="AE109" s="1"/>
      <c r="AF109" s="1"/>
      <c r="AG109" s="8"/>
      <c r="AH109" s="52">
        <f t="shared" si="3"/>
        <v>230</v>
      </c>
      <c r="AI109" s="38">
        <v>595</v>
      </c>
      <c r="AJ109" s="38">
        <f t="shared" si="2"/>
        <v>136850</v>
      </c>
    </row>
    <row r="110" spans="1:36" x14ac:dyDescent="0.25">
      <c r="A110" s="134"/>
      <c r="B110" s="1" t="s">
        <v>457</v>
      </c>
      <c r="C110" s="3"/>
      <c r="D110" s="1"/>
      <c r="E110" s="1"/>
      <c r="F110" s="1"/>
      <c r="G110" s="1">
        <v>45</v>
      </c>
      <c r="H110" s="1"/>
      <c r="I110" s="1"/>
      <c r="J110" s="1"/>
      <c r="K110" s="1"/>
      <c r="L110" s="1">
        <v>60</v>
      </c>
      <c r="M110" s="1"/>
      <c r="N110" s="1"/>
      <c r="O110" s="1"/>
      <c r="P110" s="1"/>
      <c r="Q110" s="1">
        <v>60</v>
      </c>
      <c r="R110" s="1"/>
      <c r="S110" s="1"/>
      <c r="T110" s="1"/>
      <c r="U110" s="1"/>
      <c r="V110" s="1">
        <v>70</v>
      </c>
      <c r="W110" s="1"/>
      <c r="X110" s="1">
        <v>45</v>
      </c>
      <c r="Y110" s="1"/>
      <c r="Z110" s="1"/>
      <c r="AA110" s="1"/>
      <c r="AB110" s="1"/>
      <c r="AC110" s="1"/>
      <c r="AD110" s="1"/>
      <c r="AE110" s="1">
        <v>80</v>
      </c>
      <c r="AF110" s="1"/>
      <c r="AG110" s="8"/>
      <c r="AH110" s="52">
        <f t="shared" si="3"/>
        <v>360</v>
      </c>
      <c r="AI110" s="38">
        <v>595</v>
      </c>
      <c r="AJ110" s="38">
        <f t="shared" si="2"/>
        <v>214200</v>
      </c>
    </row>
    <row r="111" spans="1:36" x14ac:dyDescent="0.25">
      <c r="A111" s="134"/>
      <c r="B111" s="1" t="s">
        <v>459</v>
      </c>
      <c r="C111" s="3"/>
      <c r="D111" s="1"/>
      <c r="E111" s="1"/>
      <c r="F111" s="1"/>
      <c r="G111" s="1"/>
      <c r="H111" s="1"/>
      <c r="I111" s="1">
        <v>80</v>
      </c>
      <c r="J111" s="1"/>
      <c r="K111" s="1"/>
      <c r="L111" s="1"/>
      <c r="M111" s="1"/>
      <c r="N111" s="1"/>
      <c r="O111" s="1"/>
      <c r="P111" s="1">
        <v>40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8"/>
      <c r="AH111" s="52">
        <f t="shared" si="3"/>
        <v>120</v>
      </c>
      <c r="AI111" s="38">
        <v>595</v>
      </c>
      <c r="AJ111" s="38">
        <f t="shared" si="2"/>
        <v>71400</v>
      </c>
    </row>
    <row r="112" spans="1:36" x14ac:dyDescent="0.25">
      <c r="A112" s="134"/>
      <c r="B112" s="1" t="s">
        <v>461</v>
      </c>
      <c r="C112" s="3"/>
      <c r="D112" s="1">
        <v>45</v>
      </c>
      <c r="E112" s="1"/>
      <c r="F112" s="1"/>
      <c r="G112" s="1"/>
      <c r="H112" s="1"/>
      <c r="I112" s="1"/>
      <c r="J112" s="1"/>
      <c r="K112" s="1">
        <v>45</v>
      </c>
      <c r="L112" s="1"/>
      <c r="M112" s="1"/>
      <c r="N112" s="1">
        <v>60</v>
      </c>
      <c r="O112" s="1"/>
      <c r="P112" s="1">
        <v>60</v>
      </c>
      <c r="Q112" s="1"/>
      <c r="R112" s="1"/>
      <c r="S112" s="1"/>
      <c r="T112" s="1"/>
      <c r="U112" s="1"/>
      <c r="V112" s="1"/>
      <c r="W112" s="1">
        <v>50</v>
      </c>
      <c r="X112" s="1"/>
      <c r="Y112" s="1"/>
      <c r="Z112" s="1"/>
      <c r="AA112" s="1"/>
      <c r="AB112" s="1"/>
      <c r="AC112" s="1"/>
      <c r="AD112" s="1">
        <v>20</v>
      </c>
      <c r="AE112" s="1"/>
      <c r="AF112" s="1">
        <v>90</v>
      </c>
      <c r="AG112" s="8"/>
      <c r="AH112" s="52">
        <f t="shared" si="3"/>
        <v>370</v>
      </c>
      <c r="AI112" s="38">
        <v>595</v>
      </c>
      <c r="AJ112" s="38">
        <f t="shared" si="2"/>
        <v>220150</v>
      </c>
    </row>
    <row r="113" spans="1:36" x14ac:dyDescent="0.25">
      <c r="A113" s="134"/>
      <c r="B113" s="1" t="s">
        <v>463</v>
      </c>
      <c r="C113" s="3"/>
      <c r="D113" s="1"/>
      <c r="E113" s="1">
        <v>75</v>
      </c>
      <c r="F113" s="1"/>
      <c r="G113" s="1"/>
      <c r="H113" s="1"/>
      <c r="I113" s="1"/>
      <c r="J113" s="1"/>
      <c r="K113" s="1">
        <v>80</v>
      </c>
      <c r="L113" s="1"/>
      <c r="M113" s="1"/>
      <c r="N113" s="1"/>
      <c r="O113" s="1"/>
      <c r="P113" s="1">
        <v>70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>
        <v>70</v>
      </c>
      <c r="AC113" s="1"/>
      <c r="AD113" s="1"/>
      <c r="AE113" s="1"/>
      <c r="AF113" s="1"/>
      <c r="AG113" s="8"/>
      <c r="AH113" s="52">
        <f t="shared" si="3"/>
        <v>295</v>
      </c>
      <c r="AI113" s="38">
        <v>595</v>
      </c>
      <c r="AJ113" s="38">
        <f t="shared" si="2"/>
        <v>175525</v>
      </c>
    </row>
    <row r="114" spans="1:36" x14ac:dyDescent="0.25">
      <c r="A114" s="134"/>
      <c r="B114" s="1" t="s">
        <v>464</v>
      </c>
      <c r="C114" s="3"/>
      <c r="D114" s="1"/>
      <c r="E114" s="1"/>
      <c r="F114" s="1"/>
      <c r="G114" s="1"/>
      <c r="H114" s="1"/>
      <c r="I114" s="1">
        <v>90</v>
      </c>
      <c r="J114" s="1"/>
      <c r="K114" s="1"/>
      <c r="L114" s="1"/>
      <c r="M114" s="1"/>
      <c r="N114" s="1">
        <v>48</v>
      </c>
      <c r="O114" s="1"/>
      <c r="P114" s="1"/>
      <c r="Q114" s="1"/>
      <c r="R114" s="1"/>
      <c r="S114" s="1"/>
      <c r="T114" s="1"/>
      <c r="U114" s="1"/>
      <c r="V114" s="1">
        <v>125</v>
      </c>
      <c r="W114" s="1"/>
      <c r="X114" s="1"/>
      <c r="Y114" s="1"/>
      <c r="Z114" s="1"/>
      <c r="AA114" s="1"/>
      <c r="AB114" s="1">
        <v>60</v>
      </c>
      <c r="AC114" s="1"/>
      <c r="AD114" s="1">
        <v>40</v>
      </c>
      <c r="AE114" s="1"/>
      <c r="AF114" s="1"/>
      <c r="AG114" s="8"/>
      <c r="AH114" s="52">
        <f t="shared" si="3"/>
        <v>363</v>
      </c>
      <c r="AI114" s="38">
        <v>595</v>
      </c>
      <c r="AJ114" s="38">
        <f t="shared" si="2"/>
        <v>215985</v>
      </c>
    </row>
    <row r="115" spans="1:36" x14ac:dyDescent="0.25">
      <c r="A115" s="134"/>
      <c r="B115" s="1" t="s">
        <v>466</v>
      </c>
      <c r="C115" s="3"/>
      <c r="D115" s="1"/>
      <c r="E115" s="1">
        <v>60</v>
      </c>
      <c r="F115" s="1"/>
      <c r="G115" s="1"/>
      <c r="H115" s="1"/>
      <c r="I115" s="1"/>
      <c r="J115" s="1">
        <v>100</v>
      </c>
      <c r="K115" s="1"/>
      <c r="L115" s="1"/>
      <c r="M115" s="1"/>
      <c r="N115" s="1"/>
      <c r="O115" s="1">
        <v>45</v>
      </c>
      <c r="P115" s="1"/>
      <c r="Q115" s="1"/>
      <c r="R115" s="1"/>
      <c r="S115" s="1"/>
      <c r="T115" s="1"/>
      <c r="U115" s="1"/>
      <c r="V115" s="1"/>
      <c r="W115" s="1">
        <v>60</v>
      </c>
      <c r="X115" s="1">
        <v>45</v>
      </c>
      <c r="Y115" s="1"/>
      <c r="Z115" s="1"/>
      <c r="AA115" s="1"/>
      <c r="AB115" s="1"/>
      <c r="AC115" s="1"/>
      <c r="AD115" s="1"/>
      <c r="AE115" s="1">
        <v>120</v>
      </c>
      <c r="AF115" s="1">
        <v>40</v>
      </c>
      <c r="AG115" s="8"/>
      <c r="AH115" s="52">
        <f t="shared" si="3"/>
        <v>470</v>
      </c>
      <c r="AI115" s="38">
        <v>595</v>
      </c>
      <c r="AJ115" s="38">
        <f t="shared" si="2"/>
        <v>279650</v>
      </c>
    </row>
    <row r="116" spans="1:36" x14ac:dyDescent="0.25">
      <c r="A116" s="134"/>
      <c r="B116" s="1" t="s">
        <v>467</v>
      </c>
      <c r="C116" s="3"/>
      <c r="D116" s="1"/>
      <c r="E116" s="1"/>
      <c r="F116" s="1"/>
      <c r="G116" s="1"/>
      <c r="H116" s="1">
        <v>45</v>
      </c>
      <c r="I116" s="1">
        <v>60</v>
      </c>
      <c r="J116" s="1"/>
      <c r="K116" s="1">
        <v>50</v>
      </c>
      <c r="L116" s="1"/>
      <c r="M116" s="1"/>
      <c r="N116" s="1"/>
      <c r="O116" s="1"/>
      <c r="P116" s="1">
        <v>40</v>
      </c>
      <c r="Q116" s="1"/>
      <c r="R116" s="1"/>
      <c r="S116" s="1"/>
      <c r="T116" s="1"/>
      <c r="U116" s="1"/>
      <c r="V116" s="1"/>
      <c r="W116" s="1"/>
      <c r="X116" s="1">
        <v>120</v>
      </c>
      <c r="Y116" s="1"/>
      <c r="Z116" s="1"/>
      <c r="AA116" s="1"/>
      <c r="AB116" s="1"/>
      <c r="AC116" s="1"/>
      <c r="AD116" s="1"/>
      <c r="AE116" s="1"/>
      <c r="AF116" s="1"/>
      <c r="AG116" s="8"/>
      <c r="AH116" s="52">
        <f t="shared" si="3"/>
        <v>315</v>
      </c>
      <c r="AI116" s="38">
        <v>595</v>
      </c>
      <c r="AJ116" s="38">
        <f t="shared" si="2"/>
        <v>187425</v>
      </c>
    </row>
    <row r="117" spans="1:36" x14ac:dyDescent="0.25">
      <c r="A117" s="134"/>
      <c r="B117" s="4" t="s">
        <v>469</v>
      </c>
      <c r="C117" s="23"/>
      <c r="D117" s="4">
        <v>55</v>
      </c>
      <c r="E117" s="4">
        <v>80</v>
      </c>
      <c r="F117" s="4"/>
      <c r="G117" s="4"/>
      <c r="H117" s="4"/>
      <c r="I117" s="4">
        <v>45</v>
      </c>
      <c r="J117" s="4"/>
      <c r="K117" s="4">
        <v>50</v>
      </c>
      <c r="L117" s="4"/>
      <c r="M117" s="4"/>
      <c r="N117" s="4"/>
      <c r="O117" s="4">
        <v>45</v>
      </c>
      <c r="P117" s="4"/>
      <c r="Q117" s="4">
        <v>45</v>
      </c>
      <c r="R117" s="4"/>
      <c r="S117" s="4"/>
      <c r="T117" s="4"/>
      <c r="U117" s="4"/>
      <c r="V117" s="4"/>
      <c r="W117" s="4">
        <v>65</v>
      </c>
      <c r="X117" s="4"/>
      <c r="Y117" s="4"/>
      <c r="Z117" s="4"/>
      <c r="AA117" s="4"/>
      <c r="AB117" s="4">
        <v>45</v>
      </c>
      <c r="AC117" s="4">
        <v>45</v>
      </c>
      <c r="AD117" s="4"/>
      <c r="AE117" s="4">
        <v>55</v>
      </c>
      <c r="AF117" s="4">
        <v>40</v>
      </c>
      <c r="AG117" s="9"/>
      <c r="AH117" s="52">
        <f t="shared" si="3"/>
        <v>570</v>
      </c>
      <c r="AI117" s="38">
        <v>595</v>
      </c>
      <c r="AJ117" s="38">
        <f t="shared" ref="AJ117:AJ132" si="4">AH117*AI117</f>
        <v>339150</v>
      </c>
    </row>
    <row r="118" spans="1:36" x14ac:dyDescent="0.25">
      <c r="A118" s="150" t="s">
        <v>692</v>
      </c>
      <c r="B118" s="12" t="s">
        <v>472</v>
      </c>
      <c r="C118" s="13">
        <v>20</v>
      </c>
      <c r="D118" s="12">
        <v>20</v>
      </c>
      <c r="E118" s="12"/>
      <c r="F118" s="12"/>
      <c r="G118" s="12"/>
      <c r="H118" s="12"/>
      <c r="I118" s="12"/>
      <c r="J118" s="12"/>
      <c r="K118" s="12">
        <v>20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>
        <v>20</v>
      </c>
      <c r="AE118" s="12"/>
      <c r="AF118" s="12"/>
      <c r="AG118" s="14"/>
      <c r="AH118" s="52">
        <f t="shared" si="3"/>
        <v>60</v>
      </c>
      <c r="AI118" s="38">
        <v>595</v>
      </c>
      <c r="AJ118" s="38">
        <f t="shared" si="4"/>
        <v>35700</v>
      </c>
    </row>
    <row r="119" spans="1:36" x14ac:dyDescent="0.25">
      <c r="A119" s="151"/>
      <c r="B119" s="1" t="s">
        <v>474</v>
      </c>
      <c r="C119" s="3" t="s">
        <v>475</v>
      </c>
      <c r="D119" s="1"/>
      <c r="E119" s="1">
        <v>20</v>
      </c>
      <c r="F119" s="1"/>
      <c r="G119" s="1"/>
      <c r="H119" s="1"/>
      <c r="I119" s="1">
        <v>10</v>
      </c>
      <c r="J119" s="1"/>
      <c r="K119" s="1"/>
      <c r="L119" s="1">
        <v>20</v>
      </c>
      <c r="M119" s="1"/>
      <c r="N119" s="1"/>
      <c r="O119" s="1"/>
      <c r="P119" s="1"/>
      <c r="Q119" s="1">
        <v>40</v>
      </c>
      <c r="R119" s="1"/>
      <c r="S119" s="1"/>
      <c r="T119" s="1"/>
      <c r="U119" s="1"/>
      <c r="V119" s="1"/>
      <c r="W119" s="1"/>
      <c r="X119" s="1">
        <v>20</v>
      </c>
      <c r="Y119" s="1"/>
      <c r="Z119" s="1"/>
      <c r="AA119" s="1"/>
      <c r="AB119" s="1"/>
      <c r="AC119" s="1"/>
      <c r="AD119" s="1"/>
      <c r="AE119" s="1"/>
      <c r="AF119" s="1">
        <v>20</v>
      </c>
      <c r="AG119" s="8"/>
      <c r="AH119" s="52">
        <f t="shared" si="3"/>
        <v>130</v>
      </c>
      <c r="AI119" s="38">
        <v>595</v>
      </c>
      <c r="AJ119" s="38">
        <f t="shared" si="4"/>
        <v>77350</v>
      </c>
    </row>
    <row r="120" spans="1:36" x14ac:dyDescent="0.25">
      <c r="A120" s="151"/>
      <c r="B120" s="1" t="s">
        <v>477</v>
      </c>
      <c r="C120" s="3" t="s">
        <v>478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>
        <v>40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>
        <v>40</v>
      </c>
      <c r="AG120" s="8"/>
      <c r="AH120" s="52">
        <f t="shared" ref="AH120:AH132" si="5">SUM(D120:AG120)</f>
        <v>80</v>
      </c>
      <c r="AI120" s="38">
        <v>695</v>
      </c>
      <c r="AJ120" s="38">
        <f t="shared" si="4"/>
        <v>55600</v>
      </c>
    </row>
    <row r="121" spans="1:36" x14ac:dyDescent="0.25">
      <c r="A121" s="151"/>
      <c r="B121" s="1" t="s">
        <v>480</v>
      </c>
      <c r="C121" s="3" t="s">
        <v>475</v>
      </c>
      <c r="D121" s="1"/>
      <c r="E121" s="1" t="s">
        <v>693</v>
      </c>
      <c r="F121" s="1"/>
      <c r="G121" s="1"/>
      <c r="H121" s="1"/>
      <c r="I121" s="1"/>
      <c r="J121" s="1"/>
      <c r="K121" s="1">
        <v>20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>
        <v>20</v>
      </c>
      <c r="Z121" s="1"/>
      <c r="AA121" s="1"/>
      <c r="AB121" s="1"/>
      <c r="AC121" s="1"/>
      <c r="AD121" s="1"/>
      <c r="AE121" s="1"/>
      <c r="AF121" s="1"/>
      <c r="AG121" s="8">
        <v>20</v>
      </c>
      <c r="AH121" s="52">
        <v>80</v>
      </c>
      <c r="AI121" s="38">
        <v>595</v>
      </c>
      <c r="AJ121" s="38">
        <f t="shared" si="4"/>
        <v>47600</v>
      </c>
    </row>
    <row r="122" spans="1:36" x14ac:dyDescent="0.25">
      <c r="A122" s="151"/>
      <c r="B122" s="1" t="s">
        <v>481</v>
      </c>
      <c r="C122" s="3" t="s">
        <v>475</v>
      </c>
      <c r="D122" s="1"/>
      <c r="E122" s="1">
        <v>20</v>
      </c>
      <c r="F122" s="1"/>
      <c r="G122" s="1"/>
      <c r="H122" s="1"/>
      <c r="I122" s="1"/>
      <c r="J122" s="1"/>
      <c r="K122" s="1">
        <v>20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>
        <v>20</v>
      </c>
      <c r="Z122" s="1"/>
      <c r="AA122" s="1"/>
      <c r="AB122" s="1"/>
      <c r="AC122" s="1"/>
      <c r="AD122" s="1"/>
      <c r="AE122" s="1"/>
      <c r="AF122" s="1"/>
      <c r="AG122" s="8"/>
      <c r="AH122" s="52">
        <f t="shared" si="5"/>
        <v>60</v>
      </c>
      <c r="AI122" s="38">
        <v>695</v>
      </c>
      <c r="AJ122" s="38">
        <f t="shared" si="4"/>
        <v>41700</v>
      </c>
    </row>
    <row r="123" spans="1:36" x14ac:dyDescent="0.25">
      <c r="A123" s="151"/>
      <c r="B123" s="1" t="s">
        <v>483</v>
      </c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>
        <v>6</v>
      </c>
      <c r="AG123" s="8"/>
      <c r="AH123" s="52">
        <f t="shared" si="5"/>
        <v>6</v>
      </c>
      <c r="AI123" s="38">
        <v>695</v>
      </c>
      <c r="AJ123" s="38">
        <f t="shared" si="4"/>
        <v>4170</v>
      </c>
    </row>
    <row r="124" spans="1:36" x14ac:dyDescent="0.25">
      <c r="A124" s="151"/>
      <c r="B124" s="1" t="s">
        <v>491</v>
      </c>
      <c r="C124" s="3"/>
      <c r="D124" s="1"/>
      <c r="E124" s="1"/>
      <c r="F124" s="1"/>
      <c r="G124" s="1" t="s">
        <v>493</v>
      </c>
      <c r="H124" s="1"/>
      <c r="I124" s="1"/>
      <c r="J124" s="1"/>
      <c r="K124" s="1"/>
      <c r="L124" s="1"/>
      <c r="M124" s="1"/>
      <c r="N124" s="1" t="s">
        <v>493</v>
      </c>
      <c r="O124" s="1"/>
      <c r="P124" s="1"/>
      <c r="Q124" s="1"/>
      <c r="R124" s="1"/>
      <c r="S124" s="1"/>
      <c r="T124" s="1"/>
      <c r="U124" s="1"/>
      <c r="V124" s="1"/>
      <c r="W124" s="1" t="s">
        <v>492</v>
      </c>
      <c r="X124" s="1"/>
      <c r="Y124" s="1" t="s">
        <v>493</v>
      </c>
      <c r="Z124" s="1"/>
      <c r="AA124" s="1"/>
      <c r="AB124" s="1" t="s">
        <v>493</v>
      </c>
      <c r="AC124" s="1"/>
      <c r="AD124" s="1"/>
      <c r="AE124" s="1" t="s">
        <v>492</v>
      </c>
      <c r="AF124" s="1"/>
      <c r="AG124" s="8"/>
      <c r="AH124" s="52">
        <v>26</v>
      </c>
      <c r="AI124" s="38">
        <v>695</v>
      </c>
      <c r="AJ124" s="38">
        <f t="shared" si="4"/>
        <v>18070</v>
      </c>
    </row>
    <row r="125" spans="1:36" x14ac:dyDescent="0.25">
      <c r="A125" s="151"/>
      <c r="B125" s="1" t="s">
        <v>495</v>
      </c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 t="s">
        <v>492</v>
      </c>
      <c r="W125" s="1"/>
      <c r="X125" s="1" t="s">
        <v>492</v>
      </c>
      <c r="Y125" s="1"/>
      <c r="Z125" s="1" t="s">
        <v>493</v>
      </c>
      <c r="AA125" s="1"/>
      <c r="AB125" s="1"/>
      <c r="AC125" s="1"/>
      <c r="AD125" s="1"/>
      <c r="AE125" s="1"/>
      <c r="AF125" s="1" t="s">
        <v>492</v>
      </c>
      <c r="AG125" s="8"/>
      <c r="AH125" s="52">
        <v>17</v>
      </c>
      <c r="AI125" s="38">
        <v>695</v>
      </c>
      <c r="AJ125" s="38">
        <f t="shared" si="4"/>
        <v>11815</v>
      </c>
    </row>
    <row r="126" spans="1:36" x14ac:dyDescent="0.25">
      <c r="A126" s="151"/>
      <c r="B126" s="4" t="s">
        <v>497</v>
      </c>
      <c r="C126" s="23"/>
      <c r="D126" s="4"/>
      <c r="E126" s="4"/>
      <c r="F126" s="4"/>
      <c r="G126" s="4"/>
      <c r="H126" s="4"/>
      <c r="I126" s="4" t="s">
        <v>493</v>
      </c>
      <c r="J126" s="4"/>
      <c r="K126" s="4" t="s">
        <v>492</v>
      </c>
      <c r="L126" s="4"/>
      <c r="M126" s="4"/>
      <c r="N126" s="4" t="s">
        <v>493</v>
      </c>
      <c r="O126" s="4"/>
      <c r="P126" s="4" t="s">
        <v>492</v>
      </c>
      <c r="Q126" s="4"/>
      <c r="R126" s="4"/>
      <c r="S126" s="4"/>
      <c r="T126" s="4" t="s">
        <v>493</v>
      </c>
      <c r="U126" s="4"/>
      <c r="V126" s="4"/>
      <c r="W126" s="4"/>
      <c r="X126" s="4" t="s">
        <v>492</v>
      </c>
      <c r="Y126" s="4" t="s">
        <v>492</v>
      </c>
      <c r="Z126" s="4"/>
      <c r="AA126" s="4" t="s">
        <v>493</v>
      </c>
      <c r="AB126" s="4"/>
      <c r="AC126" s="4"/>
      <c r="AD126" s="4"/>
      <c r="AE126" s="4"/>
      <c r="AF126" s="4" t="s">
        <v>492</v>
      </c>
      <c r="AG126" s="9"/>
      <c r="AH126" s="52">
        <v>39</v>
      </c>
      <c r="AI126" s="38">
        <v>695</v>
      </c>
      <c r="AJ126" s="38">
        <f t="shared" si="4"/>
        <v>27105</v>
      </c>
    </row>
    <row r="127" spans="1:36" x14ac:dyDescent="0.25">
      <c r="A127" s="51" t="s">
        <v>500</v>
      </c>
      <c r="B127" s="48" t="s">
        <v>501</v>
      </c>
      <c r="C127" s="49"/>
      <c r="D127" s="48"/>
      <c r="E127" s="48">
        <v>70</v>
      </c>
      <c r="F127" s="48"/>
      <c r="G127" s="48"/>
      <c r="H127" s="48"/>
      <c r="I127" s="48"/>
      <c r="J127" s="48"/>
      <c r="K127" s="48"/>
      <c r="L127" s="48">
        <v>10</v>
      </c>
      <c r="M127" s="48"/>
      <c r="N127" s="48">
        <v>10</v>
      </c>
      <c r="O127" s="48"/>
      <c r="P127" s="48">
        <v>10</v>
      </c>
      <c r="Q127" s="48"/>
      <c r="R127" s="48"/>
      <c r="S127" s="48">
        <v>20</v>
      </c>
      <c r="T127" s="48"/>
      <c r="U127" s="48"/>
      <c r="V127" s="48"/>
      <c r="W127" s="48">
        <v>20</v>
      </c>
      <c r="X127" s="48"/>
      <c r="Y127" s="48">
        <v>15</v>
      </c>
      <c r="Z127" s="48"/>
      <c r="AA127" s="48"/>
      <c r="AB127" s="48">
        <v>20</v>
      </c>
      <c r="AC127" s="48"/>
      <c r="AD127" s="48">
        <v>40</v>
      </c>
      <c r="AE127" s="48"/>
      <c r="AF127" s="48">
        <v>15</v>
      </c>
      <c r="AG127" s="53">
        <v>15</v>
      </c>
      <c r="AH127" s="52">
        <f t="shared" si="5"/>
        <v>245</v>
      </c>
      <c r="AI127" s="38">
        <v>595</v>
      </c>
      <c r="AJ127" s="38">
        <f t="shared" si="4"/>
        <v>145775</v>
      </c>
    </row>
    <row r="128" spans="1:36" x14ac:dyDescent="0.25">
      <c r="A128" s="149" t="s">
        <v>503</v>
      </c>
      <c r="B128" s="1" t="s">
        <v>511</v>
      </c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8">
        <v>20</v>
      </c>
      <c r="AH128" s="52">
        <f t="shared" si="5"/>
        <v>20</v>
      </c>
      <c r="AI128" s="38">
        <v>595</v>
      </c>
      <c r="AJ128" s="38">
        <f t="shared" si="4"/>
        <v>11900</v>
      </c>
    </row>
    <row r="129" spans="1:36" x14ac:dyDescent="0.25">
      <c r="A129" s="149"/>
      <c r="B129" s="1" t="s">
        <v>520</v>
      </c>
      <c r="C129" s="3"/>
      <c r="D129" s="1"/>
      <c r="E129" s="1"/>
      <c r="F129" s="1"/>
      <c r="G129" s="1"/>
      <c r="H129" s="1"/>
      <c r="I129" s="1"/>
      <c r="J129" s="1"/>
      <c r="K129" s="1">
        <v>40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8"/>
      <c r="AH129" s="52">
        <f t="shared" si="5"/>
        <v>40</v>
      </c>
      <c r="AI129" s="38">
        <v>595</v>
      </c>
      <c r="AJ129" s="38">
        <f t="shared" si="4"/>
        <v>23800</v>
      </c>
    </row>
    <row r="130" spans="1:36" x14ac:dyDescent="0.25">
      <c r="A130" s="149"/>
      <c r="B130" s="1" t="s">
        <v>694</v>
      </c>
      <c r="C130" s="3"/>
      <c r="D130" s="1">
        <v>50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8"/>
      <c r="AH130" s="52">
        <f t="shared" si="5"/>
        <v>50</v>
      </c>
      <c r="AI130" s="38">
        <v>595</v>
      </c>
      <c r="AJ130" s="38">
        <f t="shared" si="4"/>
        <v>29750</v>
      </c>
    </row>
    <row r="131" spans="1:36" x14ac:dyDescent="0.25">
      <c r="A131" s="149"/>
      <c r="B131" s="4" t="s">
        <v>695</v>
      </c>
      <c r="C131" s="4"/>
      <c r="D131" s="4"/>
      <c r="E131" s="4"/>
      <c r="F131" s="4"/>
      <c r="G131" s="4"/>
      <c r="H131" s="4"/>
      <c r="I131" s="4"/>
      <c r="J131" s="4"/>
      <c r="K131" s="4" t="s">
        <v>151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9"/>
      <c r="AH131" s="52">
        <v>47</v>
      </c>
      <c r="AI131" s="38">
        <v>595</v>
      </c>
      <c r="AJ131" s="38">
        <f t="shared" si="4"/>
        <v>27965</v>
      </c>
    </row>
    <row r="132" spans="1:36" x14ac:dyDescent="0.25">
      <c r="A132" s="149"/>
      <c r="B132" s="1" t="s">
        <v>193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>
        <v>30</v>
      </c>
      <c r="O132" s="1">
        <v>25</v>
      </c>
      <c r="P132" s="1">
        <v>35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52">
        <f t="shared" si="5"/>
        <v>90</v>
      </c>
      <c r="AI132" s="38">
        <v>595</v>
      </c>
      <c r="AJ132" s="38">
        <f t="shared" si="4"/>
        <v>53550</v>
      </c>
    </row>
    <row r="133" spans="1:36" x14ac:dyDescent="0.25">
      <c r="AG133" t="s">
        <v>541</v>
      </c>
      <c r="AH133" s="52">
        <f>SUM(AH2:AH132)</f>
        <v>62238.12</v>
      </c>
      <c r="AI133" s="38">
        <v>595</v>
      </c>
      <c r="AJ133" s="38">
        <f>AH133*AI133</f>
        <v>37031681.399999999</v>
      </c>
    </row>
  </sheetData>
  <autoFilter ref="B1:G133"/>
  <mergeCells count="15">
    <mergeCell ref="A128:A132"/>
    <mergeCell ref="A118:A126"/>
    <mergeCell ref="A45:A48"/>
    <mergeCell ref="A51:A55"/>
    <mergeCell ref="A56:A58"/>
    <mergeCell ref="A60:A62"/>
    <mergeCell ref="A63:A65"/>
    <mergeCell ref="A66:A117"/>
    <mergeCell ref="A39:A44"/>
    <mergeCell ref="A2:A4"/>
    <mergeCell ref="A5:A16"/>
    <mergeCell ref="A24:A25"/>
    <mergeCell ref="A27:A35"/>
    <mergeCell ref="A17:A22"/>
    <mergeCell ref="A36:A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A9DB"/>
  </sheetPr>
  <dimension ref="A1:AK162"/>
  <sheetViews>
    <sheetView workbookViewId="0">
      <pane xSplit="1" ySplit="1" topLeftCell="C2" activePane="bottomRight" state="frozen"/>
      <selection pane="topRight"/>
      <selection pane="bottomLeft"/>
      <selection pane="bottomRight" activeCell="K29" sqref="K29"/>
    </sheetView>
  </sheetViews>
  <sheetFormatPr baseColWidth="10" defaultColWidth="9.140625" defaultRowHeight="15" x14ac:dyDescent="0.25"/>
  <cols>
    <col min="1" max="1" width="18.5703125" customWidth="1"/>
    <col min="2" max="2" width="13" customWidth="1"/>
    <col min="3" max="3" width="18.5703125" bestFit="1" customWidth="1"/>
    <col min="12" max="12" width="11.28515625" bestFit="1" customWidth="1"/>
    <col min="13" max="13" width="9.5703125" customWidth="1"/>
    <col min="14" max="14" width="9.85546875" customWidth="1"/>
    <col min="15" max="15" width="10.42578125" customWidth="1"/>
    <col min="35" max="35" width="11.7109375" bestFit="1" customWidth="1"/>
    <col min="37" max="37" width="16.7109375" bestFit="1" customWidth="1"/>
  </cols>
  <sheetData>
    <row r="1" spans="1:37" ht="30" x14ac:dyDescent="0.25">
      <c r="A1" s="17" t="s">
        <v>0</v>
      </c>
      <c r="B1" s="17" t="s">
        <v>1</v>
      </c>
      <c r="C1" s="18" t="s">
        <v>2</v>
      </c>
      <c r="D1" s="19">
        <v>43107</v>
      </c>
      <c r="E1" s="19">
        <v>43138</v>
      </c>
      <c r="F1" s="19">
        <v>43166</v>
      </c>
      <c r="G1" s="20">
        <v>43197</v>
      </c>
      <c r="H1" s="20">
        <v>43227</v>
      </c>
      <c r="I1" s="20">
        <v>43258</v>
      </c>
      <c r="J1" s="20">
        <v>43288</v>
      </c>
      <c r="K1" s="20">
        <v>43319</v>
      </c>
      <c r="L1" s="20">
        <v>43350</v>
      </c>
      <c r="M1" s="20">
        <v>43380</v>
      </c>
      <c r="N1" s="20">
        <v>43411</v>
      </c>
      <c r="O1" s="20">
        <v>43441</v>
      </c>
      <c r="P1" s="20" t="s">
        <v>696</v>
      </c>
      <c r="Q1" s="20" t="s">
        <v>697</v>
      </c>
      <c r="R1" s="20" t="s">
        <v>698</v>
      </c>
      <c r="S1" s="20" t="s">
        <v>699</v>
      </c>
      <c r="T1" s="20" t="s">
        <v>700</v>
      </c>
      <c r="U1" s="20" t="s">
        <v>701</v>
      </c>
      <c r="V1" s="20" t="s">
        <v>702</v>
      </c>
      <c r="W1" s="20" t="s">
        <v>703</v>
      </c>
      <c r="X1" s="20" t="s">
        <v>704</v>
      </c>
      <c r="Y1" s="20" t="s">
        <v>705</v>
      </c>
      <c r="Z1" s="20" t="s">
        <v>706</v>
      </c>
      <c r="AA1" s="20" t="s">
        <v>707</v>
      </c>
      <c r="AB1" s="20" t="s">
        <v>708</v>
      </c>
      <c r="AC1" s="20" t="s">
        <v>709</v>
      </c>
      <c r="AD1" s="20" t="s">
        <v>710</v>
      </c>
      <c r="AE1" s="20" t="s">
        <v>711</v>
      </c>
      <c r="AF1" s="20" t="s">
        <v>712</v>
      </c>
      <c r="AG1" s="20" t="s">
        <v>713</v>
      </c>
      <c r="AH1" s="20" t="s">
        <v>714</v>
      </c>
      <c r="AI1" s="20" t="s">
        <v>22</v>
      </c>
      <c r="AJ1" s="21" t="s">
        <v>23</v>
      </c>
      <c r="AK1" s="22" t="s">
        <v>24</v>
      </c>
    </row>
    <row r="2" spans="1:37" x14ac:dyDescent="0.25">
      <c r="A2" s="159" t="s">
        <v>51</v>
      </c>
      <c r="B2" s="66" t="s">
        <v>563</v>
      </c>
      <c r="C2" s="77" t="s">
        <v>53</v>
      </c>
      <c r="D2" s="66">
        <v>60</v>
      </c>
      <c r="E2" s="66">
        <v>60</v>
      </c>
      <c r="F2" s="66">
        <v>60</v>
      </c>
      <c r="G2" s="66"/>
      <c r="H2" s="66">
        <v>60</v>
      </c>
      <c r="I2" s="66">
        <v>60</v>
      </c>
      <c r="J2" s="66">
        <v>60</v>
      </c>
      <c r="K2" s="66">
        <v>60</v>
      </c>
      <c r="L2" s="66">
        <v>60</v>
      </c>
      <c r="M2" s="66">
        <v>60</v>
      </c>
      <c r="N2" s="66">
        <v>60</v>
      </c>
      <c r="O2" s="66">
        <v>60</v>
      </c>
      <c r="P2" s="66">
        <v>60</v>
      </c>
      <c r="Q2" s="66">
        <v>60</v>
      </c>
      <c r="R2" s="66">
        <v>60</v>
      </c>
      <c r="S2" s="66">
        <v>60</v>
      </c>
      <c r="T2" s="66">
        <v>60</v>
      </c>
      <c r="U2" s="66">
        <v>50</v>
      </c>
      <c r="V2" s="66">
        <v>60</v>
      </c>
      <c r="W2" s="66">
        <v>60</v>
      </c>
      <c r="X2" s="66">
        <v>60</v>
      </c>
      <c r="Y2" s="66">
        <v>30</v>
      </c>
      <c r="Z2" s="66">
        <v>60</v>
      </c>
      <c r="AA2" s="66">
        <v>60</v>
      </c>
      <c r="AB2" s="66">
        <v>60</v>
      </c>
      <c r="AC2" s="66" t="s">
        <v>715</v>
      </c>
      <c r="AD2" s="66">
        <v>60</v>
      </c>
      <c r="AE2" s="66">
        <v>60</v>
      </c>
      <c r="AF2" s="66">
        <v>60</v>
      </c>
      <c r="AG2" s="80">
        <v>60</v>
      </c>
      <c r="AH2" s="80">
        <v>60</v>
      </c>
      <c r="AI2" s="82">
        <f>SUM(D2:AH2)</f>
        <v>1700</v>
      </c>
      <c r="AJ2" s="79">
        <v>595</v>
      </c>
      <c r="AK2" s="42">
        <f>AI2*AJ2</f>
        <v>1011500</v>
      </c>
    </row>
    <row r="3" spans="1:37" x14ac:dyDescent="0.25">
      <c r="A3" s="160"/>
      <c r="B3" s="1" t="s">
        <v>60</v>
      </c>
      <c r="C3" s="74" t="s">
        <v>61</v>
      </c>
      <c r="D3" s="1" t="s">
        <v>588</v>
      </c>
      <c r="E3" s="1" t="s">
        <v>716</v>
      </c>
      <c r="F3" s="1" t="s">
        <v>717</v>
      </c>
      <c r="G3" s="1" t="s">
        <v>718</v>
      </c>
      <c r="H3" s="1"/>
      <c r="I3" s="1" t="s">
        <v>279</v>
      </c>
      <c r="J3" s="1" t="s">
        <v>719</v>
      </c>
      <c r="K3" s="1" t="s">
        <v>720</v>
      </c>
      <c r="L3" s="1" t="s">
        <v>721</v>
      </c>
      <c r="M3" s="1" t="s">
        <v>722</v>
      </c>
      <c r="N3" s="1" t="s">
        <v>594</v>
      </c>
      <c r="O3" s="1" t="s">
        <v>81</v>
      </c>
      <c r="P3" s="1" t="s">
        <v>723</v>
      </c>
      <c r="Q3" s="1" t="s">
        <v>593</v>
      </c>
      <c r="R3" s="1">
        <v>44</v>
      </c>
      <c r="S3" s="1" t="s">
        <v>278</v>
      </c>
      <c r="T3" s="1" t="s">
        <v>724</v>
      </c>
      <c r="U3" s="1" t="s">
        <v>725</v>
      </c>
      <c r="V3" s="1" t="s">
        <v>726</v>
      </c>
      <c r="W3" s="1" t="s">
        <v>688</v>
      </c>
      <c r="X3" s="1" t="s">
        <v>727</v>
      </c>
      <c r="Y3" s="1" t="s">
        <v>728</v>
      </c>
      <c r="Z3" s="1" t="s">
        <v>729</v>
      </c>
      <c r="AA3" s="1" t="s">
        <v>730</v>
      </c>
      <c r="AB3" s="1" t="s">
        <v>731</v>
      </c>
      <c r="AC3" s="1" t="s">
        <v>732</v>
      </c>
      <c r="AD3" s="1" t="s">
        <v>733</v>
      </c>
      <c r="AE3" s="1" t="s">
        <v>729</v>
      </c>
      <c r="AF3" s="1" t="s">
        <v>734</v>
      </c>
      <c r="AG3" s="8"/>
      <c r="AH3" s="8">
        <f>51.76+26.72</f>
        <v>78.47999999999999</v>
      </c>
      <c r="AI3" s="83">
        <f t="shared" ref="AI3:AI66" si="0">SUM(D3:AH3)</f>
        <v>122.47999999999999</v>
      </c>
      <c r="AJ3" s="79">
        <v>595</v>
      </c>
      <c r="AK3" s="42">
        <f t="shared" ref="AK3:AK66" si="1">AI3*AJ3</f>
        <v>72875.599999999991</v>
      </c>
    </row>
    <row r="4" spans="1:37" x14ac:dyDescent="0.25">
      <c r="A4" s="160"/>
      <c r="B4" s="1" t="s">
        <v>72</v>
      </c>
      <c r="C4" s="74" t="s">
        <v>141</v>
      </c>
      <c r="D4" s="1">
        <v>50</v>
      </c>
      <c r="E4" s="1" t="s">
        <v>735</v>
      </c>
      <c r="F4" s="1">
        <v>50</v>
      </c>
      <c r="G4" s="1">
        <v>50</v>
      </c>
      <c r="H4" s="1">
        <v>50</v>
      </c>
      <c r="I4" s="1"/>
      <c r="J4" s="1">
        <v>50</v>
      </c>
      <c r="K4" s="1">
        <v>50</v>
      </c>
      <c r="L4" s="1"/>
      <c r="M4" s="1" t="s">
        <v>736</v>
      </c>
      <c r="N4" s="1">
        <v>50</v>
      </c>
      <c r="O4" s="1">
        <v>50</v>
      </c>
      <c r="P4" s="1">
        <v>50</v>
      </c>
      <c r="Q4" s="1"/>
      <c r="R4" s="1">
        <v>50</v>
      </c>
      <c r="S4" s="1">
        <v>50</v>
      </c>
      <c r="T4" s="1">
        <v>60</v>
      </c>
      <c r="U4" s="1">
        <v>50</v>
      </c>
      <c r="V4" s="1">
        <v>50</v>
      </c>
      <c r="W4" s="1">
        <v>50</v>
      </c>
      <c r="X4" s="1">
        <v>50</v>
      </c>
      <c r="Y4" s="1">
        <v>50</v>
      </c>
      <c r="Z4" s="1">
        <v>50</v>
      </c>
      <c r="AA4" s="1">
        <v>50</v>
      </c>
      <c r="AB4" s="1">
        <v>50</v>
      </c>
      <c r="AC4" s="1">
        <v>50</v>
      </c>
      <c r="AD4" s="1">
        <v>50</v>
      </c>
      <c r="AE4" s="1" t="s">
        <v>737</v>
      </c>
      <c r="AF4" s="1">
        <v>50</v>
      </c>
      <c r="AG4" s="8">
        <v>50</v>
      </c>
      <c r="AH4" s="8">
        <v>50</v>
      </c>
      <c r="AI4" s="83">
        <f t="shared" si="0"/>
        <v>1260</v>
      </c>
      <c r="AJ4" s="79">
        <v>595</v>
      </c>
      <c r="AK4" s="42">
        <f t="shared" si="1"/>
        <v>749700</v>
      </c>
    </row>
    <row r="5" spans="1:37" x14ac:dyDescent="0.25">
      <c r="A5" s="160"/>
      <c r="B5" s="1" t="s">
        <v>77</v>
      </c>
      <c r="C5" s="74" t="s">
        <v>61</v>
      </c>
      <c r="D5" s="1" t="s">
        <v>738</v>
      </c>
      <c r="E5" s="1" t="s">
        <v>739</v>
      </c>
      <c r="F5" s="1" t="s">
        <v>586</v>
      </c>
      <c r="G5" s="1" t="s">
        <v>740</v>
      </c>
      <c r="H5" s="1"/>
      <c r="I5" s="1" t="s">
        <v>741</v>
      </c>
      <c r="J5" s="1" t="s">
        <v>742</v>
      </c>
      <c r="K5" s="1" t="s">
        <v>722</v>
      </c>
      <c r="L5" s="1" t="s">
        <v>743</v>
      </c>
      <c r="M5" s="1" t="s">
        <v>744</v>
      </c>
      <c r="N5" s="1" t="s">
        <v>745</v>
      </c>
      <c r="O5" s="1" t="s">
        <v>159</v>
      </c>
      <c r="P5" s="1" t="s">
        <v>746</v>
      </c>
      <c r="Q5" s="1" t="s">
        <v>747</v>
      </c>
      <c r="R5" s="1" t="s">
        <v>612</v>
      </c>
      <c r="S5" s="1" t="s">
        <v>748</v>
      </c>
      <c r="T5" s="1">
        <v>48</v>
      </c>
      <c r="U5" s="1" t="s">
        <v>749</v>
      </c>
      <c r="V5" s="1" t="s">
        <v>97</v>
      </c>
      <c r="W5" s="1" t="s">
        <v>567</v>
      </c>
      <c r="X5" s="1" t="s">
        <v>750</v>
      </c>
      <c r="Y5" s="1" t="s">
        <v>614</v>
      </c>
      <c r="Z5" s="1" t="s">
        <v>751</v>
      </c>
      <c r="AA5" s="1">
        <v>48</v>
      </c>
      <c r="AB5" s="1">
        <v>48</v>
      </c>
      <c r="AC5" s="1">
        <v>44</v>
      </c>
      <c r="AD5" s="1">
        <v>48</v>
      </c>
      <c r="AE5" s="1" t="s">
        <v>752</v>
      </c>
      <c r="AF5" s="1" t="s">
        <v>753</v>
      </c>
      <c r="AG5" s="8" t="s">
        <v>148</v>
      </c>
      <c r="AH5" s="8">
        <v>48.43</v>
      </c>
      <c r="AI5" s="83">
        <f t="shared" si="0"/>
        <v>284.43</v>
      </c>
      <c r="AJ5" s="79">
        <v>595</v>
      </c>
      <c r="AK5" s="42">
        <f t="shared" si="1"/>
        <v>169235.85</v>
      </c>
    </row>
    <row r="6" spans="1:37" x14ac:dyDescent="0.25">
      <c r="A6" s="160"/>
      <c r="B6" s="1" t="s">
        <v>110</v>
      </c>
      <c r="C6" s="74" t="s">
        <v>61</v>
      </c>
      <c r="D6" s="1">
        <v>48</v>
      </c>
      <c r="E6" s="1">
        <v>48</v>
      </c>
      <c r="F6" s="1">
        <v>48</v>
      </c>
      <c r="G6" s="1">
        <v>48</v>
      </c>
      <c r="H6" s="1">
        <v>48</v>
      </c>
      <c r="I6" s="1"/>
      <c r="J6" s="1">
        <v>48</v>
      </c>
      <c r="K6" s="1">
        <v>48</v>
      </c>
      <c r="L6" s="1">
        <v>48</v>
      </c>
      <c r="M6" s="1">
        <v>48</v>
      </c>
      <c r="N6" s="1">
        <v>48</v>
      </c>
      <c r="O6" s="1">
        <v>48</v>
      </c>
      <c r="P6" s="1">
        <v>48</v>
      </c>
      <c r="Q6" s="1">
        <v>48</v>
      </c>
      <c r="R6" s="1">
        <v>48</v>
      </c>
      <c r="S6" s="1">
        <v>48</v>
      </c>
      <c r="T6" s="1">
        <v>48</v>
      </c>
      <c r="U6" s="1">
        <v>48</v>
      </c>
      <c r="V6" s="1">
        <v>48</v>
      </c>
      <c r="W6" s="1">
        <v>48</v>
      </c>
      <c r="X6" s="1" t="s">
        <v>754</v>
      </c>
      <c r="Y6" s="1">
        <v>45</v>
      </c>
      <c r="Z6" s="1" t="s">
        <v>755</v>
      </c>
      <c r="AA6" s="1"/>
      <c r="AB6" s="1">
        <v>48</v>
      </c>
      <c r="AC6" s="1">
        <v>48</v>
      </c>
      <c r="AD6" s="1">
        <v>48</v>
      </c>
      <c r="AE6" s="1">
        <v>48</v>
      </c>
      <c r="AF6" s="1" t="s">
        <v>756</v>
      </c>
      <c r="AG6" s="8">
        <v>48</v>
      </c>
      <c r="AH6" s="8">
        <v>48</v>
      </c>
      <c r="AI6" s="83">
        <f t="shared" si="0"/>
        <v>1245</v>
      </c>
      <c r="AJ6" s="79">
        <v>595</v>
      </c>
      <c r="AK6" s="42">
        <f t="shared" si="1"/>
        <v>740775</v>
      </c>
    </row>
    <row r="7" spans="1:37" x14ac:dyDescent="0.25">
      <c r="A7" s="160"/>
      <c r="B7" s="1" t="s">
        <v>119</v>
      </c>
      <c r="C7" s="74" t="s">
        <v>757</v>
      </c>
      <c r="D7" s="1">
        <v>45</v>
      </c>
      <c r="E7" s="1">
        <v>45</v>
      </c>
      <c r="F7" s="1">
        <v>45</v>
      </c>
      <c r="G7" s="1">
        <v>45</v>
      </c>
      <c r="H7" s="1"/>
      <c r="I7" s="1">
        <v>45</v>
      </c>
      <c r="J7" s="1">
        <v>45</v>
      </c>
      <c r="K7" s="1">
        <v>45</v>
      </c>
      <c r="L7" s="1">
        <v>45</v>
      </c>
      <c r="M7" s="1">
        <v>45</v>
      </c>
      <c r="N7" s="1">
        <v>45</v>
      </c>
      <c r="O7" s="1">
        <v>45</v>
      </c>
      <c r="P7" s="1">
        <v>47</v>
      </c>
      <c r="Q7" s="1">
        <v>45</v>
      </c>
      <c r="R7" s="1">
        <v>45</v>
      </c>
      <c r="S7" s="1">
        <v>45</v>
      </c>
      <c r="T7" s="1">
        <v>45</v>
      </c>
      <c r="U7" s="1">
        <v>45</v>
      </c>
      <c r="V7" s="1">
        <v>45</v>
      </c>
      <c r="W7" s="1">
        <v>45</v>
      </c>
      <c r="X7" s="1">
        <v>45</v>
      </c>
      <c r="Y7" s="1">
        <v>45</v>
      </c>
      <c r="Z7" s="1">
        <v>41040</v>
      </c>
      <c r="AA7" s="1">
        <v>45</v>
      </c>
      <c r="AB7" s="1">
        <v>45</v>
      </c>
      <c r="AC7" s="1">
        <v>45</v>
      </c>
      <c r="AD7" s="1" t="s">
        <v>758</v>
      </c>
      <c r="AE7" s="1">
        <v>45</v>
      </c>
      <c r="AF7" s="1" t="s">
        <v>759</v>
      </c>
      <c r="AG7" s="8" t="s">
        <v>760</v>
      </c>
      <c r="AH7" s="8">
        <v>45</v>
      </c>
      <c r="AI7" s="83">
        <f t="shared" si="0"/>
        <v>42212</v>
      </c>
      <c r="AJ7" s="79">
        <v>595</v>
      </c>
      <c r="AK7" s="42">
        <f t="shared" si="1"/>
        <v>25116140</v>
      </c>
    </row>
    <row r="8" spans="1:37" x14ac:dyDescent="0.25">
      <c r="A8" s="160"/>
      <c r="B8" s="1" t="s">
        <v>123</v>
      </c>
      <c r="C8" s="74" t="s">
        <v>761</v>
      </c>
      <c r="D8" s="1">
        <v>65</v>
      </c>
      <c r="E8" s="1">
        <v>65</v>
      </c>
      <c r="F8" s="1">
        <v>65</v>
      </c>
      <c r="G8" s="1">
        <v>65</v>
      </c>
      <c r="H8" s="1"/>
      <c r="I8" s="1">
        <v>65</v>
      </c>
      <c r="J8" s="1">
        <v>65</v>
      </c>
      <c r="K8" s="1">
        <v>65</v>
      </c>
      <c r="L8" s="1">
        <v>65</v>
      </c>
      <c r="M8" s="1">
        <v>65</v>
      </c>
      <c r="N8" s="1">
        <v>65</v>
      </c>
      <c r="O8" s="1">
        <v>65</v>
      </c>
      <c r="P8" s="1"/>
      <c r="Q8" s="1">
        <v>65</v>
      </c>
      <c r="R8" s="1">
        <v>65</v>
      </c>
      <c r="S8" s="1">
        <v>65</v>
      </c>
      <c r="T8" s="1">
        <v>65</v>
      </c>
      <c r="U8" s="1">
        <v>65</v>
      </c>
      <c r="V8" s="1">
        <v>65</v>
      </c>
      <c r="W8" s="1">
        <v>65</v>
      </c>
      <c r="X8" s="1" t="s">
        <v>762</v>
      </c>
      <c r="Y8" s="1"/>
      <c r="Z8" s="1">
        <v>65</v>
      </c>
      <c r="AA8" s="1">
        <v>65</v>
      </c>
      <c r="AB8" s="1">
        <v>65</v>
      </c>
      <c r="AC8" s="1">
        <v>65</v>
      </c>
      <c r="AD8" s="1">
        <v>65</v>
      </c>
      <c r="AE8" s="1">
        <v>65</v>
      </c>
      <c r="AF8" s="1">
        <v>65</v>
      </c>
      <c r="AG8" s="8" t="s">
        <v>763</v>
      </c>
      <c r="AH8" s="8">
        <v>65</v>
      </c>
      <c r="AI8" s="83">
        <f t="shared" si="0"/>
        <v>1690</v>
      </c>
      <c r="AJ8" s="79">
        <v>595</v>
      </c>
      <c r="AK8" s="42">
        <f t="shared" si="1"/>
        <v>1005550</v>
      </c>
    </row>
    <row r="9" spans="1:37" x14ac:dyDescent="0.25">
      <c r="A9" s="160"/>
      <c r="B9" s="4" t="s">
        <v>128</v>
      </c>
      <c r="C9" s="75" t="s">
        <v>761</v>
      </c>
      <c r="D9" s="4">
        <v>65</v>
      </c>
      <c r="E9" s="4">
        <v>65</v>
      </c>
      <c r="F9" s="4">
        <v>65</v>
      </c>
      <c r="G9" s="4">
        <v>65</v>
      </c>
      <c r="H9" s="4"/>
      <c r="I9" s="4">
        <v>65</v>
      </c>
      <c r="J9" s="4">
        <v>65</v>
      </c>
      <c r="K9" s="4">
        <v>65</v>
      </c>
      <c r="L9" s="28">
        <v>644907563</v>
      </c>
      <c r="M9" s="4">
        <v>65</v>
      </c>
      <c r="N9" s="4">
        <v>65</v>
      </c>
      <c r="O9" s="4">
        <v>65</v>
      </c>
      <c r="P9" s="4"/>
      <c r="Q9" s="4">
        <v>65</v>
      </c>
      <c r="R9" s="4"/>
      <c r="S9" s="4">
        <v>65</v>
      </c>
      <c r="T9" s="4">
        <v>65</v>
      </c>
      <c r="U9" s="4">
        <v>65</v>
      </c>
      <c r="V9" s="4">
        <v>65</v>
      </c>
      <c r="W9" s="4">
        <v>65</v>
      </c>
      <c r="X9" s="4">
        <v>65</v>
      </c>
      <c r="Y9" s="4" t="s">
        <v>764</v>
      </c>
      <c r="Z9" s="4">
        <v>65</v>
      </c>
      <c r="AA9" s="4">
        <v>65</v>
      </c>
      <c r="AB9" s="4">
        <v>65</v>
      </c>
      <c r="AC9" s="4">
        <v>65</v>
      </c>
      <c r="AD9" s="4">
        <v>65</v>
      </c>
      <c r="AE9" s="4">
        <v>65</v>
      </c>
      <c r="AF9" s="4" t="s">
        <v>765</v>
      </c>
      <c r="AG9" s="9" t="s">
        <v>766</v>
      </c>
      <c r="AH9" s="9" t="s">
        <v>767</v>
      </c>
      <c r="AI9" s="83">
        <f t="shared" si="0"/>
        <v>644909058</v>
      </c>
      <c r="AJ9" s="79">
        <v>595</v>
      </c>
      <c r="AK9" s="42">
        <f t="shared" si="1"/>
        <v>383720889510</v>
      </c>
    </row>
    <row r="10" spans="1:37" x14ac:dyDescent="0.25">
      <c r="A10" s="161" t="s">
        <v>185</v>
      </c>
      <c r="B10" s="66" t="s">
        <v>615</v>
      </c>
      <c r="C10" s="77" t="s">
        <v>187</v>
      </c>
      <c r="D10" s="66"/>
      <c r="E10" s="66">
        <v>80</v>
      </c>
      <c r="F10" s="66"/>
      <c r="G10" s="66"/>
      <c r="H10" s="66">
        <v>90</v>
      </c>
      <c r="I10" s="66"/>
      <c r="J10" s="66"/>
      <c r="K10" s="66">
        <v>80</v>
      </c>
      <c r="L10" s="66"/>
      <c r="M10" s="66"/>
      <c r="N10" s="66">
        <v>80</v>
      </c>
      <c r="O10" s="66"/>
      <c r="P10" s="66"/>
      <c r="Q10" s="66">
        <v>80</v>
      </c>
      <c r="R10" s="66">
        <v>65</v>
      </c>
      <c r="S10" s="66"/>
      <c r="T10" s="66">
        <v>90</v>
      </c>
      <c r="U10" s="66"/>
      <c r="V10" s="66"/>
      <c r="W10" s="66"/>
      <c r="X10" s="66" t="s">
        <v>768</v>
      </c>
      <c r="Y10" s="66"/>
      <c r="Z10" s="66"/>
      <c r="AA10" s="66"/>
      <c r="AB10" s="66" t="s">
        <v>769</v>
      </c>
      <c r="AC10" s="66"/>
      <c r="AD10" s="66" t="s">
        <v>770</v>
      </c>
      <c r="AE10" s="66"/>
      <c r="AF10" s="66"/>
      <c r="AG10" s="80"/>
      <c r="AH10" s="67"/>
      <c r="AI10" s="85">
        <f t="shared" si="0"/>
        <v>565</v>
      </c>
      <c r="AJ10" s="79">
        <v>595</v>
      </c>
      <c r="AK10" s="42">
        <f t="shared" si="1"/>
        <v>336175</v>
      </c>
    </row>
    <row r="11" spans="1:37" x14ac:dyDescent="0.25">
      <c r="A11" s="162"/>
      <c r="B11" s="1" t="s">
        <v>771</v>
      </c>
      <c r="C11" s="74" t="s">
        <v>187</v>
      </c>
      <c r="D11" s="1" t="s">
        <v>772</v>
      </c>
      <c r="E11" s="1"/>
      <c r="F11" s="1"/>
      <c r="G11" s="1">
        <v>70</v>
      </c>
      <c r="H11" s="1"/>
      <c r="I11" s="1"/>
      <c r="J11" s="1"/>
      <c r="K11" s="1"/>
      <c r="L11" s="1">
        <v>80</v>
      </c>
      <c r="M11" s="1"/>
      <c r="N11" s="1"/>
      <c r="O11" s="1">
        <v>20</v>
      </c>
      <c r="P11" s="1">
        <v>80</v>
      </c>
      <c r="Q11" s="1"/>
      <c r="R11" s="1">
        <v>80</v>
      </c>
      <c r="S11" s="1">
        <v>80</v>
      </c>
      <c r="T11" s="1"/>
      <c r="U11" s="1">
        <v>20</v>
      </c>
      <c r="V11" s="1">
        <v>82</v>
      </c>
      <c r="W11" s="1"/>
      <c r="X11" s="1"/>
      <c r="Y11" s="1" t="s">
        <v>200</v>
      </c>
      <c r="Z11" s="1" t="s">
        <v>773</v>
      </c>
      <c r="AA11" s="1"/>
      <c r="AB11" s="1" t="s">
        <v>774</v>
      </c>
      <c r="AC11" s="1" t="s">
        <v>775</v>
      </c>
      <c r="AD11" s="1" t="s">
        <v>776</v>
      </c>
      <c r="AE11" s="1"/>
      <c r="AF11" s="1"/>
      <c r="AG11" s="8"/>
      <c r="AH11" s="69" t="s">
        <v>777</v>
      </c>
      <c r="AI11" s="85">
        <f t="shared" si="0"/>
        <v>512</v>
      </c>
      <c r="AJ11" s="79">
        <v>595</v>
      </c>
      <c r="AK11" s="42">
        <f t="shared" si="1"/>
        <v>304640</v>
      </c>
    </row>
    <row r="12" spans="1:37" x14ac:dyDescent="0.25">
      <c r="A12" s="162"/>
      <c r="B12" s="1" t="s">
        <v>617</v>
      </c>
      <c r="C12" s="74" t="s">
        <v>187</v>
      </c>
      <c r="D12" s="1">
        <v>80</v>
      </c>
      <c r="E12" s="1"/>
      <c r="F12" s="1"/>
      <c r="G12" s="1"/>
      <c r="H12" s="1"/>
      <c r="I12" s="1"/>
      <c r="J12" s="1"/>
      <c r="K12" s="1"/>
      <c r="L12" s="1"/>
      <c r="M12" s="1">
        <v>80</v>
      </c>
      <c r="N12" s="1"/>
      <c r="O12" s="1"/>
      <c r="P12" s="1">
        <v>80</v>
      </c>
      <c r="Q12" s="1"/>
      <c r="R12" s="1"/>
      <c r="S12" s="1">
        <v>80</v>
      </c>
      <c r="T12" s="1"/>
      <c r="U12" s="1">
        <v>80</v>
      </c>
      <c r="V12" s="1"/>
      <c r="W12" s="1"/>
      <c r="X12" s="1"/>
      <c r="Y12" s="1">
        <v>70</v>
      </c>
      <c r="Z12" s="1"/>
      <c r="AA12" s="1"/>
      <c r="AB12" s="1" t="s">
        <v>778</v>
      </c>
      <c r="AC12" s="1"/>
      <c r="AD12" s="1"/>
      <c r="AE12" s="1"/>
      <c r="AF12" s="1"/>
      <c r="AG12" s="8">
        <v>80</v>
      </c>
      <c r="AH12" s="69"/>
      <c r="AI12" s="85">
        <f t="shared" si="0"/>
        <v>550</v>
      </c>
      <c r="AJ12" s="79">
        <v>595</v>
      </c>
      <c r="AK12" s="42">
        <f t="shared" si="1"/>
        <v>327250</v>
      </c>
    </row>
    <row r="13" spans="1:37" x14ac:dyDescent="0.25">
      <c r="A13" s="162"/>
      <c r="B13" s="1" t="s">
        <v>618</v>
      </c>
      <c r="C13" s="74" t="s">
        <v>187</v>
      </c>
      <c r="D13" s="1">
        <v>85</v>
      </c>
      <c r="E13" s="1"/>
      <c r="F13" s="1" t="s">
        <v>779</v>
      </c>
      <c r="G13" s="1"/>
      <c r="H13" s="1"/>
      <c r="I13" s="1"/>
      <c r="J13" s="1" t="s">
        <v>780</v>
      </c>
      <c r="K13" s="1"/>
      <c r="L13" s="1" t="s">
        <v>781</v>
      </c>
      <c r="M13" s="1"/>
      <c r="N13" s="1">
        <v>83</v>
      </c>
      <c r="O13" s="1"/>
      <c r="P13" s="1" t="s">
        <v>782</v>
      </c>
      <c r="Q13" s="1"/>
      <c r="R13" s="1" t="s">
        <v>783</v>
      </c>
      <c r="S13" s="1"/>
      <c r="T13" s="1" t="s">
        <v>784</v>
      </c>
      <c r="U13" s="1"/>
      <c r="V13" s="1" t="s">
        <v>785</v>
      </c>
      <c r="W13" s="1" t="s">
        <v>786</v>
      </c>
      <c r="X13" s="1" t="s">
        <v>786</v>
      </c>
      <c r="Y13" s="1"/>
      <c r="Z13" s="1" t="s">
        <v>164</v>
      </c>
      <c r="AA13" s="1"/>
      <c r="AB13" s="1" t="s">
        <v>787</v>
      </c>
      <c r="AC13" s="1"/>
      <c r="AD13" s="1" t="s">
        <v>788</v>
      </c>
      <c r="AE13" s="1"/>
      <c r="AF13" s="1"/>
      <c r="AG13" s="8">
        <v>20</v>
      </c>
      <c r="AH13" s="69" t="s">
        <v>789</v>
      </c>
      <c r="AI13" s="85">
        <f t="shared" si="0"/>
        <v>188</v>
      </c>
      <c r="AJ13" s="79">
        <v>595</v>
      </c>
      <c r="AK13" s="42">
        <f t="shared" si="1"/>
        <v>111860</v>
      </c>
    </row>
    <row r="14" spans="1:37" x14ac:dyDescent="0.25">
      <c r="A14" s="163"/>
      <c r="B14" s="72" t="s">
        <v>629</v>
      </c>
      <c r="C14" s="78" t="s">
        <v>187</v>
      </c>
      <c r="D14" s="72"/>
      <c r="E14" s="72"/>
      <c r="F14" s="72" t="s">
        <v>790</v>
      </c>
      <c r="G14" s="72"/>
      <c r="H14" s="72"/>
      <c r="I14" s="72">
        <v>90</v>
      </c>
      <c r="J14" s="72"/>
      <c r="K14" s="72">
        <v>80</v>
      </c>
      <c r="L14" s="72"/>
      <c r="M14" s="72"/>
      <c r="N14" s="72"/>
      <c r="O14" s="72">
        <v>80</v>
      </c>
      <c r="P14" s="72"/>
      <c r="Q14" s="72"/>
      <c r="R14" s="72">
        <v>90</v>
      </c>
      <c r="S14" s="72"/>
      <c r="T14" s="72"/>
      <c r="U14" s="72">
        <v>80</v>
      </c>
      <c r="V14" s="72"/>
      <c r="W14" s="72"/>
      <c r="X14" s="72" t="s">
        <v>791</v>
      </c>
      <c r="Y14" s="72"/>
      <c r="Z14" s="72"/>
      <c r="AA14" s="72"/>
      <c r="AB14" s="72"/>
      <c r="AC14" s="72"/>
      <c r="AD14" s="72" t="s">
        <v>792</v>
      </c>
      <c r="AE14" s="72"/>
      <c r="AF14" s="72"/>
      <c r="AG14" s="81"/>
      <c r="AH14" s="73" t="s">
        <v>793</v>
      </c>
      <c r="AI14" s="85">
        <f t="shared" si="0"/>
        <v>420</v>
      </c>
      <c r="AJ14" s="79">
        <v>595</v>
      </c>
      <c r="AK14" s="42">
        <f t="shared" si="1"/>
        <v>249900</v>
      </c>
    </row>
    <row r="15" spans="1:37" x14ac:dyDescent="0.25">
      <c r="A15" s="54" t="s">
        <v>203</v>
      </c>
      <c r="B15" s="24" t="s">
        <v>204</v>
      </c>
      <c r="C15" s="76" t="s">
        <v>205</v>
      </c>
      <c r="D15" s="24"/>
      <c r="E15" s="24">
        <v>80</v>
      </c>
      <c r="F15" s="24"/>
      <c r="G15" s="24"/>
      <c r="H15" s="24"/>
      <c r="I15" s="24"/>
      <c r="J15" s="24"/>
      <c r="K15" s="24"/>
      <c r="L15" s="24">
        <v>80</v>
      </c>
      <c r="M15" s="24"/>
      <c r="N15" s="24"/>
      <c r="O15" s="24"/>
      <c r="P15" s="24"/>
      <c r="Q15" s="24"/>
      <c r="R15" s="24"/>
      <c r="S15" s="24">
        <v>80</v>
      </c>
      <c r="T15" s="24"/>
      <c r="U15" s="24"/>
      <c r="V15" s="24"/>
      <c r="W15" s="24"/>
      <c r="X15" s="24"/>
      <c r="Y15" s="24"/>
      <c r="Z15" s="24">
        <v>80</v>
      </c>
      <c r="AA15" s="24"/>
      <c r="AB15" s="24"/>
      <c r="AC15" s="24"/>
      <c r="AD15" s="24"/>
      <c r="AE15" s="24">
        <v>20</v>
      </c>
      <c r="AF15" s="24"/>
      <c r="AG15" s="26"/>
      <c r="AH15" s="26"/>
      <c r="AI15" s="85">
        <f t="shared" si="0"/>
        <v>340</v>
      </c>
      <c r="AJ15" s="79">
        <v>595</v>
      </c>
      <c r="AK15" s="42">
        <f t="shared" si="1"/>
        <v>202300</v>
      </c>
    </row>
    <row r="16" spans="1:37" x14ac:dyDescent="0.25">
      <c r="A16" s="164" t="s">
        <v>207</v>
      </c>
      <c r="B16" s="66" t="s">
        <v>132</v>
      </c>
      <c r="C16" s="77" t="s">
        <v>794</v>
      </c>
      <c r="D16" s="66">
        <v>60</v>
      </c>
      <c r="E16" s="66"/>
      <c r="F16" s="66"/>
      <c r="G16" s="66"/>
      <c r="H16" s="66"/>
      <c r="I16" s="66"/>
      <c r="J16" s="66"/>
      <c r="K16" s="66">
        <v>80</v>
      </c>
      <c r="L16" s="66"/>
      <c r="M16" s="66"/>
      <c r="N16" s="66"/>
      <c r="O16" s="66"/>
      <c r="P16" s="66"/>
      <c r="Q16" s="66"/>
      <c r="R16" s="66">
        <v>60</v>
      </c>
      <c r="S16" s="66"/>
      <c r="T16" s="66"/>
      <c r="U16" s="66" t="s">
        <v>795</v>
      </c>
      <c r="V16" s="66"/>
      <c r="W16" s="66"/>
      <c r="X16" s="66"/>
      <c r="Y16" s="66"/>
      <c r="Z16" s="66" t="s">
        <v>796</v>
      </c>
      <c r="AA16" s="66"/>
      <c r="AB16" s="66"/>
      <c r="AC16" s="66"/>
      <c r="AD16" s="66"/>
      <c r="AE16" s="66"/>
      <c r="AF16" s="66">
        <v>60</v>
      </c>
      <c r="AG16" s="80"/>
      <c r="AH16" s="80"/>
      <c r="AI16" s="85">
        <f t="shared" si="0"/>
        <v>260</v>
      </c>
      <c r="AJ16" s="79">
        <v>595</v>
      </c>
      <c r="AK16" s="42">
        <f t="shared" si="1"/>
        <v>154700</v>
      </c>
    </row>
    <row r="17" spans="1:37" x14ac:dyDescent="0.25">
      <c r="A17" s="165"/>
      <c r="B17" s="1" t="s">
        <v>126</v>
      </c>
      <c r="C17" s="74" t="s">
        <v>61</v>
      </c>
      <c r="D17" s="1"/>
      <c r="E17" s="1">
        <v>63</v>
      </c>
      <c r="F17" s="1"/>
      <c r="G17" s="1"/>
      <c r="H17" s="1">
        <v>10</v>
      </c>
      <c r="I17" s="1"/>
      <c r="J17" s="1"/>
      <c r="K17" s="1"/>
      <c r="L17" s="1"/>
      <c r="M17" s="1">
        <v>40</v>
      </c>
      <c r="N17" s="1"/>
      <c r="O17" s="1">
        <v>48</v>
      </c>
      <c r="P17" s="1"/>
      <c r="Q17" s="1"/>
      <c r="R17" s="1"/>
      <c r="S17" s="1">
        <v>48</v>
      </c>
      <c r="T17" s="1"/>
      <c r="U17" s="1">
        <v>48</v>
      </c>
      <c r="V17" s="1"/>
      <c r="W17" s="1" t="s">
        <v>797</v>
      </c>
      <c r="X17" s="1"/>
      <c r="Y17" s="1"/>
      <c r="Z17" s="1">
        <v>48</v>
      </c>
      <c r="AA17" s="1"/>
      <c r="AB17" s="1">
        <v>40</v>
      </c>
      <c r="AC17" s="1"/>
      <c r="AD17" s="1" t="s">
        <v>798</v>
      </c>
      <c r="AE17" s="1" t="s">
        <v>799</v>
      </c>
      <c r="AF17" s="1"/>
      <c r="AG17" s="8" t="s">
        <v>728</v>
      </c>
      <c r="AH17" s="8"/>
      <c r="AI17" s="85">
        <f t="shared" si="0"/>
        <v>345</v>
      </c>
      <c r="AJ17" s="79">
        <v>595</v>
      </c>
      <c r="AK17" s="42">
        <f t="shared" si="1"/>
        <v>205275</v>
      </c>
    </row>
    <row r="18" spans="1:37" x14ac:dyDescent="0.25">
      <c r="A18" s="165"/>
      <c r="B18" s="4" t="s">
        <v>135</v>
      </c>
      <c r="C18" s="77" t="s">
        <v>794</v>
      </c>
      <c r="D18" s="4">
        <v>65</v>
      </c>
      <c r="E18" s="4"/>
      <c r="F18" s="4"/>
      <c r="G18" s="4"/>
      <c r="H18" s="4"/>
      <c r="I18" s="4"/>
      <c r="J18" s="4"/>
      <c r="K18" s="4">
        <v>75</v>
      </c>
      <c r="L18" s="4"/>
      <c r="M18" s="4"/>
      <c r="N18" s="4"/>
      <c r="O18" s="4"/>
      <c r="P18" s="4" t="s">
        <v>800</v>
      </c>
      <c r="Q18" s="4"/>
      <c r="R18" s="4" t="s">
        <v>801</v>
      </c>
      <c r="S18" s="4"/>
      <c r="T18" s="4"/>
      <c r="U18" s="4">
        <v>10</v>
      </c>
      <c r="V18" s="4"/>
      <c r="W18" s="4"/>
      <c r="X18" s="4"/>
      <c r="Y18" s="4">
        <v>65</v>
      </c>
      <c r="Z18" s="4"/>
      <c r="AA18" s="4"/>
      <c r="AB18" s="4"/>
      <c r="AC18" s="4"/>
      <c r="AD18" s="4"/>
      <c r="AE18" s="4"/>
      <c r="AF18" s="4">
        <v>65</v>
      </c>
      <c r="AG18" s="9"/>
      <c r="AH18" s="9"/>
      <c r="AI18" s="85">
        <f t="shared" si="0"/>
        <v>280</v>
      </c>
      <c r="AJ18" s="79">
        <v>595</v>
      </c>
      <c r="AK18" s="42">
        <f t="shared" si="1"/>
        <v>166600</v>
      </c>
    </row>
    <row r="19" spans="1:37" x14ac:dyDescent="0.25">
      <c r="A19" s="95" t="s">
        <v>632</v>
      </c>
      <c r="B19" s="86" t="s">
        <v>41</v>
      </c>
      <c r="C19" s="87"/>
      <c r="D19" s="86"/>
      <c r="E19" s="86" t="s">
        <v>802</v>
      </c>
      <c r="F19" s="86"/>
      <c r="G19" s="86"/>
      <c r="H19" s="86"/>
      <c r="I19" s="86"/>
      <c r="J19" s="86">
        <v>20</v>
      </c>
      <c r="K19" s="86">
        <v>50</v>
      </c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8"/>
      <c r="AH19" s="89"/>
      <c r="AI19" s="85">
        <f t="shared" si="0"/>
        <v>70</v>
      </c>
      <c r="AJ19" s="79">
        <v>595</v>
      </c>
      <c r="AK19" s="42">
        <f t="shared" si="1"/>
        <v>41650</v>
      </c>
    </row>
    <row r="20" spans="1:37" x14ac:dyDescent="0.25">
      <c r="A20" s="166" t="s">
        <v>634</v>
      </c>
      <c r="B20" s="66" t="s">
        <v>216</v>
      </c>
      <c r="C20" s="77" t="s">
        <v>46</v>
      </c>
      <c r="D20" s="66"/>
      <c r="E20" s="66">
        <v>50</v>
      </c>
      <c r="F20" s="66"/>
      <c r="G20" s="66">
        <v>50</v>
      </c>
      <c r="H20" s="66"/>
      <c r="I20" s="66">
        <v>50</v>
      </c>
      <c r="J20" s="66"/>
      <c r="K20" s="66">
        <v>50</v>
      </c>
      <c r="L20" s="66"/>
      <c r="M20" s="66">
        <v>50</v>
      </c>
      <c r="N20" s="66"/>
      <c r="O20" s="66">
        <v>50</v>
      </c>
      <c r="P20" s="66"/>
      <c r="Q20" s="66">
        <v>50</v>
      </c>
      <c r="R20" s="66"/>
      <c r="S20" s="66">
        <v>50</v>
      </c>
      <c r="T20" s="66"/>
      <c r="U20" s="66">
        <v>50</v>
      </c>
      <c r="V20" s="66"/>
      <c r="W20" s="66">
        <v>50</v>
      </c>
      <c r="X20" s="66"/>
      <c r="Y20" s="66">
        <v>50</v>
      </c>
      <c r="Z20" s="66"/>
      <c r="AA20" s="66">
        <v>40</v>
      </c>
      <c r="AB20" s="66"/>
      <c r="AC20" s="66">
        <v>50</v>
      </c>
      <c r="AD20" s="66"/>
      <c r="AE20" s="66" t="s">
        <v>803</v>
      </c>
      <c r="AF20" s="66"/>
      <c r="AG20" s="80">
        <v>30</v>
      </c>
      <c r="AH20" s="80"/>
      <c r="AI20" s="85">
        <f t="shared" si="0"/>
        <v>670</v>
      </c>
      <c r="AJ20" s="79">
        <v>595</v>
      </c>
      <c r="AK20" s="42">
        <f t="shared" si="1"/>
        <v>398650</v>
      </c>
    </row>
    <row r="21" spans="1:37" x14ac:dyDescent="0.25">
      <c r="A21" s="167"/>
      <c r="B21" s="1" t="s">
        <v>219</v>
      </c>
      <c r="C21" s="74" t="s">
        <v>220</v>
      </c>
      <c r="D21" s="1"/>
      <c r="E21" s="1">
        <v>60</v>
      </c>
      <c r="F21" s="1"/>
      <c r="G21" s="1">
        <v>60</v>
      </c>
      <c r="H21" s="1"/>
      <c r="I21" s="1">
        <v>60</v>
      </c>
      <c r="J21" s="1"/>
      <c r="K21" s="1" t="s">
        <v>222</v>
      </c>
      <c r="L21" s="1"/>
      <c r="M21" s="1">
        <v>60</v>
      </c>
      <c r="N21" s="1"/>
      <c r="O21" s="1">
        <v>60</v>
      </c>
      <c r="P21" s="1"/>
      <c r="Q21" s="1">
        <v>60</v>
      </c>
      <c r="R21" s="1"/>
      <c r="S21" s="1">
        <v>60</v>
      </c>
      <c r="T21" s="1"/>
      <c r="U21" s="1">
        <v>60</v>
      </c>
      <c r="V21" s="1"/>
      <c r="W21" s="1">
        <v>60</v>
      </c>
      <c r="X21" s="1"/>
      <c r="Y21" s="1">
        <v>60</v>
      </c>
      <c r="Z21" s="1"/>
      <c r="AA21" s="1">
        <v>60</v>
      </c>
      <c r="AB21" s="1"/>
      <c r="AC21" s="1">
        <v>60</v>
      </c>
      <c r="AD21" s="1"/>
      <c r="AE21" s="1">
        <v>60</v>
      </c>
      <c r="AF21" s="1"/>
      <c r="AG21" s="8">
        <v>60</v>
      </c>
      <c r="AH21" s="8"/>
      <c r="AI21" s="85">
        <f t="shared" si="0"/>
        <v>840</v>
      </c>
      <c r="AJ21" s="79">
        <v>595</v>
      </c>
      <c r="AK21" s="42">
        <f t="shared" si="1"/>
        <v>499800</v>
      </c>
    </row>
    <row r="22" spans="1:37" x14ac:dyDescent="0.25">
      <c r="A22" s="167"/>
      <c r="B22" s="1" t="s">
        <v>229</v>
      </c>
      <c r="C22" s="74" t="s">
        <v>230</v>
      </c>
      <c r="D22" s="1"/>
      <c r="E22" s="1">
        <v>40</v>
      </c>
      <c r="F22" s="1"/>
      <c r="G22" s="1">
        <v>40</v>
      </c>
      <c r="H22" s="1"/>
      <c r="I22" s="1"/>
      <c r="J22" s="1"/>
      <c r="K22" s="1">
        <v>40</v>
      </c>
      <c r="L22" s="1"/>
      <c r="M22" s="1" t="s">
        <v>804</v>
      </c>
      <c r="N22" s="1"/>
      <c r="O22" s="1">
        <v>40</v>
      </c>
      <c r="P22" s="1"/>
      <c r="Q22" s="1">
        <v>40</v>
      </c>
      <c r="R22" s="1"/>
      <c r="S22" s="1">
        <v>40</v>
      </c>
      <c r="T22" s="1"/>
      <c r="U22" s="1">
        <v>40</v>
      </c>
      <c r="V22" s="1"/>
      <c r="W22" s="1">
        <v>40</v>
      </c>
      <c r="X22" s="1"/>
      <c r="Y22" s="1">
        <v>40</v>
      </c>
      <c r="Z22" s="1"/>
      <c r="AA22" s="1">
        <v>40</v>
      </c>
      <c r="AB22" s="1"/>
      <c r="AC22" s="1">
        <v>40</v>
      </c>
      <c r="AD22" s="1"/>
      <c r="AE22" s="1">
        <v>40</v>
      </c>
      <c r="AF22" s="1"/>
      <c r="AG22" s="8">
        <v>40</v>
      </c>
      <c r="AH22" s="8"/>
      <c r="AI22" s="85">
        <f t="shared" si="0"/>
        <v>520</v>
      </c>
      <c r="AJ22" s="79">
        <v>595</v>
      </c>
      <c r="AK22" s="42">
        <f t="shared" si="1"/>
        <v>309400</v>
      </c>
    </row>
    <row r="23" spans="1:37" x14ac:dyDescent="0.25">
      <c r="A23" s="167"/>
      <c r="B23" s="1" t="s">
        <v>232</v>
      </c>
      <c r="C23" s="74" t="s">
        <v>230</v>
      </c>
      <c r="D23" s="1"/>
      <c r="E23" s="1" t="s">
        <v>805</v>
      </c>
      <c r="F23" s="1"/>
      <c r="G23" s="1" t="s">
        <v>806</v>
      </c>
      <c r="H23" s="1"/>
      <c r="I23" s="1">
        <v>40</v>
      </c>
      <c r="J23" s="1"/>
      <c r="K23" s="1" t="s">
        <v>807</v>
      </c>
      <c r="L23" s="1"/>
      <c r="M23" s="1">
        <v>40</v>
      </c>
      <c r="N23" s="1"/>
      <c r="O23" s="1">
        <v>40</v>
      </c>
      <c r="P23" s="1"/>
      <c r="Q23" s="1">
        <v>40</v>
      </c>
      <c r="R23" s="1"/>
      <c r="S23" s="1">
        <v>40</v>
      </c>
      <c r="T23" s="1"/>
      <c r="U23" s="1">
        <v>40</v>
      </c>
      <c r="V23" s="1"/>
      <c r="W23" s="1">
        <v>40</v>
      </c>
      <c r="X23" s="1"/>
      <c r="Y23" s="1" t="s">
        <v>235</v>
      </c>
      <c r="Z23" s="1"/>
      <c r="AA23" s="1" t="s">
        <v>808</v>
      </c>
      <c r="AB23" s="1"/>
      <c r="AC23" s="1" t="s">
        <v>809</v>
      </c>
      <c r="AD23" s="1"/>
      <c r="AE23" s="1">
        <v>35</v>
      </c>
      <c r="AF23" s="1"/>
      <c r="AG23" s="8" t="s">
        <v>810</v>
      </c>
      <c r="AH23" s="8"/>
      <c r="AI23" s="85">
        <f t="shared" si="0"/>
        <v>315</v>
      </c>
      <c r="AJ23" s="79">
        <v>595</v>
      </c>
      <c r="AK23" s="42">
        <f t="shared" si="1"/>
        <v>187425</v>
      </c>
    </row>
    <row r="24" spans="1:37" x14ac:dyDescent="0.25">
      <c r="A24" s="167"/>
      <c r="B24" s="1" t="s">
        <v>239</v>
      </c>
      <c r="C24" s="74" t="s">
        <v>212</v>
      </c>
      <c r="D24" s="1"/>
      <c r="E24" s="1">
        <v>48</v>
      </c>
      <c r="F24" s="1"/>
      <c r="G24" s="1">
        <v>48</v>
      </c>
      <c r="H24" s="1"/>
      <c r="I24" s="1">
        <v>48</v>
      </c>
      <c r="J24" s="1"/>
      <c r="K24" s="1">
        <v>48</v>
      </c>
      <c r="L24" s="1"/>
      <c r="M24" s="1">
        <v>48</v>
      </c>
      <c r="N24" s="1"/>
      <c r="O24" s="1">
        <v>48</v>
      </c>
      <c r="P24" s="1"/>
      <c r="Q24" s="1">
        <v>48</v>
      </c>
      <c r="R24" s="1"/>
      <c r="S24" s="1">
        <v>48</v>
      </c>
      <c r="T24" s="1"/>
      <c r="U24" s="1">
        <v>48</v>
      </c>
      <c r="V24" s="1">
        <v>10</v>
      </c>
      <c r="W24" s="1">
        <v>38</v>
      </c>
      <c r="X24" s="1"/>
      <c r="Y24" s="1">
        <v>48</v>
      </c>
      <c r="Z24" s="1"/>
      <c r="AA24" s="1">
        <v>48</v>
      </c>
      <c r="AB24" s="1"/>
      <c r="AC24" s="1">
        <v>48</v>
      </c>
      <c r="AD24" s="1"/>
      <c r="AE24" s="1">
        <v>48</v>
      </c>
      <c r="AF24" s="1"/>
      <c r="AG24" s="8">
        <v>48</v>
      </c>
      <c r="AH24" s="8"/>
      <c r="AI24" s="85">
        <f t="shared" si="0"/>
        <v>720</v>
      </c>
      <c r="AJ24" s="79">
        <v>595</v>
      </c>
      <c r="AK24" s="42">
        <f t="shared" si="1"/>
        <v>428400</v>
      </c>
    </row>
    <row r="25" spans="1:37" x14ac:dyDescent="0.25">
      <c r="A25" s="167"/>
      <c r="B25" s="1" t="s">
        <v>241</v>
      </c>
      <c r="C25" s="74" t="s">
        <v>230</v>
      </c>
      <c r="D25" s="1"/>
      <c r="E25" s="1">
        <v>40</v>
      </c>
      <c r="F25" s="1"/>
      <c r="G25" s="1" t="s">
        <v>811</v>
      </c>
      <c r="H25" s="1"/>
      <c r="I25" s="1">
        <v>40</v>
      </c>
      <c r="J25" s="1"/>
      <c r="K25" s="1">
        <v>40</v>
      </c>
      <c r="L25" s="1"/>
      <c r="M25" s="1">
        <v>40</v>
      </c>
      <c r="N25" s="1"/>
      <c r="O25" s="1">
        <v>40</v>
      </c>
      <c r="P25" s="1"/>
      <c r="Q25" s="1">
        <v>40</v>
      </c>
      <c r="R25" s="1"/>
      <c r="S25" s="1">
        <v>40</v>
      </c>
      <c r="T25" s="1"/>
      <c r="U25" s="1">
        <v>40</v>
      </c>
      <c r="V25" s="1"/>
      <c r="W25" s="1">
        <v>40</v>
      </c>
      <c r="X25" s="1"/>
      <c r="Y25" s="1">
        <v>40</v>
      </c>
      <c r="Z25" s="1"/>
      <c r="AA25" s="1">
        <v>40</v>
      </c>
      <c r="AB25" s="1"/>
      <c r="AC25" s="1">
        <v>40</v>
      </c>
      <c r="AD25" s="1"/>
      <c r="AE25" s="1">
        <v>40</v>
      </c>
      <c r="AF25" s="1"/>
      <c r="AG25" s="8">
        <v>40</v>
      </c>
      <c r="AH25" s="8"/>
      <c r="AI25" s="85">
        <f t="shared" si="0"/>
        <v>560</v>
      </c>
      <c r="AJ25" s="79">
        <v>595</v>
      </c>
      <c r="AK25" s="42">
        <f t="shared" si="1"/>
        <v>333200</v>
      </c>
    </row>
    <row r="26" spans="1:37" x14ac:dyDescent="0.25">
      <c r="A26" s="167"/>
      <c r="B26" s="4" t="s">
        <v>242</v>
      </c>
      <c r="C26" s="4" t="s">
        <v>243</v>
      </c>
      <c r="D26" s="4"/>
      <c r="E26" s="4">
        <v>55</v>
      </c>
      <c r="F26" s="4"/>
      <c r="G26" s="4">
        <v>55</v>
      </c>
      <c r="H26" s="4"/>
      <c r="I26" s="4">
        <v>55</v>
      </c>
      <c r="J26" s="4"/>
      <c r="K26" s="4">
        <v>55</v>
      </c>
      <c r="L26" s="4"/>
      <c r="M26" s="4">
        <v>55</v>
      </c>
      <c r="N26" s="4"/>
      <c r="O26" s="4">
        <v>55</v>
      </c>
      <c r="P26" s="4"/>
      <c r="Q26" s="4">
        <v>55</v>
      </c>
      <c r="R26" s="4"/>
      <c r="S26" s="4">
        <v>55</v>
      </c>
      <c r="T26" s="4"/>
      <c r="U26" s="4">
        <v>55</v>
      </c>
      <c r="V26" s="4"/>
      <c r="W26" s="4">
        <v>55</v>
      </c>
      <c r="X26" s="4"/>
      <c r="Y26" s="4">
        <v>55</v>
      </c>
      <c r="Z26" s="4"/>
      <c r="AA26" s="4">
        <v>55</v>
      </c>
      <c r="AB26" s="4"/>
      <c r="AC26" s="4">
        <v>55</v>
      </c>
      <c r="AD26" s="4"/>
      <c r="AE26" s="4">
        <v>55</v>
      </c>
      <c r="AF26" s="4"/>
      <c r="AG26" s="9">
        <v>55</v>
      </c>
      <c r="AH26" s="9"/>
      <c r="AI26" s="85">
        <f t="shared" si="0"/>
        <v>825</v>
      </c>
      <c r="AJ26" s="79">
        <v>595</v>
      </c>
      <c r="AK26" s="42">
        <f t="shared" si="1"/>
        <v>490875</v>
      </c>
    </row>
    <row r="27" spans="1:37" x14ac:dyDescent="0.25">
      <c r="A27" s="167"/>
      <c r="B27" s="1" t="s">
        <v>248</v>
      </c>
      <c r="C27" s="1" t="s">
        <v>46</v>
      </c>
      <c r="D27" s="1"/>
      <c r="E27" s="1">
        <v>50</v>
      </c>
      <c r="F27" s="1"/>
      <c r="G27" s="1">
        <v>50</v>
      </c>
      <c r="H27" s="1"/>
      <c r="I27" s="1">
        <v>50</v>
      </c>
      <c r="J27" s="1"/>
      <c r="K27" s="1">
        <v>50</v>
      </c>
      <c r="L27" s="1"/>
      <c r="M27" s="1">
        <v>50</v>
      </c>
      <c r="N27" s="1"/>
      <c r="O27" s="1">
        <v>50</v>
      </c>
      <c r="P27" s="1">
        <v>10</v>
      </c>
      <c r="Q27" s="1">
        <v>40</v>
      </c>
      <c r="R27" s="1"/>
      <c r="S27" s="1">
        <v>50</v>
      </c>
      <c r="T27" s="1"/>
      <c r="U27" s="1">
        <v>50</v>
      </c>
      <c r="V27" s="1"/>
      <c r="W27" s="1">
        <v>50</v>
      </c>
      <c r="X27" s="1"/>
      <c r="Y27" s="1">
        <v>50</v>
      </c>
      <c r="Z27" s="1"/>
      <c r="AA27" s="1">
        <v>50</v>
      </c>
      <c r="AB27" s="1"/>
      <c r="AC27" s="1">
        <v>50</v>
      </c>
      <c r="AD27" s="1"/>
      <c r="AE27" s="1">
        <v>50</v>
      </c>
      <c r="AF27" s="1"/>
      <c r="AG27" s="1">
        <v>50</v>
      </c>
      <c r="AH27" s="8"/>
      <c r="AI27" s="83">
        <f t="shared" si="0"/>
        <v>750</v>
      </c>
      <c r="AJ27" s="79">
        <v>595</v>
      </c>
      <c r="AK27" s="42">
        <f t="shared" si="1"/>
        <v>446250</v>
      </c>
    </row>
    <row r="28" spans="1:37" x14ac:dyDescent="0.25">
      <c r="A28" s="167"/>
      <c r="B28" s="4" t="s">
        <v>250</v>
      </c>
      <c r="C28" s="4" t="s">
        <v>46</v>
      </c>
      <c r="D28" s="4"/>
      <c r="E28" s="4">
        <v>50</v>
      </c>
      <c r="F28" s="4"/>
      <c r="G28" s="4">
        <v>50</v>
      </c>
      <c r="H28" s="4"/>
      <c r="I28" s="4">
        <v>50</v>
      </c>
      <c r="J28" s="4"/>
      <c r="K28" s="4">
        <v>60</v>
      </c>
      <c r="L28" s="4"/>
      <c r="M28" s="4">
        <v>50</v>
      </c>
      <c r="N28" s="4"/>
      <c r="O28" s="4">
        <v>50</v>
      </c>
      <c r="P28" s="4"/>
      <c r="Q28" s="4">
        <v>50</v>
      </c>
      <c r="R28" s="4"/>
      <c r="S28" s="4">
        <v>50</v>
      </c>
      <c r="T28" s="4"/>
      <c r="U28" s="4">
        <v>50</v>
      </c>
      <c r="V28" s="4"/>
      <c r="W28" s="4">
        <v>50</v>
      </c>
      <c r="X28" s="4"/>
      <c r="Y28" s="4">
        <v>50</v>
      </c>
      <c r="Z28" s="4"/>
      <c r="AA28" s="4">
        <v>50</v>
      </c>
      <c r="AB28" s="4"/>
      <c r="AC28" s="4" t="s">
        <v>812</v>
      </c>
      <c r="AD28" s="4"/>
      <c r="AE28" s="4">
        <v>50</v>
      </c>
      <c r="AF28" s="4"/>
      <c r="AG28" s="4">
        <v>50</v>
      </c>
      <c r="AH28" s="9"/>
      <c r="AI28" s="84">
        <f t="shared" si="0"/>
        <v>710</v>
      </c>
      <c r="AJ28" s="79">
        <v>595</v>
      </c>
      <c r="AK28" s="42">
        <f t="shared" si="1"/>
        <v>422450</v>
      </c>
    </row>
    <row r="29" spans="1:37" x14ac:dyDescent="0.25">
      <c r="A29" s="168" t="s">
        <v>639</v>
      </c>
      <c r="B29" s="66" t="s">
        <v>177</v>
      </c>
      <c r="C29" s="66"/>
      <c r="D29" s="66">
        <v>25</v>
      </c>
      <c r="E29" s="66"/>
      <c r="F29" s="66"/>
      <c r="G29" s="66"/>
      <c r="H29" s="66"/>
      <c r="I29" s="66"/>
      <c r="J29" s="66"/>
      <c r="K29" s="66"/>
      <c r="L29" s="66"/>
      <c r="M29" s="66"/>
      <c r="N29" s="66">
        <v>45</v>
      </c>
      <c r="O29" s="66"/>
      <c r="P29" s="66"/>
      <c r="Q29" s="66">
        <v>50</v>
      </c>
      <c r="R29" s="66"/>
      <c r="S29" s="66"/>
      <c r="T29" s="66">
        <v>50</v>
      </c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7"/>
      <c r="AI29" s="90">
        <f t="shared" si="0"/>
        <v>170</v>
      </c>
      <c r="AJ29" s="79">
        <v>595</v>
      </c>
      <c r="AK29" s="42">
        <f t="shared" si="1"/>
        <v>101150</v>
      </c>
    </row>
    <row r="30" spans="1:37" x14ac:dyDescent="0.25">
      <c r="A30" s="169"/>
      <c r="B30" s="1" t="s">
        <v>813</v>
      </c>
      <c r="C30" s="1"/>
      <c r="D30" s="1"/>
      <c r="E30" s="1"/>
      <c r="F30" s="1" t="s">
        <v>814</v>
      </c>
      <c r="G30" s="1"/>
      <c r="H30" s="1">
        <v>75</v>
      </c>
      <c r="I30" s="1"/>
      <c r="J30" s="1"/>
      <c r="K30" s="1">
        <v>75</v>
      </c>
      <c r="L30" s="1"/>
      <c r="M30" s="1"/>
      <c r="N30" s="1">
        <v>75</v>
      </c>
      <c r="O30" s="1"/>
      <c r="P30" s="1">
        <v>80</v>
      </c>
      <c r="Q30" s="1"/>
      <c r="R30" s="1">
        <v>70</v>
      </c>
      <c r="S30" s="1"/>
      <c r="T30" s="1"/>
      <c r="U30" s="1">
        <v>80</v>
      </c>
      <c r="V30" s="1"/>
      <c r="W30" s="1"/>
      <c r="X30" s="1" t="s">
        <v>815</v>
      </c>
      <c r="Y30" s="1"/>
      <c r="Z30" s="1" t="s">
        <v>816</v>
      </c>
      <c r="AA30" s="1"/>
      <c r="AB30" s="1" t="s">
        <v>817</v>
      </c>
      <c r="AC30" s="1"/>
      <c r="AD30" s="1" t="s">
        <v>818</v>
      </c>
      <c r="AE30" s="1"/>
      <c r="AF30" s="1"/>
      <c r="AG30" s="1" t="s">
        <v>819</v>
      </c>
      <c r="AH30" s="69"/>
      <c r="AI30" s="85">
        <f t="shared" si="0"/>
        <v>455</v>
      </c>
      <c r="AJ30" s="79">
        <v>595</v>
      </c>
      <c r="AK30" s="42">
        <f t="shared" si="1"/>
        <v>270725</v>
      </c>
    </row>
    <row r="31" spans="1:37" x14ac:dyDescent="0.25">
      <c r="A31" s="170"/>
      <c r="B31" s="4" t="s">
        <v>820</v>
      </c>
      <c r="C31" s="4"/>
      <c r="D31" s="4"/>
      <c r="E31" s="4"/>
      <c r="F31" s="4">
        <v>80</v>
      </c>
      <c r="G31" s="4"/>
      <c r="H31" s="4"/>
      <c r="I31" s="4">
        <v>80</v>
      </c>
      <c r="J31" s="4"/>
      <c r="K31" s="4">
        <v>80</v>
      </c>
      <c r="L31" s="4"/>
      <c r="M31" s="4"/>
      <c r="N31" s="4"/>
      <c r="O31" s="4">
        <v>80</v>
      </c>
      <c r="P31" s="4"/>
      <c r="Q31" s="4">
        <v>80</v>
      </c>
      <c r="R31" s="4"/>
      <c r="S31" s="4"/>
      <c r="T31" s="4">
        <v>90</v>
      </c>
      <c r="U31" s="4"/>
      <c r="V31" s="4"/>
      <c r="W31" s="4">
        <v>80</v>
      </c>
      <c r="X31" s="4"/>
      <c r="Y31" s="4"/>
      <c r="Z31" s="4" t="s">
        <v>821</v>
      </c>
      <c r="AA31" s="4"/>
      <c r="AB31" s="4"/>
      <c r="AC31" s="4" t="s">
        <v>822</v>
      </c>
      <c r="AD31" s="4"/>
      <c r="AE31" s="4"/>
      <c r="AF31" s="4" t="s">
        <v>823</v>
      </c>
      <c r="AG31" s="4"/>
      <c r="AH31" s="91"/>
      <c r="AI31" s="85">
        <f t="shared" si="0"/>
        <v>570</v>
      </c>
      <c r="AJ31" s="79">
        <v>595</v>
      </c>
      <c r="AK31" s="42">
        <f t="shared" si="1"/>
        <v>339150</v>
      </c>
    </row>
    <row r="32" spans="1:37" x14ac:dyDescent="0.25">
      <c r="A32" s="181" t="s">
        <v>252</v>
      </c>
      <c r="B32" s="66" t="s">
        <v>253</v>
      </c>
      <c r="C32" s="66" t="s">
        <v>824</v>
      </c>
      <c r="D32" s="66">
        <v>20</v>
      </c>
      <c r="E32" s="66">
        <v>70</v>
      </c>
      <c r="F32" s="66"/>
      <c r="G32" s="66"/>
      <c r="H32" s="66"/>
      <c r="I32" s="66"/>
      <c r="J32" s="66"/>
      <c r="K32" s="66" t="s">
        <v>825</v>
      </c>
      <c r="L32" s="66"/>
      <c r="M32" s="66"/>
      <c r="N32" s="66"/>
      <c r="O32" s="66"/>
      <c r="P32" s="66"/>
      <c r="Q32" s="66"/>
      <c r="R32" s="66">
        <v>30</v>
      </c>
      <c r="S32" s="66">
        <v>70</v>
      </c>
      <c r="T32" s="66"/>
      <c r="U32" s="66"/>
      <c r="V32" s="66"/>
      <c r="W32" s="66">
        <v>30</v>
      </c>
      <c r="X32" s="66"/>
      <c r="Y32" s="66"/>
      <c r="Z32" s="66">
        <v>70</v>
      </c>
      <c r="AA32" s="66"/>
      <c r="AB32" s="66"/>
      <c r="AC32" s="66"/>
      <c r="AD32" s="66"/>
      <c r="AE32" s="66">
        <v>30</v>
      </c>
      <c r="AF32" s="66"/>
      <c r="AG32" s="66">
        <v>70</v>
      </c>
      <c r="AH32" s="67"/>
      <c r="AI32" s="85">
        <f t="shared" si="0"/>
        <v>390</v>
      </c>
      <c r="AJ32" s="79">
        <v>595</v>
      </c>
      <c r="AK32" s="42">
        <f t="shared" si="1"/>
        <v>232050</v>
      </c>
    </row>
    <row r="33" spans="1:37" x14ac:dyDescent="0.25">
      <c r="A33" s="182"/>
      <c r="B33" s="1" t="s">
        <v>255</v>
      </c>
      <c r="C33" s="1" t="s">
        <v>826</v>
      </c>
      <c r="D33" s="1"/>
      <c r="E33" s="1" t="s">
        <v>827</v>
      </c>
      <c r="F33" s="1"/>
      <c r="G33" s="1"/>
      <c r="H33" s="1"/>
      <c r="I33" s="1"/>
      <c r="J33" s="1">
        <v>10</v>
      </c>
      <c r="K33" s="1" t="s">
        <v>828</v>
      </c>
      <c r="L33" s="1"/>
      <c r="M33" s="1"/>
      <c r="N33" s="1"/>
      <c r="O33" s="1"/>
      <c r="P33" s="1">
        <v>10</v>
      </c>
      <c r="Q33" s="1">
        <v>20</v>
      </c>
      <c r="R33" s="1"/>
      <c r="S33" s="1" t="s">
        <v>653</v>
      </c>
      <c r="T33" s="1"/>
      <c r="U33" s="1"/>
      <c r="V33" s="1"/>
      <c r="W33" s="1"/>
      <c r="X33" s="1"/>
      <c r="Y33" s="1"/>
      <c r="Z33" s="1" t="s">
        <v>829</v>
      </c>
      <c r="AA33" s="1"/>
      <c r="AB33" s="1"/>
      <c r="AC33" s="1"/>
      <c r="AD33" s="1"/>
      <c r="AE33" s="1"/>
      <c r="AF33" s="1"/>
      <c r="AG33" s="1" t="s">
        <v>830</v>
      </c>
      <c r="AH33" s="69"/>
      <c r="AI33" s="85">
        <f t="shared" si="0"/>
        <v>40</v>
      </c>
      <c r="AJ33" s="79">
        <v>595</v>
      </c>
      <c r="AK33" s="42">
        <f t="shared" si="1"/>
        <v>23800</v>
      </c>
    </row>
    <row r="34" spans="1:37" x14ac:dyDescent="0.25">
      <c r="A34" s="182"/>
      <c r="B34" s="1" t="s">
        <v>258</v>
      </c>
      <c r="C34" s="1" t="s">
        <v>826</v>
      </c>
      <c r="D34" s="1"/>
      <c r="E34" s="1" t="s">
        <v>831</v>
      </c>
      <c r="F34" s="1"/>
      <c r="G34" s="1"/>
      <c r="H34" s="1"/>
      <c r="I34" s="1">
        <v>40</v>
      </c>
      <c r="J34" s="1"/>
      <c r="K34" s="1" t="s">
        <v>832</v>
      </c>
      <c r="L34" s="1"/>
      <c r="M34" s="1"/>
      <c r="N34" s="1"/>
      <c r="O34" s="1"/>
      <c r="P34" s="1"/>
      <c r="Q34" s="1"/>
      <c r="R34" s="1">
        <v>10</v>
      </c>
      <c r="S34" s="1" t="s">
        <v>833</v>
      </c>
      <c r="T34" s="1"/>
      <c r="U34" s="1">
        <v>20</v>
      </c>
      <c r="V34" s="1">
        <v>30</v>
      </c>
      <c r="W34" s="1">
        <v>10</v>
      </c>
      <c r="X34" s="1">
        <v>10</v>
      </c>
      <c r="Y34" s="1" t="s">
        <v>834</v>
      </c>
      <c r="Z34" s="1"/>
      <c r="AA34" s="1"/>
      <c r="AB34" s="1" t="s">
        <v>835</v>
      </c>
      <c r="AC34" s="1"/>
      <c r="AD34" s="1"/>
      <c r="AE34" s="1"/>
      <c r="AF34" s="1" t="s">
        <v>836</v>
      </c>
      <c r="AG34" s="1"/>
      <c r="AH34" s="69">
        <v>65.010000000000005</v>
      </c>
      <c r="AI34" s="85">
        <f t="shared" si="0"/>
        <v>185.01</v>
      </c>
      <c r="AJ34" s="79">
        <v>595</v>
      </c>
      <c r="AK34" s="42">
        <f t="shared" si="1"/>
        <v>110080.95</v>
      </c>
    </row>
    <row r="35" spans="1:37" x14ac:dyDescent="0.25">
      <c r="A35" s="182"/>
      <c r="B35" s="1" t="s">
        <v>262</v>
      </c>
      <c r="C35" s="1" t="s">
        <v>826</v>
      </c>
      <c r="D35" s="1"/>
      <c r="E35" s="1" t="s">
        <v>837</v>
      </c>
      <c r="F35" s="1"/>
      <c r="G35" s="1"/>
      <c r="H35" s="1"/>
      <c r="I35" s="1"/>
      <c r="J35" s="1"/>
      <c r="K35" s="1">
        <v>84</v>
      </c>
      <c r="L35" s="1"/>
      <c r="M35" s="1"/>
      <c r="N35" s="1"/>
      <c r="O35" s="1"/>
      <c r="P35" s="1"/>
      <c r="Q35" s="1">
        <v>10</v>
      </c>
      <c r="R35" s="1"/>
      <c r="S35" s="1" t="s">
        <v>838</v>
      </c>
      <c r="T35" s="1"/>
      <c r="U35" s="1"/>
      <c r="V35" s="1"/>
      <c r="W35" s="1"/>
      <c r="X35" s="1">
        <v>20</v>
      </c>
      <c r="Y35" s="1"/>
      <c r="Z35" s="1" t="s">
        <v>839</v>
      </c>
      <c r="AA35" s="1"/>
      <c r="AB35" s="1"/>
      <c r="AC35" s="1"/>
      <c r="AD35" s="1"/>
      <c r="AE35" s="1"/>
      <c r="AF35" s="1"/>
      <c r="AG35" s="1" t="s">
        <v>840</v>
      </c>
      <c r="AH35" s="69"/>
      <c r="AI35" s="85">
        <f t="shared" si="0"/>
        <v>114</v>
      </c>
      <c r="AJ35" s="79">
        <v>595</v>
      </c>
      <c r="AK35" s="42">
        <f t="shared" si="1"/>
        <v>67830</v>
      </c>
    </row>
    <row r="36" spans="1:37" x14ac:dyDescent="0.25">
      <c r="A36" s="182"/>
      <c r="B36" s="1" t="s">
        <v>267</v>
      </c>
      <c r="C36" s="1" t="s">
        <v>841</v>
      </c>
      <c r="D36" s="1"/>
      <c r="E36" s="1">
        <v>58</v>
      </c>
      <c r="F36" s="1"/>
      <c r="G36" s="1"/>
      <c r="H36" s="1"/>
      <c r="I36" s="1"/>
      <c r="J36" s="1">
        <v>10</v>
      </c>
      <c r="K36" s="1" t="s">
        <v>842</v>
      </c>
      <c r="L36" s="1"/>
      <c r="M36" s="1"/>
      <c r="N36" s="1"/>
      <c r="O36" s="1"/>
      <c r="P36" s="1"/>
      <c r="Q36" s="1"/>
      <c r="R36" s="1"/>
      <c r="S36" s="1">
        <v>55</v>
      </c>
      <c r="T36" s="1"/>
      <c r="U36" s="1"/>
      <c r="V36" s="1"/>
      <c r="W36" s="1"/>
      <c r="X36" s="1"/>
      <c r="Y36" s="1"/>
      <c r="Z36" s="1">
        <v>55</v>
      </c>
      <c r="AA36" s="1"/>
      <c r="AB36" s="1"/>
      <c r="AC36" s="1"/>
      <c r="AD36" s="1"/>
      <c r="AE36" s="1"/>
      <c r="AF36" s="1"/>
      <c r="AG36" s="1">
        <v>55</v>
      </c>
      <c r="AH36" s="69"/>
      <c r="AI36" s="85">
        <f t="shared" si="0"/>
        <v>233</v>
      </c>
      <c r="AJ36" s="79">
        <v>595</v>
      </c>
      <c r="AK36" s="42">
        <f t="shared" si="1"/>
        <v>138635</v>
      </c>
    </row>
    <row r="37" spans="1:37" x14ac:dyDescent="0.25">
      <c r="A37" s="182"/>
      <c r="B37" s="4" t="s">
        <v>227</v>
      </c>
      <c r="C37" s="4" t="s">
        <v>824</v>
      </c>
      <c r="D37" s="4"/>
      <c r="E37" s="4">
        <v>70</v>
      </c>
      <c r="F37" s="4"/>
      <c r="G37" s="4"/>
      <c r="H37" s="4"/>
      <c r="I37" s="4"/>
      <c r="J37" s="4">
        <v>10</v>
      </c>
      <c r="K37" s="4">
        <v>70</v>
      </c>
      <c r="L37" s="4"/>
      <c r="M37" s="4"/>
      <c r="N37" s="4"/>
      <c r="O37" s="4"/>
      <c r="P37" s="4"/>
      <c r="Q37" s="4"/>
      <c r="R37" s="4">
        <v>10</v>
      </c>
      <c r="S37" s="4">
        <v>70</v>
      </c>
      <c r="T37" s="4"/>
      <c r="U37" s="4"/>
      <c r="V37" s="4"/>
      <c r="W37" s="4"/>
      <c r="X37" s="4" t="s">
        <v>843</v>
      </c>
      <c r="Y37" s="4"/>
      <c r="Z37" s="4" t="s">
        <v>844</v>
      </c>
      <c r="AA37" s="4"/>
      <c r="AB37" s="4"/>
      <c r="AC37" s="4"/>
      <c r="AD37" s="4"/>
      <c r="AE37" s="4"/>
      <c r="AF37" s="4"/>
      <c r="AG37" s="4">
        <v>70</v>
      </c>
      <c r="AH37" s="91">
        <v>10</v>
      </c>
      <c r="AI37" s="85">
        <f t="shared" si="0"/>
        <v>310</v>
      </c>
      <c r="AJ37" s="79">
        <v>595</v>
      </c>
      <c r="AK37" s="42">
        <f t="shared" si="1"/>
        <v>184450</v>
      </c>
    </row>
    <row r="38" spans="1:37" x14ac:dyDescent="0.25">
      <c r="A38" s="183" t="s">
        <v>652</v>
      </c>
      <c r="B38" s="66" t="s">
        <v>105</v>
      </c>
      <c r="C38" s="66" t="s">
        <v>187</v>
      </c>
      <c r="D38" s="66"/>
      <c r="E38" s="66"/>
      <c r="F38" s="66"/>
      <c r="G38" s="66"/>
      <c r="H38" s="66"/>
      <c r="I38" s="66"/>
      <c r="J38" s="66">
        <v>60</v>
      </c>
      <c r="K38" s="66"/>
      <c r="L38" s="66"/>
      <c r="M38" s="66"/>
      <c r="N38" s="66">
        <v>60</v>
      </c>
      <c r="O38" s="66"/>
      <c r="P38" s="66">
        <v>60</v>
      </c>
      <c r="Q38" s="66"/>
      <c r="R38" s="66"/>
      <c r="S38" s="66"/>
      <c r="T38" s="66">
        <v>60</v>
      </c>
      <c r="U38" s="66"/>
      <c r="V38" s="66"/>
      <c r="W38" s="66">
        <v>60</v>
      </c>
      <c r="X38" s="66"/>
      <c r="Y38" s="66"/>
      <c r="Z38" s="66" t="s">
        <v>845</v>
      </c>
      <c r="AA38" s="66"/>
      <c r="AB38" s="66"/>
      <c r="AC38" s="66" t="s">
        <v>846</v>
      </c>
      <c r="AD38" s="66"/>
      <c r="AE38" s="66"/>
      <c r="AF38" s="66"/>
      <c r="AG38" s="66" t="s">
        <v>847</v>
      </c>
      <c r="AH38" s="67"/>
      <c r="AI38" s="85">
        <f t="shared" si="0"/>
        <v>300</v>
      </c>
      <c r="AJ38" s="79">
        <v>595</v>
      </c>
      <c r="AK38" s="42">
        <f t="shared" si="1"/>
        <v>178500</v>
      </c>
    </row>
    <row r="39" spans="1:37" x14ac:dyDescent="0.25">
      <c r="A39" s="184"/>
      <c r="B39" s="1" t="s">
        <v>48</v>
      </c>
      <c r="C39" s="1" t="s">
        <v>275</v>
      </c>
      <c r="D39" s="1"/>
      <c r="E39" s="1"/>
      <c r="F39" s="1">
        <v>10</v>
      </c>
      <c r="G39" s="1"/>
      <c r="H39" s="1"/>
      <c r="I39" s="1"/>
      <c r="J39" s="1"/>
      <c r="K39" s="1"/>
      <c r="L39" s="1"/>
      <c r="M39" s="1"/>
      <c r="N39" s="1">
        <v>60</v>
      </c>
      <c r="O39" s="1"/>
      <c r="P39" s="1"/>
      <c r="Q39" s="1">
        <v>60</v>
      </c>
      <c r="R39" s="1"/>
      <c r="S39" s="1"/>
      <c r="T39" s="1"/>
      <c r="U39" s="1">
        <v>60</v>
      </c>
      <c r="V39" s="1"/>
      <c r="W39" s="1"/>
      <c r="X39" s="1" t="s">
        <v>848</v>
      </c>
      <c r="Y39" s="1"/>
      <c r="Z39" s="1"/>
      <c r="AA39" s="1"/>
      <c r="AB39" s="1"/>
      <c r="AC39" s="1" t="s">
        <v>849</v>
      </c>
      <c r="AD39" s="1"/>
      <c r="AE39" s="1"/>
      <c r="AF39" s="1"/>
      <c r="AG39" s="1"/>
      <c r="AH39" s="69" t="s">
        <v>850</v>
      </c>
      <c r="AI39" s="85">
        <f t="shared" si="0"/>
        <v>190</v>
      </c>
      <c r="AJ39" s="79">
        <v>595</v>
      </c>
      <c r="AK39" s="42">
        <f t="shared" si="1"/>
        <v>113050</v>
      </c>
    </row>
    <row r="40" spans="1:37" x14ac:dyDescent="0.25">
      <c r="A40" s="184"/>
      <c r="B40" s="1" t="s">
        <v>301</v>
      </c>
      <c r="C40" s="1" t="s">
        <v>187</v>
      </c>
      <c r="D40" s="1">
        <v>70</v>
      </c>
      <c r="E40" s="1"/>
      <c r="F40" s="1"/>
      <c r="G40" s="1">
        <v>70</v>
      </c>
      <c r="H40" s="1"/>
      <c r="I40" s="1"/>
      <c r="J40" s="1"/>
      <c r="K40" s="1"/>
      <c r="L40" s="1">
        <v>70</v>
      </c>
      <c r="M40" s="1"/>
      <c r="N40" s="1">
        <v>70</v>
      </c>
      <c r="O40" s="1">
        <v>70</v>
      </c>
      <c r="P40" s="1"/>
      <c r="Q40" s="1">
        <v>70</v>
      </c>
      <c r="R40" s="1"/>
      <c r="S40" s="1"/>
      <c r="T40" s="1"/>
      <c r="U40" s="1">
        <v>70</v>
      </c>
      <c r="V40" s="1"/>
      <c r="W40" s="1"/>
      <c r="X40" s="1"/>
      <c r="Y40" s="1"/>
      <c r="Z40" s="1"/>
      <c r="AA40" s="1" t="s">
        <v>851</v>
      </c>
      <c r="AB40" s="1"/>
      <c r="AC40" s="1"/>
      <c r="AD40" s="1" t="s">
        <v>852</v>
      </c>
      <c r="AE40" s="1"/>
      <c r="AF40" s="1"/>
      <c r="AG40" s="1"/>
      <c r="AH40" s="69"/>
      <c r="AI40" s="85">
        <f t="shared" si="0"/>
        <v>490</v>
      </c>
      <c r="AJ40" s="79">
        <v>595</v>
      </c>
      <c r="AK40" s="42">
        <f t="shared" si="1"/>
        <v>291550</v>
      </c>
    </row>
    <row r="41" spans="1:37" x14ac:dyDescent="0.25">
      <c r="A41" s="185"/>
      <c r="B41" s="72" t="s">
        <v>853</v>
      </c>
      <c r="C41" s="72" t="s">
        <v>275</v>
      </c>
      <c r="D41" s="72"/>
      <c r="E41" s="72"/>
      <c r="F41" s="72"/>
      <c r="G41" s="72"/>
      <c r="H41" s="72"/>
      <c r="I41" s="72"/>
      <c r="J41" s="72"/>
      <c r="K41" s="72"/>
      <c r="L41" s="72">
        <v>81</v>
      </c>
      <c r="M41" s="72"/>
      <c r="N41" s="72"/>
      <c r="O41" s="72"/>
      <c r="P41" s="72">
        <v>50</v>
      </c>
      <c r="Q41" s="72">
        <v>70</v>
      </c>
      <c r="R41" s="72"/>
      <c r="S41" s="72"/>
      <c r="T41" s="72"/>
      <c r="U41" s="72"/>
      <c r="V41" s="72">
        <v>81</v>
      </c>
      <c r="W41" s="72"/>
      <c r="X41" s="72"/>
      <c r="Y41" s="72"/>
      <c r="Z41" s="72"/>
      <c r="AA41" s="72"/>
      <c r="AB41" s="72" t="s">
        <v>854</v>
      </c>
      <c r="AC41" s="72"/>
      <c r="AD41" s="72"/>
      <c r="AE41" s="72"/>
      <c r="AF41" s="72"/>
      <c r="AG41" s="72"/>
      <c r="AH41" s="73">
        <v>82</v>
      </c>
      <c r="AI41" s="85">
        <f t="shared" si="0"/>
        <v>364</v>
      </c>
      <c r="AJ41" s="79">
        <v>595</v>
      </c>
      <c r="AK41" s="42">
        <f t="shared" si="1"/>
        <v>216580</v>
      </c>
    </row>
    <row r="42" spans="1:37" x14ac:dyDescent="0.25">
      <c r="A42" s="46" t="s">
        <v>309</v>
      </c>
      <c r="B42" s="24" t="s">
        <v>310</v>
      </c>
      <c r="C42" s="24" t="s">
        <v>855</v>
      </c>
      <c r="D42" s="24">
        <v>50</v>
      </c>
      <c r="E42" s="24">
        <v>50</v>
      </c>
      <c r="F42" s="24">
        <v>50</v>
      </c>
      <c r="G42" s="24"/>
      <c r="H42" s="24"/>
      <c r="I42" s="24"/>
      <c r="J42" s="24">
        <v>50</v>
      </c>
      <c r="K42" s="24">
        <v>50</v>
      </c>
      <c r="L42" s="24"/>
      <c r="M42" s="24">
        <v>50</v>
      </c>
      <c r="N42" s="24"/>
      <c r="O42" s="24">
        <v>50</v>
      </c>
      <c r="P42" s="24">
        <v>50</v>
      </c>
      <c r="Q42" s="24">
        <v>50</v>
      </c>
      <c r="R42" s="24">
        <v>50</v>
      </c>
      <c r="S42" s="24">
        <v>50</v>
      </c>
      <c r="T42" s="24">
        <v>50</v>
      </c>
      <c r="U42" s="24">
        <v>50</v>
      </c>
      <c r="V42" s="24">
        <v>50</v>
      </c>
      <c r="W42" s="24" t="s">
        <v>856</v>
      </c>
      <c r="X42" s="24">
        <v>55</v>
      </c>
      <c r="Y42" s="24">
        <v>50</v>
      </c>
      <c r="Z42" s="24">
        <v>45</v>
      </c>
      <c r="AA42" s="24" t="s">
        <v>857</v>
      </c>
      <c r="AB42" s="24">
        <v>50</v>
      </c>
      <c r="AC42" s="24">
        <v>50</v>
      </c>
      <c r="AD42" s="24">
        <v>50</v>
      </c>
      <c r="AE42" s="24">
        <v>50</v>
      </c>
      <c r="AF42" s="24">
        <v>55</v>
      </c>
      <c r="AG42" s="24">
        <v>50</v>
      </c>
      <c r="AH42" s="26">
        <v>50</v>
      </c>
      <c r="AI42" s="83">
        <f t="shared" si="0"/>
        <v>1205</v>
      </c>
      <c r="AJ42" s="79">
        <v>595</v>
      </c>
      <c r="AK42" s="42">
        <f t="shared" si="1"/>
        <v>716975</v>
      </c>
    </row>
    <row r="43" spans="1:37" x14ac:dyDescent="0.25">
      <c r="A43" s="92" t="s">
        <v>858</v>
      </c>
      <c r="B43" s="86" t="s">
        <v>525</v>
      </c>
      <c r="C43" s="86" t="s">
        <v>859</v>
      </c>
      <c r="D43" s="86"/>
      <c r="E43" s="86">
        <v>90</v>
      </c>
      <c r="F43" s="86"/>
      <c r="G43" s="86"/>
      <c r="H43" s="86"/>
      <c r="I43" s="86"/>
      <c r="J43" s="86"/>
      <c r="K43" s="86"/>
      <c r="L43" s="86">
        <v>90</v>
      </c>
      <c r="M43" s="86"/>
      <c r="N43" s="86"/>
      <c r="O43" s="86">
        <v>90</v>
      </c>
      <c r="P43" s="86"/>
      <c r="Q43" s="86"/>
      <c r="R43" s="86">
        <v>90</v>
      </c>
      <c r="S43" s="86"/>
      <c r="T43" s="86"/>
      <c r="U43" s="86"/>
      <c r="V43" s="86">
        <v>90</v>
      </c>
      <c r="W43" s="86"/>
      <c r="X43" s="86"/>
      <c r="Y43" s="86"/>
      <c r="Z43" s="86"/>
      <c r="AA43" s="86">
        <v>90</v>
      </c>
      <c r="AB43" s="86"/>
      <c r="AC43" s="86"/>
      <c r="AD43" s="86">
        <v>40</v>
      </c>
      <c r="AE43" s="86"/>
      <c r="AF43" s="86"/>
      <c r="AG43" s="86" t="s">
        <v>860</v>
      </c>
      <c r="AH43" s="89"/>
      <c r="AI43" s="85">
        <f t="shared" si="0"/>
        <v>580</v>
      </c>
      <c r="AJ43" s="79">
        <v>595</v>
      </c>
      <c r="AK43" s="42">
        <f t="shared" si="1"/>
        <v>345100</v>
      </c>
    </row>
    <row r="44" spans="1:37" x14ac:dyDescent="0.25">
      <c r="A44" s="161" t="s">
        <v>330</v>
      </c>
      <c r="B44" s="66" t="s">
        <v>331</v>
      </c>
      <c r="C44" s="66" t="s">
        <v>861</v>
      </c>
      <c r="D44" s="66"/>
      <c r="E44" s="66">
        <v>32</v>
      </c>
      <c r="F44" s="66"/>
      <c r="G44" s="66" t="s">
        <v>160</v>
      </c>
      <c r="H44" s="66"/>
      <c r="I44" s="66" t="s">
        <v>862</v>
      </c>
      <c r="J44" s="66"/>
      <c r="K44" s="66">
        <v>40</v>
      </c>
      <c r="L44" s="66"/>
      <c r="M44" s="66" t="s">
        <v>863</v>
      </c>
      <c r="N44" s="66"/>
      <c r="O44" s="66" t="s">
        <v>864</v>
      </c>
      <c r="P44" s="66"/>
      <c r="Q44" s="66">
        <v>40</v>
      </c>
      <c r="R44" s="66"/>
      <c r="S44" s="66" t="s">
        <v>865</v>
      </c>
      <c r="T44" s="66"/>
      <c r="U44" s="66">
        <v>50</v>
      </c>
      <c r="V44" s="66"/>
      <c r="W44" s="66" t="s">
        <v>866</v>
      </c>
      <c r="X44" s="66"/>
      <c r="Y44" s="66" t="s">
        <v>867</v>
      </c>
      <c r="Z44" s="66"/>
      <c r="AA44" s="66"/>
      <c r="AB44" s="66"/>
      <c r="AC44" s="66"/>
      <c r="AD44" s="66" t="s">
        <v>868</v>
      </c>
      <c r="AE44" s="66"/>
      <c r="AF44" s="66"/>
      <c r="AG44" s="66">
        <v>40</v>
      </c>
      <c r="AH44" s="67"/>
      <c r="AI44" s="85">
        <f t="shared" si="0"/>
        <v>202</v>
      </c>
      <c r="AJ44" s="79">
        <v>595</v>
      </c>
      <c r="AK44" s="42">
        <f t="shared" si="1"/>
        <v>120190</v>
      </c>
    </row>
    <row r="45" spans="1:37" x14ac:dyDescent="0.25">
      <c r="A45" s="162"/>
      <c r="B45" s="1" t="s">
        <v>335</v>
      </c>
      <c r="C45" s="1" t="s">
        <v>861</v>
      </c>
      <c r="D45" s="1"/>
      <c r="E45" s="1">
        <v>40</v>
      </c>
      <c r="F45" s="1"/>
      <c r="G45" s="1" t="s">
        <v>375</v>
      </c>
      <c r="H45" s="1"/>
      <c r="I45" s="1">
        <v>50</v>
      </c>
      <c r="J45" s="1"/>
      <c r="K45" s="1">
        <v>40</v>
      </c>
      <c r="L45" s="1"/>
      <c r="M45" s="1" t="s">
        <v>99</v>
      </c>
      <c r="N45" s="1"/>
      <c r="O45" s="1" t="s">
        <v>869</v>
      </c>
      <c r="P45" s="1"/>
      <c r="Q45" s="1">
        <v>40</v>
      </c>
      <c r="R45" s="1"/>
      <c r="S45" s="1"/>
      <c r="T45" s="1"/>
      <c r="U45" s="1"/>
      <c r="V45" s="1"/>
      <c r="W45" s="1">
        <v>50</v>
      </c>
      <c r="X45" s="1"/>
      <c r="Y45" s="1"/>
      <c r="Z45" s="1"/>
      <c r="AA45" s="1">
        <v>50</v>
      </c>
      <c r="AB45" s="1"/>
      <c r="AC45" s="1" t="s">
        <v>870</v>
      </c>
      <c r="AD45" s="1" t="s">
        <v>871</v>
      </c>
      <c r="AE45" s="1"/>
      <c r="AF45" s="1"/>
      <c r="AG45" s="1">
        <v>40</v>
      </c>
      <c r="AH45" s="69"/>
      <c r="AI45" s="85">
        <f t="shared" si="0"/>
        <v>310</v>
      </c>
      <c r="AJ45" s="79">
        <v>595</v>
      </c>
      <c r="AK45" s="42">
        <f t="shared" si="1"/>
        <v>184450</v>
      </c>
    </row>
    <row r="46" spans="1:37" x14ac:dyDescent="0.25">
      <c r="A46" s="162"/>
      <c r="B46" s="1" t="s">
        <v>338</v>
      </c>
      <c r="C46" s="1" t="s">
        <v>861</v>
      </c>
      <c r="D46" s="1"/>
      <c r="E46" s="1">
        <v>40</v>
      </c>
      <c r="F46" s="1"/>
      <c r="G46" s="1" t="s">
        <v>872</v>
      </c>
      <c r="H46" s="1"/>
      <c r="I46" s="1">
        <v>50</v>
      </c>
      <c r="J46" s="1"/>
      <c r="K46" s="1">
        <v>40</v>
      </c>
      <c r="L46" s="1"/>
      <c r="M46" s="1" t="s">
        <v>873</v>
      </c>
      <c r="N46" s="1"/>
      <c r="O46" s="1" t="s">
        <v>749</v>
      </c>
      <c r="P46" s="1"/>
      <c r="Q46" s="1">
        <v>40</v>
      </c>
      <c r="R46" s="1"/>
      <c r="S46" s="1">
        <v>50</v>
      </c>
      <c r="T46" s="1"/>
      <c r="U46" s="1">
        <v>50</v>
      </c>
      <c r="V46" s="1"/>
      <c r="W46" s="1">
        <v>40</v>
      </c>
      <c r="X46" s="1"/>
      <c r="Y46" s="1"/>
      <c r="Z46" s="1"/>
      <c r="AA46" s="1">
        <v>50</v>
      </c>
      <c r="AB46" s="1"/>
      <c r="AC46" s="1">
        <v>50</v>
      </c>
      <c r="AD46" s="1">
        <v>50</v>
      </c>
      <c r="AE46" s="1"/>
      <c r="AF46" s="1"/>
      <c r="AG46" s="1">
        <v>40</v>
      </c>
      <c r="AH46" s="69"/>
      <c r="AI46" s="85">
        <f t="shared" si="0"/>
        <v>500</v>
      </c>
      <c r="AJ46" s="79">
        <v>595</v>
      </c>
      <c r="AK46" s="42">
        <f t="shared" si="1"/>
        <v>297500</v>
      </c>
    </row>
    <row r="47" spans="1:37" x14ac:dyDescent="0.25">
      <c r="A47" s="162"/>
      <c r="B47" s="1" t="s">
        <v>340</v>
      </c>
      <c r="C47" s="1" t="s">
        <v>861</v>
      </c>
      <c r="D47" s="1"/>
      <c r="E47" s="1"/>
      <c r="F47" s="1"/>
      <c r="G47" s="1" t="s">
        <v>874</v>
      </c>
      <c r="H47" s="1"/>
      <c r="I47" s="1">
        <v>50</v>
      </c>
      <c r="J47" s="1"/>
      <c r="K47" s="1">
        <v>40</v>
      </c>
      <c r="L47" s="1"/>
      <c r="M47" s="1" t="s">
        <v>875</v>
      </c>
      <c r="N47" s="1"/>
      <c r="O47" s="1" t="s">
        <v>753</v>
      </c>
      <c r="P47" s="1"/>
      <c r="Q47" s="1" t="s">
        <v>876</v>
      </c>
      <c r="R47" s="1"/>
      <c r="S47" s="1" t="s">
        <v>725</v>
      </c>
      <c r="T47" s="1"/>
      <c r="U47" s="1">
        <v>50</v>
      </c>
      <c r="V47" s="1"/>
      <c r="W47" s="1" t="s">
        <v>877</v>
      </c>
      <c r="X47" s="1"/>
      <c r="Y47" s="1">
        <v>40</v>
      </c>
      <c r="Z47" s="1"/>
      <c r="AA47" s="1">
        <v>50</v>
      </c>
      <c r="AB47" s="1"/>
      <c r="AC47" s="1">
        <v>42</v>
      </c>
      <c r="AD47" s="1" t="s">
        <v>878</v>
      </c>
      <c r="AE47" s="1"/>
      <c r="AF47" s="1"/>
      <c r="AG47" s="1">
        <v>38</v>
      </c>
      <c r="AH47" s="69"/>
      <c r="AI47" s="85">
        <f t="shared" si="0"/>
        <v>310</v>
      </c>
      <c r="AJ47" s="79">
        <v>595</v>
      </c>
      <c r="AK47" s="42">
        <f t="shared" si="1"/>
        <v>184450</v>
      </c>
    </row>
    <row r="48" spans="1:37" x14ac:dyDescent="0.25">
      <c r="A48" s="162"/>
      <c r="B48" s="4" t="s">
        <v>345</v>
      </c>
      <c r="C48" s="4" t="s">
        <v>861</v>
      </c>
      <c r="D48" s="4"/>
      <c r="E48" s="4">
        <v>40</v>
      </c>
      <c r="F48" s="4"/>
      <c r="G48" s="4" t="s">
        <v>879</v>
      </c>
      <c r="H48" s="4"/>
      <c r="I48" s="4" t="s">
        <v>807</v>
      </c>
      <c r="J48" s="4"/>
      <c r="K48" s="4">
        <v>40</v>
      </c>
      <c r="L48" s="4"/>
      <c r="M48" s="4">
        <v>46</v>
      </c>
      <c r="N48" s="4"/>
      <c r="O48" s="4">
        <v>50</v>
      </c>
      <c r="P48" s="4"/>
      <c r="Q48" s="4">
        <v>40</v>
      </c>
      <c r="R48" s="4"/>
      <c r="S48" s="4" t="s">
        <v>880</v>
      </c>
      <c r="T48" s="4"/>
      <c r="U48" s="4">
        <v>48</v>
      </c>
      <c r="V48" s="4"/>
      <c r="W48" s="4">
        <v>40</v>
      </c>
      <c r="X48" s="4"/>
      <c r="Y48" s="4"/>
      <c r="Z48" s="4"/>
      <c r="AA48" s="4">
        <v>57</v>
      </c>
      <c r="AB48" s="4"/>
      <c r="AC48" s="4">
        <v>41</v>
      </c>
      <c r="AD48" s="4">
        <v>45</v>
      </c>
      <c r="AE48" s="4" t="s">
        <v>881</v>
      </c>
      <c r="AF48" s="4"/>
      <c r="AG48" s="4">
        <v>40</v>
      </c>
      <c r="AH48" s="91"/>
      <c r="AI48" s="85">
        <f t="shared" si="0"/>
        <v>487</v>
      </c>
      <c r="AJ48" s="79">
        <v>595</v>
      </c>
      <c r="AK48" s="42">
        <f t="shared" si="1"/>
        <v>289765</v>
      </c>
    </row>
    <row r="49" spans="1:37" x14ac:dyDescent="0.25">
      <c r="A49" s="186" t="s">
        <v>679</v>
      </c>
      <c r="B49" s="66" t="s">
        <v>348</v>
      </c>
      <c r="C49" s="66" t="s">
        <v>882</v>
      </c>
      <c r="D49" s="66" t="s">
        <v>883</v>
      </c>
      <c r="E49" s="66"/>
      <c r="F49" s="66">
        <v>80</v>
      </c>
      <c r="G49" s="66"/>
      <c r="H49" s="66"/>
      <c r="I49" s="66"/>
      <c r="J49" s="66" t="s">
        <v>883</v>
      </c>
      <c r="K49" s="66"/>
      <c r="L49" s="66" t="s">
        <v>884</v>
      </c>
      <c r="M49" s="66"/>
      <c r="N49" s="66" t="s">
        <v>885</v>
      </c>
      <c r="O49" s="66"/>
      <c r="P49" s="66" t="s">
        <v>821</v>
      </c>
      <c r="Q49" s="66"/>
      <c r="R49" s="66" t="s">
        <v>886</v>
      </c>
      <c r="S49" s="66"/>
      <c r="T49" s="66">
        <v>79</v>
      </c>
      <c r="U49" s="66"/>
      <c r="V49" s="66">
        <v>80</v>
      </c>
      <c r="W49" s="66"/>
      <c r="X49" s="66" t="s">
        <v>887</v>
      </c>
      <c r="Y49" s="66"/>
      <c r="Z49" s="66"/>
      <c r="AA49" s="66">
        <v>40</v>
      </c>
      <c r="AB49" s="66">
        <v>40</v>
      </c>
      <c r="AC49" s="66">
        <v>40</v>
      </c>
      <c r="AD49" s="66">
        <v>80</v>
      </c>
      <c r="AE49" s="66"/>
      <c r="AF49" s="66">
        <v>80</v>
      </c>
      <c r="AG49" s="66"/>
      <c r="AH49" s="67">
        <v>78.31</v>
      </c>
      <c r="AI49" s="85">
        <f t="shared" si="0"/>
        <v>597.30999999999995</v>
      </c>
      <c r="AJ49" s="79">
        <v>595</v>
      </c>
      <c r="AK49" s="42">
        <f t="shared" si="1"/>
        <v>355399.44999999995</v>
      </c>
    </row>
    <row r="50" spans="1:37" x14ac:dyDescent="0.25">
      <c r="A50" s="187"/>
      <c r="B50" s="1" t="s">
        <v>352</v>
      </c>
      <c r="C50" s="1" t="s">
        <v>888</v>
      </c>
      <c r="D50" s="1">
        <v>40</v>
      </c>
      <c r="E50" s="1">
        <v>40</v>
      </c>
      <c r="F50" s="1">
        <v>40</v>
      </c>
      <c r="G50" s="1" t="s">
        <v>889</v>
      </c>
      <c r="H50" s="1"/>
      <c r="I50" s="1">
        <v>35</v>
      </c>
      <c r="J50" s="1">
        <v>40</v>
      </c>
      <c r="K50" s="1">
        <v>40</v>
      </c>
      <c r="L50" s="1">
        <v>40</v>
      </c>
      <c r="M50" s="1">
        <v>40</v>
      </c>
      <c r="N50" s="1">
        <v>40</v>
      </c>
      <c r="O50" s="1">
        <v>40</v>
      </c>
      <c r="P50" s="1" t="s">
        <v>890</v>
      </c>
      <c r="Q50" s="1">
        <v>40</v>
      </c>
      <c r="R50" s="1">
        <v>40</v>
      </c>
      <c r="S50" s="1">
        <v>40</v>
      </c>
      <c r="T50" s="1">
        <v>40</v>
      </c>
      <c r="U50" s="1">
        <v>40</v>
      </c>
      <c r="V50" s="1" t="s">
        <v>891</v>
      </c>
      <c r="W50" s="1" t="s">
        <v>155</v>
      </c>
      <c r="X50" s="1" t="s">
        <v>892</v>
      </c>
      <c r="Y50" s="1">
        <v>30</v>
      </c>
      <c r="Z50" s="1">
        <v>40</v>
      </c>
      <c r="AA50" s="1" t="s">
        <v>893</v>
      </c>
      <c r="AB50" s="1" t="s">
        <v>894</v>
      </c>
      <c r="AC50" s="1">
        <v>40</v>
      </c>
      <c r="AD50" s="1">
        <v>40</v>
      </c>
      <c r="AE50" s="1">
        <v>40</v>
      </c>
      <c r="AF50" s="1">
        <v>40</v>
      </c>
      <c r="AG50" s="1" t="s">
        <v>895</v>
      </c>
      <c r="AH50" s="69">
        <v>40</v>
      </c>
      <c r="AI50" s="85">
        <f t="shared" si="0"/>
        <v>865</v>
      </c>
      <c r="AJ50" s="79">
        <v>595</v>
      </c>
      <c r="AK50" s="42">
        <f t="shared" si="1"/>
        <v>514675</v>
      </c>
    </row>
    <row r="51" spans="1:37" x14ac:dyDescent="0.25">
      <c r="A51" s="188"/>
      <c r="B51" s="72" t="s">
        <v>354</v>
      </c>
      <c r="C51" s="72" t="s">
        <v>882</v>
      </c>
      <c r="D51" s="72">
        <v>80</v>
      </c>
      <c r="E51" s="72"/>
      <c r="F51" s="72" t="s">
        <v>896</v>
      </c>
      <c r="G51" s="72"/>
      <c r="H51" s="72"/>
      <c r="I51" s="72"/>
      <c r="J51" s="72">
        <v>80</v>
      </c>
      <c r="K51" s="72" t="s">
        <v>897</v>
      </c>
      <c r="L51" s="72">
        <v>110</v>
      </c>
      <c r="M51" s="72"/>
      <c r="N51" s="72">
        <v>80</v>
      </c>
      <c r="O51" s="72" t="s">
        <v>898</v>
      </c>
      <c r="P51" s="72">
        <v>80</v>
      </c>
      <c r="Q51" s="72"/>
      <c r="R51" s="72" t="s">
        <v>899</v>
      </c>
      <c r="S51" s="72"/>
      <c r="T51" s="72">
        <v>80</v>
      </c>
      <c r="U51" s="72"/>
      <c r="V51" s="72">
        <v>80</v>
      </c>
      <c r="W51" s="72"/>
      <c r="X51" s="72">
        <v>80</v>
      </c>
      <c r="Y51" s="72"/>
      <c r="Z51" s="72">
        <v>80</v>
      </c>
      <c r="AA51" s="72"/>
      <c r="AB51" s="72">
        <v>80</v>
      </c>
      <c r="AC51" s="72"/>
      <c r="AD51" s="72">
        <v>80</v>
      </c>
      <c r="AE51" s="72"/>
      <c r="AF51" s="72">
        <v>80</v>
      </c>
      <c r="AG51" s="72"/>
      <c r="AH51" s="73">
        <v>80</v>
      </c>
      <c r="AI51" s="85">
        <f t="shared" si="0"/>
        <v>1070</v>
      </c>
      <c r="AJ51" s="79">
        <v>595</v>
      </c>
      <c r="AK51" s="42">
        <f t="shared" si="1"/>
        <v>636650</v>
      </c>
    </row>
    <row r="52" spans="1:37" x14ac:dyDescent="0.25">
      <c r="A52" s="93" t="s">
        <v>357</v>
      </c>
      <c r="B52" s="24" t="s">
        <v>358</v>
      </c>
      <c r="C52" s="24" t="s">
        <v>888</v>
      </c>
      <c r="D52" s="24">
        <v>40</v>
      </c>
      <c r="E52" s="24"/>
      <c r="F52" s="24">
        <v>40</v>
      </c>
      <c r="G52" s="24"/>
      <c r="H52" s="24">
        <v>40</v>
      </c>
      <c r="I52" s="24"/>
      <c r="J52" s="24">
        <v>40</v>
      </c>
      <c r="K52" s="24">
        <v>40</v>
      </c>
      <c r="L52" s="24">
        <v>40</v>
      </c>
      <c r="M52" s="24">
        <v>40</v>
      </c>
      <c r="N52" s="24">
        <v>40</v>
      </c>
      <c r="O52" s="24">
        <v>40</v>
      </c>
      <c r="P52" s="24">
        <v>40</v>
      </c>
      <c r="Q52" s="24" t="s">
        <v>900</v>
      </c>
      <c r="R52" s="24">
        <v>40</v>
      </c>
      <c r="S52" s="24">
        <v>40</v>
      </c>
      <c r="T52" s="24">
        <v>40</v>
      </c>
      <c r="U52" s="24">
        <v>40</v>
      </c>
      <c r="V52" s="24">
        <v>40</v>
      </c>
      <c r="W52" s="24">
        <v>40</v>
      </c>
      <c r="X52" s="24">
        <v>40</v>
      </c>
      <c r="Y52" s="24"/>
      <c r="Z52" s="24">
        <v>40</v>
      </c>
      <c r="AA52" s="24">
        <v>40</v>
      </c>
      <c r="AB52" s="24">
        <v>40</v>
      </c>
      <c r="AC52" s="24">
        <v>40</v>
      </c>
      <c r="AD52" s="24" t="s">
        <v>901</v>
      </c>
      <c r="AE52" s="24"/>
      <c r="AF52" s="24" t="s">
        <v>902</v>
      </c>
      <c r="AG52" s="24"/>
      <c r="AH52" s="26" t="s">
        <v>903</v>
      </c>
      <c r="AI52" s="83">
        <f t="shared" si="0"/>
        <v>840</v>
      </c>
      <c r="AJ52" s="79">
        <v>595</v>
      </c>
      <c r="AK52" s="42">
        <f t="shared" si="1"/>
        <v>499800</v>
      </c>
    </row>
    <row r="53" spans="1:37" x14ac:dyDescent="0.25">
      <c r="A53" s="173" t="s">
        <v>362</v>
      </c>
      <c r="B53" s="66" t="s">
        <v>363</v>
      </c>
      <c r="C53" s="66" t="s">
        <v>141</v>
      </c>
      <c r="D53" s="66"/>
      <c r="E53" s="66">
        <v>40</v>
      </c>
      <c r="F53" s="66"/>
      <c r="G53" s="66"/>
      <c r="H53" s="66">
        <v>40</v>
      </c>
      <c r="I53" s="66"/>
      <c r="J53" s="66"/>
      <c r="K53" s="66"/>
      <c r="L53" s="66"/>
      <c r="M53" s="66"/>
      <c r="N53" s="66"/>
      <c r="O53" s="66"/>
      <c r="P53" s="66"/>
      <c r="Q53" s="66"/>
      <c r="R53" s="66">
        <v>50</v>
      </c>
      <c r="S53" s="66">
        <v>50</v>
      </c>
      <c r="T53" s="66">
        <v>50</v>
      </c>
      <c r="U53" s="66">
        <v>50</v>
      </c>
      <c r="V53" s="66">
        <v>50</v>
      </c>
      <c r="W53" s="66"/>
      <c r="X53" s="66"/>
      <c r="Y53" s="66">
        <v>50</v>
      </c>
      <c r="Z53" s="66" t="s">
        <v>343</v>
      </c>
      <c r="AA53" s="66">
        <v>50</v>
      </c>
      <c r="AB53" s="66"/>
      <c r="AC53" s="66">
        <v>50</v>
      </c>
      <c r="AD53" s="66">
        <v>45</v>
      </c>
      <c r="AE53" s="66" t="s">
        <v>904</v>
      </c>
      <c r="AF53" s="66">
        <v>40</v>
      </c>
      <c r="AG53" s="66"/>
      <c r="AH53" s="67"/>
      <c r="AI53" s="85">
        <f t="shared" si="0"/>
        <v>565</v>
      </c>
      <c r="AJ53" s="79">
        <v>595</v>
      </c>
      <c r="AK53" s="42">
        <f t="shared" si="1"/>
        <v>336175</v>
      </c>
    </row>
    <row r="54" spans="1:37" x14ac:dyDescent="0.25">
      <c r="A54" s="174"/>
      <c r="B54" s="1" t="s">
        <v>365</v>
      </c>
      <c r="C54" s="1" t="s">
        <v>141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69"/>
      <c r="AI54" s="85">
        <f t="shared" si="0"/>
        <v>0</v>
      </c>
      <c r="AJ54" s="79">
        <v>595</v>
      </c>
      <c r="AK54" s="42">
        <f t="shared" si="1"/>
        <v>0</v>
      </c>
    </row>
    <row r="55" spans="1:37" x14ac:dyDescent="0.25">
      <c r="A55" s="174"/>
      <c r="B55" s="4" t="s">
        <v>366</v>
      </c>
      <c r="C55" s="4" t="s">
        <v>141</v>
      </c>
      <c r="D55" s="4">
        <v>50</v>
      </c>
      <c r="E55" s="4">
        <v>50</v>
      </c>
      <c r="F55" s="4"/>
      <c r="G55" s="4"/>
      <c r="H55" s="4">
        <v>50</v>
      </c>
      <c r="I55" s="4"/>
      <c r="J55" s="4">
        <v>50</v>
      </c>
      <c r="K55" s="4">
        <v>50</v>
      </c>
      <c r="L55" s="4">
        <v>50</v>
      </c>
      <c r="M55" s="4"/>
      <c r="N55" s="4"/>
      <c r="O55" s="4">
        <v>50</v>
      </c>
      <c r="P55" s="4"/>
      <c r="Q55" s="4">
        <v>50</v>
      </c>
      <c r="R55" s="4">
        <v>50</v>
      </c>
      <c r="S55" s="4">
        <v>50</v>
      </c>
      <c r="T55" s="4">
        <v>50</v>
      </c>
      <c r="U55" s="4">
        <v>50</v>
      </c>
      <c r="V55" s="4"/>
      <c r="W55" s="4">
        <v>50</v>
      </c>
      <c r="X55" s="4">
        <v>50</v>
      </c>
      <c r="Y55" s="4">
        <v>30</v>
      </c>
      <c r="Z55" s="4">
        <v>50</v>
      </c>
      <c r="AA55" s="4">
        <v>30</v>
      </c>
      <c r="AB55" s="4">
        <v>50</v>
      </c>
      <c r="AC55" s="4" t="s">
        <v>905</v>
      </c>
      <c r="AD55" s="4">
        <v>40</v>
      </c>
      <c r="AE55" s="4" t="s">
        <v>716</v>
      </c>
      <c r="AF55" s="4">
        <v>50</v>
      </c>
      <c r="AG55" s="4">
        <v>50</v>
      </c>
      <c r="AH55" s="91">
        <v>20</v>
      </c>
      <c r="AI55" s="85">
        <f t="shared" si="0"/>
        <v>1020</v>
      </c>
      <c r="AJ55" s="79">
        <v>595</v>
      </c>
      <c r="AK55" s="42">
        <f t="shared" si="1"/>
        <v>606900</v>
      </c>
    </row>
    <row r="56" spans="1:37" x14ac:dyDescent="0.25">
      <c r="A56" s="171" t="s">
        <v>369</v>
      </c>
      <c r="B56" s="66" t="s">
        <v>370</v>
      </c>
      <c r="C56" s="66" t="s">
        <v>757</v>
      </c>
      <c r="D56" s="66">
        <v>45</v>
      </c>
      <c r="E56" s="66">
        <v>45</v>
      </c>
      <c r="F56" s="66">
        <v>45</v>
      </c>
      <c r="G56" s="66">
        <v>45</v>
      </c>
      <c r="H56" s="66"/>
      <c r="I56" s="66"/>
      <c r="J56" s="66">
        <v>45</v>
      </c>
      <c r="K56" s="66">
        <v>45</v>
      </c>
      <c r="L56" s="66">
        <v>45</v>
      </c>
      <c r="M56" s="66">
        <v>45</v>
      </c>
      <c r="N56" s="66">
        <v>45</v>
      </c>
      <c r="O56" s="66">
        <v>45</v>
      </c>
      <c r="P56" s="66">
        <v>45</v>
      </c>
      <c r="Q56" s="66">
        <v>45</v>
      </c>
      <c r="R56" s="66">
        <v>45</v>
      </c>
      <c r="S56" s="66">
        <v>45</v>
      </c>
      <c r="T56" s="66">
        <v>45</v>
      </c>
      <c r="U56" s="66">
        <v>45</v>
      </c>
      <c r="V56" s="66"/>
      <c r="W56" s="66">
        <v>45</v>
      </c>
      <c r="X56" s="66">
        <v>45</v>
      </c>
      <c r="Y56" s="66">
        <v>40</v>
      </c>
      <c r="Z56" s="66">
        <v>45</v>
      </c>
      <c r="AA56" s="66">
        <v>45</v>
      </c>
      <c r="AB56" s="66">
        <v>45</v>
      </c>
      <c r="AC56" s="66" t="s">
        <v>906</v>
      </c>
      <c r="AD56" s="66" t="s">
        <v>907</v>
      </c>
      <c r="AE56" s="66"/>
      <c r="AF56" s="66">
        <v>80</v>
      </c>
      <c r="AG56" s="66"/>
      <c r="AH56" s="67">
        <v>80</v>
      </c>
      <c r="AI56" s="85">
        <f t="shared" si="0"/>
        <v>1145</v>
      </c>
      <c r="AJ56" s="79">
        <v>595</v>
      </c>
      <c r="AK56" s="42">
        <f t="shared" si="1"/>
        <v>681275</v>
      </c>
    </row>
    <row r="57" spans="1:37" x14ac:dyDescent="0.25">
      <c r="A57" s="172"/>
      <c r="B57" s="1" t="s">
        <v>374</v>
      </c>
      <c r="C57" s="1" t="s">
        <v>141</v>
      </c>
      <c r="D57" s="1">
        <v>30</v>
      </c>
      <c r="E57" s="1">
        <v>50</v>
      </c>
      <c r="F57" s="1">
        <v>50</v>
      </c>
      <c r="G57" s="1"/>
      <c r="H57" s="1">
        <v>50</v>
      </c>
      <c r="I57" s="1"/>
      <c r="J57" s="1">
        <v>50</v>
      </c>
      <c r="K57" s="1">
        <v>50</v>
      </c>
      <c r="L57" s="1">
        <v>50</v>
      </c>
      <c r="M57" s="1">
        <v>50</v>
      </c>
      <c r="N57" s="1">
        <v>50</v>
      </c>
      <c r="O57" s="1">
        <v>30</v>
      </c>
      <c r="P57" s="1">
        <v>50</v>
      </c>
      <c r="Q57" s="1">
        <v>50</v>
      </c>
      <c r="R57" s="1">
        <v>50</v>
      </c>
      <c r="S57" s="1">
        <v>50</v>
      </c>
      <c r="T57" s="1">
        <v>50</v>
      </c>
      <c r="U57" s="1">
        <v>50</v>
      </c>
      <c r="V57" s="1">
        <v>50</v>
      </c>
      <c r="W57" s="1"/>
      <c r="X57" s="1">
        <v>50</v>
      </c>
      <c r="Y57" s="1">
        <v>30</v>
      </c>
      <c r="Z57" s="1" t="s">
        <v>908</v>
      </c>
      <c r="AA57" s="1">
        <v>50</v>
      </c>
      <c r="AB57" s="1" t="s">
        <v>909</v>
      </c>
      <c r="AC57" s="1" t="s">
        <v>691</v>
      </c>
      <c r="AD57" s="1">
        <v>45</v>
      </c>
      <c r="AE57" s="1">
        <v>50</v>
      </c>
      <c r="AF57" s="1" t="s">
        <v>910</v>
      </c>
      <c r="AG57" s="1">
        <v>40</v>
      </c>
      <c r="AH57" s="69" t="s">
        <v>633</v>
      </c>
      <c r="AI57" s="85">
        <f t="shared" si="0"/>
        <v>1075</v>
      </c>
      <c r="AJ57" s="79">
        <v>595</v>
      </c>
      <c r="AK57" s="42">
        <f t="shared" si="1"/>
        <v>639625</v>
      </c>
    </row>
    <row r="58" spans="1:37" x14ac:dyDescent="0.25">
      <c r="A58" s="172"/>
      <c r="B58" s="4" t="s">
        <v>377</v>
      </c>
      <c r="C58" s="4" t="s">
        <v>757</v>
      </c>
      <c r="D58" s="4">
        <v>45</v>
      </c>
      <c r="E58" s="4">
        <v>45</v>
      </c>
      <c r="F58" s="4"/>
      <c r="G58" s="4"/>
      <c r="H58" s="4">
        <v>45</v>
      </c>
      <c r="I58" s="4"/>
      <c r="J58" s="4">
        <v>45</v>
      </c>
      <c r="K58" s="4">
        <v>45</v>
      </c>
      <c r="L58" s="4"/>
      <c r="M58" s="4">
        <v>45</v>
      </c>
      <c r="N58" s="4">
        <v>45</v>
      </c>
      <c r="O58" s="4">
        <v>45</v>
      </c>
      <c r="P58" s="4">
        <v>45</v>
      </c>
      <c r="Q58" s="4">
        <v>45</v>
      </c>
      <c r="R58" s="4">
        <v>45</v>
      </c>
      <c r="S58" s="4">
        <v>45</v>
      </c>
      <c r="T58" s="4">
        <v>45</v>
      </c>
      <c r="U58" s="4">
        <v>45</v>
      </c>
      <c r="V58" s="4">
        <v>45</v>
      </c>
      <c r="W58" s="4">
        <v>45</v>
      </c>
      <c r="X58" s="4">
        <v>45</v>
      </c>
      <c r="Y58" s="4">
        <v>45</v>
      </c>
      <c r="Z58" s="4">
        <v>45</v>
      </c>
      <c r="AA58" s="4">
        <v>45</v>
      </c>
      <c r="AB58" s="4" t="s">
        <v>64</v>
      </c>
      <c r="AC58" s="4">
        <v>45</v>
      </c>
      <c r="AD58" s="4" t="s">
        <v>911</v>
      </c>
      <c r="AE58" s="4"/>
      <c r="AF58" s="4">
        <v>60</v>
      </c>
      <c r="AG58" s="4"/>
      <c r="AH58" s="91">
        <v>86</v>
      </c>
      <c r="AI58" s="85">
        <f t="shared" si="0"/>
        <v>1091</v>
      </c>
      <c r="AJ58" s="79">
        <v>595</v>
      </c>
      <c r="AK58" s="42">
        <f t="shared" si="1"/>
        <v>649145</v>
      </c>
    </row>
    <row r="59" spans="1:37" x14ac:dyDescent="0.25">
      <c r="A59" s="173" t="s">
        <v>382</v>
      </c>
      <c r="B59" s="66" t="s">
        <v>383</v>
      </c>
      <c r="C59" s="66"/>
      <c r="D59" s="66"/>
      <c r="E59" s="66"/>
      <c r="F59" s="66"/>
      <c r="G59" s="66"/>
      <c r="H59" s="66"/>
      <c r="I59" s="66"/>
      <c r="J59" s="66">
        <v>50</v>
      </c>
      <c r="K59" s="66"/>
      <c r="L59" s="66"/>
      <c r="M59" s="66"/>
      <c r="N59" s="66"/>
      <c r="O59" s="66"/>
      <c r="P59" s="66">
        <v>50</v>
      </c>
      <c r="Q59" s="66"/>
      <c r="R59" s="66"/>
      <c r="S59" s="66"/>
      <c r="T59" s="66"/>
      <c r="U59" s="66"/>
      <c r="V59" s="66">
        <v>45</v>
      </c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80">
        <v>10</v>
      </c>
      <c r="AH59" s="67"/>
      <c r="AI59" s="85">
        <f t="shared" si="0"/>
        <v>155</v>
      </c>
      <c r="AJ59" s="79">
        <v>595</v>
      </c>
      <c r="AK59" s="42">
        <f t="shared" si="1"/>
        <v>92225</v>
      </c>
    </row>
    <row r="60" spans="1:37" x14ac:dyDescent="0.25">
      <c r="A60" s="174"/>
      <c r="B60" s="1" t="s">
        <v>385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>
        <v>20</v>
      </c>
      <c r="P60" s="1">
        <v>80</v>
      </c>
      <c r="Q60" s="1"/>
      <c r="R60" s="1"/>
      <c r="S60" s="1"/>
      <c r="T60" s="1"/>
      <c r="U60" s="1"/>
      <c r="V60" s="1">
        <v>60</v>
      </c>
      <c r="W60" s="1"/>
      <c r="X60" s="1">
        <v>60</v>
      </c>
      <c r="Y60" s="1"/>
      <c r="Z60" s="1"/>
      <c r="AA60" s="1"/>
      <c r="AB60" s="1"/>
      <c r="AC60" s="1"/>
      <c r="AD60" s="1">
        <v>55</v>
      </c>
      <c r="AE60" s="1">
        <v>45</v>
      </c>
      <c r="AF60" s="1"/>
      <c r="AG60" s="8"/>
      <c r="AH60" s="69">
        <v>60</v>
      </c>
      <c r="AI60" s="85">
        <f t="shared" si="0"/>
        <v>380</v>
      </c>
      <c r="AJ60" s="79">
        <v>595</v>
      </c>
      <c r="AK60" s="42">
        <f t="shared" si="1"/>
        <v>226100</v>
      </c>
    </row>
    <row r="61" spans="1:37" x14ac:dyDescent="0.25">
      <c r="A61" s="174"/>
      <c r="B61" s="1" t="s">
        <v>387</v>
      </c>
      <c r="C61" s="1"/>
      <c r="D61" s="1"/>
      <c r="E61" s="1"/>
      <c r="F61" s="1"/>
      <c r="G61" s="1"/>
      <c r="H61" s="1">
        <v>125</v>
      </c>
      <c r="I61" s="1"/>
      <c r="J61" s="1"/>
      <c r="K61" s="1"/>
      <c r="L61" s="1"/>
      <c r="M61" s="1"/>
      <c r="N61" s="1"/>
      <c r="O61" s="1"/>
      <c r="P61" s="1"/>
      <c r="Q61" s="1"/>
      <c r="R61" s="1">
        <v>80</v>
      </c>
      <c r="S61" s="1"/>
      <c r="T61" s="1"/>
      <c r="U61" s="1"/>
      <c r="V61" s="1"/>
      <c r="W61" s="1" t="s">
        <v>912</v>
      </c>
      <c r="X61" s="1"/>
      <c r="Y61" s="1"/>
      <c r="Z61" s="1"/>
      <c r="AA61" s="1"/>
      <c r="AB61" s="1">
        <v>70</v>
      </c>
      <c r="AC61" s="1">
        <v>45</v>
      </c>
      <c r="AD61" s="1"/>
      <c r="AE61" s="1"/>
      <c r="AF61" s="1"/>
      <c r="AG61" s="8">
        <v>80</v>
      </c>
      <c r="AH61" s="69"/>
      <c r="AI61" s="85">
        <f t="shared" si="0"/>
        <v>400</v>
      </c>
      <c r="AJ61" s="79">
        <v>595</v>
      </c>
      <c r="AK61" s="42">
        <f t="shared" si="1"/>
        <v>238000</v>
      </c>
    </row>
    <row r="62" spans="1:37" x14ac:dyDescent="0.25">
      <c r="A62" s="174"/>
      <c r="B62" s="1" t="s">
        <v>389</v>
      </c>
      <c r="C62" s="1"/>
      <c r="D62" s="1"/>
      <c r="E62" s="1"/>
      <c r="F62" s="1">
        <v>60</v>
      </c>
      <c r="G62" s="1"/>
      <c r="H62" s="1"/>
      <c r="I62" s="1"/>
      <c r="J62" s="1"/>
      <c r="K62" s="1"/>
      <c r="L62" s="1">
        <v>60</v>
      </c>
      <c r="M62" s="1"/>
      <c r="N62" s="1"/>
      <c r="O62" s="1"/>
      <c r="P62" s="1"/>
      <c r="Q62" s="1"/>
      <c r="R62" s="1">
        <v>50</v>
      </c>
      <c r="S62" s="1"/>
      <c r="T62" s="1"/>
      <c r="U62" s="1"/>
      <c r="V62" s="1"/>
      <c r="W62" s="1">
        <v>60</v>
      </c>
      <c r="X62" s="1"/>
      <c r="Y62" s="1"/>
      <c r="Z62" s="1"/>
      <c r="AA62" s="1"/>
      <c r="AB62" s="1">
        <v>60</v>
      </c>
      <c r="AC62" s="1"/>
      <c r="AD62" s="1"/>
      <c r="AE62" s="1"/>
      <c r="AF62" s="1"/>
      <c r="AG62" s="8"/>
      <c r="AH62" s="69"/>
      <c r="AI62" s="85">
        <f t="shared" si="0"/>
        <v>290</v>
      </c>
      <c r="AJ62" s="79">
        <v>595</v>
      </c>
      <c r="AK62" s="42">
        <f t="shared" si="1"/>
        <v>172550</v>
      </c>
    </row>
    <row r="63" spans="1:37" x14ac:dyDescent="0.25">
      <c r="A63" s="174"/>
      <c r="B63" s="1" t="s">
        <v>391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60</v>
      </c>
      <c r="S63" s="1"/>
      <c r="T63" s="1"/>
      <c r="U63" s="1"/>
      <c r="V63" s="1">
        <v>70</v>
      </c>
      <c r="W63" s="1"/>
      <c r="X63" s="1">
        <v>60</v>
      </c>
      <c r="Y63" s="1"/>
      <c r="Z63" s="1"/>
      <c r="AA63" s="1"/>
      <c r="AB63" s="1"/>
      <c r="AC63" s="1">
        <v>45</v>
      </c>
      <c r="AD63" s="1"/>
      <c r="AE63" s="1"/>
      <c r="AF63" s="1">
        <v>50</v>
      </c>
      <c r="AG63" s="8"/>
      <c r="AH63" s="69"/>
      <c r="AI63" s="85">
        <f t="shared" si="0"/>
        <v>285</v>
      </c>
      <c r="AJ63" s="79">
        <v>595</v>
      </c>
      <c r="AK63" s="42">
        <f t="shared" si="1"/>
        <v>169575</v>
      </c>
    </row>
    <row r="64" spans="1:37" x14ac:dyDescent="0.25">
      <c r="A64" s="174"/>
      <c r="B64" s="1" t="s">
        <v>393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>
        <v>80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>
        <v>90</v>
      </c>
      <c r="AC64" s="1"/>
      <c r="AD64" s="1"/>
      <c r="AE64" s="1"/>
      <c r="AF64" s="1"/>
      <c r="AG64" s="8"/>
      <c r="AH64" s="69"/>
      <c r="AI64" s="85">
        <f t="shared" si="0"/>
        <v>170</v>
      </c>
      <c r="AJ64" s="79">
        <v>595</v>
      </c>
      <c r="AK64" s="42">
        <f t="shared" si="1"/>
        <v>101150</v>
      </c>
    </row>
    <row r="65" spans="1:37" x14ac:dyDescent="0.25">
      <c r="A65" s="174"/>
      <c r="B65" s="1" t="s">
        <v>395</v>
      </c>
      <c r="C65" s="1"/>
      <c r="D65" s="1"/>
      <c r="E65" s="1"/>
      <c r="F65" s="1">
        <v>60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60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>
        <v>60</v>
      </c>
      <c r="AF65" s="1"/>
      <c r="AG65" s="8"/>
      <c r="AH65" s="69"/>
      <c r="AI65" s="85">
        <f t="shared" si="0"/>
        <v>180</v>
      </c>
      <c r="AJ65" s="79">
        <v>595</v>
      </c>
      <c r="AK65" s="42">
        <f t="shared" si="1"/>
        <v>107100</v>
      </c>
    </row>
    <row r="66" spans="1:37" x14ac:dyDescent="0.25">
      <c r="A66" s="174"/>
      <c r="B66" s="1" t="s">
        <v>396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90</v>
      </c>
      <c r="P66" s="1"/>
      <c r="Q66" s="1"/>
      <c r="R66" s="1"/>
      <c r="S66" s="1"/>
      <c r="T66" s="1"/>
      <c r="U66" s="1"/>
      <c r="V66" s="1"/>
      <c r="W66" s="1"/>
      <c r="X66" s="1">
        <v>80</v>
      </c>
      <c r="Y66" s="1"/>
      <c r="Z66" s="1"/>
      <c r="AA66" s="1"/>
      <c r="AB66" s="1">
        <v>80</v>
      </c>
      <c r="AC66" s="1">
        <v>45</v>
      </c>
      <c r="AD66" s="1">
        <v>60</v>
      </c>
      <c r="AE66" s="1"/>
      <c r="AF66" s="1"/>
      <c r="AG66" s="8"/>
      <c r="AH66" s="69"/>
      <c r="AI66" s="85">
        <f t="shared" si="0"/>
        <v>355</v>
      </c>
      <c r="AJ66" s="79">
        <v>595</v>
      </c>
      <c r="AK66" s="42">
        <f t="shared" si="1"/>
        <v>211225</v>
      </c>
    </row>
    <row r="67" spans="1:37" x14ac:dyDescent="0.25">
      <c r="A67" s="174"/>
      <c r="B67" s="1" t="s">
        <v>398</v>
      </c>
      <c r="C67" s="1"/>
      <c r="D67" s="1"/>
      <c r="E67" s="1">
        <v>40</v>
      </c>
      <c r="F67" s="1"/>
      <c r="G67" s="1"/>
      <c r="H67" s="1">
        <v>50</v>
      </c>
      <c r="I67" s="1"/>
      <c r="J67" s="1"/>
      <c r="K67" s="1"/>
      <c r="L67" s="1"/>
      <c r="M67" s="1"/>
      <c r="N67" s="1">
        <v>30</v>
      </c>
      <c r="O67" s="1"/>
      <c r="P67" s="1"/>
      <c r="Q67" s="1"/>
      <c r="R67" s="1"/>
      <c r="S67" s="1"/>
      <c r="T67" s="1"/>
      <c r="U67" s="1"/>
      <c r="V67" s="1"/>
      <c r="W67" s="1">
        <v>20</v>
      </c>
      <c r="X67" s="1"/>
      <c r="Y67" s="1"/>
      <c r="Z67" s="1"/>
      <c r="AA67" s="1">
        <v>40</v>
      </c>
      <c r="AB67" s="1"/>
      <c r="AC67" s="1">
        <v>20</v>
      </c>
      <c r="AD67" s="1"/>
      <c r="AE67" s="1"/>
      <c r="AF67" s="1"/>
      <c r="AG67" s="8"/>
      <c r="AH67" s="69">
        <v>60</v>
      </c>
      <c r="AI67" s="85">
        <f t="shared" ref="AI67:AI130" si="2">SUM(D67:AH67)</f>
        <v>260</v>
      </c>
      <c r="AJ67" s="79">
        <v>595</v>
      </c>
      <c r="AK67" s="42">
        <f t="shared" ref="AK67:AK130" si="3">AI67*AJ67</f>
        <v>154700</v>
      </c>
    </row>
    <row r="68" spans="1:37" x14ac:dyDescent="0.25">
      <c r="A68" s="174"/>
      <c r="B68" s="1" t="s">
        <v>400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>
        <v>60</v>
      </c>
      <c r="O68" s="1"/>
      <c r="P68" s="1"/>
      <c r="Q68" s="1"/>
      <c r="R68" s="1">
        <v>60</v>
      </c>
      <c r="S68" s="1"/>
      <c r="T68" s="1"/>
      <c r="U68" s="1"/>
      <c r="V68" s="1"/>
      <c r="W68" s="1"/>
      <c r="X68" s="1"/>
      <c r="Y68" s="1"/>
      <c r="Z68" s="1">
        <v>60</v>
      </c>
      <c r="AA68" s="1"/>
      <c r="AB68" s="1">
        <v>60</v>
      </c>
      <c r="AC68" s="1"/>
      <c r="AD68" s="1"/>
      <c r="AE68" s="1"/>
      <c r="AF68" s="1">
        <v>60</v>
      </c>
      <c r="AG68" s="8"/>
      <c r="AH68" s="69"/>
      <c r="AI68" s="85">
        <f t="shared" si="2"/>
        <v>300</v>
      </c>
      <c r="AJ68" s="79">
        <v>595</v>
      </c>
      <c r="AK68" s="42">
        <f t="shared" si="3"/>
        <v>178500</v>
      </c>
    </row>
    <row r="69" spans="1:37" x14ac:dyDescent="0.25">
      <c r="A69" s="174"/>
      <c r="B69" s="1" t="s">
        <v>402</v>
      </c>
      <c r="C69" s="1"/>
      <c r="D69" s="1"/>
      <c r="E69" s="1"/>
      <c r="F69" s="1"/>
      <c r="G69" s="1"/>
      <c r="H69" s="1">
        <v>80</v>
      </c>
      <c r="I69" s="1"/>
      <c r="J69" s="1"/>
      <c r="K69" s="1"/>
      <c r="L69" s="1"/>
      <c r="M69" s="1"/>
      <c r="N69" s="1"/>
      <c r="O69" s="1">
        <v>70</v>
      </c>
      <c r="P69" s="1"/>
      <c r="Q69" s="1"/>
      <c r="R69" s="1"/>
      <c r="S69" s="1"/>
      <c r="T69" s="1"/>
      <c r="U69" s="1"/>
      <c r="V69" s="1">
        <v>80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8"/>
      <c r="AH69" s="69"/>
      <c r="AI69" s="85">
        <f t="shared" si="2"/>
        <v>230</v>
      </c>
      <c r="AJ69" s="79">
        <v>595</v>
      </c>
      <c r="AK69" s="42">
        <f t="shared" si="3"/>
        <v>136850</v>
      </c>
    </row>
    <row r="70" spans="1:37" x14ac:dyDescent="0.25">
      <c r="A70" s="174"/>
      <c r="B70" s="1" t="s">
        <v>404</v>
      </c>
      <c r="C70" s="1"/>
      <c r="D70" s="1"/>
      <c r="E70" s="1"/>
      <c r="F70" s="1"/>
      <c r="G70" s="1"/>
      <c r="H70" s="1"/>
      <c r="I70" s="1"/>
      <c r="J70" s="1"/>
      <c r="K70" s="1"/>
      <c r="L70" s="1">
        <v>65</v>
      </c>
      <c r="M70" s="1"/>
      <c r="N70" s="1"/>
      <c r="O70" s="1"/>
      <c r="P70" s="1"/>
      <c r="Q70" s="1"/>
      <c r="R70" s="1"/>
      <c r="S70" s="1"/>
      <c r="T70" s="1"/>
      <c r="U70" s="1"/>
      <c r="V70" s="1">
        <v>85</v>
      </c>
      <c r="W70" s="1"/>
      <c r="X70" s="1"/>
      <c r="Y70" s="1"/>
      <c r="Z70" s="1"/>
      <c r="AA70" s="1"/>
      <c r="AB70" s="1"/>
      <c r="AC70" s="1"/>
      <c r="AD70" s="1">
        <v>40</v>
      </c>
      <c r="AE70" s="1"/>
      <c r="AF70" s="1"/>
      <c r="AG70" s="8"/>
      <c r="AH70" s="69"/>
      <c r="AI70" s="85">
        <f t="shared" si="2"/>
        <v>190</v>
      </c>
      <c r="AJ70" s="79">
        <v>595</v>
      </c>
      <c r="AK70" s="42">
        <f t="shared" si="3"/>
        <v>113050</v>
      </c>
    </row>
    <row r="71" spans="1:37" x14ac:dyDescent="0.25">
      <c r="A71" s="174"/>
      <c r="B71" s="1" t="s">
        <v>407</v>
      </c>
      <c r="C71" s="1"/>
      <c r="D71" s="1"/>
      <c r="E71" s="1"/>
      <c r="F71" s="1">
        <v>70</v>
      </c>
      <c r="G71" s="1"/>
      <c r="H71" s="1"/>
      <c r="I71" s="1"/>
      <c r="J71" s="1"/>
      <c r="K71" s="1"/>
      <c r="L71" s="1"/>
      <c r="M71" s="1"/>
      <c r="N71" s="1"/>
      <c r="O71" s="1">
        <v>45</v>
      </c>
      <c r="P71" s="1"/>
      <c r="Q71" s="1"/>
      <c r="R71" s="1"/>
      <c r="S71" s="1"/>
      <c r="T71" s="1"/>
      <c r="U71" s="1"/>
      <c r="V71" s="1"/>
      <c r="W71" s="1"/>
      <c r="X71" s="1">
        <v>100</v>
      </c>
      <c r="Y71" s="1"/>
      <c r="Z71" s="1"/>
      <c r="AA71" s="1"/>
      <c r="AB71" s="1"/>
      <c r="AC71" s="1">
        <v>45</v>
      </c>
      <c r="AD71" s="1"/>
      <c r="AE71" s="1"/>
      <c r="AF71" s="1"/>
      <c r="AG71" s="8"/>
      <c r="AH71" s="69"/>
      <c r="AI71" s="85">
        <f t="shared" si="2"/>
        <v>260</v>
      </c>
      <c r="AJ71" s="79">
        <v>595</v>
      </c>
      <c r="AK71" s="42">
        <f t="shared" si="3"/>
        <v>154700</v>
      </c>
    </row>
    <row r="72" spans="1:37" x14ac:dyDescent="0.25">
      <c r="A72" s="174"/>
      <c r="B72" s="1" t="s">
        <v>409</v>
      </c>
      <c r="C72" s="1"/>
      <c r="D72" s="1">
        <v>90</v>
      </c>
      <c r="E72" s="1"/>
      <c r="F72" s="1"/>
      <c r="G72" s="1"/>
      <c r="H72" s="1">
        <v>45</v>
      </c>
      <c r="I72" s="1"/>
      <c r="J72" s="1"/>
      <c r="K72" s="1"/>
      <c r="L72" s="1"/>
      <c r="M72" s="1"/>
      <c r="N72" s="1"/>
      <c r="O72" s="1">
        <v>90</v>
      </c>
      <c r="P72" s="1"/>
      <c r="Q72" s="1"/>
      <c r="R72" s="1"/>
      <c r="S72" s="1"/>
      <c r="T72" s="1"/>
      <c r="U72" s="1">
        <v>90</v>
      </c>
      <c r="V72" s="1"/>
      <c r="W72" s="1"/>
      <c r="X72" s="1"/>
      <c r="Y72" s="1"/>
      <c r="Z72" s="1"/>
      <c r="AA72" s="1"/>
      <c r="AB72" s="1">
        <v>70</v>
      </c>
      <c r="AC72" s="1">
        <v>45</v>
      </c>
      <c r="AD72" s="1">
        <v>45</v>
      </c>
      <c r="AE72" s="1"/>
      <c r="AF72" s="1"/>
      <c r="AG72" s="8"/>
      <c r="AH72" s="69">
        <v>90</v>
      </c>
      <c r="AI72" s="85">
        <f t="shared" si="2"/>
        <v>565</v>
      </c>
      <c r="AJ72" s="79">
        <v>595</v>
      </c>
      <c r="AK72" s="42">
        <f t="shared" si="3"/>
        <v>336175</v>
      </c>
    </row>
    <row r="73" spans="1:37" x14ac:dyDescent="0.25">
      <c r="A73" s="174"/>
      <c r="B73" s="1" t="s">
        <v>411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>
        <v>80</v>
      </c>
      <c r="U73" s="1">
        <v>10</v>
      </c>
      <c r="V73" s="1"/>
      <c r="W73" s="1"/>
      <c r="X73" s="1"/>
      <c r="Y73" s="1"/>
      <c r="Z73" s="1"/>
      <c r="AA73" s="1"/>
      <c r="AB73" s="1"/>
      <c r="AC73" s="1"/>
      <c r="AD73" s="1">
        <v>55</v>
      </c>
      <c r="AE73" s="1"/>
      <c r="AF73" s="1"/>
      <c r="AG73" s="8"/>
      <c r="AH73" s="69"/>
      <c r="AI73" s="85">
        <f t="shared" si="2"/>
        <v>145</v>
      </c>
      <c r="AJ73" s="79">
        <v>595</v>
      </c>
      <c r="AK73" s="42">
        <f t="shared" si="3"/>
        <v>86275</v>
      </c>
    </row>
    <row r="74" spans="1:37" x14ac:dyDescent="0.25">
      <c r="A74" s="174"/>
      <c r="B74" s="1" t="s">
        <v>413</v>
      </c>
      <c r="C74" s="1"/>
      <c r="D74" s="1"/>
      <c r="E74" s="1"/>
      <c r="F74" s="1"/>
      <c r="G74" s="1">
        <v>60</v>
      </c>
      <c r="H74" s="1"/>
      <c r="I74" s="1"/>
      <c r="J74" s="1"/>
      <c r="K74" s="1"/>
      <c r="L74" s="1"/>
      <c r="M74" s="1"/>
      <c r="N74" s="1"/>
      <c r="O74" s="1"/>
      <c r="P74" s="1">
        <v>90</v>
      </c>
      <c r="Q74" s="1"/>
      <c r="R74" s="1"/>
      <c r="S74" s="1"/>
      <c r="T74" s="1"/>
      <c r="U74" s="1"/>
      <c r="V74" s="1">
        <v>40</v>
      </c>
      <c r="W74" s="1"/>
      <c r="X74" s="1"/>
      <c r="Y74" s="1"/>
      <c r="Z74" s="1"/>
      <c r="AA74" s="1"/>
      <c r="AB74" s="1"/>
      <c r="AC74" s="1"/>
      <c r="AD74" s="1"/>
      <c r="AE74" s="1"/>
      <c r="AF74" s="1"/>
      <c r="AG74" s="8"/>
      <c r="AH74" s="69"/>
      <c r="AI74" s="85">
        <f t="shared" si="2"/>
        <v>190</v>
      </c>
      <c r="AJ74" s="79">
        <v>595</v>
      </c>
      <c r="AK74" s="42">
        <f t="shared" si="3"/>
        <v>113050</v>
      </c>
    </row>
    <row r="75" spans="1:37" x14ac:dyDescent="0.25">
      <c r="A75" s="174"/>
      <c r="B75" s="1" t="s">
        <v>415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>
        <v>60</v>
      </c>
      <c r="P75" s="1"/>
      <c r="Q75" s="1"/>
      <c r="R75" s="1"/>
      <c r="S75" s="1"/>
      <c r="T75" s="1"/>
      <c r="U75" s="1"/>
      <c r="V75" s="1">
        <v>55</v>
      </c>
      <c r="W75" s="1"/>
      <c r="X75" s="1"/>
      <c r="Y75" s="1"/>
      <c r="Z75" s="1"/>
      <c r="AA75" s="1"/>
      <c r="AB75" s="1"/>
      <c r="AC75" s="1">
        <v>20</v>
      </c>
      <c r="AD75" s="1">
        <v>100</v>
      </c>
      <c r="AE75" s="1"/>
      <c r="AF75" s="1"/>
      <c r="AG75" s="8"/>
      <c r="AH75" s="69"/>
      <c r="AI75" s="85">
        <f t="shared" si="2"/>
        <v>235</v>
      </c>
      <c r="AJ75" s="79">
        <v>595</v>
      </c>
      <c r="AK75" s="42">
        <f t="shared" si="3"/>
        <v>139825</v>
      </c>
    </row>
    <row r="76" spans="1:37" x14ac:dyDescent="0.25">
      <c r="A76" s="174"/>
      <c r="B76" s="1" t="s">
        <v>417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>
        <v>70</v>
      </c>
      <c r="S76" s="1"/>
      <c r="T76" s="1"/>
      <c r="U76" s="1"/>
      <c r="V76" s="1">
        <v>60</v>
      </c>
      <c r="W76" s="1">
        <v>45</v>
      </c>
      <c r="X76" s="1"/>
      <c r="Y76" s="1"/>
      <c r="Z76" s="1"/>
      <c r="AA76" s="1"/>
      <c r="AB76" s="1">
        <v>45</v>
      </c>
      <c r="AC76" s="1">
        <v>75</v>
      </c>
      <c r="AD76" s="1"/>
      <c r="AE76" s="1">
        <v>50</v>
      </c>
      <c r="AF76" s="1"/>
      <c r="AG76" s="8">
        <v>10</v>
      </c>
      <c r="AH76" s="69">
        <v>70</v>
      </c>
      <c r="AI76" s="85">
        <f t="shared" si="2"/>
        <v>425</v>
      </c>
      <c r="AJ76" s="79">
        <v>595</v>
      </c>
      <c r="AK76" s="42">
        <f t="shared" si="3"/>
        <v>252875</v>
      </c>
    </row>
    <row r="77" spans="1:37" x14ac:dyDescent="0.25">
      <c r="A77" s="174"/>
      <c r="B77" s="1" t="s">
        <v>418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>
        <v>80</v>
      </c>
      <c r="N77" s="1"/>
      <c r="O77" s="1">
        <v>80</v>
      </c>
      <c r="P77" s="1"/>
      <c r="Q77" s="1"/>
      <c r="R77" s="1"/>
      <c r="S77" s="1"/>
      <c r="T77" s="1"/>
      <c r="U77" s="1"/>
      <c r="V77" s="1"/>
      <c r="W77" s="1">
        <v>70</v>
      </c>
      <c r="X77" s="1"/>
      <c r="Y77" s="1"/>
      <c r="Z77" s="1"/>
      <c r="AA77" s="1"/>
      <c r="AB77" s="1"/>
      <c r="AC77" s="1">
        <v>45</v>
      </c>
      <c r="AD77" s="1"/>
      <c r="AE77" s="1"/>
      <c r="AF77" s="1"/>
      <c r="AG77" s="8">
        <v>80</v>
      </c>
      <c r="AH77" s="69"/>
      <c r="AI77" s="85">
        <f t="shared" si="2"/>
        <v>355</v>
      </c>
      <c r="AJ77" s="79">
        <v>595</v>
      </c>
      <c r="AK77" s="42">
        <f t="shared" si="3"/>
        <v>211225</v>
      </c>
    </row>
    <row r="78" spans="1:37" x14ac:dyDescent="0.25">
      <c r="A78" s="174"/>
      <c r="B78" s="1" t="s">
        <v>419</v>
      </c>
      <c r="C78" s="1"/>
      <c r="D78" s="1"/>
      <c r="E78" s="1"/>
      <c r="F78" s="1"/>
      <c r="G78" s="1">
        <v>60</v>
      </c>
      <c r="H78" s="1"/>
      <c r="I78" s="1"/>
      <c r="J78" s="1"/>
      <c r="K78" s="1"/>
      <c r="L78" s="1"/>
      <c r="M78" s="1"/>
      <c r="N78" s="1"/>
      <c r="O78" s="1"/>
      <c r="P78" s="1">
        <v>40</v>
      </c>
      <c r="Q78" s="1"/>
      <c r="R78" s="1"/>
      <c r="S78" s="1"/>
      <c r="T78" s="1"/>
      <c r="U78" s="1">
        <v>70</v>
      </c>
      <c r="V78" s="1"/>
      <c r="W78" s="1"/>
      <c r="X78" s="1"/>
      <c r="Y78" s="1">
        <v>90</v>
      </c>
      <c r="Z78" s="1"/>
      <c r="AA78" s="1"/>
      <c r="AB78" s="1"/>
      <c r="AC78" s="1"/>
      <c r="AD78" s="1"/>
      <c r="AE78" s="1"/>
      <c r="AF78" s="1"/>
      <c r="AG78" s="8"/>
      <c r="AH78" s="69"/>
      <c r="AI78" s="85">
        <f t="shared" si="2"/>
        <v>260</v>
      </c>
      <c r="AJ78" s="79">
        <v>595</v>
      </c>
      <c r="AK78" s="42">
        <f t="shared" si="3"/>
        <v>154700</v>
      </c>
    </row>
    <row r="79" spans="1:37" x14ac:dyDescent="0.25">
      <c r="A79" s="174"/>
      <c r="B79" s="1" t="s">
        <v>421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8"/>
      <c r="AH79" s="69"/>
      <c r="AI79" s="85">
        <f t="shared" si="2"/>
        <v>0</v>
      </c>
      <c r="AJ79" s="79">
        <v>595</v>
      </c>
      <c r="AK79" s="42">
        <f t="shared" si="3"/>
        <v>0</v>
      </c>
    </row>
    <row r="80" spans="1:37" x14ac:dyDescent="0.25">
      <c r="A80" s="174"/>
      <c r="B80" s="1" t="s">
        <v>422</v>
      </c>
      <c r="C80" s="1"/>
      <c r="D80" s="1"/>
      <c r="E80" s="1"/>
      <c r="F80" s="1"/>
      <c r="G80" s="1">
        <v>80</v>
      </c>
      <c r="H80" s="1"/>
      <c r="I80" s="1"/>
      <c r="J80" s="1"/>
      <c r="K80" s="1"/>
      <c r="L80" s="1"/>
      <c r="M80" s="1"/>
      <c r="N80" s="1"/>
      <c r="O80" s="1">
        <v>45</v>
      </c>
      <c r="P80" s="1"/>
      <c r="Q80" s="1"/>
      <c r="R80" s="1"/>
      <c r="S80" s="1">
        <v>80</v>
      </c>
      <c r="T80" s="1"/>
      <c r="U80" s="1"/>
      <c r="V80" s="1"/>
      <c r="W80" s="1"/>
      <c r="X80" s="1"/>
      <c r="Y80" s="1">
        <v>80</v>
      </c>
      <c r="Z80" s="1"/>
      <c r="AA80" s="1"/>
      <c r="AB80" s="1"/>
      <c r="AC80" s="1"/>
      <c r="AD80" s="1">
        <v>70</v>
      </c>
      <c r="AE80" s="1"/>
      <c r="AF80" s="1"/>
      <c r="AG80" s="8"/>
      <c r="AH80" s="69"/>
      <c r="AI80" s="85">
        <f t="shared" si="2"/>
        <v>355</v>
      </c>
      <c r="AJ80" s="79">
        <v>595</v>
      </c>
      <c r="AK80" s="42">
        <f t="shared" si="3"/>
        <v>211225</v>
      </c>
    </row>
    <row r="81" spans="1:37" x14ac:dyDescent="0.25">
      <c r="A81" s="174"/>
      <c r="B81" s="1" t="s">
        <v>423</v>
      </c>
      <c r="C81" s="1"/>
      <c r="D81" s="1"/>
      <c r="E81" s="1">
        <v>60</v>
      </c>
      <c r="F81" s="1"/>
      <c r="G81" s="1"/>
      <c r="H81" s="1"/>
      <c r="I81" s="1"/>
      <c r="J81" s="1"/>
      <c r="K81" s="1"/>
      <c r="L81" s="1"/>
      <c r="M81" s="1"/>
      <c r="N81" s="1"/>
      <c r="O81" s="1">
        <v>45</v>
      </c>
      <c r="P81" s="1"/>
      <c r="Q81" s="1">
        <v>50</v>
      </c>
      <c r="R81" s="1"/>
      <c r="S81" s="1">
        <v>50</v>
      </c>
      <c r="T81" s="1"/>
      <c r="U81" s="1"/>
      <c r="V81" s="1"/>
      <c r="W81" s="1"/>
      <c r="X81" s="1"/>
      <c r="Y81" s="1"/>
      <c r="Z81" s="1"/>
      <c r="AA81" s="1"/>
      <c r="AB81" s="1"/>
      <c r="AC81" s="1">
        <v>80</v>
      </c>
      <c r="AD81" s="1"/>
      <c r="AE81" s="1"/>
      <c r="AF81" s="1"/>
      <c r="AG81" s="8">
        <v>70</v>
      </c>
      <c r="AH81" s="69"/>
      <c r="AI81" s="85">
        <f t="shared" si="2"/>
        <v>355</v>
      </c>
      <c r="AJ81" s="79">
        <v>595</v>
      </c>
      <c r="AK81" s="42">
        <f t="shared" si="3"/>
        <v>211225</v>
      </c>
    </row>
    <row r="82" spans="1:37" x14ac:dyDescent="0.25">
      <c r="A82" s="174"/>
      <c r="B82" s="1" t="s">
        <v>425</v>
      </c>
      <c r="C82" s="1"/>
      <c r="D82" s="1"/>
      <c r="E82" s="1"/>
      <c r="F82" s="1"/>
      <c r="G82" s="1">
        <v>45</v>
      </c>
      <c r="H82" s="1"/>
      <c r="I82" s="1"/>
      <c r="J82" s="1"/>
      <c r="K82" s="1"/>
      <c r="L82" s="1"/>
      <c r="M82" s="1">
        <v>40</v>
      </c>
      <c r="N82" s="1"/>
      <c r="O82" s="1">
        <v>45</v>
      </c>
      <c r="P82" s="1"/>
      <c r="Q82" s="1"/>
      <c r="R82" s="1">
        <v>60</v>
      </c>
      <c r="S82" s="1"/>
      <c r="T82" s="1"/>
      <c r="U82" s="1"/>
      <c r="V82" s="1"/>
      <c r="W82" s="1"/>
      <c r="X82" s="1"/>
      <c r="Y82" s="1"/>
      <c r="Z82" s="1"/>
      <c r="AA82" s="1">
        <v>80</v>
      </c>
      <c r="AB82" s="1"/>
      <c r="AC82" s="1">
        <v>45</v>
      </c>
      <c r="AD82" s="1">
        <v>45</v>
      </c>
      <c r="AE82" s="1"/>
      <c r="AF82" s="1"/>
      <c r="AG82" s="8"/>
      <c r="AH82" s="69"/>
      <c r="AI82" s="85">
        <f t="shared" si="2"/>
        <v>360</v>
      </c>
      <c r="AJ82" s="79">
        <v>595</v>
      </c>
      <c r="AK82" s="42">
        <f t="shared" si="3"/>
        <v>214200</v>
      </c>
    </row>
    <row r="83" spans="1:37" x14ac:dyDescent="0.25">
      <c r="A83" s="174"/>
      <c r="B83" s="1" t="s">
        <v>427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105</v>
      </c>
      <c r="P83" s="1"/>
      <c r="Q83" s="1">
        <v>95</v>
      </c>
      <c r="R83" s="1"/>
      <c r="S83" s="1"/>
      <c r="T83" s="1"/>
      <c r="U83" s="1"/>
      <c r="V83" s="1"/>
      <c r="W83" s="1"/>
      <c r="X83" s="1">
        <v>70</v>
      </c>
      <c r="Y83" s="1"/>
      <c r="Z83" s="1"/>
      <c r="AA83" s="1"/>
      <c r="AB83" s="1"/>
      <c r="AC83" s="1"/>
      <c r="AD83" s="1"/>
      <c r="AE83" s="1"/>
      <c r="AF83" s="1"/>
      <c r="AG83" s="8"/>
      <c r="AH83" s="69"/>
      <c r="AI83" s="85">
        <f t="shared" si="2"/>
        <v>270</v>
      </c>
      <c r="AJ83" s="79">
        <v>595</v>
      </c>
      <c r="AK83" s="42">
        <f t="shared" si="3"/>
        <v>160650</v>
      </c>
    </row>
    <row r="84" spans="1:37" x14ac:dyDescent="0.25">
      <c r="A84" s="174"/>
      <c r="B84" s="1" t="s">
        <v>428</v>
      </c>
      <c r="C84" s="1"/>
      <c r="D84" s="1"/>
      <c r="E84" s="1"/>
      <c r="F84" s="1"/>
      <c r="G84" s="1"/>
      <c r="H84" s="1">
        <v>20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8">
        <v>10</v>
      </c>
      <c r="AH84" s="69"/>
      <c r="AI84" s="85">
        <f t="shared" si="2"/>
        <v>30</v>
      </c>
      <c r="AJ84" s="79">
        <v>595</v>
      </c>
      <c r="AK84" s="42">
        <f t="shared" si="3"/>
        <v>17850</v>
      </c>
    </row>
    <row r="85" spans="1:37" x14ac:dyDescent="0.25">
      <c r="A85" s="174"/>
      <c r="B85" s="1" t="s">
        <v>429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>
        <v>90</v>
      </c>
      <c r="O85" s="1"/>
      <c r="P85" s="1"/>
      <c r="Q85" s="1"/>
      <c r="R85" s="1"/>
      <c r="S85" s="1"/>
      <c r="T85" s="1"/>
      <c r="U85" s="1"/>
      <c r="V85" s="1">
        <v>80</v>
      </c>
      <c r="W85" s="1"/>
      <c r="X85" s="1"/>
      <c r="Y85" s="1"/>
      <c r="Z85" s="1"/>
      <c r="AA85" s="1"/>
      <c r="AB85" s="1"/>
      <c r="AC85" s="1"/>
      <c r="AD85" s="1">
        <v>80</v>
      </c>
      <c r="AE85" s="1"/>
      <c r="AF85" s="1"/>
      <c r="AG85" s="8"/>
      <c r="AH85" s="69"/>
      <c r="AI85" s="85">
        <f t="shared" si="2"/>
        <v>250</v>
      </c>
      <c r="AJ85" s="79">
        <v>595</v>
      </c>
      <c r="AK85" s="42">
        <f t="shared" si="3"/>
        <v>148750</v>
      </c>
    </row>
    <row r="86" spans="1:37" x14ac:dyDescent="0.25">
      <c r="A86" s="174"/>
      <c r="B86" s="1" t="s">
        <v>430</v>
      </c>
      <c r="C86" s="1"/>
      <c r="D86" s="1"/>
      <c r="E86" s="1"/>
      <c r="F86" s="1"/>
      <c r="G86" s="1">
        <v>40</v>
      </c>
      <c r="H86" s="1"/>
      <c r="I86" s="1"/>
      <c r="J86" s="1"/>
      <c r="K86" s="1"/>
      <c r="L86" s="1"/>
      <c r="M86" s="1"/>
      <c r="N86" s="1"/>
      <c r="O86" s="1">
        <v>115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>
        <v>60</v>
      </c>
      <c r="AB86" s="1"/>
      <c r="AC86" s="1">
        <v>45</v>
      </c>
      <c r="AD86" s="1"/>
      <c r="AE86" s="1"/>
      <c r="AF86" s="1"/>
      <c r="AG86" s="8"/>
      <c r="AH86" s="69"/>
      <c r="AI86" s="85">
        <f t="shared" si="2"/>
        <v>260</v>
      </c>
      <c r="AJ86" s="79">
        <v>595</v>
      </c>
      <c r="AK86" s="42">
        <f t="shared" si="3"/>
        <v>154700</v>
      </c>
    </row>
    <row r="87" spans="1:37" x14ac:dyDescent="0.25">
      <c r="A87" s="174"/>
      <c r="B87" s="1" t="s">
        <v>432</v>
      </c>
      <c r="C87" s="1"/>
      <c r="D87" s="1"/>
      <c r="E87" s="1"/>
      <c r="F87" s="1">
        <v>60</v>
      </c>
      <c r="G87" s="1"/>
      <c r="H87" s="1"/>
      <c r="I87" s="1"/>
      <c r="J87" s="1"/>
      <c r="K87" s="1"/>
      <c r="L87" s="1"/>
      <c r="M87" s="1"/>
      <c r="N87" s="1">
        <v>70</v>
      </c>
      <c r="O87" s="1"/>
      <c r="P87" s="1">
        <v>50</v>
      </c>
      <c r="Q87" s="1"/>
      <c r="R87" s="1"/>
      <c r="S87" s="1"/>
      <c r="T87" s="1">
        <v>50</v>
      </c>
      <c r="U87" s="1"/>
      <c r="V87" s="1"/>
      <c r="W87" s="1"/>
      <c r="X87" s="1"/>
      <c r="Y87" s="1"/>
      <c r="Z87" s="1"/>
      <c r="AA87" s="1"/>
      <c r="AB87" s="1">
        <v>65</v>
      </c>
      <c r="AC87" s="1"/>
      <c r="AD87" s="1"/>
      <c r="AE87" s="1"/>
      <c r="AF87" s="1"/>
      <c r="AG87" s="8">
        <v>60</v>
      </c>
      <c r="AH87" s="69"/>
      <c r="AI87" s="85">
        <f t="shared" si="2"/>
        <v>355</v>
      </c>
      <c r="AJ87" s="79">
        <v>595</v>
      </c>
      <c r="AK87" s="42">
        <f t="shared" si="3"/>
        <v>211225</v>
      </c>
    </row>
    <row r="88" spans="1:37" x14ac:dyDescent="0.25">
      <c r="A88" s="174"/>
      <c r="B88" s="1" t="s">
        <v>434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70</v>
      </c>
      <c r="P88" s="1"/>
      <c r="Q88" s="1"/>
      <c r="R88" s="1"/>
      <c r="S88" s="1">
        <v>60</v>
      </c>
      <c r="T88" s="1"/>
      <c r="U88" s="1"/>
      <c r="V88" s="1">
        <v>45</v>
      </c>
      <c r="W88" s="1"/>
      <c r="X88" s="1"/>
      <c r="Y88" s="1"/>
      <c r="Z88" s="1"/>
      <c r="AA88" s="1"/>
      <c r="AB88" s="1"/>
      <c r="AC88" s="1"/>
      <c r="AD88" s="1"/>
      <c r="AE88" s="1">
        <v>60</v>
      </c>
      <c r="AF88" s="1"/>
      <c r="AG88" s="8"/>
      <c r="AH88" s="69"/>
      <c r="AI88" s="85">
        <f t="shared" si="2"/>
        <v>235</v>
      </c>
      <c r="AJ88" s="79">
        <v>595</v>
      </c>
      <c r="AK88" s="42">
        <f t="shared" si="3"/>
        <v>139825</v>
      </c>
    </row>
    <row r="89" spans="1:37" x14ac:dyDescent="0.25">
      <c r="A89" s="174"/>
      <c r="B89" s="1" t="s">
        <v>436</v>
      </c>
      <c r="C89" s="1"/>
      <c r="D89" s="1"/>
      <c r="E89" s="1">
        <v>90</v>
      </c>
      <c r="F89" s="1"/>
      <c r="G89" s="1"/>
      <c r="H89" s="1"/>
      <c r="I89" s="1"/>
      <c r="J89" s="1"/>
      <c r="K89" s="1"/>
      <c r="L89" s="1"/>
      <c r="M89" s="1"/>
      <c r="N89" s="1"/>
      <c r="O89" s="1">
        <v>80</v>
      </c>
      <c r="P89" s="1">
        <v>55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v>90</v>
      </c>
      <c r="AC89" s="1">
        <v>45</v>
      </c>
      <c r="AD89" s="1"/>
      <c r="AE89" s="1"/>
      <c r="AF89" s="1"/>
      <c r="AG89" s="8"/>
      <c r="AH89" s="69"/>
      <c r="AI89" s="85">
        <f t="shared" si="2"/>
        <v>360</v>
      </c>
      <c r="AJ89" s="79">
        <v>595</v>
      </c>
      <c r="AK89" s="42">
        <f t="shared" si="3"/>
        <v>214200</v>
      </c>
    </row>
    <row r="90" spans="1:37" x14ac:dyDescent="0.25">
      <c r="A90" s="174"/>
      <c r="B90" s="1" t="s">
        <v>437</v>
      </c>
      <c r="C90" s="1"/>
      <c r="D90" s="1">
        <v>60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>
        <v>45</v>
      </c>
      <c r="P90" s="1"/>
      <c r="Q90" s="1"/>
      <c r="R90" s="1"/>
      <c r="S90" s="1"/>
      <c r="T90" s="1"/>
      <c r="U90" s="1"/>
      <c r="V90" s="1">
        <v>50</v>
      </c>
      <c r="W90" s="1"/>
      <c r="X90" s="1"/>
      <c r="Y90" s="1"/>
      <c r="Z90" s="1">
        <v>70</v>
      </c>
      <c r="AA90" s="1"/>
      <c r="AB90" s="1"/>
      <c r="AC90" s="1"/>
      <c r="AD90" s="1"/>
      <c r="AE90" s="1"/>
      <c r="AF90" s="1"/>
      <c r="AG90" s="8"/>
      <c r="AH90" s="69">
        <v>55</v>
      </c>
      <c r="AI90" s="85">
        <f t="shared" si="2"/>
        <v>280</v>
      </c>
      <c r="AJ90" s="79">
        <v>595</v>
      </c>
      <c r="AK90" s="42">
        <f t="shared" si="3"/>
        <v>166600</v>
      </c>
    </row>
    <row r="91" spans="1:37" x14ac:dyDescent="0.25">
      <c r="A91" s="174"/>
      <c r="B91" s="1" t="s">
        <v>438</v>
      </c>
      <c r="C91" s="1"/>
      <c r="D91" s="1"/>
      <c r="E91" s="1">
        <v>60</v>
      </c>
      <c r="F91" s="1"/>
      <c r="G91" s="1"/>
      <c r="H91" s="1"/>
      <c r="I91" s="1"/>
      <c r="J91" s="1"/>
      <c r="K91" s="1">
        <v>60</v>
      </c>
      <c r="L91" s="1"/>
      <c r="M91" s="1"/>
      <c r="N91" s="1"/>
      <c r="O91" s="1"/>
      <c r="P91" s="1"/>
      <c r="Q91" s="1"/>
      <c r="R91" s="1">
        <v>80</v>
      </c>
      <c r="S91" s="1"/>
      <c r="T91" s="1"/>
      <c r="U91" s="1"/>
      <c r="V91" s="1"/>
      <c r="W91" s="1">
        <v>80</v>
      </c>
      <c r="X91" s="1"/>
      <c r="Y91" s="1"/>
      <c r="Z91" s="1"/>
      <c r="AA91" s="1"/>
      <c r="AB91" s="1">
        <v>80</v>
      </c>
      <c r="AC91" s="1"/>
      <c r="AD91" s="1"/>
      <c r="AE91" s="1">
        <v>85</v>
      </c>
      <c r="AF91" s="1"/>
      <c r="AG91" s="8"/>
      <c r="AH91" s="69"/>
      <c r="AI91" s="85">
        <f t="shared" si="2"/>
        <v>445</v>
      </c>
      <c r="AJ91" s="79">
        <v>595</v>
      </c>
      <c r="AK91" s="42">
        <f t="shared" si="3"/>
        <v>264775</v>
      </c>
    </row>
    <row r="92" spans="1:37" x14ac:dyDescent="0.25">
      <c r="A92" s="174"/>
      <c r="B92" s="1" t="s">
        <v>440</v>
      </c>
      <c r="C92" s="1"/>
      <c r="D92" s="1"/>
      <c r="E92" s="1"/>
      <c r="F92" s="1"/>
      <c r="G92" s="1"/>
      <c r="H92" s="1"/>
      <c r="I92" s="1"/>
      <c r="J92" s="1">
        <v>70</v>
      </c>
      <c r="K92" s="1"/>
      <c r="L92" s="1"/>
      <c r="M92" s="1"/>
      <c r="N92" s="1"/>
      <c r="O92" s="1"/>
      <c r="P92" s="1">
        <v>50</v>
      </c>
      <c r="Q92" s="1"/>
      <c r="R92" s="1"/>
      <c r="S92" s="1"/>
      <c r="T92" s="1"/>
      <c r="U92" s="1"/>
      <c r="V92" s="1"/>
      <c r="W92" s="1">
        <v>50</v>
      </c>
      <c r="X92" s="1"/>
      <c r="Y92" s="1"/>
      <c r="Z92" s="1"/>
      <c r="AA92" s="1">
        <v>45</v>
      </c>
      <c r="AB92" s="1"/>
      <c r="AC92" s="1"/>
      <c r="AD92" s="1">
        <v>60</v>
      </c>
      <c r="AE92" s="1"/>
      <c r="AF92" s="1"/>
      <c r="AG92" s="8"/>
      <c r="AH92" s="69"/>
      <c r="AI92" s="85">
        <f t="shared" si="2"/>
        <v>275</v>
      </c>
      <c r="AJ92" s="79">
        <v>595</v>
      </c>
      <c r="AK92" s="42">
        <f t="shared" si="3"/>
        <v>163625</v>
      </c>
    </row>
    <row r="93" spans="1:37" x14ac:dyDescent="0.25">
      <c r="A93" s="174"/>
      <c r="B93" s="1" t="s">
        <v>441</v>
      </c>
      <c r="C93" s="1"/>
      <c r="D93" s="1">
        <v>10</v>
      </c>
      <c r="E93" s="1"/>
      <c r="F93" s="1"/>
      <c r="G93" s="1"/>
      <c r="H93" s="1"/>
      <c r="I93" s="1"/>
      <c r="J93" s="1"/>
      <c r="K93" s="1"/>
      <c r="L93" s="1"/>
      <c r="M93" s="1">
        <v>70</v>
      </c>
      <c r="N93" s="1"/>
      <c r="O93" s="1"/>
      <c r="P93" s="1"/>
      <c r="Q93" s="1"/>
      <c r="R93" s="1"/>
      <c r="S93" s="1"/>
      <c r="T93" s="1">
        <v>60</v>
      </c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>
        <v>60</v>
      </c>
      <c r="AG93" s="8"/>
      <c r="AH93" s="69"/>
      <c r="AI93" s="85">
        <f t="shared" si="2"/>
        <v>200</v>
      </c>
      <c r="AJ93" s="79">
        <v>595</v>
      </c>
      <c r="AK93" s="42">
        <f t="shared" si="3"/>
        <v>119000</v>
      </c>
    </row>
    <row r="94" spans="1:37" x14ac:dyDescent="0.25">
      <c r="A94" s="174"/>
      <c r="B94" s="1" t="s">
        <v>443</v>
      </c>
      <c r="C94" s="1"/>
      <c r="D94" s="1"/>
      <c r="E94" s="1"/>
      <c r="F94" s="1"/>
      <c r="G94" s="1">
        <v>70</v>
      </c>
      <c r="H94" s="1"/>
      <c r="I94" s="1"/>
      <c r="J94" s="1"/>
      <c r="K94" s="1"/>
      <c r="L94" s="1"/>
      <c r="M94" s="1"/>
      <c r="N94" s="1">
        <v>70</v>
      </c>
      <c r="O94" s="1"/>
      <c r="P94" s="1"/>
      <c r="Q94" s="1"/>
      <c r="R94" s="1"/>
      <c r="S94" s="1"/>
      <c r="T94" s="1"/>
      <c r="U94" s="1">
        <v>70</v>
      </c>
      <c r="V94" s="1"/>
      <c r="W94" s="1"/>
      <c r="X94" s="1">
        <v>80</v>
      </c>
      <c r="Y94" s="1"/>
      <c r="Z94" s="1"/>
      <c r="AA94" s="1"/>
      <c r="AB94" s="1"/>
      <c r="AC94" s="1"/>
      <c r="AD94" s="1"/>
      <c r="AE94" s="1"/>
      <c r="AF94" s="1"/>
      <c r="AG94" s="8"/>
      <c r="AH94" s="69">
        <v>70</v>
      </c>
      <c r="AI94" s="85">
        <f t="shared" si="2"/>
        <v>360</v>
      </c>
      <c r="AJ94" s="79">
        <v>595</v>
      </c>
      <c r="AK94" s="42">
        <f t="shared" si="3"/>
        <v>214200</v>
      </c>
    </row>
    <row r="95" spans="1:37" x14ac:dyDescent="0.25">
      <c r="A95" s="174"/>
      <c r="B95" s="1" t="s">
        <v>444</v>
      </c>
      <c r="C95" s="1"/>
      <c r="D95" s="1"/>
      <c r="E95" s="1"/>
      <c r="F95" s="1"/>
      <c r="G95" s="1"/>
      <c r="H95" s="1"/>
      <c r="I95" s="1"/>
      <c r="J95" s="1">
        <v>80</v>
      </c>
      <c r="K95" s="1"/>
      <c r="L95" s="1">
        <v>140</v>
      </c>
      <c r="M95" s="1"/>
      <c r="N95" s="1"/>
      <c r="O95" s="1"/>
      <c r="P95" s="1"/>
      <c r="Q95" s="1"/>
      <c r="R95" s="1"/>
      <c r="S95" s="1"/>
      <c r="T95" s="1"/>
      <c r="U95" s="1"/>
      <c r="V95" s="1">
        <v>70</v>
      </c>
      <c r="W95" s="1">
        <v>45</v>
      </c>
      <c r="X95" s="1"/>
      <c r="Y95" s="1"/>
      <c r="Z95" s="1"/>
      <c r="AA95" s="1"/>
      <c r="AB95" s="1"/>
      <c r="AC95" s="1">
        <v>60</v>
      </c>
      <c r="AD95" s="1"/>
      <c r="AE95" s="1"/>
      <c r="AF95" s="1"/>
      <c r="AG95" s="8"/>
      <c r="AH95" s="69"/>
      <c r="AI95" s="85">
        <f t="shared" si="2"/>
        <v>395</v>
      </c>
      <c r="AJ95" s="79">
        <v>595</v>
      </c>
      <c r="AK95" s="42">
        <f t="shared" si="3"/>
        <v>235025</v>
      </c>
    </row>
    <row r="96" spans="1:37" x14ac:dyDescent="0.25">
      <c r="A96" s="174"/>
      <c r="B96" s="1" t="s">
        <v>445</v>
      </c>
      <c r="C96" s="1"/>
      <c r="D96" s="1"/>
      <c r="E96" s="1"/>
      <c r="F96" s="1">
        <v>50</v>
      </c>
      <c r="G96" s="1"/>
      <c r="H96" s="1"/>
      <c r="I96" s="1"/>
      <c r="J96" s="1"/>
      <c r="K96" s="1"/>
      <c r="L96" s="1"/>
      <c r="M96" s="1"/>
      <c r="N96" s="1"/>
      <c r="O96" s="1">
        <v>50</v>
      </c>
      <c r="P96" s="1"/>
      <c r="Q96" s="1"/>
      <c r="R96" s="1"/>
      <c r="S96" s="1"/>
      <c r="T96" s="1">
        <v>50</v>
      </c>
      <c r="U96" s="1"/>
      <c r="V96" s="1"/>
      <c r="W96" s="1"/>
      <c r="X96" s="1"/>
      <c r="Y96" s="1"/>
      <c r="Z96" s="1">
        <v>30</v>
      </c>
      <c r="AA96" s="1"/>
      <c r="AB96" s="1">
        <v>50</v>
      </c>
      <c r="AC96" s="1"/>
      <c r="AD96" s="1"/>
      <c r="AE96" s="1"/>
      <c r="AF96" s="1"/>
      <c r="AG96" s="8"/>
      <c r="AH96" s="69">
        <v>70</v>
      </c>
      <c r="AI96" s="85">
        <f t="shared" si="2"/>
        <v>300</v>
      </c>
      <c r="AJ96" s="79">
        <v>595</v>
      </c>
      <c r="AK96" s="42">
        <f t="shared" si="3"/>
        <v>178500</v>
      </c>
    </row>
    <row r="97" spans="1:37" x14ac:dyDescent="0.25">
      <c r="A97" s="174"/>
      <c r="B97" s="1" t="s">
        <v>446</v>
      </c>
      <c r="C97" s="1"/>
      <c r="D97" s="1">
        <v>40</v>
      </c>
      <c r="E97" s="1"/>
      <c r="F97" s="1"/>
      <c r="G97" s="1"/>
      <c r="H97" s="1"/>
      <c r="I97" s="1"/>
      <c r="J97" s="1">
        <v>60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8"/>
      <c r="AH97" s="69"/>
      <c r="AI97" s="85">
        <f t="shared" si="2"/>
        <v>100</v>
      </c>
      <c r="AJ97" s="79">
        <v>595</v>
      </c>
      <c r="AK97" s="42">
        <f t="shared" si="3"/>
        <v>59500</v>
      </c>
    </row>
    <row r="98" spans="1:37" x14ac:dyDescent="0.25">
      <c r="A98" s="174"/>
      <c r="B98" s="1" t="s">
        <v>447</v>
      </c>
      <c r="C98" s="1"/>
      <c r="D98" s="1"/>
      <c r="E98" s="1">
        <v>80</v>
      </c>
      <c r="F98" s="1"/>
      <c r="G98" s="1"/>
      <c r="H98" s="1"/>
      <c r="I98" s="1"/>
      <c r="J98" s="1"/>
      <c r="K98" s="1"/>
      <c r="L98" s="1"/>
      <c r="M98" s="1"/>
      <c r="N98" s="1">
        <v>70</v>
      </c>
      <c r="O98" s="1"/>
      <c r="P98" s="1"/>
      <c r="Q98" s="1"/>
      <c r="R98" s="1"/>
      <c r="S98" s="1"/>
      <c r="T98" s="1">
        <v>80</v>
      </c>
      <c r="U98" s="1"/>
      <c r="V98" s="1"/>
      <c r="W98" s="1"/>
      <c r="X98" s="1"/>
      <c r="Y98" s="1"/>
      <c r="Z98" s="1"/>
      <c r="AA98" s="1"/>
      <c r="AB98" s="1"/>
      <c r="AC98" s="1">
        <v>140</v>
      </c>
      <c r="AD98" s="1"/>
      <c r="AE98" s="1"/>
      <c r="AF98" s="1"/>
      <c r="AG98" s="8"/>
      <c r="AH98" s="69"/>
      <c r="AI98" s="85">
        <f t="shared" si="2"/>
        <v>370</v>
      </c>
      <c r="AJ98" s="79">
        <v>595</v>
      </c>
      <c r="AK98" s="42">
        <f t="shared" si="3"/>
        <v>220150</v>
      </c>
    </row>
    <row r="99" spans="1:37" x14ac:dyDescent="0.25">
      <c r="A99" s="174"/>
      <c r="B99" s="1" t="s">
        <v>449</v>
      </c>
      <c r="C99" s="1"/>
      <c r="D99" s="1"/>
      <c r="E99" s="1"/>
      <c r="F99" s="1">
        <v>50</v>
      </c>
      <c r="G99" s="1"/>
      <c r="H99" s="1"/>
      <c r="I99" s="1"/>
      <c r="J99" s="1"/>
      <c r="K99" s="1"/>
      <c r="L99" s="1"/>
      <c r="M99" s="1">
        <v>80</v>
      </c>
      <c r="N99" s="1"/>
      <c r="O99" s="1"/>
      <c r="P99" s="1"/>
      <c r="Q99" s="1"/>
      <c r="R99" s="1">
        <v>60</v>
      </c>
      <c r="S99" s="1"/>
      <c r="T99" s="1"/>
      <c r="U99" s="1"/>
      <c r="V99" s="1"/>
      <c r="W99" s="1">
        <v>45</v>
      </c>
      <c r="X99" s="1">
        <v>45</v>
      </c>
      <c r="Y99" s="1"/>
      <c r="Z99" s="1">
        <v>60</v>
      </c>
      <c r="AA99" s="1"/>
      <c r="AB99" s="1"/>
      <c r="AC99" s="1"/>
      <c r="AD99" s="1"/>
      <c r="AE99" s="1">
        <v>75</v>
      </c>
      <c r="AF99" s="1"/>
      <c r="AG99" s="8"/>
      <c r="AH99" s="69"/>
      <c r="AI99" s="85">
        <f t="shared" si="2"/>
        <v>415</v>
      </c>
      <c r="AJ99" s="79">
        <v>595</v>
      </c>
      <c r="AK99" s="42">
        <f t="shared" si="3"/>
        <v>246925</v>
      </c>
    </row>
    <row r="100" spans="1:37" x14ac:dyDescent="0.25">
      <c r="A100" s="174"/>
      <c r="B100" s="1" t="s">
        <v>451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>
        <v>50</v>
      </c>
      <c r="S100" s="1"/>
      <c r="T100" s="1"/>
      <c r="U100" s="1"/>
      <c r="V100" s="1"/>
      <c r="W100" s="1"/>
      <c r="X100" s="1"/>
      <c r="Y100" s="1"/>
      <c r="Z100" s="1">
        <v>150</v>
      </c>
      <c r="AA100" s="1"/>
      <c r="AB100" s="1"/>
      <c r="AC100" s="1">
        <v>45</v>
      </c>
      <c r="AD100" s="1"/>
      <c r="AE100" s="1"/>
      <c r="AF100" s="1"/>
      <c r="AG100" s="8"/>
      <c r="AH100" s="69">
        <v>60</v>
      </c>
      <c r="AI100" s="85">
        <f t="shared" si="2"/>
        <v>305</v>
      </c>
      <c r="AJ100" s="79">
        <v>595</v>
      </c>
      <c r="AK100" s="42">
        <f t="shared" si="3"/>
        <v>181475</v>
      </c>
    </row>
    <row r="101" spans="1:37" x14ac:dyDescent="0.25">
      <c r="A101" s="174"/>
      <c r="B101" s="1" t="s">
        <v>453</v>
      </c>
      <c r="C101" s="1"/>
      <c r="D101" s="1"/>
      <c r="E101" s="1"/>
      <c r="F101" s="1">
        <v>20</v>
      </c>
      <c r="G101" s="1"/>
      <c r="H101" s="1"/>
      <c r="I101" s="1"/>
      <c r="J101" s="1"/>
      <c r="K101" s="1"/>
      <c r="L101" s="1">
        <v>50</v>
      </c>
      <c r="M101" s="1"/>
      <c r="N101" s="1"/>
      <c r="O101" s="1"/>
      <c r="P101" s="1">
        <v>50</v>
      </c>
      <c r="Q101" s="1">
        <v>40</v>
      </c>
      <c r="R101" s="1"/>
      <c r="S101" s="1"/>
      <c r="T101" s="1"/>
      <c r="U101" s="1">
        <v>75</v>
      </c>
      <c r="V101" s="1">
        <v>65</v>
      </c>
      <c r="W101" s="1"/>
      <c r="X101" s="1"/>
      <c r="Y101" s="1"/>
      <c r="Z101" s="1">
        <v>30</v>
      </c>
      <c r="AA101" s="1"/>
      <c r="AB101" s="1"/>
      <c r="AC101" s="1">
        <v>45</v>
      </c>
      <c r="AD101" s="1">
        <v>40</v>
      </c>
      <c r="AE101" s="1"/>
      <c r="AF101" s="1"/>
      <c r="AG101" s="8">
        <v>30</v>
      </c>
      <c r="AH101" s="69"/>
      <c r="AI101" s="85">
        <f t="shared" si="2"/>
        <v>445</v>
      </c>
      <c r="AJ101" s="79">
        <v>595</v>
      </c>
      <c r="AK101" s="42">
        <f t="shared" si="3"/>
        <v>264775</v>
      </c>
    </row>
    <row r="102" spans="1:37" x14ac:dyDescent="0.25">
      <c r="A102" s="174"/>
      <c r="B102" s="1" t="s">
        <v>455</v>
      </c>
      <c r="C102" s="1"/>
      <c r="D102" s="1"/>
      <c r="E102" s="1">
        <v>60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>
        <v>60</v>
      </c>
      <c r="T102" s="1"/>
      <c r="U102" s="1"/>
      <c r="V102" s="1"/>
      <c r="W102" s="1"/>
      <c r="X102" s="1">
        <v>75</v>
      </c>
      <c r="Y102" s="1"/>
      <c r="Z102" s="1"/>
      <c r="AA102" s="1"/>
      <c r="AB102" s="1"/>
      <c r="AC102" s="1">
        <v>85</v>
      </c>
      <c r="AD102" s="1"/>
      <c r="AE102" s="1"/>
      <c r="AF102" s="1"/>
      <c r="AG102" s="8"/>
      <c r="AH102" s="69"/>
      <c r="AI102" s="85">
        <f t="shared" si="2"/>
        <v>280</v>
      </c>
      <c r="AJ102" s="79">
        <v>595</v>
      </c>
      <c r="AK102" s="42">
        <f t="shared" si="3"/>
        <v>166600</v>
      </c>
    </row>
    <row r="103" spans="1:37" x14ac:dyDescent="0.25">
      <c r="A103" s="174"/>
      <c r="B103" s="1" t="s">
        <v>457</v>
      </c>
      <c r="C103" s="1"/>
      <c r="D103" s="1"/>
      <c r="E103" s="1"/>
      <c r="F103" s="1"/>
      <c r="G103" s="1"/>
      <c r="H103" s="1"/>
      <c r="I103" s="1"/>
      <c r="J103" s="1"/>
      <c r="K103" s="1"/>
      <c r="L103" s="1">
        <v>90</v>
      </c>
      <c r="M103" s="1"/>
      <c r="N103" s="1"/>
      <c r="O103" s="1"/>
      <c r="P103" s="1"/>
      <c r="Q103" s="1"/>
      <c r="R103" s="1"/>
      <c r="S103" s="1"/>
      <c r="T103" s="1"/>
      <c r="U103" s="1">
        <v>20</v>
      </c>
      <c r="V103" s="1">
        <v>45</v>
      </c>
      <c r="W103" s="1"/>
      <c r="X103" s="1"/>
      <c r="Y103" s="1"/>
      <c r="Z103" s="1"/>
      <c r="AA103" s="1"/>
      <c r="AB103" s="1">
        <v>45</v>
      </c>
      <c r="AC103" s="1"/>
      <c r="AD103" s="1"/>
      <c r="AE103" s="1"/>
      <c r="AF103" s="1"/>
      <c r="AG103" s="8"/>
      <c r="AH103" s="69">
        <v>60</v>
      </c>
      <c r="AI103" s="85">
        <f t="shared" si="2"/>
        <v>260</v>
      </c>
      <c r="AJ103" s="79">
        <v>595</v>
      </c>
      <c r="AK103" s="42">
        <f t="shared" si="3"/>
        <v>154700</v>
      </c>
    </row>
    <row r="104" spans="1:37" x14ac:dyDescent="0.25">
      <c r="A104" s="174"/>
      <c r="B104" s="1" t="s">
        <v>459</v>
      </c>
      <c r="C104" s="1"/>
      <c r="D104" s="1"/>
      <c r="E104" s="1"/>
      <c r="F104" s="1"/>
      <c r="G104" s="1"/>
      <c r="H104" s="1">
        <v>70</v>
      </c>
      <c r="I104" s="1"/>
      <c r="J104" s="1"/>
      <c r="K104" s="1"/>
      <c r="L104" s="1"/>
      <c r="M104" s="1"/>
      <c r="N104" s="1"/>
      <c r="O104" s="1">
        <v>70</v>
      </c>
      <c r="P104" s="1"/>
      <c r="Q104" s="1">
        <v>80</v>
      </c>
      <c r="R104" s="1"/>
      <c r="S104" s="1"/>
      <c r="T104" s="1"/>
      <c r="U104" s="1"/>
      <c r="V104" s="1"/>
      <c r="W104" s="1"/>
      <c r="X104" s="1">
        <v>80</v>
      </c>
      <c r="Y104" s="1"/>
      <c r="Z104" s="1"/>
      <c r="AA104" s="1"/>
      <c r="AB104" s="1"/>
      <c r="AC104" s="1"/>
      <c r="AD104" s="1"/>
      <c r="AE104" s="1">
        <v>75</v>
      </c>
      <c r="AF104" s="1"/>
      <c r="AG104" s="8"/>
      <c r="AH104" s="69"/>
      <c r="AI104" s="85">
        <f t="shared" si="2"/>
        <v>375</v>
      </c>
      <c r="AJ104" s="79">
        <v>595</v>
      </c>
      <c r="AK104" s="42">
        <f t="shared" si="3"/>
        <v>223125</v>
      </c>
    </row>
    <row r="105" spans="1:37" x14ac:dyDescent="0.25">
      <c r="A105" s="174"/>
      <c r="B105" s="1" t="s">
        <v>461</v>
      </c>
      <c r="C105" s="1"/>
      <c r="D105" s="1"/>
      <c r="E105" s="1"/>
      <c r="F105" s="1"/>
      <c r="G105" s="1">
        <v>50</v>
      </c>
      <c r="H105" s="1"/>
      <c r="I105" s="1"/>
      <c r="J105" s="1"/>
      <c r="K105" s="1"/>
      <c r="L105" s="1"/>
      <c r="M105" s="1"/>
      <c r="N105" s="1"/>
      <c r="O105" s="1">
        <v>40</v>
      </c>
      <c r="P105" s="1"/>
      <c r="Q105" s="1"/>
      <c r="R105" s="1"/>
      <c r="S105" s="1"/>
      <c r="T105" s="1">
        <v>60</v>
      </c>
      <c r="U105" s="1"/>
      <c r="V105" s="1"/>
      <c r="W105" s="1"/>
      <c r="X105" s="1"/>
      <c r="Y105" s="1"/>
      <c r="Z105" s="1">
        <v>65</v>
      </c>
      <c r="AA105" s="1"/>
      <c r="AB105" s="1"/>
      <c r="AC105" s="1"/>
      <c r="AD105" s="1"/>
      <c r="AE105" s="1"/>
      <c r="AF105" s="1"/>
      <c r="AG105" s="8"/>
      <c r="AH105" s="69"/>
      <c r="AI105" s="85">
        <f t="shared" si="2"/>
        <v>215</v>
      </c>
      <c r="AJ105" s="79">
        <v>595</v>
      </c>
      <c r="AK105" s="42">
        <f t="shared" si="3"/>
        <v>127925</v>
      </c>
    </row>
    <row r="106" spans="1:37" x14ac:dyDescent="0.25">
      <c r="A106" s="174"/>
      <c r="B106" s="1" t="s">
        <v>463</v>
      </c>
      <c r="C106" s="1"/>
      <c r="D106" s="1"/>
      <c r="E106" s="1"/>
      <c r="F106" s="1"/>
      <c r="G106" s="1">
        <v>70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>
        <v>80</v>
      </c>
      <c r="U106" s="1"/>
      <c r="V106" s="1"/>
      <c r="W106" s="1"/>
      <c r="X106" s="1"/>
      <c r="Y106" s="1"/>
      <c r="Z106" s="1"/>
      <c r="AA106" s="1">
        <v>70</v>
      </c>
      <c r="AB106" s="1"/>
      <c r="AC106" s="1"/>
      <c r="AD106" s="1"/>
      <c r="AE106" s="1"/>
      <c r="AF106" s="1"/>
      <c r="AG106" s="8"/>
      <c r="AH106" s="69"/>
      <c r="AI106" s="85">
        <f t="shared" si="2"/>
        <v>220</v>
      </c>
      <c r="AJ106" s="79">
        <v>595</v>
      </c>
      <c r="AK106" s="42">
        <f t="shared" si="3"/>
        <v>130900</v>
      </c>
    </row>
    <row r="107" spans="1:37" x14ac:dyDescent="0.25">
      <c r="A107" s="174"/>
      <c r="B107" s="1" t="s">
        <v>464</v>
      </c>
      <c r="C107" s="1"/>
      <c r="D107" s="1"/>
      <c r="E107" s="1"/>
      <c r="F107" s="1"/>
      <c r="G107" s="1"/>
      <c r="H107" s="1"/>
      <c r="I107" s="1"/>
      <c r="J107" s="1">
        <v>80</v>
      </c>
      <c r="K107" s="1"/>
      <c r="L107" s="1"/>
      <c r="M107" s="1"/>
      <c r="N107" s="1"/>
      <c r="O107" s="1"/>
      <c r="P107" s="1"/>
      <c r="Q107" s="1"/>
      <c r="R107" s="1"/>
      <c r="S107" s="1">
        <v>80</v>
      </c>
      <c r="T107" s="1"/>
      <c r="U107" s="1"/>
      <c r="V107" s="1">
        <v>45</v>
      </c>
      <c r="W107" s="1"/>
      <c r="X107" s="1"/>
      <c r="Y107" s="1"/>
      <c r="Z107" s="1"/>
      <c r="AA107" s="1"/>
      <c r="AB107" s="1"/>
      <c r="AC107" s="1"/>
      <c r="AD107" s="1"/>
      <c r="AE107" s="1">
        <v>100</v>
      </c>
      <c r="AF107" s="1"/>
      <c r="AG107" s="8"/>
      <c r="AH107" s="69"/>
      <c r="AI107" s="85">
        <f t="shared" si="2"/>
        <v>305</v>
      </c>
      <c r="AJ107" s="79">
        <v>595</v>
      </c>
      <c r="AK107" s="42">
        <f t="shared" si="3"/>
        <v>181475</v>
      </c>
    </row>
    <row r="108" spans="1:37" x14ac:dyDescent="0.25">
      <c r="A108" s="174"/>
      <c r="B108" s="1" t="s">
        <v>466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>
        <v>45</v>
      </c>
      <c r="N108" s="1"/>
      <c r="O108" s="1">
        <v>100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>
        <v>80</v>
      </c>
      <c r="AF108" s="1"/>
      <c r="AG108" s="8">
        <v>70</v>
      </c>
      <c r="AH108" s="69">
        <v>55</v>
      </c>
      <c r="AI108" s="85">
        <f t="shared" si="2"/>
        <v>350</v>
      </c>
      <c r="AJ108" s="79">
        <v>595</v>
      </c>
      <c r="AK108" s="42">
        <f t="shared" si="3"/>
        <v>208250</v>
      </c>
    </row>
    <row r="109" spans="1:37" x14ac:dyDescent="0.25">
      <c r="A109" s="174"/>
      <c r="B109" s="1" t="s">
        <v>467</v>
      </c>
      <c r="C109" s="1"/>
      <c r="D109" s="1"/>
      <c r="E109" s="1"/>
      <c r="F109" s="1"/>
      <c r="G109" s="1"/>
      <c r="H109" s="1"/>
      <c r="I109" s="1"/>
      <c r="J109" s="1"/>
      <c r="K109" s="1"/>
      <c r="L109" s="1">
        <v>45</v>
      </c>
      <c r="M109" s="1"/>
      <c r="N109" s="1"/>
      <c r="O109" s="1"/>
      <c r="P109" s="1">
        <v>60</v>
      </c>
      <c r="Q109" s="1"/>
      <c r="R109" s="1"/>
      <c r="S109" s="1"/>
      <c r="T109" s="1">
        <v>80</v>
      </c>
      <c r="U109" s="1"/>
      <c r="V109" s="1"/>
      <c r="W109" s="1"/>
      <c r="X109" s="1">
        <v>40</v>
      </c>
      <c r="Y109" s="1"/>
      <c r="Z109" s="1"/>
      <c r="AA109" s="1"/>
      <c r="AB109" s="1"/>
      <c r="AC109" s="1">
        <v>45</v>
      </c>
      <c r="AD109" s="1"/>
      <c r="AE109" s="1"/>
      <c r="AF109" s="1"/>
      <c r="AG109" s="8"/>
      <c r="AH109" s="69"/>
      <c r="AI109" s="85">
        <f t="shared" si="2"/>
        <v>270</v>
      </c>
      <c r="AJ109" s="79">
        <v>595</v>
      </c>
      <c r="AK109" s="42">
        <f t="shared" si="3"/>
        <v>160650</v>
      </c>
    </row>
    <row r="110" spans="1:37" x14ac:dyDescent="0.25">
      <c r="A110" s="174"/>
      <c r="B110" s="4" t="s">
        <v>469</v>
      </c>
      <c r="C110" s="4"/>
      <c r="D110" s="4"/>
      <c r="E110" s="4"/>
      <c r="F110" s="4"/>
      <c r="G110" s="4">
        <v>55</v>
      </c>
      <c r="H110" s="4"/>
      <c r="I110" s="4"/>
      <c r="J110" s="4"/>
      <c r="K110" s="4"/>
      <c r="L110" s="4">
        <v>45</v>
      </c>
      <c r="M110" s="4"/>
      <c r="N110" s="4"/>
      <c r="O110" s="4"/>
      <c r="P110" s="4"/>
      <c r="Q110" s="4"/>
      <c r="R110" s="4">
        <v>60</v>
      </c>
      <c r="S110" s="4"/>
      <c r="T110" s="4"/>
      <c r="U110" s="4"/>
      <c r="V110" s="4"/>
      <c r="W110" s="4">
        <v>45</v>
      </c>
      <c r="X110" s="4"/>
      <c r="Y110" s="4"/>
      <c r="Z110" s="4"/>
      <c r="AA110" s="4">
        <v>40</v>
      </c>
      <c r="AB110" s="4"/>
      <c r="AC110" s="4">
        <v>85</v>
      </c>
      <c r="AD110" s="4"/>
      <c r="AE110" s="4"/>
      <c r="AF110" s="4"/>
      <c r="AG110" s="9"/>
      <c r="AH110" s="91"/>
      <c r="AI110" s="85">
        <f t="shared" si="2"/>
        <v>330</v>
      </c>
      <c r="AJ110" s="79">
        <v>595</v>
      </c>
      <c r="AK110" s="42">
        <f t="shared" si="3"/>
        <v>196350</v>
      </c>
    </row>
    <row r="111" spans="1:37" x14ac:dyDescent="0.25">
      <c r="A111" s="175" t="s">
        <v>692</v>
      </c>
      <c r="B111" s="66" t="s">
        <v>472</v>
      </c>
      <c r="C111" s="66" t="s">
        <v>913</v>
      </c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>
        <v>20</v>
      </c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>
        <v>20</v>
      </c>
      <c r="AE111" s="66"/>
      <c r="AF111" s="66"/>
      <c r="AG111" s="80"/>
      <c r="AH111" s="67"/>
      <c r="AI111" s="85">
        <f t="shared" si="2"/>
        <v>40</v>
      </c>
      <c r="AJ111" s="79">
        <v>595</v>
      </c>
      <c r="AK111" s="42">
        <f t="shared" si="3"/>
        <v>23800</v>
      </c>
    </row>
    <row r="112" spans="1:37" x14ac:dyDescent="0.25">
      <c r="A112" s="176"/>
      <c r="B112" s="1" t="s">
        <v>474</v>
      </c>
      <c r="C112" s="1" t="s">
        <v>914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>
        <v>10</v>
      </c>
      <c r="Q112" s="1"/>
      <c r="R112" s="1"/>
      <c r="S112" s="1"/>
      <c r="T112" s="1"/>
      <c r="U112" s="1"/>
      <c r="V112" s="1"/>
      <c r="W112" s="1">
        <v>20</v>
      </c>
      <c r="X112" s="1"/>
      <c r="Y112" s="1"/>
      <c r="Z112" s="1"/>
      <c r="AA112" s="1"/>
      <c r="AB112" s="1"/>
      <c r="AC112" s="1"/>
      <c r="AD112" s="1"/>
      <c r="AE112" s="1">
        <v>20</v>
      </c>
      <c r="AF112" s="1"/>
      <c r="AG112" s="8"/>
      <c r="AH112" s="69"/>
      <c r="AI112" s="85">
        <f t="shared" si="2"/>
        <v>50</v>
      </c>
      <c r="AJ112" s="79">
        <v>595</v>
      </c>
      <c r="AK112" s="42">
        <f t="shared" si="3"/>
        <v>29750</v>
      </c>
    </row>
    <row r="113" spans="1:37" x14ac:dyDescent="0.25">
      <c r="A113" s="176"/>
      <c r="B113" s="1" t="s">
        <v>477</v>
      </c>
      <c r="C113" s="1" t="s">
        <v>913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>
        <v>40</v>
      </c>
      <c r="R113" s="1"/>
      <c r="S113" s="1"/>
      <c r="T113" s="1"/>
      <c r="U113" s="1"/>
      <c r="V113" s="1"/>
      <c r="W113" s="1"/>
      <c r="X113" s="1"/>
      <c r="Y113" s="1"/>
      <c r="Z113" s="1"/>
      <c r="AA113" s="1">
        <v>40</v>
      </c>
      <c r="AB113" s="1"/>
      <c r="AC113" s="1"/>
      <c r="AD113" s="1"/>
      <c r="AE113" s="1"/>
      <c r="AF113" s="1"/>
      <c r="AG113" s="8"/>
      <c r="AH113" s="69"/>
      <c r="AI113" s="85">
        <f t="shared" si="2"/>
        <v>80</v>
      </c>
      <c r="AJ113" s="79">
        <v>695</v>
      </c>
      <c r="AK113" s="42">
        <f t="shared" si="3"/>
        <v>55600</v>
      </c>
    </row>
    <row r="114" spans="1:37" x14ac:dyDescent="0.25">
      <c r="A114" s="176"/>
      <c r="B114" s="1" t="s">
        <v>479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8"/>
      <c r="AH114" s="69"/>
      <c r="AI114" s="85">
        <f t="shared" si="2"/>
        <v>0</v>
      </c>
      <c r="AJ114" s="79">
        <v>595</v>
      </c>
      <c r="AK114" s="42">
        <f t="shared" si="3"/>
        <v>0</v>
      </c>
    </row>
    <row r="115" spans="1:37" x14ac:dyDescent="0.25">
      <c r="A115" s="176"/>
      <c r="B115" s="1" t="s">
        <v>480</v>
      </c>
      <c r="C115" s="1" t="s">
        <v>913</v>
      </c>
      <c r="D115" s="1"/>
      <c r="E115" s="1"/>
      <c r="F115" s="1"/>
      <c r="G115" s="1"/>
      <c r="H115" s="1"/>
      <c r="I115" s="1"/>
      <c r="J115" s="1">
        <v>20</v>
      </c>
      <c r="K115" s="1"/>
      <c r="L115" s="1"/>
      <c r="M115" s="1"/>
      <c r="N115" s="1"/>
      <c r="O115" s="1">
        <v>20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>
        <v>20</v>
      </c>
      <c r="AF115" s="1"/>
      <c r="AG115" s="8"/>
      <c r="AH115" s="69"/>
      <c r="AI115" s="85">
        <f t="shared" si="2"/>
        <v>60</v>
      </c>
      <c r="AJ115" s="79">
        <v>595</v>
      </c>
      <c r="AK115" s="42">
        <f t="shared" si="3"/>
        <v>35700</v>
      </c>
    </row>
    <row r="116" spans="1:37" x14ac:dyDescent="0.25">
      <c r="A116" s="176"/>
      <c r="B116" s="1" t="s">
        <v>481</v>
      </c>
      <c r="C116" s="1" t="s">
        <v>913</v>
      </c>
      <c r="D116" s="1">
        <v>20</v>
      </c>
      <c r="E116" s="1"/>
      <c r="F116" s="1"/>
      <c r="G116" s="1"/>
      <c r="H116" s="1"/>
      <c r="I116" s="1"/>
      <c r="J116" s="1"/>
      <c r="K116" s="1"/>
      <c r="L116" s="1">
        <v>20</v>
      </c>
      <c r="M116" s="1"/>
      <c r="N116" s="1"/>
      <c r="O116" s="1"/>
      <c r="P116" s="1"/>
      <c r="Q116" s="1"/>
      <c r="R116" s="1"/>
      <c r="S116" s="1"/>
      <c r="T116" s="1"/>
      <c r="U116" s="1"/>
      <c r="V116" s="1">
        <v>20</v>
      </c>
      <c r="W116" s="1"/>
      <c r="X116" s="1"/>
      <c r="Y116" s="1"/>
      <c r="Z116" s="1"/>
      <c r="AA116" s="1"/>
      <c r="AB116" s="1"/>
      <c r="AC116" s="1"/>
      <c r="AD116" s="1"/>
      <c r="AE116" s="1">
        <v>20</v>
      </c>
      <c r="AF116" s="1"/>
      <c r="AG116" s="8"/>
      <c r="AH116" s="69"/>
      <c r="AI116" s="85">
        <f t="shared" si="2"/>
        <v>80</v>
      </c>
      <c r="AJ116" s="79">
        <v>695</v>
      </c>
      <c r="AK116" s="42">
        <f t="shared" si="3"/>
        <v>55600</v>
      </c>
    </row>
    <row r="117" spans="1:37" x14ac:dyDescent="0.25">
      <c r="A117" s="176"/>
      <c r="B117" s="1" t="s">
        <v>482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8"/>
      <c r="AH117" s="69"/>
      <c r="AI117" s="85">
        <f t="shared" si="2"/>
        <v>0</v>
      </c>
      <c r="AJ117" s="79">
        <v>595</v>
      </c>
      <c r="AK117" s="42">
        <f t="shared" si="3"/>
        <v>0</v>
      </c>
    </row>
    <row r="118" spans="1:37" x14ac:dyDescent="0.25">
      <c r="A118" s="176"/>
      <c r="B118" s="1" t="s">
        <v>483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8"/>
      <c r="AH118" s="69"/>
      <c r="AI118" s="85">
        <f t="shared" si="2"/>
        <v>0</v>
      </c>
      <c r="AJ118" s="79">
        <v>695</v>
      </c>
      <c r="AK118" s="42">
        <f t="shared" si="3"/>
        <v>0</v>
      </c>
    </row>
    <row r="119" spans="1:37" x14ac:dyDescent="0.25">
      <c r="A119" s="176"/>
      <c r="B119" s="1" t="s">
        <v>484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8"/>
      <c r="AH119" s="69"/>
      <c r="AI119" s="85">
        <f t="shared" si="2"/>
        <v>0</v>
      </c>
      <c r="AJ119" s="79">
        <v>695</v>
      </c>
      <c r="AK119" s="42">
        <f t="shared" si="3"/>
        <v>0</v>
      </c>
    </row>
    <row r="120" spans="1:37" x14ac:dyDescent="0.25">
      <c r="A120" s="176"/>
      <c r="B120" s="1" t="s">
        <v>485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8"/>
      <c r="AH120" s="69"/>
      <c r="AI120" s="85">
        <f t="shared" si="2"/>
        <v>0</v>
      </c>
      <c r="AJ120" s="79">
        <v>695</v>
      </c>
      <c r="AK120" s="42">
        <f t="shared" si="3"/>
        <v>0</v>
      </c>
    </row>
    <row r="121" spans="1:37" x14ac:dyDescent="0.25">
      <c r="A121" s="176"/>
      <c r="B121" s="1" t="s">
        <v>488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8"/>
      <c r="AH121" s="69"/>
      <c r="AI121" s="85">
        <f t="shared" si="2"/>
        <v>0</v>
      </c>
      <c r="AJ121" s="79">
        <v>695</v>
      </c>
      <c r="AK121" s="42">
        <f t="shared" si="3"/>
        <v>0</v>
      </c>
    </row>
    <row r="122" spans="1:37" x14ac:dyDescent="0.25">
      <c r="A122" s="176"/>
      <c r="B122" s="1" t="s">
        <v>489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8"/>
      <c r="AH122" s="69"/>
      <c r="AI122" s="85">
        <f t="shared" si="2"/>
        <v>0</v>
      </c>
      <c r="AJ122" s="79">
        <v>695</v>
      </c>
      <c r="AK122" s="42">
        <f t="shared" si="3"/>
        <v>0</v>
      </c>
    </row>
    <row r="123" spans="1:37" x14ac:dyDescent="0.25">
      <c r="A123" s="176"/>
      <c r="B123" s="1" t="s">
        <v>490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 t="s">
        <v>493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8"/>
      <c r="AH123" s="69"/>
      <c r="AI123" s="85">
        <f t="shared" si="2"/>
        <v>0</v>
      </c>
      <c r="AJ123" s="79">
        <v>695</v>
      </c>
      <c r="AK123" s="42">
        <f t="shared" si="3"/>
        <v>0</v>
      </c>
    </row>
    <row r="124" spans="1:37" x14ac:dyDescent="0.25">
      <c r="A124" s="176"/>
      <c r="B124" s="1" t="s">
        <v>491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 t="s">
        <v>493</v>
      </c>
      <c r="R124" s="1"/>
      <c r="S124" s="1"/>
      <c r="T124" s="1"/>
      <c r="U124" s="1"/>
      <c r="V124" s="1"/>
      <c r="W124" s="1"/>
      <c r="X124" s="1"/>
      <c r="Y124" s="1"/>
      <c r="Z124" s="1"/>
      <c r="AA124" s="1" t="s">
        <v>493</v>
      </c>
      <c r="AB124" s="1"/>
      <c r="AC124" s="1"/>
      <c r="AD124" s="1" t="s">
        <v>493</v>
      </c>
      <c r="AE124" s="1"/>
      <c r="AF124" s="1"/>
      <c r="AG124" s="8"/>
      <c r="AH124" s="69" t="s">
        <v>492</v>
      </c>
      <c r="AI124" s="85">
        <f t="shared" si="2"/>
        <v>0</v>
      </c>
      <c r="AJ124" s="79">
        <v>695</v>
      </c>
      <c r="AK124" s="42">
        <f t="shared" si="3"/>
        <v>0</v>
      </c>
    </row>
    <row r="125" spans="1:37" x14ac:dyDescent="0.25">
      <c r="A125" s="176"/>
      <c r="B125" s="1" t="s">
        <v>495</v>
      </c>
      <c r="C125" s="1"/>
      <c r="D125" s="1"/>
      <c r="E125" s="1"/>
      <c r="F125" s="1" t="s">
        <v>492</v>
      </c>
      <c r="G125" s="1"/>
      <c r="H125" s="1"/>
      <c r="I125" s="1"/>
      <c r="J125" s="1"/>
      <c r="K125" s="1"/>
      <c r="L125" s="1" t="s">
        <v>492</v>
      </c>
      <c r="M125" s="1"/>
      <c r="N125" s="1"/>
      <c r="O125" s="1"/>
      <c r="P125" s="1" t="s">
        <v>493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 t="s">
        <v>492</v>
      </c>
      <c r="AB125" s="1"/>
      <c r="AC125" s="1"/>
      <c r="AD125" s="1" t="s">
        <v>493</v>
      </c>
      <c r="AE125" s="1"/>
      <c r="AF125" s="1"/>
      <c r="AG125" s="8"/>
      <c r="AH125" s="69" t="s">
        <v>915</v>
      </c>
      <c r="AI125" s="85">
        <f t="shared" si="2"/>
        <v>0</v>
      </c>
      <c r="AJ125" s="79">
        <v>695</v>
      </c>
      <c r="AK125" s="42">
        <f t="shared" si="3"/>
        <v>0</v>
      </c>
    </row>
    <row r="126" spans="1:37" x14ac:dyDescent="0.25">
      <c r="A126" s="177"/>
      <c r="B126" s="72" t="s">
        <v>497</v>
      </c>
      <c r="C126" s="72"/>
      <c r="D126" s="72"/>
      <c r="E126" s="72" t="s">
        <v>492</v>
      </c>
      <c r="F126" s="72"/>
      <c r="G126" s="72"/>
      <c r="H126" s="72"/>
      <c r="I126" s="72"/>
      <c r="J126" s="72"/>
      <c r="K126" s="72"/>
      <c r="L126" s="72"/>
      <c r="M126" s="72" t="s">
        <v>493</v>
      </c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 t="s">
        <v>916</v>
      </c>
      <c r="AB126" s="72"/>
      <c r="AC126" s="72"/>
      <c r="AD126" s="72" t="s">
        <v>493</v>
      </c>
      <c r="AE126" s="72"/>
      <c r="AF126" s="72"/>
      <c r="AG126" s="81" t="s">
        <v>917</v>
      </c>
      <c r="AH126" s="73" t="s">
        <v>492</v>
      </c>
      <c r="AI126" s="85">
        <f t="shared" si="2"/>
        <v>0</v>
      </c>
      <c r="AJ126" s="79">
        <v>695</v>
      </c>
      <c r="AK126" s="42">
        <f t="shared" si="3"/>
        <v>0</v>
      </c>
    </row>
    <row r="127" spans="1:37" x14ac:dyDescent="0.25">
      <c r="A127" s="37" t="s">
        <v>500</v>
      </c>
      <c r="B127" s="24" t="s">
        <v>501</v>
      </c>
      <c r="C127" s="24"/>
      <c r="D127" s="24"/>
      <c r="E127" s="24"/>
      <c r="F127" s="24">
        <v>10</v>
      </c>
      <c r="G127" s="24"/>
      <c r="H127" s="24"/>
      <c r="I127" s="24"/>
      <c r="J127" s="24"/>
      <c r="K127" s="24"/>
      <c r="L127" s="24"/>
      <c r="M127" s="24"/>
      <c r="N127" s="24">
        <v>20</v>
      </c>
      <c r="O127" s="24"/>
      <c r="P127" s="24"/>
      <c r="Q127" s="24"/>
      <c r="R127" s="24"/>
      <c r="S127" s="24">
        <v>10</v>
      </c>
      <c r="T127" s="24"/>
      <c r="U127" s="24">
        <v>10</v>
      </c>
      <c r="V127" s="24"/>
      <c r="W127" s="24">
        <v>15</v>
      </c>
      <c r="X127" s="24"/>
      <c r="Y127" s="24"/>
      <c r="Z127" s="24"/>
      <c r="AA127" s="24"/>
      <c r="AB127" s="24"/>
      <c r="AC127" s="24"/>
      <c r="AD127" s="24">
        <v>10</v>
      </c>
      <c r="AE127" s="24">
        <v>10</v>
      </c>
      <c r="AF127" s="24"/>
      <c r="AG127" s="26"/>
      <c r="AH127" s="26">
        <v>10</v>
      </c>
      <c r="AI127" s="83">
        <f t="shared" si="2"/>
        <v>95</v>
      </c>
      <c r="AJ127" s="79">
        <v>595</v>
      </c>
      <c r="AK127" s="42">
        <f t="shared" si="3"/>
        <v>56525</v>
      </c>
    </row>
    <row r="128" spans="1:37" x14ac:dyDescent="0.25">
      <c r="A128" s="178" t="s">
        <v>503</v>
      </c>
      <c r="B128" s="66" t="s">
        <v>504</v>
      </c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80"/>
      <c r="AH128" s="67"/>
      <c r="AI128" s="85">
        <f t="shared" si="2"/>
        <v>0</v>
      </c>
      <c r="AJ128" s="79">
        <v>595</v>
      </c>
      <c r="AK128" s="42">
        <f t="shared" si="3"/>
        <v>0</v>
      </c>
    </row>
    <row r="129" spans="1:37" x14ac:dyDescent="0.25">
      <c r="A129" s="179"/>
      <c r="B129" s="1" t="s">
        <v>505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8"/>
      <c r="AH129" s="69"/>
      <c r="AI129" s="85">
        <f t="shared" si="2"/>
        <v>0</v>
      </c>
      <c r="AJ129" s="79">
        <v>595</v>
      </c>
      <c r="AK129" s="42">
        <f t="shared" si="3"/>
        <v>0</v>
      </c>
    </row>
    <row r="130" spans="1:37" x14ac:dyDescent="0.25">
      <c r="A130" s="179"/>
      <c r="B130" s="1" t="s">
        <v>506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8"/>
      <c r="AH130" s="69"/>
      <c r="AI130" s="85">
        <f t="shared" si="2"/>
        <v>0</v>
      </c>
      <c r="AJ130" s="79">
        <v>595</v>
      </c>
      <c r="AK130" s="42">
        <f t="shared" si="3"/>
        <v>0</v>
      </c>
    </row>
    <row r="131" spans="1:37" x14ac:dyDescent="0.25">
      <c r="A131" s="179"/>
      <c r="B131" s="1" t="s">
        <v>508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8"/>
      <c r="AH131" s="69"/>
      <c r="AI131" s="85">
        <f t="shared" ref="AI131:AI161" si="4">SUM(D131:AH131)</f>
        <v>0</v>
      </c>
      <c r="AJ131" s="79">
        <v>595</v>
      </c>
      <c r="AK131" s="42">
        <f t="shared" ref="AK131:AK161" si="5">AI131*AJ131</f>
        <v>0</v>
      </c>
    </row>
    <row r="132" spans="1:37" x14ac:dyDescent="0.25">
      <c r="A132" s="179"/>
      <c r="B132" s="1" t="s">
        <v>509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>
        <v>20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8"/>
      <c r="AH132" s="69"/>
      <c r="AI132" s="85">
        <f t="shared" si="4"/>
        <v>20</v>
      </c>
      <c r="AJ132" s="79">
        <v>595</v>
      </c>
      <c r="AK132" s="42">
        <f t="shared" si="5"/>
        <v>11900</v>
      </c>
    </row>
    <row r="133" spans="1:37" x14ac:dyDescent="0.25">
      <c r="A133" s="179"/>
      <c r="B133" s="1" t="s">
        <v>510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8"/>
      <c r="AH133" s="69"/>
      <c r="AI133" s="85">
        <f t="shared" si="4"/>
        <v>0</v>
      </c>
      <c r="AJ133" s="79">
        <v>595</v>
      </c>
      <c r="AK133" s="42">
        <f t="shared" si="5"/>
        <v>0</v>
      </c>
    </row>
    <row r="134" spans="1:37" x14ac:dyDescent="0.25">
      <c r="A134" s="179"/>
      <c r="B134" s="1" t="s">
        <v>511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8"/>
      <c r="AH134" s="69"/>
      <c r="AI134" s="85">
        <f t="shared" si="4"/>
        <v>0</v>
      </c>
      <c r="AJ134" s="79">
        <v>595</v>
      </c>
      <c r="AK134" s="42">
        <f t="shared" si="5"/>
        <v>0</v>
      </c>
    </row>
    <row r="135" spans="1:37" x14ac:dyDescent="0.25">
      <c r="A135" s="179"/>
      <c r="B135" s="1" t="s">
        <v>513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8"/>
      <c r="AH135" s="69"/>
      <c r="AI135" s="85">
        <f t="shared" si="4"/>
        <v>0</v>
      </c>
      <c r="AJ135" s="79">
        <v>595</v>
      </c>
      <c r="AK135" s="42">
        <f t="shared" si="5"/>
        <v>0</v>
      </c>
    </row>
    <row r="136" spans="1:37" x14ac:dyDescent="0.25">
      <c r="A136" s="179"/>
      <c r="B136" s="1" t="s">
        <v>515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8"/>
      <c r="AH136" s="69"/>
      <c r="AI136" s="85">
        <f t="shared" si="4"/>
        <v>0</v>
      </c>
      <c r="AJ136" s="79">
        <v>595</v>
      </c>
      <c r="AK136" s="42">
        <f t="shared" si="5"/>
        <v>0</v>
      </c>
    </row>
    <row r="137" spans="1:37" x14ac:dyDescent="0.25">
      <c r="A137" s="179"/>
      <c r="B137" s="1" t="s">
        <v>516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8"/>
      <c r="AH137" s="69"/>
      <c r="AI137" s="85">
        <f t="shared" si="4"/>
        <v>0</v>
      </c>
      <c r="AJ137" s="79">
        <v>595</v>
      </c>
      <c r="AK137" s="42">
        <f t="shared" si="5"/>
        <v>0</v>
      </c>
    </row>
    <row r="138" spans="1:37" x14ac:dyDescent="0.25">
      <c r="A138" s="179"/>
      <c r="B138" s="1" t="s">
        <v>517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8"/>
      <c r="AH138" s="69"/>
      <c r="AI138" s="85">
        <f t="shared" si="4"/>
        <v>0</v>
      </c>
      <c r="AJ138" s="79">
        <v>595</v>
      </c>
      <c r="AK138" s="42">
        <f t="shared" si="5"/>
        <v>0</v>
      </c>
    </row>
    <row r="139" spans="1:37" x14ac:dyDescent="0.25">
      <c r="A139" s="179"/>
      <c r="B139" s="1" t="s">
        <v>518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8"/>
      <c r="AH139" s="69"/>
      <c r="AI139" s="85">
        <f t="shared" si="4"/>
        <v>0</v>
      </c>
      <c r="AJ139" s="79">
        <v>595</v>
      </c>
      <c r="AK139" s="42">
        <f t="shared" si="5"/>
        <v>0</v>
      </c>
    </row>
    <row r="140" spans="1:37" x14ac:dyDescent="0.25">
      <c r="A140" s="179"/>
      <c r="B140" s="1" t="s">
        <v>519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8"/>
      <c r="AH140" s="69"/>
      <c r="AI140" s="85">
        <f t="shared" si="4"/>
        <v>0</v>
      </c>
      <c r="AJ140" s="79">
        <v>595</v>
      </c>
      <c r="AK140" s="42">
        <f t="shared" si="5"/>
        <v>0</v>
      </c>
    </row>
    <row r="141" spans="1:37" x14ac:dyDescent="0.25">
      <c r="A141" s="179"/>
      <c r="B141" s="1" t="s">
        <v>520</v>
      </c>
      <c r="C141" s="1"/>
      <c r="D141" s="1"/>
      <c r="E141" s="1">
        <v>40</v>
      </c>
      <c r="F141" s="1"/>
      <c r="G141" s="1"/>
      <c r="H141" s="1"/>
      <c r="I141" s="1"/>
      <c r="J141" s="1"/>
      <c r="K141" s="1"/>
      <c r="L141" s="1"/>
      <c r="M141" s="1"/>
      <c r="N141" s="1"/>
      <c r="O141" s="1">
        <v>40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8"/>
      <c r="AH141" s="69"/>
      <c r="AI141" s="85">
        <f t="shared" si="4"/>
        <v>80</v>
      </c>
      <c r="AJ141" s="79">
        <v>595</v>
      </c>
      <c r="AK141" s="42">
        <f t="shared" si="5"/>
        <v>47600</v>
      </c>
    </row>
    <row r="142" spans="1:37" x14ac:dyDescent="0.25">
      <c r="A142" s="179"/>
      <c r="B142" s="1" t="s">
        <v>523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8"/>
      <c r="AH142" s="69"/>
      <c r="AI142" s="85">
        <f t="shared" si="4"/>
        <v>0</v>
      </c>
      <c r="AJ142" s="79">
        <v>595</v>
      </c>
      <c r="AK142" s="42">
        <f t="shared" si="5"/>
        <v>0</v>
      </c>
    </row>
    <row r="143" spans="1:37" x14ac:dyDescent="0.25">
      <c r="A143" s="179"/>
      <c r="B143" s="1" t="s">
        <v>524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8"/>
      <c r="AH143" s="69"/>
      <c r="AI143" s="85">
        <f t="shared" si="4"/>
        <v>0</v>
      </c>
      <c r="AJ143" s="79">
        <v>595</v>
      </c>
      <c r="AK143" s="42">
        <f t="shared" si="5"/>
        <v>0</v>
      </c>
    </row>
    <row r="144" spans="1:37" x14ac:dyDescent="0.25">
      <c r="A144" s="179"/>
      <c r="B144" s="1" t="s">
        <v>525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>
        <v>90</v>
      </c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>
        <v>30</v>
      </c>
      <c r="AG144" s="8"/>
      <c r="AH144" s="69"/>
      <c r="AI144" s="85">
        <f t="shared" si="4"/>
        <v>120</v>
      </c>
      <c r="AJ144" s="79">
        <v>595</v>
      </c>
      <c r="AK144" s="42">
        <f t="shared" si="5"/>
        <v>71400</v>
      </c>
    </row>
    <row r="145" spans="1:37" x14ac:dyDescent="0.25">
      <c r="A145" s="179"/>
      <c r="B145" s="1" t="s">
        <v>527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8"/>
      <c r="AH145" s="69"/>
      <c r="AI145" s="85">
        <f t="shared" si="4"/>
        <v>0</v>
      </c>
      <c r="AJ145" s="79">
        <v>595</v>
      </c>
      <c r="AK145" s="42">
        <f t="shared" si="5"/>
        <v>0</v>
      </c>
    </row>
    <row r="146" spans="1:37" x14ac:dyDescent="0.25">
      <c r="A146" s="179"/>
      <c r="B146" s="1" t="s">
        <v>529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8"/>
      <c r="AH146" s="69"/>
      <c r="AI146" s="85">
        <f t="shared" si="4"/>
        <v>0</v>
      </c>
      <c r="AJ146" s="79">
        <v>595</v>
      </c>
      <c r="AK146" s="42">
        <f t="shared" si="5"/>
        <v>0</v>
      </c>
    </row>
    <row r="147" spans="1:37" x14ac:dyDescent="0.25">
      <c r="A147" s="179"/>
      <c r="B147" s="1" t="s">
        <v>530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8"/>
      <c r="AH147" s="69"/>
      <c r="AI147" s="85">
        <f t="shared" si="4"/>
        <v>0</v>
      </c>
      <c r="AJ147" s="79">
        <v>595</v>
      </c>
      <c r="AK147" s="42">
        <f t="shared" si="5"/>
        <v>0</v>
      </c>
    </row>
    <row r="148" spans="1:37" x14ac:dyDescent="0.25">
      <c r="A148" s="179"/>
      <c r="B148" s="1" t="s">
        <v>531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8"/>
      <c r="AH148" s="69"/>
      <c r="AI148" s="85">
        <f t="shared" si="4"/>
        <v>0</v>
      </c>
      <c r="AJ148" s="79">
        <v>595</v>
      </c>
      <c r="AK148" s="42">
        <f t="shared" si="5"/>
        <v>0</v>
      </c>
    </row>
    <row r="149" spans="1:37" x14ac:dyDescent="0.25">
      <c r="A149" s="179"/>
      <c r="B149" s="1" t="s">
        <v>532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8"/>
      <c r="AH149" s="69"/>
      <c r="AI149" s="85">
        <f t="shared" si="4"/>
        <v>0</v>
      </c>
      <c r="AJ149" s="79">
        <v>595</v>
      </c>
      <c r="AK149" s="42">
        <f t="shared" si="5"/>
        <v>0</v>
      </c>
    </row>
    <row r="150" spans="1:37" x14ac:dyDescent="0.25">
      <c r="A150" s="179"/>
      <c r="B150" s="1" t="s">
        <v>533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8"/>
      <c r="AH150" s="69"/>
      <c r="AI150" s="85">
        <f t="shared" si="4"/>
        <v>0</v>
      </c>
      <c r="AJ150" s="79">
        <v>595</v>
      </c>
      <c r="AK150" s="42">
        <f t="shared" si="5"/>
        <v>0</v>
      </c>
    </row>
    <row r="151" spans="1:37" x14ac:dyDescent="0.25">
      <c r="A151" s="179"/>
      <c r="B151" s="1" t="s">
        <v>534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8"/>
      <c r="AH151" s="69"/>
      <c r="AI151" s="85">
        <f t="shared" si="4"/>
        <v>0</v>
      </c>
      <c r="AJ151" s="79">
        <v>595</v>
      </c>
      <c r="AK151" s="42">
        <f t="shared" si="5"/>
        <v>0</v>
      </c>
    </row>
    <row r="152" spans="1:37" x14ac:dyDescent="0.25">
      <c r="A152" s="179"/>
      <c r="B152" s="1" t="s">
        <v>535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8"/>
      <c r="AH152" s="69"/>
      <c r="AI152" s="85">
        <f t="shared" si="4"/>
        <v>0</v>
      </c>
      <c r="AJ152" s="79">
        <v>595</v>
      </c>
      <c r="AK152" s="42">
        <f t="shared" si="5"/>
        <v>0</v>
      </c>
    </row>
    <row r="153" spans="1:37" x14ac:dyDescent="0.25">
      <c r="A153" s="179"/>
      <c r="B153" s="1" t="s">
        <v>536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8"/>
      <c r="AH153" s="69"/>
      <c r="AI153" s="85">
        <f t="shared" si="4"/>
        <v>0</v>
      </c>
      <c r="AJ153" s="79">
        <v>595</v>
      </c>
      <c r="AK153" s="42">
        <f t="shared" si="5"/>
        <v>0</v>
      </c>
    </row>
    <row r="154" spans="1:37" x14ac:dyDescent="0.25">
      <c r="A154" s="179"/>
      <c r="B154" s="1" t="s">
        <v>537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8"/>
      <c r="AH154" s="69"/>
      <c r="AI154" s="85">
        <f t="shared" si="4"/>
        <v>0</v>
      </c>
      <c r="AJ154" s="79">
        <v>595</v>
      </c>
      <c r="AK154" s="42">
        <f t="shared" si="5"/>
        <v>0</v>
      </c>
    </row>
    <row r="155" spans="1:37" x14ac:dyDescent="0.25">
      <c r="A155" s="179"/>
      <c r="B155" s="1" t="s">
        <v>538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8"/>
      <c r="AH155" s="69"/>
      <c r="AI155" s="85">
        <f t="shared" si="4"/>
        <v>0</v>
      </c>
      <c r="AJ155" s="79">
        <v>595</v>
      </c>
      <c r="AK155" s="42">
        <f t="shared" si="5"/>
        <v>0</v>
      </c>
    </row>
    <row r="156" spans="1:37" x14ac:dyDescent="0.25">
      <c r="A156" s="179"/>
      <c r="B156" s="1" t="s">
        <v>694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>
        <v>10</v>
      </c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8"/>
      <c r="AH156" s="69"/>
      <c r="AI156" s="85">
        <f t="shared" si="4"/>
        <v>10</v>
      </c>
      <c r="AJ156" s="79">
        <v>595</v>
      </c>
      <c r="AK156" s="42">
        <f t="shared" si="5"/>
        <v>5950</v>
      </c>
    </row>
    <row r="157" spans="1:37" x14ac:dyDescent="0.25">
      <c r="A157" s="179"/>
      <c r="B157" s="1" t="s">
        <v>695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 t="s">
        <v>918</v>
      </c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8"/>
      <c r="AH157" s="69"/>
      <c r="AI157" s="85">
        <f t="shared" si="4"/>
        <v>0</v>
      </c>
      <c r="AJ157" s="79">
        <v>595</v>
      </c>
      <c r="AK157" s="42">
        <f t="shared" si="5"/>
        <v>0</v>
      </c>
    </row>
    <row r="158" spans="1:37" x14ac:dyDescent="0.25">
      <c r="A158" s="179"/>
      <c r="B158" s="1" t="s">
        <v>193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8"/>
      <c r="AH158" s="69"/>
      <c r="AI158" s="85">
        <f t="shared" si="4"/>
        <v>0</v>
      </c>
      <c r="AJ158" s="79">
        <v>595</v>
      </c>
      <c r="AK158" s="42">
        <f t="shared" si="5"/>
        <v>0</v>
      </c>
    </row>
    <row r="159" spans="1:37" x14ac:dyDescent="0.25">
      <c r="A159" s="179"/>
      <c r="B159" s="4" t="s">
        <v>45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9"/>
      <c r="AH159" s="91"/>
      <c r="AI159" s="96"/>
      <c r="AJ159" s="79"/>
      <c r="AK159" s="42"/>
    </row>
    <row r="160" spans="1:37" x14ac:dyDescent="0.25">
      <c r="A160" s="179"/>
      <c r="B160" s="4" t="s">
        <v>208</v>
      </c>
      <c r="C160" s="4"/>
      <c r="D160" s="4"/>
      <c r="E160" s="4"/>
      <c r="F160" s="4"/>
      <c r="G160" s="4"/>
      <c r="H160" s="4"/>
      <c r="I160" s="4"/>
      <c r="J160" s="4"/>
      <c r="K160" s="4"/>
      <c r="L160" s="4">
        <v>50</v>
      </c>
      <c r="M160" s="4"/>
      <c r="N160" s="4"/>
      <c r="O160" s="4"/>
      <c r="P160" s="4"/>
      <c r="Q160" s="4"/>
      <c r="R160" s="4">
        <v>20</v>
      </c>
      <c r="S160" s="4"/>
      <c r="T160" s="4">
        <v>50</v>
      </c>
      <c r="U160" s="4"/>
      <c r="V160" s="4">
        <v>50</v>
      </c>
      <c r="W160" s="4"/>
      <c r="X160" s="4"/>
      <c r="Y160" s="4">
        <v>20</v>
      </c>
      <c r="Z160" s="4"/>
      <c r="AA160" s="4"/>
      <c r="AB160" s="4"/>
      <c r="AC160" s="4"/>
      <c r="AD160" s="4"/>
      <c r="AE160" s="4"/>
      <c r="AF160" s="4"/>
      <c r="AG160" s="9"/>
      <c r="AH160" s="91"/>
      <c r="AI160" s="96"/>
      <c r="AJ160" s="79"/>
      <c r="AK160" s="42"/>
    </row>
    <row r="161" spans="1:37" x14ac:dyDescent="0.25">
      <c r="A161" s="180"/>
      <c r="B161" s="72" t="s">
        <v>539</v>
      </c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>
        <v>10</v>
      </c>
      <c r="P161" s="72"/>
      <c r="Q161" s="72"/>
      <c r="R161" s="72"/>
      <c r="S161" s="72"/>
      <c r="T161" s="72"/>
      <c r="U161" s="72">
        <v>40</v>
      </c>
      <c r="V161" s="72"/>
      <c r="W161" s="72"/>
      <c r="X161" s="72"/>
      <c r="Y161" s="72">
        <v>20</v>
      </c>
      <c r="Z161" s="72"/>
      <c r="AA161" s="72">
        <v>20</v>
      </c>
      <c r="AB161" s="72"/>
      <c r="AC161" s="72"/>
      <c r="AD161" s="72">
        <v>20</v>
      </c>
      <c r="AE161" s="72"/>
      <c r="AF161" s="72"/>
      <c r="AG161" s="81"/>
      <c r="AH161" s="73"/>
      <c r="AI161" s="94">
        <f t="shared" si="4"/>
        <v>110</v>
      </c>
      <c r="AJ161" s="79">
        <v>595</v>
      </c>
      <c r="AK161" s="42">
        <f t="shared" si="5"/>
        <v>65450</v>
      </c>
    </row>
    <row r="162" spans="1:37" x14ac:dyDescent="0.25">
      <c r="AC162">
        <v>20</v>
      </c>
      <c r="AE162">
        <v>10</v>
      </c>
      <c r="AG162">
        <v>80</v>
      </c>
      <c r="AI162" s="97">
        <f>SUM(AI2:AI161)</f>
        <v>644998385.2299999</v>
      </c>
      <c r="AJ162">
        <v>595</v>
      </c>
      <c r="AK162">
        <f>SUM(AK2:AK161)</f>
        <v>383774055211.85004</v>
      </c>
    </row>
  </sheetData>
  <mergeCells count="14">
    <mergeCell ref="A56:A58"/>
    <mergeCell ref="A59:A110"/>
    <mergeCell ref="A111:A126"/>
    <mergeCell ref="A128:A161"/>
    <mergeCell ref="A32:A37"/>
    <mergeCell ref="A38:A41"/>
    <mergeCell ref="A44:A48"/>
    <mergeCell ref="A49:A51"/>
    <mergeCell ref="A53:A55"/>
    <mergeCell ref="A2:A9"/>
    <mergeCell ref="A10:A14"/>
    <mergeCell ref="A16:A18"/>
    <mergeCell ref="A20:A28"/>
    <mergeCell ref="A29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4C6E7"/>
  </sheetPr>
  <dimension ref="A1:AK168"/>
  <sheetViews>
    <sheetView workbookViewId="0">
      <pane xSplit="1" ySplit="1" topLeftCell="U17" activePane="bottomRight" state="frozen"/>
      <selection pane="topRight"/>
      <selection pane="bottomLeft"/>
      <selection pane="bottomRight" activeCell="A34" sqref="A32:XFD37"/>
    </sheetView>
  </sheetViews>
  <sheetFormatPr baseColWidth="10" defaultColWidth="9.140625" defaultRowHeight="15" x14ac:dyDescent="0.25"/>
  <cols>
    <col min="1" max="1" width="25.5703125" customWidth="1"/>
    <col min="2" max="2" width="11.42578125" bestFit="1" customWidth="1"/>
    <col min="3" max="3" width="18.5703125" bestFit="1" customWidth="1"/>
    <col min="13" max="13" width="10.42578125" customWidth="1"/>
    <col min="14" max="14" width="9.85546875" customWidth="1"/>
    <col min="15" max="15" width="9.7109375" customWidth="1"/>
    <col min="36" max="36" width="12.85546875" customWidth="1"/>
    <col min="37" max="37" width="11.42578125" customWidth="1"/>
  </cols>
  <sheetData>
    <row r="1" spans="1:37" ht="30" x14ac:dyDescent="0.25">
      <c r="A1" s="17" t="s">
        <v>0</v>
      </c>
      <c r="B1" s="17" t="s">
        <v>1</v>
      </c>
      <c r="C1" s="18" t="s">
        <v>2</v>
      </c>
      <c r="D1" s="19">
        <v>43108</v>
      </c>
      <c r="E1" s="19">
        <v>43139</v>
      </c>
      <c r="F1" s="19">
        <v>43167</v>
      </c>
      <c r="G1" s="20">
        <v>43198</v>
      </c>
      <c r="H1" s="20">
        <v>43228</v>
      </c>
      <c r="I1" s="20">
        <v>43259</v>
      </c>
      <c r="J1" s="20">
        <v>43289</v>
      </c>
      <c r="K1" s="20">
        <v>43320</v>
      </c>
      <c r="L1" s="20">
        <v>43351</v>
      </c>
      <c r="M1" s="20">
        <v>43381</v>
      </c>
      <c r="N1" s="20">
        <v>43412</v>
      </c>
      <c r="O1" s="20">
        <v>43442</v>
      </c>
      <c r="P1" s="20" t="s">
        <v>919</v>
      </c>
      <c r="Q1" s="20" t="s">
        <v>920</v>
      </c>
      <c r="R1" s="20" t="s">
        <v>921</v>
      </c>
      <c r="S1" s="20" t="s">
        <v>922</v>
      </c>
      <c r="T1" s="20" t="s">
        <v>923</v>
      </c>
      <c r="U1" s="20" t="s">
        <v>924</v>
      </c>
      <c r="V1" s="20" t="s">
        <v>925</v>
      </c>
      <c r="W1" s="20" t="s">
        <v>926</v>
      </c>
      <c r="X1" s="20" t="s">
        <v>927</v>
      </c>
      <c r="Y1" s="20" t="s">
        <v>928</v>
      </c>
      <c r="Z1" s="20" t="s">
        <v>929</v>
      </c>
      <c r="AA1" s="20" t="s">
        <v>930</v>
      </c>
      <c r="AB1" s="20" t="s">
        <v>708</v>
      </c>
      <c r="AC1" s="20" t="s">
        <v>709</v>
      </c>
      <c r="AD1" s="20" t="s">
        <v>710</v>
      </c>
      <c r="AE1" s="20" t="s">
        <v>711</v>
      </c>
      <c r="AF1" s="20" t="s">
        <v>712</v>
      </c>
      <c r="AG1" s="20" t="s">
        <v>713</v>
      </c>
      <c r="AH1" s="20" t="s">
        <v>714</v>
      </c>
      <c r="AI1" s="20" t="s">
        <v>22</v>
      </c>
      <c r="AJ1" s="21" t="s">
        <v>23</v>
      </c>
      <c r="AK1" s="22" t="s">
        <v>24</v>
      </c>
    </row>
    <row r="2" spans="1:37" x14ac:dyDescent="0.25">
      <c r="A2" s="159" t="s">
        <v>51</v>
      </c>
      <c r="B2" s="66" t="s">
        <v>563</v>
      </c>
      <c r="C2" s="77" t="s">
        <v>53</v>
      </c>
      <c r="D2" s="66">
        <v>60</v>
      </c>
      <c r="E2" s="66">
        <v>65.010000000000005</v>
      </c>
      <c r="F2" s="66">
        <v>60.01</v>
      </c>
      <c r="G2" s="66">
        <v>60</v>
      </c>
      <c r="H2" s="66">
        <v>60</v>
      </c>
      <c r="I2" s="66">
        <v>65</v>
      </c>
      <c r="J2" s="66">
        <v>60</v>
      </c>
      <c r="K2" s="66">
        <v>70</v>
      </c>
      <c r="L2" s="66">
        <v>60</v>
      </c>
      <c r="M2" s="66">
        <v>60</v>
      </c>
      <c r="N2" s="66">
        <v>60</v>
      </c>
      <c r="O2" s="66">
        <v>60</v>
      </c>
      <c r="P2" s="66"/>
      <c r="Q2" s="66">
        <v>60</v>
      </c>
      <c r="R2" s="66">
        <v>60</v>
      </c>
      <c r="S2" s="66">
        <v>60</v>
      </c>
      <c r="T2" s="66">
        <v>66.12</v>
      </c>
      <c r="U2" s="66">
        <v>60</v>
      </c>
      <c r="V2" s="66">
        <v>70</v>
      </c>
      <c r="W2" s="66">
        <v>60</v>
      </c>
      <c r="X2" s="66">
        <v>60</v>
      </c>
      <c r="Y2" s="66">
        <v>60</v>
      </c>
      <c r="Z2" s="66">
        <v>60</v>
      </c>
      <c r="AA2" s="66">
        <v>60</v>
      </c>
      <c r="AB2" s="66">
        <v>60</v>
      </c>
      <c r="AC2" s="66">
        <v>60</v>
      </c>
      <c r="AD2" s="66">
        <v>60</v>
      </c>
      <c r="AE2" s="66">
        <v>60</v>
      </c>
      <c r="AF2" s="66">
        <v>60</v>
      </c>
      <c r="AG2" s="80">
        <v>60</v>
      </c>
      <c r="AH2" s="80">
        <v>60</v>
      </c>
      <c r="AI2" s="82">
        <f>SUM(D2:AH2)</f>
        <v>1836.1399999999999</v>
      </c>
      <c r="AJ2" s="79">
        <v>595</v>
      </c>
      <c r="AK2" s="42">
        <f>AI2*AJ2</f>
        <v>1092503.2999999998</v>
      </c>
    </row>
    <row r="3" spans="1:37" x14ac:dyDescent="0.25">
      <c r="A3" s="160"/>
      <c r="B3" s="1" t="s">
        <v>60</v>
      </c>
      <c r="C3" s="74" t="s">
        <v>61</v>
      </c>
      <c r="D3" s="1"/>
      <c r="E3" s="1">
        <v>41.94</v>
      </c>
      <c r="F3" s="1">
        <v>36.880000000000003</v>
      </c>
      <c r="G3" s="1">
        <v>41.51</v>
      </c>
      <c r="H3" s="1">
        <v>47.63</v>
      </c>
      <c r="I3" s="1">
        <v>40.090000000000003</v>
      </c>
      <c r="J3" s="1">
        <v>40.83</v>
      </c>
      <c r="K3" s="1">
        <v>41.98</v>
      </c>
      <c r="L3" s="1">
        <v>42.18</v>
      </c>
      <c r="M3" s="1">
        <v>43.86</v>
      </c>
      <c r="N3" s="1">
        <v>38.58</v>
      </c>
      <c r="O3" s="1">
        <f>39.5+40.01</f>
        <v>79.509999999999991</v>
      </c>
      <c r="P3" s="1"/>
      <c r="Q3" s="1"/>
      <c r="R3" s="1">
        <v>39.64</v>
      </c>
      <c r="S3" s="1">
        <v>40.130000000000003</v>
      </c>
      <c r="T3" s="1">
        <v>43.45</v>
      </c>
      <c r="U3" s="1"/>
      <c r="V3" s="1">
        <v>36.53</v>
      </c>
      <c r="W3" s="1">
        <v>44.86</v>
      </c>
      <c r="X3" s="1">
        <v>42</v>
      </c>
      <c r="Y3" s="1">
        <v>43.7</v>
      </c>
      <c r="Z3" s="1">
        <v>44.02</v>
      </c>
      <c r="AA3" s="1">
        <v>44.47</v>
      </c>
      <c r="AB3" s="1">
        <v>44.2</v>
      </c>
      <c r="AC3" s="1">
        <v>46.21</v>
      </c>
      <c r="AD3" s="1">
        <v>44.49</v>
      </c>
      <c r="AE3" s="1">
        <v>44.57</v>
      </c>
      <c r="AF3" s="1">
        <v>45.19</v>
      </c>
      <c r="AG3" s="8">
        <v>45.71</v>
      </c>
      <c r="AH3" s="8">
        <v>43.02</v>
      </c>
      <c r="AI3" s="83">
        <f t="shared" ref="AI3:AI70" si="0">SUM(D3:AH3)</f>
        <v>1187.1800000000003</v>
      </c>
      <c r="AJ3" s="79">
        <v>595</v>
      </c>
      <c r="AK3" s="42">
        <f t="shared" ref="AK3:AK70" si="1">AI3*AJ3</f>
        <v>706372.10000000021</v>
      </c>
    </row>
    <row r="4" spans="1:37" x14ac:dyDescent="0.25">
      <c r="A4" s="160"/>
      <c r="B4" s="1" t="s">
        <v>72</v>
      </c>
      <c r="C4" s="74" t="s">
        <v>141</v>
      </c>
      <c r="D4" s="1">
        <v>64.02</v>
      </c>
      <c r="E4" s="1"/>
      <c r="F4" s="1">
        <v>50</v>
      </c>
      <c r="G4" s="1">
        <v>50</v>
      </c>
      <c r="H4" s="1">
        <v>50</v>
      </c>
      <c r="I4" s="1">
        <v>50</v>
      </c>
      <c r="J4" s="1">
        <v>50</v>
      </c>
      <c r="K4" s="1">
        <v>50</v>
      </c>
      <c r="L4" s="1">
        <v>50</v>
      </c>
      <c r="M4" s="1">
        <v>50</v>
      </c>
      <c r="N4" s="1">
        <v>50</v>
      </c>
      <c r="O4" s="1">
        <v>50</v>
      </c>
      <c r="P4" s="1"/>
      <c r="Q4" s="1">
        <v>50</v>
      </c>
      <c r="R4" s="1">
        <v>50</v>
      </c>
      <c r="S4" s="1">
        <v>50</v>
      </c>
      <c r="T4" s="1">
        <v>50</v>
      </c>
      <c r="U4" s="1">
        <v>50</v>
      </c>
      <c r="V4" s="1">
        <v>50</v>
      </c>
      <c r="W4" s="1"/>
      <c r="X4" s="1">
        <v>50</v>
      </c>
      <c r="Y4" s="1">
        <v>50</v>
      </c>
      <c r="Z4" s="1">
        <v>50</v>
      </c>
      <c r="AA4" s="1">
        <v>50</v>
      </c>
      <c r="AB4" s="1">
        <v>50</v>
      </c>
      <c r="AC4" s="1">
        <v>50</v>
      </c>
      <c r="AD4" s="1">
        <v>50</v>
      </c>
      <c r="AE4" s="1">
        <v>50</v>
      </c>
      <c r="AF4" s="1">
        <v>50</v>
      </c>
      <c r="AG4" s="8"/>
      <c r="AH4" s="8"/>
      <c r="AI4" s="83">
        <f t="shared" si="0"/>
        <v>1314.02</v>
      </c>
      <c r="AJ4" s="79">
        <v>595</v>
      </c>
      <c r="AK4" s="42">
        <f t="shared" si="1"/>
        <v>781841.9</v>
      </c>
    </row>
    <row r="5" spans="1:37" x14ac:dyDescent="0.25">
      <c r="A5" s="160"/>
      <c r="B5" s="1" t="s">
        <v>77</v>
      </c>
      <c r="C5" s="74" t="s">
        <v>61</v>
      </c>
      <c r="D5" s="1"/>
      <c r="E5" s="1">
        <v>42</v>
      </c>
      <c r="F5" s="1">
        <v>48.23</v>
      </c>
      <c r="G5" s="1">
        <v>50</v>
      </c>
      <c r="H5" s="1">
        <v>46.22</v>
      </c>
      <c r="I5" s="1">
        <v>51.44</v>
      </c>
      <c r="J5" s="1">
        <v>42.88</v>
      </c>
      <c r="K5" s="1">
        <v>43.4</v>
      </c>
      <c r="L5" s="1">
        <v>45.14</v>
      </c>
      <c r="M5" s="1">
        <v>50</v>
      </c>
      <c r="N5" s="1">
        <v>43</v>
      </c>
      <c r="O5" s="1">
        <f>45+44.33</f>
        <v>89.33</v>
      </c>
      <c r="P5" s="1"/>
      <c r="Q5" s="1"/>
      <c r="R5" s="1">
        <v>48.06</v>
      </c>
      <c r="S5" s="1">
        <v>45.88</v>
      </c>
      <c r="T5" s="1">
        <v>48.06</v>
      </c>
      <c r="U5" s="1"/>
      <c r="V5" s="1">
        <v>45.66</v>
      </c>
      <c r="W5" s="1">
        <v>48.02</v>
      </c>
      <c r="X5" s="1">
        <v>48.01</v>
      </c>
      <c r="Y5" s="1">
        <v>44.87</v>
      </c>
      <c r="Z5" s="1">
        <v>45.01</v>
      </c>
      <c r="AA5" s="1">
        <v>45.84</v>
      </c>
      <c r="AB5" s="1">
        <v>48</v>
      </c>
      <c r="AC5" s="1">
        <v>41</v>
      </c>
      <c r="AD5" s="1">
        <v>43.8</v>
      </c>
      <c r="AE5" s="1">
        <f>42.61+40.89</f>
        <v>83.5</v>
      </c>
      <c r="AF5" s="1">
        <v>47.53</v>
      </c>
      <c r="AG5" s="8">
        <v>45.71</v>
      </c>
      <c r="AH5" s="8">
        <v>41.64</v>
      </c>
      <c r="AI5" s="83">
        <f t="shared" si="0"/>
        <v>1322.2300000000002</v>
      </c>
      <c r="AJ5" s="79">
        <v>595</v>
      </c>
      <c r="AK5" s="42">
        <f t="shared" si="1"/>
        <v>786726.85000000009</v>
      </c>
    </row>
    <row r="6" spans="1:37" x14ac:dyDescent="0.25">
      <c r="A6" s="160"/>
      <c r="B6" s="1" t="s">
        <v>110</v>
      </c>
      <c r="C6" s="74" t="s">
        <v>61</v>
      </c>
      <c r="D6" s="1">
        <v>48</v>
      </c>
      <c r="E6" s="1">
        <v>48</v>
      </c>
      <c r="F6" s="1">
        <v>48</v>
      </c>
      <c r="G6" s="1">
        <v>48</v>
      </c>
      <c r="H6" s="1">
        <v>48</v>
      </c>
      <c r="I6" s="1">
        <v>48</v>
      </c>
      <c r="J6" s="1"/>
      <c r="K6" s="1">
        <v>48</v>
      </c>
      <c r="L6" s="1">
        <v>48</v>
      </c>
      <c r="M6" s="1">
        <v>48</v>
      </c>
      <c r="N6" s="1">
        <v>48</v>
      </c>
      <c r="O6" s="1">
        <v>48</v>
      </c>
      <c r="P6" s="1"/>
      <c r="Q6" s="1">
        <v>48</v>
      </c>
      <c r="R6" s="1">
        <v>48</v>
      </c>
      <c r="S6" s="1"/>
      <c r="T6" s="1">
        <v>48</v>
      </c>
      <c r="U6" s="1">
        <v>48</v>
      </c>
      <c r="V6" s="1">
        <v>48</v>
      </c>
      <c r="W6" s="1">
        <v>48</v>
      </c>
      <c r="X6" s="1">
        <v>48</v>
      </c>
      <c r="Y6" s="1">
        <v>48</v>
      </c>
      <c r="Z6" s="1">
        <v>48</v>
      </c>
      <c r="AA6" s="1">
        <f>28560/595</f>
        <v>48</v>
      </c>
      <c r="AB6" s="1">
        <v>48</v>
      </c>
      <c r="AC6" s="1">
        <v>48</v>
      </c>
      <c r="AD6" s="1">
        <v>48</v>
      </c>
      <c r="AE6" s="1">
        <v>48</v>
      </c>
      <c r="AF6" s="1">
        <v>48.13</v>
      </c>
      <c r="AG6" s="8">
        <v>48</v>
      </c>
      <c r="AH6" s="8">
        <v>48</v>
      </c>
      <c r="AI6" s="83">
        <f t="shared" si="0"/>
        <v>1344.13</v>
      </c>
      <c r="AJ6" s="79">
        <v>595</v>
      </c>
      <c r="AK6" s="42">
        <f t="shared" si="1"/>
        <v>799757.35000000009</v>
      </c>
    </row>
    <row r="7" spans="1:37" x14ac:dyDescent="0.25">
      <c r="A7" s="160"/>
      <c r="B7" s="1" t="s">
        <v>119</v>
      </c>
      <c r="C7" s="74" t="s">
        <v>757</v>
      </c>
      <c r="D7" s="1"/>
      <c r="E7" s="1">
        <v>38.56</v>
      </c>
      <c r="F7" s="1">
        <v>41.4</v>
      </c>
      <c r="G7" s="1">
        <v>42.84</v>
      </c>
      <c r="H7" s="1">
        <v>41.47</v>
      </c>
      <c r="I7" s="1">
        <v>38.659999999999997</v>
      </c>
      <c r="J7" s="1">
        <f>48+42</f>
        <v>90</v>
      </c>
      <c r="K7" s="1">
        <v>44.54</v>
      </c>
      <c r="L7" s="1">
        <v>42.94</v>
      </c>
      <c r="M7" s="1">
        <v>44.87</v>
      </c>
      <c r="N7" s="1">
        <v>42.62</v>
      </c>
      <c r="O7" s="1">
        <f>89.7+50</f>
        <v>139.69999999999999</v>
      </c>
      <c r="P7" s="1"/>
      <c r="Q7" s="1"/>
      <c r="R7" s="1">
        <v>43.7</v>
      </c>
      <c r="S7" s="1">
        <v>43</v>
      </c>
      <c r="T7" s="1">
        <v>43</v>
      </c>
      <c r="U7" s="1"/>
      <c r="V7" s="1">
        <v>42</v>
      </c>
      <c r="W7" s="1">
        <v>46.25</v>
      </c>
      <c r="X7" s="1">
        <v>41.9</v>
      </c>
      <c r="Y7" s="1">
        <v>43.15</v>
      </c>
      <c r="Z7" s="1">
        <v>42.1</v>
      </c>
      <c r="AA7" s="1">
        <v>40</v>
      </c>
      <c r="AB7" s="1">
        <v>40</v>
      </c>
      <c r="AC7" s="1">
        <v>43</v>
      </c>
      <c r="AD7" s="1">
        <v>42.62</v>
      </c>
      <c r="AE7" s="1">
        <v>41.92</v>
      </c>
      <c r="AF7" s="1">
        <v>43.28</v>
      </c>
      <c r="AG7" s="8">
        <v>43</v>
      </c>
      <c r="AH7" s="8">
        <v>40.020000000000003</v>
      </c>
      <c r="AI7" s="83">
        <f t="shared" si="0"/>
        <v>1286.54</v>
      </c>
      <c r="AJ7" s="79">
        <v>595</v>
      </c>
      <c r="AK7" s="42">
        <f t="shared" si="1"/>
        <v>765491.29999999993</v>
      </c>
    </row>
    <row r="8" spans="1:37" x14ac:dyDescent="0.25">
      <c r="A8" s="160"/>
      <c r="B8" s="1" t="s">
        <v>123</v>
      </c>
      <c r="C8" s="74" t="s">
        <v>761</v>
      </c>
      <c r="D8" s="1">
        <v>65</v>
      </c>
      <c r="E8" s="1">
        <v>65.02</v>
      </c>
      <c r="F8" s="1">
        <f>20+65.06</f>
        <v>85.06</v>
      </c>
      <c r="G8" s="1">
        <v>65</v>
      </c>
      <c r="H8" s="1">
        <v>65</v>
      </c>
      <c r="I8" s="1">
        <v>65.05</v>
      </c>
      <c r="J8" s="1">
        <v>75</v>
      </c>
      <c r="K8" s="1">
        <v>65</v>
      </c>
      <c r="L8" s="1">
        <v>65</v>
      </c>
      <c r="M8" s="1">
        <v>65</v>
      </c>
      <c r="N8" s="1">
        <v>65</v>
      </c>
      <c r="O8" s="1">
        <v>70</v>
      </c>
      <c r="P8" s="1">
        <v>65</v>
      </c>
      <c r="Q8" s="1">
        <v>65</v>
      </c>
      <c r="R8" s="1">
        <v>65</v>
      </c>
      <c r="S8" s="1">
        <v>65</v>
      </c>
      <c r="T8" s="1">
        <v>65</v>
      </c>
      <c r="U8" s="1">
        <v>65</v>
      </c>
      <c r="V8" s="1"/>
      <c r="W8" s="1"/>
      <c r="X8" s="1">
        <v>65</v>
      </c>
      <c r="Y8" s="1">
        <v>65</v>
      </c>
      <c r="Z8" s="1">
        <v>65</v>
      </c>
      <c r="AA8" s="1">
        <v>65</v>
      </c>
      <c r="AB8" s="1">
        <v>65</v>
      </c>
      <c r="AC8" s="1">
        <v>65</v>
      </c>
      <c r="AD8" s="1">
        <v>65.17</v>
      </c>
      <c r="AE8" s="1">
        <v>65</v>
      </c>
      <c r="AF8" s="1">
        <v>65</v>
      </c>
      <c r="AG8" s="8">
        <v>65</v>
      </c>
      <c r="AH8" s="8">
        <v>65</v>
      </c>
      <c r="AI8" s="83">
        <f t="shared" si="0"/>
        <v>1920.3000000000002</v>
      </c>
      <c r="AJ8" s="79">
        <v>595</v>
      </c>
      <c r="AK8" s="42">
        <f t="shared" si="1"/>
        <v>1142578.5</v>
      </c>
    </row>
    <row r="9" spans="1:37" x14ac:dyDescent="0.25">
      <c r="A9" s="160"/>
      <c r="B9" s="4" t="s">
        <v>128</v>
      </c>
      <c r="C9" s="75" t="s">
        <v>761</v>
      </c>
      <c r="D9" s="4">
        <v>65</v>
      </c>
      <c r="E9" s="4">
        <v>55.38</v>
      </c>
      <c r="F9" s="4">
        <v>71.010000000000005</v>
      </c>
      <c r="G9" s="4">
        <v>63.51</v>
      </c>
      <c r="H9" s="4">
        <v>61.47</v>
      </c>
      <c r="I9" s="4"/>
      <c r="J9" s="4">
        <v>65</v>
      </c>
      <c r="K9" s="4">
        <v>65</v>
      </c>
      <c r="L9" s="28">
        <v>65.08</v>
      </c>
      <c r="M9" s="4">
        <v>65</v>
      </c>
      <c r="N9" s="4">
        <v>65</v>
      </c>
      <c r="O9" s="4">
        <v>65</v>
      </c>
      <c r="P9" s="4">
        <v>65</v>
      </c>
      <c r="Q9" s="4">
        <v>65</v>
      </c>
      <c r="R9" s="4">
        <v>60</v>
      </c>
      <c r="S9" s="4">
        <v>65</v>
      </c>
      <c r="T9" s="4">
        <v>62.78</v>
      </c>
      <c r="U9" s="4">
        <v>65</v>
      </c>
      <c r="V9" s="4"/>
      <c r="W9" s="4"/>
      <c r="X9" s="4">
        <v>65</v>
      </c>
      <c r="Y9" s="4">
        <v>65</v>
      </c>
      <c r="Z9" s="4">
        <v>63.52</v>
      </c>
      <c r="AA9" s="4">
        <v>63.26</v>
      </c>
      <c r="AB9" s="4">
        <v>64.540000000000006</v>
      </c>
      <c r="AC9" s="4">
        <v>62.91</v>
      </c>
      <c r="AD9" s="4">
        <v>59.19</v>
      </c>
      <c r="AE9" s="4">
        <v>65</v>
      </c>
      <c r="AF9" s="4">
        <v>58.63</v>
      </c>
      <c r="AG9" s="9">
        <v>57.9</v>
      </c>
      <c r="AH9" s="9">
        <v>60</v>
      </c>
      <c r="AI9" s="83">
        <f t="shared" si="0"/>
        <v>1774.1800000000003</v>
      </c>
      <c r="AJ9" s="79">
        <v>595</v>
      </c>
      <c r="AK9" s="42">
        <f t="shared" si="1"/>
        <v>1055637.1000000001</v>
      </c>
    </row>
    <row r="10" spans="1:37" x14ac:dyDescent="0.25">
      <c r="A10" s="161" t="s">
        <v>185</v>
      </c>
      <c r="B10" s="66" t="s">
        <v>615</v>
      </c>
      <c r="C10" s="77" t="s">
        <v>187</v>
      </c>
      <c r="D10" s="66">
        <v>78.989999999999995</v>
      </c>
      <c r="E10" s="66"/>
      <c r="F10" s="66"/>
      <c r="G10" s="66"/>
      <c r="H10" s="66"/>
      <c r="I10" s="66">
        <v>84.07</v>
      </c>
      <c r="J10" s="66"/>
      <c r="K10" s="66"/>
      <c r="L10" s="66">
        <v>85.28</v>
      </c>
      <c r="M10" s="66"/>
      <c r="N10" s="66"/>
      <c r="O10" s="66"/>
      <c r="P10" s="66"/>
      <c r="Q10" s="66">
        <v>82.6</v>
      </c>
      <c r="R10" s="66"/>
      <c r="S10" s="66"/>
      <c r="T10" s="66"/>
      <c r="U10" s="66"/>
      <c r="V10" s="66"/>
      <c r="W10" s="66">
        <v>87.39</v>
      </c>
      <c r="X10" s="66"/>
      <c r="Y10" s="66"/>
      <c r="Z10" s="66"/>
      <c r="AA10" s="66">
        <v>77.349999999999994</v>
      </c>
      <c r="AB10" s="66"/>
      <c r="AC10" s="66"/>
      <c r="AD10" s="66"/>
      <c r="AE10" s="66">
        <v>74.63</v>
      </c>
      <c r="AF10" s="66">
        <v>30</v>
      </c>
      <c r="AG10" s="80"/>
      <c r="AH10" s="67">
        <v>73.47</v>
      </c>
      <c r="AI10" s="85">
        <f t="shared" si="0"/>
        <v>673.78</v>
      </c>
      <c r="AJ10" s="79">
        <v>595</v>
      </c>
      <c r="AK10" s="42">
        <f t="shared" si="1"/>
        <v>400899.1</v>
      </c>
    </row>
    <row r="11" spans="1:37" x14ac:dyDescent="0.25">
      <c r="A11" s="162"/>
      <c r="B11" s="1" t="s">
        <v>771</v>
      </c>
      <c r="C11" s="74" t="s">
        <v>187</v>
      </c>
      <c r="D11" s="1">
        <v>59.03</v>
      </c>
      <c r="E11" s="1"/>
      <c r="F11" s="1">
        <v>79.27</v>
      </c>
      <c r="G11" s="1"/>
      <c r="H11" s="1"/>
      <c r="I11" s="1">
        <v>68.06</v>
      </c>
      <c r="J11" s="1"/>
      <c r="K11" s="1">
        <v>73.12</v>
      </c>
      <c r="L11" s="1">
        <v>30</v>
      </c>
      <c r="M11" s="1">
        <v>68.28</v>
      </c>
      <c r="N11" s="1"/>
      <c r="O11" s="1"/>
      <c r="P11" s="1"/>
      <c r="Q11" s="1">
        <v>77.760000000000005</v>
      </c>
      <c r="R11" s="1"/>
      <c r="S11" s="1"/>
      <c r="T11" s="1">
        <v>70</v>
      </c>
      <c r="U11" s="1"/>
      <c r="V11" s="1">
        <v>60.04</v>
      </c>
      <c r="W11" s="1"/>
      <c r="X11" s="1"/>
      <c r="Y11" s="1"/>
      <c r="Z11" s="1">
        <v>83.47</v>
      </c>
      <c r="AA11" s="1"/>
      <c r="AB11" s="1">
        <v>87.88</v>
      </c>
      <c r="AC11" s="1"/>
      <c r="AD11" s="1"/>
      <c r="AE11" s="1"/>
      <c r="AF11" s="1">
        <v>76.81</v>
      </c>
      <c r="AG11" s="8"/>
      <c r="AH11" s="69">
        <v>76.12</v>
      </c>
      <c r="AI11" s="85">
        <f t="shared" si="0"/>
        <v>909.84</v>
      </c>
      <c r="AJ11" s="79">
        <v>595</v>
      </c>
      <c r="AK11" s="42">
        <f t="shared" si="1"/>
        <v>541354.80000000005</v>
      </c>
    </row>
    <row r="12" spans="1:37" x14ac:dyDescent="0.25">
      <c r="A12" s="162"/>
      <c r="B12" s="1" t="s">
        <v>617</v>
      </c>
      <c r="C12" s="74" t="s">
        <v>187</v>
      </c>
      <c r="D12" s="1">
        <v>50</v>
      </c>
      <c r="E12" s="1">
        <v>80</v>
      </c>
      <c r="F12" s="1">
        <v>50</v>
      </c>
      <c r="G12" s="1"/>
      <c r="H12" s="1">
        <v>50</v>
      </c>
      <c r="I12" s="1"/>
      <c r="J12" s="1">
        <f>79.62+50</f>
        <v>129.62</v>
      </c>
      <c r="K12" s="1"/>
      <c r="L12" s="1">
        <v>50</v>
      </c>
      <c r="M12" s="1">
        <v>70.28</v>
      </c>
      <c r="N12" s="1">
        <v>50</v>
      </c>
      <c r="O12" s="1"/>
      <c r="P12" s="1">
        <v>50</v>
      </c>
      <c r="Q12" s="1">
        <v>83.32</v>
      </c>
      <c r="R12" s="1">
        <v>50</v>
      </c>
      <c r="S12" s="1"/>
      <c r="T12" s="1">
        <v>50</v>
      </c>
      <c r="U12" s="1"/>
      <c r="V12" s="1"/>
      <c r="W12" s="1">
        <v>84.67</v>
      </c>
      <c r="X12" s="1">
        <v>50</v>
      </c>
      <c r="Y12" s="1"/>
      <c r="Z12" s="1">
        <v>50</v>
      </c>
      <c r="AA12" s="1">
        <v>81.31</v>
      </c>
      <c r="AB12" s="1">
        <v>50</v>
      </c>
      <c r="AC12" s="1"/>
      <c r="AD12" s="1">
        <v>50</v>
      </c>
      <c r="AE12" s="1">
        <v>89.08</v>
      </c>
      <c r="AF12" s="1">
        <v>50</v>
      </c>
      <c r="AG12" s="8"/>
      <c r="AH12" s="69">
        <f>50+81.75</f>
        <v>131.75</v>
      </c>
      <c r="AI12" s="85">
        <f t="shared" si="0"/>
        <v>1400.03</v>
      </c>
      <c r="AJ12" s="79">
        <v>595</v>
      </c>
      <c r="AK12" s="42">
        <f t="shared" si="1"/>
        <v>833017.85</v>
      </c>
    </row>
    <row r="13" spans="1:37" x14ac:dyDescent="0.25">
      <c r="A13" s="162"/>
      <c r="B13" s="1" t="s">
        <v>618</v>
      </c>
      <c r="C13" s="74" t="s">
        <v>187</v>
      </c>
      <c r="D13" s="1"/>
      <c r="E13" s="1">
        <v>78.83</v>
      </c>
      <c r="F13" s="1"/>
      <c r="G13" s="1"/>
      <c r="H13" s="1">
        <v>80.78</v>
      </c>
      <c r="I13" s="1"/>
      <c r="J13" s="1">
        <v>57.91</v>
      </c>
      <c r="K13" s="1"/>
      <c r="L13" s="1">
        <v>77.5</v>
      </c>
      <c r="M13" s="1"/>
      <c r="N13" s="1">
        <v>75.069999999999993</v>
      </c>
      <c r="O13" s="1"/>
      <c r="P13" s="1"/>
      <c r="Q13" s="1"/>
      <c r="R13" s="1"/>
      <c r="S13" s="1"/>
      <c r="T13" s="1">
        <v>83.19</v>
      </c>
      <c r="U13" s="1"/>
      <c r="V13" s="1"/>
      <c r="W13" s="1"/>
      <c r="X13" s="1">
        <v>90.04</v>
      </c>
      <c r="Y13" s="1"/>
      <c r="Z13" s="1"/>
      <c r="AA13" s="1">
        <v>85</v>
      </c>
      <c r="AB13" s="1"/>
      <c r="AC13" s="1"/>
      <c r="AD13" s="1">
        <v>65.599999999999994</v>
      </c>
      <c r="AE13" s="1"/>
      <c r="AF13" s="1">
        <v>68.790000000000006</v>
      </c>
      <c r="AG13" s="8"/>
      <c r="AH13" s="69">
        <v>77.319999999999993</v>
      </c>
      <c r="AI13" s="85">
        <f t="shared" si="0"/>
        <v>840.03</v>
      </c>
      <c r="AJ13" s="79">
        <v>595</v>
      </c>
      <c r="AK13" s="42">
        <f t="shared" si="1"/>
        <v>499817.85</v>
      </c>
    </row>
    <row r="14" spans="1:37" x14ac:dyDescent="0.25">
      <c r="A14" s="163"/>
      <c r="B14" s="72" t="s">
        <v>629</v>
      </c>
      <c r="C14" s="78" t="s">
        <v>187</v>
      </c>
      <c r="D14" s="72"/>
      <c r="E14" s="72"/>
      <c r="F14" s="72">
        <v>84.01</v>
      </c>
      <c r="G14" s="72"/>
      <c r="H14" s="72"/>
      <c r="I14" s="72"/>
      <c r="J14" s="72"/>
      <c r="K14" s="72">
        <v>87.91</v>
      </c>
      <c r="L14" s="72"/>
      <c r="M14" s="72"/>
      <c r="N14" s="72">
        <v>86</v>
      </c>
      <c r="O14" s="72"/>
      <c r="P14" s="72"/>
      <c r="Q14" s="72"/>
      <c r="R14" s="72">
        <v>79.709999999999994</v>
      </c>
      <c r="S14" s="72"/>
      <c r="T14" s="72"/>
      <c r="U14" s="72"/>
      <c r="V14" s="72"/>
      <c r="W14" s="72">
        <v>81.239999999999995</v>
      </c>
      <c r="X14" s="72"/>
      <c r="Y14" s="72"/>
      <c r="Z14" s="72">
        <v>60</v>
      </c>
      <c r="AA14" s="72"/>
      <c r="AB14" s="72"/>
      <c r="AC14" s="72">
        <v>70</v>
      </c>
      <c r="AD14" s="72"/>
      <c r="AE14" s="72"/>
      <c r="AF14" s="72"/>
      <c r="AG14" s="81">
        <v>87</v>
      </c>
      <c r="AH14" s="73"/>
      <c r="AI14" s="85">
        <f t="shared" si="0"/>
        <v>635.87</v>
      </c>
      <c r="AJ14" s="79">
        <v>595</v>
      </c>
      <c r="AK14" s="42">
        <f t="shared" si="1"/>
        <v>378342.65</v>
      </c>
    </row>
    <row r="15" spans="1:37" x14ac:dyDescent="0.25">
      <c r="A15" s="54" t="s">
        <v>203</v>
      </c>
      <c r="B15" s="24" t="s">
        <v>204</v>
      </c>
      <c r="C15" s="76" t="s">
        <v>205</v>
      </c>
      <c r="D15" s="24"/>
      <c r="E15" s="24"/>
      <c r="F15" s="24"/>
      <c r="G15" s="24"/>
      <c r="H15" s="24"/>
      <c r="I15" s="24"/>
      <c r="J15" s="24"/>
      <c r="K15" s="24"/>
      <c r="L15" s="24">
        <v>20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>
        <v>106.51</v>
      </c>
      <c r="Y15" s="24"/>
      <c r="Z15" s="24"/>
      <c r="AA15" s="24"/>
      <c r="AB15" s="24"/>
      <c r="AC15" s="24"/>
      <c r="AD15" s="24"/>
      <c r="AE15" s="24"/>
      <c r="AF15" s="24"/>
      <c r="AG15" s="26"/>
      <c r="AH15" s="26"/>
      <c r="AI15" s="85">
        <f t="shared" si="0"/>
        <v>126.51</v>
      </c>
      <c r="AJ15" s="79">
        <v>595</v>
      </c>
      <c r="AK15" s="42">
        <f t="shared" si="1"/>
        <v>75273.45</v>
      </c>
    </row>
    <row r="16" spans="1:37" x14ac:dyDescent="0.25">
      <c r="A16" s="164" t="s">
        <v>207</v>
      </c>
      <c r="B16" s="66" t="s">
        <v>132</v>
      </c>
      <c r="C16" s="77" t="s">
        <v>794</v>
      </c>
      <c r="D16" s="66"/>
      <c r="E16" s="66"/>
      <c r="F16" s="66"/>
      <c r="G16" s="66">
        <v>73.27</v>
      </c>
      <c r="H16" s="66">
        <v>25.05</v>
      </c>
      <c r="I16" s="66"/>
      <c r="J16" s="66"/>
      <c r="K16" s="66"/>
      <c r="L16" s="66"/>
      <c r="M16" s="66"/>
      <c r="N16" s="66"/>
      <c r="O16" s="66">
        <v>60</v>
      </c>
      <c r="P16" s="66"/>
      <c r="Q16" s="66"/>
      <c r="R16" s="66"/>
      <c r="S16" s="66"/>
      <c r="T16" s="66"/>
      <c r="U16" s="66">
        <v>70.010000000000005</v>
      </c>
      <c r="V16" s="66">
        <v>45</v>
      </c>
      <c r="W16" s="66"/>
      <c r="X16" s="66"/>
      <c r="Y16" s="66"/>
      <c r="Z16" s="66"/>
      <c r="AA16" s="66"/>
      <c r="AB16" s="66"/>
      <c r="AC16" s="66">
        <v>51</v>
      </c>
      <c r="AD16" s="66"/>
      <c r="AE16" s="66"/>
      <c r="AF16" s="66"/>
      <c r="AG16" s="80"/>
      <c r="AH16" s="80"/>
      <c r="AI16" s="85">
        <f t="shared" si="0"/>
        <v>324.33</v>
      </c>
      <c r="AJ16" s="79">
        <v>595</v>
      </c>
      <c r="AK16" s="42">
        <f t="shared" si="1"/>
        <v>192976.34999999998</v>
      </c>
    </row>
    <row r="17" spans="1:37" x14ac:dyDescent="0.25">
      <c r="A17" s="165"/>
      <c r="B17" s="1" t="s">
        <v>126</v>
      </c>
      <c r="C17" s="74" t="s">
        <v>61</v>
      </c>
      <c r="D17" s="1"/>
      <c r="E17" s="1">
        <v>48</v>
      </c>
      <c r="F17" s="1"/>
      <c r="G17" s="1"/>
      <c r="H17" s="1"/>
      <c r="I17" s="1"/>
      <c r="J17" s="1"/>
      <c r="K17" s="1">
        <v>70.58</v>
      </c>
      <c r="L17" s="1"/>
      <c r="M17" s="1"/>
      <c r="N17" s="1"/>
      <c r="O17" s="1"/>
      <c r="P17" s="1"/>
      <c r="Q17" s="1">
        <v>62.18</v>
      </c>
      <c r="R17" s="1"/>
      <c r="S17" s="1"/>
      <c r="T17" s="1"/>
      <c r="U17" s="1"/>
      <c r="V17" s="1"/>
      <c r="W17" s="1"/>
      <c r="X17" s="1">
        <v>68.11</v>
      </c>
      <c r="Y17" s="1"/>
      <c r="Z17" s="1"/>
      <c r="AA17" s="1"/>
      <c r="AB17" s="1"/>
      <c r="AC17" s="1"/>
      <c r="AD17" s="1"/>
      <c r="AE17" s="1">
        <v>68.400000000000006</v>
      </c>
      <c r="AF17" s="1"/>
      <c r="AG17" s="8"/>
      <c r="AH17" s="8"/>
      <c r="AI17" s="85">
        <f t="shared" si="0"/>
        <v>317.27</v>
      </c>
      <c r="AJ17" s="79">
        <v>595</v>
      </c>
      <c r="AK17" s="42">
        <f t="shared" si="1"/>
        <v>188775.65</v>
      </c>
    </row>
    <row r="18" spans="1:37" x14ac:dyDescent="0.25">
      <c r="A18" s="165"/>
      <c r="B18" s="4" t="s">
        <v>135</v>
      </c>
      <c r="C18" s="77" t="s">
        <v>794</v>
      </c>
      <c r="D18" s="4"/>
      <c r="E18" s="4"/>
      <c r="F18" s="4"/>
      <c r="G18" s="4"/>
      <c r="H18" s="4">
        <v>65</v>
      </c>
      <c r="I18" s="4"/>
      <c r="J18" s="4"/>
      <c r="K18" s="4"/>
      <c r="L18" s="4"/>
      <c r="M18" s="4">
        <v>80.650000000000006</v>
      </c>
      <c r="N18" s="4"/>
      <c r="O18" s="4">
        <v>80</v>
      </c>
      <c r="P18" s="4"/>
      <c r="Q18" s="4"/>
      <c r="R18" s="4"/>
      <c r="S18" s="4"/>
      <c r="T18" s="4"/>
      <c r="U18" s="4"/>
      <c r="V18" s="4">
        <v>61.86</v>
      </c>
      <c r="W18" s="4"/>
      <c r="X18" s="4"/>
      <c r="Y18" s="4"/>
      <c r="Z18" s="4"/>
      <c r="AA18" s="4"/>
      <c r="AB18" s="4"/>
      <c r="AC18" s="4">
        <v>60</v>
      </c>
      <c r="AD18" s="4"/>
      <c r="AE18" s="4"/>
      <c r="AF18" s="4"/>
      <c r="AG18" s="9"/>
      <c r="AH18" s="9"/>
      <c r="AI18" s="85">
        <f t="shared" si="0"/>
        <v>347.51</v>
      </c>
      <c r="AJ18" s="79">
        <v>595</v>
      </c>
      <c r="AK18" s="42">
        <f t="shared" si="1"/>
        <v>206768.44999999998</v>
      </c>
    </row>
    <row r="19" spans="1:37" x14ac:dyDescent="0.25">
      <c r="A19" s="95" t="s">
        <v>632</v>
      </c>
      <c r="B19" s="86" t="s">
        <v>41</v>
      </c>
      <c r="C19" s="87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8"/>
      <c r="AH19" s="89"/>
      <c r="AI19" s="85">
        <f t="shared" si="0"/>
        <v>0</v>
      </c>
      <c r="AJ19" s="79">
        <v>595</v>
      </c>
      <c r="AK19" s="42">
        <f t="shared" si="1"/>
        <v>0</v>
      </c>
    </row>
    <row r="20" spans="1:37" x14ac:dyDescent="0.25">
      <c r="A20" s="166" t="s">
        <v>634</v>
      </c>
      <c r="B20" s="66" t="s">
        <v>216</v>
      </c>
      <c r="C20" s="77" t="s">
        <v>46</v>
      </c>
      <c r="D20" s="66">
        <v>50</v>
      </c>
      <c r="E20" s="66"/>
      <c r="F20" s="66">
        <v>50</v>
      </c>
      <c r="G20" s="66"/>
      <c r="H20" s="66">
        <v>50</v>
      </c>
      <c r="I20" s="66"/>
      <c r="J20" s="66">
        <v>50</v>
      </c>
      <c r="K20" s="66"/>
      <c r="L20" s="66">
        <v>50</v>
      </c>
      <c r="M20" s="66"/>
      <c r="N20" s="66">
        <v>50</v>
      </c>
      <c r="O20" s="66"/>
      <c r="P20" s="66">
        <v>45.06</v>
      </c>
      <c r="Q20" s="66"/>
      <c r="R20" s="66">
        <v>41.6</v>
      </c>
      <c r="S20" s="66"/>
      <c r="T20" s="66">
        <v>49</v>
      </c>
      <c r="U20" s="66"/>
      <c r="V20" s="66"/>
      <c r="W20" s="66"/>
      <c r="X20" s="66">
        <v>50</v>
      </c>
      <c r="Y20" s="66"/>
      <c r="Z20" s="66">
        <v>50</v>
      </c>
      <c r="AA20" s="66"/>
      <c r="AB20" s="66">
        <v>50</v>
      </c>
      <c r="AC20" s="66"/>
      <c r="AD20" s="66">
        <v>50</v>
      </c>
      <c r="AE20" s="66"/>
      <c r="AF20" s="66">
        <v>50</v>
      </c>
      <c r="AG20" s="80"/>
      <c r="AH20" s="80">
        <v>50</v>
      </c>
      <c r="AI20" s="85">
        <f t="shared" si="0"/>
        <v>735.66000000000008</v>
      </c>
      <c r="AJ20" s="79">
        <v>595</v>
      </c>
      <c r="AK20" s="42">
        <f t="shared" si="1"/>
        <v>437717.70000000007</v>
      </c>
    </row>
    <row r="21" spans="1:37" x14ac:dyDescent="0.25">
      <c r="A21" s="167"/>
      <c r="B21" s="1" t="s">
        <v>219</v>
      </c>
      <c r="C21" s="74" t="s">
        <v>220</v>
      </c>
      <c r="D21" s="1">
        <v>60</v>
      </c>
      <c r="E21" s="1"/>
      <c r="F21" s="1">
        <v>60</v>
      </c>
      <c r="G21" s="1"/>
      <c r="H21" s="1">
        <v>60</v>
      </c>
      <c r="I21" s="1"/>
      <c r="J21" s="1">
        <v>60</v>
      </c>
      <c r="K21" s="1"/>
      <c r="L21" s="1">
        <v>60</v>
      </c>
      <c r="M21" s="1"/>
      <c r="N21" s="1">
        <v>60</v>
      </c>
      <c r="O21" s="1"/>
      <c r="P21" s="1">
        <v>60</v>
      </c>
      <c r="Q21" s="1"/>
      <c r="R21" s="1">
        <v>60</v>
      </c>
      <c r="S21" s="1"/>
      <c r="T21" s="1">
        <v>60</v>
      </c>
      <c r="U21" s="1"/>
      <c r="V21" s="1"/>
      <c r="W21" s="1"/>
      <c r="X21" s="1">
        <v>50</v>
      </c>
      <c r="Y21" s="1"/>
      <c r="Z21" s="1">
        <v>60</v>
      </c>
      <c r="AA21" s="1"/>
      <c r="AB21" s="1">
        <v>60</v>
      </c>
      <c r="AC21" s="1"/>
      <c r="AD21" s="1">
        <v>60</v>
      </c>
      <c r="AE21" s="1"/>
      <c r="AF21" s="1">
        <v>60</v>
      </c>
      <c r="AG21" s="8"/>
      <c r="AH21" s="8">
        <v>60</v>
      </c>
      <c r="AI21" s="85">
        <f t="shared" si="0"/>
        <v>890</v>
      </c>
      <c r="AJ21" s="79">
        <v>595</v>
      </c>
      <c r="AK21" s="42">
        <f t="shared" si="1"/>
        <v>529550</v>
      </c>
    </row>
    <row r="22" spans="1:37" x14ac:dyDescent="0.25">
      <c r="A22" s="167"/>
      <c r="B22" s="1" t="s">
        <v>229</v>
      </c>
      <c r="C22" s="74" t="s">
        <v>230</v>
      </c>
      <c r="D22" s="1"/>
      <c r="E22" s="1"/>
      <c r="F22" s="1">
        <v>40</v>
      </c>
      <c r="G22" s="1"/>
      <c r="H22" s="1">
        <v>40</v>
      </c>
      <c r="I22" s="1"/>
      <c r="J22" s="1">
        <v>40</v>
      </c>
      <c r="K22" s="1"/>
      <c r="L22" s="1">
        <v>40</v>
      </c>
      <c r="M22" s="1"/>
      <c r="N22" s="1">
        <v>40</v>
      </c>
      <c r="O22" s="1"/>
      <c r="P22" s="1">
        <v>40</v>
      </c>
      <c r="Q22" s="1"/>
      <c r="R22" s="1">
        <v>40</v>
      </c>
      <c r="S22" s="1"/>
      <c r="T22" s="1">
        <v>40</v>
      </c>
      <c r="U22" s="1"/>
      <c r="V22" s="1"/>
      <c r="W22" s="1"/>
      <c r="X22" s="1">
        <v>40</v>
      </c>
      <c r="Y22" s="1"/>
      <c r="Z22" s="1">
        <v>40</v>
      </c>
      <c r="AA22" s="1"/>
      <c r="AB22" s="1">
        <v>40</v>
      </c>
      <c r="AC22" s="1"/>
      <c r="AD22" s="1">
        <v>40</v>
      </c>
      <c r="AE22" s="1"/>
      <c r="AF22" s="1">
        <v>40</v>
      </c>
      <c r="AG22" s="8"/>
      <c r="AH22" s="8">
        <v>40</v>
      </c>
      <c r="AI22" s="85">
        <f t="shared" si="0"/>
        <v>560</v>
      </c>
      <c r="AJ22" s="79">
        <v>595</v>
      </c>
      <c r="AK22" s="42">
        <f t="shared" si="1"/>
        <v>333200</v>
      </c>
    </row>
    <row r="23" spans="1:37" x14ac:dyDescent="0.25">
      <c r="A23" s="167"/>
      <c r="B23" s="1" t="s">
        <v>232</v>
      </c>
      <c r="C23" s="74" t="s">
        <v>230</v>
      </c>
      <c r="D23" s="1">
        <v>37.75</v>
      </c>
      <c r="E23" s="1"/>
      <c r="F23" s="1">
        <v>40</v>
      </c>
      <c r="G23" s="1"/>
      <c r="H23" s="1">
        <v>40</v>
      </c>
      <c r="I23" s="1"/>
      <c r="J23" s="1">
        <v>40</v>
      </c>
      <c r="K23" s="1"/>
      <c r="L23" s="1">
        <v>37.92</v>
      </c>
      <c r="M23" s="1"/>
      <c r="N23" s="1">
        <v>37</v>
      </c>
      <c r="O23" s="1"/>
      <c r="P23" s="4">
        <v>40</v>
      </c>
      <c r="Q23" s="1"/>
      <c r="R23" s="1">
        <f>48+40</f>
        <v>88</v>
      </c>
      <c r="S23" s="1"/>
      <c r="T23" s="1">
        <v>40</v>
      </c>
      <c r="U23" s="1"/>
      <c r="V23" s="1"/>
      <c r="W23" s="1"/>
      <c r="X23" s="1">
        <v>40</v>
      </c>
      <c r="Y23" s="1"/>
      <c r="Z23" s="1">
        <v>37</v>
      </c>
      <c r="AA23" s="1"/>
      <c r="AB23" s="1">
        <v>40</v>
      </c>
      <c r="AC23" s="1"/>
      <c r="AD23" s="1">
        <v>40</v>
      </c>
      <c r="AE23" s="1"/>
      <c r="AF23" s="1">
        <v>40</v>
      </c>
      <c r="AG23" s="8"/>
      <c r="AH23" s="8">
        <v>35.200000000000003</v>
      </c>
      <c r="AI23" s="85">
        <f t="shared" si="0"/>
        <v>632.87000000000012</v>
      </c>
      <c r="AJ23" s="79">
        <v>595</v>
      </c>
      <c r="AK23" s="42">
        <f t="shared" si="1"/>
        <v>376557.65000000008</v>
      </c>
    </row>
    <row r="24" spans="1:37" x14ac:dyDescent="0.25">
      <c r="A24" s="167"/>
      <c r="B24" s="1" t="s">
        <v>239</v>
      </c>
      <c r="C24" s="74" t="s">
        <v>212</v>
      </c>
      <c r="D24" s="1"/>
      <c r="E24" s="1"/>
      <c r="F24" s="1">
        <v>48</v>
      </c>
      <c r="G24" s="1"/>
      <c r="H24" s="1">
        <v>48</v>
      </c>
      <c r="I24" s="1"/>
      <c r="J24" s="1">
        <v>48</v>
      </c>
      <c r="K24" s="1"/>
      <c r="L24" s="1">
        <v>48</v>
      </c>
      <c r="M24" s="1"/>
      <c r="N24" s="1">
        <v>48</v>
      </c>
      <c r="O24" s="8"/>
      <c r="P24" s="1">
        <v>48</v>
      </c>
      <c r="Q24" s="27"/>
      <c r="R24" s="1"/>
      <c r="S24" s="1"/>
      <c r="T24" s="1">
        <v>48</v>
      </c>
      <c r="U24" s="1"/>
      <c r="V24" s="1"/>
      <c r="W24" s="1"/>
      <c r="X24" s="1">
        <v>48</v>
      </c>
      <c r="Y24" s="1"/>
      <c r="Z24" s="1">
        <v>46.7</v>
      </c>
      <c r="AA24" s="1"/>
      <c r="AB24" s="1">
        <v>43.75</v>
      </c>
      <c r="AC24" s="1"/>
      <c r="AD24" s="1">
        <v>45.46</v>
      </c>
      <c r="AE24" s="1"/>
      <c r="AF24" s="1">
        <v>48</v>
      </c>
      <c r="AG24" s="8"/>
      <c r="AH24" s="8">
        <v>48</v>
      </c>
      <c r="AI24" s="85">
        <f t="shared" si="0"/>
        <v>615.91</v>
      </c>
      <c r="AJ24" s="79">
        <v>595</v>
      </c>
      <c r="AK24" s="42">
        <f t="shared" si="1"/>
        <v>366466.44999999995</v>
      </c>
    </row>
    <row r="25" spans="1:37" x14ac:dyDescent="0.25">
      <c r="A25" s="167"/>
      <c r="B25" s="1" t="s">
        <v>241</v>
      </c>
      <c r="C25" s="74" t="s">
        <v>230</v>
      </c>
      <c r="D25" s="1">
        <v>40</v>
      </c>
      <c r="E25" s="1"/>
      <c r="F25" s="1">
        <v>40</v>
      </c>
      <c r="G25" s="1"/>
      <c r="H25" s="1">
        <v>40</v>
      </c>
      <c r="I25" s="1"/>
      <c r="J25" s="1">
        <v>40</v>
      </c>
      <c r="K25" s="1"/>
      <c r="L25" s="1">
        <v>40</v>
      </c>
      <c r="M25" s="1"/>
      <c r="N25" s="1">
        <v>40</v>
      </c>
      <c r="O25" s="8"/>
      <c r="P25" s="1">
        <v>40</v>
      </c>
      <c r="Q25" s="27"/>
      <c r="R25" s="1">
        <v>40</v>
      </c>
      <c r="S25" s="1"/>
      <c r="T25" s="1"/>
      <c r="U25" s="1"/>
      <c r="V25" s="1"/>
      <c r="W25" s="1"/>
      <c r="X25" s="1">
        <v>40</v>
      </c>
      <c r="Y25" s="1"/>
      <c r="Z25" s="1">
        <v>40</v>
      </c>
      <c r="AA25" s="1"/>
      <c r="AB25" s="1">
        <v>40</v>
      </c>
      <c r="AC25" s="1"/>
      <c r="AD25" s="1">
        <v>40</v>
      </c>
      <c r="AE25" s="1"/>
      <c r="AF25" s="1">
        <v>40</v>
      </c>
      <c r="AG25" s="8"/>
      <c r="AH25" s="8">
        <v>40</v>
      </c>
      <c r="AI25" s="85">
        <f t="shared" si="0"/>
        <v>560</v>
      </c>
      <c r="AJ25" s="79">
        <v>595</v>
      </c>
      <c r="AK25" s="42">
        <f t="shared" si="1"/>
        <v>333200</v>
      </c>
    </row>
    <row r="26" spans="1:37" x14ac:dyDescent="0.25">
      <c r="A26" s="167"/>
      <c r="B26" s="4" t="s">
        <v>242</v>
      </c>
      <c r="C26" s="4" t="s">
        <v>243</v>
      </c>
      <c r="D26" s="4">
        <v>55</v>
      </c>
      <c r="E26" s="4"/>
      <c r="F26" s="4">
        <v>55</v>
      </c>
      <c r="G26" s="4"/>
      <c r="H26" s="4">
        <v>55</v>
      </c>
      <c r="I26" s="4"/>
      <c r="J26" s="4">
        <v>55</v>
      </c>
      <c r="K26" s="4"/>
      <c r="L26" s="4">
        <v>55</v>
      </c>
      <c r="M26" s="4"/>
      <c r="N26" s="4">
        <v>55</v>
      </c>
      <c r="O26" s="9"/>
      <c r="P26" s="1">
        <v>55</v>
      </c>
      <c r="Q26" s="29"/>
      <c r="R26" s="4">
        <v>55</v>
      </c>
      <c r="S26" s="4"/>
      <c r="T26" s="4">
        <v>55</v>
      </c>
      <c r="U26" s="4"/>
      <c r="V26" s="4"/>
      <c r="W26" s="4"/>
      <c r="X26" s="4">
        <v>55</v>
      </c>
      <c r="Y26" s="4"/>
      <c r="Z26" s="4">
        <v>55</v>
      </c>
      <c r="AA26" s="4"/>
      <c r="AB26" s="4">
        <v>55</v>
      </c>
      <c r="AC26" s="4"/>
      <c r="AD26" s="4">
        <v>55</v>
      </c>
      <c r="AE26" s="4"/>
      <c r="AF26" s="4">
        <v>55</v>
      </c>
      <c r="AG26" s="9"/>
      <c r="AH26" s="9"/>
      <c r="AI26" s="85">
        <f t="shared" si="0"/>
        <v>770</v>
      </c>
      <c r="AJ26" s="79">
        <v>595</v>
      </c>
      <c r="AK26" s="42">
        <f t="shared" si="1"/>
        <v>458150</v>
      </c>
    </row>
    <row r="27" spans="1:37" x14ac:dyDescent="0.25">
      <c r="A27" s="167"/>
      <c r="B27" s="1" t="s">
        <v>248</v>
      </c>
      <c r="C27" s="1" t="s">
        <v>46</v>
      </c>
      <c r="D27" s="1">
        <v>50</v>
      </c>
      <c r="E27" s="1"/>
      <c r="F27" s="1">
        <v>50</v>
      </c>
      <c r="G27" s="1"/>
      <c r="H27" s="1">
        <v>50</v>
      </c>
      <c r="I27" s="1"/>
      <c r="J27" s="1">
        <v>50</v>
      </c>
      <c r="K27" s="1"/>
      <c r="L27" s="1">
        <v>50</v>
      </c>
      <c r="M27" s="1"/>
      <c r="N27" s="1">
        <v>50</v>
      </c>
      <c r="O27" s="8"/>
      <c r="P27" s="1">
        <v>50</v>
      </c>
      <c r="Q27" s="27"/>
      <c r="R27" s="1">
        <v>50</v>
      </c>
      <c r="S27" s="1"/>
      <c r="T27" s="1">
        <v>50</v>
      </c>
      <c r="U27" s="1"/>
      <c r="V27" s="1"/>
      <c r="W27" s="1"/>
      <c r="X27" s="1">
        <v>50</v>
      </c>
      <c r="Y27" s="1"/>
      <c r="Z27" s="1">
        <v>50</v>
      </c>
      <c r="AA27" s="1"/>
      <c r="AB27" s="1">
        <v>50</v>
      </c>
      <c r="AC27" s="1"/>
      <c r="AD27" s="1">
        <v>50</v>
      </c>
      <c r="AE27" s="1"/>
      <c r="AF27" s="1">
        <v>50</v>
      </c>
      <c r="AG27" s="1"/>
      <c r="AH27" s="8">
        <v>50</v>
      </c>
      <c r="AI27" s="83">
        <f t="shared" si="0"/>
        <v>750</v>
      </c>
      <c r="AJ27" s="79">
        <v>595</v>
      </c>
      <c r="AK27" s="42">
        <f t="shared" si="1"/>
        <v>446250</v>
      </c>
    </row>
    <row r="28" spans="1:37" x14ac:dyDescent="0.25">
      <c r="A28" s="167"/>
      <c r="B28" s="4" t="s">
        <v>250</v>
      </c>
      <c r="C28" s="4" t="s">
        <v>46</v>
      </c>
      <c r="D28" s="4">
        <v>68.77</v>
      </c>
      <c r="E28" s="4"/>
      <c r="F28" s="4"/>
      <c r="G28" s="4"/>
      <c r="H28" s="4">
        <v>50.05</v>
      </c>
      <c r="I28" s="4"/>
      <c r="J28" s="4"/>
      <c r="K28" s="4"/>
      <c r="L28" s="4">
        <v>76.040000000000006</v>
      </c>
      <c r="M28" s="4"/>
      <c r="N28" s="4"/>
      <c r="O28" s="4">
        <v>65</v>
      </c>
      <c r="Q28" s="4"/>
      <c r="R28" s="4"/>
      <c r="S28" s="4">
        <v>61.18</v>
      </c>
      <c r="T28" s="4"/>
      <c r="U28" s="4"/>
      <c r="V28" s="4"/>
      <c r="W28" s="4">
        <v>79.37</v>
      </c>
      <c r="X28" s="4"/>
      <c r="Y28" s="4"/>
      <c r="Z28" s="4"/>
      <c r="AA28" s="4">
        <v>74.56</v>
      </c>
      <c r="AB28" s="4"/>
      <c r="AC28" s="4"/>
      <c r="AD28" s="4"/>
      <c r="AE28" s="4">
        <v>61.51</v>
      </c>
      <c r="AF28" s="4"/>
      <c r="AG28" s="4"/>
      <c r="AH28" s="9"/>
      <c r="AI28" s="84">
        <f t="shared" si="0"/>
        <v>536.48</v>
      </c>
      <c r="AJ28" s="79">
        <v>595</v>
      </c>
      <c r="AK28" s="42">
        <f t="shared" si="1"/>
        <v>319205.60000000003</v>
      </c>
    </row>
    <row r="29" spans="1:37" x14ac:dyDescent="0.25">
      <c r="A29" s="168" t="s">
        <v>639</v>
      </c>
      <c r="B29" s="66" t="s">
        <v>177</v>
      </c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7"/>
      <c r="AI29" s="90">
        <f t="shared" si="0"/>
        <v>0</v>
      </c>
      <c r="AJ29" s="79">
        <v>595</v>
      </c>
      <c r="AK29" s="42">
        <f t="shared" si="1"/>
        <v>0</v>
      </c>
    </row>
    <row r="30" spans="1:37" x14ac:dyDescent="0.25">
      <c r="A30" s="169"/>
      <c r="B30" s="1" t="s">
        <v>813</v>
      </c>
      <c r="C30" s="1"/>
      <c r="D30" s="1"/>
      <c r="E30" s="1">
        <v>80.34</v>
      </c>
      <c r="F30" s="1"/>
      <c r="G30" s="1"/>
      <c r="H30" s="1"/>
      <c r="I30" s="1">
        <v>65.010000000000005</v>
      </c>
      <c r="J30" s="1"/>
      <c r="K30" s="1"/>
      <c r="L30" s="1">
        <v>81.33</v>
      </c>
      <c r="M30" s="1"/>
      <c r="N30" s="1"/>
      <c r="O30" s="1">
        <v>75.430000000000007</v>
      </c>
      <c r="P30" s="1"/>
      <c r="Q30" s="1"/>
      <c r="R30" s="1">
        <v>68.849999999999994</v>
      </c>
      <c r="S30" s="1"/>
      <c r="T30" s="1"/>
      <c r="U30" s="1">
        <v>68.87</v>
      </c>
      <c r="V30" s="1"/>
      <c r="W30" s="1"/>
      <c r="X30" s="1">
        <v>84.8</v>
      </c>
      <c r="Y30" s="1"/>
      <c r="Z30" s="1"/>
      <c r="AA30" s="1">
        <v>73.069999999999993</v>
      </c>
      <c r="AB30" s="1"/>
      <c r="AC30" s="1"/>
      <c r="AD30" s="1">
        <v>79.02</v>
      </c>
      <c r="AE30" s="1"/>
      <c r="AF30" s="1"/>
      <c r="AG30" s="1">
        <f>30+30</f>
        <v>60</v>
      </c>
      <c r="AH30" s="69">
        <v>60</v>
      </c>
      <c r="AI30" s="85">
        <f t="shared" si="0"/>
        <v>796.72</v>
      </c>
      <c r="AJ30" s="79">
        <v>595</v>
      </c>
      <c r="AK30" s="42">
        <f t="shared" si="1"/>
        <v>474048.4</v>
      </c>
    </row>
    <row r="31" spans="1:37" x14ac:dyDescent="0.25">
      <c r="A31" s="170"/>
      <c r="B31" s="4" t="s">
        <v>820</v>
      </c>
      <c r="C31" s="4"/>
      <c r="D31" s="4">
        <v>77.709999999999994</v>
      </c>
      <c r="E31" s="4"/>
      <c r="F31" s="4"/>
      <c r="G31" s="4">
        <v>71.75</v>
      </c>
      <c r="H31" s="4"/>
      <c r="I31" s="4"/>
      <c r="J31" s="4"/>
      <c r="K31" s="4">
        <v>66.790000000000006</v>
      </c>
      <c r="L31" s="4"/>
      <c r="M31" s="4"/>
      <c r="N31" s="4">
        <v>74.849999999999994</v>
      </c>
      <c r="O31" s="4"/>
      <c r="P31" s="4"/>
      <c r="Q31" s="4">
        <v>71.94</v>
      </c>
      <c r="R31" s="4"/>
      <c r="S31" s="4"/>
      <c r="T31" s="4">
        <v>76.31</v>
      </c>
      <c r="U31" s="4"/>
      <c r="V31" s="4"/>
      <c r="W31" s="4">
        <v>78.790000000000006</v>
      </c>
      <c r="X31" s="4"/>
      <c r="Y31" s="4">
        <v>25</v>
      </c>
      <c r="Z31" s="4">
        <v>69.569999999999993</v>
      </c>
      <c r="AA31" s="4"/>
      <c r="AB31" s="4"/>
      <c r="AC31" s="4">
        <v>80.45</v>
      </c>
      <c r="AD31" s="4"/>
      <c r="AE31" s="4"/>
      <c r="AF31" s="4">
        <v>80.989999999999995</v>
      </c>
      <c r="AG31" s="4"/>
      <c r="AH31" s="91">
        <v>72</v>
      </c>
      <c r="AI31" s="85">
        <f t="shared" si="0"/>
        <v>846.15000000000009</v>
      </c>
      <c r="AJ31" s="79">
        <v>595</v>
      </c>
      <c r="AK31" s="42">
        <f t="shared" si="1"/>
        <v>503459.25000000006</v>
      </c>
    </row>
    <row r="32" spans="1:37" x14ac:dyDescent="0.25">
      <c r="A32" s="181" t="s">
        <v>252</v>
      </c>
      <c r="B32" s="66" t="s">
        <v>253</v>
      </c>
      <c r="C32" s="66" t="s">
        <v>824</v>
      </c>
      <c r="D32" s="66"/>
      <c r="E32" s="66"/>
      <c r="F32" s="66"/>
      <c r="G32" s="66"/>
      <c r="H32" s="66"/>
      <c r="I32" s="66">
        <v>70</v>
      </c>
      <c r="J32" s="66"/>
      <c r="K32" s="66"/>
      <c r="L32" s="66"/>
      <c r="M32" s="66"/>
      <c r="N32" s="66">
        <v>30</v>
      </c>
      <c r="O32" s="66"/>
      <c r="P32" s="66"/>
      <c r="Q32" s="66">
        <v>70</v>
      </c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>
        <v>30</v>
      </c>
      <c r="AC32" s="66"/>
      <c r="AD32" s="66">
        <v>70</v>
      </c>
      <c r="AE32" s="66"/>
      <c r="AF32" s="66"/>
      <c r="AG32" s="66"/>
      <c r="AH32" s="67"/>
      <c r="AI32" s="85">
        <f t="shared" si="0"/>
        <v>270</v>
      </c>
      <c r="AJ32" s="79">
        <v>595</v>
      </c>
      <c r="AK32" s="42">
        <f t="shared" si="1"/>
        <v>160650</v>
      </c>
    </row>
    <row r="33" spans="1:37" x14ac:dyDescent="0.25">
      <c r="A33" s="182"/>
      <c r="B33" s="1" t="s">
        <v>255</v>
      </c>
      <c r="C33" s="1" t="s">
        <v>826</v>
      </c>
      <c r="D33" s="1"/>
      <c r="E33" s="1"/>
      <c r="F33" s="1"/>
      <c r="G33" s="1"/>
      <c r="H33" s="1"/>
      <c r="I33" s="1">
        <v>85.71</v>
      </c>
      <c r="J33" s="1"/>
      <c r="K33" s="1"/>
      <c r="L33" s="1"/>
      <c r="M33" s="1"/>
      <c r="N33" s="1"/>
      <c r="O33" s="1"/>
      <c r="P33" s="1"/>
      <c r="Q33" s="1">
        <v>88.74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>
        <v>71.72</v>
      </c>
      <c r="AE33" s="1"/>
      <c r="AF33" s="1"/>
      <c r="AG33" s="1"/>
      <c r="AH33" s="69"/>
      <c r="AI33" s="85">
        <f t="shared" si="0"/>
        <v>246.17</v>
      </c>
      <c r="AJ33" s="79">
        <v>595</v>
      </c>
      <c r="AK33" s="42">
        <f t="shared" si="1"/>
        <v>146471.15</v>
      </c>
    </row>
    <row r="34" spans="1:37" x14ac:dyDescent="0.25">
      <c r="A34" s="182"/>
      <c r="B34" s="1" t="s">
        <v>258</v>
      </c>
      <c r="C34" s="1" t="s">
        <v>826</v>
      </c>
      <c r="D34" s="1"/>
      <c r="E34" s="1"/>
      <c r="F34" s="1">
        <v>20</v>
      </c>
      <c r="G34" s="1"/>
      <c r="H34" s="1">
        <v>72.489999999999995</v>
      </c>
      <c r="I34" s="1"/>
      <c r="J34" s="1">
        <v>59.28</v>
      </c>
      <c r="K34" s="1"/>
      <c r="L34" s="1"/>
      <c r="M34" s="1">
        <v>67.97</v>
      </c>
      <c r="N34" s="1"/>
      <c r="O34" s="1">
        <v>66.72</v>
      </c>
      <c r="P34" s="1"/>
      <c r="Q34" s="1"/>
      <c r="R34" s="1"/>
      <c r="S34" s="1">
        <v>67.83</v>
      </c>
      <c r="T34" s="1"/>
      <c r="U34" s="1"/>
      <c r="V34" s="1"/>
      <c r="W34" s="1"/>
      <c r="X34" s="1"/>
      <c r="Y34" s="1"/>
      <c r="Z34" s="1"/>
      <c r="AA34" s="1"/>
      <c r="AB34" s="1"/>
      <c r="AC34" s="1">
        <v>79.66</v>
      </c>
      <c r="AD34" s="1"/>
      <c r="AE34" s="1">
        <v>63.33</v>
      </c>
      <c r="AF34" s="1"/>
      <c r="AG34" s="1">
        <v>69.62</v>
      </c>
      <c r="AH34" s="69"/>
      <c r="AI34" s="85">
        <f t="shared" si="0"/>
        <v>566.89999999999986</v>
      </c>
      <c r="AJ34" s="79">
        <v>595</v>
      </c>
      <c r="AK34" s="42">
        <f t="shared" si="1"/>
        <v>337305.49999999994</v>
      </c>
    </row>
    <row r="35" spans="1:37" x14ac:dyDescent="0.25">
      <c r="A35" s="182"/>
      <c r="B35" s="1" t="s">
        <v>262</v>
      </c>
      <c r="C35" s="1" t="s">
        <v>826</v>
      </c>
      <c r="D35" s="1"/>
      <c r="E35" s="1"/>
      <c r="F35" s="1">
        <v>40.11</v>
      </c>
      <c r="G35" s="1">
        <v>31</v>
      </c>
      <c r="H35" s="1"/>
      <c r="I35" s="1">
        <v>78.2</v>
      </c>
      <c r="J35" s="1"/>
      <c r="K35" s="1"/>
      <c r="L35" s="1"/>
      <c r="M35" s="1">
        <v>20</v>
      </c>
      <c r="N35" s="1">
        <v>10</v>
      </c>
      <c r="O35" s="1"/>
      <c r="P35" s="1"/>
      <c r="Q35" s="1">
        <v>87.39</v>
      </c>
      <c r="R35" s="1"/>
      <c r="S35" s="1"/>
      <c r="T35" s="1">
        <v>30</v>
      </c>
      <c r="U35" s="1"/>
      <c r="V35" s="1"/>
      <c r="W35" s="1"/>
      <c r="X35" s="1">
        <v>71.7</v>
      </c>
      <c r="Y35" s="1"/>
      <c r="Z35" s="1"/>
      <c r="AA35" s="1">
        <v>30</v>
      </c>
      <c r="AB35" s="1"/>
      <c r="AC35" s="1"/>
      <c r="AD35" s="1">
        <v>80.680000000000007</v>
      </c>
      <c r="AE35" s="1"/>
      <c r="AF35" s="1"/>
      <c r="AG35" s="1"/>
      <c r="AH35" s="69"/>
      <c r="AI35" s="85">
        <f t="shared" si="0"/>
        <v>479.08</v>
      </c>
      <c r="AJ35" s="79">
        <v>595</v>
      </c>
      <c r="AK35" s="42">
        <f t="shared" si="1"/>
        <v>285052.59999999998</v>
      </c>
    </row>
    <row r="36" spans="1:37" x14ac:dyDescent="0.25">
      <c r="A36" s="182"/>
      <c r="B36" s="1" t="s">
        <v>267</v>
      </c>
      <c r="C36" s="1" t="s">
        <v>841</v>
      </c>
      <c r="D36" s="1"/>
      <c r="E36" s="1"/>
      <c r="F36" s="1"/>
      <c r="G36" s="1"/>
      <c r="H36" s="1"/>
      <c r="I36" s="1">
        <v>55</v>
      </c>
      <c r="J36" s="1"/>
      <c r="K36" s="1"/>
      <c r="L36" s="1"/>
      <c r="M36" s="1"/>
      <c r="N36" s="1"/>
      <c r="O36" s="1"/>
      <c r="P36" s="1"/>
      <c r="Q36" s="1">
        <v>55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>
        <v>55</v>
      </c>
      <c r="AE36" s="1"/>
      <c r="AF36" s="1"/>
      <c r="AG36" s="1"/>
      <c r="AH36" s="69"/>
      <c r="AI36" s="85">
        <f t="shared" si="0"/>
        <v>165</v>
      </c>
      <c r="AJ36" s="79">
        <v>595</v>
      </c>
      <c r="AK36" s="42">
        <f t="shared" si="1"/>
        <v>98175</v>
      </c>
    </row>
    <row r="37" spans="1:37" x14ac:dyDescent="0.25">
      <c r="A37" s="182"/>
      <c r="B37" s="4" t="s">
        <v>227</v>
      </c>
      <c r="C37" s="4" t="s">
        <v>824</v>
      </c>
      <c r="D37" s="4"/>
      <c r="E37" s="4"/>
      <c r="F37" s="4"/>
      <c r="G37" s="4"/>
      <c r="H37" s="4"/>
      <c r="I37" s="4">
        <v>70</v>
      </c>
      <c r="J37" s="4"/>
      <c r="K37" s="4"/>
      <c r="L37" s="4"/>
      <c r="M37" s="4"/>
      <c r="N37" s="4">
        <v>15</v>
      </c>
      <c r="O37" s="4"/>
      <c r="P37" s="4"/>
      <c r="Q37" s="4">
        <v>70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>
        <v>64.709999999999994</v>
      </c>
      <c r="AE37" s="4"/>
      <c r="AF37" s="4"/>
      <c r="AG37" s="4"/>
      <c r="AH37" s="91"/>
      <c r="AI37" s="85">
        <f t="shared" si="0"/>
        <v>219.70999999999998</v>
      </c>
      <c r="AJ37" s="79">
        <v>595</v>
      </c>
      <c r="AK37" s="42">
        <f t="shared" si="1"/>
        <v>130727.44999999998</v>
      </c>
    </row>
    <row r="38" spans="1:37" x14ac:dyDescent="0.25">
      <c r="A38" s="183" t="s">
        <v>652</v>
      </c>
      <c r="B38" s="66" t="s">
        <v>105</v>
      </c>
      <c r="C38" s="66" t="s">
        <v>187</v>
      </c>
      <c r="D38" s="66"/>
      <c r="E38" s="66">
        <v>66.97</v>
      </c>
      <c r="F38" s="66"/>
      <c r="G38" s="66"/>
      <c r="H38" s="66"/>
      <c r="I38" s="66"/>
      <c r="J38" s="66">
        <v>63.24</v>
      </c>
      <c r="K38" s="66"/>
      <c r="L38" s="66">
        <v>64.03</v>
      </c>
      <c r="M38" s="66"/>
      <c r="N38" s="66"/>
      <c r="O38" s="66"/>
      <c r="P38" s="66"/>
      <c r="Q38" s="66">
        <v>59.28</v>
      </c>
      <c r="R38" s="66"/>
      <c r="S38" s="66"/>
      <c r="U38" s="66">
        <v>48.47</v>
      </c>
      <c r="V38" s="66"/>
      <c r="W38" s="66"/>
      <c r="X38" s="66"/>
      <c r="Y38" s="66"/>
      <c r="Z38" s="66">
        <v>62.19</v>
      </c>
      <c r="AA38" s="66"/>
      <c r="AB38" s="66"/>
      <c r="AC38" s="66"/>
      <c r="AD38" s="66"/>
      <c r="AE38" s="66">
        <v>57.31</v>
      </c>
      <c r="AF38" s="66"/>
      <c r="AG38" s="66">
        <v>57.71</v>
      </c>
      <c r="AH38" s="67"/>
      <c r="AI38" s="85">
        <f t="shared" si="0"/>
        <v>479.2</v>
      </c>
      <c r="AJ38" s="79">
        <v>595</v>
      </c>
      <c r="AK38" s="42">
        <f t="shared" si="1"/>
        <v>285124</v>
      </c>
    </row>
    <row r="39" spans="1:37" x14ac:dyDescent="0.25">
      <c r="A39" s="184"/>
      <c r="B39" s="1" t="s">
        <v>48</v>
      </c>
      <c r="C39" s="1" t="s">
        <v>275</v>
      </c>
      <c r="D39" s="1"/>
      <c r="E39" s="1"/>
      <c r="F39" s="1">
        <v>60.74</v>
      </c>
      <c r="G39" s="1"/>
      <c r="H39" s="1"/>
      <c r="I39" s="1"/>
      <c r="J39" s="1"/>
      <c r="K39" s="1"/>
      <c r="L39" s="1">
        <v>65.290000000000006</v>
      </c>
      <c r="M39" s="1"/>
      <c r="N39" s="1"/>
      <c r="O39" s="1"/>
      <c r="P39" s="1"/>
      <c r="Q39" s="1">
        <v>64</v>
      </c>
      <c r="R39" s="1"/>
      <c r="S39" s="1"/>
      <c r="T39" s="1"/>
      <c r="U39" s="1"/>
      <c r="V39" s="1"/>
      <c r="W39" s="1">
        <v>63.05</v>
      </c>
      <c r="X39" s="1"/>
      <c r="Y39" s="1"/>
      <c r="Z39" s="1"/>
      <c r="AA39" s="1"/>
      <c r="AB39" s="1"/>
      <c r="AC39" s="1"/>
      <c r="AD39" s="1"/>
      <c r="AE39" s="1"/>
      <c r="AF39" s="1">
        <v>61.96</v>
      </c>
      <c r="AG39" s="1"/>
      <c r="AH39" s="69">
        <v>20</v>
      </c>
      <c r="AI39" s="85">
        <f t="shared" si="0"/>
        <v>335.03999999999996</v>
      </c>
      <c r="AJ39" s="79">
        <v>595</v>
      </c>
      <c r="AK39" s="42">
        <f t="shared" si="1"/>
        <v>199348.8</v>
      </c>
    </row>
    <row r="40" spans="1:37" x14ac:dyDescent="0.25">
      <c r="A40" s="184"/>
      <c r="B40" s="1" t="s">
        <v>931</v>
      </c>
      <c r="C40" s="1"/>
      <c r="D40" s="1"/>
      <c r="E40" s="1"/>
      <c r="F40" s="1"/>
      <c r="G40" s="1"/>
      <c r="H40" s="1"/>
      <c r="I40" s="1"/>
      <c r="J40" s="1"/>
      <c r="K40" s="1"/>
      <c r="L40" s="5">
        <v>20</v>
      </c>
      <c r="M40" s="5">
        <v>32.19</v>
      </c>
      <c r="N40" s="5"/>
      <c r="O40" s="5">
        <v>37.25</v>
      </c>
      <c r="P40" s="5"/>
      <c r="Q40" s="5"/>
      <c r="R40" s="5">
        <v>35.299999999999997</v>
      </c>
      <c r="S40" s="5">
        <v>30.64</v>
      </c>
      <c r="T40" s="5">
        <v>22.41</v>
      </c>
      <c r="U40" s="5">
        <f>23.94+35.149</f>
        <v>59.088999999999999</v>
      </c>
      <c r="V40" s="5"/>
      <c r="W40" s="5">
        <v>39.99</v>
      </c>
      <c r="X40" s="5">
        <v>27.54</v>
      </c>
      <c r="Y40" s="5"/>
      <c r="Z40" s="5">
        <v>39.630000000000003</v>
      </c>
      <c r="AA40" s="5"/>
      <c r="AB40" s="5"/>
      <c r="AC40" s="5">
        <v>35.049999999999997</v>
      </c>
      <c r="AD40" s="5"/>
      <c r="AE40" s="5"/>
      <c r="AF40" s="5">
        <v>37.409999999999997</v>
      </c>
      <c r="AG40" s="1"/>
      <c r="AH40" s="69">
        <v>63.03</v>
      </c>
      <c r="AI40" s="85"/>
      <c r="AJ40" s="79"/>
      <c r="AK40" s="42"/>
    </row>
    <row r="41" spans="1:37" x14ac:dyDescent="0.25">
      <c r="A41" s="184"/>
      <c r="B41" s="1" t="s">
        <v>301</v>
      </c>
      <c r="C41" s="1" t="s">
        <v>187</v>
      </c>
      <c r="D41" s="1"/>
      <c r="E41" s="1">
        <v>83.06</v>
      </c>
      <c r="F41" s="1"/>
      <c r="G41" s="1"/>
      <c r="H41" s="1"/>
      <c r="I41" s="1"/>
      <c r="J41" s="1"/>
      <c r="K41" s="1">
        <v>75.680000000000007</v>
      </c>
      <c r="L41" s="1"/>
      <c r="M41" s="1"/>
      <c r="N41" s="1"/>
      <c r="O41" s="1"/>
      <c r="P41" s="1"/>
      <c r="Q41" s="1">
        <v>85.76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v>70</v>
      </c>
      <c r="AF41" s="1"/>
      <c r="AG41" s="1">
        <v>70</v>
      </c>
      <c r="AH41" s="69"/>
      <c r="AI41" s="85">
        <f t="shared" si="0"/>
        <v>384.5</v>
      </c>
      <c r="AJ41" s="79">
        <v>595</v>
      </c>
      <c r="AK41" s="42">
        <f t="shared" si="1"/>
        <v>228777.5</v>
      </c>
    </row>
    <row r="42" spans="1:37" x14ac:dyDescent="0.25">
      <c r="A42" s="185"/>
      <c r="B42" s="72" t="s">
        <v>853</v>
      </c>
      <c r="C42" s="72" t="s">
        <v>275</v>
      </c>
      <c r="D42" s="72"/>
      <c r="E42" s="72"/>
      <c r="F42" s="72"/>
      <c r="G42" s="72"/>
      <c r="H42" s="72"/>
      <c r="I42" s="72">
        <v>84.52</v>
      </c>
      <c r="J42" s="72"/>
      <c r="K42" s="72">
        <v>50</v>
      </c>
      <c r="L42" s="72"/>
      <c r="M42" s="72">
        <v>82.01</v>
      </c>
      <c r="N42" s="72"/>
      <c r="O42" s="72"/>
      <c r="P42" s="72"/>
      <c r="Q42" s="72"/>
      <c r="R42" s="72"/>
      <c r="S42" s="72"/>
      <c r="T42" s="72">
        <v>81.67</v>
      </c>
      <c r="U42" s="72"/>
      <c r="V42" s="72"/>
      <c r="W42" s="72"/>
      <c r="X42" s="72"/>
      <c r="Y42" s="72"/>
      <c r="Z42" s="72"/>
      <c r="AA42" s="72"/>
      <c r="AB42" s="72"/>
      <c r="AC42" s="72"/>
      <c r="AD42" s="72">
        <v>85</v>
      </c>
      <c r="AE42" s="72"/>
      <c r="AF42" s="72"/>
      <c r="AG42" s="72"/>
      <c r="AH42" s="73">
        <v>81.239999999999995</v>
      </c>
      <c r="AI42" s="85">
        <f t="shared" si="0"/>
        <v>464.44</v>
      </c>
      <c r="AJ42" s="79">
        <v>595</v>
      </c>
      <c r="AK42" s="42">
        <f t="shared" si="1"/>
        <v>276341.8</v>
      </c>
    </row>
    <row r="43" spans="1:37" x14ac:dyDescent="0.25">
      <c r="A43" s="189" t="s">
        <v>932</v>
      </c>
      <c r="B43" s="66" t="s">
        <v>933</v>
      </c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>
        <v>76.099999999999994</v>
      </c>
      <c r="U43" s="66"/>
      <c r="V43" s="66"/>
      <c r="W43" s="66"/>
      <c r="X43" s="66"/>
      <c r="Y43" s="66"/>
      <c r="Z43" s="66"/>
      <c r="AA43" s="66">
        <v>78.709999999999994</v>
      </c>
      <c r="AB43" s="66"/>
      <c r="AC43" s="66"/>
      <c r="AD43" s="66"/>
      <c r="AE43" s="66"/>
      <c r="AF43" s="66"/>
      <c r="AG43" s="66"/>
      <c r="AH43" s="66">
        <v>77.66</v>
      </c>
      <c r="AI43" s="85">
        <f t="shared" si="0"/>
        <v>232.47</v>
      </c>
      <c r="AJ43" s="79">
        <v>595</v>
      </c>
      <c r="AK43" s="42">
        <f t="shared" si="1"/>
        <v>138319.65</v>
      </c>
    </row>
    <row r="44" spans="1:37" x14ac:dyDescent="0.25">
      <c r="A44" s="190"/>
      <c r="B44" s="66" t="s">
        <v>934</v>
      </c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>
        <v>73.06</v>
      </c>
      <c r="X44" s="66"/>
      <c r="Y44" s="66"/>
      <c r="Z44" s="66"/>
      <c r="AA44" s="66">
        <v>75.459999999999994</v>
      </c>
      <c r="AB44" s="66"/>
      <c r="AC44" s="66"/>
      <c r="AD44" s="66"/>
      <c r="AE44" s="66">
        <v>74.28</v>
      </c>
      <c r="AF44" s="66"/>
      <c r="AG44" s="66"/>
      <c r="AH44" s="66"/>
      <c r="AI44" s="85">
        <f t="shared" si="0"/>
        <v>222.79999999999998</v>
      </c>
      <c r="AJ44" s="79">
        <v>595</v>
      </c>
      <c r="AK44" s="42">
        <f t="shared" si="1"/>
        <v>132566</v>
      </c>
    </row>
    <row r="45" spans="1:37" x14ac:dyDescent="0.25">
      <c r="A45" s="190"/>
      <c r="B45" s="66" t="s">
        <v>935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>
        <v>79.83</v>
      </c>
      <c r="AB45" s="66"/>
      <c r="AC45" s="66"/>
      <c r="AD45" s="66"/>
      <c r="AE45" s="66"/>
      <c r="AF45" s="66"/>
      <c r="AG45" s="66">
        <v>82.85</v>
      </c>
      <c r="AH45" s="66"/>
      <c r="AI45" s="85">
        <f t="shared" si="0"/>
        <v>162.68</v>
      </c>
      <c r="AJ45" s="79">
        <v>595</v>
      </c>
      <c r="AK45" s="42">
        <f t="shared" si="1"/>
        <v>96794.6</v>
      </c>
    </row>
    <row r="46" spans="1:37" x14ac:dyDescent="0.25">
      <c r="A46" s="46" t="s">
        <v>309</v>
      </c>
      <c r="B46" s="24" t="s">
        <v>310</v>
      </c>
      <c r="C46" s="24" t="s">
        <v>855</v>
      </c>
      <c r="D46" s="24">
        <v>49.82</v>
      </c>
      <c r="E46" s="24">
        <v>50</v>
      </c>
      <c r="F46" s="24">
        <v>50</v>
      </c>
      <c r="G46" s="24"/>
      <c r="H46" s="24">
        <f>50+10</f>
        <v>60</v>
      </c>
      <c r="I46" s="24">
        <v>50</v>
      </c>
      <c r="J46" s="24">
        <v>45</v>
      </c>
      <c r="K46" s="24"/>
      <c r="L46" s="24">
        <v>50.03</v>
      </c>
      <c r="M46" s="24">
        <v>50</v>
      </c>
      <c r="N46" s="24">
        <v>47.74</v>
      </c>
      <c r="O46" s="24"/>
      <c r="P46" s="24">
        <v>50</v>
      </c>
      <c r="Q46" s="24">
        <v>50</v>
      </c>
      <c r="R46" s="24">
        <v>46.41</v>
      </c>
      <c r="S46" s="24">
        <v>50</v>
      </c>
      <c r="T46" s="24">
        <v>50</v>
      </c>
      <c r="U46" s="24">
        <v>50</v>
      </c>
      <c r="V46" s="24"/>
      <c r="W46" s="24"/>
      <c r="X46" s="24">
        <v>50</v>
      </c>
      <c r="Y46" s="24">
        <v>50</v>
      </c>
      <c r="Z46" s="24">
        <v>50</v>
      </c>
      <c r="AA46" s="24">
        <v>50</v>
      </c>
      <c r="AB46" s="24">
        <v>49</v>
      </c>
      <c r="AC46" s="24">
        <v>46.22</v>
      </c>
      <c r="AD46" s="24">
        <v>42.21</v>
      </c>
      <c r="AE46" s="24"/>
      <c r="AF46" s="24">
        <v>48.01</v>
      </c>
      <c r="AG46" s="24"/>
      <c r="AH46" s="26">
        <v>20</v>
      </c>
      <c r="AI46" s="83">
        <f t="shared" si="0"/>
        <v>1154.44</v>
      </c>
      <c r="AJ46" s="79">
        <v>595</v>
      </c>
      <c r="AK46" s="42">
        <f t="shared" si="1"/>
        <v>686891.8</v>
      </c>
    </row>
    <row r="47" spans="1:37" x14ac:dyDescent="0.25">
      <c r="A47" s="92" t="s">
        <v>858</v>
      </c>
      <c r="B47" s="86" t="s">
        <v>525</v>
      </c>
      <c r="C47" s="86" t="s">
        <v>859</v>
      </c>
      <c r="D47" s="86"/>
      <c r="E47" s="86"/>
      <c r="F47" s="86">
        <v>101.55</v>
      </c>
      <c r="G47" s="86"/>
      <c r="H47" s="86"/>
      <c r="I47" s="86"/>
      <c r="J47" s="86">
        <v>86</v>
      </c>
      <c r="K47" s="86"/>
      <c r="L47" s="86"/>
      <c r="M47" s="86"/>
      <c r="N47" s="86"/>
      <c r="O47" s="86"/>
      <c r="P47" s="86"/>
      <c r="Q47" s="86">
        <v>90.25</v>
      </c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>
        <v>30</v>
      </c>
      <c r="AC47" s="86"/>
      <c r="AD47" s="86">
        <v>90</v>
      </c>
      <c r="AE47" s="86"/>
      <c r="AF47" s="86"/>
      <c r="AG47" s="86"/>
      <c r="AH47" s="89">
        <v>90</v>
      </c>
      <c r="AI47" s="85">
        <f t="shared" si="0"/>
        <v>487.8</v>
      </c>
      <c r="AJ47" s="79">
        <v>595</v>
      </c>
      <c r="AK47" s="42">
        <f t="shared" si="1"/>
        <v>290241</v>
      </c>
    </row>
    <row r="48" spans="1:37" x14ac:dyDescent="0.25">
      <c r="A48" s="161" t="s">
        <v>330</v>
      </c>
      <c r="B48" s="66" t="s">
        <v>331</v>
      </c>
      <c r="C48" s="66" t="s">
        <v>861</v>
      </c>
      <c r="D48" s="66">
        <v>37.61</v>
      </c>
      <c r="E48" s="66"/>
      <c r="F48" s="66">
        <v>39</v>
      </c>
      <c r="G48" s="66"/>
      <c r="H48" s="66">
        <v>45</v>
      </c>
      <c r="I48" s="66"/>
      <c r="J48" s="66"/>
      <c r="K48" s="66"/>
      <c r="L48" s="66"/>
      <c r="M48" s="66"/>
      <c r="N48" s="66"/>
      <c r="O48" s="66"/>
      <c r="P48" s="66">
        <v>50</v>
      </c>
      <c r="Q48" s="66"/>
      <c r="R48" s="66">
        <v>45</v>
      </c>
      <c r="S48" s="66"/>
      <c r="T48" s="66">
        <v>15</v>
      </c>
      <c r="U48" s="66"/>
      <c r="V48" s="66"/>
      <c r="W48" s="66"/>
      <c r="X48" s="66">
        <v>45</v>
      </c>
      <c r="Y48" s="66"/>
      <c r="Z48" s="66"/>
      <c r="AA48" s="66"/>
      <c r="AB48" s="66">
        <v>40</v>
      </c>
      <c r="AC48" s="66"/>
      <c r="AD48" s="66">
        <v>38.69</v>
      </c>
      <c r="AE48" s="66"/>
      <c r="AF48" s="66">
        <v>35.78</v>
      </c>
      <c r="AG48" s="66"/>
      <c r="AH48" s="67">
        <v>46.22</v>
      </c>
      <c r="AI48" s="85">
        <f t="shared" si="0"/>
        <v>437.30000000000007</v>
      </c>
      <c r="AJ48" s="79">
        <v>595</v>
      </c>
      <c r="AK48" s="42">
        <f t="shared" si="1"/>
        <v>260193.50000000003</v>
      </c>
    </row>
    <row r="49" spans="1:37" x14ac:dyDescent="0.25">
      <c r="A49" s="162"/>
      <c r="B49" s="1" t="s">
        <v>335</v>
      </c>
      <c r="C49" s="1" t="s">
        <v>861</v>
      </c>
      <c r="D49" s="1">
        <v>46.86</v>
      </c>
      <c r="E49" s="1"/>
      <c r="F49" s="1">
        <v>38.89</v>
      </c>
      <c r="G49" s="1"/>
      <c r="H49" s="1">
        <v>45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>
        <v>50.25</v>
      </c>
      <c r="AE49" s="1"/>
      <c r="AF49" s="1">
        <v>42.63</v>
      </c>
      <c r="AG49" s="1"/>
      <c r="AH49" s="69">
        <v>50</v>
      </c>
      <c r="AI49" s="85">
        <f t="shared" si="0"/>
        <v>273.63</v>
      </c>
      <c r="AJ49" s="79">
        <v>595</v>
      </c>
      <c r="AK49" s="42">
        <f t="shared" si="1"/>
        <v>162809.85</v>
      </c>
    </row>
    <row r="50" spans="1:37" x14ac:dyDescent="0.25">
      <c r="A50" s="162"/>
      <c r="B50" s="1" t="s">
        <v>338</v>
      </c>
      <c r="C50" s="1" t="s">
        <v>861</v>
      </c>
      <c r="D50" s="1">
        <v>50</v>
      </c>
      <c r="E50" s="1"/>
      <c r="F50" s="1">
        <v>50</v>
      </c>
      <c r="G50" s="1"/>
      <c r="H50" s="1">
        <v>49.73</v>
      </c>
      <c r="I50" s="1"/>
      <c r="J50" s="1">
        <v>50</v>
      </c>
      <c r="K50" s="1"/>
      <c r="L50" s="1">
        <v>50</v>
      </c>
      <c r="M50" s="1"/>
      <c r="N50" s="1">
        <v>50</v>
      </c>
      <c r="O50" s="1"/>
      <c r="P50" s="1">
        <v>43.46</v>
      </c>
      <c r="Q50" s="1"/>
      <c r="R50" s="1">
        <v>39.880000000000003</v>
      </c>
      <c r="S50" s="1"/>
      <c r="T50" s="1">
        <v>48.1</v>
      </c>
      <c r="U50" s="1"/>
      <c r="V50" s="1"/>
      <c r="W50" s="1"/>
      <c r="X50" s="1">
        <v>59.2</v>
      </c>
      <c r="Y50" s="1"/>
      <c r="Z50" s="1"/>
      <c r="AA50" s="1"/>
      <c r="AB50" s="1">
        <v>40</v>
      </c>
      <c r="AC50" s="1"/>
      <c r="AD50" s="1">
        <v>24.48</v>
      </c>
      <c r="AE50" s="1"/>
      <c r="AF50" s="1">
        <v>40.99</v>
      </c>
      <c r="AG50" s="1"/>
      <c r="AH50" s="69">
        <v>41.28</v>
      </c>
      <c r="AI50" s="85">
        <f t="shared" si="0"/>
        <v>637.12</v>
      </c>
      <c r="AJ50" s="79">
        <v>595</v>
      </c>
      <c r="AK50" s="42">
        <f t="shared" si="1"/>
        <v>379086.4</v>
      </c>
    </row>
    <row r="51" spans="1:37" x14ac:dyDescent="0.25">
      <c r="A51" s="162"/>
      <c r="B51" s="1" t="s">
        <v>340</v>
      </c>
      <c r="C51" s="1" t="s">
        <v>861</v>
      </c>
      <c r="D51" s="1">
        <v>37.97</v>
      </c>
      <c r="E51" s="1"/>
      <c r="F51" s="1">
        <v>45</v>
      </c>
      <c r="G51" s="1"/>
      <c r="H51" s="1">
        <v>34.44</v>
      </c>
      <c r="I51" s="1"/>
      <c r="J51" s="1">
        <v>40.94</v>
      </c>
      <c r="K51" s="1"/>
      <c r="L51" s="1">
        <v>45.06</v>
      </c>
      <c r="M51" s="1"/>
      <c r="N51" s="1">
        <v>44.89</v>
      </c>
      <c r="O51" s="1"/>
      <c r="P51" s="1">
        <v>37</v>
      </c>
      <c r="Q51" s="1"/>
      <c r="R51" s="1">
        <v>45</v>
      </c>
      <c r="S51" s="1"/>
      <c r="T51" s="1">
        <v>50</v>
      </c>
      <c r="U51" s="1"/>
      <c r="V51" s="1"/>
      <c r="W51" s="1"/>
      <c r="X51" s="1">
        <v>41.67</v>
      </c>
      <c r="Y51" s="1"/>
      <c r="Z51" s="1"/>
      <c r="AA51" s="1"/>
      <c r="AB51" s="1">
        <v>39.479999999999997</v>
      </c>
      <c r="AC51" s="1"/>
      <c r="AD51" s="1">
        <v>40</v>
      </c>
      <c r="AE51" s="1"/>
      <c r="AF51" s="1">
        <v>37.5</v>
      </c>
      <c r="AG51" s="1"/>
      <c r="AH51" s="69">
        <v>39.409999999999997</v>
      </c>
      <c r="AI51" s="85">
        <f t="shared" si="0"/>
        <v>578.36</v>
      </c>
      <c r="AJ51" s="79">
        <v>595</v>
      </c>
      <c r="AK51" s="42">
        <f t="shared" si="1"/>
        <v>344124.2</v>
      </c>
    </row>
    <row r="52" spans="1:37" x14ac:dyDescent="0.25">
      <c r="A52" s="162"/>
      <c r="B52" s="4" t="s">
        <v>345</v>
      </c>
      <c r="C52" s="4" t="s">
        <v>861</v>
      </c>
      <c r="D52" s="4">
        <v>47</v>
      </c>
      <c r="E52" s="4"/>
      <c r="F52" s="4">
        <v>36</v>
      </c>
      <c r="G52" s="4"/>
      <c r="H52" s="4">
        <v>46.46</v>
      </c>
      <c r="I52" s="4"/>
      <c r="J52" s="4">
        <v>50</v>
      </c>
      <c r="K52" s="4">
        <v>64.47</v>
      </c>
      <c r="L52" s="4">
        <v>48.77</v>
      </c>
      <c r="M52" s="4"/>
      <c r="N52" s="4">
        <v>37.64</v>
      </c>
      <c r="O52" s="4"/>
      <c r="P52" s="4">
        <v>43</v>
      </c>
      <c r="Q52" s="4"/>
      <c r="R52" s="4">
        <v>41.03</v>
      </c>
      <c r="S52" s="4"/>
      <c r="T52" s="4">
        <v>40.619999999999997</v>
      </c>
      <c r="U52" s="4"/>
      <c r="V52" s="4"/>
      <c r="W52" s="4"/>
      <c r="X52" s="4">
        <v>45</v>
      </c>
      <c r="Y52" s="4"/>
      <c r="Z52" s="4"/>
      <c r="AA52" s="4">
        <v>60.01</v>
      </c>
      <c r="AB52" s="4">
        <v>36.96</v>
      </c>
      <c r="AC52" s="4"/>
      <c r="AD52" s="4"/>
      <c r="AE52" s="4"/>
      <c r="AF52" s="4">
        <v>41</v>
      </c>
      <c r="AG52" s="4"/>
      <c r="AH52" s="91">
        <v>42</v>
      </c>
      <c r="AI52" s="85">
        <f t="shared" si="0"/>
        <v>679.96</v>
      </c>
      <c r="AJ52" s="79">
        <v>595</v>
      </c>
      <c r="AK52" s="42">
        <f t="shared" si="1"/>
        <v>404576.2</v>
      </c>
    </row>
    <row r="53" spans="1:37" x14ac:dyDescent="0.25">
      <c r="A53" s="186" t="s">
        <v>679</v>
      </c>
      <c r="B53" s="66" t="s">
        <v>348</v>
      </c>
      <c r="C53" s="66" t="s">
        <v>882</v>
      </c>
      <c r="D53" s="66"/>
      <c r="E53" s="66">
        <v>80</v>
      </c>
      <c r="F53" s="66"/>
      <c r="G53" s="66">
        <v>80</v>
      </c>
      <c r="H53" s="66"/>
      <c r="I53" s="66">
        <v>70.760000000000005</v>
      </c>
      <c r="J53" s="66"/>
      <c r="K53" s="66"/>
      <c r="L53" s="66"/>
      <c r="M53" s="66"/>
      <c r="N53" s="66"/>
      <c r="O53" s="66">
        <v>80</v>
      </c>
      <c r="P53" s="66"/>
      <c r="Q53" s="66"/>
      <c r="R53" s="66">
        <v>80.180000000000007</v>
      </c>
      <c r="S53" s="66">
        <v>80</v>
      </c>
      <c r="T53" s="66"/>
      <c r="U53" s="66"/>
      <c r="V53" s="66"/>
      <c r="W53" s="66">
        <v>80</v>
      </c>
      <c r="X53" s="66"/>
      <c r="Y53" s="66"/>
      <c r="Z53" s="66"/>
      <c r="AA53" s="66">
        <v>80</v>
      </c>
      <c r="AB53" s="66"/>
      <c r="AC53" s="66">
        <v>80</v>
      </c>
      <c r="AD53" s="66"/>
      <c r="AE53" s="66">
        <v>80</v>
      </c>
      <c r="AF53" s="66">
        <v>80</v>
      </c>
      <c r="AG53" s="66">
        <v>80.010000000000005</v>
      </c>
      <c r="AH53" s="67"/>
      <c r="AI53" s="85">
        <f t="shared" si="0"/>
        <v>950.95</v>
      </c>
      <c r="AJ53" s="79">
        <v>595</v>
      </c>
      <c r="AK53" s="42">
        <f t="shared" si="1"/>
        <v>565815.25</v>
      </c>
    </row>
    <row r="54" spans="1:37" x14ac:dyDescent="0.25">
      <c r="A54" s="187"/>
      <c r="B54" s="1" t="s">
        <v>352</v>
      </c>
      <c r="C54" s="1" t="s">
        <v>888</v>
      </c>
      <c r="D54" s="1"/>
      <c r="E54" s="1">
        <v>40</v>
      </c>
      <c r="F54" s="1">
        <v>39.01</v>
      </c>
      <c r="G54" s="1">
        <v>40</v>
      </c>
      <c r="H54" s="1">
        <v>20.07</v>
      </c>
      <c r="I54" s="1">
        <v>40</v>
      </c>
      <c r="J54" s="1">
        <v>40</v>
      </c>
      <c r="K54" s="1"/>
      <c r="L54" s="1"/>
      <c r="M54" s="1">
        <v>34</v>
      </c>
      <c r="N54" s="1">
        <v>40</v>
      </c>
      <c r="O54" s="1">
        <f>40+40</f>
        <v>80</v>
      </c>
      <c r="P54" s="1"/>
      <c r="Q54" s="1"/>
      <c r="R54" s="1">
        <v>40</v>
      </c>
      <c r="S54" s="1">
        <v>40</v>
      </c>
      <c r="T54" s="1">
        <v>40</v>
      </c>
      <c r="U54" s="1"/>
      <c r="V54" s="1">
        <v>40</v>
      </c>
      <c r="W54" s="1">
        <v>40</v>
      </c>
      <c r="X54" s="1">
        <v>40</v>
      </c>
      <c r="Y54" s="1"/>
      <c r="Z54" s="1"/>
      <c r="AA54" s="1">
        <v>40</v>
      </c>
      <c r="AB54" s="1">
        <v>40.35</v>
      </c>
      <c r="AC54" s="1">
        <v>39.51</v>
      </c>
      <c r="AD54" s="1">
        <v>40</v>
      </c>
      <c r="AE54" s="1">
        <v>40.07</v>
      </c>
      <c r="AF54" s="1">
        <v>40</v>
      </c>
      <c r="AG54" s="1">
        <v>42.72</v>
      </c>
      <c r="AH54" s="69"/>
      <c r="AI54" s="85">
        <f t="shared" si="0"/>
        <v>895.73</v>
      </c>
      <c r="AJ54" s="79">
        <v>595</v>
      </c>
      <c r="AK54" s="42">
        <f t="shared" si="1"/>
        <v>532959.35</v>
      </c>
    </row>
    <row r="55" spans="1:37" x14ac:dyDescent="0.25">
      <c r="A55" s="188"/>
      <c r="B55" s="72" t="s">
        <v>354</v>
      </c>
      <c r="C55" s="72" t="s">
        <v>882</v>
      </c>
      <c r="D55" s="72"/>
      <c r="E55" s="72">
        <v>78.83</v>
      </c>
      <c r="F55" s="72"/>
      <c r="G55" s="72">
        <v>80.05</v>
      </c>
      <c r="H55" s="72"/>
      <c r="I55" s="72">
        <v>80</v>
      </c>
      <c r="J55" s="72"/>
      <c r="K55" s="72">
        <v>80</v>
      </c>
      <c r="L55" s="72"/>
      <c r="M55" s="72"/>
      <c r="N55" s="72"/>
      <c r="O55" s="72">
        <v>80</v>
      </c>
      <c r="P55" s="72"/>
      <c r="Q55" s="72"/>
      <c r="R55" s="72"/>
      <c r="S55" s="72">
        <v>80</v>
      </c>
      <c r="T55" s="72"/>
      <c r="U55" s="72"/>
      <c r="V55" s="72"/>
      <c r="W55" s="72">
        <v>77.989999999999995</v>
      </c>
      <c r="X55" s="72"/>
      <c r="Y55" s="72"/>
      <c r="Z55" s="72"/>
      <c r="AA55" s="72">
        <v>80</v>
      </c>
      <c r="AB55" s="72"/>
      <c r="AC55" s="72">
        <v>75</v>
      </c>
      <c r="AD55" s="72"/>
      <c r="AE55" s="72">
        <v>80</v>
      </c>
      <c r="AF55" s="72"/>
      <c r="AG55" s="72">
        <v>81.010000000000005</v>
      </c>
      <c r="AH55" s="73"/>
      <c r="AI55" s="85">
        <f t="shared" si="0"/>
        <v>872.88</v>
      </c>
      <c r="AJ55" s="79">
        <v>595</v>
      </c>
      <c r="AK55" s="42">
        <f t="shared" si="1"/>
        <v>519363.6</v>
      </c>
    </row>
    <row r="56" spans="1:37" x14ac:dyDescent="0.25">
      <c r="A56" s="93" t="s">
        <v>357</v>
      </c>
      <c r="B56" s="24" t="s">
        <v>358</v>
      </c>
      <c r="C56" s="24" t="s">
        <v>888</v>
      </c>
      <c r="D56" s="24"/>
      <c r="E56" s="24"/>
      <c r="F56" s="24"/>
      <c r="G56" s="24"/>
      <c r="H56" s="24"/>
      <c r="I56" s="24"/>
      <c r="J56" s="24">
        <v>80</v>
      </c>
      <c r="K56" s="24"/>
      <c r="L56" s="24">
        <v>80</v>
      </c>
      <c r="M56" s="24"/>
      <c r="N56" s="24">
        <v>71.930000000000007</v>
      </c>
      <c r="O56" s="24"/>
      <c r="P56" s="24"/>
      <c r="Q56" s="24"/>
      <c r="R56" s="24">
        <v>80</v>
      </c>
      <c r="S56" s="24"/>
      <c r="T56" s="24">
        <v>70</v>
      </c>
      <c r="U56" s="24"/>
      <c r="V56" s="24">
        <v>30</v>
      </c>
      <c r="W56" s="24">
        <v>70</v>
      </c>
      <c r="X56" s="24">
        <v>20</v>
      </c>
      <c r="Y56" s="24"/>
      <c r="Z56" s="24"/>
      <c r="AA56" s="24">
        <v>60</v>
      </c>
      <c r="AB56" s="24"/>
      <c r="AC56" s="24">
        <v>40</v>
      </c>
      <c r="AD56" s="24">
        <v>30.03</v>
      </c>
      <c r="AE56" s="24">
        <f>37651.6/595</f>
        <v>63.279999999999994</v>
      </c>
      <c r="AF56" s="24"/>
      <c r="AG56" s="24">
        <v>70</v>
      </c>
      <c r="AH56" s="26"/>
      <c r="AI56" s="83">
        <f t="shared" si="0"/>
        <v>765.24</v>
      </c>
      <c r="AJ56" s="79">
        <v>595</v>
      </c>
      <c r="AK56" s="42">
        <f t="shared" si="1"/>
        <v>455317.8</v>
      </c>
    </row>
    <row r="57" spans="1:37" x14ac:dyDescent="0.25">
      <c r="A57" s="173" t="s">
        <v>362</v>
      </c>
      <c r="B57" s="66" t="s">
        <v>363</v>
      </c>
      <c r="C57" s="66" t="s">
        <v>141</v>
      </c>
      <c r="D57" s="66"/>
      <c r="E57" s="66"/>
      <c r="F57" s="66">
        <v>50.26</v>
      </c>
      <c r="G57" s="66">
        <v>50</v>
      </c>
      <c r="H57" s="66"/>
      <c r="I57" s="66"/>
      <c r="J57" s="66">
        <v>40</v>
      </c>
      <c r="K57" s="66">
        <v>50</v>
      </c>
      <c r="L57" s="66">
        <v>50</v>
      </c>
      <c r="M57" s="66"/>
      <c r="N57" s="66"/>
      <c r="O57" s="66"/>
      <c r="P57" s="66"/>
      <c r="Q57" s="66">
        <v>20</v>
      </c>
      <c r="R57" s="66">
        <v>50</v>
      </c>
      <c r="S57" s="66">
        <v>50</v>
      </c>
      <c r="T57" s="66">
        <v>50</v>
      </c>
      <c r="U57" s="66">
        <v>50</v>
      </c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7">
        <v>50</v>
      </c>
      <c r="AI57" s="85">
        <f t="shared" si="0"/>
        <v>510.26</v>
      </c>
      <c r="AJ57" s="79">
        <v>595</v>
      </c>
      <c r="AK57" s="42">
        <f t="shared" si="1"/>
        <v>303604.7</v>
      </c>
    </row>
    <row r="58" spans="1:37" x14ac:dyDescent="0.25">
      <c r="A58" s="174"/>
      <c r="B58" s="1" t="s">
        <v>365</v>
      </c>
      <c r="C58" s="1" t="s">
        <v>141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69"/>
      <c r="AI58" s="85">
        <f t="shared" si="0"/>
        <v>0</v>
      </c>
      <c r="AJ58" s="79">
        <v>595</v>
      </c>
      <c r="AK58" s="42">
        <f t="shared" si="1"/>
        <v>0</v>
      </c>
    </row>
    <row r="59" spans="1:37" x14ac:dyDescent="0.25">
      <c r="A59" s="174"/>
      <c r="B59" s="4" t="s">
        <v>366</v>
      </c>
      <c r="C59" s="4" t="s">
        <v>141</v>
      </c>
      <c r="D59" s="4">
        <v>50</v>
      </c>
      <c r="E59" s="4">
        <v>40</v>
      </c>
      <c r="F59" s="4">
        <v>50</v>
      </c>
      <c r="G59" s="4">
        <v>35.04</v>
      </c>
      <c r="H59" s="4">
        <v>50</v>
      </c>
      <c r="I59" s="4">
        <v>20</v>
      </c>
      <c r="J59" s="4">
        <v>50</v>
      </c>
      <c r="K59" s="4"/>
      <c r="L59" s="4"/>
      <c r="M59" s="4"/>
      <c r="N59" s="4"/>
      <c r="O59" s="4">
        <v>50</v>
      </c>
      <c r="P59" s="4"/>
      <c r="Q59" s="4">
        <v>50</v>
      </c>
      <c r="R59" s="4">
        <v>50</v>
      </c>
      <c r="S59" s="4">
        <v>50</v>
      </c>
      <c r="T59" s="4">
        <v>50</v>
      </c>
      <c r="U59" s="4">
        <v>50</v>
      </c>
      <c r="V59" s="4"/>
      <c r="W59" s="4">
        <v>50</v>
      </c>
      <c r="X59" s="4">
        <v>50</v>
      </c>
      <c r="Y59" s="4"/>
      <c r="Z59" s="4"/>
      <c r="AA59" s="4"/>
      <c r="AB59" s="4"/>
      <c r="AC59" s="4"/>
      <c r="AD59" s="4"/>
      <c r="AE59" s="4">
        <v>50</v>
      </c>
      <c r="AF59" s="4">
        <f>29750/595</f>
        <v>50</v>
      </c>
      <c r="AG59" s="4"/>
      <c r="AH59" s="91">
        <v>50</v>
      </c>
      <c r="AI59" s="85">
        <f t="shared" si="0"/>
        <v>845.04</v>
      </c>
      <c r="AJ59" s="79">
        <v>595</v>
      </c>
      <c r="AK59" s="42">
        <f t="shared" si="1"/>
        <v>502798.8</v>
      </c>
    </row>
    <row r="60" spans="1:37" x14ac:dyDescent="0.25">
      <c r="A60" s="171" t="s">
        <v>369</v>
      </c>
      <c r="B60" s="66" t="s">
        <v>370</v>
      </c>
      <c r="C60" s="66" t="s">
        <v>757</v>
      </c>
      <c r="D60" s="66"/>
      <c r="E60" s="66">
        <v>65.39</v>
      </c>
      <c r="F60" s="66"/>
      <c r="G60" s="66">
        <v>69.75</v>
      </c>
      <c r="H60" s="66">
        <v>40</v>
      </c>
      <c r="I60" s="1">
        <v>53.97</v>
      </c>
      <c r="J60" s="66"/>
      <c r="K60" s="66">
        <v>70</v>
      </c>
      <c r="L60" s="66"/>
      <c r="M60" s="66">
        <v>85</v>
      </c>
      <c r="N60" s="66"/>
      <c r="O60" s="66">
        <v>80</v>
      </c>
      <c r="P60" s="66"/>
      <c r="Q60" s="66">
        <v>85</v>
      </c>
      <c r="R60" s="66"/>
      <c r="S60" s="66">
        <v>90</v>
      </c>
      <c r="T60" s="66"/>
      <c r="U60" s="66">
        <v>92.44</v>
      </c>
      <c r="V60" s="66"/>
      <c r="W60" s="66">
        <v>90</v>
      </c>
      <c r="X60" s="66"/>
      <c r="Y60" s="66"/>
      <c r="Z60" s="66"/>
      <c r="AA60" s="66">
        <v>80</v>
      </c>
      <c r="AB60" s="66"/>
      <c r="AC60" s="66">
        <v>70</v>
      </c>
      <c r="AD60" s="66"/>
      <c r="AE60" s="66">
        <v>80</v>
      </c>
      <c r="AF60" s="66"/>
      <c r="AG60" s="66">
        <v>90</v>
      </c>
      <c r="AH60" s="67"/>
      <c r="AI60" s="85">
        <f t="shared" si="0"/>
        <v>1141.55</v>
      </c>
      <c r="AJ60" s="79">
        <v>595</v>
      </c>
      <c r="AK60" s="42">
        <f t="shared" si="1"/>
        <v>679222.25</v>
      </c>
    </row>
    <row r="61" spans="1:37" x14ac:dyDescent="0.25">
      <c r="A61" s="172"/>
      <c r="B61" s="1" t="s">
        <v>374</v>
      </c>
      <c r="C61" s="1" t="s">
        <v>141</v>
      </c>
      <c r="D61" s="1">
        <v>40</v>
      </c>
      <c r="E61" s="1">
        <v>40</v>
      </c>
      <c r="F61" s="1">
        <v>50</v>
      </c>
      <c r="G61" s="1">
        <v>20</v>
      </c>
      <c r="H61">
        <v>40</v>
      </c>
      <c r="I61" s="1">
        <v>20</v>
      </c>
      <c r="J61" s="1">
        <v>50</v>
      </c>
      <c r="K61" s="1">
        <v>50</v>
      </c>
      <c r="L61" s="1">
        <v>50.01</v>
      </c>
      <c r="M61" s="1">
        <v>50</v>
      </c>
      <c r="N61" s="1">
        <v>50</v>
      </c>
      <c r="O61" s="1">
        <v>50</v>
      </c>
      <c r="P61" s="1"/>
      <c r="Q61" s="1">
        <v>50</v>
      </c>
      <c r="R61" s="1">
        <v>40</v>
      </c>
      <c r="S61" s="1">
        <v>50</v>
      </c>
      <c r="T61" s="1">
        <v>50</v>
      </c>
      <c r="U61" s="1"/>
      <c r="V61" s="1">
        <v>50</v>
      </c>
      <c r="W61" s="1">
        <v>50</v>
      </c>
      <c r="X61" s="1">
        <v>40</v>
      </c>
      <c r="Y61" s="1"/>
      <c r="Z61" s="1"/>
      <c r="AA61" s="1"/>
      <c r="AB61" s="1"/>
      <c r="AC61" s="1">
        <v>50</v>
      </c>
      <c r="AD61" s="1"/>
      <c r="AE61" s="1">
        <v>60</v>
      </c>
      <c r="AF61" s="1"/>
      <c r="AG61" s="1">
        <v>50</v>
      </c>
      <c r="AH61" s="69">
        <v>30</v>
      </c>
      <c r="AI61" s="85">
        <f t="shared" si="0"/>
        <v>1030.01</v>
      </c>
      <c r="AJ61" s="79">
        <v>595</v>
      </c>
      <c r="AK61" s="42">
        <f t="shared" si="1"/>
        <v>612855.94999999995</v>
      </c>
    </row>
    <row r="62" spans="1:37" x14ac:dyDescent="0.25">
      <c r="A62" s="172"/>
      <c r="B62" s="4" t="s">
        <v>377</v>
      </c>
      <c r="C62" s="4" t="s">
        <v>757</v>
      </c>
      <c r="D62" s="4"/>
      <c r="E62" s="4">
        <v>85</v>
      </c>
      <c r="F62" s="4"/>
      <c r="G62" s="4">
        <v>75.010000000000005</v>
      </c>
      <c r="H62" s="4"/>
      <c r="I62" s="4">
        <v>60</v>
      </c>
      <c r="J62" s="4"/>
      <c r="K62" s="4">
        <v>70</v>
      </c>
      <c r="L62" s="4"/>
      <c r="M62" s="4">
        <v>87.15</v>
      </c>
      <c r="N62" s="4"/>
      <c r="O62" s="4">
        <v>80</v>
      </c>
      <c r="P62" s="4"/>
      <c r="Q62" s="4">
        <v>85</v>
      </c>
      <c r="R62" s="4"/>
      <c r="S62" s="4">
        <v>90</v>
      </c>
      <c r="T62" s="4"/>
      <c r="U62" s="4">
        <v>90</v>
      </c>
      <c r="V62" s="4"/>
      <c r="W62" s="4">
        <v>90</v>
      </c>
      <c r="X62" s="4"/>
      <c r="Y62" s="4"/>
      <c r="Z62" s="4"/>
      <c r="AA62" s="4">
        <v>80</v>
      </c>
      <c r="AB62" s="4"/>
      <c r="AC62" s="4">
        <v>70</v>
      </c>
      <c r="AD62" s="4"/>
      <c r="AE62" s="4"/>
      <c r="AF62" s="4">
        <v>90</v>
      </c>
      <c r="AG62" s="4"/>
      <c r="AH62" s="91">
        <v>80</v>
      </c>
      <c r="AI62" s="85">
        <f t="shared" si="0"/>
        <v>1132.1599999999999</v>
      </c>
      <c r="AJ62" s="79">
        <v>595</v>
      </c>
      <c r="AK62" s="42">
        <f t="shared" si="1"/>
        <v>673635.2</v>
      </c>
    </row>
    <row r="63" spans="1:37" x14ac:dyDescent="0.25">
      <c r="A63" s="173" t="s">
        <v>382</v>
      </c>
      <c r="B63" s="66" t="s">
        <v>383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>
        <v>55</v>
      </c>
      <c r="Q63" s="66"/>
      <c r="R63" s="66"/>
      <c r="S63" s="66"/>
      <c r="T63" s="66"/>
      <c r="U63" s="66"/>
      <c r="V63" s="66"/>
      <c r="W63" s="66"/>
      <c r="X63" s="66">
        <v>80</v>
      </c>
      <c r="Y63" s="66"/>
      <c r="Z63" s="66"/>
      <c r="AA63" s="66"/>
      <c r="AB63" s="66"/>
      <c r="AC63" s="66"/>
      <c r="AD63" s="66"/>
      <c r="AE63" s="66"/>
      <c r="AF63" s="66"/>
      <c r="AG63" s="80"/>
      <c r="AH63" s="67"/>
      <c r="AI63" s="85">
        <f t="shared" si="0"/>
        <v>135</v>
      </c>
      <c r="AJ63" s="79">
        <v>595</v>
      </c>
      <c r="AK63" s="42">
        <f t="shared" si="1"/>
        <v>80325</v>
      </c>
    </row>
    <row r="64" spans="1:37" x14ac:dyDescent="0.25">
      <c r="A64" s="174"/>
      <c r="B64" s="1" t="s">
        <v>385</v>
      </c>
      <c r="C64" s="1"/>
      <c r="D64" s="1"/>
      <c r="E64" s="1"/>
      <c r="F64" s="1"/>
      <c r="G64" s="1"/>
      <c r="H64" s="1"/>
      <c r="I64" s="1">
        <v>50</v>
      </c>
      <c r="J64" s="1"/>
      <c r="K64" s="1"/>
      <c r="L64" s="1">
        <v>20</v>
      </c>
      <c r="M64" s="1"/>
      <c r="N64" s="1">
        <v>60</v>
      </c>
      <c r="O64" s="1"/>
      <c r="P64" s="1"/>
      <c r="Q64" s="1">
        <v>60</v>
      </c>
      <c r="R64" s="1"/>
      <c r="S64" s="1"/>
      <c r="T64" s="1">
        <v>75</v>
      </c>
      <c r="U64" s="1"/>
      <c r="V64" s="1"/>
      <c r="W64" s="1"/>
      <c r="X64" s="1">
        <v>70</v>
      </c>
      <c r="Y64" s="1"/>
      <c r="Z64" s="1"/>
      <c r="AA64" s="1"/>
      <c r="AB64" s="1"/>
      <c r="AC64" s="1"/>
      <c r="AD64" s="1"/>
      <c r="AE64" s="1"/>
      <c r="AF64" s="1"/>
      <c r="AG64" s="8"/>
      <c r="AH64" s="69"/>
      <c r="AI64" s="85">
        <f t="shared" si="0"/>
        <v>335</v>
      </c>
      <c r="AJ64" s="79">
        <v>595</v>
      </c>
      <c r="AK64" s="42">
        <f t="shared" si="1"/>
        <v>199325</v>
      </c>
    </row>
    <row r="65" spans="1:37" x14ac:dyDescent="0.25">
      <c r="A65" s="174"/>
      <c r="B65" s="1" t="s">
        <v>387</v>
      </c>
      <c r="C65" s="1"/>
      <c r="D65" s="1"/>
      <c r="E65" s="1">
        <v>45</v>
      </c>
      <c r="F65" s="1"/>
      <c r="G65" s="1"/>
      <c r="H65" s="1">
        <v>70</v>
      </c>
      <c r="I65" s="1"/>
      <c r="J65" s="1"/>
      <c r="K65" s="1"/>
      <c r="L65" s="1">
        <v>70</v>
      </c>
      <c r="M65" s="1"/>
      <c r="N65" s="1"/>
      <c r="O65" s="1"/>
      <c r="P65" s="1"/>
      <c r="Q65" s="1"/>
      <c r="R65" s="1"/>
      <c r="S65" s="1"/>
      <c r="T65" s="1">
        <v>60</v>
      </c>
      <c r="U65" s="1">
        <v>60</v>
      </c>
      <c r="V65" s="1"/>
      <c r="W65" s="1"/>
      <c r="X65" s="1">
        <v>80</v>
      </c>
      <c r="Y65" s="1"/>
      <c r="Z65" s="1"/>
      <c r="AA65" s="1">
        <v>80</v>
      </c>
      <c r="AB65" s="1"/>
      <c r="AC65" s="1"/>
      <c r="AD65" s="1"/>
      <c r="AE65" s="1"/>
      <c r="AF65" s="1">
        <v>75</v>
      </c>
      <c r="AG65" s="8"/>
      <c r="AH65" s="69"/>
      <c r="AI65" s="85">
        <f t="shared" si="0"/>
        <v>540</v>
      </c>
      <c r="AJ65" s="79">
        <v>595</v>
      </c>
      <c r="AK65" s="42">
        <f t="shared" si="1"/>
        <v>321300</v>
      </c>
    </row>
    <row r="66" spans="1:37" x14ac:dyDescent="0.25">
      <c r="A66" s="174"/>
      <c r="B66" s="1" t="s">
        <v>389</v>
      </c>
      <c r="C66" s="1"/>
      <c r="D66" s="1">
        <v>60</v>
      </c>
      <c r="E66" s="1"/>
      <c r="F66" s="1"/>
      <c r="G66" s="1"/>
      <c r="H66" s="1"/>
      <c r="I66" s="1"/>
      <c r="J66" s="1"/>
      <c r="K66" s="1">
        <v>60</v>
      </c>
      <c r="L66" s="1"/>
      <c r="M66" s="1">
        <v>60</v>
      </c>
      <c r="N66" s="1"/>
      <c r="O66" s="1"/>
      <c r="P66" s="1">
        <v>45</v>
      </c>
      <c r="Q66" s="1"/>
      <c r="R66" s="1"/>
      <c r="S66" s="1"/>
      <c r="T66" s="1"/>
      <c r="U66" s="1">
        <v>40</v>
      </c>
      <c r="V66" s="1"/>
      <c r="W66" s="1"/>
      <c r="X66" s="1">
        <v>40</v>
      </c>
      <c r="Y66" s="1"/>
      <c r="Z66" s="1"/>
      <c r="AA66" s="1"/>
      <c r="AB66" s="1"/>
      <c r="AC66" s="1"/>
      <c r="AD66" s="1"/>
      <c r="AE66" s="1"/>
      <c r="AF66" s="1"/>
      <c r="AG66" s="8"/>
      <c r="AH66" s="69"/>
      <c r="AI66" s="85">
        <f t="shared" si="0"/>
        <v>305</v>
      </c>
      <c r="AJ66" s="79">
        <v>595</v>
      </c>
      <c r="AK66" s="42">
        <f t="shared" si="1"/>
        <v>181475</v>
      </c>
    </row>
    <row r="67" spans="1:37" x14ac:dyDescent="0.25">
      <c r="A67" s="174"/>
      <c r="B67" s="1" t="s">
        <v>391</v>
      </c>
      <c r="C67" s="1"/>
      <c r="D67" s="1"/>
      <c r="E67" s="1">
        <v>60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>
        <v>60</v>
      </c>
      <c r="S67" s="1"/>
      <c r="T67" s="1"/>
      <c r="U67" s="1"/>
      <c r="V67" s="1">
        <v>45</v>
      </c>
      <c r="W67" s="1"/>
      <c r="X67" s="1"/>
      <c r="Y67" s="1"/>
      <c r="Z67" s="1"/>
      <c r="AA67" s="1">
        <v>60</v>
      </c>
      <c r="AB67" s="1"/>
      <c r="AC67" s="1"/>
      <c r="AD67" s="1"/>
      <c r="AE67" s="1"/>
      <c r="AF67" s="1"/>
      <c r="AG67" s="8"/>
      <c r="AH67" s="69">
        <v>70</v>
      </c>
      <c r="AI67" s="85">
        <f t="shared" si="0"/>
        <v>295</v>
      </c>
      <c r="AJ67" s="79">
        <v>595</v>
      </c>
      <c r="AK67" s="42">
        <f t="shared" si="1"/>
        <v>175525</v>
      </c>
    </row>
    <row r="68" spans="1:37" x14ac:dyDescent="0.25">
      <c r="A68" s="174"/>
      <c r="B68" s="1" t="s">
        <v>393</v>
      </c>
      <c r="C68" s="1"/>
      <c r="D68" s="1"/>
      <c r="E68" s="1"/>
      <c r="F68" s="1"/>
      <c r="G68" s="1">
        <v>60</v>
      </c>
      <c r="H68" s="1"/>
      <c r="I68" s="1"/>
      <c r="J68" s="1"/>
      <c r="K68" s="1"/>
      <c r="L68" s="1"/>
      <c r="M68" s="1"/>
      <c r="N68" s="1"/>
      <c r="O68" s="1"/>
      <c r="P68" s="1">
        <v>70</v>
      </c>
      <c r="Q68" s="1"/>
      <c r="R68" s="1"/>
      <c r="S68" s="1"/>
      <c r="T68" s="1">
        <v>45</v>
      </c>
      <c r="U68" s="1"/>
      <c r="V68" s="1"/>
      <c r="W68" s="1"/>
      <c r="X68" s="1"/>
      <c r="Y68" s="1"/>
      <c r="Z68" s="1"/>
      <c r="AA68" s="1"/>
      <c r="AB68" s="1">
        <v>80</v>
      </c>
      <c r="AC68" s="1"/>
      <c r="AD68" s="1">
        <v>45</v>
      </c>
      <c r="AE68" s="1"/>
      <c r="AF68" s="1"/>
      <c r="AG68" s="8"/>
      <c r="AH68" s="69"/>
      <c r="AI68" s="85">
        <f t="shared" si="0"/>
        <v>300</v>
      </c>
      <c r="AJ68" s="79">
        <v>595</v>
      </c>
      <c r="AK68" s="42">
        <f t="shared" si="1"/>
        <v>178500</v>
      </c>
    </row>
    <row r="69" spans="1:37" x14ac:dyDescent="0.25">
      <c r="A69" s="174"/>
      <c r="B69" s="1" t="s">
        <v>395</v>
      </c>
      <c r="C69" s="1"/>
      <c r="D69" s="1">
        <v>60</v>
      </c>
      <c r="E69" s="1"/>
      <c r="F69" s="1"/>
      <c r="G69" s="1"/>
      <c r="H69" s="1"/>
      <c r="I69" s="1"/>
      <c r="J69" s="1"/>
      <c r="K69" s="1"/>
      <c r="L69" s="1"/>
      <c r="M69" s="1"/>
      <c r="N69" s="1">
        <v>70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8"/>
      <c r="AH69" s="69"/>
      <c r="AI69" s="85">
        <f t="shared" si="0"/>
        <v>130</v>
      </c>
      <c r="AJ69" s="79">
        <v>595</v>
      </c>
      <c r="AK69" s="42">
        <f t="shared" si="1"/>
        <v>77350</v>
      </c>
    </row>
    <row r="70" spans="1:37" x14ac:dyDescent="0.25">
      <c r="A70" s="174"/>
      <c r="B70" s="1" t="s">
        <v>396</v>
      </c>
      <c r="C70" s="1"/>
      <c r="D70" s="1"/>
      <c r="E70" s="1"/>
      <c r="F70" s="1"/>
      <c r="G70" s="1"/>
      <c r="H70" s="1"/>
      <c r="I70" s="1"/>
      <c r="J70" s="1">
        <v>20</v>
      </c>
      <c r="K70" s="1">
        <v>80</v>
      </c>
      <c r="L70" s="1"/>
      <c r="M70" s="1"/>
      <c r="N70" s="1"/>
      <c r="O70" s="1"/>
      <c r="P70" s="1"/>
      <c r="Q70" s="1"/>
      <c r="R70" s="1"/>
      <c r="S70" s="1"/>
      <c r="U70" s="1">
        <v>80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8"/>
      <c r="AH70" s="69">
        <v>80</v>
      </c>
      <c r="AI70" s="85">
        <f t="shared" si="0"/>
        <v>260</v>
      </c>
      <c r="AJ70" s="79">
        <v>595</v>
      </c>
      <c r="AK70" s="42">
        <f t="shared" si="1"/>
        <v>154700</v>
      </c>
    </row>
    <row r="71" spans="1:37" x14ac:dyDescent="0.25">
      <c r="A71" s="174"/>
      <c r="B71" s="1" t="s">
        <v>398</v>
      </c>
      <c r="C71" s="1"/>
      <c r="D71" s="1"/>
      <c r="E71" s="1"/>
      <c r="F71" s="1"/>
      <c r="G71" s="1"/>
      <c r="H71" s="1"/>
      <c r="I71" s="1"/>
      <c r="J71" s="1"/>
      <c r="K71" s="1"/>
      <c r="L71" s="1">
        <v>85</v>
      </c>
      <c r="M71" s="1"/>
      <c r="N71" s="1"/>
      <c r="O71" s="1"/>
      <c r="P71" s="1"/>
      <c r="Q71" s="1"/>
      <c r="R71" s="1">
        <v>45</v>
      </c>
      <c r="S71" s="1"/>
      <c r="T71" s="1">
        <v>70</v>
      </c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8">
        <v>60</v>
      </c>
      <c r="AH71" s="69"/>
      <c r="AI71" s="85">
        <f t="shared" ref="AI71:AI135" si="2">SUM(D71:AH71)</f>
        <v>260</v>
      </c>
      <c r="AJ71" s="79">
        <v>595</v>
      </c>
      <c r="AK71" s="42">
        <f t="shared" ref="AK71:AK135" si="3">AI71*AJ71</f>
        <v>154700</v>
      </c>
    </row>
    <row r="72" spans="1:37" x14ac:dyDescent="0.25">
      <c r="A72" s="174"/>
      <c r="B72" s="1" t="s">
        <v>400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>
        <v>90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8"/>
      <c r="AH72" s="69"/>
      <c r="AI72" s="85">
        <f t="shared" si="2"/>
        <v>90</v>
      </c>
      <c r="AJ72" s="79">
        <v>595</v>
      </c>
      <c r="AK72" s="42">
        <f t="shared" si="3"/>
        <v>53550</v>
      </c>
    </row>
    <row r="73" spans="1:37" x14ac:dyDescent="0.25">
      <c r="A73" s="174"/>
      <c r="B73" s="1" t="s">
        <v>402</v>
      </c>
      <c r="C73" s="1"/>
      <c r="D73" s="1">
        <v>80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>
        <v>80</v>
      </c>
      <c r="Y73" s="1"/>
      <c r="Z73" s="1"/>
      <c r="AA73" s="1"/>
      <c r="AB73" s="1"/>
      <c r="AC73" s="1"/>
      <c r="AD73" s="1"/>
      <c r="AE73" s="1"/>
      <c r="AF73" s="1">
        <v>70</v>
      </c>
      <c r="AG73" s="8"/>
      <c r="AH73" s="69"/>
      <c r="AI73" s="85">
        <f t="shared" si="2"/>
        <v>230</v>
      </c>
      <c r="AJ73" s="79">
        <v>595</v>
      </c>
      <c r="AK73" s="42">
        <f t="shared" si="3"/>
        <v>136850</v>
      </c>
    </row>
    <row r="74" spans="1:37" x14ac:dyDescent="0.25">
      <c r="A74" s="174"/>
      <c r="B74" s="1" t="s">
        <v>404</v>
      </c>
      <c r="C74" s="1"/>
      <c r="D74" s="1">
        <v>50</v>
      </c>
      <c r="E74" s="1"/>
      <c r="F74" s="1"/>
      <c r="G74" s="1"/>
      <c r="H74" s="1"/>
      <c r="I74" s="1"/>
      <c r="J74" s="1"/>
      <c r="K74" s="1"/>
      <c r="L74" s="1"/>
      <c r="M74" s="1">
        <v>60</v>
      </c>
      <c r="N74" s="1"/>
      <c r="O74" s="1"/>
      <c r="P74" s="1"/>
      <c r="Q74" s="1">
        <v>45</v>
      </c>
      <c r="R74" s="1"/>
      <c r="S74" s="1"/>
      <c r="T74" s="1">
        <v>60</v>
      </c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8">
        <v>75</v>
      </c>
      <c r="AH74" s="69"/>
      <c r="AI74" s="85">
        <f t="shared" si="2"/>
        <v>290</v>
      </c>
      <c r="AJ74" s="79">
        <v>595</v>
      </c>
      <c r="AK74" s="42">
        <f t="shared" si="3"/>
        <v>172550</v>
      </c>
    </row>
    <row r="75" spans="1:37" x14ac:dyDescent="0.25">
      <c r="A75" s="174"/>
      <c r="B75" s="1" t="s">
        <v>407</v>
      </c>
      <c r="C75" s="1"/>
      <c r="D75" s="1"/>
      <c r="E75" s="1">
        <f>130900/595</f>
        <v>220</v>
      </c>
      <c r="F75" s="1"/>
      <c r="G75" s="1"/>
      <c r="H75" s="1">
        <v>70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>
        <v>45</v>
      </c>
      <c r="Y75" s="1"/>
      <c r="Z75" s="1"/>
      <c r="AA75" s="1">
        <v>70</v>
      </c>
      <c r="AB75" s="1">
        <v>80</v>
      </c>
      <c r="AC75" s="1"/>
      <c r="AD75" s="1"/>
      <c r="AE75" s="1"/>
      <c r="AF75" s="1"/>
      <c r="AG75" s="8"/>
      <c r="AH75" s="69"/>
      <c r="AI75" s="85">
        <f t="shared" si="2"/>
        <v>485</v>
      </c>
      <c r="AJ75" s="79">
        <v>595</v>
      </c>
      <c r="AK75" s="42">
        <f t="shared" si="3"/>
        <v>288575</v>
      </c>
    </row>
    <row r="76" spans="1:37" x14ac:dyDescent="0.25">
      <c r="A76" s="174"/>
      <c r="B76" s="1" t="s">
        <v>409</v>
      </c>
      <c r="C76" s="1"/>
      <c r="D76" s="1"/>
      <c r="E76" s="1">
        <v>45</v>
      </c>
      <c r="F76" s="1"/>
      <c r="G76" s="1"/>
      <c r="H76" s="1"/>
      <c r="I76" s="1"/>
      <c r="J76" s="1"/>
      <c r="K76" s="1"/>
      <c r="L76" s="1"/>
      <c r="M76" s="1">
        <v>90</v>
      </c>
      <c r="N76" s="1">
        <v>70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>
        <v>70</v>
      </c>
      <c r="AB76" s="1"/>
      <c r="AC76" s="1"/>
      <c r="AD76" s="1"/>
      <c r="AE76" s="1"/>
      <c r="AF76" s="1"/>
      <c r="AG76" s="8"/>
      <c r="AH76" s="69"/>
      <c r="AI76" s="85">
        <f t="shared" si="2"/>
        <v>275</v>
      </c>
      <c r="AJ76" s="79">
        <v>595</v>
      </c>
      <c r="AK76" s="42">
        <f t="shared" si="3"/>
        <v>163625</v>
      </c>
    </row>
    <row r="77" spans="1:37" x14ac:dyDescent="0.25">
      <c r="A77" s="174"/>
      <c r="B77" s="1" t="s">
        <v>411</v>
      </c>
      <c r="C77" s="1"/>
      <c r="D77" s="1">
        <v>65</v>
      </c>
      <c r="E77" s="1"/>
      <c r="F77" s="1"/>
      <c r="G77" s="1"/>
      <c r="H77" s="1"/>
      <c r="I77" s="1"/>
      <c r="J77" s="1"/>
      <c r="K77" s="1">
        <v>45</v>
      </c>
      <c r="L77" s="1"/>
      <c r="M77" s="1"/>
      <c r="N77" s="1"/>
      <c r="O77" s="1"/>
      <c r="P77" s="1">
        <v>70</v>
      </c>
      <c r="Q77" s="1"/>
      <c r="R77" s="1">
        <v>70</v>
      </c>
      <c r="S77" s="1"/>
      <c r="T77" s="1"/>
      <c r="U77" s="1"/>
      <c r="V77" s="1"/>
      <c r="W77" s="1"/>
      <c r="X77" s="1">
        <v>45</v>
      </c>
      <c r="Y77" s="1"/>
      <c r="Z77" s="1"/>
      <c r="AA77" s="1"/>
      <c r="AB77" s="1">
        <v>60</v>
      </c>
      <c r="AC77" s="1"/>
      <c r="AD77" s="1"/>
      <c r="AE77" s="1"/>
      <c r="AF77" s="1"/>
      <c r="AG77" s="8"/>
      <c r="AH77" s="69">
        <v>80</v>
      </c>
      <c r="AI77" s="85">
        <f t="shared" si="2"/>
        <v>435</v>
      </c>
      <c r="AJ77" s="79">
        <v>595</v>
      </c>
      <c r="AK77" s="42">
        <f t="shared" si="3"/>
        <v>258825</v>
      </c>
    </row>
    <row r="78" spans="1:37" x14ac:dyDescent="0.25">
      <c r="A78" s="174"/>
      <c r="B78" s="1" t="s">
        <v>413</v>
      </c>
      <c r="C78" s="1"/>
      <c r="D78" s="1"/>
      <c r="E78" s="1"/>
      <c r="F78" s="1"/>
      <c r="G78" s="1"/>
      <c r="H78" s="1"/>
      <c r="I78" s="1"/>
      <c r="J78" s="1"/>
      <c r="K78" s="1"/>
      <c r="L78" s="1">
        <v>20</v>
      </c>
      <c r="M78" s="1"/>
      <c r="N78" s="1"/>
      <c r="O78" s="1"/>
      <c r="P78" s="1">
        <v>40</v>
      </c>
      <c r="Q78" s="1"/>
      <c r="R78" s="1">
        <v>40</v>
      </c>
      <c r="S78" s="1"/>
      <c r="T78" s="1"/>
      <c r="U78" s="1"/>
      <c r="V78" s="1"/>
      <c r="W78" s="1"/>
      <c r="X78" s="1">
        <v>40</v>
      </c>
      <c r="Y78" s="1"/>
      <c r="Z78" s="1"/>
      <c r="AA78" s="1"/>
      <c r="AB78" s="1"/>
      <c r="AC78" s="1"/>
      <c r="AD78" s="1"/>
      <c r="AE78" s="1"/>
      <c r="AF78" s="1">
        <v>50</v>
      </c>
      <c r="AG78" s="8"/>
      <c r="AH78" s="69"/>
      <c r="AI78" s="85">
        <f t="shared" si="2"/>
        <v>190</v>
      </c>
      <c r="AJ78" s="79">
        <v>595</v>
      </c>
      <c r="AK78" s="42">
        <f t="shared" si="3"/>
        <v>113050</v>
      </c>
    </row>
    <row r="79" spans="1:37" x14ac:dyDescent="0.25">
      <c r="A79" s="174"/>
      <c r="B79" s="1" t="s">
        <v>415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>
        <v>50</v>
      </c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8"/>
      <c r="AH79" s="69"/>
      <c r="AI79" s="85">
        <f t="shared" si="2"/>
        <v>50</v>
      </c>
      <c r="AJ79" s="79">
        <v>595</v>
      </c>
      <c r="AK79" s="42">
        <f t="shared" si="3"/>
        <v>29750</v>
      </c>
    </row>
    <row r="80" spans="1:37" x14ac:dyDescent="0.25">
      <c r="A80" s="174"/>
      <c r="B80" s="1" t="s">
        <v>417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>
        <v>45</v>
      </c>
      <c r="T80" s="1"/>
      <c r="U80" s="1"/>
      <c r="V80" s="1"/>
      <c r="W80" s="1"/>
      <c r="X80" s="1">
        <v>40</v>
      </c>
      <c r="Y80" s="1"/>
      <c r="Z80" s="1"/>
      <c r="AA80" s="1"/>
      <c r="AB80" s="1"/>
      <c r="AC80" s="1"/>
      <c r="AD80" s="1"/>
      <c r="AE80" s="1"/>
      <c r="AF80" s="1"/>
      <c r="AG80" s="8"/>
      <c r="AH80" s="69">
        <v>60</v>
      </c>
      <c r="AI80" s="85">
        <f t="shared" si="2"/>
        <v>145</v>
      </c>
      <c r="AJ80" s="79">
        <v>595</v>
      </c>
      <c r="AK80" s="42">
        <f t="shared" si="3"/>
        <v>86275</v>
      </c>
    </row>
    <row r="81" spans="1:37" x14ac:dyDescent="0.25">
      <c r="A81" s="174"/>
      <c r="B81" s="1" t="s">
        <v>418</v>
      </c>
      <c r="C81" s="1"/>
      <c r="D81" s="1"/>
      <c r="E81" s="1">
        <v>45</v>
      </c>
      <c r="F81" s="1"/>
      <c r="G81" s="1"/>
      <c r="H81" s="1"/>
      <c r="I81" s="1"/>
      <c r="J81" s="1"/>
      <c r="K81" s="1"/>
      <c r="L81" s="1"/>
      <c r="M81" s="1">
        <f>80+70</f>
        <v>150</v>
      </c>
      <c r="N81" s="1"/>
      <c r="O81" s="1"/>
      <c r="P81" s="1"/>
      <c r="Q81" s="1"/>
      <c r="R81" s="1"/>
      <c r="S81" s="1">
        <v>45</v>
      </c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8">
        <f>60+75</f>
        <v>135</v>
      </c>
      <c r="AH81" s="69"/>
      <c r="AI81" s="85">
        <f t="shared" si="2"/>
        <v>375</v>
      </c>
      <c r="AJ81" s="79">
        <v>595</v>
      </c>
      <c r="AK81" s="42">
        <f t="shared" si="3"/>
        <v>223125</v>
      </c>
    </row>
    <row r="82" spans="1:37" x14ac:dyDescent="0.25">
      <c r="A82" s="174"/>
      <c r="B82" s="1" t="s">
        <v>419</v>
      </c>
      <c r="C82" s="1"/>
      <c r="D82" s="1">
        <v>90</v>
      </c>
      <c r="E82" s="1">
        <v>60</v>
      </c>
      <c r="F82" s="1"/>
      <c r="G82" s="1"/>
      <c r="H82" s="1"/>
      <c r="I82" s="1"/>
      <c r="J82" s="1"/>
      <c r="K82" s="1"/>
      <c r="L82" s="1"/>
      <c r="M82" s="1"/>
      <c r="N82" s="1">
        <v>70</v>
      </c>
      <c r="O82" s="1"/>
      <c r="P82" s="1"/>
      <c r="Q82" s="1">
        <v>70</v>
      </c>
      <c r="R82" s="1"/>
      <c r="S82" s="1">
        <v>80</v>
      </c>
      <c r="T82" s="1">
        <v>220</v>
      </c>
      <c r="U82" s="1"/>
      <c r="V82" s="1"/>
      <c r="W82" s="1"/>
      <c r="X82" s="1"/>
      <c r="Y82" s="1"/>
      <c r="Z82" s="1"/>
      <c r="AA82" s="1">
        <v>45</v>
      </c>
      <c r="AB82" s="1"/>
      <c r="AC82" s="1"/>
      <c r="AD82" s="1"/>
      <c r="AE82" s="1"/>
      <c r="AF82" s="1"/>
      <c r="AG82" s="8"/>
      <c r="AH82" s="69">
        <v>70</v>
      </c>
      <c r="AI82" s="85">
        <f t="shared" si="2"/>
        <v>705</v>
      </c>
      <c r="AJ82" s="79">
        <v>595</v>
      </c>
      <c r="AK82" s="42">
        <f t="shared" si="3"/>
        <v>419475</v>
      </c>
    </row>
    <row r="83" spans="1:37" x14ac:dyDescent="0.25">
      <c r="A83" s="174"/>
      <c r="B83" s="1" t="s">
        <v>421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>
        <v>20</v>
      </c>
      <c r="N83" s="1"/>
      <c r="O83" s="1"/>
      <c r="P83" s="1"/>
      <c r="Q83" s="1"/>
      <c r="R83" s="1"/>
      <c r="S83" s="1">
        <v>80</v>
      </c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8"/>
      <c r="AH83" s="69"/>
      <c r="AI83" s="85">
        <f t="shared" si="2"/>
        <v>100</v>
      </c>
      <c r="AJ83" s="79">
        <v>595</v>
      </c>
      <c r="AK83" s="42">
        <f t="shared" si="3"/>
        <v>59500</v>
      </c>
    </row>
    <row r="84" spans="1:37" x14ac:dyDescent="0.25">
      <c r="A84" s="174"/>
      <c r="B84" s="1" t="s">
        <v>422</v>
      </c>
      <c r="C84" s="1"/>
      <c r="D84" s="1"/>
      <c r="E84" s="1">
        <v>134</v>
      </c>
      <c r="F84" s="1"/>
      <c r="G84" s="1"/>
      <c r="H84" s="1"/>
      <c r="I84" s="1"/>
      <c r="J84" s="1"/>
      <c r="K84" s="1"/>
      <c r="L84" s="1"/>
      <c r="M84" s="1">
        <f>80+60</f>
        <v>140</v>
      </c>
      <c r="N84" s="1"/>
      <c r="O84" s="1"/>
      <c r="P84" s="1"/>
      <c r="Q84" s="1">
        <v>45</v>
      </c>
      <c r="R84" s="1"/>
      <c r="S84" s="1"/>
      <c r="T84" s="1"/>
      <c r="U84" s="1"/>
      <c r="V84" s="1"/>
      <c r="W84" s="1"/>
      <c r="X84" s="1">
        <v>45</v>
      </c>
      <c r="Y84" s="1"/>
      <c r="Z84" s="1"/>
      <c r="AA84" s="1"/>
      <c r="AB84" s="1"/>
      <c r="AC84" s="1"/>
      <c r="AD84" s="1"/>
      <c r="AE84" s="1"/>
      <c r="AF84" s="1"/>
      <c r="AG84" s="8">
        <v>80</v>
      </c>
      <c r="AH84" s="69"/>
      <c r="AI84" s="85">
        <f t="shared" si="2"/>
        <v>444</v>
      </c>
      <c r="AJ84" s="79">
        <v>595</v>
      </c>
      <c r="AK84" s="42">
        <f t="shared" si="3"/>
        <v>264180</v>
      </c>
    </row>
    <row r="85" spans="1:37" x14ac:dyDescent="0.25">
      <c r="A85" s="174"/>
      <c r="B85" s="1" t="s">
        <v>423</v>
      </c>
      <c r="C85" s="1"/>
      <c r="D85" s="1"/>
      <c r="E85" s="1"/>
      <c r="F85" s="1"/>
      <c r="G85" s="1">
        <v>70</v>
      </c>
      <c r="H85" s="1"/>
      <c r="I85" s="1"/>
      <c r="J85" s="1"/>
      <c r="K85" s="1"/>
      <c r="L85" s="1">
        <v>80</v>
      </c>
      <c r="M85" s="1"/>
      <c r="N85" s="1"/>
      <c r="O85" s="1"/>
      <c r="P85" s="1"/>
      <c r="Q85" s="1">
        <v>45</v>
      </c>
      <c r="R85" s="1"/>
      <c r="S85" s="1">
        <v>80</v>
      </c>
      <c r="T85" s="1">
        <v>70</v>
      </c>
      <c r="U85" s="1"/>
      <c r="V85" s="1"/>
      <c r="W85" s="1"/>
      <c r="X85" s="1">
        <v>45</v>
      </c>
      <c r="Y85" s="1"/>
      <c r="Z85" s="1"/>
      <c r="AA85" s="1"/>
      <c r="AB85" s="1"/>
      <c r="AC85" s="1"/>
      <c r="AD85" s="1"/>
      <c r="AE85" s="1"/>
      <c r="AF85" s="1"/>
      <c r="AG85" s="8">
        <v>80</v>
      </c>
      <c r="AH85" s="69"/>
      <c r="AI85" s="85">
        <f t="shared" si="2"/>
        <v>470</v>
      </c>
      <c r="AJ85" s="79">
        <v>595</v>
      </c>
      <c r="AK85" s="42">
        <f t="shared" si="3"/>
        <v>279650</v>
      </c>
    </row>
    <row r="86" spans="1:37" x14ac:dyDescent="0.25">
      <c r="A86" s="174"/>
      <c r="B86" s="1" t="s">
        <v>425</v>
      </c>
      <c r="C86" s="1"/>
      <c r="D86" s="1"/>
      <c r="E86" s="1">
        <v>115</v>
      </c>
      <c r="F86" s="1"/>
      <c r="G86" s="1"/>
      <c r="H86" s="1"/>
      <c r="I86" s="1"/>
      <c r="J86" s="1"/>
      <c r="K86" s="1">
        <v>60</v>
      </c>
      <c r="L86" s="1"/>
      <c r="M86" s="1"/>
      <c r="N86" s="1"/>
      <c r="O86" s="1"/>
      <c r="P86" s="1"/>
      <c r="Q86" s="1"/>
      <c r="R86" s="1"/>
      <c r="S86" s="1">
        <v>70</v>
      </c>
      <c r="T86">
        <v>70</v>
      </c>
      <c r="U86" s="1">
        <v>100</v>
      </c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8"/>
      <c r="AH86" s="69"/>
      <c r="AI86" s="85">
        <f t="shared" si="2"/>
        <v>415</v>
      </c>
      <c r="AJ86" s="79">
        <v>595</v>
      </c>
      <c r="AK86" s="42">
        <f t="shared" si="3"/>
        <v>246925</v>
      </c>
    </row>
    <row r="87" spans="1:37" x14ac:dyDescent="0.25">
      <c r="A87" s="174"/>
      <c r="B87" s="1" t="s">
        <v>427</v>
      </c>
      <c r="C87" s="1"/>
      <c r="D87" s="1"/>
      <c r="E87" s="1">
        <v>70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>
        <v>60</v>
      </c>
      <c r="Y87" s="1"/>
      <c r="Z87" s="1"/>
      <c r="AA87" s="1"/>
      <c r="AB87" s="1"/>
      <c r="AC87" s="1"/>
      <c r="AD87" s="1">
        <v>60</v>
      </c>
      <c r="AE87" s="1"/>
      <c r="AF87" s="1"/>
      <c r="AG87" s="8"/>
      <c r="AH87" s="69"/>
      <c r="AI87" s="85">
        <f t="shared" si="2"/>
        <v>190</v>
      </c>
      <c r="AJ87" s="79">
        <v>595</v>
      </c>
      <c r="AK87" s="42">
        <f t="shared" si="3"/>
        <v>113050</v>
      </c>
    </row>
    <row r="88" spans="1:37" x14ac:dyDescent="0.25">
      <c r="A88" s="174"/>
      <c r="B88" s="1" t="s">
        <v>428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8"/>
      <c r="AH88" s="69"/>
      <c r="AI88" s="85">
        <f t="shared" si="2"/>
        <v>0</v>
      </c>
      <c r="AJ88" s="79">
        <v>595</v>
      </c>
      <c r="AK88" s="42">
        <f t="shared" si="3"/>
        <v>0</v>
      </c>
    </row>
    <row r="89" spans="1:37" x14ac:dyDescent="0.25">
      <c r="A89" s="174"/>
      <c r="B89" s="1" t="s">
        <v>429</v>
      </c>
      <c r="C89" s="1"/>
      <c r="D89" s="1"/>
      <c r="E89" s="1"/>
      <c r="F89" s="1"/>
      <c r="G89" s="1"/>
      <c r="H89" s="1"/>
      <c r="I89" s="1"/>
      <c r="J89" s="1"/>
      <c r="K89" s="1">
        <v>80</v>
      </c>
      <c r="L89" s="1"/>
      <c r="M89" s="1"/>
      <c r="N89" s="1"/>
      <c r="O89" s="1"/>
      <c r="P89" s="1"/>
      <c r="Q89" s="1"/>
      <c r="R89" s="1"/>
      <c r="S89" s="1"/>
      <c r="T89" s="1">
        <v>70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8"/>
      <c r="AH89" s="69"/>
      <c r="AI89" s="85">
        <f t="shared" si="2"/>
        <v>150</v>
      </c>
      <c r="AJ89" s="79">
        <v>595</v>
      </c>
      <c r="AK89" s="42">
        <f t="shared" si="3"/>
        <v>89250</v>
      </c>
    </row>
    <row r="90" spans="1:37" x14ac:dyDescent="0.25">
      <c r="A90" s="174"/>
      <c r="B90" s="1" t="s">
        <v>430</v>
      </c>
      <c r="C90" s="1"/>
      <c r="D90" s="1"/>
      <c r="E90" s="1">
        <v>45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>
        <v>40</v>
      </c>
      <c r="R90" s="1">
        <v>45</v>
      </c>
      <c r="S90" s="1"/>
      <c r="T90" s="1"/>
      <c r="U90" s="1"/>
      <c r="V90" s="1"/>
      <c r="W90" s="1"/>
      <c r="X90" s="1">
        <v>45</v>
      </c>
      <c r="Y90" s="1"/>
      <c r="Z90" s="1"/>
      <c r="AA90" s="1"/>
      <c r="AB90" s="1"/>
      <c r="AC90" s="1"/>
      <c r="AD90" s="1">
        <v>70</v>
      </c>
      <c r="AE90" s="1"/>
      <c r="AF90" s="1"/>
      <c r="AG90" s="8"/>
      <c r="AH90" s="69"/>
      <c r="AI90" s="85">
        <f t="shared" si="2"/>
        <v>245</v>
      </c>
      <c r="AJ90" s="79">
        <v>595</v>
      </c>
      <c r="AK90" s="42">
        <f t="shared" si="3"/>
        <v>145775</v>
      </c>
    </row>
    <row r="91" spans="1:37" x14ac:dyDescent="0.25">
      <c r="A91" s="174"/>
      <c r="B91" s="1" t="s">
        <v>432</v>
      </c>
      <c r="C91" s="1"/>
      <c r="D91" s="1"/>
      <c r="E91" s="1"/>
      <c r="F91" s="1"/>
      <c r="G91" s="1"/>
      <c r="H91" s="1"/>
      <c r="I91" s="1">
        <v>45</v>
      </c>
      <c r="J91" s="1"/>
      <c r="K91" s="1"/>
      <c r="L91" s="1"/>
      <c r="M91" s="1"/>
      <c r="N91" s="1">
        <v>70</v>
      </c>
      <c r="O91" s="1"/>
      <c r="P91" s="1"/>
      <c r="Q91" s="1">
        <v>45</v>
      </c>
      <c r="R91" s="1"/>
      <c r="S91" s="1">
        <v>90</v>
      </c>
      <c r="T91" s="1"/>
      <c r="U91" s="1"/>
      <c r="V91" s="1"/>
      <c r="W91" s="1"/>
      <c r="X91" s="1">
        <v>45</v>
      </c>
      <c r="Y91" s="1"/>
      <c r="Z91" s="1"/>
      <c r="AA91" s="1"/>
      <c r="AB91" s="1"/>
      <c r="AC91" s="1"/>
      <c r="AD91" s="1"/>
      <c r="AE91" s="1"/>
      <c r="AF91" s="1"/>
      <c r="AG91" s="8">
        <v>60</v>
      </c>
      <c r="AH91" s="69">
        <v>70</v>
      </c>
      <c r="AI91" s="85">
        <f t="shared" si="2"/>
        <v>425</v>
      </c>
      <c r="AJ91" s="79">
        <v>595</v>
      </c>
      <c r="AK91" s="42">
        <f t="shared" si="3"/>
        <v>252875</v>
      </c>
    </row>
    <row r="92" spans="1:37" x14ac:dyDescent="0.25">
      <c r="A92" s="174"/>
      <c r="B92" s="1" t="s">
        <v>434</v>
      </c>
      <c r="C92" s="1"/>
      <c r="D92" s="1"/>
      <c r="E92" s="1">
        <v>75</v>
      </c>
      <c r="F92" s="1"/>
      <c r="G92" s="1"/>
      <c r="H92" s="1"/>
      <c r="I92" s="1"/>
      <c r="J92" s="1">
        <v>95</v>
      </c>
      <c r="K92" s="1"/>
      <c r="L92" s="1"/>
      <c r="M92" s="1"/>
      <c r="N92" s="1"/>
      <c r="O92" s="1"/>
      <c r="P92" s="1"/>
      <c r="Q92" s="1"/>
      <c r="R92" s="1">
        <v>100</v>
      </c>
      <c r="S92" s="1"/>
      <c r="T92" s="1"/>
      <c r="U92" s="1"/>
      <c r="V92" s="1"/>
      <c r="W92" s="1"/>
      <c r="X92" s="1">
        <v>45</v>
      </c>
      <c r="Y92" s="1"/>
      <c r="Z92" s="1"/>
      <c r="AA92" s="1"/>
      <c r="AB92" s="1"/>
      <c r="AC92" s="1"/>
      <c r="AD92" s="1"/>
      <c r="AE92" s="1"/>
      <c r="AF92" s="1"/>
      <c r="AG92" s="8"/>
      <c r="AH92" s="69"/>
      <c r="AI92" s="85">
        <f t="shared" si="2"/>
        <v>315</v>
      </c>
      <c r="AJ92" s="79">
        <v>595</v>
      </c>
      <c r="AK92" s="42">
        <f t="shared" si="3"/>
        <v>187425</v>
      </c>
    </row>
    <row r="93" spans="1:37" x14ac:dyDescent="0.25">
      <c r="A93" s="174"/>
      <c r="B93" s="1" t="s">
        <v>436</v>
      </c>
      <c r="C93" s="1"/>
      <c r="D93" s="1">
        <v>80</v>
      </c>
      <c r="E93" s="1"/>
      <c r="F93" s="1"/>
      <c r="G93" s="1"/>
      <c r="H93" s="1">
        <v>70</v>
      </c>
      <c r="I93" s="1"/>
      <c r="J93" s="1">
        <v>80</v>
      </c>
      <c r="K93" s="1"/>
      <c r="L93" s="1"/>
      <c r="M93" s="1">
        <f>80+70</f>
        <v>150</v>
      </c>
      <c r="N93" s="1"/>
      <c r="O93" s="1"/>
      <c r="P93" s="1"/>
      <c r="Q93" s="1"/>
      <c r="R93" s="1">
        <v>45</v>
      </c>
      <c r="S93" s="1">
        <v>45</v>
      </c>
      <c r="T93" s="1"/>
      <c r="U93" s="1"/>
      <c r="V93" s="1"/>
      <c r="W93" s="1"/>
      <c r="X93" s="1">
        <v>80</v>
      </c>
      <c r="Y93" s="1"/>
      <c r="Z93" s="1"/>
      <c r="AA93" s="1">
        <v>70</v>
      </c>
      <c r="AB93" s="1"/>
      <c r="AC93" s="1"/>
      <c r="AD93" s="1"/>
      <c r="AE93" s="1"/>
      <c r="AF93" s="1">
        <v>80</v>
      </c>
      <c r="AG93" s="8"/>
      <c r="AH93" s="69"/>
      <c r="AI93" s="85">
        <f t="shared" si="2"/>
        <v>700</v>
      </c>
      <c r="AJ93" s="79">
        <v>595</v>
      </c>
      <c r="AK93" s="42">
        <f t="shared" si="3"/>
        <v>416500</v>
      </c>
    </row>
    <row r="94" spans="1:37" x14ac:dyDescent="0.25">
      <c r="A94" s="174"/>
      <c r="B94" s="1" t="s">
        <v>437</v>
      </c>
      <c r="C94" s="1"/>
      <c r="D94" s="1"/>
      <c r="E94" s="1"/>
      <c r="F94" s="1"/>
      <c r="G94" s="1"/>
      <c r="H94" s="1"/>
      <c r="I94" s="1"/>
      <c r="J94" s="1">
        <v>60</v>
      </c>
      <c r="K94" s="1"/>
      <c r="L94" s="1"/>
      <c r="M94" s="1">
        <v>45</v>
      </c>
      <c r="N94" s="1"/>
      <c r="O94" s="1"/>
      <c r="P94" s="1"/>
      <c r="Q94" s="1"/>
      <c r="R94" s="1"/>
      <c r="S94" s="1">
        <v>45</v>
      </c>
      <c r="T94" s="1"/>
      <c r="U94" s="1"/>
      <c r="V94" s="1"/>
      <c r="W94" s="1"/>
      <c r="X94" s="1">
        <v>80</v>
      </c>
      <c r="Y94" s="1"/>
      <c r="Z94" s="1"/>
      <c r="AA94" s="1"/>
      <c r="AB94" s="1">
        <v>10</v>
      </c>
      <c r="AC94" s="1"/>
      <c r="AD94" s="1"/>
      <c r="AE94" s="1"/>
      <c r="AF94" s="1"/>
      <c r="AG94" s="8"/>
      <c r="AH94" s="69"/>
      <c r="AI94" s="85">
        <f t="shared" si="2"/>
        <v>240</v>
      </c>
      <c r="AJ94" s="79">
        <v>595</v>
      </c>
      <c r="AK94" s="42">
        <f t="shared" si="3"/>
        <v>142800</v>
      </c>
    </row>
    <row r="95" spans="1:37" x14ac:dyDescent="0.25">
      <c r="A95" s="174"/>
      <c r="B95" s="1" t="s">
        <v>438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>
        <v>70</v>
      </c>
      <c r="O95" s="1"/>
      <c r="P95" s="1"/>
      <c r="Q95" s="1"/>
      <c r="R95" s="1">
        <v>60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>
        <v>70</v>
      </c>
      <c r="AD95" s="1"/>
      <c r="AE95" s="1"/>
      <c r="AF95" s="1"/>
      <c r="AG95" s="8">
        <v>60</v>
      </c>
      <c r="AH95" s="69"/>
      <c r="AI95" s="85">
        <f t="shared" si="2"/>
        <v>260</v>
      </c>
      <c r="AJ95" s="79">
        <v>595</v>
      </c>
      <c r="AK95" s="42">
        <f t="shared" si="3"/>
        <v>154700</v>
      </c>
    </row>
    <row r="96" spans="1:37" x14ac:dyDescent="0.25">
      <c r="A96" s="174"/>
      <c r="B96" s="1" t="s">
        <v>440</v>
      </c>
      <c r="C96" s="1"/>
      <c r="D96" s="1">
        <v>90</v>
      </c>
      <c r="E96" s="1"/>
      <c r="F96" s="1"/>
      <c r="G96" s="1"/>
      <c r="H96" s="1"/>
      <c r="I96" s="1">
        <v>80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>
        <v>90</v>
      </c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60</v>
      </c>
      <c r="AF96" s="1"/>
      <c r="AG96" s="8"/>
      <c r="AH96" s="69"/>
      <c r="AI96" s="85">
        <f t="shared" si="2"/>
        <v>320</v>
      </c>
      <c r="AJ96" s="79">
        <v>595</v>
      </c>
      <c r="AK96" s="42">
        <f t="shared" si="3"/>
        <v>190400</v>
      </c>
    </row>
    <row r="97" spans="1:37" x14ac:dyDescent="0.25">
      <c r="A97" s="174"/>
      <c r="B97" s="1" t="s">
        <v>441</v>
      </c>
      <c r="C97" s="1"/>
      <c r="D97" s="1"/>
      <c r="E97" s="1"/>
      <c r="F97" s="1"/>
      <c r="G97" s="1"/>
      <c r="H97" s="1"/>
      <c r="I97" s="1"/>
      <c r="J97" s="1"/>
      <c r="K97" s="1"/>
      <c r="L97" s="1">
        <v>60</v>
      </c>
      <c r="M97" s="1"/>
      <c r="N97" s="1">
        <v>70</v>
      </c>
      <c r="O97" s="1"/>
      <c r="P97" s="1"/>
      <c r="Q97" s="1"/>
      <c r="R97" s="1">
        <v>45</v>
      </c>
      <c r="S97" s="1"/>
      <c r="T97" s="1">
        <v>45</v>
      </c>
      <c r="U97" s="1"/>
      <c r="V97" s="1"/>
      <c r="W97" s="1"/>
      <c r="X97" s="1"/>
      <c r="Y97" s="1"/>
      <c r="Z97" s="1"/>
      <c r="AA97" s="1">
        <v>120</v>
      </c>
      <c r="AB97" s="1"/>
      <c r="AC97" s="1"/>
      <c r="AD97" s="1"/>
      <c r="AE97" s="1"/>
      <c r="AF97" s="1"/>
      <c r="AG97" s="8"/>
      <c r="AH97" s="69"/>
      <c r="AI97" s="85">
        <f t="shared" si="2"/>
        <v>340</v>
      </c>
      <c r="AJ97" s="79">
        <v>595</v>
      </c>
      <c r="AK97" s="42">
        <f t="shared" si="3"/>
        <v>202300</v>
      </c>
    </row>
    <row r="98" spans="1:37" x14ac:dyDescent="0.25">
      <c r="A98" s="174"/>
      <c r="B98" s="1" t="s">
        <v>443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>
        <v>45</v>
      </c>
      <c r="W98" s="1"/>
      <c r="X98" s="1"/>
      <c r="Y98" s="1"/>
      <c r="Z98" s="1"/>
      <c r="AA98" s="1"/>
      <c r="AB98" s="1">
        <v>90</v>
      </c>
      <c r="AC98" s="1"/>
      <c r="AD98" s="1"/>
      <c r="AE98" s="1">
        <v>70</v>
      </c>
      <c r="AF98" s="1"/>
      <c r="AG98" s="8"/>
      <c r="AH98" s="69"/>
      <c r="AI98" s="85">
        <f t="shared" si="2"/>
        <v>205</v>
      </c>
      <c r="AJ98" s="79">
        <v>595</v>
      </c>
      <c r="AK98" s="42">
        <f t="shared" si="3"/>
        <v>121975</v>
      </c>
    </row>
    <row r="99" spans="1:37" x14ac:dyDescent="0.25">
      <c r="A99" s="174"/>
      <c r="B99" s="1" t="s">
        <v>444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>
        <v>85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8"/>
      <c r="AH99" s="69">
        <v>70</v>
      </c>
      <c r="AI99" s="85">
        <f t="shared" si="2"/>
        <v>155</v>
      </c>
      <c r="AJ99" s="79">
        <v>595</v>
      </c>
      <c r="AK99" s="42">
        <f t="shared" si="3"/>
        <v>92225</v>
      </c>
    </row>
    <row r="100" spans="1:37" x14ac:dyDescent="0.25">
      <c r="A100" s="174"/>
      <c r="B100" s="1" t="s">
        <v>445</v>
      </c>
      <c r="C100" s="1"/>
      <c r="D100" s="1">
        <v>45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>
        <v>80</v>
      </c>
      <c r="Q100" s="1">
        <v>45</v>
      </c>
      <c r="R100" s="1">
        <v>80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>
        <v>80</v>
      </c>
      <c r="AE100" s="1"/>
      <c r="AF100" s="1"/>
      <c r="AG100" s="8"/>
      <c r="AH100" s="69"/>
      <c r="AI100" s="85">
        <f t="shared" si="2"/>
        <v>330</v>
      </c>
      <c r="AJ100" s="79">
        <v>595</v>
      </c>
      <c r="AK100" s="42">
        <f t="shared" si="3"/>
        <v>196350</v>
      </c>
    </row>
    <row r="101" spans="1:37" x14ac:dyDescent="0.25">
      <c r="A101" s="174"/>
      <c r="B101" s="1" t="s">
        <v>446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8"/>
      <c r="AH101" s="69"/>
      <c r="AI101" s="85">
        <f t="shared" si="2"/>
        <v>0</v>
      </c>
      <c r="AJ101" s="79">
        <v>595</v>
      </c>
      <c r="AK101" s="42">
        <f t="shared" si="3"/>
        <v>0</v>
      </c>
    </row>
    <row r="102" spans="1:37" x14ac:dyDescent="0.25">
      <c r="A102" s="174"/>
      <c r="B102" s="1" t="s">
        <v>447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>
        <f>80+70</f>
        <v>150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>
        <v>45</v>
      </c>
      <c r="Y102" s="1"/>
      <c r="Z102" s="1"/>
      <c r="AA102" s="1"/>
      <c r="AB102" s="1"/>
      <c r="AC102" s="1">
        <v>80</v>
      </c>
      <c r="AD102" s="1"/>
      <c r="AE102" s="1"/>
      <c r="AF102" s="1"/>
      <c r="AG102" s="8"/>
      <c r="AH102" s="69"/>
      <c r="AI102" s="85">
        <f t="shared" si="2"/>
        <v>275</v>
      </c>
      <c r="AJ102" s="79">
        <v>595</v>
      </c>
      <c r="AK102" s="42">
        <f t="shared" si="3"/>
        <v>163625</v>
      </c>
    </row>
    <row r="103" spans="1:37" x14ac:dyDescent="0.25">
      <c r="A103" s="174"/>
      <c r="B103" s="1" t="s">
        <v>449</v>
      </c>
      <c r="C103" s="1"/>
      <c r="D103" s="1">
        <v>60</v>
      </c>
      <c r="E103" s="1"/>
      <c r="F103" s="1">
        <v>60</v>
      </c>
      <c r="G103" s="1"/>
      <c r="H103" s="1"/>
      <c r="I103" s="1"/>
      <c r="J103" s="1"/>
      <c r="K103" s="1">
        <v>40</v>
      </c>
      <c r="L103" s="1"/>
      <c r="M103" s="1"/>
      <c r="N103" s="1"/>
      <c r="O103" s="1"/>
      <c r="P103" s="1">
        <v>60</v>
      </c>
      <c r="Q103" s="1"/>
      <c r="R103" s="1"/>
      <c r="S103" s="1">
        <v>45</v>
      </c>
      <c r="T103" s="1"/>
      <c r="U103" s="1"/>
      <c r="V103" s="1"/>
      <c r="W103" s="1"/>
      <c r="X103" s="1"/>
      <c r="Y103" s="1"/>
      <c r="Z103" s="1"/>
      <c r="AA103" s="1"/>
      <c r="AB103" s="1">
        <v>60</v>
      </c>
      <c r="AC103" s="1"/>
      <c r="AD103" s="1"/>
      <c r="AE103" s="1"/>
      <c r="AF103" s="1"/>
      <c r="AG103" s="8"/>
      <c r="AH103" s="69">
        <v>10</v>
      </c>
      <c r="AI103" s="85">
        <f t="shared" si="2"/>
        <v>335</v>
      </c>
      <c r="AJ103" s="79">
        <v>595</v>
      </c>
      <c r="AK103" s="42">
        <f t="shared" si="3"/>
        <v>199325</v>
      </c>
    </row>
    <row r="104" spans="1:37" x14ac:dyDescent="0.25">
      <c r="A104" s="174"/>
      <c r="B104" s="1" t="s">
        <v>451</v>
      </c>
      <c r="C104" s="1"/>
      <c r="D104" s="1"/>
      <c r="E104" s="1"/>
      <c r="F104" s="1"/>
      <c r="G104" s="1"/>
      <c r="H104" s="1"/>
      <c r="I104" s="1"/>
      <c r="J104" s="1"/>
      <c r="K104" s="1">
        <v>70</v>
      </c>
      <c r="L104" s="1"/>
      <c r="M104" s="1"/>
      <c r="N104" s="1"/>
      <c r="O104" s="1"/>
      <c r="P104" s="1"/>
      <c r="Q104" s="1"/>
      <c r="R104" s="1"/>
      <c r="S104" s="1"/>
      <c r="T104" s="1">
        <v>70</v>
      </c>
      <c r="U104" s="1"/>
      <c r="V104" s="1"/>
      <c r="W104" s="1"/>
      <c r="X104" s="1">
        <v>60</v>
      </c>
      <c r="Y104" s="1"/>
      <c r="Z104" s="1"/>
      <c r="AA104" s="1"/>
      <c r="AB104" s="1">
        <v>100</v>
      </c>
      <c r="AC104" s="1"/>
      <c r="AD104" s="1"/>
      <c r="AE104" s="1"/>
      <c r="AF104" s="1"/>
      <c r="AG104" s="8"/>
      <c r="AH104" s="69"/>
      <c r="AI104" s="85">
        <f t="shared" si="2"/>
        <v>300</v>
      </c>
      <c r="AJ104" s="79">
        <v>595</v>
      </c>
      <c r="AK104" s="42">
        <f t="shared" si="3"/>
        <v>178500</v>
      </c>
    </row>
    <row r="105" spans="1:37" x14ac:dyDescent="0.25">
      <c r="A105" s="174"/>
      <c r="B105" s="1" t="s">
        <v>453</v>
      </c>
      <c r="C105" s="1"/>
      <c r="D105" s="1"/>
      <c r="E105" s="1"/>
      <c r="F105" s="1"/>
      <c r="G105" s="1"/>
      <c r="H105" s="1">
        <v>90</v>
      </c>
      <c r="I105" s="1"/>
      <c r="J105" s="1"/>
      <c r="K105" s="1">
        <v>40</v>
      </c>
      <c r="L105" s="1"/>
      <c r="M105" s="1"/>
      <c r="N105" s="1">
        <f>70+20</f>
        <v>90</v>
      </c>
      <c r="O105" s="1"/>
      <c r="P105" s="1"/>
      <c r="Q105" s="1"/>
      <c r="R105" s="1"/>
      <c r="S105" s="1"/>
      <c r="T105" s="1">
        <v>65</v>
      </c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8"/>
      <c r="AH105" s="69"/>
      <c r="AI105" s="85">
        <f t="shared" si="2"/>
        <v>285</v>
      </c>
      <c r="AJ105" s="79">
        <v>595</v>
      </c>
      <c r="AK105" s="42">
        <f t="shared" si="3"/>
        <v>169575</v>
      </c>
    </row>
    <row r="106" spans="1:37" x14ac:dyDescent="0.25">
      <c r="A106" s="174"/>
      <c r="B106" s="1" t="s">
        <v>455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8"/>
      <c r="AH106" s="69"/>
      <c r="AI106" s="85">
        <f t="shared" si="2"/>
        <v>0</v>
      </c>
      <c r="AJ106" s="79">
        <v>595</v>
      </c>
      <c r="AK106" s="42">
        <f t="shared" si="3"/>
        <v>0</v>
      </c>
    </row>
    <row r="107" spans="1:37" x14ac:dyDescent="0.25">
      <c r="A107" s="174"/>
      <c r="B107" s="1" t="s">
        <v>457</v>
      </c>
      <c r="C107" s="1"/>
      <c r="D107" s="1"/>
      <c r="E107" s="1"/>
      <c r="F107" s="1"/>
      <c r="G107" s="1"/>
      <c r="H107" s="1"/>
      <c r="I107" s="1"/>
      <c r="J107" s="1"/>
      <c r="K107" s="1"/>
      <c r="L107" s="1">
        <f>70+45</f>
        <v>115</v>
      </c>
      <c r="M107" s="1"/>
      <c r="N107" s="1"/>
      <c r="O107" s="1"/>
      <c r="P107" s="1"/>
      <c r="Q107" s="1"/>
      <c r="R107" s="1">
        <v>60</v>
      </c>
      <c r="S107" s="1"/>
      <c r="T107" s="1">
        <v>60</v>
      </c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8"/>
      <c r="AH107" s="69"/>
      <c r="AI107" s="85">
        <f t="shared" si="2"/>
        <v>235</v>
      </c>
      <c r="AJ107" s="79">
        <v>595</v>
      </c>
      <c r="AK107" s="42">
        <f t="shared" si="3"/>
        <v>139825</v>
      </c>
    </row>
    <row r="108" spans="1:37" x14ac:dyDescent="0.25">
      <c r="A108" s="174"/>
      <c r="B108" s="1" t="s">
        <v>459</v>
      </c>
      <c r="C108" s="1"/>
      <c r="D108" s="1"/>
      <c r="E108" s="1">
        <v>80</v>
      </c>
      <c r="F108" s="1"/>
      <c r="G108" s="1"/>
      <c r="H108" s="1"/>
      <c r="I108" s="1"/>
      <c r="J108" s="1"/>
      <c r="K108" s="1"/>
      <c r="L108" s="1"/>
      <c r="M108" s="1"/>
      <c r="N108" s="1">
        <v>85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>
        <v>70</v>
      </c>
      <c r="AE108" s="1"/>
      <c r="AF108" s="1"/>
      <c r="AG108" s="8"/>
      <c r="AH108" s="69">
        <v>70</v>
      </c>
      <c r="AI108" s="85">
        <f t="shared" si="2"/>
        <v>305</v>
      </c>
      <c r="AJ108" s="79">
        <v>595</v>
      </c>
      <c r="AK108" s="42">
        <f t="shared" si="3"/>
        <v>181475</v>
      </c>
    </row>
    <row r="109" spans="1:37" x14ac:dyDescent="0.25">
      <c r="A109" s="174"/>
      <c r="B109" s="1" t="s">
        <v>461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>
        <f>20+40</f>
        <v>60</v>
      </c>
      <c r="N109" s="1"/>
      <c r="O109" s="1"/>
      <c r="P109" s="1">
        <v>45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8"/>
      <c r="AH109" s="69"/>
      <c r="AI109" s="85">
        <f t="shared" si="2"/>
        <v>105</v>
      </c>
      <c r="AJ109" s="79">
        <v>595</v>
      </c>
      <c r="AK109" s="42">
        <f t="shared" si="3"/>
        <v>62475</v>
      </c>
    </row>
    <row r="110" spans="1:37" x14ac:dyDescent="0.25">
      <c r="A110" s="174"/>
      <c r="B110" s="1" t="s">
        <v>463</v>
      </c>
      <c r="C110" s="1"/>
      <c r="D110" s="1"/>
      <c r="E110" s="1"/>
      <c r="F110" s="1">
        <v>80</v>
      </c>
      <c r="G110" s="1"/>
      <c r="H110" s="1"/>
      <c r="I110" s="1"/>
      <c r="J110" s="1"/>
      <c r="K110" s="1"/>
      <c r="L110" s="1"/>
      <c r="M110" s="1">
        <v>60</v>
      </c>
      <c r="N110" s="1"/>
      <c r="O110" s="1"/>
      <c r="P110" s="1"/>
      <c r="Q110" s="1"/>
      <c r="R110" s="1"/>
      <c r="S110" s="1"/>
      <c r="U110" s="1">
        <v>60</v>
      </c>
      <c r="V110" s="1"/>
      <c r="W110" s="1"/>
      <c r="X110" s="1"/>
      <c r="Y110" s="1"/>
      <c r="Z110" s="1"/>
      <c r="AA110" s="1"/>
      <c r="AB110" s="1"/>
      <c r="AC110" s="1"/>
      <c r="AD110" s="1"/>
      <c r="AE110" s="1">
        <v>80</v>
      </c>
      <c r="AF110" s="1"/>
      <c r="AG110" s="8"/>
      <c r="AH110" s="69"/>
      <c r="AI110" s="85">
        <f t="shared" si="2"/>
        <v>280</v>
      </c>
      <c r="AJ110" s="79">
        <v>595</v>
      </c>
      <c r="AK110" s="42">
        <f t="shared" si="3"/>
        <v>166600</v>
      </c>
    </row>
    <row r="111" spans="1:37" x14ac:dyDescent="0.25">
      <c r="A111" s="174"/>
      <c r="B111" s="1" t="s">
        <v>464</v>
      </c>
      <c r="C111" s="1"/>
      <c r="D111" s="1"/>
      <c r="E111" s="1">
        <v>45</v>
      </c>
      <c r="F111" s="1"/>
      <c r="G111" s="1"/>
      <c r="H111" s="1"/>
      <c r="I111" s="1"/>
      <c r="J111" s="1"/>
      <c r="K111" s="1"/>
      <c r="L111" s="1"/>
      <c r="M111" s="1"/>
      <c r="N111" s="1"/>
      <c r="O111" s="1">
        <v>90</v>
      </c>
      <c r="P111" s="1"/>
      <c r="Q111" s="1"/>
      <c r="R111" s="1"/>
      <c r="S111" s="1">
        <v>70</v>
      </c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8"/>
      <c r="AH111" s="69"/>
      <c r="AI111" s="85">
        <f t="shared" si="2"/>
        <v>205</v>
      </c>
      <c r="AJ111" s="79">
        <v>595</v>
      </c>
      <c r="AK111" s="42">
        <f t="shared" si="3"/>
        <v>121975</v>
      </c>
    </row>
    <row r="112" spans="1:37" x14ac:dyDescent="0.25">
      <c r="A112" s="174"/>
      <c r="B112" s="1" t="s">
        <v>466</v>
      </c>
      <c r="C112" s="1"/>
      <c r="D112" s="1"/>
      <c r="E112" s="1"/>
      <c r="F112" s="1"/>
      <c r="G112" s="1">
        <v>80</v>
      </c>
      <c r="H112" s="1"/>
      <c r="I112" s="1"/>
      <c r="J112" s="1">
        <v>45</v>
      </c>
      <c r="K112" s="1"/>
      <c r="L112" s="1"/>
      <c r="M112" s="1">
        <v>80</v>
      </c>
      <c r="N112" s="1">
        <v>70</v>
      </c>
      <c r="O112" s="1"/>
      <c r="P112" s="1"/>
      <c r="Q112" s="1"/>
      <c r="R112" s="1"/>
      <c r="S112" s="1"/>
      <c r="T112" s="1"/>
      <c r="U112" s="1"/>
      <c r="V112" s="1"/>
      <c r="W112" s="1"/>
      <c r="X112" s="1">
        <v>80</v>
      </c>
      <c r="Y112" s="1"/>
      <c r="Z112" s="1"/>
      <c r="AA112" s="1"/>
      <c r="AB112" s="1"/>
      <c r="AC112" s="1"/>
      <c r="AD112" s="1"/>
      <c r="AE112" s="1"/>
      <c r="AF112" s="1"/>
      <c r="AG112" s="8"/>
      <c r="AH112" s="69"/>
      <c r="AI112" s="85">
        <f t="shared" si="2"/>
        <v>355</v>
      </c>
      <c r="AJ112" s="79">
        <v>595</v>
      </c>
      <c r="AK112" s="42">
        <f t="shared" si="3"/>
        <v>211225</v>
      </c>
    </row>
    <row r="113" spans="1:37" x14ac:dyDescent="0.25">
      <c r="A113" s="174"/>
      <c r="B113" s="1" t="s">
        <v>467</v>
      </c>
      <c r="C113" s="1"/>
      <c r="D113" s="1">
        <v>60</v>
      </c>
      <c r="E113" s="1"/>
      <c r="F113" s="1">
        <v>60</v>
      </c>
      <c r="G113" s="1"/>
      <c r="H113" s="1"/>
      <c r="I113" s="1"/>
      <c r="J113" s="1">
        <v>40</v>
      </c>
      <c r="K113" s="1"/>
      <c r="L113" s="1"/>
      <c r="M113" s="1"/>
      <c r="N113" s="1">
        <v>40</v>
      </c>
      <c r="O113" s="1"/>
      <c r="P113" s="1"/>
      <c r="Q113" s="1"/>
      <c r="R113" s="1"/>
      <c r="S113" s="1">
        <v>60</v>
      </c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>
        <v>60</v>
      </c>
      <c r="AF113" s="1"/>
      <c r="AG113" s="8"/>
      <c r="AH113" s="69"/>
      <c r="AI113" s="85">
        <f t="shared" si="2"/>
        <v>320</v>
      </c>
      <c r="AJ113" s="79">
        <v>595</v>
      </c>
      <c r="AK113" s="42">
        <f t="shared" si="3"/>
        <v>190400</v>
      </c>
    </row>
    <row r="114" spans="1:37" x14ac:dyDescent="0.25">
      <c r="A114" s="174"/>
      <c r="B114" s="4" t="s">
        <v>469</v>
      </c>
      <c r="C114" s="4"/>
      <c r="D114" s="4"/>
      <c r="E114" s="4"/>
      <c r="F114" s="4"/>
      <c r="G114" s="4"/>
      <c r="H114" s="4"/>
      <c r="I114" s="4"/>
      <c r="J114" s="4"/>
      <c r="K114" s="4">
        <f>50+45</f>
        <v>95</v>
      </c>
      <c r="L114" s="4"/>
      <c r="M114" s="4"/>
      <c r="N114" s="4">
        <v>70</v>
      </c>
      <c r="O114" s="4"/>
      <c r="P114" s="4"/>
      <c r="Q114" s="4"/>
      <c r="R114" s="4">
        <v>45</v>
      </c>
      <c r="S114" s="4"/>
      <c r="T114" s="4"/>
      <c r="U114" s="4"/>
      <c r="V114" s="4"/>
      <c r="W114" s="4"/>
      <c r="X114" s="4"/>
      <c r="Y114" s="4"/>
      <c r="Z114" s="4"/>
      <c r="AA114" s="4">
        <v>70</v>
      </c>
      <c r="AB114" s="4"/>
      <c r="AC114" s="4"/>
      <c r="AD114" s="4"/>
      <c r="AE114" s="4"/>
      <c r="AF114" s="4"/>
      <c r="AG114" s="9"/>
      <c r="AH114" s="91">
        <v>10</v>
      </c>
      <c r="AI114" s="85">
        <f t="shared" si="2"/>
        <v>290</v>
      </c>
      <c r="AJ114" s="79">
        <v>595</v>
      </c>
      <c r="AK114" s="42">
        <f t="shared" si="3"/>
        <v>172550</v>
      </c>
    </row>
    <row r="115" spans="1:37" x14ac:dyDescent="0.25">
      <c r="A115" s="175" t="s">
        <v>692</v>
      </c>
      <c r="B115" s="66" t="s">
        <v>472</v>
      </c>
      <c r="C115" s="66" t="s">
        <v>913</v>
      </c>
      <c r="D115" s="66"/>
      <c r="E115" s="66"/>
      <c r="F115" s="66">
        <v>20</v>
      </c>
      <c r="G115" s="66"/>
      <c r="H115" s="66"/>
      <c r="I115" s="66"/>
      <c r="J115" s="66"/>
      <c r="K115" s="66"/>
      <c r="L115" s="66"/>
      <c r="M115" s="66">
        <v>20</v>
      </c>
      <c r="N115" s="66"/>
      <c r="O115" s="66"/>
      <c r="P115" s="66"/>
      <c r="Q115" s="66"/>
      <c r="R115" s="66"/>
      <c r="S115" s="66"/>
      <c r="T115" s="66">
        <v>20</v>
      </c>
      <c r="U115" s="66"/>
      <c r="V115" s="66"/>
      <c r="W115" s="66"/>
      <c r="X115" s="66"/>
      <c r="Y115" s="66"/>
      <c r="Z115" s="66"/>
      <c r="AA115" s="66">
        <v>20</v>
      </c>
      <c r="AB115" s="66"/>
      <c r="AC115" s="66"/>
      <c r="AD115" s="66"/>
      <c r="AE115" s="66"/>
      <c r="AF115" s="66"/>
      <c r="AG115" s="80"/>
      <c r="AH115" s="67">
        <v>20</v>
      </c>
      <c r="AI115" s="85">
        <f t="shared" si="2"/>
        <v>100</v>
      </c>
      <c r="AJ115" s="79">
        <v>595</v>
      </c>
      <c r="AK115" s="42">
        <f t="shared" si="3"/>
        <v>59500</v>
      </c>
    </row>
    <row r="116" spans="1:37" x14ac:dyDescent="0.25">
      <c r="A116" s="176"/>
      <c r="B116" s="1" t="s">
        <v>474</v>
      </c>
      <c r="C116" s="1" t="s">
        <v>914</v>
      </c>
      <c r="D116" s="1"/>
      <c r="E116" s="1">
        <v>40</v>
      </c>
      <c r="F116" s="1"/>
      <c r="G116" s="1"/>
      <c r="H116" s="1"/>
      <c r="I116" s="1"/>
      <c r="J116" s="1">
        <v>10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>
        <v>20</v>
      </c>
      <c r="V116" s="1"/>
      <c r="W116" s="1"/>
      <c r="X116" s="1">
        <v>40</v>
      </c>
      <c r="Y116" s="1"/>
      <c r="Z116" s="1"/>
      <c r="AA116" s="1"/>
      <c r="AB116" s="1"/>
      <c r="AC116" s="1"/>
      <c r="AD116" s="1"/>
      <c r="AE116" s="1">
        <v>20</v>
      </c>
      <c r="AF116" s="1"/>
      <c r="AG116" s="8"/>
      <c r="AH116" s="69"/>
      <c r="AI116" s="85">
        <f t="shared" si="2"/>
        <v>130</v>
      </c>
      <c r="AJ116" s="79">
        <v>595</v>
      </c>
      <c r="AK116" s="42">
        <f t="shared" si="3"/>
        <v>77350</v>
      </c>
    </row>
    <row r="117" spans="1:37" x14ac:dyDescent="0.25">
      <c r="A117" s="176"/>
      <c r="B117" s="1" t="s">
        <v>477</v>
      </c>
      <c r="C117" s="1" t="s">
        <v>913</v>
      </c>
      <c r="D117" s="1"/>
      <c r="E117" s="1"/>
      <c r="F117" s="1"/>
      <c r="G117" s="1"/>
      <c r="H117" s="1"/>
      <c r="I117" s="1"/>
      <c r="J117" s="1">
        <v>40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>
        <v>40</v>
      </c>
      <c r="AB117" s="1"/>
      <c r="AC117" s="1"/>
      <c r="AD117" s="1"/>
      <c r="AE117" s="1"/>
      <c r="AF117" s="1"/>
      <c r="AG117" s="8"/>
      <c r="AH117" s="69"/>
      <c r="AI117" s="85">
        <f t="shared" si="2"/>
        <v>80</v>
      </c>
      <c r="AJ117" s="79">
        <v>695</v>
      </c>
      <c r="AK117" s="42">
        <f t="shared" si="3"/>
        <v>55600</v>
      </c>
    </row>
    <row r="118" spans="1:37" x14ac:dyDescent="0.25">
      <c r="A118" s="176"/>
      <c r="B118" s="1" t="s">
        <v>479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8"/>
      <c r="AH118" s="69"/>
      <c r="AI118" s="85">
        <f t="shared" si="2"/>
        <v>0</v>
      </c>
      <c r="AJ118" s="79">
        <v>595</v>
      </c>
      <c r="AK118" s="42">
        <f t="shared" si="3"/>
        <v>0</v>
      </c>
    </row>
    <row r="119" spans="1:37" x14ac:dyDescent="0.25">
      <c r="A119" s="176"/>
      <c r="B119" s="1" t="s">
        <v>480</v>
      </c>
      <c r="C119" s="1" t="s">
        <v>913</v>
      </c>
      <c r="D119" s="1"/>
      <c r="E119" s="1"/>
      <c r="F119" s="1"/>
      <c r="G119" s="1">
        <v>20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>
        <v>20</v>
      </c>
      <c r="V119" s="1"/>
      <c r="W119" s="1"/>
      <c r="X119" s="1"/>
      <c r="Y119" s="1"/>
      <c r="Z119" s="1"/>
      <c r="AA119" s="1"/>
      <c r="AB119" s="1">
        <v>20</v>
      </c>
      <c r="AC119" s="1"/>
      <c r="AD119" s="1"/>
      <c r="AE119" s="1"/>
      <c r="AF119" s="1"/>
      <c r="AG119" s="8"/>
      <c r="AH119" s="69"/>
      <c r="AI119" s="85">
        <f t="shared" si="2"/>
        <v>60</v>
      </c>
      <c r="AJ119" s="79">
        <v>595</v>
      </c>
      <c r="AK119" s="42">
        <f t="shared" si="3"/>
        <v>35700</v>
      </c>
    </row>
    <row r="120" spans="1:37" x14ac:dyDescent="0.25">
      <c r="A120" s="176"/>
      <c r="B120" s="1" t="s">
        <v>481</v>
      </c>
      <c r="C120" s="1" t="s">
        <v>913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8"/>
      <c r="AH120" s="69"/>
      <c r="AI120" s="85">
        <f t="shared" si="2"/>
        <v>0</v>
      </c>
      <c r="AJ120" s="79">
        <v>695</v>
      </c>
      <c r="AK120" s="42">
        <f t="shared" si="3"/>
        <v>0</v>
      </c>
    </row>
    <row r="121" spans="1:37" x14ac:dyDescent="0.25">
      <c r="A121" s="176"/>
      <c r="B121" s="1" t="s">
        <v>482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8"/>
      <c r="AH121" s="69"/>
      <c r="AI121" s="85">
        <f t="shared" si="2"/>
        <v>0</v>
      </c>
      <c r="AJ121" s="79">
        <v>595</v>
      </c>
      <c r="AK121" s="42">
        <f t="shared" si="3"/>
        <v>0</v>
      </c>
    </row>
    <row r="122" spans="1:37" x14ac:dyDescent="0.25">
      <c r="A122" s="176"/>
      <c r="B122" s="1" t="s">
        <v>483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8"/>
      <c r="AH122" s="69"/>
      <c r="AI122" s="85">
        <f t="shared" si="2"/>
        <v>0</v>
      </c>
      <c r="AJ122" s="79">
        <v>695</v>
      </c>
      <c r="AK122" s="42">
        <f t="shared" si="3"/>
        <v>0</v>
      </c>
    </row>
    <row r="123" spans="1:37" x14ac:dyDescent="0.25">
      <c r="A123" s="176"/>
      <c r="B123" s="1" t="s">
        <v>484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8"/>
      <c r="AH123" s="69"/>
      <c r="AI123" s="85">
        <f t="shared" si="2"/>
        <v>0</v>
      </c>
      <c r="AJ123" s="79">
        <v>695</v>
      </c>
      <c r="AK123" s="42">
        <f t="shared" si="3"/>
        <v>0</v>
      </c>
    </row>
    <row r="124" spans="1:37" x14ac:dyDescent="0.25">
      <c r="A124" s="176"/>
      <c r="B124" s="1" t="s">
        <v>485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8"/>
      <c r="AH124" s="69"/>
      <c r="AI124" s="85">
        <f t="shared" si="2"/>
        <v>0</v>
      </c>
      <c r="AJ124" s="79">
        <v>695</v>
      </c>
      <c r="AK124" s="42">
        <f t="shared" si="3"/>
        <v>0</v>
      </c>
    </row>
    <row r="125" spans="1:37" x14ac:dyDescent="0.25">
      <c r="A125" s="176"/>
      <c r="B125" s="1" t="s">
        <v>488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8"/>
      <c r="AH125" s="69"/>
      <c r="AI125" s="85">
        <f t="shared" si="2"/>
        <v>0</v>
      </c>
      <c r="AJ125" s="79">
        <v>695</v>
      </c>
      <c r="AK125" s="42">
        <f t="shared" si="3"/>
        <v>0</v>
      </c>
    </row>
    <row r="126" spans="1:37" x14ac:dyDescent="0.25">
      <c r="A126" s="176"/>
      <c r="B126" s="1" t="s">
        <v>489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8"/>
      <c r="AH126" s="69"/>
      <c r="AI126" s="85">
        <f t="shared" si="2"/>
        <v>0</v>
      </c>
      <c r="AJ126" s="79">
        <v>695</v>
      </c>
      <c r="AK126" s="42">
        <f t="shared" si="3"/>
        <v>0</v>
      </c>
    </row>
    <row r="127" spans="1:37" x14ac:dyDescent="0.25">
      <c r="A127" s="176"/>
      <c r="B127" s="1" t="s">
        <v>490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>
        <v>2.88</v>
      </c>
      <c r="X127" s="1"/>
      <c r="Y127" s="1"/>
      <c r="Z127" s="1"/>
      <c r="AA127" s="1">
        <v>4.32</v>
      </c>
      <c r="AB127" s="1"/>
      <c r="AC127" s="1"/>
      <c r="AD127" s="1"/>
      <c r="AE127" s="1"/>
      <c r="AF127" s="1"/>
      <c r="AG127" s="8"/>
      <c r="AH127" s="69"/>
      <c r="AI127" s="85">
        <f t="shared" si="2"/>
        <v>7.2</v>
      </c>
      <c r="AJ127" s="79">
        <v>695</v>
      </c>
      <c r="AK127" s="42">
        <f t="shared" si="3"/>
        <v>5004</v>
      </c>
    </row>
    <row r="128" spans="1:37" x14ac:dyDescent="0.25">
      <c r="A128" s="176"/>
      <c r="B128" s="1" t="s">
        <v>491</v>
      </c>
      <c r="C128" s="1"/>
      <c r="D128" s="1"/>
      <c r="E128" s="1"/>
      <c r="F128" s="1">
        <v>4.32</v>
      </c>
      <c r="G128" s="1"/>
      <c r="H128" s="1"/>
      <c r="I128" s="1"/>
      <c r="J128" s="1">
        <v>5.04</v>
      </c>
      <c r="K128" s="1"/>
      <c r="L128" s="1"/>
      <c r="M128" s="1">
        <v>4.3099999999999996</v>
      </c>
      <c r="N128" s="1"/>
      <c r="O128" s="1"/>
      <c r="P128" s="1"/>
      <c r="Q128" s="1">
        <v>4.3099999999999996</v>
      </c>
      <c r="R128" s="1"/>
      <c r="S128" s="1"/>
      <c r="T128" s="1">
        <v>4.3099999999999996</v>
      </c>
      <c r="U128" s="1"/>
      <c r="V128" s="1"/>
      <c r="W128" s="1"/>
      <c r="X128" s="1">
        <v>4.3099999999999996</v>
      </c>
      <c r="Y128" s="1"/>
      <c r="Z128" s="1"/>
      <c r="AA128" s="1"/>
      <c r="AB128" s="1"/>
      <c r="AC128" s="1"/>
      <c r="AD128" s="1"/>
      <c r="AE128" s="1"/>
      <c r="AF128" s="1"/>
      <c r="AG128" s="8"/>
      <c r="AH128" s="69"/>
      <c r="AI128" s="85">
        <f t="shared" si="2"/>
        <v>26.599999999999994</v>
      </c>
      <c r="AJ128" s="79">
        <v>695</v>
      </c>
      <c r="AK128" s="42">
        <f t="shared" si="3"/>
        <v>18486.999999999996</v>
      </c>
    </row>
    <row r="129" spans="1:37" x14ac:dyDescent="0.25">
      <c r="A129" s="176"/>
      <c r="B129" s="1" t="s">
        <v>495</v>
      </c>
      <c r="C129" s="1"/>
      <c r="D129" s="1"/>
      <c r="E129" s="1"/>
      <c r="F129" s="1">
        <v>4.3099999999999996</v>
      </c>
      <c r="G129" s="1"/>
      <c r="H129" s="1"/>
      <c r="I129" s="1"/>
      <c r="J129" s="1">
        <v>5.04</v>
      </c>
      <c r="K129" s="1"/>
      <c r="L129" s="1"/>
      <c r="M129" s="1">
        <v>4.3099999999999996</v>
      </c>
      <c r="N129" s="1"/>
      <c r="O129" s="1"/>
      <c r="P129" s="1"/>
      <c r="Q129" s="1">
        <v>4.3099999999999996</v>
      </c>
      <c r="R129" s="1"/>
      <c r="S129" s="1"/>
      <c r="T129" s="1">
        <v>4.3099999999999996</v>
      </c>
      <c r="U129" s="1"/>
      <c r="V129" s="1"/>
      <c r="W129" s="1"/>
      <c r="X129" s="1">
        <v>4.3099999999999996</v>
      </c>
      <c r="Y129" s="1"/>
      <c r="Z129" s="1"/>
      <c r="AA129" s="1">
        <v>4.3099999999999996</v>
      </c>
      <c r="AB129" s="1"/>
      <c r="AC129" s="1"/>
      <c r="AD129" s="1"/>
      <c r="AE129" s="1"/>
      <c r="AF129" s="1"/>
      <c r="AG129" s="8"/>
      <c r="AH129" s="69"/>
      <c r="AI129" s="85">
        <f t="shared" si="2"/>
        <v>30.899999999999995</v>
      </c>
      <c r="AJ129" s="79">
        <v>695</v>
      </c>
      <c r="AK129" s="42">
        <f t="shared" si="3"/>
        <v>21475.499999999996</v>
      </c>
    </row>
    <row r="130" spans="1:37" x14ac:dyDescent="0.25">
      <c r="A130" s="177"/>
      <c r="B130" s="72" t="s">
        <v>497</v>
      </c>
      <c r="C130" s="72"/>
      <c r="D130" s="72"/>
      <c r="E130" s="72">
        <v>1.68</v>
      </c>
      <c r="F130" s="72">
        <v>4.32</v>
      </c>
      <c r="G130" s="72"/>
      <c r="H130" s="72"/>
      <c r="I130" s="72"/>
      <c r="J130" s="72">
        <v>5.04</v>
      </c>
      <c r="K130" s="72"/>
      <c r="L130" s="72"/>
      <c r="M130" s="72">
        <v>4.3099999999999996</v>
      </c>
      <c r="N130" s="72"/>
      <c r="O130" s="72"/>
      <c r="P130" s="72"/>
      <c r="Q130" s="72">
        <v>4.3099999999999996</v>
      </c>
      <c r="R130" s="72"/>
      <c r="S130" s="72"/>
      <c r="T130" s="72">
        <v>4.3099999999999996</v>
      </c>
      <c r="U130" s="72"/>
      <c r="V130" s="72"/>
      <c r="W130" s="72"/>
      <c r="X130" s="72">
        <v>4.3099999999999996</v>
      </c>
      <c r="Y130" s="72"/>
      <c r="Z130" s="72"/>
      <c r="AA130" s="72"/>
      <c r="AB130" s="72"/>
      <c r="AC130" s="72"/>
      <c r="AD130" s="72"/>
      <c r="AE130" s="72">
        <v>4.3099999999999996</v>
      </c>
      <c r="AF130" s="72"/>
      <c r="AG130" s="81"/>
      <c r="AH130" s="73"/>
      <c r="AI130" s="85">
        <f t="shared" si="2"/>
        <v>32.589999999999996</v>
      </c>
      <c r="AJ130" s="79">
        <v>695</v>
      </c>
      <c r="AK130" s="42">
        <f t="shared" si="3"/>
        <v>22650.049999999996</v>
      </c>
    </row>
    <row r="131" spans="1:37" x14ac:dyDescent="0.25">
      <c r="A131" s="37" t="s">
        <v>500</v>
      </c>
      <c r="B131" s="24" t="s">
        <v>501</v>
      </c>
      <c r="C131" s="24"/>
      <c r="D131" s="24"/>
      <c r="E131" s="24">
        <v>10</v>
      </c>
      <c r="F131" s="24"/>
      <c r="G131" s="24"/>
      <c r="H131" s="24"/>
      <c r="I131" s="24">
        <v>30</v>
      </c>
      <c r="J131" s="24"/>
      <c r="K131" s="24"/>
      <c r="L131" s="24"/>
      <c r="M131" s="24">
        <v>20</v>
      </c>
      <c r="N131" s="24"/>
      <c r="O131" s="24"/>
      <c r="P131" s="24"/>
      <c r="Q131" s="24">
        <v>20</v>
      </c>
      <c r="R131" s="24"/>
      <c r="S131" s="24"/>
      <c r="T131" s="24"/>
      <c r="U131" s="24">
        <v>20</v>
      </c>
      <c r="V131" s="24"/>
      <c r="W131" s="24">
        <v>15</v>
      </c>
      <c r="X131" s="24"/>
      <c r="Y131" s="24"/>
      <c r="Z131" s="24"/>
      <c r="AA131" s="24"/>
      <c r="AB131" s="24">
        <v>20</v>
      </c>
      <c r="AC131" s="24"/>
      <c r="AD131" s="24"/>
      <c r="AE131" s="24"/>
      <c r="AF131" s="24">
        <v>20</v>
      </c>
      <c r="AG131" s="26"/>
      <c r="AH131" s="26"/>
      <c r="AI131" s="83">
        <f t="shared" si="2"/>
        <v>155</v>
      </c>
      <c r="AJ131" s="79">
        <v>595</v>
      </c>
      <c r="AK131" s="42">
        <f t="shared" si="3"/>
        <v>92225</v>
      </c>
    </row>
    <row r="132" spans="1:37" x14ac:dyDescent="0.25">
      <c r="A132" s="178" t="s">
        <v>503</v>
      </c>
      <c r="B132" s="66" t="s">
        <v>504</v>
      </c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80"/>
      <c r="AH132" s="67"/>
      <c r="AI132" s="85">
        <f t="shared" si="2"/>
        <v>0</v>
      </c>
      <c r="AJ132" s="79">
        <v>595</v>
      </c>
      <c r="AK132" s="42">
        <f t="shared" si="3"/>
        <v>0</v>
      </c>
    </row>
    <row r="133" spans="1:37" x14ac:dyDescent="0.25">
      <c r="A133" s="179"/>
      <c r="B133" s="5" t="s">
        <v>936</v>
      </c>
      <c r="C133" s="5"/>
      <c r="D133" s="5"/>
      <c r="E133" s="5"/>
      <c r="F133" s="5"/>
      <c r="G133" s="5"/>
      <c r="H133" s="5"/>
      <c r="I133" s="5"/>
      <c r="J133" s="5"/>
      <c r="K133" s="5"/>
      <c r="AG133" s="7"/>
      <c r="AH133" s="98"/>
      <c r="AI133" s="85"/>
      <c r="AJ133" s="79"/>
      <c r="AK133" s="42"/>
    </row>
    <row r="134" spans="1:37" x14ac:dyDescent="0.25">
      <c r="A134" s="179"/>
      <c r="B134" s="1" t="s">
        <v>505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8"/>
      <c r="AH134" s="69"/>
      <c r="AI134" s="85">
        <f t="shared" si="2"/>
        <v>0</v>
      </c>
      <c r="AJ134" s="79">
        <v>595</v>
      </c>
      <c r="AK134" s="42">
        <f t="shared" si="3"/>
        <v>0</v>
      </c>
    </row>
    <row r="135" spans="1:37" x14ac:dyDescent="0.25">
      <c r="A135" s="179"/>
      <c r="B135" s="1" t="s">
        <v>506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>
        <v>20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8"/>
      <c r="AH135" s="69"/>
      <c r="AI135" s="85">
        <f t="shared" si="2"/>
        <v>20</v>
      </c>
      <c r="AJ135" s="79">
        <v>595</v>
      </c>
      <c r="AK135" s="42">
        <f t="shared" si="3"/>
        <v>11900</v>
      </c>
    </row>
    <row r="136" spans="1:37" x14ac:dyDescent="0.25">
      <c r="A136" s="179"/>
      <c r="B136" s="1" t="s">
        <v>508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8"/>
      <c r="AH136" s="69"/>
      <c r="AI136" s="85">
        <f t="shared" ref="AI136:AI168" si="4">SUM(D136:AH136)</f>
        <v>0</v>
      </c>
      <c r="AJ136" s="79">
        <v>595</v>
      </c>
      <c r="AK136" s="42">
        <f t="shared" ref="AK136:AK168" si="5">AI136*AJ136</f>
        <v>0</v>
      </c>
    </row>
    <row r="137" spans="1:37" x14ac:dyDescent="0.25">
      <c r="A137" s="179"/>
      <c r="B137" s="1" t="s">
        <v>509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8"/>
      <c r="AH137" s="69"/>
      <c r="AI137" s="85">
        <f t="shared" si="4"/>
        <v>0</v>
      </c>
      <c r="AJ137" s="79">
        <v>595</v>
      </c>
      <c r="AK137" s="42">
        <f t="shared" si="5"/>
        <v>0</v>
      </c>
    </row>
    <row r="138" spans="1:37" x14ac:dyDescent="0.25">
      <c r="A138" s="179"/>
      <c r="B138" s="1" t="s">
        <v>510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>
        <v>10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>
        <v>10</v>
      </c>
      <c r="AG138" s="8"/>
      <c r="AH138" s="69"/>
      <c r="AI138" s="85">
        <f t="shared" si="4"/>
        <v>20</v>
      </c>
      <c r="AJ138" s="79">
        <v>595</v>
      </c>
      <c r="AK138" s="42">
        <f t="shared" si="5"/>
        <v>11900</v>
      </c>
    </row>
    <row r="139" spans="1:37" x14ac:dyDescent="0.25">
      <c r="A139" s="179"/>
      <c r="B139" s="1" t="s">
        <v>511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8"/>
      <c r="AH139" s="69"/>
      <c r="AI139" s="85">
        <f t="shared" si="4"/>
        <v>0</v>
      </c>
      <c r="AJ139" s="79">
        <v>595</v>
      </c>
      <c r="AK139" s="42">
        <f t="shared" si="5"/>
        <v>0</v>
      </c>
    </row>
    <row r="140" spans="1:37" x14ac:dyDescent="0.25">
      <c r="A140" s="179"/>
      <c r="B140" s="1" t="s">
        <v>513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8"/>
      <c r="AH140" s="69"/>
      <c r="AI140" s="85">
        <f t="shared" si="4"/>
        <v>0</v>
      </c>
      <c r="AJ140" s="79">
        <v>595</v>
      </c>
      <c r="AK140" s="42">
        <f t="shared" si="5"/>
        <v>0</v>
      </c>
    </row>
    <row r="141" spans="1:37" x14ac:dyDescent="0.25">
      <c r="A141" s="179"/>
      <c r="B141" s="1" t="s">
        <v>515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8"/>
      <c r="AH141" s="69"/>
      <c r="AI141" s="85">
        <f t="shared" si="4"/>
        <v>0</v>
      </c>
      <c r="AJ141" s="79">
        <v>595</v>
      </c>
      <c r="AK141" s="42">
        <f t="shared" si="5"/>
        <v>0</v>
      </c>
    </row>
    <row r="142" spans="1:37" x14ac:dyDescent="0.25">
      <c r="A142" s="179"/>
      <c r="B142" s="1" t="s">
        <v>516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8"/>
      <c r="AH142" s="69"/>
      <c r="AI142" s="85">
        <f t="shared" si="4"/>
        <v>0</v>
      </c>
      <c r="AJ142" s="79">
        <v>595</v>
      </c>
      <c r="AK142" s="42">
        <f t="shared" si="5"/>
        <v>0</v>
      </c>
    </row>
    <row r="143" spans="1:37" x14ac:dyDescent="0.25">
      <c r="A143" s="179"/>
      <c r="B143" s="1" t="s">
        <v>517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8"/>
      <c r="AH143" s="69"/>
      <c r="AI143" s="85">
        <f t="shared" si="4"/>
        <v>0</v>
      </c>
      <c r="AJ143" s="79">
        <v>595</v>
      </c>
      <c r="AK143" s="42">
        <f t="shared" si="5"/>
        <v>0</v>
      </c>
    </row>
    <row r="144" spans="1:37" x14ac:dyDescent="0.25">
      <c r="A144" s="179"/>
      <c r="B144" s="1" t="s">
        <v>518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8"/>
      <c r="AH144" s="69"/>
      <c r="AI144" s="85">
        <f t="shared" si="4"/>
        <v>0</v>
      </c>
      <c r="AJ144" s="79">
        <v>595</v>
      </c>
      <c r="AK144" s="42">
        <f t="shared" si="5"/>
        <v>0</v>
      </c>
    </row>
    <row r="145" spans="1:37" x14ac:dyDescent="0.25">
      <c r="A145" s="179"/>
      <c r="B145" s="1" t="s">
        <v>519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8"/>
      <c r="AH145" s="69"/>
      <c r="AI145" s="85">
        <f t="shared" si="4"/>
        <v>0</v>
      </c>
      <c r="AJ145" s="79">
        <v>595</v>
      </c>
      <c r="AK145" s="42">
        <f t="shared" si="5"/>
        <v>0</v>
      </c>
    </row>
    <row r="146" spans="1:37" x14ac:dyDescent="0.25">
      <c r="A146" s="179"/>
      <c r="B146" s="1" t="s">
        <v>520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>
        <v>20</v>
      </c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8"/>
      <c r="AH146" s="69"/>
      <c r="AI146" s="85">
        <f t="shared" si="4"/>
        <v>20</v>
      </c>
      <c r="AJ146" s="79">
        <v>595</v>
      </c>
      <c r="AK146" s="42">
        <f t="shared" si="5"/>
        <v>11900</v>
      </c>
    </row>
    <row r="147" spans="1:37" x14ac:dyDescent="0.25">
      <c r="A147" s="179"/>
      <c r="B147" s="1" t="s">
        <v>523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8"/>
      <c r="AH147" s="69"/>
      <c r="AI147" s="85">
        <f t="shared" si="4"/>
        <v>0</v>
      </c>
      <c r="AJ147" s="79">
        <v>595</v>
      </c>
      <c r="AK147" s="42">
        <f t="shared" si="5"/>
        <v>0</v>
      </c>
    </row>
    <row r="148" spans="1:37" x14ac:dyDescent="0.25">
      <c r="A148" s="179"/>
      <c r="B148" s="1" t="s">
        <v>524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8"/>
      <c r="AH148" s="69"/>
      <c r="AI148" s="85">
        <f t="shared" si="4"/>
        <v>0</v>
      </c>
      <c r="AJ148" s="79">
        <v>595</v>
      </c>
      <c r="AK148" s="42">
        <f t="shared" si="5"/>
        <v>0</v>
      </c>
    </row>
    <row r="149" spans="1:37" x14ac:dyDescent="0.25">
      <c r="A149" s="179"/>
      <c r="B149" s="1" t="s">
        <v>525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>
        <v>30</v>
      </c>
      <c r="O149" s="1"/>
      <c r="P149" s="1"/>
      <c r="Q149" s="1"/>
      <c r="R149" s="1"/>
      <c r="S149" s="1"/>
      <c r="T149" s="1"/>
      <c r="U149" s="1"/>
      <c r="V149" s="1"/>
      <c r="W149" s="1">
        <v>90.35</v>
      </c>
      <c r="X149" s="1"/>
      <c r="Y149" s="1"/>
      <c r="Z149" s="1"/>
      <c r="AA149" s="1"/>
      <c r="AB149" s="1"/>
      <c r="AC149" s="1"/>
      <c r="AD149" s="1"/>
      <c r="AE149" s="1"/>
      <c r="AF149" s="1"/>
      <c r="AG149" s="8"/>
      <c r="AH149" s="69"/>
      <c r="AI149" s="85">
        <f t="shared" si="4"/>
        <v>120.35</v>
      </c>
      <c r="AJ149" s="79">
        <v>595</v>
      </c>
      <c r="AK149" s="42">
        <f t="shared" si="5"/>
        <v>71608.25</v>
      </c>
    </row>
    <row r="150" spans="1:37" x14ac:dyDescent="0.25">
      <c r="A150" s="179"/>
      <c r="B150" s="1" t="s">
        <v>527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8"/>
      <c r="AH150" s="69"/>
      <c r="AI150" s="85">
        <f t="shared" si="4"/>
        <v>0</v>
      </c>
      <c r="AJ150" s="79">
        <v>595</v>
      </c>
      <c r="AK150" s="42">
        <f t="shared" si="5"/>
        <v>0</v>
      </c>
    </row>
    <row r="151" spans="1:37" x14ac:dyDescent="0.25">
      <c r="A151" s="179"/>
      <c r="B151" s="1" t="s">
        <v>529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8"/>
      <c r="AH151" s="69"/>
      <c r="AI151" s="85">
        <f t="shared" si="4"/>
        <v>0</v>
      </c>
      <c r="AJ151" s="79">
        <v>595</v>
      </c>
      <c r="AK151" s="42">
        <f t="shared" si="5"/>
        <v>0</v>
      </c>
    </row>
    <row r="152" spans="1:37" x14ac:dyDescent="0.25">
      <c r="A152" s="179"/>
      <c r="B152" s="1" t="s">
        <v>530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8"/>
      <c r="AH152" s="69"/>
      <c r="AI152" s="85">
        <f t="shared" si="4"/>
        <v>0</v>
      </c>
      <c r="AJ152" s="79">
        <v>595</v>
      </c>
      <c r="AK152" s="42">
        <f t="shared" si="5"/>
        <v>0</v>
      </c>
    </row>
    <row r="153" spans="1:37" x14ac:dyDescent="0.25">
      <c r="A153" s="179"/>
      <c r="B153" s="1" t="s">
        <v>531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8"/>
      <c r="AH153" s="69"/>
      <c r="AI153" s="85">
        <f t="shared" si="4"/>
        <v>0</v>
      </c>
      <c r="AJ153" s="79">
        <v>595</v>
      </c>
      <c r="AK153" s="42">
        <f t="shared" si="5"/>
        <v>0</v>
      </c>
    </row>
    <row r="154" spans="1:37" x14ac:dyDescent="0.25">
      <c r="A154" s="179"/>
      <c r="B154" s="1" t="s">
        <v>532</v>
      </c>
      <c r="C154" s="1"/>
      <c r="D154" s="1"/>
      <c r="E154" s="1"/>
      <c r="F154" s="1"/>
      <c r="G154" s="1"/>
      <c r="H154" s="1">
        <v>38.5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8"/>
      <c r="AH154" s="69"/>
      <c r="AI154" s="85">
        <f t="shared" si="4"/>
        <v>38.5</v>
      </c>
      <c r="AJ154" s="79">
        <v>595</v>
      </c>
      <c r="AK154" s="42">
        <f t="shared" si="5"/>
        <v>22907.5</v>
      </c>
    </row>
    <row r="155" spans="1:37" x14ac:dyDescent="0.25">
      <c r="A155" s="179"/>
      <c r="B155" s="1" t="s">
        <v>533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8"/>
      <c r="AH155" s="69"/>
      <c r="AI155" s="85">
        <f t="shared" si="4"/>
        <v>0</v>
      </c>
      <c r="AJ155" s="79">
        <v>595</v>
      </c>
      <c r="AK155" s="42">
        <f t="shared" si="5"/>
        <v>0</v>
      </c>
    </row>
    <row r="156" spans="1:37" x14ac:dyDescent="0.25">
      <c r="A156" s="179"/>
      <c r="B156" s="1" t="s">
        <v>534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8"/>
      <c r="AH156" s="69"/>
      <c r="AI156" s="85">
        <f t="shared" si="4"/>
        <v>0</v>
      </c>
      <c r="AJ156" s="79">
        <v>595</v>
      </c>
      <c r="AK156" s="42">
        <f t="shared" si="5"/>
        <v>0</v>
      </c>
    </row>
    <row r="157" spans="1:37" x14ac:dyDescent="0.25">
      <c r="A157" s="179"/>
      <c r="B157" s="1" t="s">
        <v>535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8"/>
      <c r="AH157" s="69"/>
      <c r="AI157" s="85">
        <f t="shared" si="4"/>
        <v>0</v>
      </c>
      <c r="AJ157" s="79">
        <v>595</v>
      </c>
      <c r="AK157" s="42">
        <f t="shared" si="5"/>
        <v>0</v>
      </c>
    </row>
    <row r="158" spans="1:37" x14ac:dyDescent="0.25">
      <c r="A158" s="179"/>
      <c r="B158" s="1" t="s">
        <v>536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8"/>
      <c r="AH158" s="69"/>
      <c r="AI158" s="85">
        <f t="shared" si="4"/>
        <v>0</v>
      </c>
      <c r="AJ158" s="79">
        <v>595</v>
      </c>
      <c r="AK158" s="42">
        <f t="shared" si="5"/>
        <v>0</v>
      </c>
    </row>
    <row r="159" spans="1:37" x14ac:dyDescent="0.25">
      <c r="A159" s="179"/>
      <c r="B159" s="1" t="s">
        <v>537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8"/>
      <c r="AH159" s="69"/>
      <c r="AI159" s="85">
        <f t="shared" si="4"/>
        <v>0</v>
      </c>
      <c r="AJ159" s="79">
        <v>595</v>
      </c>
      <c r="AK159" s="42">
        <f t="shared" si="5"/>
        <v>0</v>
      </c>
    </row>
    <row r="160" spans="1:37" x14ac:dyDescent="0.25">
      <c r="A160" s="179"/>
      <c r="B160" s="1" t="s">
        <v>538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8"/>
      <c r="AH160" s="69"/>
      <c r="AI160" s="85">
        <f t="shared" si="4"/>
        <v>0</v>
      </c>
      <c r="AJ160" s="79">
        <v>595</v>
      </c>
      <c r="AK160" s="42">
        <f t="shared" si="5"/>
        <v>0</v>
      </c>
    </row>
    <row r="161" spans="1:37" x14ac:dyDescent="0.25">
      <c r="A161" s="179"/>
      <c r="B161" s="1" t="s">
        <v>694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8"/>
      <c r="AH161" s="69"/>
      <c r="AI161" s="85">
        <f t="shared" si="4"/>
        <v>0</v>
      </c>
      <c r="AJ161" s="79">
        <v>595</v>
      </c>
      <c r="AK161" s="42">
        <f t="shared" si="5"/>
        <v>0</v>
      </c>
    </row>
    <row r="162" spans="1:37" x14ac:dyDescent="0.25">
      <c r="A162" s="179"/>
      <c r="B162" s="1" t="s">
        <v>695</v>
      </c>
      <c r="C162" s="1"/>
      <c r="D162" s="1"/>
      <c r="E162" s="1"/>
      <c r="F162" s="1"/>
      <c r="G162" s="1"/>
      <c r="H162" s="1">
        <v>37.08</v>
      </c>
      <c r="I162" s="1">
        <v>47.01</v>
      </c>
      <c r="J162" s="1"/>
      <c r="K162" s="1"/>
      <c r="L162" s="1">
        <v>35.630000000000003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8"/>
      <c r="AH162" s="69"/>
      <c r="AI162" s="85">
        <f t="shared" si="4"/>
        <v>119.72</v>
      </c>
      <c r="AJ162" s="79">
        <v>595</v>
      </c>
      <c r="AK162" s="42">
        <f t="shared" si="5"/>
        <v>71233.399999999994</v>
      </c>
    </row>
    <row r="163" spans="1:37" x14ac:dyDescent="0.25">
      <c r="A163" s="179"/>
      <c r="B163" s="1" t="s">
        <v>193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8"/>
      <c r="AH163" s="69"/>
      <c r="AI163" s="85">
        <f t="shared" si="4"/>
        <v>0</v>
      </c>
      <c r="AJ163" s="79">
        <v>595</v>
      </c>
      <c r="AK163" s="42">
        <f t="shared" si="5"/>
        <v>0</v>
      </c>
    </row>
    <row r="164" spans="1:37" x14ac:dyDescent="0.25">
      <c r="A164" s="179"/>
      <c r="B164" s="4" t="s">
        <v>45</v>
      </c>
      <c r="C164" s="4"/>
      <c r="D164" s="4"/>
      <c r="E164" s="4">
        <v>57.86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>
        <v>60.01</v>
      </c>
      <c r="AB164" s="4"/>
      <c r="AC164" s="4"/>
      <c r="AD164" s="4"/>
      <c r="AE164" s="4"/>
      <c r="AF164" s="4"/>
      <c r="AG164" s="9">
        <v>60</v>
      </c>
      <c r="AH164" s="91">
        <v>48.49</v>
      </c>
      <c r="AI164" s="96"/>
      <c r="AJ164" s="79"/>
      <c r="AK164" s="42"/>
    </row>
    <row r="165" spans="1:37" x14ac:dyDescent="0.25">
      <c r="A165" s="179"/>
      <c r="B165" s="4" t="s">
        <v>208</v>
      </c>
      <c r="C165" s="4"/>
      <c r="D165" s="4"/>
      <c r="E165" s="4"/>
      <c r="F165" s="4"/>
      <c r="G165" s="4"/>
      <c r="H165" s="4"/>
      <c r="I165" s="4">
        <v>80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>
        <v>80</v>
      </c>
      <c r="AE165" s="4"/>
      <c r="AF165" s="4"/>
      <c r="AG165" s="9"/>
      <c r="AH165" s="91"/>
      <c r="AI165" s="96"/>
      <c r="AJ165" s="79"/>
      <c r="AK165" s="42"/>
    </row>
    <row r="166" spans="1:37" x14ac:dyDescent="0.25">
      <c r="A166" s="179"/>
      <c r="B166" s="4" t="s">
        <v>934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>
        <v>70.75</v>
      </c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9"/>
      <c r="AH166" s="91"/>
      <c r="AI166" s="96"/>
      <c r="AJ166" s="79"/>
      <c r="AK166" s="42"/>
    </row>
    <row r="167" spans="1:37" x14ac:dyDescent="0.25">
      <c r="A167" s="179"/>
      <c r="B167" s="4" t="s">
        <v>937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>
        <v>56.18</v>
      </c>
      <c r="AG167" s="9"/>
      <c r="AH167" s="91"/>
      <c r="AI167" s="96"/>
      <c r="AJ167" s="79"/>
      <c r="AK167" s="42"/>
    </row>
    <row r="168" spans="1:37" x14ac:dyDescent="0.25">
      <c r="A168" s="180"/>
      <c r="B168" s="72" t="s">
        <v>539</v>
      </c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81"/>
      <c r="AH168" s="73"/>
      <c r="AI168" s="94">
        <f t="shared" si="4"/>
        <v>0</v>
      </c>
      <c r="AJ168" s="79">
        <v>595</v>
      </c>
      <c r="AK168" s="42">
        <f t="shared" si="5"/>
        <v>0</v>
      </c>
    </row>
  </sheetData>
  <mergeCells count="15">
    <mergeCell ref="A2:A9"/>
    <mergeCell ref="A10:A14"/>
    <mergeCell ref="A16:A18"/>
    <mergeCell ref="A20:A28"/>
    <mergeCell ref="A29:A31"/>
    <mergeCell ref="A60:A62"/>
    <mergeCell ref="A63:A114"/>
    <mergeCell ref="A115:A130"/>
    <mergeCell ref="A132:A168"/>
    <mergeCell ref="A32:A37"/>
    <mergeCell ref="A38:A42"/>
    <mergeCell ref="A48:A52"/>
    <mergeCell ref="A53:A55"/>
    <mergeCell ref="A57:A59"/>
    <mergeCell ref="A43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E1F2"/>
  </sheetPr>
  <dimension ref="A1:AJ188"/>
  <sheetViews>
    <sheetView workbookViewId="0">
      <pane ySplit="1" topLeftCell="A63" activePane="bottomLeft" state="frozen"/>
      <selection pane="bottomLeft" activeCell="X77" sqref="X77"/>
    </sheetView>
  </sheetViews>
  <sheetFormatPr baseColWidth="10" defaultColWidth="9.140625" defaultRowHeight="18" customHeight="1" x14ac:dyDescent="0.25"/>
  <cols>
    <col min="1" max="1" width="26.7109375" bestFit="1" customWidth="1"/>
    <col min="2" max="2" width="21.140625" customWidth="1"/>
    <col min="3" max="3" width="18.5703125" bestFit="1" customWidth="1"/>
    <col min="5" max="5" width="9.85546875" bestFit="1" customWidth="1"/>
    <col min="13" max="15" width="9.85546875" bestFit="1" customWidth="1"/>
    <col min="33" max="33" width="10.85546875" customWidth="1"/>
  </cols>
  <sheetData>
    <row r="1" spans="1:36" ht="18" customHeight="1" x14ac:dyDescent="0.25">
      <c r="A1" s="17" t="s">
        <v>0</v>
      </c>
      <c r="B1" s="17" t="s">
        <v>1</v>
      </c>
      <c r="C1" s="103" t="s">
        <v>2</v>
      </c>
      <c r="D1" s="100">
        <v>43109</v>
      </c>
      <c r="E1" s="100">
        <v>43140</v>
      </c>
      <c r="F1" s="100">
        <v>43168</v>
      </c>
      <c r="G1" s="100">
        <v>43199</v>
      </c>
      <c r="H1" s="100">
        <v>43229</v>
      </c>
      <c r="I1" s="100">
        <v>43260</v>
      </c>
      <c r="J1" s="100">
        <v>43290</v>
      </c>
      <c r="K1" s="100">
        <v>43321</v>
      </c>
      <c r="L1" s="100">
        <v>43352</v>
      </c>
      <c r="M1" s="100">
        <v>43382</v>
      </c>
      <c r="N1" s="100">
        <v>43413</v>
      </c>
      <c r="O1" s="100">
        <v>43443</v>
      </c>
      <c r="P1" s="100" t="s">
        <v>938</v>
      </c>
      <c r="Q1" s="100" t="s">
        <v>939</v>
      </c>
      <c r="R1" s="100" t="s">
        <v>940</v>
      </c>
      <c r="S1" s="100" t="s">
        <v>941</v>
      </c>
      <c r="T1" s="100" t="s">
        <v>942</v>
      </c>
      <c r="U1" s="100" t="s">
        <v>943</v>
      </c>
      <c r="V1" s="100" t="s">
        <v>944</v>
      </c>
      <c r="W1" s="100" t="s">
        <v>945</v>
      </c>
      <c r="X1" s="100" t="s">
        <v>946</v>
      </c>
      <c r="Y1" s="100" t="s">
        <v>947</v>
      </c>
      <c r="Z1" s="100" t="s">
        <v>948</v>
      </c>
      <c r="AA1" s="100" t="s">
        <v>949</v>
      </c>
      <c r="AB1" s="100" t="s">
        <v>950</v>
      </c>
      <c r="AC1" s="100" t="s">
        <v>951</v>
      </c>
      <c r="AD1" s="100" t="s">
        <v>952</v>
      </c>
      <c r="AE1" s="100" t="s">
        <v>953</v>
      </c>
      <c r="AF1" s="100" t="s">
        <v>954</v>
      </c>
      <c r="AG1" s="100" t="s">
        <v>955</v>
      </c>
      <c r="AH1" s="101" t="s">
        <v>22</v>
      </c>
      <c r="AI1" s="102" t="s">
        <v>23</v>
      </c>
      <c r="AJ1" s="102" t="s">
        <v>24</v>
      </c>
    </row>
    <row r="2" spans="1:36" ht="21.75" customHeight="1" x14ac:dyDescent="0.25">
      <c r="A2" s="159" t="s">
        <v>51</v>
      </c>
      <c r="B2" s="1" t="s">
        <v>563</v>
      </c>
      <c r="C2" s="77" t="s">
        <v>53</v>
      </c>
      <c r="D2" s="1">
        <v>60</v>
      </c>
      <c r="E2" s="1">
        <v>60</v>
      </c>
      <c r="F2" s="1">
        <v>60</v>
      </c>
      <c r="G2" s="1">
        <v>60</v>
      </c>
      <c r="H2" s="1">
        <v>60</v>
      </c>
      <c r="I2" s="1">
        <v>60</v>
      </c>
      <c r="J2" s="1">
        <v>60</v>
      </c>
      <c r="K2" s="1">
        <v>60</v>
      </c>
      <c r="L2" s="1">
        <v>60</v>
      </c>
      <c r="M2" s="1">
        <v>60</v>
      </c>
      <c r="N2" s="1"/>
      <c r="O2" s="1">
        <v>60</v>
      </c>
      <c r="P2" s="1">
        <v>60</v>
      </c>
      <c r="Q2" s="1">
        <v>60</v>
      </c>
      <c r="R2" s="1">
        <v>60</v>
      </c>
      <c r="S2" s="1">
        <v>50</v>
      </c>
      <c r="T2" s="1">
        <v>60.07</v>
      </c>
      <c r="U2" s="1"/>
      <c r="V2" s="1"/>
      <c r="W2" s="1"/>
      <c r="X2" s="1"/>
      <c r="Y2" s="1">
        <v>40.01</v>
      </c>
      <c r="Z2" s="1"/>
      <c r="AA2" s="1">
        <v>20</v>
      </c>
      <c r="AB2" s="1">
        <v>60</v>
      </c>
      <c r="AC2" s="1">
        <v>60</v>
      </c>
      <c r="AD2" s="1"/>
      <c r="AE2" s="1">
        <v>56</v>
      </c>
      <c r="AF2" s="1">
        <v>60</v>
      </c>
      <c r="AG2" s="1">
        <v>60</v>
      </c>
      <c r="AH2" s="1">
        <f>SUM(D2:AG2)</f>
        <v>1306.08</v>
      </c>
      <c r="AI2" s="99">
        <v>595</v>
      </c>
      <c r="AJ2" s="1">
        <f>AH2*AI2</f>
        <v>777117.6</v>
      </c>
    </row>
    <row r="3" spans="1:36" ht="18" customHeight="1" x14ac:dyDescent="0.25">
      <c r="A3" s="160"/>
      <c r="B3" s="1" t="s">
        <v>60</v>
      </c>
      <c r="C3" s="74" t="s">
        <v>61</v>
      </c>
      <c r="D3" s="1">
        <v>47.36</v>
      </c>
      <c r="E3" s="1">
        <v>42.44</v>
      </c>
      <c r="F3" s="1">
        <v>44.87</v>
      </c>
      <c r="G3" s="1">
        <v>39.090000000000003</v>
      </c>
      <c r="H3" s="1"/>
      <c r="I3" s="1">
        <v>44.93</v>
      </c>
      <c r="J3" s="1">
        <v>45.37</v>
      </c>
      <c r="K3" s="1">
        <v>36.31</v>
      </c>
      <c r="L3" s="1">
        <v>41.01</v>
      </c>
      <c r="M3" s="1">
        <f>56+45</f>
        <v>101</v>
      </c>
      <c r="N3" s="1">
        <v>43.01</v>
      </c>
      <c r="O3" s="1">
        <v>43.51</v>
      </c>
      <c r="P3" s="1">
        <v>45.71</v>
      </c>
      <c r="Q3" s="1">
        <v>39.49</v>
      </c>
      <c r="R3" s="1">
        <v>40.85</v>
      </c>
      <c r="S3" s="1">
        <v>40.29</v>
      </c>
      <c r="T3" s="1">
        <v>48</v>
      </c>
      <c r="U3" s="1">
        <v>43.02</v>
      </c>
      <c r="V3" s="1">
        <v>44.37</v>
      </c>
      <c r="W3" s="1">
        <v>48</v>
      </c>
      <c r="X3" s="1">
        <v>37.65</v>
      </c>
      <c r="Y3" s="1">
        <v>41.89</v>
      </c>
      <c r="Z3" s="1">
        <v>48</v>
      </c>
      <c r="AA3" s="1"/>
      <c r="AB3" s="1">
        <v>48.02</v>
      </c>
      <c r="AC3" s="1">
        <v>40.19</v>
      </c>
      <c r="AD3" s="1">
        <v>35.97</v>
      </c>
      <c r="AE3" s="1">
        <v>34.35</v>
      </c>
      <c r="AF3" s="1">
        <v>43.69</v>
      </c>
      <c r="AG3" s="1">
        <v>39.43</v>
      </c>
      <c r="AH3" s="1">
        <f t="shared" ref="AH3:AH71" si="0">SUM(D3:AG3)</f>
        <v>1247.8200000000002</v>
      </c>
      <c r="AI3" s="99">
        <v>595</v>
      </c>
      <c r="AJ3" s="1">
        <f t="shared" ref="AJ3:AJ71" si="1">AH3*AI3</f>
        <v>742452.90000000014</v>
      </c>
    </row>
    <row r="4" spans="1:36" ht="18" customHeight="1" x14ac:dyDescent="0.25">
      <c r="A4" s="160"/>
      <c r="B4" s="1" t="s">
        <v>72</v>
      </c>
      <c r="C4" s="74" t="s">
        <v>141</v>
      </c>
      <c r="D4" s="1">
        <v>50</v>
      </c>
      <c r="E4" s="1">
        <v>50</v>
      </c>
      <c r="F4" s="1">
        <v>50</v>
      </c>
      <c r="G4" s="1">
        <v>50</v>
      </c>
      <c r="H4" s="1">
        <v>50</v>
      </c>
      <c r="I4" s="1">
        <v>50</v>
      </c>
      <c r="J4" s="1">
        <v>50</v>
      </c>
      <c r="K4" s="1">
        <v>50</v>
      </c>
      <c r="L4" s="1">
        <v>50</v>
      </c>
      <c r="M4" s="1">
        <v>50</v>
      </c>
      <c r="N4" s="1"/>
      <c r="O4" s="1">
        <v>50</v>
      </c>
      <c r="P4" s="1">
        <v>50</v>
      </c>
      <c r="Q4" s="1">
        <v>50</v>
      </c>
      <c r="R4" s="1">
        <v>50</v>
      </c>
      <c r="S4" s="1">
        <v>50</v>
      </c>
      <c r="T4" s="1">
        <v>50</v>
      </c>
      <c r="U4" s="1">
        <v>50</v>
      </c>
      <c r="V4" s="1">
        <v>50</v>
      </c>
      <c r="W4" s="1">
        <v>50</v>
      </c>
      <c r="X4" s="1">
        <v>50</v>
      </c>
      <c r="Y4" s="1">
        <v>50</v>
      </c>
      <c r="Z4" s="1">
        <v>50</v>
      </c>
      <c r="AA4" s="1">
        <v>50</v>
      </c>
      <c r="AB4" s="1">
        <v>50</v>
      </c>
      <c r="AC4" s="1">
        <v>50</v>
      </c>
      <c r="AD4" s="1"/>
      <c r="AE4" s="1">
        <v>50</v>
      </c>
      <c r="AF4" s="1">
        <v>50</v>
      </c>
      <c r="AG4" s="1">
        <v>50</v>
      </c>
      <c r="AH4" s="1">
        <f t="shared" si="0"/>
        <v>1400</v>
      </c>
      <c r="AI4" s="99">
        <v>595</v>
      </c>
      <c r="AJ4" s="1">
        <f t="shared" si="1"/>
        <v>833000</v>
      </c>
    </row>
    <row r="5" spans="1:36" ht="18" customHeight="1" x14ac:dyDescent="0.25">
      <c r="A5" s="160"/>
      <c r="B5" s="1" t="s">
        <v>77</v>
      </c>
      <c r="C5" s="74" t="s">
        <v>61</v>
      </c>
      <c r="D5" s="1">
        <v>44.88</v>
      </c>
      <c r="E5" s="1">
        <v>45.98</v>
      </c>
      <c r="F5" s="1">
        <v>46</v>
      </c>
      <c r="G5" s="1">
        <v>46.45</v>
      </c>
      <c r="H5" s="1"/>
      <c r="I5" s="1">
        <v>45.88</v>
      </c>
      <c r="J5" s="1"/>
      <c r="K5" s="1">
        <v>41.52</v>
      </c>
      <c r="L5" s="1">
        <v>43.03</v>
      </c>
      <c r="M5" s="1">
        <v>47</v>
      </c>
      <c r="N5" s="1">
        <v>46.55</v>
      </c>
      <c r="O5" s="1">
        <v>48.92</v>
      </c>
      <c r="P5" s="1">
        <v>44.01</v>
      </c>
      <c r="Q5" s="1">
        <v>48.23</v>
      </c>
      <c r="R5" s="1">
        <v>47.58</v>
      </c>
      <c r="S5" s="1">
        <v>44.84</v>
      </c>
      <c r="T5" s="1">
        <v>46.55</v>
      </c>
      <c r="U5" s="1">
        <v>43.69</v>
      </c>
      <c r="V5" s="1">
        <v>48.01</v>
      </c>
      <c r="W5" s="1">
        <v>48.18</v>
      </c>
      <c r="X5" s="1">
        <v>48</v>
      </c>
      <c r="Y5" s="1">
        <v>50.03</v>
      </c>
      <c r="Z5" s="1">
        <v>48</v>
      </c>
      <c r="AA5" s="1"/>
      <c r="AB5" s="1">
        <v>46.81</v>
      </c>
      <c r="AC5" s="1">
        <v>28.03</v>
      </c>
      <c r="AD5" s="1">
        <v>43.89</v>
      </c>
      <c r="AE5" s="1">
        <v>48</v>
      </c>
      <c r="AF5" s="1">
        <v>45.21</v>
      </c>
      <c r="AG5" s="1">
        <v>45.47</v>
      </c>
      <c r="AH5" s="1">
        <f t="shared" si="0"/>
        <v>1230.7400000000002</v>
      </c>
      <c r="AI5" s="99">
        <v>595</v>
      </c>
      <c r="AJ5" s="1">
        <f t="shared" si="1"/>
        <v>732290.30000000016</v>
      </c>
    </row>
    <row r="6" spans="1:36" ht="18" customHeight="1" x14ac:dyDescent="0.25">
      <c r="A6" s="160"/>
      <c r="B6" s="1" t="s">
        <v>110</v>
      </c>
      <c r="C6" s="74" t="s">
        <v>61</v>
      </c>
      <c r="D6" s="1">
        <v>48</v>
      </c>
      <c r="E6" s="1">
        <v>48</v>
      </c>
      <c r="F6" s="1">
        <v>48</v>
      </c>
      <c r="G6" s="1">
        <v>48</v>
      </c>
      <c r="H6" s="1">
        <v>48</v>
      </c>
      <c r="I6" s="1">
        <v>48</v>
      </c>
      <c r="J6" s="1">
        <f>48+20</f>
        <v>68</v>
      </c>
      <c r="K6" s="1">
        <v>48</v>
      </c>
      <c r="L6" s="1"/>
      <c r="M6" s="1">
        <v>48</v>
      </c>
      <c r="N6" s="1"/>
      <c r="O6" s="1">
        <v>48</v>
      </c>
      <c r="P6" s="1">
        <v>48</v>
      </c>
      <c r="Q6" s="1">
        <v>48</v>
      </c>
      <c r="R6" s="1">
        <v>48</v>
      </c>
      <c r="S6" s="1">
        <v>48</v>
      </c>
      <c r="T6" s="1">
        <v>48</v>
      </c>
      <c r="U6" s="1">
        <v>48</v>
      </c>
      <c r="V6" s="1">
        <v>48</v>
      </c>
      <c r="W6" s="1">
        <v>48</v>
      </c>
      <c r="X6" s="1">
        <v>48.01</v>
      </c>
      <c r="Y6" s="1">
        <v>48</v>
      </c>
      <c r="Z6" s="1">
        <v>48</v>
      </c>
      <c r="AA6" s="1">
        <v>48</v>
      </c>
      <c r="AB6" s="1">
        <v>48</v>
      </c>
      <c r="AC6" s="1">
        <v>48</v>
      </c>
      <c r="AD6" s="1">
        <v>48.04</v>
      </c>
      <c r="AE6" s="1">
        <v>48</v>
      </c>
      <c r="AF6" s="1">
        <v>48</v>
      </c>
      <c r="AG6" s="1">
        <v>48</v>
      </c>
      <c r="AH6" s="1">
        <f t="shared" si="0"/>
        <v>1364.05</v>
      </c>
      <c r="AI6" s="99">
        <v>595</v>
      </c>
      <c r="AJ6" s="1">
        <f t="shared" si="1"/>
        <v>811609.75</v>
      </c>
    </row>
    <row r="7" spans="1:36" ht="18" customHeight="1" x14ac:dyDescent="0.25">
      <c r="A7" s="160"/>
      <c r="B7" s="1" t="s">
        <v>119</v>
      </c>
      <c r="C7" s="74" t="s">
        <v>757</v>
      </c>
      <c r="D7" s="1">
        <v>42.29</v>
      </c>
      <c r="E7" s="1">
        <v>43</v>
      </c>
      <c r="F7" s="1">
        <v>41.93</v>
      </c>
      <c r="G7" s="1">
        <v>39.72</v>
      </c>
      <c r="H7" s="1"/>
      <c r="I7" s="1">
        <v>38.909999999999997</v>
      </c>
      <c r="J7" s="1">
        <v>42.06</v>
      </c>
      <c r="K7" s="1">
        <f>50+40.73</f>
        <v>90.72999999999999</v>
      </c>
      <c r="L7" s="1">
        <v>42.61</v>
      </c>
      <c r="M7" s="1">
        <v>44</v>
      </c>
      <c r="N7" s="1">
        <v>38.99</v>
      </c>
      <c r="O7" s="1">
        <f>50+38.01</f>
        <v>88.009999999999991</v>
      </c>
      <c r="P7" s="1">
        <v>42.81</v>
      </c>
      <c r="Q7" s="1">
        <v>43.46</v>
      </c>
      <c r="R7" s="1">
        <v>42.94</v>
      </c>
      <c r="S7" s="1">
        <f>69+44.04</f>
        <v>113.03999999999999</v>
      </c>
      <c r="T7" s="1">
        <v>38.65</v>
      </c>
      <c r="U7" s="1">
        <v>32.270000000000003</v>
      </c>
      <c r="V7" s="1">
        <v>34.24</v>
      </c>
      <c r="W7" s="1">
        <v>41.6</v>
      </c>
      <c r="X7" s="1">
        <v>40.869999999999997</v>
      </c>
      <c r="Y7" s="1">
        <v>43.7</v>
      </c>
      <c r="Z7" s="1">
        <v>38.630000000000003</v>
      </c>
      <c r="AA7" s="1"/>
      <c r="AB7" s="1">
        <v>37.75</v>
      </c>
      <c r="AC7" s="1">
        <v>38.67</v>
      </c>
      <c r="AD7" s="1">
        <v>41.35</v>
      </c>
      <c r="AE7" s="1">
        <v>44.12</v>
      </c>
      <c r="AF7" s="1">
        <v>38.57</v>
      </c>
      <c r="AG7" s="1">
        <v>49.2</v>
      </c>
      <c r="AH7" s="1">
        <f t="shared" si="0"/>
        <v>1314.12</v>
      </c>
      <c r="AI7" s="99">
        <v>595</v>
      </c>
      <c r="AJ7" s="1">
        <f t="shared" si="1"/>
        <v>781901.39999999991</v>
      </c>
    </row>
    <row r="8" spans="1:36" ht="18" customHeight="1" x14ac:dyDescent="0.25">
      <c r="A8" s="160"/>
      <c r="B8" s="1" t="s">
        <v>123</v>
      </c>
      <c r="C8" s="74" t="s">
        <v>761</v>
      </c>
      <c r="D8" s="1">
        <v>65</v>
      </c>
      <c r="E8" s="1">
        <v>65</v>
      </c>
      <c r="F8" s="1">
        <v>65</v>
      </c>
      <c r="G8" s="1">
        <v>65</v>
      </c>
      <c r="H8" s="1">
        <v>65</v>
      </c>
      <c r="I8" s="1"/>
      <c r="J8" s="1">
        <v>65</v>
      </c>
      <c r="K8" s="1">
        <v>65.38</v>
      </c>
      <c r="L8" s="1">
        <v>65</v>
      </c>
      <c r="M8" s="1">
        <v>65</v>
      </c>
      <c r="N8" s="1">
        <v>65</v>
      </c>
      <c r="O8" s="1">
        <v>65</v>
      </c>
      <c r="P8" s="1">
        <v>65</v>
      </c>
      <c r="Q8" s="1">
        <v>65.05</v>
      </c>
      <c r="R8" s="1">
        <v>65</v>
      </c>
      <c r="S8" s="1">
        <v>65</v>
      </c>
      <c r="T8" s="1">
        <v>65</v>
      </c>
      <c r="U8" s="1">
        <v>65</v>
      </c>
      <c r="V8" s="1">
        <v>65</v>
      </c>
      <c r="W8" s="1">
        <v>65</v>
      </c>
      <c r="X8" s="1">
        <v>65</v>
      </c>
      <c r="Y8" s="1">
        <v>65</v>
      </c>
      <c r="Z8" s="1">
        <v>65</v>
      </c>
      <c r="AA8" s="1">
        <v>65.150000000000006</v>
      </c>
      <c r="AB8" s="1"/>
      <c r="AC8" s="1">
        <v>65</v>
      </c>
      <c r="AD8" s="1">
        <v>65.02</v>
      </c>
      <c r="AE8" s="1">
        <v>65</v>
      </c>
      <c r="AF8" s="1">
        <v>65</v>
      </c>
      <c r="AG8" s="1"/>
      <c r="AH8" s="1">
        <f t="shared" si="0"/>
        <v>1755.6</v>
      </c>
      <c r="AI8" s="99">
        <v>595</v>
      </c>
      <c r="AJ8" s="1">
        <f t="shared" si="1"/>
        <v>1044582</v>
      </c>
    </row>
    <row r="9" spans="1:36" ht="18" customHeight="1" x14ac:dyDescent="0.25">
      <c r="A9" s="160"/>
      <c r="B9" s="1" t="s">
        <v>128</v>
      </c>
      <c r="C9" s="75" t="s">
        <v>761</v>
      </c>
      <c r="D9" s="1">
        <v>54.79</v>
      </c>
      <c r="E9" s="1">
        <v>61.35</v>
      </c>
      <c r="F9" s="1">
        <v>65</v>
      </c>
      <c r="G9" s="1">
        <v>65</v>
      </c>
      <c r="H9" s="1">
        <v>65</v>
      </c>
      <c r="I9" s="1"/>
      <c r="J9" s="1">
        <v>59.09</v>
      </c>
      <c r="K9" s="1">
        <v>61.3</v>
      </c>
      <c r="L9" s="1">
        <v>58</v>
      </c>
      <c r="M9" s="1">
        <v>58.7</v>
      </c>
      <c r="N9" s="1">
        <v>64.63</v>
      </c>
      <c r="O9" s="1">
        <v>58</v>
      </c>
      <c r="P9" s="1">
        <v>54.76</v>
      </c>
      <c r="Q9" s="1">
        <v>53.93</v>
      </c>
      <c r="R9" s="1">
        <v>51.1</v>
      </c>
      <c r="S9" s="1">
        <v>50.94</v>
      </c>
      <c r="T9" s="1">
        <v>51.65</v>
      </c>
      <c r="U9" s="1">
        <v>53.7</v>
      </c>
      <c r="V9" s="1">
        <v>65</v>
      </c>
      <c r="W9" s="1">
        <v>50.48</v>
      </c>
      <c r="X9" s="1">
        <v>57.48</v>
      </c>
      <c r="Y9" s="1">
        <v>57.92</v>
      </c>
      <c r="Z9" s="1">
        <v>41.36</v>
      </c>
      <c r="AA9" s="1">
        <v>49.05</v>
      </c>
      <c r="AB9" s="1"/>
      <c r="AC9" s="1">
        <v>55.22</v>
      </c>
      <c r="AD9" s="1">
        <v>56.99</v>
      </c>
      <c r="AE9" s="1">
        <v>54.81</v>
      </c>
      <c r="AF9" s="1"/>
      <c r="AG9" s="1"/>
      <c r="AH9" s="1">
        <f t="shared" si="0"/>
        <v>1475.25</v>
      </c>
      <c r="AI9" s="99">
        <v>595</v>
      </c>
      <c r="AJ9" s="1">
        <f t="shared" si="1"/>
        <v>877773.75</v>
      </c>
    </row>
    <row r="10" spans="1:36" ht="18" customHeight="1" x14ac:dyDescent="0.25">
      <c r="A10" s="161" t="s">
        <v>185</v>
      </c>
      <c r="B10" s="1" t="s">
        <v>615</v>
      </c>
      <c r="C10" s="77" t="s">
        <v>187</v>
      </c>
      <c r="D10" s="1"/>
      <c r="E10" s="1"/>
      <c r="F10" s="1"/>
      <c r="G10" s="1">
        <v>79.150000000000006</v>
      </c>
      <c r="H10" s="1"/>
      <c r="I10" s="1"/>
      <c r="J10" s="1">
        <v>76.81</v>
      </c>
      <c r="K10" s="1"/>
      <c r="L10" s="1"/>
      <c r="M10" s="1">
        <v>77.81</v>
      </c>
      <c r="N10" s="1"/>
      <c r="O10" s="1"/>
      <c r="P10" s="1">
        <v>86.8</v>
      </c>
      <c r="Q10" s="1"/>
      <c r="R10" s="1"/>
      <c r="S10" s="1">
        <v>77.19</v>
      </c>
      <c r="T10" s="1"/>
      <c r="U10" s="1"/>
      <c r="V10" s="1">
        <v>80.599999999999994</v>
      </c>
      <c r="W10" s="1"/>
      <c r="X10" s="1"/>
      <c r="Y10" s="1"/>
      <c r="Z10" s="1">
        <v>82.22</v>
      </c>
      <c r="AA10" s="1"/>
      <c r="AB10" s="1"/>
      <c r="AC10" s="1">
        <v>84.38</v>
      </c>
      <c r="AD10" s="1"/>
      <c r="AE10" s="1"/>
      <c r="AF10" s="1">
        <v>81.510000000000005</v>
      </c>
      <c r="AG10" s="1"/>
      <c r="AH10" s="1">
        <f t="shared" si="0"/>
        <v>726.47</v>
      </c>
      <c r="AI10" s="99">
        <v>595</v>
      </c>
      <c r="AJ10" s="1">
        <f t="shared" si="1"/>
        <v>432249.65</v>
      </c>
    </row>
    <row r="11" spans="1:36" ht="18" customHeight="1" x14ac:dyDescent="0.25">
      <c r="A11" s="162"/>
      <c r="B11" s="1" t="s">
        <v>771</v>
      </c>
      <c r="C11" s="74" t="s">
        <v>187</v>
      </c>
      <c r="D11" s="1"/>
      <c r="E11" s="1"/>
      <c r="F11" s="1">
        <v>60.61</v>
      </c>
      <c r="G11" s="1"/>
      <c r="H11" s="1">
        <v>69.73</v>
      </c>
      <c r="I11" s="1"/>
      <c r="J11" s="1"/>
      <c r="K11" s="1">
        <v>80.55</v>
      </c>
      <c r="L11" s="1"/>
      <c r="M11" s="1"/>
      <c r="N11" s="1"/>
      <c r="O11" s="1"/>
      <c r="P11" s="1"/>
      <c r="Q11" s="1">
        <v>77.59</v>
      </c>
      <c r="R11" s="1"/>
      <c r="S11" s="1"/>
      <c r="T11" s="1"/>
      <c r="U11" s="1">
        <v>77.31</v>
      </c>
      <c r="V11" s="1"/>
      <c r="W11" s="1"/>
      <c r="X11" s="1">
        <v>59.05</v>
      </c>
      <c r="Y11" s="1"/>
      <c r="Z11" s="1"/>
      <c r="AA11" s="1">
        <v>70.53</v>
      </c>
      <c r="AB11" s="1"/>
      <c r="AC11" s="1"/>
      <c r="AD11" s="1"/>
      <c r="AE11" s="1"/>
      <c r="AF11" s="1"/>
      <c r="AG11" s="1">
        <v>73.98</v>
      </c>
      <c r="AH11" s="1">
        <f t="shared" si="0"/>
        <v>569.35</v>
      </c>
      <c r="AI11" s="99">
        <v>595</v>
      </c>
      <c r="AJ11" s="1">
        <f t="shared" si="1"/>
        <v>338763.25</v>
      </c>
    </row>
    <row r="12" spans="1:36" ht="18" customHeight="1" x14ac:dyDescent="0.25">
      <c r="A12" s="162"/>
      <c r="B12" s="1" t="s">
        <v>617</v>
      </c>
      <c r="C12" s="74" t="s">
        <v>187</v>
      </c>
      <c r="D12" s="1"/>
      <c r="E12" s="1">
        <v>50</v>
      </c>
      <c r="F12" s="1"/>
      <c r="G12" s="1">
        <v>50.01</v>
      </c>
      <c r="H12" s="1"/>
      <c r="I12" s="1">
        <f>20+50</f>
        <v>70</v>
      </c>
      <c r="J12" s="1">
        <v>82.09</v>
      </c>
      <c r="K12" s="1"/>
      <c r="L12" s="1"/>
      <c r="M12" s="1">
        <f>81.09+50</f>
        <v>131.09</v>
      </c>
      <c r="N12" s="1"/>
      <c r="O12" s="1"/>
      <c r="P12" s="1">
        <v>80</v>
      </c>
      <c r="Q12" s="1">
        <v>50</v>
      </c>
      <c r="R12" s="1"/>
      <c r="S12" s="1">
        <v>71.239999999999995</v>
      </c>
      <c r="T12" s="1"/>
      <c r="U12" s="1"/>
      <c r="V12" s="1">
        <f>82.55+74.4</f>
        <v>156.94999999999999</v>
      </c>
      <c r="W12" s="1"/>
      <c r="X12" s="1"/>
      <c r="Y12" s="1">
        <v>78.06</v>
      </c>
      <c r="Z12" s="1">
        <v>78.72</v>
      </c>
      <c r="AA12" s="1"/>
      <c r="AB12" s="1"/>
      <c r="AC12" s="1">
        <v>79.88</v>
      </c>
      <c r="AD12" s="1">
        <f>5950/595</f>
        <v>10</v>
      </c>
      <c r="AE12" s="1">
        <v>78.37</v>
      </c>
      <c r="AF12" s="1">
        <v>84.36</v>
      </c>
      <c r="AG12" s="1"/>
      <c r="AH12" s="1">
        <f t="shared" si="0"/>
        <v>1150.77</v>
      </c>
      <c r="AI12" s="99">
        <v>595</v>
      </c>
      <c r="AJ12" s="1">
        <f t="shared" si="1"/>
        <v>684708.15</v>
      </c>
    </row>
    <row r="13" spans="1:36" ht="18" customHeight="1" x14ac:dyDescent="0.25">
      <c r="A13" s="162"/>
      <c r="B13" s="1" t="s">
        <v>618</v>
      </c>
      <c r="C13" s="74" t="s">
        <v>187</v>
      </c>
      <c r="D13" s="1"/>
      <c r="E13" s="1"/>
      <c r="F13" s="1"/>
      <c r="G13" s="1">
        <v>68.209999999999994</v>
      </c>
      <c r="H13" s="1"/>
      <c r="I13" s="1">
        <v>50</v>
      </c>
      <c r="J13" s="1">
        <v>79.83</v>
      </c>
      <c r="K13" s="1"/>
      <c r="L13" s="1">
        <v>70.05</v>
      </c>
      <c r="M13" s="1"/>
      <c r="N13" s="1">
        <v>80</v>
      </c>
      <c r="O13" s="1"/>
      <c r="P13" s="1">
        <v>56.29</v>
      </c>
      <c r="Q13" s="1"/>
      <c r="R13" s="1">
        <v>83.3</v>
      </c>
      <c r="S13" s="1"/>
      <c r="T13" s="1">
        <v>55.07</v>
      </c>
      <c r="U13" s="1"/>
      <c r="V13" s="1">
        <v>74.19</v>
      </c>
      <c r="W13" s="1"/>
      <c r="X13" s="1"/>
      <c r="Y13" s="1">
        <v>87.02</v>
      </c>
      <c r="Z13" s="1"/>
      <c r="AA13" s="1"/>
      <c r="AB13" s="1"/>
      <c r="AC13" s="1">
        <v>70.209999999999994</v>
      </c>
      <c r="AD13" s="1"/>
      <c r="AE13" s="1">
        <v>84.73</v>
      </c>
      <c r="AF13" s="1"/>
      <c r="AG13" s="1">
        <v>73.099999999999994</v>
      </c>
      <c r="AH13" s="1">
        <f t="shared" si="0"/>
        <v>932.00000000000011</v>
      </c>
      <c r="AI13" s="99">
        <v>595</v>
      </c>
      <c r="AJ13" s="1">
        <f t="shared" si="1"/>
        <v>554540.00000000012</v>
      </c>
    </row>
    <row r="14" spans="1:36" ht="18" customHeight="1" x14ac:dyDescent="0.25">
      <c r="A14" s="163"/>
      <c r="B14" s="1" t="s">
        <v>629</v>
      </c>
      <c r="C14" s="78" t="s">
        <v>187</v>
      </c>
      <c r="D14" s="1"/>
      <c r="E14" s="1">
        <v>70.790000000000006</v>
      </c>
      <c r="F14" s="1"/>
      <c r="G14" s="1"/>
      <c r="H14" s="1"/>
      <c r="I14" s="1">
        <v>87</v>
      </c>
      <c r="J14" s="1"/>
      <c r="K14" s="1"/>
      <c r="L14" s="1">
        <v>73.11</v>
      </c>
      <c r="M14" s="1">
        <v>8181</v>
      </c>
      <c r="N14" s="1"/>
      <c r="O14" s="1">
        <v>79</v>
      </c>
      <c r="P14" s="1"/>
      <c r="Q14" s="1"/>
      <c r="R14" s="1">
        <v>83</v>
      </c>
      <c r="S14" s="1"/>
      <c r="T14" s="1"/>
      <c r="U14" s="1">
        <v>70.34</v>
      </c>
      <c r="V14" s="1"/>
      <c r="W14" s="1"/>
      <c r="X14" s="1"/>
      <c r="Y14" s="1">
        <v>80.64</v>
      </c>
      <c r="Z14" s="1"/>
      <c r="AA14" s="1"/>
      <c r="AB14" s="1"/>
      <c r="AC14" s="1">
        <v>86.64</v>
      </c>
      <c r="AD14" s="1"/>
      <c r="AE14" s="1"/>
      <c r="AF14" s="1">
        <v>85.19</v>
      </c>
      <c r="AG14" s="1"/>
      <c r="AH14" s="1">
        <f t="shared" si="0"/>
        <v>8896.7099999999991</v>
      </c>
      <c r="AI14" s="99">
        <v>595</v>
      </c>
      <c r="AJ14" s="1">
        <f t="shared" si="1"/>
        <v>5293542.4499999993</v>
      </c>
    </row>
    <row r="15" spans="1:36" ht="18" customHeight="1" x14ac:dyDescent="0.25">
      <c r="A15" s="54" t="s">
        <v>203</v>
      </c>
      <c r="B15" s="24" t="s">
        <v>204</v>
      </c>
      <c r="C15" s="76" t="s">
        <v>205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 t="shared" si="0"/>
        <v>0</v>
      </c>
      <c r="AI15" s="99">
        <v>595</v>
      </c>
      <c r="AJ15" s="1">
        <f t="shared" si="1"/>
        <v>0</v>
      </c>
    </row>
    <row r="16" spans="1:36" ht="18" customHeight="1" x14ac:dyDescent="0.25">
      <c r="A16" s="164" t="s">
        <v>207</v>
      </c>
      <c r="B16" s="66" t="s">
        <v>132</v>
      </c>
      <c r="C16" s="77" t="s">
        <v>794</v>
      </c>
      <c r="D16" s="1"/>
      <c r="E16" s="1">
        <v>70.03</v>
      </c>
      <c r="F16" s="1">
        <v>70.03</v>
      </c>
      <c r="G16" s="1"/>
      <c r="H16" s="1"/>
      <c r="I16" s="1"/>
      <c r="J16" s="1"/>
      <c r="K16" s="1"/>
      <c r="L16" s="1">
        <v>65.62</v>
      </c>
      <c r="M16" s="1"/>
      <c r="N16" s="1">
        <v>73</v>
      </c>
      <c r="O16" s="1"/>
      <c r="P16" s="1"/>
      <c r="Q16" s="1"/>
      <c r="R16" s="1"/>
      <c r="S16" s="1">
        <v>86.72</v>
      </c>
      <c r="T16" s="1"/>
      <c r="U16" s="1"/>
      <c r="V16" s="1"/>
      <c r="W16" s="1"/>
      <c r="X16" s="1"/>
      <c r="Y16" s="1">
        <v>30</v>
      </c>
      <c r="Z16" s="1">
        <f>20+72.18</f>
        <v>92.18</v>
      </c>
      <c r="AA16" s="1"/>
      <c r="AB16" s="1"/>
      <c r="AC16" s="1"/>
      <c r="AD16" s="1"/>
      <c r="AE16" s="1">
        <v>20</v>
      </c>
      <c r="AF16" s="1"/>
      <c r="AG16" s="1">
        <f>41650/595</f>
        <v>70</v>
      </c>
      <c r="AH16" s="1">
        <f t="shared" si="0"/>
        <v>577.57999999999993</v>
      </c>
      <c r="AI16" s="99">
        <v>595</v>
      </c>
      <c r="AJ16" s="1">
        <f t="shared" si="1"/>
        <v>343660.1</v>
      </c>
    </row>
    <row r="17" spans="1:36" ht="18" customHeight="1" x14ac:dyDescent="0.25">
      <c r="A17" s="165"/>
      <c r="B17" s="1" t="s">
        <v>126</v>
      </c>
      <c r="C17" s="74" t="s">
        <v>61</v>
      </c>
      <c r="D17" s="1"/>
      <c r="E17" s="1"/>
      <c r="F17" s="1">
        <v>72.98</v>
      </c>
      <c r="G17" s="1"/>
      <c r="H17" s="1"/>
      <c r="I17" s="1"/>
      <c r="J17" s="1"/>
      <c r="K17" s="1">
        <v>15.2</v>
      </c>
      <c r="L17" s="1"/>
      <c r="M17" s="1">
        <v>72.02</v>
      </c>
      <c r="N17" s="1"/>
      <c r="O17" s="1"/>
      <c r="P17" s="1"/>
      <c r="Q17" s="1"/>
      <c r="R17" s="1">
        <v>10</v>
      </c>
      <c r="S17" s="1"/>
      <c r="T17" s="1">
        <v>72.09</v>
      </c>
      <c r="U17" s="1"/>
      <c r="V17" s="1"/>
      <c r="W17" s="1"/>
      <c r="X17" s="1"/>
      <c r="Y17" s="1"/>
      <c r="Z17" s="1"/>
      <c r="AA17" s="1">
        <v>69.58</v>
      </c>
      <c r="AB17" s="1"/>
      <c r="AC17" s="1"/>
      <c r="AD17" s="1"/>
      <c r="AE17" s="1"/>
      <c r="AF17" s="1"/>
      <c r="AG17" s="1"/>
      <c r="AH17" s="1">
        <f t="shared" si="0"/>
        <v>311.87</v>
      </c>
      <c r="AI17" s="99">
        <v>595</v>
      </c>
      <c r="AJ17" s="1">
        <f t="shared" si="1"/>
        <v>185562.65</v>
      </c>
    </row>
    <row r="18" spans="1:36" ht="18" customHeight="1" x14ac:dyDescent="0.25">
      <c r="A18" s="165"/>
      <c r="B18" s="4" t="s">
        <v>135</v>
      </c>
      <c r="C18" s="77" t="s">
        <v>794</v>
      </c>
      <c r="D18" s="1">
        <v>25</v>
      </c>
      <c r="E18" s="1">
        <v>87.64</v>
      </c>
      <c r="F18" s="1">
        <v>87.64</v>
      </c>
      <c r="G18" s="1"/>
      <c r="H18" s="1"/>
      <c r="I18" s="1"/>
      <c r="J18" s="1"/>
      <c r="K18" s="1"/>
      <c r="L18" s="1">
        <v>77.849999999999994</v>
      </c>
      <c r="M18" s="1"/>
      <c r="N18" s="1"/>
      <c r="O18" s="1"/>
      <c r="P18" s="1"/>
      <c r="Q18" s="1"/>
      <c r="R18" s="1"/>
      <c r="S18" s="1">
        <v>43</v>
      </c>
      <c r="T18" s="1"/>
      <c r="U18" s="1"/>
      <c r="V18" s="1"/>
      <c r="W18" s="1"/>
      <c r="X18" s="1"/>
      <c r="Y18" s="1"/>
      <c r="Z18" s="1">
        <v>68.38</v>
      </c>
      <c r="AA18" s="1"/>
      <c r="AB18" s="1"/>
      <c r="AC18" s="1"/>
      <c r="AD18" s="1">
        <v>10</v>
      </c>
      <c r="AE18" s="1">
        <v>30</v>
      </c>
      <c r="AF18" s="1">
        <v>81.22</v>
      </c>
      <c r="AG18" s="1"/>
      <c r="AH18" s="1">
        <f t="shared" si="0"/>
        <v>510.73</v>
      </c>
      <c r="AI18" s="99">
        <v>595</v>
      </c>
      <c r="AJ18" s="1">
        <f t="shared" si="1"/>
        <v>303884.35000000003</v>
      </c>
    </row>
    <row r="19" spans="1:36" ht="18" customHeight="1" x14ac:dyDescent="0.25">
      <c r="A19" s="95" t="s">
        <v>632</v>
      </c>
      <c r="B19" s="86" t="s">
        <v>41</v>
      </c>
      <c r="C19" s="87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 t="shared" si="0"/>
        <v>0</v>
      </c>
      <c r="AI19" s="99">
        <v>595</v>
      </c>
      <c r="AJ19" s="1">
        <f t="shared" si="1"/>
        <v>0</v>
      </c>
    </row>
    <row r="20" spans="1:36" ht="18" customHeight="1" x14ac:dyDescent="0.25">
      <c r="A20" s="167" t="s">
        <v>215</v>
      </c>
      <c r="B20" s="1" t="s">
        <v>219</v>
      </c>
      <c r="C20" s="74" t="s">
        <v>220</v>
      </c>
      <c r="D20" s="1"/>
      <c r="E20" s="1">
        <v>60</v>
      </c>
      <c r="F20" s="1"/>
      <c r="G20" s="1">
        <v>60</v>
      </c>
      <c r="H20" s="1"/>
      <c r="I20" s="1">
        <v>60</v>
      </c>
      <c r="J20" s="1">
        <v>40</v>
      </c>
      <c r="K20" s="1"/>
      <c r="L20" s="1"/>
      <c r="M20" s="1"/>
      <c r="N20" s="1"/>
      <c r="O20" s="1">
        <v>60</v>
      </c>
      <c r="P20" s="1"/>
      <c r="Q20" s="1">
        <v>60</v>
      </c>
      <c r="R20" s="1"/>
      <c r="S20" s="1">
        <v>81.92</v>
      </c>
      <c r="T20" s="1"/>
      <c r="U20" s="1">
        <v>15</v>
      </c>
      <c r="V20" s="1"/>
      <c r="W20" s="1">
        <v>60</v>
      </c>
      <c r="X20" s="1"/>
      <c r="Y20" s="1">
        <v>60</v>
      </c>
      <c r="Z20" s="1"/>
      <c r="AA20" s="1">
        <v>60</v>
      </c>
      <c r="AB20" s="1">
        <f>60+20</f>
        <v>80</v>
      </c>
      <c r="AC20" s="1"/>
      <c r="AD20" s="1"/>
      <c r="AE20" s="1">
        <v>60</v>
      </c>
      <c r="AF20" s="1">
        <v>20</v>
      </c>
      <c r="AG20" s="1">
        <v>69.34</v>
      </c>
      <c r="AH20" s="1">
        <f t="shared" si="0"/>
        <v>846.2600000000001</v>
      </c>
      <c r="AI20" s="99">
        <v>595</v>
      </c>
      <c r="AJ20" s="1">
        <f t="shared" si="1"/>
        <v>503524.70000000007</v>
      </c>
    </row>
    <row r="21" spans="1:36" ht="18" customHeight="1" x14ac:dyDescent="0.25">
      <c r="A21" s="167"/>
      <c r="B21" s="1" t="s">
        <v>229</v>
      </c>
      <c r="C21" s="74" t="s">
        <v>230</v>
      </c>
      <c r="D21" s="1"/>
      <c r="E21" s="1">
        <f>23800/595</f>
        <v>40</v>
      </c>
      <c r="F21" s="1"/>
      <c r="G21" s="1">
        <v>40</v>
      </c>
      <c r="H21" s="1"/>
      <c r="I21" s="1">
        <v>40</v>
      </c>
      <c r="J21" s="1"/>
      <c r="K21" s="1">
        <v>40</v>
      </c>
      <c r="L21" s="1"/>
      <c r="M21" s="1">
        <v>40</v>
      </c>
      <c r="N21" s="1"/>
      <c r="O21" s="1">
        <v>40</v>
      </c>
      <c r="P21" s="1"/>
      <c r="Q21" s="1">
        <v>40</v>
      </c>
      <c r="R21" s="1"/>
      <c r="S21" s="1">
        <v>47.87</v>
      </c>
      <c r="T21" s="1"/>
      <c r="U21" s="1"/>
      <c r="V21" s="1">
        <v>64.37</v>
      </c>
      <c r="W21" s="1"/>
      <c r="X21" s="1"/>
      <c r="Y21" s="1">
        <v>52.84</v>
      </c>
      <c r="Z21" s="1"/>
      <c r="AA21" s="1"/>
      <c r="AB21" s="1"/>
      <c r="AC21" s="1"/>
      <c r="AD21" s="1"/>
      <c r="AE21" s="1">
        <v>47.84</v>
      </c>
      <c r="AF21" s="1"/>
      <c r="AG21" s="1"/>
      <c r="AH21" s="1">
        <f t="shared" si="0"/>
        <v>492.92000000000007</v>
      </c>
      <c r="AI21" s="99">
        <v>595</v>
      </c>
      <c r="AJ21" s="1">
        <f t="shared" si="1"/>
        <v>293287.40000000002</v>
      </c>
    </row>
    <row r="22" spans="1:36" ht="18" customHeight="1" x14ac:dyDescent="0.25">
      <c r="A22" s="167"/>
      <c r="B22" s="1" t="s">
        <v>232</v>
      </c>
      <c r="C22" s="74" t="s">
        <v>230</v>
      </c>
      <c r="D22" s="1"/>
      <c r="E22" s="1">
        <v>36.85</v>
      </c>
      <c r="F22" s="1"/>
      <c r="G22" s="1">
        <v>36</v>
      </c>
      <c r="H22" s="1"/>
      <c r="I22" s="1">
        <v>30</v>
      </c>
      <c r="J22" s="1"/>
      <c r="K22" s="1"/>
      <c r="L22" s="1"/>
      <c r="M22" s="1">
        <v>40</v>
      </c>
      <c r="N22" s="1"/>
      <c r="O22" s="1">
        <v>10</v>
      </c>
      <c r="P22" s="1"/>
      <c r="Q22" s="1"/>
      <c r="R22" s="1"/>
      <c r="S22" s="1"/>
      <c r="T22" s="1">
        <v>40</v>
      </c>
      <c r="U22" s="1"/>
      <c r="V22" s="1">
        <v>68.2</v>
      </c>
      <c r="W22" s="1"/>
      <c r="X22" s="1"/>
      <c r="Y22" s="1"/>
      <c r="Z22" s="1"/>
      <c r="AA22" s="1">
        <v>20</v>
      </c>
      <c r="AB22" s="1">
        <v>20.03</v>
      </c>
      <c r="AC22" s="1"/>
      <c r="AD22" s="1">
        <f>11900/595</f>
        <v>20</v>
      </c>
      <c r="AE22" s="1"/>
      <c r="AF22" s="1"/>
      <c r="AG22" s="1">
        <v>30</v>
      </c>
      <c r="AH22" s="1">
        <f t="shared" si="0"/>
        <v>351.08000000000004</v>
      </c>
      <c r="AI22" s="99">
        <v>595</v>
      </c>
      <c r="AJ22" s="1">
        <f t="shared" si="1"/>
        <v>208892.60000000003</v>
      </c>
    </row>
    <row r="23" spans="1:36" ht="18" customHeight="1" x14ac:dyDescent="0.25">
      <c r="A23" s="167"/>
      <c r="B23" s="1" t="s">
        <v>216</v>
      </c>
      <c r="C23" s="74"/>
      <c r="D23" s="1"/>
      <c r="E23" s="1">
        <v>50</v>
      </c>
      <c r="F23" s="1"/>
      <c r="G23" s="1">
        <v>50</v>
      </c>
      <c r="H23" s="1"/>
      <c r="I23" s="1">
        <v>42.02</v>
      </c>
      <c r="J23" s="1"/>
      <c r="K23" s="1">
        <v>50</v>
      </c>
      <c r="L23" s="1"/>
      <c r="M23" s="1">
        <v>50</v>
      </c>
      <c r="N23" s="1"/>
      <c r="O23" s="1"/>
      <c r="P23" s="1">
        <v>81.16</v>
      </c>
      <c r="Q23" s="1"/>
      <c r="R23" s="1"/>
      <c r="S23" s="1">
        <v>62.25</v>
      </c>
      <c r="T23" s="1"/>
      <c r="U23" s="1"/>
      <c r="V23" s="1">
        <v>65.16</v>
      </c>
      <c r="W23" s="1">
        <v>61.89</v>
      </c>
      <c r="X23" s="1"/>
      <c r="Y23" s="1"/>
      <c r="Z23" s="1"/>
      <c r="AA23" s="1"/>
      <c r="AB23" s="1"/>
      <c r="AC23" s="1"/>
      <c r="AD23" s="1">
        <v>10</v>
      </c>
      <c r="AE23" s="1">
        <v>79.459999999999994</v>
      </c>
      <c r="AF23" s="1"/>
      <c r="AG23" s="1"/>
      <c r="AH23" s="1"/>
      <c r="AI23" s="99"/>
      <c r="AJ23" s="1"/>
    </row>
    <row r="24" spans="1:36" ht="18.75" customHeight="1" x14ac:dyDescent="0.25">
      <c r="A24" s="167"/>
      <c r="B24" s="1" t="s">
        <v>239</v>
      </c>
      <c r="C24" s="74" t="s">
        <v>212</v>
      </c>
      <c r="D24" s="1"/>
      <c r="E24" s="1">
        <v>50</v>
      </c>
      <c r="F24" s="1"/>
      <c r="G24" s="1">
        <v>50</v>
      </c>
      <c r="H24" s="1"/>
      <c r="I24" s="1">
        <v>50</v>
      </c>
      <c r="J24" s="1"/>
      <c r="K24" s="1">
        <v>50</v>
      </c>
      <c r="L24" s="1"/>
      <c r="M24" s="1">
        <v>50</v>
      </c>
      <c r="N24" s="1">
        <v>78.11</v>
      </c>
      <c r="O24" s="1">
        <v>50</v>
      </c>
      <c r="P24" s="1"/>
      <c r="Q24" s="1"/>
      <c r="R24" s="1"/>
      <c r="S24" s="1"/>
      <c r="T24" s="1"/>
      <c r="U24" s="1">
        <v>60</v>
      </c>
      <c r="V24" s="1">
        <v>60</v>
      </c>
      <c r="W24" s="1">
        <v>60</v>
      </c>
      <c r="X24" s="1">
        <f>70.1+10</f>
        <v>80.099999999999994</v>
      </c>
      <c r="Y24" s="1">
        <v>60</v>
      </c>
      <c r="Z24" s="1">
        <v>40</v>
      </c>
      <c r="AA24" s="1">
        <v>60</v>
      </c>
      <c r="AB24" s="1">
        <v>60</v>
      </c>
      <c r="AC24" s="1">
        <v>40</v>
      </c>
      <c r="AD24" s="1"/>
      <c r="AE24" s="1">
        <v>77.42</v>
      </c>
      <c r="AF24" s="1"/>
      <c r="AG24" s="1"/>
      <c r="AH24" s="1">
        <f t="shared" si="0"/>
        <v>975.63</v>
      </c>
      <c r="AI24" s="99">
        <v>595</v>
      </c>
      <c r="AJ24" s="1">
        <f t="shared" si="1"/>
        <v>580499.85</v>
      </c>
    </row>
    <row r="25" spans="1:36" ht="12" customHeight="1" x14ac:dyDescent="0.25">
      <c r="A25" s="167"/>
      <c r="B25" s="1" t="s">
        <v>241</v>
      </c>
      <c r="C25" s="74" t="s">
        <v>230</v>
      </c>
      <c r="D25" s="1"/>
      <c r="E25" s="1">
        <v>40</v>
      </c>
      <c r="F25" s="1"/>
      <c r="G25" s="1">
        <v>40</v>
      </c>
      <c r="H25" s="1"/>
      <c r="I25" s="1">
        <v>40</v>
      </c>
      <c r="J25" s="1"/>
      <c r="K25" s="1">
        <v>40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>
        <v>65</v>
      </c>
      <c r="AG25" s="1"/>
      <c r="AH25" s="1">
        <f t="shared" si="0"/>
        <v>225</v>
      </c>
      <c r="AI25" s="99">
        <v>595</v>
      </c>
      <c r="AJ25" s="1">
        <f t="shared" si="1"/>
        <v>133875</v>
      </c>
    </row>
    <row r="26" spans="1:36" ht="18" customHeight="1" x14ac:dyDescent="0.25">
      <c r="A26" s="167"/>
      <c r="B26" s="4" t="s">
        <v>242</v>
      </c>
      <c r="C26" s="9" t="s">
        <v>243</v>
      </c>
      <c r="D26" s="1"/>
      <c r="E26" s="1">
        <v>48</v>
      </c>
      <c r="F26" s="1"/>
      <c r="G26" s="1">
        <v>48</v>
      </c>
      <c r="H26" s="1"/>
      <c r="I26" s="1">
        <v>48</v>
      </c>
      <c r="J26" s="1"/>
      <c r="K26" s="1">
        <v>48</v>
      </c>
      <c r="L26" s="1"/>
      <c r="M26" s="1">
        <v>48</v>
      </c>
      <c r="N26" s="1">
        <v>48</v>
      </c>
      <c r="O26" s="1"/>
      <c r="P26" s="1"/>
      <c r="Q26" s="1">
        <v>48</v>
      </c>
      <c r="R26" s="1"/>
      <c r="S26" s="1">
        <v>70.84</v>
      </c>
      <c r="T26" s="1"/>
      <c r="U26" s="1"/>
      <c r="V26" s="1">
        <v>68.17</v>
      </c>
      <c r="W26" s="1"/>
      <c r="X26" s="1"/>
      <c r="Y26" s="1">
        <v>81.069999999999993</v>
      </c>
      <c r="Z26" s="1"/>
      <c r="AA26" s="1"/>
      <c r="AB26" s="1"/>
      <c r="AC26" s="1"/>
      <c r="AD26" s="1"/>
      <c r="AE26" s="1">
        <v>80.67</v>
      </c>
      <c r="AF26" s="1"/>
      <c r="AG26" s="1"/>
      <c r="AH26" s="1">
        <f t="shared" si="0"/>
        <v>636.75</v>
      </c>
      <c r="AI26" s="99">
        <v>595</v>
      </c>
      <c r="AJ26" s="1">
        <f t="shared" si="1"/>
        <v>378866.25</v>
      </c>
    </row>
    <row r="27" spans="1:36" ht="18" customHeight="1" x14ac:dyDescent="0.25">
      <c r="A27" s="167"/>
      <c r="B27" s="1" t="s">
        <v>248</v>
      </c>
      <c r="C27" s="8" t="s">
        <v>46</v>
      </c>
      <c r="D27" s="1"/>
      <c r="E27" s="1"/>
      <c r="F27" s="1"/>
      <c r="G27" s="1"/>
      <c r="H27" s="1"/>
      <c r="I27" s="1"/>
      <c r="J27" s="1"/>
      <c r="K27" s="1">
        <v>50</v>
      </c>
      <c r="L27" s="1"/>
      <c r="M27" s="1">
        <v>60</v>
      </c>
      <c r="N27" s="1"/>
      <c r="O27" s="1"/>
      <c r="P27" s="1"/>
      <c r="Q27" s="1">
        <v>60</v>
      </c>
      <c r="R27" s="1"/>
      <c r="S27" s="1">
        <v>81.510000000000005</v>
      </c>
      <c r="T27" s="1"/>
      <c r="U27" s="1"/>
      <c r="V27" s="1">
        <v>83.85</v>
      </c>
      <c r="W27" s="1"/>
      <c r="X27" s="1"/>
      <c r="Y27" s="1"/>
      <c r="Z27" s="1"/>
      <c r="AA27" s="1">
        <v>30</v>
      </c>
      <c r="AB27" s="1"/>
      <c r="AC27" s="1"/>
      <c r="AD27" s="1"/>
      <c r="AE27" s="1">
        <v>76.92</v>
      </c>
      <c r="AF27" s="1"/>
      <c r="AG27" s="1"/>
      <c r="AH27" s="1">
        <f t="shared" si="0"/>
        <v>442.28000000000003</v>
      </c>
      <c r="AI27" s="99">
        <v>595</v>
      </c>
      <c r="AJ27" s="1">
        <f t="shared" si="1"/>
        <v>263156.60000000003</v>
      </c>
    </row>
    <row r="28" spans="1:36" ht="18" customHeight="1" x14ac:dyDescent="0.25">
      <c r="A28" s="167"/>
      <c r="B28" s="4" t="s">
        <v>250</v>
      </c>
      <c r="C28" s="9" t="s">
        <v>46</v>
      </c>
      <c r="D28" s="1">
        <v>89.23</v>
      </c>
      <c r="E28" s="1"/>
      <c r="F28" s="1"/>
      <c r="G28" s="1"/>
      <c r="H28" s="1"/>
      <c r="I28" s="1"/>
      <c r="J28" s="1"/>
      <c r="K28" s="1"/>
      <c r="L28" s="1">
        <v>50</v>
      </c>
      <c r="M28" s="1"/>
      <c r="N28" s="1">
        <v>70</v>
      </c>
      <c r="O28" s="1"/>
      <c r="P28" s="1">
        <v>60.01</v>
      </c>
      <c r="Q28" s="1"/>
      <c r="R28" s="1"/>
      <c r="S28" s="1">
        <v>75.88</v>
      </c>
      <c r="T28" s="1"/>
      <c r="U28" s="1"/>
      <c r="V28" s="1">
        <v>90.66</v>
      </c>
      <c r="W28" s="1"/>
      <c r="X28" s="1"/>
      <c r="Y28" s="1">
        <v>44.87</v>
      </c>
      <c r="Z28" s="1"/>
      <c r="AA28" s="1"/>
      <c r="AB28" s="1"/>
      <c r="AC28" s="1"/>
      <c r="AD28" s="1">
        <v>80</v>
      </c>
      <c r="AE28" s="1"/>
      <c r="AF28" s="1"/>
      <c r="AG28" s="1">
        <v>65</v>
      </c>
      <c r="AH28" s="1">
        <f t="shared" si="0"/>
        <v>625.65</v>
      </c>
      <c r="AI28" s="99">
        <v>595</v>
      </c>
      <c r="AJ28" s="1">
        <f t="shared" si="1"/>
        <v>372261.75</v>
      </c>
    </row>
    <row r="29" spans="1:36" ht="18" customHeight="1" x14ac:dyDescent="0.25">
      <c r="A29" s="104"/>
      <c r="B29" s="1" t="s">
        <v>956</v>
      </c>
      <c r="C29" s="4"/>
      <c r="D29" s="27"/>
      <c r="E29" s="1"/>
      <c r="F29" s="1"/>
      <c r="G29" s="1"/>
      <c r="H29" s="1"/>
      <c r="I29" s="1"/>
      <c r="J29" s="1"/>
      <c r="K29" s="1"/>
      <c r="L29" s="1">
        <v>40</v>
      </c>
      <c r="M29" s="1"/>
      <c r="N29" s="1"/>
      <c r="O29" s="1">
        <v>50</v>
      </c>
      <c r="P29" s="1"/>
      <c r="Q29" s="1">
        <v>50</v>
      </c>
      <c r="R29" s="1"/>
      <c r="S29" s="1">
        <v>45</v>
      </c>
      <c r="T29" s="1"/>
      <c r="U29" s="1"/>
      <c r="V29" s="1">
        <v>58.38</v>
      </c>
      <c r="W29" s="1"/>
      <c r="X29" s="1"/>
      <c r="Y29" s="1">
        <v>67.56</v>
      </c>
      <c r="Z29" s="1"/>
      <c r="AA29" s="1"/>
      <c r="AB29" s="1"/>
      <c r="AC29" s="1"/>
      <c r="AD29" s="1"/>
      <c r="AE29" s="1">
        <v>52.22</v>
      </c>
      <c r="AF29" s="1"/>
      <c r="AG29" s="1"/>
      <c r="AH29" s="1"/>
      <c r="AI29" s="99"/>
      <c r="AJ29" s="1"/>
    </row>
    <row r="30" spans="1:36" ht="18" customHeight="1" x14ac:dyDescent="0.25">
      <c r="A30" s="168" t="s">
        <v>639</v>
      </c>
      <c r="B30" s="7" t="s">
        <v>177</v>
      </c>
      <c r="C30" s="105"/>
      <c r="D30" s="2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>
        <f t="shared" si="0"/>
        <v>0</v>
      </c>
      <c r="AI30" s="99">
        <v>595</v>
      </c>
      <c r="AJ30" s="1">
        <f t="shared" si="1"/>
        <v>0</v>
      </c>
    </row>
    <row r="31" spans="1:36" ht="18" customHeight="1" x14ac:dyDescent="0.25">
      <c r="A31" s="169"/>
      <c r="B31" s="1" t="s">
        <v>813</v>
      </c>
      <c r="C31" s="7"/>
      <c r="D31" s="1"/>
      <c r="E31" s="1">
        <v>55</v>
      </c>
      <c r="F31" s="1"/>
      <c r="G31" s="1">
        <v>55</v>
      </c>
      <c r="H31" s="1"/>
      <c r="I31" s="1">
        <v>55</v>
      </c>
      <c r="J31" s="1"/>
      <c r="K31" s="1">
        <v>55</v>
      </c>
      <c r="L31" s="1"/>
      <c r="M31" s="1">
        <f>20+55</f>
        <v>75</v>
      </c>
      <c r="N31" s="1"/>
      <c r="O31" s="1">
        <v>55</v>
      </c>
      <c r="P31" s="1"/>
      <c r="Q31" s="1">
        <v>55</v>
      </c>
      <c r="R31" s="1"/>
      <c r="S31" s="1">
        <v>71.430000000000007</v>
      </c>
      <c r="T31" s="1"/>
      <c r="U31" s="1">
        <v>15.01</v>
      </c>
      <c r="V31" s="1">
        <v>70</v>
      </c>
      <c r="W31" s="1"/>
      <c r="X31" s="1">
        <v>60</v>
      </c>
      <c r="Y31" s="1"/>
      <c r="Z31" s="1">
        <v>60.08</v>
      </c>
      <c r="AA31" s="1"/>
      <c r="AB31" s="1"/>
      <c r="AC31" s="1"/>
      <c r="AD31" s="1">
        <v>60</v>
      </c>
      <c r="AE31" s="1"/>
      <c r="AF31" s="1">
        <v>70</v>
      </c>
      <c r="AG31" s="1"/>
      <c r="AH31" s="1">
        <f t="shared" si="0"/>
        <v>811.5200000000001</v>
      </c>
      <c r="AI31" s="99">
        <v>595</v>
      </c>
      <c r="AJ31" s="1">
        <f t="shared" si="1"/>
        <v>482854.40000000008</v>
      </c>
    </row>
    <row r="32" spans="1:36" ht="18" customHeight="1" x14ac:dyDescent="0.25">
      <c r="A32" s="170"/>
      <c r="B32" s="4" t="s">
        <v>820</v>
      </c>
      <c r="C32" s="9"/>
      <c r="D32" s="1"/>
      <c r="E32" s="1"/>
      <c r="F32" s="1">
        <v>56.18</v>
      </c>
      <c r="G32" s="1"/>
      <c r="H32" s="1"/>
      <c r="I32" s="1">
        <v>85.48</v>
      </c>
      <c r="J32" s="1"/>
      <c r="K32" s="1"/>
      <c r="L32" s="1">
        <v>72.680000000000007</v>
      </c>
      <c r="M32" s="1"/>
      <c r="N32" s="1"/>
      <c r="O32" s="1">
        <v>82.27</v>
      </c>
      <c r="P32" s="1"/>
      <c r="Q32" s="1"/>
      <c r="R32" s="1">
        <v>80.680000000000007</v>
      </c>
      <c r="S32" s="1"/>
      <c r="T32" s="1"/>
      <c r="U32" s="1">
        <v>78.11</v>
      </c>
      <c r="V32" s="1"/>
      <c r="W32" s="1"/>
      <c r="X32" s="1">
        <v>83.36</v>
      </c>
      <c r="Y32" s="1"/>
      <c r="Z32" s="1">
        <v>78.11</v>
      </c>
      <c r="AA32" s="1"/>
      <c r="AB32" s="1"/>
      <c r="AC32" s="1">
        <f>63.94+30</f>
        <v>93.94</v>
      </c>
      <c r="AD32" s="1"/>
      <c r="AE32" s="1">
        <v>71.44</v>
      </c>
      <c r="AF32" s="1"/>
      <c r="AG32" s="1">
        <v>62.83</v>
      </c>
      <c r="AH32" s="1">
        <f t="shared" si="0"/>
        <v>845.08</v>
      </c>
      <c r="AI32" s="99">
        <v>595</v>
      </c>
      <c r="AJ32" s="1">
        <f t="shared" si="1"/>
        <v>502822.60000000003</v>
      </c>
    </row>
    <row r="33" spans="1:36" ht="18" customHeight="1" x14ac:dyDescent="0.25">
      <c r="A33" s="181" t="s">
        <v>252</v>
      </c>
      <c r="B33" s="4" t="s">
        <v>253</v>
      </c>
      <c r="C33" s="80" t="s">
        <v>824</v>
      </c>
      <c r="D33" s="1"/>
      <c r="E33" s="1"/>
      <c r="F33" s="1">
        <v>70</v>
      </c>
      <c r="G33" s="1"/>
      <c r="H33" s="1"/>
      <c r="I33" s="1"/>
      <c r="J33" s="1">
        <v>30</v>
      </c>
      <c r="K33" s="1">
        <v>30</v>
      </c>
      <c r="L33" s="1"/>
      <c r="M33" s="1">
        <v>70</v>
      </c>
      <c r="N33" s="1"/>
      <c r="O33" s="1"/>
      <c r="P33" s="1"/>
      <c r="Q33" s="1"/>
      <c r="R33" s="1"/>
      <c r="S33" s="1"/>
      <c r="T33" s="1">
        <v>70</v>
      </c>
      <c r="U33" s="1"/>
      <c r="V33" s="1"/>
      <c r="W33" s="1"/>
      <c r="X33" s="1"/>
      <c r="Y33" s="1">
        <v>30.18</v>
      </c>
      <c r="Z33" s="1"/>
      <c r="AA33" s="1">
        <v>70</v>
      </c>
      <c r="AB33" s="1"/>
      <c r="AC33" s="1"/>
      <c r="AD33" s="1"/>
      <c r="AE33" s="1"/>
      <c r="AF33" s="1">
        <v>50</v>
      </c>
      <c r="AG33" s="1"/>
      <c r="AH33" s="1">
        <f t="shared" si="0"/>
        <v>420.18</v>
      </c>
      <c r="AI33" s="99">
        <v>595</v>
      </c>
      <c r="AJ33" s="1">
        <f t="shared" si="1"/>
        <v>250007.1</v>
      </c>
    </row>
    <row r="34" spans="1:36" ht="18" customHeight="1" x14ac:dyDescent="0.25">
      <c r="A34" s="182"/>
      <c r="B34" s="4" t="s">
        <v>255</v>
      </c>
      <c r="C34" s="8" t="s">
        <v>826</v>
      </c>
      <c r="D34" s="1"/>
      <c r="E34" s="1"/>
      <c r="F34" s="1">
        <v>86.47</v>
      </c>
      <c r="G34" s="1"/>
      <c r="H34" s="1"/>
      <c r="I34" s="1"/>
      <c r="J34" s="1"/>
      <c r="K34" s="1"/>
      <c r="L34" s="1"/>
      <c r="M34" s="1">
        <v>87.8</v>
      </c>
      <c r="N34" s="1"/>
      <c r="O34" s="1"/>
      <c r="P34" s="1"/>
      <c r="Q34" s="1"/>
      <c r="R34" s="1"/>
      <c r="S34" s="1"/>
      <c r="T34" s="1">
        <v>84.69</v>
      </c>
      <c r="U34" s="1"/>
      <c r="V34" s="1"/>
      <c r="W34" s="1"/>
      <c r="X34" s="1"/>
      <c r="Y34" s="1"/>
      <c r="Z34" s="1"/>
      <c r="AA34" s="1">
        <v>78.319999999999993</v>
      </c>
      <c r="AB34" s="1"/>
      <c r="AC34" s="1"/>
      <c r="AD34" s="1"/>
      <c r="AE34" s="1"/>
      <c r="AF34" s="1"/>
      <c r="AG34" s="1">
        <v>10</v>
      </c>
      <c r="AH34" s="1">
        <f t="shared" si="0"/>
        <v>347.28</v>
      </c>
      <c r="AI34" s="99">
        <v>595</v>
      </c>
      <c r="AJ34" s="1">
        <f t="shared" si="1"/>
        <v>206631.59999999998</v>
      </c>
    </row>
    <row r="35" spans="1:36" ht="18" customHeight="1" x14ac:dyDescent="0.25">
      <c r="A35" s="182"/>
      <c r="B35" s="4" t="s">
        <v>258</v>
      </c>
      <c r="C35" s="8" t="s">
        <v>826</v>
      </c>
      <c r="D35" s="1"/>
      <c r="E35" s="1">
        <v>64.22</v>
      </c>
      <c r="F35" s="1"/>
      <c r="G35" s="1"/>
      <c r="H35" s="1"/>
      <c r="I35" s="1"/>
      <c r="J35" s="1"/>
      <c r="K35" s="1"/>
      <c r="L35" s="1"/>
      <c r="M35" s="1">
        <v>73.989999999999995</v>
      </c>
      <c r="N35" s="1"/>
      <c r="O35" s="1"/>
      <c r="P35" s="1"/>
      <c r="Q35" s="1"/>
      <c r="R35" s="1"/>
      <c r="S35" s="1"/>
      <c r="T35" s="1">
        <v>84.4</v>
      </c>
      <c r="U35" s="1"/>
      <c r="V35" s="1"/>
      <c r="W35" s="1"/>
      <c r="X35" s="1"/>
      <c r="Y35" s="1"/>
      <c r="Z35" s="1"/>
      <c r="AA35" s="1"/>
      <c r="AB35" s="1"/>
      <c r="AC35" s="1">
        <v>20</v>
      </c>
      <c r="AD35" s="1"/>
      <c r="AE35" s="1"/>
      <c r="AF35" s="1">
        <v>20</v>
      </c>
      <c r="AG35" s="1"/>
      <c r="AH35" s="1">
        <f t="shared" si="0"/>
        <v>262.61</v>
      </c>
      <c r="AI35" s="99">
        <v>595</v>
      </c>
      <c r="AJ35" s="1">
        <f t="shared" si="1"/>
        <v>156252.95000000001</v>
      </c>
    </row>
    <row r="36" spans="1:36" ht="18" customHeight="1" x14ac:dyDescent="0.25">
      <c r="A36" s="182"/>
      <c r="B36" s="4" t="s">
        <v>262</v>
      </c>
      <c r="C36" s="8" t="s">
        <v>826</v>
      </c>
      <c r="D36" s="1">
        <v>10</v>
      </c>
      <c r="E36" s="1"/>
      <c r="F36" s="1">
        <v>85.62</v>
      </c>
      <c r="G36" s="1"/>
      <c r="H36" s="1"/>
      <c r="I36" s="1"/>
      <c r="J36" s="1">
        <v>10</v>
      </c>
      <c r="K36" s="1"/>
      <c r="L36" s="1"/>
      <c r="M36" s="1">
        <v>86.33</v>
      </c>
      <c r="N36" s="1"/>
      <c r="O36" s="1"/>
      <c r="P36" s="1"/>
      <c r="Q36" s="1"/>
      <c r="R36" s="1">
        <v>10.08</v>
      </c>
      <c r="S36" s="1"/>
      <c r="T36" s="1">
        <v>90.38</v>
      </c>
      <c r="U36" s="1"/>
      <c r="V36" s="1"/>
      <c r="W36" s="1"/>
      <c r="X36" s="1"/>
      <c r="Y36" s="1"/>
      <c r="Z36" s="1"/>
      <c r="AA36" s="1"/>
      <c r="AB36" s="1">
        <v>80.14</v>
      </c>
      <c r="AC36" s="1"/>
      <c r="AD36" s="1"/>
      <c r="AE36" s="1"/>
      <c r="AF36" s="1"/>
      <c r="AG36" s="1"/>
      <c r="AH36" s="1">
        <f t="shared" si="0"/>
        <v>372.54999999999995</v>
      </c>
      <c r="AI36" s="99">
        <v>595</v>
      </c>
      <c r="AJ36" s="1">
        <f t="shared" si="1"/>
        <v>221667.24999999997</v>
      </c>
    </row>
    <row r="37" spans="1:36" ht="18" customHeight="1" x14ac:dyDescent="0.25">
      <c r="A37" s="182"/>
      <c r="B37" s="4" t="s">
        <v>267</v>
      </c>
      <c r="C37" s="8" t="s">
        <v>841</v>
      </c>
      <c r="D37" s="1"/>
      <c r="E37" s="1"/>
      <c r="F37" s="1">
        <v>55</v>
      </c>
      <c r="G37" s="1"/>
      <c r="H37" s="1"/>
      <c r="I37" s="1"/>
      <c r="J37" s="1"/>
      <c r="K37" s="1"/>
      <c r="L37" s="1"/>
      <c r="M37" s="1">
        <v>55</v>
      </c>
      <c r="N37" s="1"/>
      <c r="O37" s="1"/>
      <c r="P37" s="1"/>
      <c r="Q37" s="1"/>
      <c r="R37" s="1"/>
      <c r="S37" s="1"/>
      <c r="T37" s="1">
        <v>55</v>
      </c>
      <c r="U37" s="1"/>
      <c r="V37" s="1"/>
      <c r="W37" s="1"/>
      <c r="X37" s="1"/>
      <c r="Y37" s="1"/>
      <c r="Z37" s="1"/>
      <c r="AA37" s="1">
        <v>55</v>
      </c>
      <c r="AB37" s="1"/>
      <c r="AC37" s="1"/>
      <c r="AD37" s="1"/>
      <c r="AE37" s="1"/>
      <c r="AF37" s="1"/>
      <c r="AG37" s="1"/>
      <c r="AH37" s="1">
        <f t="shared" si="0"/>
        <v>220</v>
      </c>
      <c r="AI37" s="99">
        <v>595</v>
      </c>
      <c r="AJ37" s="1">
        <f t="shared" si="1"/>
        <v>130900</v>
      </c>
    </row>
    <row r="38" spans="1:36" ht="18" customHeight="1" x14ac:dyDescent="0.25">
      <c r="A38" s="182"/>
      <c r="B38" s="4" t="s">
        <v>227</v>
      </c>
      <c r="C38" s="9" t="s">
        <v>824</v>
      </c>
      <c r="D38" s="1"/>
      <c r="E38" s="1"/>
      <c r="F38" s="1">
        <v>70</v>
      </c>
      <c r="G38" s="1"/>
      <c r="H38" s="1"/>
      <c r="I38" s="1"/>
      <c r="J38" s="1">
        <v>10</v>
      </c>
      <c r="K38" s="1"/>
      <c r="L38" s="1"/>
      <c r="M38" s="1">
        <v>70</v>
      </c>
      <c r="N38" s="1"/>
      <c r="O38" s="1"/>
      <c r="P38" s="1"/>
      <c r="Q38" s="1"/>
      <c r="R38" s="1"/>
      <c r="S38" s="1">
        <f>10+40</f>
        <v>50</v>
      </c>
      <c r="T38" s="1">
        <v>70</v>
      </c>
      <c r="U38" s="1"/>
      <c r="V38" s="1"/>
      <c r="W38" s="1"/>
      <c r="X38" s="1">
        <v>67.83</v>
      </c>
      <c r="Y38" s="1"/>
      <c r="Z38" s="1"/>
      <c r="AA38" s="1">
        <v>38.49</v>
      </c>
      <c r="AB38" s="1"/>
      <c r="AC38" s="1"/>
      <c r="AD38" s="1"/>
      <c r="AE38" s="1">
        <v>20</v>
      </c>
      <c r="AF38" s="1"/>
      <c r="AG38" s="1"/>
      <c r="AH38" s="1">
        <f t="shared" si="0"/>
        <v>396.32</v>
      </c>
      <c r="AI38" s="99">
        <v>595</v>
      </c>
      <c r="AJ38" s="1">
        <f t="shared" si="1"/>
        <v>235810.4</v>
      </c>
    </row>
    <row r="39" spans="1:36" ht="18" customHeight="1" x14ac:dyDescent="0.25">
      <c r="A39" s="183" t="s">
        <v>652</v>
      </c>
      <c r="B39" s="66" t="s">
        <v>105</v>
      </c>
      <c r="C39" s="80" t="s">
        <v>187</v>
      </c>
      <c r="D39" s="1"/>
      <c r="E39" s="1"/>
      <c r="F39" s="1"/>
      <c r="G39" s="1"/>
      <c r="H39" s="1">
        <v>38</v>
      </c>
      <c r="I39" s="1"/>
      <c r="J39" s="1"/>
      <c r="K39" s="1"/>
      <c r="L39" s="1">
        <v>56.3</v>
      </c>
      <c r="M39" s="1"/>
      <c r="N39" s="1"/>
      <c r="O39" s="1">
        <v>55.06</v>
      </c>
      <c r="P39" s="1"/>
      <c r="Q39" s="1"/>
      <c r="R39" s="1"/>
      <c r="S39" s="1">
        <v>48</v>
      </c>
      <c r="T39" s="1"/>
      <c r="U39" s="1"/>
      <c r="V39" s="1">
        <v>55.63</v>
      </c>
      <c r="W39" s="1"/>
      <c r="X39" s="1"/>
      <c r="Y39" s="1"/>
      <c r="Z39" s="1">
        <v>55.3</v>
      </c>
      <c r="AA39" s="1"/>
      <c r="AB39" s="1"/>
      <c r="AC39" s="1"/>
      <c r="AD39" s="1"/>
      <c r="AE39" s="1">
        <v>52.56</v>
      </c>
      <c r="AF39" s="1"/>
      <c r="AG39" s="1">
        <v>20</v>
      </c>
      <c r="AH39" s="1">
        <f t="shared" si="0"/>
        <v>380.85</v>
      </c>
      <c r="AI39" s="99">
        <v>595</v>
      </c>
      <c r="AJ39" s="1">
        <f t="shared" si="1"/>
        <v>226605.75</v>
      </c>
    </row>
    <row r="40" spans="1:36" ht="18" customHeight="1" x14ac:dyDescent="0.25">
      <c r="A40" s="184"/>
      <c r="B40" s="1" t="s">
        <v>48</v>
      </c>
      <c r="C40" s="8" t="s">
        <v>275</v>
      </c>
      <c r="D40" s="1"/>
      <c r="E40" s="1"/>
      <c r="F40" s="1">
        <v>57.4</v>
      </c>
      <c r="G40" s="1"/>
      <c r="H40" s="1"/>
      <c r="I40" s="1"/>
      <c r="J40" s="1"/>
      <c r="K40" s="1"/>
      <c r="L40" s="1"/>
      <c r="M40" s="1"/>
      <c r="N40" s="1"/>
      <c r="O40" s="1"/>
      <c r="P40" s="1">
        <v>58.61</v>
      </c>
      <c r="Q40" s="1"/>
      <c r="R40" s="1"/>
      <c r="S40" s="1"/>
      <c r="T40" s="1"/>
      <c r="U40" s="1">
        <v>62.42</v>
      </c>
      <c r="V40" s="1"/>
      <c r="W40" s="1"/>
      <c r="X40" s="1"/>
      <c r="Y40" s="1"/>
      <c r="Z40" s="1"/>
      <c r="AA40" s="1">
        <v>64.03</v>
      </c>
      <c r="AB40" s="1"/>
      <c r="AC40" s="1"/>
      <c r="AD40" s="1"/>
      <c r="AE40" s="1">
        <v>57.24</v>
      </c>
      <c r="AF40" s="1"/>
      <c r="AG40" s="1"/>
      <c r="AH40" s="1">
        <f t="shared" si="0"/>
        <v>299.7</v>
      </c>
      <c r="AI40" s="99">
        <v>595</v>
      </c>
      <c r="AJ40" s="1">
        <f t="shared" si="1"/>
        <v>178321.5</v>
      </c>
    </row>
    <row r="41" spans="1:36" ht="18" customHeight="1" x14ac:dyDescent="0.25">
      <c r="A41" s="184"/>
      <c r="B41" s="1" t="s">
        <v>957</v>
      </c>
      <c r="C41" s="8"/>
      <c r="D41" s="1"/>
      <c r="E41" s="1"/>
      <c r="F41" s="1">
        <v>62</v>
      </c>
      <c r="G41" s="1"/>
      <c r="H41" s="1"/>
      <c r="I41" s="1">
        <v>55.11</v>
      </c>
      <c r="J41" s="1"/>
      <c r="K41" s="1"/>
      <c r="L41" s="1"/>
      <c r="M41" s="1">
        <v>20</v>
      </c>
      <c r="N41" s="1"/>
      <c r="O41" s="1"/>
      <c r="P41" s="1"/>
      <c r="Q41" s="1">
        <v>56.48</v>
      </c>
      <c r="R41" s="1"/>
      <c r="S41" s="1"/>
      <c r="T41" s="1"/>
      <c r="U41" s="1"/>
      <c r="V41" s="1">
        <f>62.11+10</f>
        <v>72.11</v>
      </c>
      <c r="W41" s="1"/>
      <c r="X41" s="1"/>
      <c r="Y41" s="1"/>
      <c r="Z41" s="1"/>
      <c r="AA41" s="1"/>
      <c r="AB41" s="1">
        <v>57.57</v>
      </c>
      <c r="AC41" s="1"/>
      <c r="AD41" s="1"/>
      <c r="AE41" s="1"/>
      <c r="AF41" s="1">
        <v>51.44</v>
      </c>
      <c r="AG41" s="1"/>
      <c r="AH41" s="1"/>
      <c r="AI41" s="99"/>
      <c r="AJ41" s="1"/>
    </row>
    <row r="42" spans="1:36" ht="18" customHeight="1" x14ac:dyDescent="0.25">
      <c r="A42" s="184"/>
      <c r="B42" s="1" t="s">
        <v>301</v>
      </c>
      <c r="C42" s="8" t="s">
        <v>187</v>
      </c>
      <c r="D42" s="1"/>
      <c r="E42" s="1"/>
      <c r="F42" s="1"/>
      <c r="G42" s="1">
        <v>81.91</v>
      </c>
      <c r="H42" s="1"/>
      <c r="I42" s="1"/>
      <c r="J42" s="1"/>
      <c r="K42" s="1">
        <v>70.08</v>
      </c>
      <c r="L42" s="1"/>
      <c r="M42" s="1"/>
      <c r="N42" s="1"/>
      <c r="O42" s="1">
        <v>85.77</v>
      </c>
      <c r="P42" s="1"/>
      <c r="Q42" s="1"/>
      <c r="R42" s="1"/>
      <c r="S42" s="1">
        <v>65.67</v>
      </c>
      <c r="T42" s="1"/>
      <c r="U42" s="1"/>
      <c r="V42" s="1"/>
      <c r="W42" s="1">
        <v>63.38</v>
      </c>
      <c r="X42" s="1"/>
      <c r="Y42" s="1"/>
      <c r="Z42" s="1"/>
      <c r="AA42" s="1"/>
      <c r="AB42" s="1">
        <v>79.64</v>
      </c>
      <c r="AC42" s="1">
        <v>20</v>
      </c>
      <c r="AD42" s="1"/>
      <c r="AE42" s="1"/>
      <c r="AF42" s="1">
        <v>78.38</v>
      </c>
      <c r="AG42" s="1"/>
      <c r="AH42" s="1">
        <f t="shared" si="0"/>
        <v>544.82999999999993</v>
      </c>
      <c r="AI42" s="99">
        <v>595</v>
      </c>
      <c r="AJ42" s="1">
        <f t="shared" si="1"/>
        <v>324173.84999999998</v>
      </c>
    </row>
    <row r="43" spans="1:36" ht="18" customHeight="1" x14ac:dyDescent="0.25">
      <c r="A43" s="184"/>
      <c r="B43" s="4" t="s">
        <v>958</v>
      </c>
      <c r="C43" s="9"/>
      <c r="D43" s="1"/>
      <c r="E43" s="1"/>
      <c r="F43" s="1"/>
      <c r="G43" s="1"/>
      <c r="H43" s="1">
        <v>63.58</v>
      </c>
      <c r="I43" s="1"/>
      <c r="J43" s="1"/>
      <c r="K43" s="1">
        <v>60.48</v>
      </c>
      <c r="L43" s="1"/>
      <c r="M43" s="1"/>
      <c r="N43" s="1"/>
      <c r="O43" s="1"/>
      <c r="P43" s="1">
        <v>60.21</v>
      </c>
      <c r="Q43" s="1"/>
      <c r="R43" s="1"/>
      <c r="S43" s="1"/>
      <c r="T43" s="1"/>
      <c r="U43" s="1">
        <v>57.34</v>
      </c>
      <c r="V43" s="1"/>
      <c r="W43" s="1"/>
      <c r="X43" s="1"/>
      <c r="Y43" s="1"/>
      <c r="Z43" s="1"/>
      <c r="AA43" s="1">
        <v>60</v>
      </c>
      <c r="AB43" s="1"/>
      <c r="AC43" s="1"/>
      <c r="AD43" s="1">
        <v>60</v>
      </c>
      <c r="AE43" s="1"/>
      <c r="AF43" s="1"/>
      <c r="AG43" s="1"/>
      <c r="AH43" s="1"/>
      <c r="AI43" s="99"/>
      <c r="AJ43" s="1"/>
    </row>
    <row r="44" spans="1:36" ht="18" customHeight="1" x14ac:dyDescent="0.25">
      <c r="A44" s="184"/>
      <c r="B44" s="4" t="s">
        <v>959</v>
      </c>
      <c r="C44" s="9"/>
      <c r="D44" s="1"/>
      <c r="E44" s="1"/>
      <c r="F44" s="1">
        <v>67.58</v>
      </c>
      <c r="G44" s="1"/>
      <c r="H44" s="1"/>
      <c r="I44" s="1">
        <v>58.55</v>
      </c>
      <c r="J44" s="1"/>
      <c r="K44" s="1"/>
      <c r="L44" s="1"/>
      <c r="M44" s="1">
        <v>57.4</v>
      </c>
      <c r="N44" s="1"/>
      <c r="O44" s="1">
        <v>57.8</v>
      </c>
      <c r="P44" s="1"/>
      <c r="Q44" s="1">
        <v>51.83</v>
      </c>
      <c r="R44" s="1"/>
      <c r="S44" s="1"/>
      <c r="T44" s="1"/>
      <c r="U44" s="1">
        <v>63.84</v>
      </c>
      <c r="V44" s="1"/>
      <c r="W44" s="1"/>
      <c r="X44" s="1">
        <v>47.96</v>
      </c>
      <c r="Y44" s="1"/>
      <c r="Z44" s="1"/>
      <c r="AA44" s="1"/>
      <c r="AB44" s="1">
        <v>63.29</v>
      </c>
      <c r="AC44" s="1"/>
      <c r="AD44" s="1"/>
      <c r="AE44" s="1">
        <v>68.67</v>
      </c>
      <c r="AF44" s="1"/>
      <c r="AG44" s="1"/>
      <c r="AH44" s="1"/>
      <c r="AI44" s="99"/>
      <c r="AJ44" s="1"/>
    </row>
    <row r="45" spans="1:36" ht="18" customHeight="1" x14ac:dyDescent="0.25">
      <c r="A45" s="185"/>
      <c r="B45" s="72" t="s">
        <v>853</v>
      </c>
      <c r="C45" s="81" t="s">
        <v>275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85.15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>
        <f t="shared" si="0"/>
        <v>85.15</v>
      </c>
      <c r="AI45" s="99">
        <v>595</v>
      </c>
      <c r="AJ45" s="1">
        <f t="shared" si="1"/>
        <v>50664.25</v>
      </c>
    </row>
    <row r="46" spans="1:36" ht="18" customHeight="1" x14ac:dyDescent="0.25">
      <c r="A46" s="189" t="s">
        <v>932</v>
      </c>
      <c r="B46" s="66" t="s">
        <v>933</v>
      </c>
      <c r="C46" s="8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>
        <f t="shared" si="0"/>
        <v>0</v>
      </c>
      <c r="AI46" s="99">
        <v>595</v>
      </c>
      <c r="AJ46" s="1">
        <f t="shared" si="1"/>
        <v>0</v>
      </c>
    </row>
    <row r="47" spans="1:36" ht="18" customHeight="1" x14ac:dyDescent="0.25">
      <c r="A47" s="190"/>
      <c r="B47" s="66" t="s">
        <v>934</v>
      </c>
      <c r="C47" s="80"/>
      <c r="D47" s="1">
        <v>80.08</v>
      </c>
      <c r="E47" s="1"/>
      <c r="F47" s="1"/>
      <c r="G47" s="1">
        <v>72.77</v>
      </c>
      <c r="H47" s="1"/>
      <c r="I47" s="1"/>
      <c r="J47" s="1">
        <v>78.64</v>
      </c>
      <c r="K47" s="1"/>
      <c r="L47" s="1"/>
      <c r="M47" s="1"/>
      <c r="N47" s="1"/>
      <c r="O47" s="1"/>
      <c r="P47" s="1">
        <v>56.21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>
        <f t="shared" si="0"/>
        <v>287.7</v>
      </c>
      <c r="AI47" s="99">
        <v>595</v>
      </c>
      <c r="AJ47" s="1">
        <f t="shared" si="1"/>
        <v>171181.5</v>
      </c>
    </row>
    <row r="48" spans="1:36" ht="18" customHeight="1" x14ac:dyDescent="0.25">
      <c r="A48" s="190"/>
      <c r="B48" s="66" t="s">
        <v>935</v>
      </c>
      <c r="C48" s="8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>
        <f t="shared" si="0"/>
        <v>0</v>
      </c>
      <c r="AI48" s="99">
        <v>595</v>
      </c>
      <c r="AJ48" s="1">
        <f t="shared" si="1"/>
        <v>0</v>
      </c>
    </row>
    <row r="49" spans="1:36" ht="18" customHeight="1" x14ac:dyDescent="0.25">
      <c r="A49" s="46" t="s">
        <v>309</v>
      </c>
      <c r="B49" s="24" t="s">
        <v>310</v>
      </c>
      <c r="C49" s="26" t="s">
        <v>855</v>
      </c>
      <c r="D49" s="1">
        <v>50</v>
      </c>
      <c r="E49" s="1">
        <v>50</v>
      </c>
      <c r="F49" s="1">
        <v>48</v>
      </c>
      <c r="G49" s="1">
        <v>48</v>
      </c>
      <c r="H49" s="1">
        <v>48</v>
      </c>
      <c r="I49" s="1"/>
      <c r="J49" s="1">
        <v>48</v>
      </c>
      <c r="K49" s="1">
        <v>48</v>
      </c>
      <c r="L49" s="1">
        <v>48</v>
      </c>
      <c r="M49" s="1">
        <v>48</v>
      </c>
      <c r="N49" s="1">
        <v>48</v>
      </c>
      <c r="O49" s="1">
        <f>20+48</f>
        <v>68</v>
      </c>
      <c r="P49" s="1">
        <v>65</v>
      </c>
      <c r="Q49" s="1">
        <v>48</v>
      </c>
      <c r="R49" s="1">
        <v>48</v>
      </c>
      <c r="S49" s="1">
        <v>48</v>
      </c>
      <c r="T49" s="1">
        <v>50</v>
      </c>
      <c r="U49" s="1">
        <v>46.61</v>
      </c>
      <c r="V49" s="1">
        <v>47.07</v>
      </c>
      <c r="W49" s="1">
        <v>50</v>
      </c>
      <c r="X49" s="1">
        <v>48</v>
      </c>
      <c r="Y49" s="1">
        <v>45.45</v>
      </c>
      <c r="Z49" s="1">
        <v>48</v>
      </c>
      <c r="AA49" s="1">
        <v>50</v>
      </c>
      <c r="AB49" s="1"/>
      <c r="AC49" s="1">
        <v>50</v>
      </c>
      <c r="AD49" s="1">
        <v>50</v>
      </c>
      <c r="AE49" s="1">
        <v>48</v>
      </c>
      <c r="AF49" s="1">
        <v>48</v>
      </c>
      <c r="AG49" s="1">
        <v>48</v>
      </c>
      <c r="AH49" s="1">
        <f t="shared" si="0"/>
        <v>1390.13</v>
      </c>
      <c r="AI49" s="99">
        <v>595</v>
      </c>
      <c r="AJ49" s="1">
        <f t="shared" si="1"/>
        <v>827127.35000000009</v>
      </c>
    </row>
    <row r="50" spans="1:36" ht="18" customHeight="1" x14ac:dyDescent="0.25">
      <c r="A50" s="92" t="s">
        <v>858</v>
      </c>
      <c r="B50" s="86" t="s">
        <v>525</v>
      </c>
      <c r="C50" s="88" t="s">
        <v>859</v>
      </c>
      <c r="D50" s="1"/>
      <c r="E50" s="1"/>
      <c r="F50" s="1"/>
      <c r="G50" s="1"/>
      <c r="H50" s="1"/>
      <c r="I50" s="1"/>
      <c r="J50" s="1"/>
      <c r="K50" s="1"/>
      <c r="L50" s="1"/>
      <c r="M50" s="1">
        <v>91</v>
      </c>
      <c r="N50" s="1"/>
      <c r="O50" s="1"/>
      <c r="P50" s="1"/>
      <c r="Q50" s="1">
        <v>90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>
        <v>86.89</v>
      </c>
      <c r="AF50" s="1"/>
      <c r="AG50" s="1"/>
      <c r="AH50" s="1">
        <f t="shared" si="0"/>
        <v>267.89</v>
      </c>
      <c r="AI50" s="99">
        <v>595</v>
      </c>
      <c r="AJ50" s="1">
        <f t="shared" si="1"/>
        <v>159394.54999999999</v>
      </c>
    </row>
    <row r="51" spans="1:36" ht="18" customHeight="1" x14ac:dyDescent="0.25">
      <c r="A51" s="161" t="s">
        <v>330</v>
      </c>
      <c r="B51" s="66" t="s">
        <v>331</v>
      </c>
      <c r="C51" s="80" t="s">
        <v>861</v>
      </c>
      <c r="D51" s="1"/>
      <c r="E51" s="1">
        <v>29.65</v>
      </c>
      <c r="F51" s="1"/>
      <c r="G51" s="1">
        <v>44.55</v>
      </c>
      <c r="H51" s="1"/>
      <c r="I51" s="1"/>
      <c r="J51" s="1"/>
      <c r="K51" s="1">
        <v>40</v>
      </c>
      <c r="L51" s="1"/>
      <c r="M51" s="1">
        <v>35.1</v>
      </c>
      <c r="N51" s="1"/>
      <c r="O51" s="1">
        <v>40</v>
      </c>
      <c r="P51" s="1"/>
      <c r="Q51" s="1">
        <v>14.13</v>
      </c>
      <c r="R51" s="1"/>
      <c r="S51" s="1">
        <v>43.45</v>
      </c>
      <c r="T51" s="1"/>
      <c r="U51" s="1">
        <v>33</v>
      </c>
      <c r="V51" s="1"/>
      <c r="W51" s="1"/>
      <c r="X51" s="1"/>
      <c r="Y51" s="1">
        <v>50</v>
      </c>
      <c r="Z51" s="1"/>
      <c r="AA51" s="1"/>
      <c r="AB51" s="1"/>
      <c r="AC51" s="1"/>
      <c r="AD51" s="1">
        <v>42.28</v>
      </c>
      <c r="AE51" s="1"/>
      <c r="AF51" s="1"/>
      <c r="AG51" s="1">
        <v>45</v>
      </c>
      <c r="AH51" s="1">
        <f t="shared" si="0"/>
        <v>417.15999999999997</v>
      </c>
      <c r="AI51" s="99">
        <v>595</v>
      </c>
      <c r="AJ51" s="1">
        <f t="shared" si="1"/>
        <v>248210.19999999998</v>
      </c>
    </row>
    <row r="52" spans="1:36" ht="18" customHeight="1" x14ac:dyDescent="0.25">
      <c r="A52" s="162"/>
      <c r="B52" s="1" t="s">
        <v>335</v>
      </c>
      <c r="C52" s="8" t="s">
        <v>861</v>
      </c>
      <c r="D52" s="1"/>
      <c r="E52" s="1">
        <v>44</v>
      </c>
      <c r="F52" s="1"/>
      <c r="G52" s="1"/>
      <c r="H52" s="1"/>
      <c r="I52" s="1"/>
      <c r="J52" s="1"/>
      <c r="K52" s="1">
        <v>45.68</v>
      </c>
      <c r="L52" s="1"/>
      <c r="M52" s="1"/>
      <c r="N52" s="1"/>
      <c r="O52" s="1">
        <v>50</v>
      </c>
      <c r="P52" s="1"/>
      <c r="Q52" s="1">
        <v>62</v>
      </c>
      <c r="R52" s="1"/>
      <c r="S52" s="1">
        <v>43.3</v>
      </c>
      <c r="T52" s="1"/>
      <c r="U52" s="1">
        <v>50</v>
      </c>
      <c r="V52" s="1"/>
      <c r="W52" s="1">
        <f>23800/595</f>
        <v>40</v>
      </c>
      <c r="X52" s="1"/>
      <c r="Y52" s="1">
        <v>37.299999999999997</v>
      </c>
      <c r="Z52" s="1"/>
      <c r="AA52" s="1">
        <v>33.729999999999997</v>
      </c>
      <c r="AB52" s="1"/>
      <c r="AC52" s="1">
        <v>48.32</v>
      </c>
      <c r="AD52" s="1"/>
      <c r="AE52" s="1"/>
      <c r="AF52" s="1"/>
      <c r="AG52" s="1"/>
      <c r="AH52" s="1">
        <f t="shared" si="0"/>
        <v>454.33000000000004</v>
      </c>
      <c r="AI52" s="99">
        <v>595</v>
      </c>
      <c r="AJ52" s="1">
        <f t="shared" si="1"/>
        <v>270326.35000000003</v>
      </c>
    </row>
    <row r="53" spans="1:36" ht="18" customHeight="1" x14ac:dyDescent="0.25">
      <c r="A53" s="162"/>
      <c r="B53" s="1" t="s">
        <v>338</v>
      </c>
      <c r="C53" s="8" t="s">
        <v>861</v>
      </c>
      <c r="D53" s="1"/>
      <c r="E53" s="1">
        <v>37</v>
      </c>
      <c r="F53" s="1"/>
      <c r="G53" s="1"/>
      <c r="H53" s="1">
        <v>30</v>
      </c>
      <c r="I53" s="1"/>
      <c r="J53" s="1"/>
      <c r="K53" s="1">
        <v>50.02</v>
      </c>
      <c r="L53" s="1"/>
      <c r="M53" s="1">
        <v>50</v>
      </c>
      <c r="N53" s="1"/>
      <c r="O53" s="1">
        <v>50</v>
      </c>
      <c r="P53" s="1"/>
      <c r="Q53" s="1">
        <f>29750/595</f>
        <v>50</v>
      </c>
      <c r="R53" s="1"/>
      <c r="S53" s="1">
        <v>30</v>
      </c>
      <c r="T53" s="1"/>
      <c r="U53" s="1"/>
      <c r="V53" s="1">
        <v>47.71</v>
      </c>
      <c r="W53" s="1">
        <f>15470/595</f>
        <v>26</v>
      </c>
      <c r="X53" s="1"/>
      <c r="Y53" s="1">
        <v>40.840000000000003</v>
      </c>
      <c r="Z53" s="1"/>
      <c r="AA53" s="1">
        <v>34.119999999999997</v>
      </c>
      <c r="AB53" s="1"/>
      <c r="AC53" s="1">
        <v>44.46</v>
      </c>
      <c r="AD53" s="1"/>
      <c r="AE53" s="1">
        <v>44.29</v>
      </c>
      <c r="AF53" s="1"/>
      <c r="AG53" s="1">
        <v>29.92</v>
      </c>
      <c r="AH53" s="1">
        <f t="shared" si="0"/>
        <v>564.3599999999999</v>
      </c>
      <c r="AI53" s="99">
        <v>595</v>
      </c>
      <c r="AJ53" s="1">
        <f t="shared" si="1"/>
        <v>335794.19999999995</v>
      </c>
    </row>
    <row r="54" spans="1:36" ht="18" customHeight="1" x14ac:dyDescent="0.25">
      <c r="A54" s="162"/>
      <c r="B54" s="1" t="s">
        <v>340</v>
      </c>
      <c r="C54" s="8" t="s">
        <v>861</v>
      </c>
      <c r="D54" s="1"/>
      <c r="E54" s="1">
        <v>35.46</v>
      </c>
      <c r="F54" s="1"/>
      <c r="G54" s="1">
        <v>34.14</v>
      </c>
      <c r="H54" s="1"/>
      <c r="I54" s="1"/>
      <c r="J54" s="1"/>
      <c r="K54" s="1">
        <v>44.37</v>
      </c>
      <c r="L54" s="1"/>
      <c r="M54" s="1"/>
      <c r="N54" s="1"/>
      <c r="O54" s="1">
        <v>40</v>
      </c>
      <c r="P54" s="1"/>
      <c r="Q54" s="1">
        <f>23205/595</f>
        <v>39</v>
      </c>
      <c r="R54" s="1"/>
      <c r="S54" s="1">
        <v>37.74</v>
      </c>
      <c r="T54" s="1"/>
      <c r="U54" s="1">
        <v>32.44</v>
      </c>
      <c r="V54" s="1"/>
      <c r="W54" s="1">
        <v>40.01</v>
      </c>
      <c r="X54" s="1"/>
      <c r="Y54" s="1">
        <v>37.520000000000003</v>
      </c>
      <c r="Z54" s="1"/>
      <c r="AA54" s="1">
        <v>33.630000000000003</v>
      </c>
      <c r="AB54" s="1"/>
      <c r="AC54" s="1">
        <v>41.98</v>
      </c>
      <c r="AD54" s="1"/>
      <c r="AE54" s="1"/>
      <c r="AF54" s="1">
        <v>45</v>
      </c>
      <c r="AG54" s="1">
        <v>24.72</v>
      </c>
      <c r="AH54" s="1">
        <f t="shared" si="0"/>
        <v>486.01</v>
      </c>
      <c r="AI54" s="99">
        <v>595</v>
      </c>
      <c r="AJ54" s="1">
        <f t="shared" si="1"/>
        <v>289175.95</v>
      </c>
    </row>
    <row r="55" spans="1:36" ht="18" customHeight="1" x14ac:dyDescent="0.25">
      <c r="A55" s="162"/>
      <c r="B55" s="4" t="s">
        <v>345</v>
      </c>
      <c r="C55" s="9" t="s">
        <v>861</v>
      </c>
      <c r="D55" s="1"/>
      <c r="E55" s="1">
        <v>30.02</v>
      </c>
      <c r="F55" s="1"/>
      <c r="G55" s="1">
        <v>50</v>
      </c>
      <c r="H55" s="1"/>
      <c r="I55" s="1"/>
      <c r="J55" s="1"/>
      <c r="K55" s="1">
        <v>31.05</v>
      </c>
      <c r="L55" s="1"/>
      <c r="M55" s="1">
        <v>39</v>
      </c>
      <c r="N55" s="1"/>
      <c r="O55" s="1"/>
      <c r="P55" s="1"/>
      <c r="Q55" s="1"/>
      <c r="R55" s="1"/>
      <c r="S55" s="1"/>
      <c r="T55" s="1"/>
      <c r="U55" s="1"/>
      <c r="V55" s="1">
        <v>55.18</v>
      </c>
      <c r="W55" s="1"/>
      <c r="X55" s="1"/>
      <c r="Y55" s="1"/>
      <c r="Z55" s="1">
        <v>50</v>
      </c>
      <c r="AA55" s="1"/>
      <c r="AB55" s="1"/>
      <c r="AC55" s="1"/>
      <c r="AD55" s="1">
        <v>50</v>
      </c>
      <c r="AE55" s="1"/>
      <c r="AF55" s="1">
        <v>50</v>
      </c>
      <c r="AG55" s="1"/>
      <c r="AH55" s="1">
        <f t="shared" si="0"/>
        <v>355.25</v>
      </c>
      <c r="AI55" s="99">
        <v>595</v>
      </c>
      <c r="AJ55" s="1">
        <f t="shared" si="1"/>
        <v>211373.75</v>
      </c>
    </row>
    <row r="56" spans="1:36" ht="18" customHeight="1" x14ac:dyDescent="0.25">
      <c r="A56" s="186" t="s">
        <v>679</v>
      </c>
      <c r="B56" s="66" t="s">
        <v>348</v>
      </c>
      <c r="C56" s="80" t="s">
        <v>882</v>
      </c>
      <c r="D56" s="1">
        <v>79.45</v>
      </c>
      <c r="E56" s="1"/>
      <c r="F56" s="1">
        <v>80</v>
      </c>
      <c r="G56" s="1"/>
      <c r="H56" s="1"/>
      <c r="I56" s="1"/>
      <c r="J56" s="1">
        <v>63.14</v>
      </c>
      <c r="K56" s="1"/>
      <c r="L56" s="1"/>
      <c r="M56" s="1">
        <v>88.84</v>
      </c>
      <c r="N56" s="1">
        <v>80</v>
      </c>
      <c r="O56" s="1"/>
      <c r="P56" s="1">
        <v>75</v>
      </c>
      <c r="Q56" s="1"/>
      <c r="R56" s="1">
        <v>80</v>
      </c>
      <c r="S56" s="1"/>
      <c r="T56" s="1">
        <v>80</v>
      </c>
      <c r="U56" s="1"/>
      <c r="V56" s="1">
        <v>44.12</v>
      </c>
      <c r="W56" s="1"/>
      <c r="X56" s="1">
        <v>80</v>
      </c>
      <c r="Y56" s="1"/>
      <c r="Z56" s="1">
        <v>72.569999999999993</v>
      </c>
      <c r="AA56" s="1"/>
      <c r="AB56" s="1">
        <v>76.010000000000005</v>
      </c>
      <c r="AC56" s="1"/>
      <c r="AD56" s="1">
        <v>48.57</v>
      </c>
      <c r="AE56" s="1"/>
      <c r="AF56" s="1"/>
      <c r="AG56" s="1">
        <v>65.459999999999994</v>
      </c>
      <c r="AH56" s="1">
        <f t="shared" si="0"/>
        <v>1013.16</v>
      </c>
      <c r="AI56" s="99">
        <v>595</v>
      </c>
      <c r="AJ56" s="1">
        <f t="shared" si="1"/>
        <v>602830.19999999995</v>
      </c>
    </row>
    <row r="57" spans="1:36" ht="18" customHeight="1" x14ac:dyDescent="0.25">
      <c r="A57" s="187"/>
      <c r="B57" s="1" t="s">
        <v>352</v>
      </c>
      <c r="C57" s="8" t="s">
        <v>888</v>
      </c>
      <c r="D57" s="1">
        <f>40.01+30</f>
        <v>70.009999999999991</v>
      </c>
      <c r="E57" s="1">
        <v>40</v>
      </c>
      <c r="F57" s="1">
        <v>40</v>
      </c>
      <c r="G57" s="1">
        <v>30</v>
      </c>
      <c r="H57" s="1"/>
      <c r="I57" s="1">
        <v>40.36</v>
      </c>
      <c r="J57" s="1">
        <v>38</v>
      </c>
      <c r="K57" s="1"/>
      <c r="L57" s="1">
        <v>40.08</v>
      </c>
      <c r="M57" s="1">
        <v>40.06</v>
      </c>
      <c r="N57" s="1">
        <v>40</v>
      </c>
      <c r="O57" s="1">
        <v>40</v>
      </c>
      <c r="P57" s="1">
        <v>39.299999999999997</v>
      </c>
      <c r="Q57" s="1">
        <v>39.79</v>
      </c>
      <c r="R57" s="1">
        <v>40</v>
      </c>
      <c r="S57" s="1">
        <v>40</v>
      </c>
      <c r="T57" s="1">
        <v>40.29</v>
      </c>
      <c r="U57" s="1">
        <v>35.36</v>
      </c>
      <c r="V57" s="1">
        <v>36.92</v>
      </c>
      <c r="W57" s="1">
        <v>30</v>
      </c>
      <c r="X57" s="1">
        <v>40</v>
      </c>
      <c r="Y57" s="1">
        <v>40</v>
      </c>
      <c r="Z57" s="1">
        <v>30.01</v>
      </c>
      <c r="AA57" s="1"/>
      <c r="AB57" s="1">
        <v>40.03</v>
      </c>
      <c r="AC57" s="1">
        <v>40</v>
      </c>
      <c r="AD57" s="1">
        <v>40</v>
      </c>
      <c r="AE57" s="1">
        <v>40.119999999999997</v>
      </c>
      <c r="AF57" s="1">
        <v>40.01</v>
      </c>
      <c r="AG57" s="1">
        <v>40</v>
      </c>
      <c r="AH57" s="1">
        <f t="shared" si="0"/>
        <v>1070.3399999999999</v>
      </c>
      <c r="AI57" s="99">
        <v>595</v>
      </c>
      <c r="AJ57" s="1">
        <f t="shared" si="1"/>
        <v>636852.29999999993</v>
      </c>
    </row>
    <row r="58" spans="1:36" ht="18" customHeight="1" x14ac:dyDescent="0.25">
      <c r="A58" s="188"/>
      <c r="B58" s="72" t="s">
        <v>354</v>
      </c>
      <c r="C58" s="81" t="s">
        <v>882</v>
      </c>
      <c r="D58" s="1">
        <v>80</v>
      </c>
      <c r="E58" s="1"/>
      <c r="F58" s="1">
        <v>80</v>
      </c>
      <c r="G58" s="1">
        <v>71.11</v>
      </c>
      <c r="H58" s="1"/>
      <c r="I58" s="1">
        <v>80.010000000000005</v>
      </c>
      <c r="J58" s="1"/>
      <c r="K58" s="1">
        <v>80.010000000000005</v>
      </c>
      <c r="L58" s="1"/>
      <c r="M58" s="1">
        <v>80.010000000000005</v>
      </c>
      <c r="N58" s="1"/>
      <c r="O58" s="1">
        <v>50</v>
      </c>
      <c r="P58" s="1"/>
      <c r="Q58" s="1">
        <v>80</v>
      </c>
      <c r="R58" s="1"/>
      <c r="S58" s="1">
        <v>80.010000000000005</v>
      </c>
      <c r="T58" s="1"/>
      <c r="U58" s="1"/>
      <c r="V58" s="1"/>
      <c r="W58" s="1">
        <v>62.41</v>
      </c>
      <c r="X58" s="1"/>
      <c r="Y58" s="1">
        <v>74.89</v>
      </c>
      <c r="Z58" s="1"/>
      <c r="AA58" s="1"/>
      <c r="AB58" s="1"/>
      <c r="AC58" s="1">
        <v>62.15</v>
      </c>
      <c r="AD58" s="1"/>
      <c r="AE58" s="1">
        <v>80</v>
      </c>
      <c r="AF58" s="1"/>
      <c r="AG58" s="1">
        <v>80</v>
      </c>
      <c r="AH58" s="1">
        <f t="shared" si="0"/>
        <v>1040.5999999999999</v>
      </c>
      <c r="AI58" s="99">
        <v>595</v>
      </c>
      <c r="AJ58" s="1">
        <f t="shared" si="1"/>
        <v>619157</v>
      </c>
    </row>
    <row r="59" spans="1:36" ht="18" customHeight="1" x14ac:dyDescent="0.25">
      <c r="A59" s="93" t="s">
        <v>357</v>
      </c>
      <c r="B59" s="24" t="s">
        <v>358</v>
      </c>
      <c r="C59" s="26" t="s">
        <v>888</v>
      </c>
      <c r="D59" s="1">
        <v>70.11</v>
      </c>
      <c r="E59" s="1"/>
      <c r="F59" s="1">
        <v>80</v>
      </c>
      <c r="G59" s="1"/>
      <c r="H59" s="1">
        <v>61.84</v>
      </c>
      <c r="I59" s="1"/>
      <c r="J59" s="1">
        <v>70</v>
      </c>
      <c r="K59" s="1">
        <v>51.14</v>
      </c>
      <c r="L59" s="1"/>
      <c r="M59" s="1">
        <v>80</v>
      </c>
      <c r="N59" s="1"/>
      <c r="O59" s="1"/>
      <c r="P59" s="1">
        <v>70</v>
      </c>
      <c r="Q59" s="1"/>
      <c r="R59" s="1">
        <v>72.83</v>
      </c>
      <c r="S59" s="1"/>
      <c r="T59" s="1">
        <v>61.07</v>
      </c>
      <c r="U59" s="1"/>
      <c r="V59" s="1">
        <v>80</v>
      </c>
      <c r="W59" s="1"/>
      <c r="X59" s="1">
        <v>69.64</v>
      </c>
      <c r="Y59" s="1"/>
      <c r="Z59" s="1">
        <v>80</v>
      </c>
      <c r="AA59" s="1"/>
      <c r="AB59" s="1">
        <v>80</v>
      </c>
      <c r="AC59" s="1"/>
      <c r="AD59" s="1"/>
      <c r="AE59" s="1"/>
      <c r="AF59" s="1">
        <v>70</v>
      </c>
      <c r="AG59" s="1"/>
      <c r="AH59" s="1">
        <f t="shared" si="0"/>
        <v>996.63000000000011</v>
      </c>
      <c r="AI59" s="99">
        <v>595</v>
      </c>
      <c r="AJ59" s="1">
        <f t="shared" si="1"/>
        <v>592994.85000000009</v>
      </c>
    </row>
    <row r="60" spans="1:36" ht="18" customHeight="1" x14ac:dyDescent="0.25">
      <c r="A60" s="173" t="s">
        <v>362</v>
      </c>
      <c r="B60" s="66" t="s">
        <v>363</v>
      </c>
      <c r="C60" s="80" t="s">
        <v>141</v>
      </c>
      <c r="D60" s="1">
        <v>40</v>
      </c>
      <c r="E60" s="1">
        <v>50</v>
      </c>
      <c r="F60" s="1"/>
      <c r="G60" s="1">
        <v>50</v>
      </c>
      <c r="H60" s="1">
        <v>50</v>
      </c>
      <c r="I60" s="1">
        <v>50</v>
      </c>
      <c r="J60" s="1">
        <v>40</v>
      </c>
      <c r="K60" s="1">
        <v>50</v>
      </c>
      <c r="L60" s="1">
        <v>50</v>
      </c>
      <c r="M60" s="1"/>
      <c r="N60" s="1"/>
      <c r="O60" s="1">
        <v>20</v>
      </c>
      <c r="P60" s="1">
        <v>50</v>
      </c>
      <c r="Q60" s="1">
        <v>40</v>
      </c>
      <c r="R60" s="1">
        <v>50</v>
      </c>
      <c r="S60" s="1">
        <v>50</v>
      </c>
      <c r="T60" s="1">
        <v>50</v>
      </c>
      <c r="U60" s="1">
        <v>20</v>
      </c>
      <c r="V60" s="1">
        <v>50</v>
      </c>
      <c r="W60" s="1">
        <v>70</v>
      </c>
      <c r="X60" s="1">
        <v>30</v>
      </c>
      <c r="Y60" s="1"/>
      <c r="Z60" s="1"/>
      <c r="AA60" s="1"/>
      <c r="AB60" s="1">
        <v>50</v>
      </c>
      <c r="AC60" s="1"/>
      <c r="AD60" s="1"/>
      <c r="AE60" s="1">
        <v>50</v>
      </c>
      <c r="AF60" s="1">
        <v>50</v>
      </c>
      <c r="AG60" s="1">
        <v>50</v>
      </c>
      <c r="AH60" s="1">
        <f t="shared" si="0"/>
        <v>1010</v>
      </c>
      <c r="AI60" s="99">
        <v>595</v>
      </c>
      <c r="AJ60" s="1">
        <f t="shared" si="1"/>
        <v>600950</v>
      </c>
    </row>
    <row r="61" spans="1:36" ht="18" customHeight="1" x14ac:dyDescent="0.25">
      <c r="A61" s="174"/>
      <c r="B61" s="1" t="s">
        <v>365</v>
      </c>
      <c r="C61" s="8" t="s">
        <v>141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>
        <f t="shared" si="0"/>
        <v>0</v>
      </c>
      <c r="AI61" s="99">
        <v>595</v>
      </c>
      <c r="AJ61" s="1">
        <f t="shared" si="1"/>
        <v>0</v>
      </c>
    </row>
    <row r="62" spans="1:36" ht="18" customHeight="1" x14ac:dyDescent="0.25">
      <c r="A62" s="174"/>
      <c r="B62" s="4" t="s">
        <v>366</v>
      </c>
      <c r="C62" s="9" t="s">
        <v>141</v>
      </c>
      <c r="D62" s="1">
        <v>50</v>
      </c>
      <c r="E62" s="1">
        <v>50</v>
      </c>
      <c r="F62" s="1">
        <v>50</v>
      </c>
      <c r="G62" s="1"/>
      <c r="H62" s="1"/>
      <c r="I62" s="1">
        <v>50</v>
      </c>
      <c r="J62" s="1"/>
      <c r="K62" s="1">
        <v>50</v>
      </c>
      <c r="L62" s="1"/>
      <c r="M62" s="1"/>
      <c r="N62" s="1"/>
      <c r="O62" s="1"/>
      <c r="P62" s="1"/>
      <c r="Q62" s="1"/>
      <c r="R62" s="1">
        <v>50</v>
      </c>
      <c r="S62" s="1"/>
      <c r="T62" s="1"/>
      <c r="U62" s="1"/>
      <c r="V62" s="1"/>
      <c r="W62" s="1">
        <v>50</v>
      </c>
      <c r="X62" s="1"/>
      <c r="Y62" s="1"/>
      <c r="Z62" s="1"/>
      <c r="AA62" s="1"/>
      <c r="AB62" s="1">
        <v>50</v>
      </c>
      <c r="AC62" s="1">
        <v>55.01</v>
      </c>
      <c r="AD62" s="1"/>
      <c r="AE62" s="1"/>
      <c r="AF62" s="1">
        <f>29750/595</f>
        <v>50</v>
      </c>
      <c r="AG62" s="1"/>
      <c r="AH62" s="1">
        <f t="shared" si="0"/>
        <v>505.01</v>
      </c>
      <c r="AI62" s="99">
        <v>595</v>
      </c>
      <c r="AJ62" s="1">
        <f t="shared" si="1"/>
        <v>300480.95</v>
      </c>
    </row>
    <row r="63" spans="1:36" ht="18" customHeight="1" x14ac:dyDescent="0.25">
      <c r="A63" s="171" t="s">
        <v>369</v>
      </c>
      <c r="B63" s="66" t="s">
        <v>370</v>
      </c>
      <c r="C63" s="80" t="s">
        <v>757</v>
      </c>
      <c r="D63" s="1">
        <v>91.82</v>
      </c>
      <c r="E63" s="1"/>
      <c r="F63" s="1">
        <v>63.36</v>
      </c>
      <c r="G63" s="1"/>
      <c r="H63" s="1">
        <v>40</v>
      </c>
      <c r="I63" s="1"/>
      <c r="J63" s="1"/>
      <c r="K63" s="1">
        <v>100</v>
      </c>
      <c r="L63" s="1"/>
      <c r="M63" s="1">
        <v>60.8</v>
      </c>
      <c r="N63" s="1"/>
      <c r="O63" s="1"/>
      <c r="P63" s="1">
        <v>80</v>
      </c>
      <c r="Q63" s="1"/>
      <c r="R63" s="1">
        <v>90</v>
      </c>
      <c r="S63" s="1"/>
      <c r="T63" s="1">
        <v>80</v>
      </c>
      <c r="U63" s="1"/>
      <c r="V63" s="1"/>
      <c r="W63" s="1">
        <v>76</v>
      </c>
      <c r="X63" s="1"/>
      <c r="Y63" s="1">
        <v>74.010000000000005</v>
      </c>
      <c r="Z63" s="1">
        <v>80.290000000000006</v>
      </c>
      <c r="AA63" s="1">
        <v>61.5</v>
      </c>
      <c r="AB63" s="1"/>
      <c r="AC63" s="1">
        <v>70</v>
      </c>
      <c r="AD63" s="1"/>
      <c r="AE63" s="1">
        <v>60</v>
      </c>
      <c r="AF63" s="1"/>
      <c r="AG63" s="1">
        <v>79.2</v>
      </c>
      <c r="AH63" s="1">
        <f t="shared" si="0"/>
        <v>1106.98</v>
      </c>
      <c r="AI63" s="99">
        <v>595</v>
      </c>
      <c r="AJ63" s="1">
        <f t="shared" si="1"/>
        <v>658653.1</v>
      </c>
    </row>
    <row r="64" spans="1:36" ht="18" customHeight="1" x14ac:dyDescent="0.25">
      <c r="A64" s="172"/>
      <c r="B64" s="1" t="s">
        <v>374</v>
      </c>
      <c r="C64" s="8" t="s">
        <v>141</v>
      </c>
      <c r="D64" s="1">
        <v>50</v>
      </c>
      <c r="E64" s="1"/>
      <c r="F64" s="1"/>
      <c r="G64" s="1"/>
      <c r="H64" s="1"/>
      <c r="I64" s="1"/>
      <c r="J64" s="1">
        <v>50</v>
      </c>
      <c r="K64" s="1">
        <v>50.01</v>
      </c>
      <c r="L64" s="1">
        <v>50</v>
      </c>
      <c r="M64" s="1">
        <v>50</v>
      </c>
      <c r="N64" s="1"/>
      <c r="O64" s="1">
        <v>50</v>
      </c>
      <c r="P64" s="1">
        <v>50</v>
      </c>
      <c r="Q64" s="1">
        <v>50</v>
      </c>
      <c r="R64" s="1"/>
      <c r="S64" s="1">
        <v>50</v>
      </c>
      <c r="T64" s="1">
        <v>50</v>
      </c>
      <c r="U64" s="1">
        <v>50</v>
      </c>
      <c r="V64" s="1"/>
      <c r="W64" s="1"/>
      <c r="X64" s="1"/>
      <c r="Y64" s="1"/>
      <c r="Z64" s="1">
        <v>50</v>
      </c>
      <c r="AA64" s="1">
        <v>50</v>
      </c>
      <c r="AB64" s="1">
        <v>50</v>
      </c>
      <c r="AC64" s="1">
        <v>50</v>
      </c>
      <c r="AD64" s="1"/>
      <c r="AE64" s="1"/>
      <c r="AF64" s="1">
        <v>50</v>
      </c>
      <c r="AG64" s="1">
        <v>50</v>
      </c>
      <c r="AH64" s="1">
        <f t="shared" si="0"/>
        <v>850.01</v>
      </c>
      <c r="AI64" s="99">
        <v>595</v>
      </c>
      <c r="AJ64" s="1">
        <f t="shared" si="1"/>
        <v>505755.95</v>
      </c>
    </row>
    <row r="65" spans="1:36" ht="18" customHeight="1" x14ac:dyDescent="0.25">
      <c r="A65" s="172"/>
      <c r="B65" s="4" t="s">
        <v>377</v>
      </c>
      <c r="C65" s="9" t="s">
        <v>757</v>
      </c>
      <c r="D65" s="1"/>
      <c r="E65" s="1">
        <v>80</v>
      </c>
      <c r="F65" s="1"/>
      <c r="G65" s="1">
        <v>80.02</v>
      </c>
      <c r="H65" s="1"/>
      <c r="I65" s="1"/>
      <c r="J65" s="1">
        <v>10</v>
      </c>
      <c r="K65" s="1"/>
      <c r="L65" s="1">
        <v>45</v>
      </c>
      <c r="M65" s="1">
        <v>45</v>
      </c>
      <c r="N65" s="1"/>
      <c r="O65" s="1"/>
      <c r="P65" s="1">
        <v>80</v>
      </c>
      <c r="Q65" s="1"/>
      <c r="R65" s="1"/>
      <c r="S65" s="1"/>
      <c r="T65" s="1">
        <v>80</v>
      </c>
      <c r="U65" s="1"/>
      <c r="V65" s="1">
        <v>80</v>
      </c>
      <c r="W65" s="1"/>
      <c r="X65" s="1">
        <v>70</v>
      </c>
      <c r="Y65" s="1"/>
      <c r="Z65" s="1"/>
      <c r="AA65" s="1"/>
      <c r="AB65" s="1">
        <f>47600/595</f>
        <v>80</v>
      </c>
      <c r="AC65" s="1"/>
      <c r="AD65" s="1"/>
      <c r="AE65" s="1"/>
      <c r="AF65" s="1">
        <v>80</v>
      </c>
      <c r="AG65" s="1"/>
      <c r="AH65" s="1">
        <f t="shared" si="0"/>
        <v>730.02</v>
      </c>
      <c r="AI65" s="99">
        <v>595</v>
      </c>
      <c r="AJ65" s="1">
        <f t="shared" si="1"/>
        <v>434361.89999999997</v>
      </c>
    </row>
    <row r="66" spans="1:36" ht="18" customHeight="1" x14ac:dyDescent="0.25">
      <c r="A66" s="173" t="s">
        <v>382</v>
      </c>
      <c r="B66" s="66" t="s">
        <v>383</v>
      </c>
      <c r="C66" s="80"/>
      <c r="D66" s="1">
        <v>80</v>
      </c>
      <c r="E66" s="1"/>
      <c r="F66" s="1"/>
      <c r="G66" s="1"/>
      <c r="H66" s="1"/>
      <c r="I66" s="1"/>
      <c r="J66" s="1"/>
      <c r="K66" s="1">
        <v>70</v>
      </c>
      <c r="L66" s="1"/>
      <c r="M66" s="1">
        <v>170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>
        <v>70</v>
      </c>
      <c r="Y66" s="1"/>
      <c r="Z66" s="1"/>
      <c r="AA66" s="1"/>
      <c r="AB66" s="1"/>
      <c r="AC66" s="1">
        <v>45</v>
      </c>
      <c r="AD66" s="1"/>
      <c r="AE66" s="1"/>
      <c r="AF66" s="1"/>
      <c r="AG66" s="1"/>
      <c r="AH66" s="1">
        <f t="shared" si="0"/>
        <v>435</v>
      </c>
      <c r="AI66" s="99">
        <v>595</v>
      </c>
      <c r="AJ66" s="1">
        <f t="shared" si="1"/>
        <v>258825</v>
      </c>
    </row>
    <row r="67" spans="1:36" ht="18" customHeight="1" x14ac:dyDescent="0.25">
      <c r="A67" s="174"/>
      <c r="B67" s="1" t="s">
        <v>385</v>
      </c>
      <c r="C67" s="8"/>
      <c r="D67" s="1">
        <v>70</v>
      </c>
      <c r="E67" s="1"/>
      <c r="F67" s="1"/>
      <c r="G67" s="1"/>
      <c r="H67" s="1"/>
      <c r="I67" s="1"/>
      <c r="J67" s="1"/>
      <c r="K67" s="1">
        <v>85</v>
      </c>
      <c r="L67" s="1"/>
      <c r="M67" s="1"/>
      <c r="N67" s="1"/>
      <c r="O67" s="1"/>
      <c r="P67" s="1"/>
      <c r="Q67" s="1">
        <v>60</v>
      </c>
      <c r="R67" s="1"/>
      <c r="S67" s="1"/>
      <c r="T67" s="1"/>
      <c r="U67" s="1"/>
      <c r="V67" s="1">
        <v>40</v>
      </c>
      <c r="W67" s="1"/>
      <c r="X67" s="1">
        <v>40</v>
      </c>
      <c r="Y67" s="1"/>
      <c r="Z67" s="1"/>
      <c r="AA67" s="1">
        <v>45</v>
      </c>
      <c r="AB67" s="1"/>
      <c r="AC67" s="1">
        <v>80</v>
      </c>
      <c r="AD67" s="1"/>
      <c r="AE67" s="1"/>
      <c r="AF67" s="1">
        <v>60</v>
      </c>
      <c r="AG67" s="1"/>
      <c r="AH67" s="1">
        <f t="shared" si="0"/>
        <v>480</v>
      </c>
      <c r="AI67" s="99">
        <v>595</v>
      </c>
      <c r="AJ67" s="1">
        <f t="shared" si="1"/>
        <v>285600</v>
      </c>
    </row>
    <row r="68" spans="1:36" ht="18" customHeight="1" x14ac:dyDescent="0.25">
      <c r="A68" s="174"/>
      <c r="B68" s="1" t="s">
        <v>387</v>
      </c>
      <c r="C68" s="8"/>
      <c r="D68" s="1"/>
      <c r="E68" s="1"/>
      <c r="F68" s="1"/>
      <c r="G68" s="1"/>
      <c r="H68" s="1">
        <v>80</v>
      </c>
      <c r="I68" s="1">
        <v>45</v>
      </c>
      <c r="J68" s="1"/>
      <c r="K68" s="1"/>
      <c r="L68" s="1"/>
      <c r="M68" s="1"/>
      <c r="N68" s="1"/>
      <c r="O68" s="1"/>
      <c r="P68" s="1"/>
      <c r="Q68" s="1"/>
      <c r="R68" s="1">
        <v>80</v>
      </c>
      <c r="S68" s="1"/>
      <c r="T68" s="1"/>
      <c r="U68" s="1"/>
      <c r="V68" s="1"/>
      <c r="W68" s="1"/>
      <c r="X68" s="1"/>
      <c r="Y68" s="1">
        <v>70</v>
      </c>
      <c r="Z68" s="1"/>
      <c r="AA68" s="1"/>
      <c r="AB68" s="1"/>
      <c r="AC68" s="1"/>
      <c r="AD68" s="1">
        <v>80</v>
      </c>
      <c r="AE68" s="1"/>
      <c r="AF68" s="1"/>
      <c r="AG68" s="1"/>
      <c r="AH68" s="1">
        <f t="shared" si="0"/>
        <v>355</v>
      </c>
      <c r="AI68" s="99">
        <v>595</v>
      </c>
      <c r="AJ68" s="1">
        <f t="shared" si="1"/>
        <v>211225</v>
      </c>
    </row>
    <row r="69" spans="1:36" ht="18" customHeight="1" x14ac:dyDescent="0.25">
      <c r="A69" s="174"/>
      <c r="B69" s="1" t="s">
        <v>389</v>
      </c>
      <c r="C69" s="8"/>
      <c r="D69" s="1"/>
      <c r="E69" s="1"/>
      <c r="F69" s="1"/>
      <c r="G69" s="1"/>
      <c r="H69" s="1">
        <v>50</v>
      </c>
      <c r="I69" s="1"/>
      <c r="J69" s="1"/>
      <c r="K69" s="1"/>
      <c r="L69" s="1"/>
      <c r="M69" s="1">
        <v>50</v>
      </c>
      <c r="N69" s="1"/>
      <c r="O69" s="1">
        <v>80</v>
      </c>
      <c r="P69" s="1"/>
      <c r="Q69" s="1"/>
      <c r="R69" s="1"/>
      <c r="S69" s="1"/>
      <c r="T69" s="1">
        <v>60</v>
      </c>
      <c r="U69" s="1"/>
      <c r="V69" s="1"/>
      <c r="W69" s="1"/>
      <c r="X69" s="1"/>
      <c r="Y69" s="1"/>
      <c r="Z69" s="1"/>
      <c r="AA69" s="1"/>
      <c r="AB69" s="1">
        <v>60</v>
      </c>
      <c r="AC69" s="1"/>
      <c r="AD69" s="1"/>
      <c r="AE69" s="1"/>
      <c r="AF69" s="1"/>
      <c r="AG69" s="1"/>
      <c r="AH69" s="1">
        <f t="shared" si="0"/>
        <v>300</v>
      </c>
      <c r="AI69" s="99">
        <v>595</v>
      </c>
      <c r="AJ69" s="1">
        <f t="shared" si="1"/>
        <v>178500</v>
      </c>
    </row>
    <row r="70" spans="1:36" ht="18" customHeight="1" x14ac:dyDescent="0.25">
      <c r="A70" s="174"/>
      <c r="B70" s="1" t="s">
        <v>391</v>
      </c>
      <c r="C70" s="8"/>
      <c r="D70" s="1"/>
      <c r="E70" s="1"/>
      <c r="F70" s="1"/>
      <c r="G70" s="1"/>
      <c r="H70" s="1">
        <v>70</v>
      </c>
      <c r="I70" s="1"/>
      <c r="J70" s="1"/>
      <c r="K70" s="1"/>
      <c r="L70" s="1"/>
      <c r="M70" s="1"/>
      <c r="N70" s="1"/>
      <c r="O70" s="1"/>
      <c r="P70" s="1"/>
      <c r="Q70" s="1">
        <v>60</v>
      </c>
      <c r="R70" s="1"/>
      <c r="S70" s="1"/>
      <c r="T70" s="1"/>
      <c r="U70" s="1"/>
      <c r="V70" s="1"/>
      <c r="W70" s="1"/>
      <c r="X70" s="1"/>
      <c r="Y70" s="1">
        <v>70</v>
      </c>
      <c r="Z70" s="1"/>
      <c r="AA70" s="1"/>
      <c r="AB70" s="1"/>
      <c r="AC70" s="1"/>
      <c r="AD70" s="1"/>
      <c r="AE70" s="1"/>
      <c r="AF70" s="1"/>
      <c r="AG70" s="1">
        <v>70</v>
      </c>
      <c r="AH70" s="1">
        <f t="shared" si="0"/>
        <v>270</v>
      </c>
      <c r="AI70" s="99">
        <v>595</v>
      </c>
      <c r="AJ70" s="1">
        <f t="shared" si="1"/>
        <v>160650</v>
      </c>
    </row>
    <row r="71" spans="1:36" ht="18" customHeight="1" x14ac:dyDescent="0.25">
      <c r="A71" s="174"/>
      <c r="B71" s="1" t="s">
        <v>393</v>
      </c>
      <c r="C71" s="8"/>
      <c r="D71" s="1">
        <v>45</v>
      </c>
      <c r="E71" s="1"/>
      <c r="F71" s="1"/>
      <c r="G71" s="1"/>
      <c r="H71" s="1"/>
      <c r="I71" s="1">
        <v>10</v>
      </c>
      <c r="J71" s="1"/>
      <c r="K71" s="1"/>
      <c r="L71" s="1"/>
      <c r="M71" s="1"/>
      <c r="N71" s="1">
        <v>40</v>
      </c>
      <c r="O71" s="1"/>
      <c r="P71" s="1"/>
      <c r="Q71" s="1"/>
      <c r="R71" s="1">
        <v>70</v>
      </c>
      <c r="S71" s="1"/>
      <c r="T71" s="1"/>
      <c r="U71" s="1"/>
      <c r="V71" s="1">
        <v>40</v>
      </c>
      <c r="W71" s="1"/>
      <c r="X71" s="1"/>
      <c r="Y71" s="1"/>
      <c r="Z71" s="1"/>
      <c r="AA71" s="1"/>
      <c r="AB71" s="1"/>
      <c r="AC71" s="1"/>
      <c r="AD71" s="1">
        <v>80</v>
      </c>
      <c r="AE71" s="1"/>
      <c r="AF71" s="1"/>
      <c r="AG71" s="1"/>
      <c r="AH71" s="1">
        <f t="shared" si="0"/>
        <v>285</v>
      </c>
      <c r="AI71" s="99">
        <v>595</v>
      </c>
      <c r="AJ71" s="1">
        <f t="shared" si="1"/>
        <v>169575</v>
      </c>
    </row>
    <row r="72" spans="1:36" ht="18" customHeight="1" x14ac:dyDescent="0.25">
      <c r="A72" s="174"/>
      <c r="B72" s="1" t="s">
        <v>395</v>
      </c>
      <c r="C72" s="8"/>
      <c r="D72" s="1"/>
      <c r="E72" s="1"/>
      <c r="F72" s="1"/>
      <c r="G72" s="1"/>
      <c r="H72" s="1">
        <v>70</v>
      </c>
      <c r="I72" s="1"/>
      <c r="J72" s="1"/>
      <c r="K72" s="1"/>
      <c r="L72" s="1"/>
      <c r="M72" s="1"/>
      <c r="N72" s="1"/>
      <c r="O72" s="1">
        <v>60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>
        <v>60</v>
      </c>
      <c r="AB72" s="1"/>
      <c r="AC72" s="1"/>
      <c r="AD72" s="1"/>
      <c r="AE72" s="1"/>
      <c r="AF72" s="1"/>
      <c r="AG72" s="1"/>
      <c r="AH72" s="1">
        <f t="shared" ref="AH72:AH144" si="2">SUM(D72:AG72)</f>
        <v>190</v>
      </c>
      <c r="AI72" s="99">
        <v>595</v>
      </c>
      <c r="AJ72" s="1">
        <f t="shared" ref="AJ72:AJ144" si="3">AH72*AI72</f>
        <v>113050</v>
      </c>
    </row>
    <row r="73" spans="1:36" ht="18" customHeight="1" x14ac:dyDescent="0.25">
      <c r="A73" s="174"/>
      <c r="B73" s="1" t="s">
        <v>396</v>
      </c>
      <c r="C73" s="8"/>
      <c r="D73" s="1"/>
      <c r="E73" s="1"/>
      <c r="F73" s="1"/>
      <c r="G73" s="1"/>
      <c r="H73" s="1"/>
      <c r="I73" s="1">
        <v>90</v>
      </c>
      <c r="J73" s="1">
        <v>45</v>
      </c>
      <c r="K73" s="1"/>
      <c r="L73" s="1"/>
      <c r="M73" s="1"/>
      <c r="N73" s="1"/>
      <c r="O73" s="1"/>
      <c r="P73" s="1">
        <v>45</v>
      </c>
      <c r="Q73" s="1"/>
      <c r="R73" s="1"/>
      <c r="S73" s="1"/>
      <c r="T73" s="1"/>
      <c r="U73" s="1"/>
      <c r="V73" s="1"/>
      <c r="W73" s="1"/>
      <c r="X73" s="1">
        <v>60</v>
      </c>
      <c r="Y73" s="1"/>
      <c r="Z73" s="1"/>
      <c r="AA73" s="1"/>
      <c r="AB73" s="1"/>
      <c r="AC73" s="1"/>
      <c r="AD73" s="1"/>
      <c r="AE73" s="1"/>
      <c r="AF73" s="1"/>
      <c r="AG73" s="1"/>
      <c r="AH73" s="1">
        <f t="shared" si="2"/>
        <v>240</v>
      </c>
      <c r="AI73" s="99">
        <v>595</v>
      </c>
      <c r="AJ73" s="1">
        <f t="shared" si="3"/>
        <v>142800</v>
      </c>
    </row>
    <row r="74" spans="1:36" ht="18" customHeight="1" x14ac:dyDescent="0.25">
      <c r="A74" s="174"/>
      <c r="B74" s="1" t="s">
        <v>398</v>
      </c>
      <c r="C74" s="8"/>
      <c r="D74" s="1"/>
      <c r="E74" s="1"/>
      <c r="F74" s="1"/>
      <c r="G74" s="1">
        <v>70</v>
      </c>
      <c r="H74" s="1"/>
      <c r="I74" s="1"/>
      <c r="J74" s="1"/>
      <c r="K74" s="1">
        <v>50</v>
      </c>
      <c r="L74" s="1"/>
      <c r="M74" s="1"/>
      <c r="N74" s="1"/>
      <c r="O74" s="1"/>
      <c r="P74" s="1"/>
      <c r="Q74" s="1"/>
      <c r="R74" s="1">
        <v>20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>
        <f t="shared" si="2"/>
        <v>140</v>
      </c>
      <c r="AI74" s="99">
        <v>595</v>
      </c>
      <c r="AJ74" s="1">
        <f t="shared" si="3"/>
        <v>83300</v>
      </c>
    </row>
    <row r="75" spans="1:36" ht="18" customHeight="1" x14ac:dyDescent="0.25">
      <c r="A75" s="174"/>
      <c r="B75" s="1" t="s">
        <v>400</v>
      </c>
      <c r="C75" s="8"/>
      <c r="D75" s="1"/>
      <c r="E75" s="1"/>
      <c r="F75" s="1">
        <v>80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>
        <v>70</v>
      </c>
      <c r="U75" s="1"/>
      <c r="V75" s="1"/>
      <c r="W75" s="1"/>
      <c r="X75" s="1"/>
      <c r="Y75" s="1"/>
      <c r="Z75" s="1"/>
      <c r="AA75" s="1"/>
      <c r="AB75" s="1"/>
      <c r="AC75" s="1">
        <v>45</v>
      </c>
      <c r="AD75" s="1"/>
      <c r="AE75" s="1"/>
      <c r="AF75" s="1"/>
      <c r="AG75" s="1"/>
      <c r="AH75" s="1">
        <f t="shared" si="2"/>
        <v>195</v>
      </c>
      <c r="AI75" s="99">
        <v>595</v>
      </c>
      <c r="AJ75" s="1">
        <f t="shared" si="3"/>
        <v>116025</v>
      </c>
    </row>
    <row r="76" spans="1:36" ht="18" customHeight="1" x14ac:dyDescent="0.25">
      <c r="A76" s="174"/>
      <c r="B76" s="1" t="s">
        <v>402</v>
      </c>
      <c r="C76" s="8"/>
      <c r="D76" s="1"/>
      <c r="E76" s="1"/>
      <c r="F76" s="1"/>
      <c r="G76" s="1">
        <v>80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>
        <f t="shared" si="2"/>
        <v>80</v>
      </c>
      <c r="AI76" s="99">
        <v>595</v>
      </c>
      <c r="AJ76" s="1">
        <f t="shared" si="3"/>
        <v>47600</v>
      </c>
    </row>
    <row r="77" spans="1:36" ht="18" customHeight="1" x14ac:dyDescent="0.25">
      <c r="A77" s="174"/>
      <c r="B77" s="1" t="s">
        <v>404</v>
      </c>
      <c r="C77" s="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>
        <v>60</v>
      </c>
      <c r="U77" s="1"/>
      <c r="V77" s="1"/>
      <c r="W77" s="1"/>
      <c r="X77" s="1">
        <v>45</v>
      </c>
      <c r="Y77" s="1"/>
      <c r="Z77" s="1"/>
      <c r="AA77" s="1"/>
      <c r="AB77" s="1"/>
      <c r="AC77" s="1"/>
      <c r="AD77" s="1"/>
      <c r="AE77" s="1"/>
      <c r="AF77" s="1">
        <v>65</v>
      </c>
      <c r="AG77" s="1"/>
      <c r="AH77" s="1">
        <f t="shared" si="2"/>
        <v>170</v>
      </c>
      <c r="AI77" s="99">
        <v>595</v>
      </c>
      <c r="AJ77" s="1">
        <f t="shared" si="3"/>
        <v>101150</v>
      </c>
    </row>
    <row r="78" spans="1:36" ht="18" customHeight="1" x14ac:dyDescent="0.25">
      <c r="A78" s="174"/>
      <c r="B78" s="1" t="s">
        <v>407</v>
      </c>
      <c r="C78" s="8"/>
      <c r="D78" s="1"/>
      <c r="E78" s="1">
        <v>80</v>
      </c>
      <c r="F78" s="1">
        <v>45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>
        <v>80</v>
      </c>
      <c r="W78" s="1"/>
      <c r="X78" s="1"/>
      <c r="Y78" s="1"/>
      <c r="Z78" s="1"/>
      <c r="AA78" s="1"/>
      <c r="AB78" s="1"/>
      <c r="AC78" s="1">
        <v>80</v>
      </c>
      <c r="AD78" s="1"/>
      <c r="AE78" s="1">
        <v>45</v>
      </c>
      <c r="AF78" s="1"/>
      <c r="AG78" s="1"/>
      <c r="AH78" s="1">
        <f t="shared" si="2"/>
        <v>330</v>
      </c>
      <c r="AI78" s="99">
        <v>595</v>
      </c>
      <c r="AJ78" s="1">
        <f t="shared" si="3"/>
        <v>196350</v>
      </c>
    </row>
    <row r="79" spans="1:36" ht="18" customHeight="1" x14ac:dyDescent="0.25">
      <c r="A79" s="174"/>
      <c r="B79" s="1" t="s">
        <v>409</v>
      </c>
      <c r="C79" s="8"/>
      <c r="D79" s="1">
        <v>80</v>
      </c>
      <c r="E79" s="1"/>
      <c r="F79" s="1"/>
      <c r="G79" s="1"/>
      <c r="H79" s="1">
        <v>70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>
        <v>80</v>
      </c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>
        <f t="shared" si="2"/>
        <v>230</v>
      </c>
      <c r="AI79" s="99">
        <v>595</v>
      </c>
      <c r="AJ79" s="1">
        <f t="shared" si="3"/>
        <v>136850</v>
      </c>
    </row>
    <row r="80" spans="1:36" ht="18" customHeight="1" x14ac:dyDescent="0.25">
      <c r="A80" s="174"/>
      <c r="B80" s="1" t="s">
        <v>411</v>
      </c>
      <c r="C80" s="8"/>
      <c r="D80" s="1"/>
      <c r="E80" s="1"/>
      <c r="F80" s="1">
        <v>45</v>
      </c>
      <c r="G80" s="1"/>
      <c r="H80" s="1"/>
      <c r="I80" s="1"/>
      <c r="J80" s="1"/>
      <c r="K80" s="1"/>
      <c r="L80" s="1"/>
      <c r="M80" s="1">
        <v>80</v>
      </c>
      <c r="N80" s="1"/>
      <c r="O80" s="1"/>
      <c r="P80" s="1"/>
      <c r="Q80" s="1"/>
      <c r="R80" s="1"/>
      <c r="S80" s="1"/>
      <c r="T80" s="1"/>
      <c r="U80" s="1">
        <v>45</v>
      </c>
      <c r="V80" s="1"/>
      <c r="W80" s="1"/>
      <c r="X80" s="1">
        <v>70</v>
      </c>
      <c r="Y80" s="1"/>
      <c r="Z80" s="1"/>
      <c r="AA80" s="1"/>
      <c r="AB80" s="1"/>
      <c r="AC80" s="1"/>
      <c r="AD80" s="1"/>
      <c r="AE80" s="1">
        <v>60</v>
      </c>
      <c r="AF80" s="1"/>
      <c r="AG80" s="1"/>
      <c r="AH80" s="1">
        <f t="shared" si="2"/>
        <v>300</v>
      </c>
      <c r="AI80" s="99">
        <v>595</v>
      </c>
      <c r="AJ80" s="1">
        <f t="shared" si="3"/>
        <v>178500</v>
      </c>
    </row>
    <row r="81" spans="1:36" ht="18" customHeight="1" x14ac:dyDescent="0.25">
      <c r="A81" s="174"/>
      <c r="B81" s="1" t="s">
        <v>413</v>
      </c>
      <c r="C81" s="8"/>
      <c r="D81" s="1"/>
      <c r="E81" s="1"/>
      <c r="F81" s="1"/>
      <c r="G81" s="1"/>
      <c r="H81" s="1"/>
      <c r="I81" s="1"/>
      <c r="J81" s="1"/>
      <c r="K81" s="1">
        <v>60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>
        <v>60</v>
      </c>
      <c r="AB81" s="1"/>
      <c r="AC81" s="1"/>
      <c r="AD81" s="1"/>
      <c r="AE81" s="1"/>
      <c r="AF81" s="1"/>
      <c r="AG81" s="1"/>
      <c r="AH81" s="1">
        <f t="shared" si="2"/>
        <v>120</v>
      </c>
      <c r="AI81" s="99">
        <v>595</v>
      </c>
      <c r="AJ81" s="1">
        <f t="shared" si="3"/>
        <v>71400</v>
      </c>
    </row>
    <row r="82" spans="1:36" ht="18" customHeight="1" x14ac:dyDescent="0.25">
      <c r="A82" s="174"/>
      <c r="B82" s="1" t="s">
        <v>415</v>
      </c>
      <c r="C82" s="8"/>
      <c r="D82" s="1">
        <v>55</v>
      </c>
      <c r="E82" s="1"/>
      <c r="F82" s="1"/>
      <c r="G82" s="1"/>
      <c r="H82" s="1"/>
      <c r="I82" s="1">
        <v>50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>
        <v>80</v>
      </c>
      <c r="AF82" s="1"/>
      <c r="AG82" s="1"/>
      <c r="AH82" s="1">
        <f t="shared" si="2"/>
        <v>185</v>
      </c>
      <c r="AI82" s="99">
        <v>595</v>
      </c>
      <c r="AJ82" s="1">
        <f t="shared" si="3"/>
        <v>110075</v>
      </c>
    </row>
    <row r="83" spans="1:36" ht="18" customHeight="1" x14ac:dyDescent="0.25">
      <c r="A83" s="174"/>
      <c r="B83" s="1" t="s">
        <v>417</v>
      </c>
      <c r="C83" s="8"/>
      <c r="D83" s="1"/>
      <c r="E83" s="1"/>
      <c r="F83" s="1"/>
      <c r="G83" s="1"/>
      <c r="H83" s="1"/>
      <c r="I83" s="1"/>
      <c r="J83" s="1"/>
      <c r="K83" s="1">
        <v>30</v>
      </c>
      <c r="L83" s="1"/>
      <c r="M83" s="1"/>
      <c r="N83" s="1"/>
      <c r="O83" s="1"/>
      <c r="P83" s="1"/>
      <c r="Q83" s="1"/>
      <c r="R83" s="1">
        <v>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>
        <v>20</v>
      </c>
      <c r="AE83" s="1"/>
      <c r="AF83" s="1"/>
      <c r="AG83" s="1"/>
      <c r="AH83" s="1">
        <f t="shared" si="2"/>
        <v>90</v>
      </c>
      <c r="AI83" s="99">
        <v>595</v>
      </c>
      <c r="AJ83" s="1">
        <f t="shared" si="3"/>
        <v>53550</v>
      </c>
    </row>
    <row r="84" spans="1:36" ht="18" customHeight="1" x14ac:dyDescent="0.25">
      <c r="A84" s="174"/>
      <c r="B84" s="1" t="s">
        <v>418</v>
      </c>
      <c r="C84" s="8"/>
      <c r="D84" s="1"/>
      <c r="E84" s="1"/>
      <c r="F84" s="1">
        <v>45</v>
      </c>
      <c r="G84" s="1"/>
      <c r="H84" s="1"/>
      <c r="I84" s="1"/>
      <c r="J84" s="1"/>
      <c r="K84" s="1"/>
      <c r="L84" s="1"/>
      <c r="M84" s="1"/>
      <c r="N84" s="1"/>
      <c r="O84" s="1">
        <v>90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>
        <v>70</v>
      </c>
      <c r="AH84" s="1">
        <f t="shared" si="2"/>
        <v>205</v>
      </c>
      <c r="AI84" s="99">
        <v>595</v>
      </c>
      <c r="AJ84" s="1">
        <f t="shared" si="3"/>
        <v>121975</v>
      </c>
    </row>
    <row r="85" spans="1:36" ht="18" customHeight="1" x14ac:dyDescent="0.25">
      <c r="A85" s="174"/>
      <c r="B85" s="1" t="s">
        <v>419</v>
      </c>
      <c r="C85" s="8"/>
      <c r="D85" s="1"/>
      <c r="E85" s="1"/>
      <c r="F85" s="1">
        <v>45</v>
      </c>
      <c r="G85" s="1"/>
      <c r="H85" s="1"/>
      <c r="I85" s="1"/>
      <c r="J85" s="1"/>
      <c r="K85" s="1"/>
      <c r="L85" s="1"/>
      <c r="M85" s="1"/>
      <c r="N85" s="1"/>
      <c r="O85" s="1"/>
      <c r="P85" s="1">
        <v>60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>
        <v>130</v>
      </c>
      <c r="AB85" s="1"/>
      <c r="AC85" s="1"/>
      <c r="AD85" s="1"/>
      <c r="AE85" s="1"/>
      <c r="AF85" s="1">
        <v>10</v>
      </c>
      <c r="AG85" s="1"/>
      <c r="AH85" s="1">
        <f t="shared" si="2"/>
        <v>245</v>
      </c>
      <c r="AI85" s="99">
        <v>595</v>
      </c>
      <c r="AJ85" s="1">
        <f t="shared" si="3"/>
        <v>145775</v>
      </c>
    </row>
    <row r="86" spans="1:36" ht="18" customHeight="1" x14ac:dyDescent="0.25">
      <c r="A86" s="174"/>
      <c r="B86" s="1" t="s">
        <v>421</v>
      </c>
      <c r="C86" s="8"/>
      <c r="D86" s="1"/>
      <c r="E86" s="1"/>
      <c r="F86" s="1">
        <v>70</v>
      </c>
      <c r="G86" s="1"/>
      <c r="H86" s="1"/>
      <c r="I86" s="1"/>
      <c r="J86" s="1"/>
      <c r="K86" s="1"/>
      <c r="L86" s="1"/>
      <c r="M86" s="1">
        <v>70</v>
      </c>
      <c r="N86" s="1"/>
      <c r="O86" s="1"/>
      <c r="P86" s="1"/>
      <c r="Q86" s="1"/>
      <c r="R86" s="1"/>
      <c r="S86" s="1"/>
      <c r="T86" s="1"/>
      <c r="U86" s="1"/>
      <c r="V86" s="1">
        <v>80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>
        <f t="shared" si="2"/>
        <v>220</v>
      </c>
      <c r="AI86" s="99">
        <v>595</v>
      </c>
      <c r="AJ86" s="1">
        <f t="shared" si="3"/>
        <v>130900</v>
      </c>
    </row>
    <row r="87" spans="1:36" ht="18" customHeight="1" x14ac:dyDescent="0.25">
      <c r="A87" s="174"/>
      <c r="B87" s="1" t="s">
        <v>422</v>
      </c>
      <c r="C87" s="8"/>
      <c r="D87" s="1"/>
      <c r="E87" s="1"/>
      <c r="F87" s="1"/>
      <c r="G87" s="1"/>
      <c r="H87" s="1">
        <v>45</v>
      </c>
      <c r="I87" s="1"/>
      <c r="J87" s="1"/>
      <c r="K87" s="1"/>
      <c r="L87" s="1"/>
      <c r="M87" s="1"/>
      <c r="N87" s="1"/>
      <c r="O87" s="1"/>
      <c r="P87" s="1">
        <f>90+45</f>
        <v>135</v>
      </c>
      <c r="Q87" s="1"/>
      <c r="R87" s="1"/>
      <c r="S87" s="1"/>
      <c r="T87" s="1"/>
      <c r="U87" s="1"/>
      <c r="V87" s="1"/>
      <c r="W87" s="1">
        <v>70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>
        <f t="shared" si="2"/>
        <v>250</v>
      </c>
      <c r="AI87" s="99">
        <v>595</v>
      </c>
      <c r="AJ87" s="1">
        <f t="shared" si="3"/>
        <v>148750</v>
      </c>
    </row>
    <row r="88" spans="1:36" ht="18" customHeight="1" x14ac:dyDescent="0.25">
      <c r="A88" s="174"/>
      <c r="B88" s="1" t="s">
        <v>423</v>
      </c>
      <c r="C88" s="8"/>
      <c r="D88" s="1">
        <v>45</v>
      </c>
      <c r="E88" s="1"/>
      <c r="F88" s="1">
        <v>45</v>
      </c>
      <c r="G88" s="1"/>
      <c r="H88" s="1"/>
      <c r="I88" s="1"/>
      <c r="J88" s="1"/>
      <c r="K88" s="1"/>
      <c r="L88" s="1"/>
      <c r="M88" s="1"/>
      <c r="N88" s="1"/>
      <c r="O88" s="1">
        <v>90</v>
      </c>
      <c r="P88" s="1">
        <v>45</v>
      </c>
      <c r="Q88" s="1"/>
      <c r="R88" s="1">
        <v>45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>
        <v>80</v>
      </c>
      <c r="AD88" s="1"/>
      <c r="AE88" s="1"/>
      <c r="AF88" s="1"/>
      <c r="AG88" s="1"/>
      <c r="AH88" s="1">
        <f t="shared" si="2"/>
        <v>350</v>
      </c>
      <c r="AI88" s="99">
        <v>595</v>
      </c>
      <c r="AJ88" s="1">
        <f t="shared" si="3"/>
        <v>208250</v>
      </c>
    </row>
    <row r="89" spans="1:36" ht="18" customHeight="1" x14ac:dyDescent="0.25">
      <c r="A89" s="174"/>
      <c r="B89" s="1" t="s">
        <v>425</v>
      </c>
      <c r="C89" s="8"/>
      <c r="D89" s="1"/>
      <c r="E89" s="1"/>
      <c r="F89" s="1">
        <v>45</v>
      </c>
      <c r="G89" s="1"/>
      <c r="H89" s="1"/>
      <c r="I89" s="1"/>
      <c r="J89" s="1">
        <v>90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>
        <v>90</v>
      </c>
      <c r="Z89" s="1"/>
      <c r="AA89" s="1"/>
      <c r="AB89" s="1"/>
      <c r="AC89" s="1"/>
      <c r="AD89" s="1"/>
      <c r="AE89" s="1">
        <v>80</v>
      </c>
      <c r="AF89" s="1"/>
      <c r="AG89" s="1"/>
      <c r="AH89" s="1">
        <f t="shared" si="2"/>
        <v>305</v>
      </c>
      <c r="AI89" s="99">
        <v>595</v>
      </c>
      <c r="AJ89" s="1">
        <f t="shared" si="3"/>
        <v>181475</v>
      </c>
    </row>
    <row r="90" spans="1:36" ht="18" customHeight="1" x14ac:dyDescent="0.25">
      <c r="A90" s="174"/>
      <c r="B90" s="1" t="s">
        <v>427</v>
      </c>
      <c r="C90" s="8"/>
      <c r="D90" s="1"/>
      <c r="E90" s="1"/>
      <c r="F90" s="1"/>
      <c r="G90" s="1">
        <v>40</v>
      </c>
      <c r="H90" s="1"/>
      <c r="I90" s="1"/>
      <c r="J90" s="1"/>
      <c r="K90" s="1">
        <v>30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>
        <f t="shared" si="2"/>
        <v>70</v>
      </c>
      <c r="AI90" s="99">
        <v>595</v>
      </c>
      <c r="AJ90" s="1">
        <f t="shared" si="3"/>
        <v>41650</v>
      </c>
    </row>
    <row r="91" spans="1:36" ht="18" customHeight="1" x14ac:dyDescent="0.25">
      <c r="A91" s="174"/>
      <c r="B91" s="1" t="s">
        <v>428</v>
      </c>
      <c r="C91" s="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>
        <f t="shared" si="2"/>
        <v>0</v>
      </c>
      <c r="AI91" s="99">
        <v>595</v>
      </c>
      <c r="AJ91" s="1">
        <f t="shared" si="3"/>
        <v>0</v>
      </c>
    </row>
    <row r="92" spans="1:36" ht="18" customHeight="1" x14ac:dyDescent="0.25">
      <c r="A92" s="174"/>
      <c r="B92" s="1" t="s">
        <v>429</v>
      </c>
      <c r="C92" s="8"/>
      <c r="D92" s="1"/>
      <c r="E92" s="1"/>
      <c r="F92" s="1"/>
      <c r="G92" s="1">
        <v>80</v>
      </c>
      <c r="H92" s="1"/>
      <c r="I92" s="1"/>
      <c r="J92" s="1"/>
      <c r="K92" s="1"/>
      <c r="L92" s="1"/>
      <c r="M92" s="1"/>
      <c r="N92" s="1"/>
      <c r="O92" s="1"/>
      <c r="P92" s="1">
        <v>45</v>
      </c>
      <c r="Q92" s="1"/>
      <c r="R92" s="1"/>
      <c r="S92" s="1"/>
      <c r="T92" s="1"/>
      <c r="U92" s="1"/>
      <c r="V92" s="1">
        <v>70</v>
      </c>
      <c r="W92" s="1"/>
      <c r="X92" s="1"/>
      <c r="Y92" s="1"/>
      <c r="Z92" s="1"/>
      <c r="AA92" s="1"/>
      <c r="AB92" s="1"/>
      <c r="AC92" s="1"/>
      <c r="AD92" s="1">
        <v>70</v>
      </c>
      <c r="AE92" s="1"/>
      <c r="AF92" s="1"/>
      <c r="AG92" s="1"/>
      <c r="AH92" s="1">
        <f t="shared" si="2"/>
        <v>265</v>
      </c>
      <c r="AI92" s="99">
        <v>595</v>
      </c>
      <c r="AJ92" s="1">
        <f t="shared" si="3"/>
        <v>157675</v>
      </c>
    </row>
    <row r="93" spans="1:36" ht="18" customHeight="1" x14ac:dyDescent="0.25">
      <c r="A93" s="174"/>
      <c r="B93" s="1" t="s">
        <v>430</v>
      </c>
      <c r="C93" s="8"/>
      <c r="D93" s="1">
        <v>70</v>
      </c>
      <c r="E93" s="1"/>
      <c r="F93" s="1"/>
      <c r="G93" s="1"/>
      <c r="H93" s="1"/>
      <c r="I93" s="1"/>
      <c r="J93" s="1"/>
      <c r="K93" s="1">
        <v>60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>
        <v>80</v>
      </c>
      <c r="Y93" s="1"/>
      <c r="Z93" s="1"/>
      <c r="AA93" s="1"/>
      <c r="AB93" s="1"/>
      <c r="AC93" s="1"/>
      <c r="AD93" s="1"/>
      <c r="AE93" s="1"/>
      <c r="AF93" s="1"/>
      <c r="AG93" s="1"/>
      <c r="AH93" s="1">
        <f t="shared" si="2"/>
        <v>210</v>
      </c>
      <c r="AI93" s="99">
        <v>595</v>
      </c>
      <c r="AJ93" s="1">
        <f t="shared" si="3"/>
        <v>124950</v>
      </c>
    </row>
    <row r="94" spans="1:36" ht="18" customHeight="1" x14ac:dyDescent="0.25">
      <c r="A94" s="174"/>
      <c r="B94" s="1" t="s">
        <v>432</v>
      </c>
      <c r="C94" s="8"/>
      <c r="D94" s="1"/>
      <c r="E94" s="1"/>
      <c r="F94" s="1"/>
      <c r="G94" s="1"/>
      <c r="H94" s="1">
        <v>75</v>
      </c>
      <c r="I94" s="1"/>
      <c r="J94" s="1"/>
      <c r="K94" s="1"/>
      <c r="L94" s="1"/>
      <c r="M94" s="1"/>
      <c r="N94" s="1"/>
      <c r="O94" s="1"/>
      <c r="P94" s="1"/>
      <c r="Q94" s="1">
        <v>70</v>
      </c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>
        <v>45</v>
      </c>
      <c r="AE94" s="1"/>
      <c r="AF94" s="1"/>
      <c r="AG94" s="1"/>
      <c r="AH94" s="1">
        <f t="shared" si="2"/>
        <v>190</v>
      </c>
      <c r="AI94" s="99">
        <v>595</v>
      </c>
      <c r="AJ94" s="1">
        <f t="shared" si="3"/>
        <v>113050</v>
      </c>
    </row>
    <row r="95" spans="1:36" ht="18" customHeight="1" x14ac:dyDescent="0.25">
      <c r="A95" s="174"/>
      <c r="B95" s="1" t="s">
        <v>434</v>
      </c>
      <c r="C95" s="8"/>
      <c r="D95" s="1"/>
      <c r="E95" s="1"/>
      <c r="F95" s="1">
        <v>45</v>
      </c>
      <c r="G95" s="1"/>
      <c r="H95" s="1">
        <v>45</v>
      </c>
      <c r="I95" s="1">
        <f>40+75</f>
        <v>115</v>
      </c>
      <c r="J95" s="1"/>
      <c r="K95" s="1"/>
      <c r="L95" s="1"/>
      <c r="M95" s="1"/>
      <c r="N95" s="1"/>
      <c r="O95" s="1">
        <v>80</v>
      </c>
      <c r="P95" s="1"/>
      <c r="Q95" s="1"/>
      <c r="R95" s="1"/>
      <c r="S95" s="1"/>
      <c r="T95" s="1"/>
      <c r="U95" s="1"/>
      <c r="V95" s="1">
        <v>80</v>
      </c>
      <c r="W95" s="1"/>
      <c r="X95" s="1"/>
      <c r="Y95" s="1"/>
      <c r="Z95" s="1"/>
      <c r="AA95" s="1"/>
      <c r="AB95" s="1"/>
      <c r="AC95" s="1">
        <v>40</v>
      </c>
      <c r="AD95" s="1"/>
      <c r="AE95" s="1">
        <v>45</v>
      </c>
      <c r="AF95" s="1"/>
      <c r="AG95" s="1"/>
      <c r="AH95" s="1">
        <f t="shared" si="2"/>
        <v>450</v>
      </c>
      <c r="AI95" s="99">
        <v>595</v>
      </c>
      <c r="AJ95" s="1">
        <f t="shared" si="3"/>
        <v>267750</v>
      </c>
    </row>
    <row r="96" spans="1:36" ht="18" customHeight="1" x14ac:dyDescent="0.25">
      <c r="A96" s="174"/>
      <c r="B96" s="1" t="s">
        <v>436</v>
      </c>
      <c r="C96" s="8"/>
      <c r="D96" s="1"/>
      <c r="E96" s="1"/>
      <c r="F96" s="1"/>
      <c r="G96" s="1">
        <v>80</v>
      </c>
      <c r="H96" s="1"/>
      <c r="I96" s="1"/>
      <c r="J96" s="1"/>
      <c r="K96" s="1"/>
      <c r="L96" s="1">
        <v>90</v>
      </c>
      <c r="M96" s="1"/>
      <c r="N96" s="1"/>
      <c r="O96" s="1"/>
      <c r="P96" s="1"/>
      <c r="Q96" s="1"/>
      <c r="R96" s="1"/>
      <c r="S96" s="1">
        <v>110</v>
      </c>
      <c r="T96" s="1"/>
      <c r="U96" s="1"/>
      <c r="V96" s="1">
        <v>60</v>
      </c>
      <c r="W96" s="1"/>
      <c r="X96" s="1"/>
      <c r="Y96" s="1"/>
      <c r="Z96" s="1"/>
      <c r="AA96" s="1"/>
      <c r="AB96" s="1"/>
      <c r="AC96" s="1"/>
      <c r="AD96" s="1">
        <v>60</v>
      </c>
      <c r="AE96" s="1"/>
      <c r="AF96" s="1"/>
      <c r="AG96" s="1"/>
      <c r="AH96" s="1">
        <f t="shared" si="2"/>
        <v>400</v>
      </c>
      <c r="AI96" s="99">
        <v>595</v>
      </c>
      <c r="AJ96" s="1">
        <f t="shared" si="3"/>
        <v>238000</v>
      </c>
    </row>
    <row r="97" spans="1:36" ht="18" customHeight="1" x14ac:dyDescent="0.25">
      <c r="A97" s="174"/>
      <c r="B97" s="1" t="s">
        <v>437</v>
      </c>
      <c r="C97" s="8"/>
      <c r="D97" s="1"/>
      <c r="E97" s="1"/>
      <c r="F97" s="1"/>
      <c r="G97" s="1"/>
      <c r="H97" s="1"/>
      <c r="I97" s="1"/>
      <c r="J97" s="1"/>
      <c r="K97" s="1">
        <v>50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>
        <v>45</v>
      </c>
      <c r="Y97" s="1">
        <v>60</v>
      </c>
      <c r="Z97" s="1"/>
      <c r="AA97" s="1"/>
      <c r="AB97" s="1"/>
      <c r="AC97" s="1"/>
      <c r="AD97" s="1"/>
      <c r="AE97" s="1"/>
      <c r="AF97" s="1"/>
      <c r="AG97" s="1"/>
      <c r="AH97" s="1">
        <f t="shared" si="2"/>
        <v>155</v>
      </c>
      <c r="AI97" s="99">
        <v>595</v>
      </c>
      <c r="AJ97" s="1">
        <f t="shared" si="3"/>
        <v>92225</v>
      </c>
    </row>
    <row r="98" spans="1:36" ht="18" customHeight="1" x14ac:dyDescent="0.25">
      <c r="A98" s="174"/>
      <c r="B98" s="1" t="s">
        <v>438</v>
      </c>
      <c r="C98" s="8"/>
      <c r="D98" s="1"/>
      <c r="E98" s="1"/>
      <c r="F98" s="1"/>
      <c r="G98" s="1"/>
      <c r="H98" s="1">
        <v>80</v>
      </c>
      <c r="I98" s="1"/>
      <c r="J98" s="1"/>
      <c r="K98" s="1"/>
      <c r="L98" s="1"/>
      <c r="M98" s="1"/>
      <c r="N98" s="1"/>
      <c r="O98" s="1">
        <v>60</v>
      </c>
      <c r="P98" s="1">
        <v>70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>
        <v>50</v>
      </c>
      <c r="AC98" s="1"/>
      <c r="AD98" s="1"/>
      <c r="AE98" s="1"/>
      <c r="AF98" s="1"/>
      <c r="AG98" s="1"/>
      <c r="AH98" s="1">
        <f t="shared" si="2"/>
        <v>260</v>
      </c>
      <c r="AI98" s="99">
        <v>595</v>
      </c>
      <c r="AJ98" s="1">
        <f t="shared" si="3"/>
        <v>154700</v>
      </c>
    </row>
    <row r="99" spans="1:36" ht="18" customHeight="1" x14ac:dyDescent="0.25">
      <c r="A99" s="174"/>
      <c r="B99" s="1" t="s">
        <v>440</v>
      </c>
      <c r="C99" s="8"/>
      <c r="D99" s="1"/>
      <c r="E99" s="1">
        <v>60</v>
      </c>
      <c r="F99" s="1"/>
      <c r="G99" s="1"/>
      <c r="H99" s="1"/>
      <c r="I99" s="1">
        <v>40</v>
      </c>
      <c r="J99" s="1"/>
      <c r="K99" s="1"/>
      <c r="L99" s="1">
        <v>90</v>
      </c>
      <c r="M99" s="1"/>
      <c r="N99" s="1"/>
      <c r="O99" s="1"/>
      <c r="P99" s="1"/>
      <c r="Q99" s="1">
        <f>45+80</f>
        <v>125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>
        <v>105</v>
      </c>
      <c r="AC99" s="1">
        <v>45</v>
      </c>
      <c r="AD99" s="1"/>
      <c r="AE99" s="1"/>
      <c r="AF99" s="1"/>
      <c r="AG99" s="1"/>
      <c r="AH99" s="1">
        <f t="shared" si="2"/>
        <v>465</v>
      </c>
      <c r="AI99" s="99">
        <v>595</v>
      </c>
      <c r="AJ99" s="1">
        <f t="shared" si="3"/>
        <v>276675</v>
      </c>
    </row>
    <row r="100" spans="1:36" ht="18" customHeight="1" x14ac:dyDescent="0.25">
      <c r="A100" s="174"/>
      <c r="B100" s="1" t="s">
        <v>441</v>
      </c>
      <c r="C100" s="8"/>
      <c r="D100" s="1"/>
      <c r="E100" s="1"/>
      <c r="F100" s="1">
        <v>60</v>
      </c>
      <c r="G100" s="1"/>
      <c r="H100" s="1"/>
      <c r="I100" s="1"/>
      <c r="J100" s="1"/>
      <c r="K100" s="1"/>
      <c r="L100" s="1"/>
      <c r="M100" s="1">
        <v>80</v>
      </c>
      <c r="N100" s="1"/>
      <c r="O100" s="1"/>
      <c r="P100" s="1"/>
      <c r="Q100" s="1"/>
      <c r="R100" s="1"/>
      <c r="S100" s="1"/>
      <c r="T100" s="1">
        <v>20</v>
      </c>
      <c r="U100" s="1">
        <v>10</v>
      </c>
      <c r="V100" s="1">
        <v>45</v>
      </c>
      <c r="W100" s="1"/>
      <c r="X100" s="1"/>
      <c r="Y100" s="1"/>
      <c r="Z100" s="1"/>
      <c r="AA100" s="1"/>
      <c r="AB100" s="1">
        <v>20</v>
      </c>
      <c r="AC100" s="1">
        <v>20</v>
      </c>
      <c r="AD100" s="1">
        <v>20</v>
      </c>
      <c r="AE100" s="1"/>
      <c r="AF100" s="1"/>
      <c r="AG100" s="1"/>
      <c r="AH100" s="1">
        <f t="shared" si="2"/>
        <v>275</v>
      </c>
      <c r="AI100" s="99">
        <v>595</v>
      </c>
      <c r="AJ100" s="1">
        <f t="shared" si="3"/>
        <v>163625</v>
      </c>
    </row>
    <row r="101" spans="1:36" ht="18" customHeight="1" x14ac:dyDescent="0.25">
      <c r="A101" s="174"/>
      <c r="B101" s="1" t="s">
        <v>443</v>
      </c>
      <c r="C101" s="8"/>
      <c r="D101" s="1">
        <v>80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>
        <v>70</v>
      </c>
      <c r="S101" s="1"/>
      <c r="T101" s="1"/>
      <c r="U101" s="1"/>
      <c r="V101" s="1"/>
      <c r="W101" s="1"/>
      <c r="X101" s="1">
        <v>65</v>
      </c>
      <c r="Y101" s="1"/>
      <c r="Z101" s="1"/>
      <c r="AA101" s="1"/>
      <c r="AB101" s="1"/>
      <c r="AC101" s="1"/>
      <c r="AD101" s="1">
        <v>70</v>
      </c>
      <c r="AE101" s="1"/>
      <c r="AF101" s="1"/>
      <c r="AG101" s="1"/>
      <c r="AH101" s="1">
        <f t="shared" si="2"/>
        <v>285</v>
      </c>
      <c r="AI101" s="99">
        <v>595</v>
      </c>
      <c r="AJ101" s="1">
        <f t="shared" si="3"/>
        <v>169575</v>
      </c>
    </row>
    <row r="102" spans="1:36" ht="18" customHeight="1" x14ac:dyDescent="0.25">
      <c r="A102" s="174"/>
      <c r="B102" s="1" t="s">
        <v>444</v>
      </c>
      <c r="C102" s="8"/>
      <c r="D102" s="1"/>
      <c r="E102" s="1"/>
      <c r="F102" s="1"/>
      <c r="G102" s="1"/>
      <c r="H102" s="1"/>
      <c r="I102" s="1"/>
      <c r="J102" s="1"/>
      <c r="K102" s="1">
        <v>80</v>
      </c>
      <c r="L102" s="1"/>
      <c r="M102" s="1"/>
      <c r="N102" s="1"/>
      <c r="O102" s="1"/>
      <c r="P102" s="1"/>
      <c r="Q102" s="1"/>
      <c r="R102" s="1"/>
      <c r="S102" s="1"/>
      <c r="T102" s="1">
        <v>65</v>
      </c>
      <c r="U102" s="1"/>
      <c r="V102" s="1"/>
      <c r="W102" s="1"/>
      <c r="X102" s="1"/>
      <c r="Y102" s="1"/>
      <c r="Z102" s="1"/>
      <c r="AA102" s="1">
        <v>60</v>
      </c>
      <c r="AB102" s="1"/>
      <c r="AC102" s="1"/>
      <c r="AD102" s="1">
        <v>60</v>
      </c>
      <c r="AE102" s="1"/>
      <c r="AF102" s="1">
        <v>60</v>
      </c>
      <c r="AG102" s="1"/>
      <c r="AH102" s="1">
        <f t="shared" si="2"/>
        <v>325</v>
      </c>
      <c r="AI102" s="99">
        <v>595</v>
      </c>
      <c r="AJ102" s="1">
        <f t="shared" si="3"/>
        <v>193375</v>
      </c>
    </row>
    <row r="103" spans="1:36" ht="18" customHeight="1" x14ac:dyDescent="0.25">
      <c r="A103" s="174"/>
      <c r="B103" s="1" t="s">
        <v>445</v>
      </c>
      <c r="C103" s="8"/>
      <c r="D103" s="1"/>
      <c r="E103" s="1"/>
      <c r="F103" s="1"/>
      <c r="G103" s="1">
        <v>95</v>
      </c>
      <c r="H103" s="1"/>
      <c r="I103" s="1"/>
      <c r="J103" s="1"/>
      <c r="K103" s="1"/>
      <c r="L103" s="1"/>
      <c r="M103" s="1">
        <v>80</v>
      </c>
      <c r="N103" s="1"/>
      <c r="O103" s="1"/>
      <c r="P103" s="1"/>
      <c r="Q103" s="1"/>
      <c r="R103" s="1"/>
      <c r="S103" s="1">
        <v>80</v>
      </c>
      <c r="T103" s="1">
        <v>60</v>
      </c>
      <c r="U103" s="1"/>
      <c r="V103" s="1">
        <v>45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f t="shared" si="2"/>
        <v>360</v>
      </c>
      <c r="AI103" s="99">
        <v>595</v>
      </c>
      <c r="AJ103" s="1">
        <f t="shared" si="3"/>
        <v>214200</v>
      </c>
    </row>
    <row r="104" spans="1:36" ht="18" customHeight="1" x14ac:dyDescent="0.25">
      <c r="A104" s="174"/>
      <c r="B104" s="1" t="s">
        <v>446</v>
      </c>
      <c r="C104" s="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f t="shared" si="2"/>
        <v>0</v>
      </c>
      <c r="AI104" s="99">
        <v>595</v>
      </c>
      <c r="AJ104" s="1">
        <f t="shared" si="3"/>
        <v>0</v>
      </c>
    </row>
    <row r="105" spans="1:36" ht="18" customHeight="1" x14ac:dyDescent="0.25">
      <c r="A105" s="174"/>
      <c r="B105" s="1" t="s">
        <v>447</v>
      </c>
      <c r="C105" s="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>
        <v>45</v>
      </c>
      <c r="Q105" s="1"/>
      <c r="R105" s="1">
        <v>45</v>
      </c>
      <c r="S105" s="1"/>
      <c r="T105" s="1"/>
      <c r="U105" s="1"/>
      <c r="V105" s="1"/>
      <c r="W105" s="1"/>
      <c r="X105" s="1">
        <v>70</v>
      </c>
      <c r="Y105" s="1"/>
      <c r="Z105" s="1"/>
      <c r="AA105" s="1">
        <v>45</v>
      </c>
      <c r="AB105" s="1"/>
      <c r="AC105" s="1"/>
      <c r="AD105" s="1"/>
      <c r="AE105" s="1"/>
      <c r="AF105" s="1"/>
      <c r="AG105" s="1"/>
      <c r="AH105" s="1">
        <f t="shared" si="2"/>
        <v>205</v>
      </c>
      <c r="AI105" s="99">
        <v>595</v>
      </c>
      <c r="AJ105" s="1">
        <f t="shared" si="3"/>
        <v>121975</v>
      </c>
    </row>
    <row r="106" spans="1:36" ht="18" customHeight="1" x14ac:dyDescent="0.25">
      <c r="A106" s="174"/>
      <c r="B106" s="1" t="s">
        <v>449</v>
      </c>
      <c r="C106" s="8"/>
      <c r="D106" s="1">
        <v>50</v>
      </c>
      <c r="E106" s="1"/>
      <c r="F106" s="1"/>
      <c r="G106" s="1"/>
      <c r="H106" s="1">
        <v>45</v>
      </c>
      <c r="I106" s="1"/>
      <c r="J106" s="1"/>
      <c r="K106" s="1"/>
      <c r="L106" s="1">
        <v>80</v>
      </c>
      <c r="M106" s="1"/>
      <c r="N106" s="1"/>
      <c r="O106" s="1"/>
      <c r="P106" s="1"/>
      <c r="Q106" s="1"/>
      <c r="R106" s="1">
        <v>80</v>
      </c>
      <c r="S106" s="1"/>
      <c r="T106" s="1"/>
      <c r="U106" s="1"/>
      <c r="V106" s="1">
        <v>45</v>
      </c>
      <c r="W106" s="1"/>
      <c r="X106" s="1"/>
      <c r="Y106" s="1"/>
      <c r="Z106" s="1"/>
      <c r="AA106" s="1">
        <v>45</v>
      </c>
      <c r="AB106" s="1"/>
      <c r="AC106" s="1"/>
      <c r="AD106" s="1"/>
      <c r="AE106" s="1"/>
      <c r="AF106" s="1">
        <v>80</v>
      </c>
      <c r="AG106" s="1"/>
      <c r="AH106" s="1">
        <f t="shared" si="2"/>
        <v>425</v>
      </c>
      <c r="AI106" s="99">
        <v>595</v>
      </c>
      <c r="AJ106" s="1">
        <f t="shared" si="3"/>
        <v>252875</v>
      </c>
    </row>
    <row r="107" spans="1:36" ht="18" customHeight="1" x14ac:dyDescent="0.25">
      <c r="A107" s="174"/>
      <c r="B107" s="1" t="s">
        <v>451</v>
      </c>
      <c r="C107" s="8"/>
      <c r="D107" s="1"/>
      <c r="E107" s="1"/>
      <c r="F107" s="1"/>
      <c r="G107" s="1"/>
      <c r="H107" s="1"/>
      <c r="I107" s="1">
        <f>100+45</f>
        <v>145</v>
      </c>
      <c r="J107" s="1"/>
      <c r="K107" s="1"/>
      <c r="L107" s="1"/>
      <c r="M107" s="1"/>
      <c r="N107" s="1"/>
      <c r="O107" s="1"/>
      <c r="P107" s="1"/>
      <c r="Q107" s="1"/>
      <c r="R107" s="1">
        <v>110</v>
      </c>
      <c r="S107" s="1"/>
      <c r="T107" s="1"/>
      <c r="U107" s="1"/>
      <c r="V107" s="1"/>
      <c r="W107" s="1"/>
      <c r="X107" s="1"/>
      <c r="Y107" s="1"/>
      <c r="Z107" s="1"/>
      <c r="AA107" s="1">
        <v>45</v>
      </c>
      <c r="AB107" s="1"/>
      <c r="AC107" s="1"/>
      <c r="AD107" s="1"/>
      <c r="AE107" s="1"/>
      <c r="AF107" s="1"/>
      <c r="AG107" s="1"/>
      <c r="AH107" s="1">
        <f t="shared" si="2"/>
        <v>300</v>
      </c>
      <c r="AI107" s="99">
        <v>595</v>
      </c>
      <c r="AJ107" s="1">
        <f t="shared" si="3"/>
        <v>178500</v>
      </c>
    </row>
    <row r="108" spans="1:36" ht="18" customHeight="1" x14ac:dyDescent="0.25">
      <c r="A108" s="174"/>
      <c r="B108" s="1" t="s">
        <v>453</v>
      </c>
      <c r="C108" s="8"/>
      <c r="D108" s="1"/>
      <c r="E108" s="1"/>
      <c r="F108" s="1"/>
      <c r="G108" s="1"/>
      <c r="H108" s="1"/>
      <c r="I108" s="1"/>
      <c r="J108" s="1"/>
      <c r="K108" s="1"/>
      <c r="L108" s="1"/>
      <c r="M108" s="1">
        <v>70</v>
      </c>
      <c r="N108" s="1"/>
      <c r="O108" s="1"/>
      <c r="P108" s="1"/>
      <c r="Q108" s="1">
        <v>40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>
        <v>40</v>
      </c>
      <c r="AC108" s="1"/>
      <c r="AD108" s="1"/>
      <c r="AE108" s="1"/>
      <c r="AF108" s="1"/>
      <c r="AG108" s="1"/>
      <c r="AH108" s="1">
        <f t="shared" si="2"/>
        <v>150</v>
      </c>
      <c r="AI108" s="99">
        <v>595</v>
      </c>
      <c r="AJ108" s="1">
        <f t="shared" si="3"/>
        <v>89250</v>
      </c>
    </row>
    <row r="109" spans="1:36" ht="18" customHeight="1" x14ac:dyDescent="0.25">
      <c r="A109" s="174"/>
      <c r="B109" s="1" t="s">
        <v>455</v>
      </c>
      <c r="C109" s="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f t="shared" si="2"/>
        <v>0</v>
      </c>
      <c r="AI109" s="99">
        <v>595</v>
      </c>
      <c r="AJ109" s="1">
        <f t="shared" si="3"/>
        <v>0</v>
      </c>
    </row>
    <row r="110" spans="1:36" ht="18" customHeight="1" x14ac:dyDescent="0.25">
      <c r="A110" s="174"/>
      <c r="B110" s="1" t="s">
        <v>457</v>
      </c>
      <c r="C110" s="8"/>
      <c r="D110" s="1"/>
      <c r="E110" s="1"/>
      <c r="F110" s="1">
        <v>60</v>
      </c>
      <c r="G110" s="1"/>
      <c r="H110" s="1"/>
      <c r="I110" s="1"/>
      <c r="J110" s="1"/>
      <c r="K110" s="1"/>
      <c r="L110" s="1"/>
      <c r="M110" s="1"/>
      <c r="N110" s="1"/>
      <c r="O110" s="1">
        <v>80</v>
      </c>
      <c r="P110" s="1"/>
      <c r="Q110" s="1"/>
      <c r="R110" s="1"/>
      <c r="S110" s="1"/>
      <c r="T110" s="1"/>
      <c r="U110" s="1"/>
      <c r="V110" s="1"/>
      <c r="W110" s="1"/>
      <c r="X110" s="1"/>
      <c r="Y110" s="1">
        <v>70</v>
      </c>
      <c r="Z110" s="1"/>
      <c r="AA110" s="1"/>
      <c r="AB110" s="1"/>
      <c r="AC110" s="1"/>
      <c r="AD110" s="1"/>
      <c r="AE110" s="1"/>
      <c r="AF110" s="1">
        <v>80</v>
      </c>
      <c r="AG110" s="1"/>
      <c r="AH110" s="1">
        <f t="shared" si="2"/>
        <v>290</v>
      </c>
      <c r="AI110" s="99">
        <v>595</v>
      </c>
      <c r="AJ110" s="1">
        <f t="shared" si="3"/>
        <v>172550</v>
      </c>
    </row>
    <row r="111" spans="1:36" ht="18" customHeight="1" x14ac:dyDescent="0.25">
      <c r="A111" s="174"/>
      <c r="B111" s="1" t="s">
        <v>459</v>
      </c>
      <c r="C111" s="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80</v>
      </c>
      <c r="P111" s="1"/>
      <c r="Q111" s="1"/>
      <c r="R111" s="1"/>
      <c r="S111" s="1"/>
      <c r="T111" s="1"/>
      <c r="U111" s="1"/>
      <c r="V111" s="1"/>
      <c r="W111" s="1"/>
      <c r="X111" s="1"/>
      <c r="Y111" s="1">
        <v>80</v>
      </c>
      <c r="Z111" s="1"/>
      <c r="AA111" s="1"/>
      <c r="AB111" s="1"/>
      <c r="AC111" s="1"/>
      <c r="AD111" s="1"/>
      <c r="AE111" s="1"/>
      <c r="AF111" s="1"/>
      <c r="AG111" s="1"/>
      <c r="AH111" s="1">
        <f t="shared" si="2"/>
        <v>160</v>
      </c>
      <c r="AI111" s="99">
        <v>595</v>
      </c>
      <c r="AJ111" s="1">
        <f t="shared" si="3"/>
        <v>95200</v>
      </c>
    </row>
    <row r="112" spans="1:36" ht="18" customHeight="1" x14ac:dyDescent="0.25">
      <c r="A112" s="174"/>
      <c r="B112" s="1" t="s">
        <v>461</v>
      </c>
      <c r="C112" s="8"/>
      <c r="D112" s="1"/>
      <c r="E112" s="1"/>
      <c r="F112" s="1"/>
      <c r="G112" s="1"/>
      <c r="H112" s="1"/>
      <c r="I112" s="1">
        <f>50+170</f>
        <v>220</v>
      </c>
      <c r="J112" s="1"/>
      <c r="K112" s="1"/>
      <c r="L112" s="1"/>
      <c r="M112" s="1"/>
      <c r="N112" s="1"/>
      <c r="O112" s="1">
        <v>5</v>
      </c>
      <c r="P112" s="1"/>
      <c r="Q112" s="1"/>
      <c r="R112" s="1"/>
      <c r="S112" s="1">
        <v>50</v>
      </c>
      <c r="T112" s="1"/>
      <c r="U112" s="1"/>
      <c r="V112" s="1">
        <v>60</v>
      </c>
      <c r="W112" s="1"/>
      <c r="X112" s="1"/>
      <c r="Y112" s="1"/>
      <c r="Z112" s="1"/>
      <c r="AA112" s="1"/>
      <c r="AB112" s="1">
        <v>60</v>
      </c>
      <c r="AC112" s="1"/>
      <c r="AD112" s="1">
        <v>45</v>
      </c>
      <c r="AE112" s="1"/>
      <c r="AF112" s="1"/>
      <c r="AG112" s="1">
        <v>50</v>
      </c>
      <c r="AH112" s="1">
        <f t="shared" si="2"/>
        <v>490</v>
      </c>
      <c r="AI112" s="99">
        <v>595</v>
      </c>
      <c r="AJ112" s="1">
        <f t="shared" si="3"/>
        <v>291550</v>
      </c>
    </row>
    <row r="113" spans="1:36" ht="18" customHeight="1" x14ac:dyDescent="0.25">
      <c r="A113" s="174"/>
      <c r="B113" s="1" t="s">
        <v>463</v>
      </c>
      <c r="C113" s="8"/>
      <c r="D113" s="1"/>
      <c r="E113" s="1"/>
      <c r="F113" s="1"/>
      <c r="G113" s="1"/>
      <c r="H113" s="1"/>
      <c r="I113" s="1">
        <v>85</v>
      </c>
      <c r="J113" s="1"/>
      <c r="K113" s="1"/>
      <c r="L113" s="1"/>
      <c r="M113" s="1">
        <v>90</v>
      </c>
      <c r="N113" s="1"/>
      <c r="O113" s="1"/>
      <c r="P113" s="1"/>
      <c r="Q113" s="1"/>
      <c r="R113" s="1"/>
      <c r="S113" s="1"/>
      <c r="T113" s="1">
        <v>50</v>
      </c>
      <c r="U113" s="1"/>
      <c r="V113" s="1"/>
      <c r="W113" s="1"/>
      <c r="X113" s="1"/>
      <c r="Y113" s="1"/>
      <c r="Z113" s="1"/>
      <c r="AA113" s="1">
        <v>75</v>
      </c>
      <c r="AB113" s="1"/>
      <c r="AC113" s="1"/>
      <c r="AD113" s="1"/>
      <c r="AE113" s="1"/>
      <c r="AF113" s="1"/>
      <c r="AG113" s="1"/>
      <c r="AH113" s="1">
        <f t="shared" si="2"/>
        <v>300</v>
      </c>
      <c r="AI113" s="99">
        <v>595</v>
      </c>
      <c r="AJ113" s="1">
        <f t="shared" si="3"/>
        <v>178500</v>
      </c>
    </row>
    <row r="114" spans="1:36" ht="18" customHeight="1" x14ac:dyDescent="0.25">
      <c r="A114" s="174"/>
      <c r="B114" s="1" t="s">
        <v>464</v>
      </c>
      <c r="C114" s="8"/>
      <c r="D114" s="1"/>
      <c r="E114" s="1"/>
      <c r="F114" s="1">
        <f>45+80</f>
        <v>125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>
        <v>80</v>
      </c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f t="shared" si="2"/>
        <v>205</v>
      </c>
      <c r="AI114" s="99">
        <v>595</v>
      </c>
      <c r="AJ114" s="1">
        <f t="shared" si="3"/>
        <v>121975</v>
      </c>
    </row>
    <row r="115" spans="1:36" ht="18" customHeight="1" x14ac:dyDescent="0.25">
      <c r="A115" s="174"/>
      <c r="B115" s="1" t="s">
        <v>466</v>
      </c>
      <c r="C115" s="8"/>
      <c r="D115" s="1">
        <v>60</v>
      </c>
      <c r="E115" s="1"/>
      <c r="F115" s="1"/>
      <c r="G115" s="1">
        <v>80</v>
      </c>
      <c r="H115" s="1"/>
      <c r="I115" s="1"/>
      <c r="J115" s="1"/>
      <c r="K115" s="1"/>
      <c r="L115" s="1"/>
      <c r="M115" s="1"/>
      <c r="N115" s="1"/>
      <c r="O115" s="1"/>
      <c r="P115" s="1">
        <v>80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>
        <v>80</v>
      </c>
      <c r="AD115" s="1"/>
      <c r="AE115" s="1"/>
      <c r="AF115" s="1"/>
      <c r="AG115" s="1"/>
      <c r="AH115" s="1">
        <f t="shared" si="2"/>
        <v>300</v>
      </c>
      <c r="AI115" s="99">
        <v>595</v>
      </c>
      <c r="AJ115" s="1">
        <f t="shared" si="3"/>
        <v>178500</v>
      </c>
    </row>
    <row r="116" spans="1:36" ht="18" customHeight="1" x14ac:dyDescent="0.25">
      <c r="A116" s="174"/>
      <c r="B116" s="1" t="s">
        <v>467</v>
      </c>
      <c r="C116" s="8"/>
      <c r="D116" s="1"/>
      <c r="E116" s="1"/>
      <c r="F116" s="1"/>
      <c r="G116" s="1">
        <v>50</v>
      </c>
      <c r="H116" s="1"/>
      <c r="I116" s="1">
        <v>45</v>
      </c>
      <c r="J116" s="1"/>
      <c r="K116" s="1"/>
      <c r="L116" s="1"/>
      <c r="M116" s="1"/>
      <c r="N116" s="1"/>
      <c r="O116" s="1"/>
      <c r="P116" s="1">
        <v>45</v>
      </c>
      <c r="Q116" s="1"/>
      <c r="R116" s="1"/>
      <c r="S116" s="1"/>
      <c r="T116" s="1"/>
      <c r="U116" s="1">
        <v>75</v>
      </c>
      <c r="V116" s="1"/>
      <c r="W116" s="1"/>
      <c r="X116" s="1"/>
      <c r="Y116" s="1"/>
      <c r="Z116" s="1"/>
      <c r="AA116" s="1"/>
      <c r="AB116" s="1"/>
      <c r="AC116" s="1">
        <v>60</v>
      </c>
      <c r="AD116" s="1"/>
      <c r="AE116" s="1">
        <v>40</v>
      </c>
      <c r="AF116" s="1"/>
      <c r="AG116" s="1"/>
      <c r="AH116" s="1">
        <f t="shared" si="2"/>
        <v>315</v>
      </c>
      <c r="AI116" s="99">
        <v>595</v>
      </c>
      <c r="AJ116" s="1">
        <f t="shared" si="3"/>
        <v>187425</v>
      </c>
    </row>
    <row r="117" spans="1:36" ht="18" customHeight="1" x14ac:dyDescent="0.25">
      <c r="A117" s="174"/>
      <c r="B117" s="4" t="s">
        <v>469</v>
      </c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>
        <v>60</v>
      </c>
      <c r="AB117" s="1"/>
      <c r="AC117" s="1"/>
      <c r="AD117" s="1"/>
      <c r="AE117" s="1"/>
      <c r="AF117" s="1"/>
      <c r="AG117" s="1"/>
      <c r="AH117" s="1">
        <f t="shared" si="2"/>
        <v>60</v>
      </c>
      <c r="AI117" s="99">
        <v>595</v>
      </c>
      <c r="AJ117" s="1">
        <f t="shared" si="3"/>
        <v>35700</v>
      </c>
    </row>
    <row r="118" spans="1:36" ht="18" customHeight="1" x14ac:dyDescent="0.25">
      <c r="A118" s="175" t="s">
        <v>692</v>
      </c>
      <c r="B118" s="66" t="s">
        <v>472</v>
      </c>
      <c r="C118" s="80" t="s">
        <v>913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>
        <v>20</v>
      </c>
      <c r="R118" s="1"/>
      <c r="S118" s="1"/>
      <c r="T118" s="1"/>
      <c r="U118" s="1"/>
      <c r="V118" s="1"/>
      <c r="W118" s="1"/>
      <c r="X118" s="1">
        <v>20</v>
      </c>
      <c r="Y118" s="1"/>
      <c r="Z118" s="1"/>
      <c r="AA118" s="1"/>
      <c r="AB118" s="1"/>
      <c r="AC118" s="1"/>
      <c r="AD118" s="1"/>
      <c r="AE118" s="1"/>
      <c r="AF118" s="1">
        <v>20</v>
      </c>
      <c r="AG118" s="1"/>
      <c r="AH118" s="1">
        <f t="shared" si="2"/>
        <v>60</v>
      </c>
      <c r="AI118" s="99">
        <v>595</v>
      </c>
      <c r="AJ118" s="1">
        <f t="shared" si="3"/>
        <v>35700</v>
      </c>
    </row>
    <row r="119" spans="1:36" ht="18" customHeight="1" x14ac:dyDescent="0.25">
      <c r="A119" s="176"/>
      <c r="B119" s="1" t="s">
        <v>474</v>
      </c>
      <c r="C119" s="8" t="s">
        <v>914</v>
      </c>
      <c r="D119" s="1"/>
      <c r="E119" s="1"/>
      <c r="F119" s="1"/>
      <c r="G119" s="1">
        <v>20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>
        <v>20</v>
      </c>
      <c r="W119" s="1"/>
      <c r="X119" s="1"/>
      <c r="Y119" s="1"/>
      <c r="Z119" s="1"/>
      <c r="AA119" s="1"/>
      <c r="AB119" s="1"/>
      <c r="AC119" s="1"/>
      <c r="AD119" s="1"/>
      <c r="AE119" s="1"/>
      <c r="AF119" s="1">
        <v>20</v>
      </c>
      <c r="AG119" s="1"/>
      <c r="AH119" s="1">
        <f t="shared" si="2"/>
        <v>60</v>
      </c>
      <c r="AI119" s="99">
        <v>595</v>
      </c>
      <c r="AJ119" s="1">
        <f t="shared" si="3"/>
        <v>35700</v>
      </c>
    </row>
    <row r="120" spans="1:36" ht="18" customHeight="1" x14ac:dyDescent="0.25">
      <c r="A120" s="176"/>
      <c r="B120" s="1" t="s">
        <v>477</v>
      </c>
      <c r="C120" s="8" t="s">
        <v>913</v>
      </c>
      <c r="D120" s="1"/>
      <c r="E120" s="1"/>
      <c r="F120" s="1"/>
      <c r="G120" s="1"/>
      <c r="H120" s="1"/>
      <c r="I120" s="1"/>
      <c r="J120" s="1">
        <v>40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>
        <v>40</v>
      </c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f t="shared" si="2"/>
        <v>80</v>
      </c>
      <c r="AI120" s="99">
        <v>595</v>
      </c>
      <c r="AJ120" s="1">
        <f t="shared" si="3"/>
        <v>47600</v>
      </c>
    </row>
    <row r="121" spans="1:36" ht="18" customHeight="1" x14ac:dyDescent="0.25">
      <c r="A121" s="176"/>
      <c r="B121" s="1" t="s">
        <v>479</v>
      </c>
      <c r="C121" s="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f t="shared" si="2"/>
        <v>0</v>
      </c>
      <c r="AI121" s="99">
        <v>595</v>
      </c>
      <c r="AJ121" s="1">
        <f t="shared" si="3"/>
        <v>0</v>
      </c>
    </row>
    <row r="122" spans="1:36" ht="18" customHeight="1" x14ac:dyDescent="0.25">
      <c r="A122" s="176"/>
      <c r="B122" s="1" t="s">
        <v>480</v>
      </c>
      <c r="C122" s="8" t="s">
        <v>913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>
        <v>20</v>
      </c>
      <c r="Z122" s="1"/>
      <c r="AA122" s="1"/>
      <c r="AB122" s="1"/>
      <c r="AC122" s="1"/>
      <c r="AD122" s="1"/>
      <c r="AE122" s="1"/>
      <c r="AF122" s="1"/>
      <c r="AG122" s="1"/>
      <c r="AH122" s="1">
        <f t="shared" si="2"/>
        <v>20</v>
      </c>
      <c r="AI122" s="99">
        <v>595</v>
      </c>
      <c r="AJ122" s="1">
        <f t="shared" si="3"/>
        <v>11900</v>
      </c>
    </row>
    <row r="123" spans="1:36" ht="18" customHeight="1" x14ac:dyDescent="0.25">
      <c r="A123" s="176"/>
      <c r="B123" s="1" t="s">
        <v>481</v>
      </c>
      <c r="C123" s="8" t="s">
        <v>913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f t="shared" si="2"/>
        <v>0</v>
      </c>
      <c r="AI123" s="99">
        <v>595</v>
      </c>
      <c r="AJ123" s="1">
        <f t="shared" si="3"/>
        <v>0</v>
      </c>
    </row>
    <row r="124" spans="1:36" ht="18" customHeight="1" x14ac:dyDescent="0.25">
      <c r="A124" s="176"/>
      <c r="B124" s="1" t="s">
        <v>482</v>
      </c>
      <c r="C124" s="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f t="shared" si="2"/>
        <v>0</v>
      </c>
      <c r="AI124" s="99">
        <v>595</v>
      </c>
      <c r="AJ124" s="1">
        <f t="shared" si="3"/>
        <v>0</v>
      </c>
    </row>
    <row r="125" spans="1:36" ht="18" customHeight="1" x14ac:dyDescent="0.25">
      <c r="A125" s="176"/>
      <c r="B125" s="1" t="s">
        <v>960</v>
      </c>
      <c r="C125" s="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>
        <v>4</v>
      </c>
      <c r="AB125" s="1"/>
      <c r="AC125" s="1"/>
      <c r="AD125" s="1">
        <v>4</v>
      </c>
      <c r="AE125" s="1"/>
      <c r="AF125" s="1"/>
      <c r="AG125" s="1"/>
      <c r="AH125" s="1"/>
      <c r="AI125" s="99"/>
      <c r="AJ125" s="1"/>
    </row>
    <row r="126" spans="1:36" ht="18" customHeight="1" x14ac:dyDescent="0.25">
      <c r="A126" s="176"/>
      <c r="B126" s="1" t="s">
        <v>961</v>
      </c>
      <c r="C126" s="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>
        <v>4</v>
      </c>
      <c r="AB126" s="1"/>
      <c r="AC126" s="1"/>
      <c r="AD126" s="1"/>
      <c r="AE126" s="1"/>
      <c r="AF126" s="1"/>
      <c r="AG126" s="1"/>
      <c r="AH126" s="1"/>
      <c r="AI126" s="99"/>
      <c r="AJ126" s="1"/>
    </row>
    <row r="127" spans="1:36" ht="18" customHeight="1" x14ac:dyDescent="0.25">
      <c r="A127" s="176"/>
      <c r="B127" s="1" t="s">
        <v>962</v>
      </c>
      <c r="C127" s="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>
        <v>4</v>
      </c>
      <c r="Z127" s="1"/>
      <c r="AA127" s="1"/>
      <c r="AB127" s="1"/>
      <c r="AC127" s="1">
        <v>4</v>
      </c>
      <c r="AD127" s="1"/>
      <c r="AE127" s="1"/>
      <c r="AF127" s="1">
        <v>4</v>
      </c>
      <c r="AG127" s="1"/>
      <c r="AH127" s="1"/>
      <c r="AI127" s="99"/>
      <c r="AJ127" s="1"/>
    </row>
    <row r="128" spans="1:36" ht="18" customHeight="1" x14ac:dyDescent="0.25">
      <c r="A128" s="176"/>
      <c r="B128" s="1" t="s">
        <v>963</v>
      </c>
      <c r="C128" s="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>
        <v>4</v>
      </c>
      <c r="AB128" s="1">
        <v>4</v>
      </c>
      <c r="AC128" s="1"/>
      <c r="AD128" s="1"/>
      <c r="AE128" s="1">
        <v>4</v>
      </c>
      <c r="AF128" s="1"/>
      <c r="AG128" s="1"/>
      <c r="AH128" s="1"/>
      <c r="AI128" s="99"/>
      <c r="AJ128" s="1"/>
    </row>
    <row r="129" spans="1:36" ht="18" customHeight="1" x14ac:dyDescent="0.25">
      <c r="A129" s="176"/>
      <c r="B129" s="1" t="s">
        <v>964</v>
      </c>
      <c r="C129" s="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>
        <v>4</v>
      </c>
      <c r="AB129" s="1"/>
      <c r="AC129" s="1"/>
      <c r="AD129" s="1">
        <v>4</v>
      </c>
      <c r="AE129" s="1"/>
      <c r="AF129" s="1"/>
      <c r="AG129" s="1"/>
      <c r="AH129" s="1"/>
      <c r="AI129" s="99"/>
      <c r="AJ129" s="1"/>
    </row>
    <row r="130" spans="1:36" ht="18" customHeight="1" x14ac:dyDescent="0.25">
      <c r="A130" s="176"/>
      <c r="B130" s="1" t="s">
        <v>965</v>
      </c>
      <c r="C130" s="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99"/>
      <c r="AJ130" s="1"/>
    </row>
    <row r="131" spans="1:36" ht="18" customHeight="1" x14ac:dyDescent="0.25">
      <c r="A131" s="176"/>
      <c r="B131" s="1" t="s">
        <v>966</v>
      </c>
      <c r="C131" s="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>
        <v>4</v>
      </c>
      <c r="AE131" s="1"/>
      <c r="AF131" s="1"/>
      <c r="AG131" s="1"/>
      <c r="AH131" s="1"/>
      <c r="AI131" s="99"/>
      <c r="AJ131" s="1"/>
    </row>
    <row r="132" spans="1:36" ht="18" customHeight="1" x14ac:dyDescent="0.25">
      <c r="A132" s="176"/>
      <c r="B132" s="1" t="s">
        <v>967</v>
      </c>
      <c r="C132" s="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>
        <v>4</v>
      </c>
      <c r="AD132" s="1"/>
      <c r="AE132" s="1"/>
      <c r="AF132" s="1"/>
      <c r="AG132" s="1"/>
      <c r="AH132" s="1"/>
      <c r="AI132" s="99"/>
      <c r="AJ132" s="1"/>
    </row>
    <row r="133" spans="1:36" ht="18" customHeight="1" x14ac:dyDescent="0.25">
      <c r="A133" s="176"/>
      <c r="B133" s="1" t="s">
        <v>483</v>
      </c>
      <c r="C133" s="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>
        <f t="shared" si="2"/>
        <v>0</v>
      </c>
      <c r="AI133" s="99">
        <v>595</v>
      </c>
      <c r="AJ133" s="1">
        <f t="shared" si="3"/>
        <v>0</v>
      </c>
    </row>
    <row r="134" spans="1:36" ht="18" customHeight="1" x14ac:dyDescent="0.25">
      <c r="A134" s="176"/>
      <c r="B134" s="1" t="s">
        <v>484</v>
      </c>
      <c r="C134" s="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>
        <f t="shared" si="2"/>
        <v>0</v>
      </c>
      <c r="AI134" s="99">
        <v>595</v>
      </c>
      <c r="AJ134" s="1">
        <f t="shared" si="3"/>
        <v>0</v>
      </c>
    </row>
    <row r="135" spans="1:36" ht="18" customHeight="1" x14ac:dyDescent="0.25">
      <c r="A135" s="176"/>
      <c r="B135" s="1" t="s">
        <v>485</v>
      </c>
      <c r="C135" s="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>
        <f t="shared" si="2"/>
        <v>0</v>
      </c>
      <c r="AI135" s="99">
        <v>595</v>
      </c>
      <c r="AJ135" s="1">
        <f t="shared" si="3"/>
        <v>0</v>
      </c>
    </row>
    <row r="136" spans="1:36" ht="18" customHeight="1" x14ac:dyDescent="0.25">
      <c r="A136" s="176"/>
      <c r="B136" s="1" t="s">
        <v>488</v>
      </c>
      <c r="C136" s="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>
        <f t="shared" si="2"/>
        <v>0</v>
      </c>
      <c r="AI136" s="99">
        <v>595</v>
      </c>
      <c r="AJ136" s="1">
        <f t="shared" si="3"/>
        <v>0</v>
      </c>
    </row>
    <row r="137" spans="1:36" ht="18" customHeight="1" x14ac:dyDescent="0.25">
      <c r="A137" s="176"/>
      <c r="B137" s="1" t="s">
        <v>489</v>
      </c>
      <c r="C137" s="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>
        <f t="shared" si="2"/>
        <v>0</v>
      </c>
      <c r="AI137" s="99">
        <v>595</v>
      </c>
      <c r="AJ137" s="1">
        <f t="shared" si="3"/>
        <v>0</v>
      </c>
    </row>
    <row r="138" spans="1:36" ht="18" customHeight="1" x14ac:dyDescent="0.25">
      <c r="A138" s="176"/>
      <c r="B138" s="1" t="s">
        <v>490</v>
      </c>
      <c r="C138" s="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>
        <v>7.19</v>
      </c>
      <c r="V138" s="1"/>
      <c r="W138" s="1"/>
      <c r="X138" s="1"/>
      <c r="Y138" s="1"/>
      <c r="Z138" s="1"/>
      <c r="AA138" s="1"/>
      <c r="AB138" s="1">
        <v>5.04</v>
      </c>
      <c r="AC138" s="1"/>
      <c r="AD138" s="1"/>
      <c r="AE138" s="1"/>
      <c r="AF138" s="1"/>
      <c r="AG138" s="1"/>
      <c r="AH138" s="1">
        <f t="shared" si="2"/>
        <v>12.23</v>
      </c>
      <c r="AI138" s="99">
        <v>595</v>
      </c>
      <c r="AJ138" s="1">
        <f t="shared" si="3"/>
        <v>7276.85</v>
      </c>
    </row>
    <row r="139" spans="1:36" ht="18" customHeight="1" x14ac:dyDescent="0.25">
      <c r="A139" s="176"/>
      <c r="B139" s="1" t="s">
        <v>968</v>
      </c>
      <c r="C139" s="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>
        <v>7.19</v>
      </c>
      <c r="O139" s="1"/>
      <c r="P139" s="1"/>
      <c r="Q139" s="1"/>
      <c r="R139" s="1"/>
      <c r="S139" s="1"/>
      <c r="T139" s="1"/>
      <c r="U139" s="1"/>
      <c r="V139" s="1"/>
      <c r="W139" s="1"/>
      <c r="X139" s="1">
        <v>7.19</v>
      </c>
      <c r="Y139" s="1"/>
      <c r="Z139" s="1"/>
      <c r="AA139" s="1"/>
      <c r="AB139" s="1"/>
      <c r="AC139" s="1"/>
      <c r="AD139" s="1"/>
      <c r="AE139" s="1"/>
      <c r="AF139" s="1"/>
      <c r="AG139" s="1"/>
      <c r="AH139" s="1">
        <f t="shared" si="2"/>
        <v>14.38</v>
      </c>
      <c r="AI139" s="99">
        <v>595</v>
      </c>
      <c r="AJ139" s="1">
        <f t="shared" si="3"/>
        <v>8556.1</v>
      </c>
    </row>
    <row r="140" spans="1:36" ht="18" customHeight="1" x14ac:dyDescent="0.25">
      <c r="A140" s="176"/>
      <c r="B140" s="1" t="s">
        <v>495</v>
      </c>
      <c r="C140" s="8"/>
      <c r="D140" s="1"/>
      <c r="E140" s="1"/>
      <c r="F140" s="1">
        <v>4.32</v>
      </c>
      <c r="G140" s="1"/>
      <c r="H140" s="1"/>
      <c r="I140" s="1"/>
      <c r="J140" s="1"/>
      <c r="K140" s="1"/>
      <c r="L140" s="1"/>
      <c r="M140" s="1"/>
      <c r="N140" s="1">
        <v>4.32</v>
      </c>
      <c r="O140" s="1"/>
      <c r="P140" s="1"/>
      <c r="Q140" s="1">
        <v>4.3099999999999996</v>
      </c>
      <c r="R140" s="1"/>
      <c r="S140" s="1"/>
      <c r="T140" s="1"/>
      <c r="U140" s="1"/>
      <c r="V140" s="1"/>
      <c r="W140" s="1"/>
      <c r="X140" s="1">
        <v>4.3099999999999996</v>
      </c>
      <c r="Y140" s="1"/>
      <c r="Z140" s="1"/>
      <c r="AA140" s="1"/>
      <c r="AB140" s="1">
        <v>4.3099999999999996</v>
      </c>
      <c r="AC140" s="1"/>
      <c r="AD140" s="1">
        <v>4.3099999999999996</v>
      </c>
      <c r="AE140" s="1"/>
      <c r="AF140" s="1"/>
      <c r="AG140" s="1"/>
      <c r="AH140" s="1">
        <f t="shared" si="2"/>
        <v>25.879999999999995</v>
      </c>
      <c r="AI140" s="99">
        <v>595</v>
      </c>
      <c r="AJ140" s="1">
        <f t="shared" si="3"/>
        <v>15398.599999999997</v>
      </c>
    </row>
    <row r="141" spans="1:36" ht="18" customHeight="1" x14ac:dyDescent="0.25">
      <c r="A141" s="176"/>
      <c r="B141" s="4" t="s">
        <v>969</v>
      </c>
      <c r="C141" s="9"/>
      <c r="D141" s="1"/>
      <c r="E141" s="1"/>
      <c r="F141" s="1">
        <v>7.19</v>
      </c>
      <c r="G141" s="1"/>
      <c r="H141" s="1"/>
      <c r="I141" s="1"/>
      <c r="J141" s="1">
        <v>7.19</v>
      </c>
      <c r="K141" s="1">
        <v>9.02</v>
      </c>
      <c r="L141" s="1"/>
      <c r="M141" s="1"/>
      <c r="N141" s="1"/>
      <c r="O141" s="1"/>
      <c r="P141" s="1">
        <v>7.2</v>
      </c>
      <c r="Q141" s="1"/>
      <c r="R141" s="1"/>
      <c r="S141" s="1"/>
      <c r="T141" s="1"/>
      <c r="U141" s="1"/>
      <c r="V141" s="1"/>
      <c r="W141" s="1">
        <v>7.55</v>
      </c>
      <c r="X141" s="1"/>
      <c r="Y141" s="1"/>
      <c r="Z141" s="1"/>
      <c r="AA141" s="1"/>
      <c r="AB141" s="1"/>
      <c r="AC141" s="1">
        <v>4</v>
      </c>
      <c r="AD141" s="1"/>
      <c r="AE141" s="1"/>
      <c r="AF141" s="1"/>
      <c r="AG141" s="1"/>
      <c r="AH141" s="1"/>
      <c r="AI141" s="99"/>
      <c r="AJ141" s="1"/>
    </row>
    <row r="142" spans="1:36" ht="18" customHeight="1" x14ac:dyDescent="0.25">
      <c r="A142" s="177"/>
      <c r="B142" s="72" t="s">
        <v>497</v>
      </c>
      <c r="C142" s="81"/>
      <c r="D142" s="1"/>
      <c r="E142" s="1"/>
      <c r="F142" s="1"/>
      <c r="G142" s="1">
        <v>4.32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>
        <f t="shared" si="2"/>
        <v>4.32</v>
      </c>
      <c r="AI142" s="99">
        <v>595</v>
      </c>
      <c r="AJ142" s="1">
        <f t="shared" si="3"/>
        <v>2570.4</v>
      </c>
    </row>
    <row r="143" spans="1:36" ht="18" customHeight="1" x14ac:dyDescent="0.25">
      <c r="A143" s="37" t="s">
        <v>500</v>
      </c>
      <c r="B143" s="24" t="s">
        <v>501</v>
      </c>
      <c r="C143" s="26"/>
      <c r="D143" s="1"/>
      <c r="E143" s="1"/>
      <c r="F143" s="1"/>
      <c r="G143" s="1">
        <v>10</v>
      </c>
      <c r="H143" s="1">
        <v>10</v>
      </c>
      <c r="I143" s="1"/>
      <c r="J143" s="1"/>
      <c r="K143" s="1">
        <v>10</v>
      </c>
      <c r="L143" s="1"/>
      <c r="M143" s="1">
        <v>10</v>
      </c>
      <c r="N143" s="1"/>
      <c r="O143" s="1">
        <v>10</v>
      </c>
      <c r="P143" s="1"/>
      <c r="Q143" s="1"/>
      <c r="R143" s="1"/>
      <c r="S143" s="1"/>
      <c r="T143" s="1"/>
      <c r="U143" s="1">
        <v>20</v>
      </c>
      <c r="V143" s="1">
        <v>10</v>
      </c>
      <c r="W143" s="1"/>
      <c r="X143" s="1">
        <v>10</v>
      </c>
      <c r="Y143" s="1"/>
      <c r="Z143" s="1"/>
      <c r="AA143" s="1">
        <v>20.18</v>
      </c>
      <c r="AB143" s="1"/>
      <c r="AC143" s="1"/>
      <c r="AD143" s="1"/>
      <c r="AE143" s="1"/>
      <c r="AF143" s="1"/>
      <c r="AG143" s="1"/>
      <c r="AH143" s="1">
        <f t="shared" si="2"/>
        <v>110.18</v>
      </c>
      <c r="AI143" s="99">
        <v>595</v>
      </c>
      <c r="AJ143" s="1">
        <f t="shared" si="3"/>
        <v>65557.100000000006</v>
      </c>
    </row>
    <row r="144" spans="1:36" ht="18" customHeight="1" x14ac:dyDescent="0.25">
      <c r="A144" s="178" t="s">
        <v>970</v>
      </c>
      <c r="B144" s="66" t="s">
        <v>504</v>
      </c>
      <c r="C144" s="8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>
        <f t="shared" si="2"/>
        <v>0</v>
      </c>
      <c r="AI144" s="99">
        <v>595</v>
      </c>
      <c r="AJ144" s="1">
        <f t="shared" si="3"/>
        <v>0</v>
      </c>
    </row>
    <row r="145" spans="1:36" ht="18" customHeight="1" x14ac:dyDescent="0.25">
      <c r="A145" s="179"/>
      <c r="B145" s="5" t="s">
        <v>936</v>
      </c>
      <c r="C145" s="7"/>
      <c r="D145" s="1"/>
      <c r="E145" s="1"/>
      <c r="F145" s="1"/>
      <c r="G145" s="1"/>
      <c r="H145" s="1"/>
      <c r="I145" s="1">
        <v>50</v>
      </c>
      <c r="J145" s="1"/>
      <c r="K145" s="1"/>
      <c r="L145" s="1"/>
      <c r="M145" s="1"/>
      <c r="N145" s="1"/>
      <c r="O145" s="1"/>
      <c r="P145" s="1">
        <v>60.84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>
        <f t="shared" ref="AH145:AH188" si="4">SUM(D145:AG145)</f>
        <v>110.84</v>
      </c>
      <c r="AI145" s="99">
        <v>595</v>
      </c>
      <c r="AJ145" s="1">
        <f t="shared" ref="AJ145:AJ188" si="5">AH145*AI145</f>
        <v>65949.8</v>
      </c>
    </row>
    <row r="146" spans="1:36" ht="18" customHeight="1" x14ac:dyDescent="0.25">
      <c r="A146" s="179"/>
      <c r="B146" s="1" t="s">
        <v>505</v>
      </c>
      <c r="C146" s="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>
        <f t="shared" si="4"/>
        <v>0</v>
      </c>
      <c r="AI146" s="99">
        <v>595</v>
      </c>
      <c r="AJ146" s="1">
        <f t="shared" si="5"/>
        <v>0</v>
      </c>
    </row>
    <row r="147" spans="1:36" ht="18" customHeight="1" x14ac:dyDescent="0.25">
      <c r="A147" s="179"/>
      <c r="B147" s="1" t="s">
        <v>506</v>
      </c>
      <c r="C147" s="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>
        <f t="shared" si="4"/>
        <v>0</v>
      </c>
      <c r="AI147" s="99">
        <v>595</v>
      </c>
      <c r="AJ147" s="1">
        <f t="shared" si="5"/>
        <v>0</v>
      </c>
    </row>
    <row r="148" spans="1:36" ht="18" customHeight="1" x14ac:dyDescent="0.25">
      <c r="A148" s="179"/>
      <c r="B148" s="1" t="s">
        <v>508</v>
      </c>
      <c r="C148" s="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>
        <v>20.16</v>
      </c>
      <c r="AE148" s="1"/>
      <c r="AF148" s="1"/>
      <c r="AG148" s="1"/>
      <c r="AH148" s="1">
        <f t="shared" si="4"/>
        <v>20.16</v>
      </c>
      <c r="AI148" s="99">
        <v>595</v>
      </c>
      <c r="AJ148" s="1">
        <f t="shared" si="5"/>
        <v>11995.2</v>
      </c>
    </row>
    <row r="149" spans="1:36" ht="18" customHeight="1" x14ac:dyDescent="0.25">
      <c r="A149" s="179"/>
      <c r="B149" s="1" t="s">
        <v>509</v>
      </c>
      <c r="C149" s="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>
        <f t="shared" si="4"/>
        <v>0</v>
      </c>
      <c r="AI149" s="99">
        <v>595</v>
      </c>
      <c r="AJ149" s="1">
        <f t="shared" si="5"/>
        <v>0</v>
      </c>
    </row>
    <row r="150" spans="1:36" ht="18" customHeight="1" x14ac:dyDescent="0.25">
      <c r="A150" s="179"/>
      <c r="B150" s="1" t="s">
        <v>510</v>
      </c>
      <c r="C150" s="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>
        <f t="shared" si="4"/>
        <v>0</v>
      </c>
      <c r="AI150" s="99">
        <v>595</v>
      </c>
      <c r="AJ150" s="1">
        <f t="shared" si="5"/>
        <v>0</v>
      </c>
    </row>
    <row r="151" spans="1:36" ht="18" customHeight="1" x14ac:dyDescent="0.25">
      <c r="A151" s="179"/>
      <c r="B151" s="1" t="s">
        <v>511</v>
      </c>
      <c r="C151" s="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>
        <f t="shared" si="4"/>
        <v>0</v>
      </c>
      <c r="AI151" s="99">
        <v>595</v>
      </c>
      <c r="AJ151" s="1">
        <f t="shared" si="5"/>
        <v>0</v>
      </c>
    </row>
    <row r="152" spans="1:36" ht="18" customHeight="1" x14ac:dyDescent="0.25">
      <c r="A152" s="179"/>
      <c r="B152" s="1" t="s">
        <v>513</v>
      </c>
      <c r="C152" s="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>
        <f t="shared" si="4"/>
        <v>0</v>
      </c>
      <c r="AI152" s="99">
        <v>595</v>
      </c>
      <c r="AJ152" s="1">
        <f t="shared" si="5"/>
        <v>0</v>
      </c>
    </row>
    <row r="153" spans="1:36" ht="18" customHeight="1" x14ac:dyDescent="0.25">
      <c r="A153" s="179"/>
      <c r="B153" s="1" t="s">
        <v>515</v>
      </c>
      <c r="C153" s="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>
        <f t="shared" si="4"/>
        <v>0</v>
      </c>
      <c r="AI153" s="99">
        <v>595</v>
      </c>
      <c r="AJ153" s="1">
        <f t="shared" si="5"/>
        <v>0</v>
      </c>
    </row>
    <row r="154" spans="1:36" ht="18" customHeight="1" x14ac:dyDescent="0.25">
      <c r="A154" s="179"/>
      <c r="B154" s="1" t="s">
        <v>516</v>
      </c>
      <c r="C154" s="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>
        <f t="shared" si="4"/>
        <v>0</v>
      </c>
      <c r="AI154" s="99">
        <v>595</v>
      </c>
      <c r="AJ154" s="1">
        <f t="shared" si="5"/>
        <v>0</v>
      </c>
    </row>
    <row r="155" spans="1:36" ht="18" customHeight="1" x14ac:dyDescent="0.25">
      <c r="A155" s="179"/>
      <c r="B155" s="1" t="s">
        <v>517</v>
      </c>
      <c r="C155" s="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>
        <f t="shared" si="4"/>
        <v>0</v>
      </c>
      <c r="AI155" s="99">
        <v>595</v>
      </c>
      <c r="AJ155" s="1">
        <f t="shared" si="5"/>
        <v>0</v>
      </c>
    </row>
    <row r="156" spans="1:36" ht="18" customHeight="1" x14ac:dyDescent="0.25">
      <c r="A156" s="179"/>
      <c r="B156" s="1" t="s">
        <v>518</v>
      </c>
      <c r="C156" s="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>
        <f t="shared" si="4"/>
        <v>0</v>
      </c>
      <c r="AI156" s="99">
        <v>595</v>
      </c>
      <c r="AJ156" s="1">
        <f t="shared" si="5"/>
        <v>0</v>
      </c>
    </row>
    <row r="157" spans="1:36" ht="18" customHeight="1" x14ac:dyDescent="0.25">
      <c r="A157" s="179"/>
      <c r="B157" s="1" t="s">
        <v>519</v>
      </c>
      <c r="C157" s="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>
        <f t="shared" si="4"/>
        <v>0</v>
      </c>
      <c r="AI157" s="99">
        <v>595</v>
      </c>
      <c r="AJ157" s="1">
        <f t="shared" si="5"/>
        <v>0</v>
      </c>
    </row>
    <row r="158" spans="1:36" ht="18" customHeight="1" x14ac:dyDescent="0.25">
      <c r="A158" s="179"/>
      <c r="B158" s="1" t="s">
        <v>520</v>
      </c>
      <c r="C158" s="8"/>
      <c r="D158" s="1"/>
      <c r="E158" s="1"/>
      <c r="F158" s="1"/>
      <c r="G158" s="1"/>
      <c r="H158" s="1">
        <v>20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>
        <f t="shared" si="4"/>
        <v>20</v>
      </c>
      <c r="AI158" s="99">
        <v>595</v>
      </c>
      <c r="AJ158" s="1">
        <f t="shared" si="5"/>
        <v>11900</v>
      </c>
    </row>
    <row r="159" spans="1:36" ht="18" customHeight="1" x14ac:dyDescent="0.25">
      <c r="A159" s="179"/>
      <c r="B159" s="1" t="s">
        <v>523</v>
      </c>
      <c r="C159" s="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>
        <f t="shared" si="4"/>
        <v>0</v>
      </c>
      <c r="AI159" s="99">
        <v>595</v>
      </c>
      <c r="AJ159" s="1">
        <f t="shared" si="5"/>
        <v>0</v>
      </c>
    </row>
    <row r="160" spans="1:36" ht="18" customHeight="1" x14ac:dyDescent="0.25">
      <c r="A160" s="179"/>
      <c r="B160" s="1" t="s">
        <v>524</v>
      </c>
      <c r="C160" s="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>
        <f t="shared" si="4"/>
        <v>0</v>
      </c>
      <c r="AI160" s="99">
        <v>595</v>
      </c>
      <c r="AJ160" s="1">
        <f t="shared" si="5"/>
        <v>0</v>
      </c>
    </row>
    <row r="161" spans="1:36" ht="18" customHeight="1" x14ac:dyDescent="0.25">
      <c r="A161" s="179"/>
      <c r="B161" s="1" t="s">
        <v>525</v>
      </c>
      <c r="C161" s="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>
        <v>90.02</v>
      </c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>
        <f t="shared" si="4"/>
        <v>90.02</v>
      </c>
      <c r="AI161" s="99">
        <v>595</v>
      </c>
      <c r="AJ161" s="1">
        <f t="shared" si="5"/>
        <v>53561.899999999994</v>
      </c>
    </row>
    <row r="162" spans="1:36" ht="18" customHeight="1" x14ac:dyDescent="0.25">
      <c r="A162" s="179"/>
      <c r="B162" s="1" t="s">
        <v>527</v>
      </c>
      <c r="C162" s="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>
        <f t="shared" si="4"/>
        <v>0</v>
      </c>
      <c r="AI162" s="99">
        <v>595</v>
      </c>
      <c r="AJ162" s="1">
        <f t="shared" si="5"/>
        <v>0</v>
      </c>
    </row>
    <row r="163" spans="1:36" ht="18" customHeight="1" x14ac:dyDescent="0.25">
      <c r="A163" s="179"/>
      <c r="B163" s="1" t="s">
        <v>529</v>
      </c>
      <c r="C163" s="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>
        <f t="shared" si="4"/>
        <v>0</v>
      </c>
      <c r="AI163" s="99">
        <v>595</v>
      </c>
      <c r="AJ163" s="1">
        <f t="shared" si="5"/>
        <v>0</v>
      </c>
    </row>
    <row r="164" spans="1:36" ht="18" customHeight="1" x14ac:dyDescent="0.25">
      <c r="A164" s="179"/>
      <c r="B164" s="1" t="s">
        <v>530</v>
      </c>
      <c r="C164" s="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>
        <f t="shared" si="4"/>
        <v>0</v>
      </c>
      <c r="AI164" s="99">
        <v>595</v>
      </c>
      <c r="AJ164" s="1">
        <f t="shared" si="5"/>
        <v>0</v>
      </c>
    </row>
    <row r="165" spans="1:36" ht="18" customHeight="1" x14ac:dyDescent="0.25">
      <c r="A165" s="179"/>
      <c r="B165" s="1" t="s">
        <v>531</v>
      </c>
      <c r="C165" s="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>
        <f t="shared" si="4"/>
        <v>0</v>
      </c>
      <c r="AI165" s="99">
        <v>595</v>
      </c>
      <c r="AJ165" s="1">
        <f t="shared" si="5"/>
        <v>0</v>
      </c>
    </row>
    <row r="166" spans="1:36" ht="18" customHeight="1" x14ac:dyDescent="0.25">
      <c r="A166" s="179"/>
      <c r="B166" s="1" t="s">
        <v>532</v>
      </c>
      <c r="C166" s="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>
        <f t="shared" si="4"/>
        <v>0</v>
      </c>
      <c r="AI166" s="99">
        <v>595</v>
      </c>
      <c r="AJ166" s="1">
        <f t="shared" si="5"/>
        <v>0</v>
      </c>
    </row>
    <row r="167" spans="1:36" ht="18" customHeight="1" x14ac:dyDescent="0.25">
      <c r="A167" s="179"/>
      <c r="B167" s="1" t="s">
        <v>533</v>
      </c>
      <c r="C167" s="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>
        <f t="shared" si="4"/>
        <v>0</v>
      </c>
      <c r="AI167" s="99">
        <v>595</v>
      </c>
      <c r="AJ167" s="1">
        <f t="shared" si="5"/>
        <v>0</v>
      </c>
    </row>
    <row r="168" spans="1:36" ht="18" customHeight="1" x14ac:dyDescent="0.25">
      <c r="A168" s="179"/>
      <c r="B168" s="1" t="s">
        <v>534</v>
      </c>
      <c r="C168" s="8"/>
      <c r="D168" s="1">
        <v>90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>
        <f t="shared" si="4"/>
        <v>90</v>
      </c>
      <c r="AI168" s="99">
        <v>595</v>
      </c>
      <c r="AJ168" s="1">
        <f t="shared" si="5"/>
        <v>53550</v>
      </c>
    </row>
    <row r="169" spans="1:36" ht="18" customHeight="1" x14ac:dyDescent="0.25">
      <c r="A169" s="179"/>
      <c r="B169" s="1" t="s">
        <v>535</v>
      </c>
      <c r="C169" s="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>
        <f t="shared" si="4"/>
        <v>0</v>
      </c>
      <c r="AI169" s="99">
        <v>595</v>
      </c>
      <c r="AJ169" s="1">
        <f t="shared" si="5"/>
        <v>0</v>
      </c>
    </row>
    <row r="170" spans="1:36" ht="18" customHeight="1" x14ac:dyDescent="0.25">
      <c r="A170" s="179"/>
      <c r="B170" s="1" t="s">
        <v>536</v>
      </c>
      <c r="C170" s="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>
        <f t="shared" si="4"/>
        <v>0</v>
      </c>
      <c r="AI170" s="99">
        <v>595</v>
      </c>
      <c r="AJ170" s="1">
        <f t="shared" si="5"/>
        <v>0</v>
      </c>
    </row>
    <row r="171" spans="1:36" ht="18" customHeight="1" x14ac:dyDescent="0.25">
      <c r="A171" s="179"/>
      <c r="B171" s="1" t="s">
        <v>537</v>
      </c>
      <c r="C171" s="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>
        <f t="shared" si="4"/>
        <v>0</v>
      </c>
      <c r="AI171" s="99">
        <v>595</v>
      </c>
      <c r="AJ171" s="1">
        <f t="shared" si="5"/>
        <v>0</v>
      </c>
    </row>
    <row r="172" spans="1:36" ht="18" customHeight="1" x14ac:dyDescent="0.25">
      <c r="A172" s="179"/>
      <c r="B172" s="1" t="s">
        <v>538</v>
      </c>
      <c r="C172" s="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>
        <f t="shared" si="4"/>
        <v>0</v>
      </c>
      <c r="AI172" s="99">
        <v>595</v>
      </c>
      <c r="AJ172" s="1">
        <f t="shared" si="5"/>
        <v>0</v>
      </c>
    </row>
    <row r="173" spans="1:36" ht="18" customHeight="1" x14ac:dyDescent="0.25">
      <c r="A173" s="179"/>
      <c r="B173" s="1" t="s">
        <v>694</v>
      </c>
      <c r="C173" s="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>
        <f t="shared" si="4"/>
        <v>0</v>
      </c>
      <c r="AI173" s="99">
        <v>595</v>
      </c>
      <c r="AJ173" s="1">
        <f t="shared" si="5"/>
        <v>0</v>
      </c>
    </row>
    <row r="174" spans="1:36" ht="18" customHeight="1" x14ac:dyDescent="0.25">
      <c r="A174" s="179"/>
      <c r="B174" s="1" t="s">
        <v>695</v>
      </c>
      <c r="C174" s="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>
        <f t="shared" si="4"/>
        <v>0</v>
      </c>
      <c r="AI174" s="99">
        <v>595</v>
      </c>
      <c r="AJ174" s="1">
        <f t="shared" si="5"/>
        <v>0</v>
      </c>
    </row>
    <row r="175" spans="1:36" ht="18" customHeight="1" x14ac:dyDescent="0.25">
      <c r="A175" s="179"/>
      <c r="B175" s="1" t="s">
        <v>193</v>
      </c>
      <c r="C175" s="8"/>
      <c r="D175" s="1"/>
      <c r="E175" s="1"/>
      <c r="F175" s="1"/>
      <c r="G175" s="1"/>
      <c r="H175" s="1"/>
      <c r="I175" s="1"/>
      <c r="J175" s="1"/>
      <c r="K175" s="1"/>
      <c r="L175" s="1"/>
      <c r="M175" s="1">
        <v>10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>
        <f t="shared" si="4"/>
        <v>10</v>
      </c>
      <c r="AI175" s="99">
        <v>595</v>
      </c>
      <c r="AJ175" s="1">
        <f t="shared" si="5"/>
        <v>5950</v>
      </c>
    </row>
    <row r="176" spans="1:36" ht="18" customHeight="1" x14ac:dyDescent="0.25">
      <c r="A176" s="179"/>
      <c r="B176" s="4" t="s">
        <v>45</v>
      </c>
      <c r="C176" s="9"/>
      <c r="D176" s="1"/>
      <c r="E176" s="1">
        <v>58.6</v>
      </c>
      <c r="F176" s="1"/>
      <c r="G176" s="1"/>
      <c r="H176" s="1"/>
      <c r="I176" s="1"/>
      <c r="J176" s="1">
        <v>51.42</v>
      </c>
      <c r="K176" s="1"/>
      <c r="L176" s="1"/>
      <c r="M176" s="1">
        <v>57.99</v>
      </c>
      <c r="N176" s="1"/>
      <c r="O176" s="1"/>
      <c r="P176" s="1">
        <v>49.72</v>
      </c>
      <c r="Q176" s="1"/>
      <c r="R176" s="1"/>
      <c r="S176" s="1">
        <v>44.94</v>
      </c>
      <c r="T176" s="1"/>
      <c r="U176" s="1"/>
      <c r="V176" s="1"/>
      <c r="W176" s="1"/>
      <c r="X176" s="1"/>
      <c r="Y176" s="1">
        <v>50.67</v>
      </c>
      <c r="Z176" s="1"/>
      <c r="AA176" s="1"/>
      <c r="AB176" s="1">
        <v>50.59</v>
      </c>
      <c r="AC176" s="1"/>
      <c r="AD176" s="1"/>
      <c r="AE176" s="1"/>
      <c r="AF176" s="1">
        <v>55.97</v>
      </c>
      <c r="AG176" s="1"/>
      <c r="AH176" s="1">
        <f t="shared" si="4"/>
        <v>419.90000000000009</v>
      </c>
      <c r="AI176" s="99">
        <v>595</v>
      </c>
      <c r="AJ176" s="1">
        <f t="shared" si="5"/>
        <v>249840.50000000006</v>
      </c>
    </row>
    <row r="177" spans="1:36" ht="18" customHeight="1" x14ac:dyDescent="0.25">
      <c r="A177" s="179"/>
      <c r="B177" s="4" t="s">
        <v>208</v>
      </c>
      <c r="C177" s="9"/>
      <c r="D177" s="1"/>
      <c r="E177" s="1"/>
      <c r="F177" s="1">
        <v>80</v>
      </c>
      <c r="G177" s="1"/>
      <c r="H177" s="1"/>
      <c r="I177" s="1"/>
      <c r="J177" s="1"/>
      <c r="K177" s="1"/>
      <c r="L177" s="1"/>
      <c r="M177" s="1">
        <v>80</v>
      </c>
      <c r="N177" s="1"/>
      <c r="O177" s="1"/>
      <c r="P177" s="1"/>
      <c r="Q177" s="1"/>
      <c r="R177" s="1"/>
      <c r="S177" s="1"/>
      <c r="T177" s="1">
        <v>80</v>
      </c>
      <c r="U177" s="1"/>
      <c r="V177" s="1"/>
      <c r="W177" s="1"/>
      <c r="X177" s="1"/>
      <c r="Y177" s="1"/>
      <c r="Z177" s="1"/>
      <c r="AA177" s="1">
        <v>80</v>
      </c>
      <c r="AB177" s="1"/>
      <c r="AC177" s="1"/>
      <c r="AD177" s="1"/>
      <c r="AE177" s="1"/>
      <c r="AF177" s="1"/>
      <c r="AG177" s="1"/>
      <c r="AH177" s="1">
        <f t="shared" si="4"/>
        <v>320</v>
      </c>
      <c r="AI177" s="99">
        <v>595</v>
      </c>
      <c r="AJ177" s="1">
        <f t="shared" si="5"/>
        <v>190400</v>
      </c>
    </row>
    <row r="178" spans="1:36" ht="18" customHeight="1" x14ac:dyDescent="0.25">
      <c r="A178" s="179"/>
      <c r="B178" s="4" t="s">
        <v>934</v>
      </c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>
        <v>59.17</v>
      </c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>
        <f t="shared" si="4"/>
        <v>59.17</v>
      </c>
      <c r="AI178" s="99">
        <v>595</v>
      </c>
      <c r="AJ178" s="1">
        <f t="shared" si="5"/>
        <v>35206.15</v>
      </c>
    </row>
    <row r="179" spans="1:36" ht="18" customHeight="1" x14ac:dyDescent="0.25">
      <c r="A179" s="179"/>
      <c r="B179" s="9" t="s">
        <v>937</v>
      </c>
      <c r="C179" s="1"/>
      <c r="D179" s="27"/>
      <c r="E179" s="1"/>
      <c r="F179" s="1">
        <v>57.65</v>
      </c>
      <c r="G179" s="1"/>
      <c r="H179" s="1"/>
      <c r="I179" s="1"/>
      <c r="J179" s="1">
        <v>50</v>
      </c>
      <c r="K179" s="1"/>
      <c r="L179" s="1"/>
      <c r="M179" s="1"/>
      <c r="N179" s="1"/>
      <c r="O179" s="1">
        <v>56.58</v>
      </c>
      <c r="P179" s="1">
        <v>56.21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>
        <v>56.04</v>
      </c>
      <c r="AB179" s="1"/>
      <c r="AC179" s="1"/>
      <c r="AD179" s="1"/>
      <c r="AE179" s="1"/>
      <c r="AF179" s="1"/>
      <c r="AG179" s="1"/>
      <c r="AH179" s="1">
        <f t="shared" si="4"/>
        <v>276.48</v>
      </c>
      <c r="AI179" s="99">
        <v>595</v>
      </c>
      <c r="AJ179" s="1">
        <f t="shared" si="5"/>
        <v>164505.60000000001</v>
      </c>
    </row>
    <row r="180" spans="1:36" ht="18" customHeight="1" x14ac:dyDescent="0.25">
      <c r="A180" s="179"/>
      <c r="B180" s="4" t="s">
        <v>971</v>
      </c>
      <c r="C180" s="26"/>
      <c r="D180" s="1">
        <v>90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99"/>
      <c r="AJ180" s="1"/>
    </row>
    <row r="181" spans="1:36" ht="18" customHeight="1" x14ac:dyDescent="0.25">
      <c r="A181" s="179"/>
      <c r="B181" s="4" t="s">
        <v>972</v>
      </c>
      <c r="C181" s="9"/>
      <c r="D181" s="1">
        <v>37.15</v>
      </c>
      <c r="E181" s="1"/>
      <c r="F181" s="1"/>
      <c r="G181" s="1">
        <v>35.630000000000003</v>
      </c>
      <c r="H181" s="1"/>
      <c r="I181" s="1"/>
      <c r="J181" s="1"/>
      <c r="K181" s="1">
        <v>31.81</v>
      </c>
      <c r="L181" s="1"/>
      <c r="M181" s="1">
        <v>35.29</v>
      </c>
      <c r="N181" s="1"/>
      <c r="O181" s="1"/>
      <c r="P181" s="1"/>
      <c r="Q181" s="1">
        <v>34.729999999999997</v>
      </c>
      <c r="R181" s="1"/>
      <c r="S181" s="1"/>
      <c r="T181" s="1">
        <v>35.83</v>
      </c>
      <c r="U181" s="1"/>
      <c r="V181" s="1"/>
      <c r="W181" s="1">
        <v>29.09</v>
      </c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99"/>
      <c r="AJ181" s="1"/>
    </row>
    <row r="182" spans="1:36" ht="18" customHeight="1" x14ac:dyDescent="0.25">
      <c r="A182" s="179"/>
      <c r="B182" s="4" t="s">
        <v>973</v>
      </c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>
        <v>20</v>
      </c>
      <c r="Q182" s="1"/>
      <c r="R182" s="1"/>
      <c r="S182" s="1"/>
      <c r="T182" s="1"/>
      <c r="U182" s="1"/>
      <c r="V182" s="1"/>
      <c r="W182" s="1"/>
      <c r="X182" s="1">
        <v>20</v>
      </c>
      <c r="Y182" s="1"/>
      <c r="Z182" s="1"/>
      <c r="AA182" s="1"/>
      <c r="AB182" s="1"/>
      <c r="AC182" s="1"/>
      <c r="AD182" s="1">
        <v>20</v>
      </c>
      <c r="AE182" s="1"/>
      <c r="AF182" s="1"/>
      <c r="AG182" s="1"/>
      <c r="AH182" s="1"/>
      <c r="AI182" s="99"/>
      <c r="AJ182" s="1"/>
    </row>
    <row r="183" spans="1:36" ht="18" customHeight="1" x14ac:dyDescent="0.25">
      <c r="A183" s="179"/>
      <c r="B183" s="4" t="s">
        <v>937</v>
      </c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>
        <v>63.08</v>
      </c>
      <c r="V183" s="1"/>
      <c r="W183" s="1"/>
      <c r="X183" s="1"/>
      <c r="Y183" s="1"/>
      <c r="Z183" s="1"/>
      <c r="AA183" s="1"/>
      <c r="AB183" s="1"/>
      <c r="AC183" s="1"/>
      <c r="AD183" s="1"/>
      <c r="AE183" s="1">
        <v>59.68</v>
      </c>
      <c r="AF183" s="1"/>
      <c r="AG183" s="1"/>
      <c r="AH183" s="1"/>
      <c r="AI183" s="99"/>
      <c r="AJ183" s="1"/>
    </row>
    <row r="184" spans="1:36" ht="18" customHeight="1" x14ac:dyDescent="0.25">
      <c r="A184" s="179"/>
      <c r="B184" s="4" t="s">
        <v>974</v>
      </c>
      <c r="C184" s="9"/>
      <c r="D184" s="1">
        <v>20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>
        <v>20</v>
      </c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>
        <v>20</v>
      </c>
      <c r="AG184" s="1"/>
      <c r="AH184" s="1"/>
      <c r="AI184" s="99"/>
      <c r="AJ184" s="1"/>
    </row>
    <row r="185" spans="1:36" ht="18" customHeight="1" x14ac:dyDescent="0.25">
      <c r="A185" s="179"/>
      <c r="B185" s="4" t="s">
        <v>975</v>
      </c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>
        <v>68.349999999999994</v>
      </c>
      <c r="Z185" s="1"/>
      <c r="AA185" s="1"/>
      <c r="AB185" s="1"/>
      <c r="AC185" s="1">
        <v>68.27</v>
      </c>
      <c r="AD185" s="1"/>
      <c r="AE185" s="1"/>
      <c r="AF185" s="1"/>
      <c r="AG185" s="1">
        <v>67.22</v>
      </c>
      <c r="AH185" s="1"/>
      <c r="AI185" s="99"/>
      <c r="AJ185" s="1"/>
    </row>
    <row r="186" spans="1:36" ht="18" customHeight="1" x14ac:dyDescent="0.25">
      <c r="A186" s="179"/>
      <c r="B186" s="4" t="s">
        <v>976</v>
      </c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>
        <v>20</v>
      </c>
      <c r="Z186" s="1"/>
      <c r="AA186" s="1"/>
      <c r="AB186" s="1"/>
      <c r="AC186" s="1"/>
      <c r="AD186" s="1"/>
      <c r="AE186" s="1"/>
      <c r="AF186" s="1"/>
      <c r="AG186" s="1"/>
      <c r="AH186" s="1"/>
      <c r="AI186" s="99"/>
      <c r="AJ186" s="1"/>
    </row>
    <row r="187" spans="1:36" ht="18" customHeight="1" x14ac:dyDescent="0.25">
      <c r="A187" s="179"/>
      <c r="B187" s="4" t="s">
        <v>977</v>
      </c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>
        <v>51.47</v>
      </c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99"/>
      <c r="AJ187" s="1"/>
    </row>
    <row r="188" spans="1:36" ht="18" customHeight="1" x14ac:dyDescent="0.25">
      <c r="A188" s="180"/>
      <c r="B188" s="72" t="s">
        <v>539</v>
      </c>
      <c r="C188" s="8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>
        <f t="shared" si="4"/>
        <v>0</v>
      </c>
      <c r="AI188" s="99">
        <v>595</v>
      </c>
      <c r="AJ188" s="1">
        <f t="shared" si="5"/>
        <v>0</v>
      </c>
    </row>
  </sheetData>
  <mergeCells count="15">
    <mergeCell ref="A33:A38"/>
    <mergeCell ref="A2:A9"/>
    <mergeCell ref="A10:A14"/>
    <mergeCell ref="A16:A18"/>
    <mergeCell ref="A20:A28"/>
    <mergeCell ref="A30:A32"/>
    <mergeCell ref="A66:A117"/>
    <mergeCell ref="A118:A142"/>
    <mergeCell ref="A144:A188"/>
    <mergeCell ref="A39:A45"/>
    <mergeCell ref="A46:A48"/>
    <mergeCell ref="A51:A55"/>
    <mergeCell ref="A56:A58"/>
    <mergeCell ref="A60:A62"/>
    <mergeCell ref="A63:A6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8"/>
  <sheetViews>
    <sheetView tabSelected="1" topLeftCell="A20" workbookViewId="0">
      <selection activeCell="D24" sqref="D24"/>
    </sheetView>
  </sheetViews>
  <sheetFormatPr baseColWidth="10" defaultColWidth="9.140625" defaultRowHeight="15" x14ac:dyDescent="0.25"/>
  <cols>
    <col min="1" max="1" width="26.7109375" bestFit="1" customWidth="1"/>
    <col min="2" max="2" width="21.140625" customWidth="1"/>
    <col min="3" max="3" width="18.5703125" bestFit="1" customWidth="1"/>
    <col min="4" max="4" width="10.140625" bestFit="1" customWidth="1"/>
    <col min="5" max="12" width="9.85546875" bestFit="1" customWidth="1"/>
    <col min="13" max="15" width="10.85546875" bestFit="1" customWidth="1"/>
    <col min="37" max="37" width="14.85546875" customWidth="1"/>
  </cols>
  <sheetData>
    <row r="1" spans="1:37" ht="18" customHeight="1" x14ac:dyDescent="0.25">
      <c r="A1" s="17" t="s">
        <v>0</v>
      </c>
      <c r="B1" s="17" t="s">
        <v>1</v>
      </c>
      <c r="C1" s="103" t="s">
        <v>2</v>
      </c>
      <c r="D1" s="100">
        <v>43110</v>
      </c>
      <c r="E1" s="100">
        <v>43141</v>
      </c>
      <c r="F1" s="100">
        <v>43169</v>
      </c>
      <c r="G1" s="100">
        <v>43200</v>
      </c>
      <c r="H1" s="100">
        <v>43230</v>
      </c>
      <c r="I1" s="100">
        <v>43261</v>
      </c>
      <c r="J1" s="100">
        <v>43291</v>
      </c>
      <c r="K1" s="100">
        <v>43322</v>
      </c>
      <c r="L1" s="100">
        <v>43353</v>
      </c>
      <c r="M1" s="100">
        <v>43383</v>
      </c>
      <c r="N1" s="100">
        <v>43414</v>
      </c>
      <c r="O1" s="100">
        <v>43444</v>
      </c>
      <c r="P1" s="100" t="s">
        <v>978</v>
      </c>
      <c r="Q1" s="100" t="s">
        <v>979</v>
      </c>
      <c r="R1" s="100" t="s">
        <v>980</v>
      </c>
      <c r="S1" s="100" t="s">
        <v>981</v>
      </c>
      <c r="T1" s="100" t="s">
        <v>982</v>
      </c>
      <c r="U1" s="100" t="s">
        <v>983</v>
      </c>
      <c r="V1" s="100" t="s">
        <v>984</v>
      </c>
      <c r="W1" s="100" t="s">
        <v>985</v>
      </c>
      <c r="X1" s="100" t="s">
        <v>986</v>
      </c>
      <c r="Y1" s="100" t="s">
        <v>987</v>
      </c>
      <c r="Z1" s="100" t="s">
        <v>988</v>
      </c>
      <c r="AA1" s="100" t="s">
        <v>989</v>
      </c>
      <c r="AB1" s="100" t="s">
        <v>990</v>
      </c>
      <c r="AC1" s="100" t="s">
        <v>991</v>
      </c>
      <c r="AD1" s="100" t="s">
        <v>992</v>
      </c>
      <c r="AE1" s="100" t="s">
        <v>993</v>
      </c>
      <c r="AF1" s="100" t="s">
        <v>994</v>
      </c>
      <c r="AG1" s="100" t="s">
        <v>995</v>
      </c>
      <c r="AH1" s="100" t="s">
        <v>996</v>
      </c>
      <c r="AI1" s="101" t="s">
        <v>22</v>
      </c>
      <c r="AJ1" s="102" t="s">
        <v>23</v>
      </c>
      <c r="AK1" s="102" t="s">
        <v>24</v>
      </c>
    </row>
    <row r="2" spans="1:37" ht="21.75" customHeight="1" x14ac:dyDescent="0.25">
      <c r="A2" s="159" t="s">
        <v>51</v>
      </c>
      <c r="B2" s="1" t="s">
        <v>563</v>
      </c>
      <c r="C2" s="77" t="s">
        <v>53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99"/>
      <c r="AK2" s="1"/>
    </row>
    <row r="3" spans="1:37" ht="18" customHeight="1" x14ac:dyDescent="0.25">
      <c r="A3" s="160"/>
      <c r="B3" s="1" t="s">
        <v>60</v>
      </c>
      <c r="C3" s="74" t="s">
        <v>61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99"/>
      <c r="AK3" s="1"/>
    </row>
    <row r="4" spans="1:37" ht="18" customHeight="1" x14ac:dyDescent="0.25">
      <c r="A4" s="160"/>
      <c r="B4" s="1" t="s">
        <v>72</v>
      </c>
      <c r="C4" s="74" t="s">
        <v>141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99"/>
      <c r="AK4" s="1"/>
    </row>
    <row r="5" spans="1:37" ht="18" customHeight="1" x14ac:dyDescent="0.25">
      <c r="A5" s="160"/>
      <c r="B5" s="1" t="s">
        <v>77</v>
      </c>
      <c r="C5" s="74" t="s">
        <v>61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99"/>
      <c r="AK5" s="1"/>
    </row>
    <row r="6" spans="1:37" ht="18" customHeight="1" x14ac:dyDescent="0.25">
      <c r="A6" s="160"/>
      <c r="B6" s="1" t="s">
        <v>110</v>
      </c>
      <c r="C6" s="74" t="s">
        <v>61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99"/>
      <c r="AK6" s="1"/>
    </row>
    <row r="7" spans="1:37" ht="18" customHeight="1" x14ac:dyDescent="0.25">
      <c r="A7" s="160"/>
      <c r="B7" s="1" t="s">
        <v>119</v>
      </c>
      <c r="C7" s="74" t="s">
        <v>757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99"/>
      <c r="AK7" s="1"/>
    </row>
    <row r="8" spans="1:37" ht="18" customHeight="1" x14ac:dyDescent="0.25">
      <c r="A8" s="160"/>
      <c r="B8" s="1" t="s">
        <v>123</v>
      </c>
      <c r="C8" s="74" t="s">
        <v>761</v>
      </c>
      <c r="D8" s="1">
        <v>65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99"/>
      <c r="AK8" s="1"/>
    </row>
    <row r="9" spans="1:37" ht="18" customHeight="1" x14ac:dyDescent="0.25">
      <c r="A9" s="160"/>
      <c r="B9" s="1" t="s">
        <v>128</v>
      </c>
      <c r="C9" s="75" t="s">
        <v>761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99"/>
      <c r="AK9" s="1"/>
    </row>
    <row r="10" spans="1:37" ht="18" customHeight="1" x14ac:dyDescent="0.25">
      <c r="A10" s="161" t="s">
        <v>185</v>
      </c>
      <c r="B10" s="1" t="s">
        <v>615</v>
      </c>
      <c r="C10" s="77" t="s">
        <v>187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99"/>
      <c r="AK10" s="1"/>
    </row>
    <row r="11" spans="1:37" ht="18" customHeight="1" x14ac:dyDescent="0.25">
      <c r="A11" s="162"/>
      <c r="B11" s="1" t="s">
        <v>771</v>
      </c>
      <c r="C11" s="74" t="s">
        <v>187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99"/>
      <c r="AK11" s="1"/>
    </row>
    <row r="12" spans="1:37" ht="18" customHeight="1" x14ac:dyDescent="0.25">
      <c r="A12" s="162"/>
      <c r="B12" s="1" t="s">
        <v>617</v>
      </c>
      <c r="C12" s="74" t="s">
        <v>187</v>
      </c>
      <c r="D12" s="1">
        <v>69.75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99"/>
      <c r="AK12" s="1"/>
    </row>
    <row r="13" spans="1:37" ht="18" customHeight="1" x14ac:dyDescent="0.25">
      <c r="A13" s="162"/>
      <c r="B13" s="1" t="s">
        <v>618</v>
      </c>
      <c r="C13" s="74" t="s">
        <v>187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99"/>
      <c r="AK13" s="1"/>
    </row>
    <row r="14" spans="1:37" ht="18" customHeight="1" x14ac:dyDescent="0.25">
      <c r="A14" s="163"/>
      <c r="B14" s="1" t="s">
        <v>629</v>
      </c>
      <c r="C14" s="78" t="s">
        <v>187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99"/>
      <c r="AK14" s="1"/>
    </row>
    <row r="15" spans="1:37" ht="18" customHeight="1" x14ac:dyDescent="0.25">
      <c r="A15" s="54" t="s">
        <v>203</v>
      </c>
      <c r="B15" s="24" t="s">
        <v>204</v>
      </c>
      <c r="C15" s="76" t="s">
        <v>205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99"/>
      <c r="AK15" s="1"/>
    </row>
    <row r="16" spans="1:37" ht="18" customHeight="1" x14ac:dyDescent="0.25">
      <c r="A16" s="164" t="s">
        <v>207</v>
      </c>
      <c r="B16" s="66" t="s">
        <v>132</v>
      </c>
      <c r="C16" s="77" t="s">
        <v>794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99"/>
      <c r="AK16" s="1"/>
    </row>
    <row r="17" spans="1:37" ht="18" customHeight="1" x14ac:dyDescent="0.25">
      <c r="A17" s="165"/>
      <c r="B17" s="1" t="s">
        <v>126</v>
      </c>
      <c r="C17" s="74" t="s">
        <v>61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99"/>
      <c r="AK17" s="1"/>
    </row>
    <row r="18" spans="1:37" ht="18" customHeight="1" x14ac:dyDescent="0.25">
      <c r="A18" s="165"/>
      <c r="B18" s="4" t="s">
        <v>135</v>
      </c>
      <c r="C18" s="77" t="s">
        <v>794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99"/>
      <c r="AK18" s="1"/>
    </row>
    <row r="19" spans="1:37" ht="18" customHeight="1" x14ac:dyDescent="0.25">
      <c r="A19" s="95" t="s">
        <v>632</v>
      </c>
      <c r="B19" s="86" t="s">
        <v>41</v>
      </c>
      <c r="C19" s="87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99"/>
      <c r="AK19" s="1"/>
    </row>
    <row r="20" spans="1:37" ht="18" customHeight="1" x14ac:dyDescent="0.25">
      <c r="A20" s="167" t="s">
        <v>215</v>
      </c>
      <c r="B20" s="1" t="s">
        <v>219</v>
      </c>
      <c r="C20" s="74" t="s">
        <v>220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99"/>
      <c r="AK20" s="1"/>
    </row>
    <row r="21" spans="1:37" ht="18" customHeight="1" x14ac:dyDescent="0.25">
      <c r="A21" s="167"/>
      <c r="B21" s="1" t="s">
        <v>229</v>
      </c>
      <c r="C21" s="74" t="s">
        <v>230</v>
      </c>
      <c r="D21" s="1">
        <v>53.74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99"/>
      <c r="AK21" s="1"/>
    </row>
    <row r="22" spans="1:37" ht="18" customHeight="1" x14ac:dyDescent="0.25">
      <c r="A22" s="167"/>
      <c r="B22" s="1" t="s">
        <v>232</v>
      </c>
      <c r="C22" s="74" t="s">
        <v>230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99"/>
      <c r="AK22" s="1"/>
    </row>
    <row r="23" spans="1:37" ht="18" customHeight="1" x14ac:dyDescent="0.25">
      <c r="A23" s="167"/>
      <c r="B23" s="1" t="s">
        <v>216</v>
      </c>
      <c r="C23" s="74"/>
      <c r="D23" s="1">
        <v>58.32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99"/>
      <c r="AK23" s="1"/>
    </row>
    <row r="24" spans="1:37" ht="18.75" customHeight="1" x14ac:dyDescent="0.25">
      <c r="A24" s="167"/>
      <c r="B24" s="1" t="s">
        <v>239</v>
      </c>
      <c r="C24" s="74" t="s">
        <v>212</v>
      </c>
      <c r="D24" s="1">
        <v>90.77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99"/>
      <c r="AK24" s="1"/>
    </row>
    <row r="25" spans="1:37" ht="12" customHeight="1" x14ac:dyDescent="0.25">
      <c r="A25" s="167"/>
      <c r="B25" s="1" t="s">
        <v>241</v>
      </c>
      <c r="C25" s="74" t="s">
        <v>230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99"/>
      <c r="AK25" s="1"/>
    </row>
    <row r="26" spans="1:37" ht="18" customHeight="1" x14ac:dyDescent="0.25">
      <c r="A26" s="167"/>
      <c r="B26" s="4" t="s">
        <v>242</v>
      </c>
      <c r="C26" s="9" t="s">
        <v>243</v>
      </c>
      <c r="D26" s="1">
        <v>69.98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99"/>
      <c r="AK26" s="1"/>
    </row>
    <row r="27" spans="1:37" ht="18" customHeight="1" x14ac:dyDescent="0.25">
      <c r="A27" s="167"/>
      <c r="B27" s="1" t="s">
        <v>248</v>
      </c>
      <c r="C27" s="8" t="s">
        <v>46</v>
      </c>
      <c r="D27" s="1">
        <v>81.89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99"/>
      <c r="AK27" s="1"/>
    </row>
    <row r="28" spans="1:37" ht="18" customHeight="1" x14ac:dyDescent="0.25">
      <c r="A28" s="167"/>
      <c r="B28" s="4" t="s">
        <v>250</v>
      </c>
      <c r="C28" s="9" t="s">
        <v>46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99"/>
      <c r="AK28" s="1"/>
    </row>
    <row r="29" spans="1:37" ht="18" customHeight="1" x14ac:dyDescent="0.25">
      <c r="A29" s="104"/>
      <c r="B29" s="1" t="s">
        <v>956</v>
      </c>
      <c r="C29" s="4"/>
      <c r="D29" s="27">
        <v>65.48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99"/>
      <c r="AK29" s="1"/>
    </row>
    <row r="30" spans="1:37" ht="18" customHeight="1" x14ac:dyDescent="0.25">
      <c r="A30" s="168" t="s">
        <v>639</v>
      </c>
      <c r="B30" s="7" t="s">
        <v>177</v>
      </c>
      <c r="C30" s="105"/>
      <c r="D30" s="2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99"/>
      <c r="AK30" s="1"/>
    </row>
    <row r="31" spans="1:37" ht="18" customHeight="1" x14ac:dyDescent="0.25">
      <c r="A31" s="169"/>
      <c r="B31" s="1" t="s">
        <v>813</v>
      </c>
      <c r="C31" s="7"/>
      <c r="D31" s="1">
        <v>57.88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99"/>
      <c r="AK31" s="1"/>
    </row>
    <row r="32" spans="1:37" ht="18" customHeight="1" x14ac:dyDescent="0.25">
      <c r="A32" s="170"/>
      <c r="B32" s="4" t="s">
        <v>820</v>
      </c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99"/>
      <c r="AK32" s="1"/>
    </row>
    <row r="33" spans="1:37" ht="18" customHeight="1" x14ac:dyDescent="0.25">
      <c r="A33" s="181" t="s">
        <v>252</v>
      </c>
      <c r="B33" s="4" t="s">
        <v>253</v>
      </c>
      <c r="C33" s="80" t="s">
        <v>824</v>
      </c>
      <c r="D33" s="1">
        <v>70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99"/>
      <c r="AK33" s="1"/>
    </row>
    <row r="34" spans="1:37" ht="18" customHeight="1" x14ac:dyDescent="0.25">
      <c r="A34" s="182"/>
      <c r="B34" s="4" t="s">
        <v>255</v>
      </c>
      <c r="C34" s="8" t="s">
        <v>826</v>
      </c>
      <c r="D34" s="1">
        <v>81.62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99"/>
      <c r="AK34" s="1"/>
    </row>
    <row r="35" spans="1:37" ht="18" customHeight="1" x14ac:dyDescent="0.25">
      <c r="A35" s="182"/>
      <c r="B35" s="4" t="s">
        <v>258</v>
      </c>
      <c r="C35" s="8" t="s">
        <v>826</v>
      </c>
      <c r="D35" s="1">
        <v>80.7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99"/>
      <c r="AK35" s="1"/>
    </row>
    <row r="36" spans="1:37" ht="18" customHeight="1" x14ac:dyDescent="0.25">
      <c r="A36" s="182"/>
      <c r="B36" s="4" t="s">
        <v>262</v>
      </c>
      <c r="C36" s="8" t="s">
        <v>826</v>
      </c>
      <c r="D36" s="1">
        <v>85.53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99"/>
      <c r="AK36" s="1"/>
    </row>
    <row r="37" spans="1:37" ht="18" customHeight="1" x14ac:dyDescent="0.25">
      <c r="A37" s="182"/>
      <c r="B37" s="4" t="s">
        <v>267</v>
      </c>
      <c r="C37" s="8" t="s">
        <v>841</v>
      </c>
      <c r="D37" s="1">
        <v>65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99"/>
      <c r="AK37" s="1"/>
    </row>
    <row r="38" spans="1:37" ht="18" customHeight="1" x14ac:dyDescent="0.25">
      <c r="A38" s="182"/>
      <c r="B38" s="4" t="s">
        <v>227</v>
      </c>
      <c r="C38" s="9" t="s">
        <v>824</v>
      </c>
      <c r="D38" s="1">
        <v>70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99"/>
      <c r="AK38" s="1"/>
    </row>
    <row r="39" spans="1:37" ht="18" customHeight="1" x14ac:dyDescent="0.25">
      <c r="A39" s="183" t="s">
        <v>652</v>
      </c>
      <c r="B39" s="66" t="s">
        <v>105</v>
      </c>
      <c r="C39" s="80" t="s">
        <v>187</v>
      </c>
      <c r="D39" s="1">
        <v>48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99"/>
      <c r="AK39" s="1"/>
    </row>
    <row r="40" spans="1:37" ht="18" customHeight="1" x14ac:dyDescent="0.25">
      <c r="A40" s="184"/>
      <c r="B40" s="1" t="s">
        <v>48</v>
      </c>
      <c r="C40" s="8" t="s">
        <v>275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99"/>
      <c r="AK40" s="1"/>
    </row>
    <row r="41" spans="1:37" ht="18" customHeight="1" x14ac:dyDescent="0.25">
      <c r="A41" s="184"/>
      <c r="B41" s="1" t="s">
        <v>957</v>
      </c>
      <c r="C41" s="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99"/>
      <c r="AK41" s="1"/>
    </row>
    <row r="42" spans="1:37" ht="18" customHeight="1" x14ac:dyDescent="0.25">
      <c r="A42" s="184"/>
      <c r="B42" s="1" t="s">
        <v>301</v>
      </c>
      <c r="C42" s="8" t="s">
        <v>187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99"/>
      <c r="AK42" s="1"/>
    </row>
    <row r="43" spans="1:37" ht="18" customHeight="1" x14ac:dyDescent="0.25">
      <c r="A43" s="184"/>
      <c r="B43" s="4" t="s">
        <v>958</v>
      </c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99"/>
      <c r="AK43" s="1"/>
    </row>
    <row r="44" spans="1:37" ht="18" customHeight="1" x14ac:dyDescent="0.25">
      <c r="A44" s="184"/>
      <c r="B44" s="4" t="s">
        <v>959</v>
      </c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99"/>
      <c r="AK44" s="1"/>
    </row>
    <row r="45" spans="1:37" ht="18" customHeight="1" x14ac:dyDescent="0.25">
      <c r="A45" s="185"/>
      <c r="B45" s="72" t="s">
        <v>853</v>
      </c>
      <c r="C45" s="81" t="s">
        <v>275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99"/>
      <c r="AK45" s="1"/>
    </row>
    <row r="46" spans="1:37" ht="18" customHeight="1" x14ac:dyDescent="0.25">
      <c r="A46" s="189" t="s">
        <v>932</v>
      </c>
      <c r="B46" s="66" t="s">
        <v>933</v>
      </c>
      <c r="C46" s="8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99"/>
      <c r="AK46" s="1"/>
    </row>
    <row r="47" spans="1:37" ht="18" customHeight="1" x14ac:dyDescent="0.25">
      <c r="A47" s="190"/>
      <c r="B47" s="66" t="s">
        <v>934</v>
      </c>
      <c r="C47" s="8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99"/>
      <c r="AK47" s="1"/>
    </row>
    <row r="48" spans="1:37" ht="18" customHeight="1" x14ac:dyDescent="0.25">
      <c r="A48" s="190"/>
      <c r="B48" s="66" t="s">
        <v>935</v>
      </c>
      <c r="C48" s="8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99"/>
      <c r="AK48" s="1"/>
    </row>
    <row r="49" spans="1:37" ht="18" customHeight="1" x14ac:dyDescent="0.25">
      <c r="A49" s="46" t="s">
        <v>309</v>
      </c>
      <c r="B49" s="24" t="s">
        <v>310</v>
      </c>
      <c r="C49" s="26" t="s">
        <v>855</v>
      </c>
      <c r="D49" s="1">
        <v>50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99"/>
      <c r="AK49" s="1"/>
    </row>
    <row r="50" spans="1:37" ht="18" customHeight="1" x14ac:dyDescent="0.25">
      <c r="A50" s="92" t="s">
        <v>858</v>
      </c>
      <c r="B50" s="86" t="s">
        <v>525</v>
      </c>
      <c r="C50" s="88" t="s">
        <v>859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99"/>
      <c r="AK50" s="1"/>
    </row>
    <row r="51" spans="1:37" ht="18" customHeight="1" x14ac:dyDescent="0.25">
      <c r="A51" s="161" t="s">
        <v>330</v>
      </c>
      <c r="B51" s="66" t="s">
        <v>331</v>
      </c>
      <c r="C51" s="80" t="s">
        <v>861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99"/>
      <c r="AK51" s="1"/>
    </row>
    <row r="52" spans="1:37" ht="18" customHeight="1" x14ac:dyDescent="0.25">
      <c r="A52" s="162"/>
      <c r="B52" s="1" t="s">
        <v>335</v>
      </c>
      <c r="C52" s="8" t="s">
        <v>861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99"/>
      <c r="AK52" s="1"/>
    </row>
    <row r="53" spans="1:37" ht="18" customHeight="1" x14ac:dyDescent="0.25">
      <c r="A53" s="162"/>
      <c r="B53" s="1" t="s">
        <v>338</v>
      </c>
      <c r="C53" s="8" t="s">
        <v>861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99"/>
      <c r="AK53" s="1"/>
    </row>
    <row r="54" spans="1:37" ht="18" customHeight="1" x14ac:dyDescent="0.25">
      <c r="A54" s="162"/>
      <c r="B54" s="1" t="s">
        <v>340</v>
      </c>
      <c r="C54" s="8" t="s">
        <v>861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99"/>
      <c r="AK54" s="1"/>
    </row>
    <row r="55" spans="1:37" ht="18" customHeight="1" x14ac:dyDescent="0.25">
      <c r="A55" s="162"/>
      <c r="B55" s="4" t="s">
        <v>345</v>
      </c>
      <c r="C55" s="9" t="s">
        <v>861</v>
      </c>
      <c r="D55" s="1">
        <v>40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99"/>
      <c r="AK55" s="1"/>
    </row>
    <row r="56" spans="1:37" ht="18" customHeight="1" x14ac:dyDescent="0.25">
      <c r="A56" s="186" t="s">
        <v>679</v>
      </c>
      <c r="B56" s="66" t="s">
        <v>348</v>
      </c>
      <c r="C56" s="80" t="s">
        <v>882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99"/>
      <c r="AK56" s="1"/>
    </row>
    <row r="57" spans="1:37" ht="18" customHeight="1" x14ac:dyDescent="0.25">
      <c r="A57" s="187"/>
      <c r="B57" s="1" t="s">
        <v>352</v>
      </c>
      <c r="C57" s="8" t="s">
        <v>888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99"/>
      <c r="AK57" s="1"/>
    </row>
    <row r="58" spans="1:37" ht="18" customHeight="1" x14ac:dyDescent="0.25">
      <c r="A58" s="188"/>
      <c r="B58" s="72" t="s">
        <v>354</v>
      </c>
      <c r="C58" s="81" t="s">
        <v>882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99"/>
      <c r="AK58" s="1"/>
    </row>
    <row r="59" spans="1:37" ht="18" customHeight="1" x14ac:dyDescent="0.25">
      <c r="A59" s="93" t="s">
        <v>357</v>
      </c>
      <c r="B59" s="24" t="s">
        <v>358</v>
      </c>
      <c r="C59" s="26" t="s">
        <v>888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99"/>
      <c r="AK59" s="1"/>
    </row>
    <row r="60" spans="1:37" ht="18" customHeight="1" x14ac:dyDescent="0.25">
      <c r="A60" s="173" t="s">
        <v>362</v>
      </c>
      <c r="B60" s="66" t="s">
        <v>363</v>
      </c>
      <c r="C60" s="80" t="s">
        <v>141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99"/>
      <c r="AK60" s="1"/>
    </row>
    <row r="61" spans="1:37" ht="18" customHeight="1" x14ac:dyDescent="0.25">
      <c r="A61" s="174"/>
      <c r="B61" s="1" t="s">
        <v>365</v>
      </c>
      <c r="C61" s="8" t="s">
        <v>141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99"/>
      <c r="AK61" s="1"/>
    </row>
    <row r="62" spans="1:37" ht="18" customHeight="1" x14ac:dyDescent="0.25">
      <c r="A62" s="174"/>
      <c r="B62" s="4" t="s">
        <v>366</v>
      </c>
      <c r="C62" s="9" t="s">
        <v>141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99"/>
      <c r="AK62" s="1"/>
    </row>
    <row r="63" spans="1:37" ht="18" customHeight="1" x14ac:dyDescent="0.25">
      <c r="A63" s="171" t="s">
        <v>369</v>
      </c>
      <c r="B63" s="66" t="s">
        <v>370</v>
      </c>
      <c r="C63" s="80" t="s">
        <v>757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99"/>
      <c r="AK63" s="1"/>
    </row>
    <row r="64" spans="1:37" ht="18" customHeight="1" x14ac:dyDescent="0.25">
      <c r="A64" s="172"/>
      <c r="B64" s="1" t="s">
        <v>374</v>
      </c>
      <c r="C64" s="8" t="s">
        <v>141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99"/>
      <c r="AK64" s="1"/>
    </row>
    <row r="65" spans="1:37" ht="18" customHeight="1" x14ac:dyDescent="0.25">
      <c r="A65" s="172"/>
      <c r="B65" s="4" t="s">
        <v>377</v>
      </c>
      <c r="C65" s="9" t="s">
        <v>757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99"/>
      <c r="AK65" s="1"/>
    </row>
    <row r="66" spans="1:37" ht="18" customHeight="1" x14ac:dyDescent="0.25">
      <c r="A66" s="173" t="s">
        <v>382</v>
      </c>
      <c r="B66" s="66" t="s">
        <v>383</v>
      </c>
      <c r="C66" s="80"/>
      <c r="D66" s="1">
        <v>45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99"/>
      <c r="AK66" s="1"/>
    </row>
    <row r="67" spans="1:37" ht="18" customHeight="1" x14ac:dyDescent="0.25">
      <c r="A67" s="174"/>
      <c r="B67" s="1" t="s">
        <v>385</v>
      </c>
      <c r="C67" s="8"/>
      <c r="D67" s="1">
        <v>60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99"/>
      <c r="AK67" s="1"/>
    </row>
    <row r="68" spans="1:37" ht="18" customHeight="1" x14ac:dyDescent="0.25">
      <c r="A68" s="174"/>
      <c r="B68" s="1" t="s">
        <v>387</v>
      </c>
      <c r="C68" s="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99"/>
      <c r="AK68" s="1"/>
    </row>
    <row r="69" spans="1:37" ht="18" customHeight="1" x14ac:dyDescent="0.25">
      <c r="A69" s="174"/>
      <c r="B69" s="1" t="s">
        <v>389</v>
      </c>
      <c r="C69" s="8"/>
      <c r="D69" s="1">
        <v>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99"/>
      <c r="AK69" s="1"/>
    </row>
    <row r="70" spans="1:37" ht="18" customHeight="1" x14ac:dyDescent="0.25">
      <c r="A70" s="174"/>
      <c r="B70" s="1" t="s">
        <v>391</v>
      </c>
      <c r="C70" s="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99"/>
      <c r="AK70" s="1"/>
    </row>
    <row r="71" spans="1:37" ht="18" customHeight="1" x14ac:dyDescent="0.25">
      <c r="A71" s="174"/>
      <c r="B71" s="1" t="s">
        <v>393</v>
      </c>
      <c r="C71" s="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99"/>
      <c r="AK71" s="1"/>
    </row>
    <row r="72" spans="1:37" ht="18" customHeight="1" x14ac:dyDescent="0.25">
      <c r="A72" s="174"/>
      <c r="B72" s="1" t="s">
        <v>395</v>
      </c>
      <c r="C72" s="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99"/>
      <c r="AK72" s="1"/>
    </row>
    <row r="73" spans="1:37" ht="18" customHeight="1" x14ac:dyDescent="0.25">
      <c r="A73" s="174"/>
      <c r="B73" s="1" t="s">
        <v>396</v>
      </c>
      <c r="C73" s="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99"/>
      <c r="AK73" s="1"/>
    </row>
    <row r="74" spans="1:37" ht="18" customHeight="1" x14ac:dyDescent="0.25">
      <c r="A74" s="174"/>
      <c r="B74" s="1" t="s">
        <v>398</v>
      </c>
      <c r="C74" s="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99"/>
      <c r="AK74" s="1"/>
    </row>
    <row r="75" spans="1:37" ht="18" customHeight="1" x14ac:dyDescent="0.25">
      <c r="A75" s="174"/>
      <c r="B75" s="1" t="s">
        <v>400</v>
      </c>
      <c r="C75" s="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99"/>
      <c r="AK75" s="1"/>
    </row>
    <row r="76" spans="1:37" ht="18" customHeight="1" x14ac:dyDescent="0.25">
      <c r="A76" s="174"/>
      <c r="B76" s="1" t="s">
        <v>402</v>
      </c>
      <c r="C76" s="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99"/>
      <c r="AK76" s="1"/>
    </row>
    <row r="77" spans="1:37" ht="18" customHeight="1" x14ac:dyDescent="0.25">
      <c r="A77" s="174"/>
      <c r="B77" s="1" t="s">
        <v>404</v>
      </c>
      <c r="C77" s="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99"/>
      <c r="AK77" s="1"/>
    </row>
    <row r="78" spans="1:37" ht="18" customHeight="1" x14ac:dyDescent="0.25">
      <c r="A78" s="174"/>
      <c r="B78" s="1" t="s">
        <v>407</v>
      </c>
      <c r="C78" s="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99"/>
      <c r="AK78" s="1"/>
    </row>
    <row r="79" spans="1:37" ht="18" customHeight="1" x14ac:dyDescent="0.25">
      <c r="A79" s="174"/>
      <c r="B79" s="1" t="s">
        <v>409</v>
      </c>
      <c r="C79" s="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99"/>
      <c r="AK79" s="1"/>
    </row>
    <row r="80" spans="1:37" ht="18" customHeight="1" x14ac:dyDescent="0.25">
      <c r="A80" s="174"/>
      <c r="B80" s="1" t="s">
        <v>411</v>
      </c>
      <c r="C80" s="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99"/>
      <c r="AK80" s="1"/>
    </row>
    <row r="81" spans="1:37" ht="18" customHeight="1" x14ac:dyDescent="0.25">
      <c r="A81" s="174"/>
      <c r="B81" s="1" t="s">
        <v>413</v>
      </c>
      <c r="C81" s="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99"/>
      <c r="AK81" s="1"/>
    </row>
    <row r="82" spans="1:37" ht="18" customHeight="1" x14ac:dyDescent="0.25">
      <c r="A82" s="174"/>
      <c r="B82" s="1" t="s">
        <v>415</v>
      </c>
      <c r="C82" s="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99"/>
      <c r="AK82" s="1"/>
    </row>
    <row r="83" spans="1:37" ht="18" customHeight="1" x14ac:dyDescent="0.25">
      <c r="A83" s="174"/>
      <c r="B83" s="1" t="s">
        <v>417</v>
      </c>
      <c r="C83" s="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99"/>
      <c r="AK83" s="1"/>
    </row>
    <row r="84" spans="1:37" ht="18" customHeight="1" x14ac:dyDescent="0.25">
      <c r="A84" s="174"/>
      <c r="B84" s="1" t="s">
        <v>418</v>
      </c>
      <c r="C84" s="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99"/>
      <c r="AK84" s="1"/>
    </row>
    <row r="85" spans="1:37" ht="18" customHeight="1" x14ac:dyDescent="0.25">
      <c r="A85" s="174"/>
      <c r="B85" s="1" t="s">
        <v>419</v>
      </c>
      <c r="C85" s="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99"/>
      <c r="AK85" s="1"/>
    </row>
    <row r="86" spans="1:37" ht="18" customHeight="1" x14ac:dyDescent="0.25">
      <c r="A86" s="174"/>
      <c r="B86" s="1" t="s">
        <v>421</v>
      </c>
      <c r="C86" s="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99"/>
      <c r="AK86" s="1"/>
    </row>
    <row r="87" spans="1:37" ht="18" customHeight="1" x14ac:dyDescent="0.25">
      <c r="A87" s="174"/>
      <c r="B87" s="1" t="s">
        <v>422</v>
      </c>
      <c r="C87" s="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99"/>
      <c r="AK87" s="1"/>
    </row>
    <row r="88" spans="1:37" ht="18" customHeight="1" x14ac:dyDescent="0.25">
      <c r="A88" s="174"/>
      <c r="B88" s="1" t="s">
        <v>423</v>
      </c>
      <c r="C88" s="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99"/>
      <c r="AK88" s="1"/>
    </row>
    <row r="89" spans="1:37" ht="18" customHeight="1" x14ac:dyDescent="0.25">
      <c r="A89" s="174"/>
      <c r="B89" s="1" t="s">
        <v>425</v>
      </c>
      <c r="C89" s="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99"/>
      <c r="AK89" s="1"/>
    </row>
    <row r="90" spans="1:37" ht="18" customHeight="1" x14ac:dyDescent="0.25">
      <c r="A90" s="174"/>
      <c r="B90" s="1" t="s">
        <v>427</v>
      </c>
      <c r="C90" s="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99"/>
      <c r="AK90" s="1"/>
    </row>
    <row r="91" spans="1:37" ht="18" customHeight="1" x14ac:dyDescent="0.25">
      <c r="A91" s="174"/>
      <c r="B91" s="1" t="s">
        <v>428</v>
      </c>
      <c r="C91" s="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99"/>
      <c r="AK91" s="1"/>
    </row>
    <row r="92" spans="1:37" ht="18" customHeight="1" x14ac:dyDescent="0.25">
      <c r="A92" s="174"/>
      <c r="B92" s="1" t="s">
        <v>429</v>
      </c>
      <c r="C92" s="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99"/>
      <c r="AK92" s="1"/>
    </row>
    <row r="93" spans="1:37" ht="18" customHeight="1" x14ac:dyDescent="0.25">
      <c r="A93" s="174"/>
      <c r="B93" s="1" t="s">
        <v>430</v>
      </c>
      <c r="C93" s="8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99"/>
      <c r="AK93" s="1"/>
    </row>
    <row r="94" spans="1:37" ht="18" customHeight="1" x14ac:dyDescent="0.25">
      <c r="A94" s="174"/>
      <c r="B94" s="1" t="s">
        <v>432</v>
      </c>
      <c r="C94" s="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99"/>
      <c r="AK94" s="1"/>
    </row>
    <row r="95" spans="1:37" ht="18" customHeight="1" x14ac:dyDescent="0.25">
      <c r="A95" s="174"/>
      <c r="B95" s="1" t="s">
        <v>434</v>
      </c>
      <c r="C95" s="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99"/>
      <c r="AK95" s="1"/>
    </row>
    <row r="96" spans="1:37" ht="18" customHeight="1" x14ac:dyDescent="0.25">
      <c r="A96" s="174"/>
      <c r="B96" s="1" t="s">
        <v>436</v>
      </c>
      <c r="C96" s="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99"/>
      <c r="AK96" s="1"/>
    </row>
    <row r="97" spans="1:37" ht="18" customHeight="1" x14ac:dyDescent="0.25">
      <c r="A97" s="174"/>
      <c r="B97" s="1" t="s">
        <v>437</v>
      </c>
      <c r="C97" s="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99"/>
      <c r="AK97" s="1"/>
    </row>
    <row r="98" spans="1:37" ht="18" customHeight="1" x14ac:dyDescent="0.25">
      <c r="A98" s="174"/>
      <c r="B98" s="1" t="s">
        <v>438</v>
      </c>
      <c r="C98" s="8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99"/>
      <c r="AK98" s="1"/>
    </row>
    <row r="99" spans="1:37" ht="18" customHeight="1" x14ac:dyDescent="0.25">
      <c r="A99" s="174"/>
      <c r="B99" s="1" t="s">
        <v>440</v>
      </c>
      <c r="C99" s="8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99"/>
      <c r="AK99" s="1"/>
    </row>
    <row r="100" spans="1:37" ht="18" customHeight="1" x14ac:dyDescent="0.25">
      <c r="A100" s="174"/>
      <c r="B100" s="1" t="s">
        <v>441</v>
      </c>
      <c r="C100" s="8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99"/>
      <c r="AK100" s="1"/>
    </row>
    <row r="101" spans="1:37" ht="18" customHeight="1" x14ac:dyDescent="0.25">
      <c r="A101" s="174"/>
      <c r="B101" s="1" t="s">
        <v>443</v>
      </c>
      <c r="C101" s="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99"/>
      <c r="AK101" s="1"/>
    </row>
    <row r="102" spans="1:37" ht="18" customHeight="1" x14ac:dyDescent="0.25">
      <c r="A102" s="174"/>
      <c r="B102" s="1" t="s">
        <v>444</v>
      </c>
      <c r="C102" s="8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99"/>
      <c r="AK102" s="1"/>
    </row>
    <row r="103" spans="1:37" ht="18" customHeight="1" x14ac:dyDescent="0.25">
      <c r="A103" s="174"/>
      <c r="B103" s="1" t="s">
        <v>445</v>
      </c>
      <c r="C103" s="8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99"/>
      <c r="AK103" s="1"/>
    </row>
    <row r="104" spans="1:37" ht="18" customHeight="1" x14ac:dyDescent="0.25">
      <c r="A104" s="174"/>
      <c r="B104" s="1" t="s">
        <v>446</v>
      </c>
      <c r="C104" s="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99"/>
      <c r="AK104" s="1"/>
    </row>
    <row r="105" spans="1:37" ht="18" customHeight="1" x14ac:dyDescent="0.25">
      <c r="A105" s="174"/>
      <c r="B105" s="1" t="s">
        <v>447</v>
      </c>
      <c r="C105" s="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99"/>
      <c r="AK105" s="1"/>
    </row>
    <row r="106" spans="1:37" ht="18" customHeight="1" x14ac:dyDescent="0.25">
      <c r="A106" s="174"/>
      <c r="B106" s="1" t="s">
        <v>449</v>
      </c>
      <c r="C106" s="8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99"/>
      <c r="AK106" s="1"/>
    </row>
    <row r="107" spans="1:37" ht="18" customHeight="1" x14ac:dyDescent="0.25">
      <c r="A107" s="174"/>
      <c r="B107" s="1" t="s">
        <v>451</v>
      </c>
      <c r="C107" s="8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99"/>
      <c r="AK107" s="1"/>
    </row>
    <row r="108" spans="1:37" ht="18" customHeight="1" x14ac:dyDescent="0.25">
      <c r="A108" s="174"/>
      <c r="B108" s="1" t="s">
        <v>453</v>
      </c>
      <c r="C108" s="8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99"/>
      <c r="AK108" s="1"/>
    </row>
    <row r="109" spans="1:37" ht="18" customHeight="1" x14ac:dyDescent="0.25">
      <c r="A109" s="174"/>
      <c r="B109" s="1" t="s">
        <v>455</v>
      </c>
      <c r="C109" s="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99"/>
      <c r="AK109" s="1"/>
    </row>
    <row r="110" spans="1:37" ht="18" customHeight="1" x14ac:dyDescent="0.25">
      <c r="A110" s="174"/>
      <c r="B110" s="1" t="s">
        <v>457</v>
      </c>
      <c r="C110" s="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99"/>
      <c r="AK110" s="1"/>
    </row>
    <row r="111" spans="1:37" ht="18" customHeight="1" x14ac:dyDescent="0.25">
      <c r="A111" s="174"/>
      <c r="B111" s="1" t="s">
        <v>459</v>
      </c>
      <c r="C111" s="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99"/>
      <c r="AK111" s="1"/>
    </row>
    <row r="112" spans="1:37" ht="18" customHeight="1" x14ac:dyDescent="0.25">
      <c r="A112" s="174"/>
      <c r="B112" s="1" t="s">
        <v>461</v>
      </c>
      <c r="C112" s="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99"/>
      <c r="AK112" s="1"/>
    </row>
    <row r="113" spans="1:37" ht="18" customHeight="1" x14ac:dyDescent="0.25">
      <c r="A113" s="174"/>
      <c r="B113" s="1" t="s">
        <v>463</v>
      </c>
      <c r="C113" s="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99"/>
      <c r="AK113" s="1"/>
    </row>
    <row r="114" spans="1:37" ht="18" customHeight="1" x14ac:dyDescent="0.25">
      <c r="A114" s="174"/>
      <c r="B114" s="1" t="s">
        <v>464</v>
      </c>
      <c r="C114" s="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99"/>
      <c r="AK114" s="1"/>
    </row>
    <row r="115" spans="1:37" ht="18" customHeight="1" x14ac:dyDescent="0.25">
      <c r="A115" s="174"/>
      <c r="B115" s="1" t="s">
        <v>466</v>
      </c>
      <c r="C115" s="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99"/>
      <c r="AK115" s="1"/>
    </row>
    <row r="116" spans="1:37" ht="18" customHeight="1" x14ac:dyDescent="0.25">
      <c r="A116" s="174"/>
      <c r="B116" s="1" t="s">
        <v>467</v>
      </c>
      <c r="C116" s="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99"/>
      <c r="AK116" s="1"/>
    </row>
    <row r="117" spans="1:37" ht="18" customHeight="1" x14ac:dyDescent="0.25">
      <c r="A117" s="174"/>
      <c r="B117" s="4" t="s">
        <v>469</v>
      </c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99"/>
      <c r="AK117" s="1"/>
    </row>
    <row r="118" spans="1:37" ht="18" customHeight="1" x14ac:dyDescent="0.25">
      <c r="A118" s="175" t="s">
        <v>692</v>
      </c>
      <c r="B118" s="66" t="s">
        <v>472</v>
      </c>
      <c r="C118" s="80" t="s">
        <v>913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99"/>
      <c r="AK118" s="1"/>
    </row>
    <row r="119" spans="1:37" ht="18" customHeight="1" x14ac:dyDescent="0.25">
      <c r="A119" s="176"/>
      <c r="B119" s="1" t="s">
        <v>474</v>
      </c>
      <c r="C119" s="8" t="s">
        <v>914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99"/>
      <c r="AK119" s="1"/>
    </row>
    <row r="120" spans="1:37" ht="18" customHeight="1" x14ac:dyDescent="0.25">
      <c r="A120" s="176"/>
      <c r="B120" s="1" t="s">
        <v>477</v>
      </c>
      <c r="C120" s="8" t="s">
        <v>913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99"/>
      <c r="AK120" s="1"/>
    </row>
    <row r="121" spans="1:37" ht="18" customHeight="1" x14ac:dyDescent="0.25">
      <c r="A121" s="176"/>
      <c r="B121" s="1" t="s">
        <v>479</v>
      </c>
      <c r="C121" s="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99"/>
      <c r="AK121" s="1"/>
    </row>
    <row r="122" spans="1:37" ht="18" customHeight="1" x14ac:dyDescent="0.25">
      <c r="A122" s="176"/>
      <c r="B122" s="1" t="s">
        <v>480</v>
      </c>
      <c r="C122" s="8" t="s">
        <v>913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99"/>
      <c r="AK122" s="1"/>
    </row>
    <row r="123" spans="1:37" ht="18" customHeight="1" x14ac:dyDescent="0.25">
      <c r="A123" s="176"/>
      <c r="B123" s="1" t="s">
        <v>481</v>
      </c>
      <c r="C123" s="8" t="s">
        <v>913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99"/>
      <c r="AK123" s="1"/>
    </row>
    <row r="124" spans="1:37" ht="18" customHeight="1" x14ac:dyDescent="0.25">
      <c r="A124" s="176"/>
      <c r="B124" s="1" t="s">
        <v>482</v>
      </c>
      <c r="C124" s="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99"/>
      <c r="AK124" s="1"/>
    </row>
    <row r="125" spans="1:37" ht="18" customHeight="1" x14ac:dyDescent="0.25">
      <c r="A125" s="176"/>
      <c r="B125" s="1" t="s">
        <v>960</v>
      </c>
      <c r="C125" s="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99"/>
      <c r="AK125" s="1"/>
    </row>
    <row r="126" spans="1:37" ht="18" customHeight="1" x14ac:dyDescent="0.25">
      <c r="A126" s="176"/>
      <c r="B126" s="1" t="s">
        <v>961</v>
      </c>
      <c r="C126" s="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99"/>
      <c r="AK126" s="1"/>
    </row>
    <row r="127" spans="1:37" ht="18" customHeight="1" x14ac:dyDescent="0.25">
      <c r="A127" s="176"/>
      <c r="B127" s="1" t="s">
        <v>962</v>
      </c>
      <c r="C127" s="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99"/>
      <c r="AK127" s="1"/>
    </row>
    <row r="128" spans="1:37" ht="18" customHeight="1" x14ac:dyDescent="0.25">
      <c r="A128" s="176"/>
      <c r="B128" s="1" t="s">
        <v>963</v>
      </c>
      <c r="C128" s="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99"/>
      <c r="AK128" s="1"/>
    </row>
    <row r="129" spans="1:37" ht="18" customHeight="1" x14ac:dyDescent="0.25">
      <c r="A129" s="176"/>
      <c r="B129" s="1" t="s">
        <v>964</v>
      </c>
      <c r="C129" s="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99"/>
      <c r="AK129" s="1"/>
    </row>
    <row r="130" spans="1:37" ht="18" customHeight="1" x14ac:dyDescent="0.25">
      <c r="A130" s="176"/>
      <c r="B130" s="1" t="s">
        <v>965</v>
      </c>
      <c r="C130" s="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99"/>
      <c r="AK130" s="1"/>
    </row>
    <row r="131" spans="1:37" ht="18" customHeight="1" x14ac:dyDescent="0.25">
      <c r="A131" s="176"/>
      <c r="B131" s="1" t="s">
        <v>966</v>
      </c>
      <c r="C131" s="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99"/>
      <c r="AK131" s="1"/>
    </row>
    <row r="132" spans="1:37" ht="18" customHeight="1" x14ac:dyDescent="0.25">
      <c r="A132" s="176"/>
      <c r="B132" s="1" t="s">
        <v>967</v>
      </c>
      <c r="C132" s="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99"/>
      <c r="AK132" s="1"/>
    </row>
    <row r="133" spans="1:37" ht="18" customHeight="1" x14ac:dyDescent="0.25">
      <c r="A133" s="176"/>
      <c r="B133" s="1" t="s">
        <v>483</v>
      </c>
      <c r="C133" s="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99"/>
      <c r="AK133" s="1"/>
    </row>
    <row r="134" spans="1:37" ht="18" customHeight="1" x14ac:dyDescent="0.25">
      <c r="A134" s="176"/>
      <c r="B134" s="1" t="s">
        <v>484</v>
      </c>
      <c r="C134" s="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99"/>
      <c r="AK134" s="1"/>
    </row>
    <row r="135" spans="1:37" ht="18" customHeight="1" x14ac:dyDescent="0.25">
      <c r="A135" s="176"/>
      <c r="B135" s="1" t="s">
        <v>485</v>
      </c>
      <c r="C135" s="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99"/>
      <c r="AK135" s="1"/>
    </row>
    <row r="136" spans="1:37" ht="18" customHeight="1" x14ac:dyDescent="0.25">
      <c r="A136" s="176"/>
      <c r="B136" s="1" t="s">
        <v>488</v>
      </c>
      <c r="C136" s="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99"/>
      <c r="AK136" s="1"/>
    </row>
    <row r="137" spans="1:37" ht="18" customHeight="1" x14ac:dyDescent="0.25">
      <c r="A137" s="176"/>
      <c r="B137" s="1" t="s">
        <v>489</v>
      </c>
      <c r="C137" s="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99"/>
      <c r="AK137" s="1"/>
    </row>
    <row r="138" spans="1:37" ht="18" customHeight="1" x14ac:dyDescent="0.25">
      <c r="A138" s="176"/>
      <c r="B138" s="1" t="s">
        <v>490</v>
      </c>
      <c r="C138" s="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99"/>
      <c r="AK138" s="1"/>
    </row>
    <row r="139" spans="1:37" ht="18" customHeight="1" x14ac:dyDescent="0.25">
      <c r="A139" s="176"/>
      <c r="B139" s="1" t="s">
        <v>968</v>
      </c>
      <c r="C139" s="8"/>
      <c r="D139" s="1">
        <v>4.3099999999999996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99"/>
      <c r="AK139" s="1"/>
    </row>
    <row r="140" spans="1:37" ht="18" customHeight="1" x14ac:dyDescent="0.25">
      <c r="A140" s="176"/>
      <c r="B140" s="1" t="s">
        <v>495</v>
      </c>
      <c r="C140" s="8"/>
      <c r="D140" s="1">
        <v>4.3099999999999996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99"/>
      <c r="AK140" s="1"/>
    </row>
    <row r="141" spans="1:37" ht="18" customHeight="1" x14ac:dyDescent="0.25">
      <c r="A141" s="176"/>
      <c r="B141" s="4" t="s">
        <v>969</v>
      </c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99"/>
      <c r="AK141" s="1"/>
    </row>
    <row r="142" spans="1:37" ht="18" customHeight="1" x14ac:dyDescent="0.25">
      <c r="A142" s="176"/>
      <c r="B142" s="4" t="s">
        <v>497</v>
      </c>
      <c r="C142" s="9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107"/>
      <c r="AK142" s="4"/>
    </row>
    <row r="143" spans="1:37" ht="18" customHeight="1" x14ac:dyDescent="0.25">
      <c r="A143" s="106" t="s">
        <v>500</v>
      </c>
      <c r="B143" s="1" t="s">
        <v>501</v>
      </c>
      <c r="C143" s="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99"/>
      <c r="AK143" s="1"/>
    </row>
    <row r="144" spans="1:37" ht="18" customHeight="1" x14ac:dyDescent="0.25">
      <c r="A144" s="179" t="s">
        <v>970</v>
      </c>
      <c r="B144" s="5" t="s">
        <v>504</v>
      </c>
      <c r="C144" s="7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108"/>
      <c r="AK144" s="5"/>
    </row>
    <row r="145" spans="1:37" ht="18" customHeight="1" x14ac:dyDescent="0.25">
      <c r="A145" s="179"/>
      <c r="B145" s="5" t="s">
        <v>936</v>
      </c>
      <c r="C145" s="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99"/>
      <c r="AK145" s="1"/>
    </row>
    <row r="146" spans="1:37" ht="18" customHeight="1" x14ac:dyDescent="0.25">
      <c r="A146" s="179"/>
      <c r="B146" s="1" t="s">
        <v>505</v>
      </c>
      <c r="C146" s="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99"/>
      <c r="AK146" s="1"/>
    </row>
    <row r="147" spans="1:37" ht="18" customHeight="1" x14ac:dyDescent="0.25">
      <c r="A147" s="179"/>
      <c r="B147" s="1" t="s">
        <v>506</v>
      </c>
      <c r="C147" s="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99"/>
      <c r="AK147" s="1"/>
    </row>
    <row r="148" spans="1:37" ht="18" customHeight="1" x14ac:dyDescent="0.25">
      <c r="A148" s="179"/>
      <c r="B148" s="1" t="s">
        <v>508</v>
      </c>
      <c r="C148" s="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99"/>
      <c r="AK148" s="1"/>
    </row>
    <row r="149" spans="1:37" ht="18" customHeight="1" x14ac:dyDescent="0.25">
      <c r="A149" s="179"/>
      <c r="B149" s="1" t="s">
        <v>509</v>
      </c>
      <c r="C149" s="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99"/>
      <c r="AK149" s="1"/>
    </row>
    <row r="150" spans="1:37" ht="18" customHeight="1" x14ac:dyDescent="0.25">
      <c r="A150" s="179"/>
      <c r="B150" s="1" t="s">
        <v>510</v>
      </c>
      <c r="C150" s="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99"/>
      <c r="AK150" s="1"/>
    </row>
    <row r="151" spans="1:37" ht="18" customHeight="1" x14ac:dyDescent="0.25">
      <c r="A151" s="179"/>
      <c r="B151" s="1" t="s">
        <v>511</v>
      </c>
      <c r="C151" s="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99"/>
      <c r="AK151" s="1"/>
    </row>
    <row r="152" spans="1:37" ht="18" customHeight="1" x14ac:dyDescent="0.25">
      <c r="A152" s="179"/>
      <c r="B152" s="1" t="s">
        <v>513</v>
      </c>
      <c r="C152" s="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99"/>
      <c r="AK152" s="1"/>
    </row>
    <row r="153" spans="1:37" ht="18" customHeight="1" x14ac:dyDescent="0.25">
      <c r="A153" s="179"/>
      <c r="B153" s="1" t="s">
        <v>515</v>
      </c>
      <c r="C153" s="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99"/>
      <c r="AK153" s="1"/>
    </row>
    <row r="154" spans="1:37" ht="18" customHeight="1" x14ac:dyDescent="0.25">
      <c r="A154" s="179"/>
      <c r="B154" s="1" t="s">
        <v>516</v>
      </c>
      <c r="C154" s="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99"/>
      <c r="AK154" s="1"/>
    </row>
    <row r="155" spans="1:37" ht="18" customHeight="1" x14ac:dyDescent="0.25">
      <c r="A155" s="179"/>
      <c r="B155" s="1" t="s">
        <v>517</v>
      </c>
      <c r="C155" s="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99"/>
      <c r="AK155" s="1"/>
    </row>
    <row r="156" spans="1:37" ht="18" customHeight="1" x14ac:dyDescent="0.25">
      <c r="A156" s="179"/>
      <c r="B156" s="1" t="s">
        <v>518</v>
      </c>
      <c r="C156" s="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99"/>
      <c r="AK156" s="1"/>
    </row>
    <row r="157" spans="1:37" ht="18" customHeight="1" x14ac:dyDescent="0.25">
      <c r="A157" s="179"/>
      <c r="B157" s="1" t="s">
        <v>519</v>
      </c>
      <c r="C157" s="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99"/>
      <c r="AK157" s="1"/>
    </row>
    <row r="158" spans="1:37" ht="18" customHeight="1" x14ac:dyDescent="0.25">
      <c r="A158" s="179"/>
      <c r="B158" s="1" t="s">
        <v>520</v>
      </c>
      <c r="C158" s="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99"/>
      <c r="AK158" s="1"/>
    </row>
    <row r="159" spans="1:37" ht="18" customHeight="1" x14ac:dyDescent="0.25">
      <c r="A159" s="179"/>
      <c r="B159" s="1" t="s">
        <v>523</v>
      </c>
      <c r="C159" s="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99"/>
      <c r="AK159" s="1"/>
    </row>
    <row r="160" spans="1:37" ht="18" customHeight="1" x14ac:dyDescent="0.25">
      <c r="A160" s="179"/>
      <c r="B160" s="1" t="s">
        <v>524</v>
      </c>
      <c r="C160" s="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99"/>
      <c r="AK160" s="1"/>
    </row>
    <row r="161" spans="1:37" ht="18" customHeight="1" x14ac:dyDescent="0.25">
      <c r="A161" s="179"/>
      <c r="B161" s="1" t="s">
        <v>525</v>
      </c>
      <c r="C161" s="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99"/>
      <c r="AK161" s="1"/>
    </row>
    <row r="162" spans="1:37" ht="18" customHeight="1" x14ac:dyDescent="0.25">
      <c r="A162" s="179"/>
      <c r="B162" s="1" t="s">
        <v>527</v>
      </c>
      <c r="C162" s="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99"/>
      <c r="AK162" s="1"/>
    </row>
    <row r="163" spans="1:37" ht="18" customHeight="1" x14ac:dyDescent="0.25">
      <c r="A163" s="179"/>
      <c r="B163" s="1" t="s">
        <v>529</v>
      </c>
      <c r="C163" s="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99"/>
      <c r="AK163" s="1"/>
    </row>
    <row r="164" spans="1:37" ht="18" customHeight="1" x14ac:dyDescent="0.25">
      <c r="A164" s="179"/>
      <c r="B164" s="1" t="s">
        <v>530</v>
      </c>
      <c r="C164" s="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99"/>
      <c r="AK164" s="1"/>
    </row>
    <row r="165" spans="1:37" ht="18" customHeight="1" x14ac:dyDescent="0.25">
      <c r="A165" s="179"/>
      <c r="B165" s="1" t="s">
        <v>531</v>
      </c>
      <c r="C165" s="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99"/>
      <c r="AK165" s="1"/>
    </row>
    <row r="166" spans="1:37" ht="18" customHeight="1" x14ac:dyDescent="0.25">
      <c r="A166" s="179"/>
      <c r="B166" s="1" t="s">
        <v>532</v>
      </c>
      <c r="C166" s="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99"/>
      <c r="AK166" s="1"/>
    </row>
    <row r="167" spans="1:37" ht="18" customHeight="1" x14ac:dyDescent="0.25">
      <c r="A167" s="179"/>
      <c r="B167" s="1" t="s">
        <v>533</v>
      </c>
      <c r="C167" s="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99"/>
      <c r="AK167" s="1"/>
    </row>
    <row r="168" spans="1:37" ht="18" customHeight="1" x14ac:dyDescent="0.25">
      <c r="A168" s="179"/>
      <c r="B168" s="1" t="s">
        <v>534</v>
      </c>
      <c r="C168" s="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99"/>
      <c r="AK168" s="1"/>
    </row>
    <row r="169" spans="1:37" ht="18" customHeight="1" x14ac:dyDescent="0.25">
      <c r="A169" s="179"/>
      <c r="B169" s="1" t="s">
        <v>535</v>
      </c>
      <c r="C169" s="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99"/>
      <c r="AK169" s="1"/>
    </row>
    <row r="170" spans="1:37" ht="18" customHeight="1" x14ac:dyDescent="0.25">
      <c r="A170" s="179"/>
      <c r="B170" s="1" t="s">
        <v>536</v>
      </c>
      <c r="C170" s="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99"/>
      <c r="AK170" s="1"/>
    </row>
    <row r="171" spans="1:37" ht="18" customHeight="1" x14ac:dyDescent="0.25">
      <c r="A171" s="179"/>
      <c r="B171" s="1" t="s">
        <v>537</v>
      </c>
      <c r="C171" s="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99"/>
      <c r="AK171" s="1"/>
    </row>
    <row r="172" spans="1:37" ht="18" customHeight="1" x14ac:dyDescent="0.25">
      <c r="A172" s="179"/>
      <c r="B172" s="1" t="s">
        <v>538</v>
      </c>
      <c r="C172" s="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99"/>
      <c r="AK172" s="1"/>
    </row>
    <row r="173" spans="1:37" ht="18" customHeight="1" x14ac:dyDescent="0.25">
      <c r="A173" s="179"/>
      <c r="B173" s="1" t="s">
        <v>694</v>
      </c>
      <c r="C173" s="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99"/>
      <c r="AK173" s="1"/>
    </row>
    <row r="174" spans="1:37" ht="18" customHeight="1" x14ac:dyDescent="0.25">
      <c r="A174" s="179"/>
      <c r="B174" s="1" t="s">
        <v>695</v>
      </c>
      <c r="C174" s="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99"/>
      <c r="AK174" s="1"/>
    </row>
    <row r="175" spans="1:37" ht="18" customHeight="1" x14ac:dyDescent="0.25">
      <c r="A175" s="179"/>
      <c r="B175" s="1" t="s">
        <v>193</v>
      </c>
      <c r="C175" s="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99"/>
      <c r="AK175" s="1"/>
    </row>
    <row r="176" spans="1:37" ht="18" customHeight="1" x14ac:dyDescent="0.25">
      <c r="A176" s="179"/>
      <c r="B176" s="4" t="s">
        <v>45</v>
      </c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99"/>
      <c r="AK176" s="1"/>
    </row>
    <row r="177" spans="1:37" ht="18" customHeight="1" x14ac:dyDescent="0.25">
      <c r="A177" s="179"/>
      <c r="B177" s="4" t="s">
        <v>208</v>
      </c>
      <c r="C177" s="9"/>
      <c r="D177" s="1">
        <v>81.12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99"/>
      <c r="AK177" s="1"/>
    </row>
    <row r="178" spans="1:37" ht="18" customHeight="1" x14ac:dyDescent="0.25">
      <c r="A178" s="179"/>
      <c r="B178" s="4" t="s">
        <v>934</v>
      </c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99"/>
      <c r="AK178" s="1"/>
    </row>
    <row r="179" spans="1:37" ht="18" customHeight="1" x14ac:dyDescent="0.25">
      <c r="A179" s="179"/>
      <c r="B179" s="9" t="s">
        <v>937</v>
      </c>
      <c r="C179" s="1"/>
      <c r="D179" s="27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99"/>
      <c r="AK179" s="1"/>
    </row>
    <row r="180" spans="1:37" ht="18" customHeight="1" x14ac:dyDescent="0.25">
      <c r="A180" s="179"/>
      <c r="B180" s="4" t="s">
        <v>971</v>
      </c>
      <c r="C180" s="2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99"/>
      <c r="AK180" s="1"/>
    </row>
    <row r="181" spans="1:37" ht="18" customHeight="1" x14ac:dyDescent="0.25">
      <c r="A181" s="179"/>
      <c r="B181" s="4" t="s">
        <v>972</v>
      </c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99"/>
      <c r="AK181" s="1"/>
    </row>
    <row r="182" spans="1:37" ht="18" customHeight="1" x14ac:dyDescent="0.25">
      <c r="A182" s="179"/>
      <c r="B182" s="4" t="s">
        <v>973</v>
      </c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99"/>
      <c r="AK182" s="1"/>
    </row>
    <row r="183" spans="1:37" ht="18" customHeight="1" x14ac:dyDescent="0.25">
      <c r="A183" s="179"/>
      <c r="B183" s="4" t="s">
        <v>937</v>
      </c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99"/>
      <c r="AK183" s="1"/>
    </row>
    <row r="184" spans="1:37" ht="18" customHeight="1" x14ac:dyDescent="0.25">
      <c r="A184" s="179"/>
      <c r="B184" s="4" t="s">
        <v>974</v>
      </c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99"/>
      <c r="AK184" s="1"/>
    </row>
    <row r="185" spans="1:37" ht="18" customHeight="1" x14ac:dyDescent="0.25">
      <c r="A185" s="179"/>
      <c r="B185" s="4" t="s">
        <v>975</v>
      </c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99"/>
      <c r="AK185" s="1"/>
    </row>
    <row r="186" spans="1:37" ht="18" customHeight="1" x14ac:dyDescent="0.25">
      <c r="A186" s="179"/>
      <c r="B186" s="4" t="s">
        <v>976</v>
      </c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99"/>
      <c r="AK186" s="1"/>
    </row>
    <row r="187" spans="1:37" ht="18" customHeight="1" x14ac:dyDescent="0.25">
      <c r="A187" s="179"/>
      <c r="B187" s="4" t="s">
        <v>977</v>
      </c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99"/>
      <c r="AK187" s="1"/>
    </row>
    <row r="188" spans="1:37" ht="18" customHeight="1" x14ac:dyDescent="0.25">
      <c r="A188" s="180"/>
      <c r="B188" s="72" t="s">
        <v>539</v>
      </c>
      <c r="C188" s="8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99"/>
      <c r="AK188" s="1"/>
    </row>
  </sheetData>
  <mergeCells count="15">
    <mergeCell ref="A33:A38"/>
    <mergeCell ref="A2:A9"/>
    <mergeCell ref="A10:A14"/>
    <mergeCell ref="A16:A18"/>
    <mergeCell ref="A20:A28"/>
    <mergeCell ref="A30:A32"/>
    <mergeCell ref="A66:A117"/>
    <mergeCell ref="A118:A142"/>
    <mergeCell ref="A144:A188"/>
    <mergeCell ref="A39:A45"/>
    <mergeCell ref="A46:A48"/>
    <mergeCell ref="A51:A55"/>
    <mergeCell ref="A56:A58"/>
    <mergeCell ref="A60:A62"/>
    <mergeCell ref="A63:A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MAI 2018</vt:lpstr>
      <vt:lpstr>JUIN 2018</vt:lpstr>
      <vt:lpstr>JUILLET 2018</vt:lpstr>
      <vt:lpstr>AOUT 2018</vt:lpstr>
      <vt:lpstr>SEPTEMBRE 2018</vt:lpstr>
      <vt:lpstr>OCTOBRE 2018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MADAME NDIAYE</dc:creator>
  <cp:lastModifiedBy>MADAME NDIAYE</cp:lastModifiedBy>
  <cp:revision/>
  <dcterms:created xsi:type="dcterms:W3CDTF">2018-05-08T14:49:38Z</dcterms:created>
  <dcterms:modified xsi:type="dcterms:W3CDTF">2018-10-03T09:28:16Z</dcterms:modified>
</cp:coreProperties>
</file>