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B9A5BFA0-D1BF-4173-8629-44D7A45AF1CB}" xr6:coauthVersionLast="34" xr6:coauthVersionMax="34" xr10:uidLastSave="{00000000-0000-0000-0000-000000000000}"/>
  <bookViews>
    <workbookView xWindow="0" yWindow="0" windowWidth="19200" windowHeight="6975" firstSheet="1" activeTab="3" xr2:uid="{5A64312D-AE95-497E-9C32-EBF5C11B63BF}"/>
  </bookViews>
  <sheets>
    <sheet name="vendas" sheetId="2" r:id="rId1"/>
    <sheet name="simulações" sheetId="1" r:id="rId2"/>
    <sheet name="simulações 2" sheetId="3" r:id="rId3"/>
    <sheet name="simulações 3" sheetId="4" r:id="rId4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 localSheetId="2">'simulações 2'!$C$4</definedName>
    <definedName name="TaxaDeCrescimentoDeQuantidadeDeVendas" localSheetId="3">'simulações 3'!$C$6</definedName>
    <definedName name="TaxaDeCrescimentoDeQuantidadeDeVendas">simulações!$C$4</definedName>
    <definedName name="TicketMedio" localSheetId="2">'simulações 2'!$C$3</definedName>
    <definedName name="TicketMedio" localSheetId="3">'simulações 3'!$C$5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C10" i="4" s="1"/>
  <c r="D10" i="4" s="1"/>
  <c r="C6" i="4"/>
  <c r="D11" i="4" s="1"/>
  <c r="E11" i="4" s="1"/>
  <c r="F11" i="4" s="1"/>
  <c r="G11" i="4" s="1"/>
  <c r="D9" i="4"/>
  <c r="E9" i="4" s="1"/>
  <c r="C8" i="4"/>
  <c r="D9" i="3"/>
  <c r="E9" i="3" s="1"/>
  <c r="F9" i="3" s="1"/>
  <c r="G9" i="3" s="1"/>
  <c r="C8" i="3"/>
  <c r="D8" i="3" s="1"/>
  <c r="D7" i="3"/>
  <c r="E7" i="3" s="1"/>
  <c r="C6" i="3"/>
  <c r="D9" i="1"/>
  <c r="C8" i="1"/>
  <c r="C12" i="4" l="1"/>
  <c r="F9" i="4"/>
  <c r="E8" i="4"/>
  <c r="E10" i="4"/>
  <c r="D12" i="4"/>
  <c r="H11" i="4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D8" i="4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F7" i="3"/>
  <c r="E6" i="3"/>
  <c r="E8" i="3"/>
  <c r="D10" i="3"/>
  <c r="C10" i="3"/>
  <c r="D6" i="3"/>
  <c r="C6" i="1"/>
  <c r="D8" i="1"/>
  <c r="D10" i="1" s="1"/>
  <c r="D7" i="1"/>
  <c r="D6" i="1" s="1"/>
  <c r="C10" i="1"/>
  <c r="V11" i="4" l="1"/>
  <c r="E12" i="4"/>
  <c r="F10" i="4"/>
  <c r="F8" i="4"/>
  <c r="G9" i="4"/>
  <c r="V9" i="3"/>
  <c r="F8" i="3"/>
  <c r="E10" i="3"/>
  <c r="G7" i="3"/>
  <c r="F6" i="3"/>
  <c r="E9" i="1"/>
  <c r="F9" i="1" s="1"/>
  <c r="G9" i="1" s="1"/>
  <c r="E8" i="1"/>
  <c r="F8" i="1" s="1"/>
  <c r="G8" i="1" s="1"/>
  <c r="E7" i="1"/>
  <c r="F8" i="2"/>
  <c r="F5" i="2"/>
  <c r="G8" i="4" l="1"/>
  <c r="H9" i="4"/>
  <c r="F12" i="4"/>
  <c r="G10" i="4"/>
  <c r="G8" i="3"/>
  <c r="F10" i="3"/>
  <c r="H7" i="3"/>
  <c r="G6" i="3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G12" i="4" l="1"/>
  <c r="H10" i="4"/>
  <c r="H8" i="4"/>
  <c r="I9" i="4"/>
  <c r="H6" i="3"/>
  <c r="I7" i="3"/>
  <c r="G10" i="3"/>
  <c r="H8" i="3"/>
  <c r="H7" i="1"/>
  <c r="G6" i="1"/>
  <c r="I9" i="1"/>
  <c r="H10" i="1"/>
  <c r="F6" i="1"/>
  <c r="F4" i="2"/>
  <c r="F3" i="2"/>
  <c r="I8" i="4" l="1"/>
  <c r="J9" i="4"/>
  <c r="H12" i="4"/>
  <c r="I10" i="4"/>
  <c r="H10" i="3"/>
  <c r="I8" i="3"/>
  <c r="I6" i="3"/>
  <c r="J7" i="3"/>
  <c r="I7" i="1"/>
  <c r="H6" i="1"/>
  <c r="J9" i="1"/>
  <c r="I10" i="1"/>
  <c r="J10" i="4" l="1"/>
  <c r="I12" i="4"/>
  <c r="K9" i="4"/>
  <c r="J8" i="4"/>
  <c r="K7" i="3"/>
  <c r="J6" i="3"/>
  <c r="I10" i="3"/>
  <c r="J8" i="3"/>
  <c r="J7" i="1"/>
  <c r="I6" i="1"/>
  <c r="K9" i="1"/>
  <c r="J10" i="1"/>
  <c r="L9" i="4" l="1"/>
  <c r="K8" i="4"/>
  <c r="K10" i="4"/>
  <c r="J12" i="4"/>
  <c r="J10" i="3"/>
  <c r="K8" i="3"/>
  <c r="L7" i="3"/>
  <c r="K6" i="3"/>
  <c r="K7" i="1"/>
  <c r="J6" i="1"/>
  <c r="L9" i="1"/>
  <c r="K10" i="1"/>
  <c r="L10" i="4" l="1"/>
  <c r="K12" i="4"/>
  <c r="M9" i="4"/>
  <c r="L8" i="4"/>
  <c r="M7" i="3"/>
  <c r="L6" i="3"/>
  <c r="L8" i="3"/>
  <c r="K10" i="3"/>
  <c r="L7" i="1"/>
  <c r="K6" i="1"/>
  <c r="M9" i="1"/>
  <c r="L10" i="1"/>
  <c r="N9" i="4" l="1"/>
  <c r="M8" i="4"/>
  <c r="L12" i="4"/>
  <c r="M10" i="4"/>
  <c r="M8" i="3"/>
  <c r="L10" i="3"/>
  <c r="N7" i="3"/>
  <c r="M6" i="3"/>
  <c r="M7" i="1"/>
  <c r="L6" i="1"/>
  <c r="N9" i="1"/>
  <c r="M10" i="1"/>
  <c r="M12" i="4" l="1"/>
  <c r="N10" i="4"/>
  <c r="N8" i="4"/>
  <c r="O9" i="4"/>
  <c r="O7" i="3"/>
  <c r="N6" i="3"/>
  <c r="N8" i="3"/>
  <c r="M10" i="3"/>
  <c r="N7" i="1"/>
  <c r="M6" i="1"/>
  <c r="O9" i="1"/>
  <c r="N10" i="1"/>
  <c r="O8" i="4" l="1"/>
  <c r="P9" i="4"/>
  <c r="N12" i="4"/>
  <c r="O10" i="4"/>
  <c r="N10" i="3"/>
  <c r="O8" i="3"/>
  <c r="O6" i="3"/>
  <c r="P7" i="3"/>
  <c r="O7" i="1"/>
  <c r="N6" i="1"/>
  <c r="P9" i="1"/>
  <c r="O10" i="1"/>
  <c r="O12" i="4" l="1"/>
  <c r="P10" i="4"/>
  <c r="Q9" i="4"/>
  <c r="P8" i="4"/>
  <c r="P6" i="3"/>
  <c r="Q7" i="3"/>
  <c r="O10" i="3"/>
  <c r="P8" i="3"/>
  <c r="P7" i="1"/>
  <c r="O6" i="1"/>
  <c r="Q9" i="1"/>
  <c r="P10" i="1"/>
  <c r="R9" i="4" l="1"/>
  <c r="Q8" i="4"/>
  <c r="P12" i="4"/>
  <c r="Q10" i="4"/>
  <c r="P10" i="3"/>
  <c r="Q8" i="3"/>
  <c r="Q6" i="3"/>
  <c r="R7" i="3"/>
  <c r="Q7" i="1"/>
  <c r="P6" i="1"/>
  <c r="R9" i="1"/>
  <c r="V8" i="1" s="1"/>
  <c r="Q10" i="1"/>
  <c r="R10" i="4" l="1"/>
  <c r="Q12" i="4"/>
  <c r="S9" i="4"/>
  <c r="R8" i="4"/>
  <c r="R6" i="3"/>
  <c r="S7" i="3"/>
  <c r="Q10" i="3"/>
  <c r="R8" i="3"/>
  <c r="R7" i="1"/>
  <c r="Q6" i="1"/>
  <c r="S9" i="1"/>
  <c r="R10" i="1"/>
  <c r="V11" i="1" s="1"/>
  <c r="V9" i="1"/>
  <c r="V10" i="1" s="1"/>
  <c r="T9" i="4" l="1"/>
  <c r="T8" i="4" s="1"/>
  <c r="S8" i="4"/>
  <c r="S10" i="4"/>
  <c r="R12" i="4"/>
  <c r="V13" i="4" s="1"/>
  <c r="V10" i="4"/>
  <c r="V12" i="4" s="1"/>
  <c r="S8" i="3"/>
  <c r="R10" i="3"/>
  <c r="V11" i="3" s="1"/>
  <c r="V8" i="3"/>
  <c r="V10" i="3" s="1"/>
  <c r="T7" i="3"/>
  <c r="T6" i="3" s="1"/>
  <c r="S6" i="3"/>
  <c r="V12" i="1"/>
  <c r="B2" i="1" s="1"/>
  <c r="B15" i="1"/>
  <c r="S7" i="1"/>
  <c r="R6" i="1"/>
  <c r="T9" i="1"/>
  <c r="T10" i="1" s="1"/>
  <c r="S10" i="1"/>
  <c r="V14" i="4" l="1"/>
  <c r="B4" i="4" s="1"/>
  <c r="T10" i="4"/>
  <c r="T12" i="4" s="1"/>
  <c r="S12" i="4"/>
  <c r="V12" i="3"/>
  <c r="B2" i="3" s="1"/>
  <c r="T8" i="3"/>
  <c r="T10" i="3" s="1"/>
  <c r="S10" i="3"/>
  <c r="T7" i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<sst xmlns="http://schemas.openxmlformats.org/spreadsheetml/2006/main" count="1769" uniqueCount="24">
  <si>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</si>
  <si>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</si>
  <si>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</si>
  <si>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</si>
  <si>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</si>
  <si>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</si>
  <si>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</si>
  <si>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</si>
  <si>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</si>
  <si>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</si>
  <si>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</si>
  <si>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</si>
  <si>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</si>
  <si>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</si>
  <si>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</si>
  <si>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</si>
  <si>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</si>
  <si>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</si>
  <si>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</si>
  <si>
    <t>Receita 2019 - Cenários</t>
  </si>
  <si>
    <t>Base</t>
  </si>
  <si>
    <t>Conservador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</si>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</sst>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7" fillId="0" borderId="0" xfId="0" applyFont="1"/>
    <xf numFmtId="9" fontId="7" fillId="0" borderId="0" xfId="0" applyNumberFormat="1" applyFont="1"/>
    <xf numFmtId="0" fontId="0" fillId="0" borderId="0" xfId="0" applyFont="1"/>
    <xf numFmtId="44" fontId="5" fillId="0" borderId="0" xfId="0" applyNumberFormat="1" applyFont="1"/>
    <xf numFmtId="0" fontId="2" fillId="2" borderId="0" xfId="3" applyFont="1"/>
    <xf numFmtId="44" fontId="6" fillId="0" borderId="0" xfId="0" applyNumberFormat="1" applyFont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1" fillId="3" borderId="0" xfId="5" applyNumberFormat="1"/>
    <xf numFmtId="44" fontId="1" fillId="3" borderId="5" xfId="5" applyNumberFormat="1" applyBorder="1"/>
    <xf numFmtId="44" fontId="1" fillId="3" borderId="0" xfId="5" applyNumberFormat="1" applyBorder="1"/>
    <xf numFmtId="44" fontId="1" fillId="3" borderId="6" xfId="5" applyNumberFormat="1" applyBorder="1"/>
    <xf numFmtId="9" fontId="1" fillId="3" borderId="0" xfId="5" applyNumberFormat="1"/>
    <xf numFmtId="44" fontId="1" fillId="3" borderId="3" xfId="5" applyNumberFormat="1" applyBorder="1"/>
    <xf numFmtId="44" fontId="1" fillId="3" borderId="8" xfId="5" applyNumberFormat="1" applyBorder="1"/>
    <xf numFmtId="44" fontId="2" fillId="3" borderId="0" xfId="5" applyNumberFormat="1" applyFont="1" applyBorder="1"/>
    <xf numFmtId="9" fontId="7" fillId="0" borderId="0" xfId="4" applyFont="1"/>
  </cellXfs>
  <cellStyles count="6">
    <cellStyle name="20% - Ênfase1" xfId="3" builtinId="30"/>
    <cellStyle name="60% - Ênfase3" xfId="5" builtinId="40"/>
    <cellStyle name="Moeda" xfId="1" builtinId="4"/>
    <cellStyle name="Normal" xfId="0" builtinId="0"/>
    <cellStyle name="Porcentagem" xfId="4" builtinId="5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workbookViewId="0">
      <selection activeCell="C14" sqref="C14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150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150</v>
      </c>
      <c r="D8" s="13">
        <f>C8</f>
        <v>150</v>
      </c>
      <c r="E8" s="13">
        <f>D8</f>
        <v>150</v>
      </c>
      <c r="F8" s="13">
        <f>E8</f>
        <v>150</v>
      </c>
      <c r="G8" s="13">
        <f t="shared" ref="G8:T8" si="2">F8</f>
        <v>150</v>
      </c>
      <c r="H8" s="13">
        <f t="shared" si="2"/>
        <v>150</v>
      </c>
      <c r="I8" s="13">
        <f t="shared" si="2"/>
        <v>150</v>
      </c>
      <c r="J8" s="13">
        <f t="shared" si="2"/>
        <v>150</v>
      </c>
      <c r="K8" s="13">
        <f t="shared" si="2"/>
        <v>150</v>
      </c>
      <c r="L8" s="13">
        <f t="shared" si="2"/>
        <v>150</v>
      </c>
      <c r="M8" s="13">
        <f t="shared" si="2"/>
        <v>150</v>
      </c>
      <c r="N8" s="13">
        <f t="shared" si="2"/>
        <v>150</v>
      </c>
      <c r="O8" s="13">
        <f t="shared" si="2"/>
        <v>150</v>
      </c>
      <c r="P8" s="13">
        <f t="shared" si="2"/>
        <v>150</v>
      </c>
      <c r="Q8" s="13">
        <f t="shared" si="2"/>
        <v>150</v>
      </c>
      <c r="R8" s="13">
        <f t="shared" si="2"/>
        <v>150</v>
      </c>
      <c r="S8" s="13">
        <f t="shared" si="2"/>
        <v>150</v>
      </c>
      <c r="T8" s="13">
        <f t="shared" si="2"/>
        <v>150</v>
      </c>
      <c r="U8" s="13"/>
      <c r="V8" s="13">
        <f>SUMPRODUCT(G8:R8,G9:R9)/SUM(G9:R9)</f>
        <v>150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1500000</v>
      </c>
      <c r="D10" s="17">
        <f>D8*D9</f>
        <v>1575000</v>
      </c>
      <c r="E10" s="17">
        <f>E8*E9</f>
        <v>1653750</v>
      </c>
      <c r="F10" s="17">
        <f>F8*F9</f>
        <v>1736437.5</v>
      </c>
      <c r="G10" s="17">
        <f t="shared" ref="G10:T10" si="3">G8*G9</f>
        <v>1823259.375</v>
      </c>
      <c r="H10" s="17">
        <f t="shared" si="3"/>
        <v>1914422.3437500002</v>
      </c>
      <c r="I10" s="17">
        <f t="shared" si="3"/>
        <v>2010143.4609375002</v>
      </c>
      <c r="J10" s="17">
        <f t="shared" si="3"/>
        <v>2110650.6339843753</v>
      </c>
      <c r="K10" s="17">
        <f t="shared" si="3"/>
        <v>2216183.1656835941</v>
      </c>
      <c r="L10" s="17">
        <f t="shared" si="3"/>
        <v>2326992.3239677739</v>
      </c>
      <c r="M10" s="17">
        <f t="shared" si="3"/>
        <v>2443341.9401661628</v>
      </c>
      <c r="N10" s="17">
        <f t="shared" si="3"/>
        <v>2565509.0371744707</v>
      </c>
      <c r="O10" s="17">
        <f t="shared" si="3"/>
        <v>2693784.4890331947</v>
      </c>
      <c r="P10" s="17">
        <f t="shared" si="3"/>
        <v>2828473.7134848544</v>
      </c>
      <c r="Q10" s="17">
        <f t="shared" si="3"/>
        <v>2969897.3991590976</v>
      </c>
      <c r="R10" s="17">
        <f t="shared" si="3"/>
        <v>3118392.2691170522</v>
      </c>
      <c r="S10" s="17">
        <f t="shared" si="3"/>
        <v>3274311.8825729052</v>
      </c>
      <c r="T10" s="17">
        <f t="shared" si="3"/>
        <v>3438027.4767015502</v>
      </c>
      <c r="U10" s="17"/>
      <c r="V10" s="17">
        <f>V8*V9</f>
        <v>29021050.151458077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29021050.151458077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19</v>
      </c>
      <c r="E14" s="12"/>
    </row>
    <row r="15" spans="2:22" x14ac:dyDescent="0.25">
      <c r="B15" s="21">
        <f>V10</f>
        <v>29021050.151458077</v>
      </c>
      <c r="C15" s="12">
        <v>-0.05</v>
      </c>
      <c r="D15" s="12">
        <v>0</v>
      </c>
      <c r="E15" s="12">
        <v>0.05</v>
      </c>
      <c r="F15" s="37">
        <v>0.1</v>
      </c>
      <c r="G15" s="12">
        <v>0.15</v>
      </c>
    </row>
    <row r="16" spans="2:22" x14ac:dyDescent="0.25">
      <c r="B16" s="23">
        <v>80</v>
      </c>
      <c r="C16" s="24">
        <f t="dataTable" ref="C16:G20" dt2D="1" dtr="1" r1="C4" r2="C3"/>
        <v>5990073.3015717473</v>
      </c>
      <c r="D16" s="25">
        <v>9600000</v>
      </c>
      <c r="E16" s="25">
        <v>15477893.414110973</v>
      </c>
      <c r="F16" s="38">
        <v>25046983.890857752</v>
      </c>
      <c r="G16" s="26">
        <v>40579277.992195591</v>
      </c>
    </row>
    <row r="17" spans="2:7" x14ac:dyDescent="0.25">
      <c r="B17" s="3">
        <v>90</v>
      </c>
      <c r="C17" s="27">
        <v>6738832.4642682159</v>
      </c>
      <c r="D17" s="28">
        <v>10800000</v>
      </c>
      <c r="E17" s="28">
        <v>17412630.090874843</v>
      </c>
      <c r="F17" s="35">
        <v>28177856.877214972</v>
      </c>
      <c r="G17" s="29">
        <v>45651687.741220027</v>
      </c>
    </row>
    <row r="18" spans="2:7" x14ac:dyDescent="0.25">
      <c r="B18" s="33">
        <v>100</v>
      </c>
      <c r="C18" s="34">
        <v>7487591.6269646846</v>
      </c>
      <c r="D18" s="35">
        <v>12000000</v>
      </c>
      <c r="E18" s="35">
        <v>19347366.767638717</v>
      </c>
      <c r="F18" s="40">
        <v>31308729.863572188</v>
      </c>
      <c r="G18" s="36">
        <v>50724097.490244478</v>
      </c>
    </row>
    <row r="19" spans="2:7" x14ac:dyDescent="0.25">
      <c r="B19" s="3">
        <v>110</v>
      </c>
      <c r="C19" s="27">
        <v>8236350.7896611523</v>
      </c>
      <c r="D19" s="28">
        <v>13200000</v>
      </c>
      <c r="E19" s="28">
        <v>21282103.44440259</v>
      </c>
      <c r="F19" s="35">
        <v>34439602.849929415</v>
      </c>
      <c r="G19" s="29">
        <v>55796507.239268929</v>
      </c>
    </row>
    <row r="20" spans="2:7" x14ac:dyDescent="0.25">
      <c r="B20" s="3">
        <v>120</v>
      </c>
      <c r="C20" s="30">
        <v>8985109.95235762</v>
      </c>
      <c r="D20" s="31">
        <v>14400000</v>
      </c>
      <c r="E20" s="31">
        <v>23216840.12116646</v>
      </c>
      <c r="F20" s="39">
        <v>37570475.836286627</v>
      </c>
      <c r="G20" s="32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E9DD-92B6-47FB-8874-46D44794310D}">
  <dimension ref="B2:V12"/>
  <sheetViews>
    <sheetView workbookViewId="0">
      <selection activeCell="B3" sqref="B3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90</v>
      </c>
    </row>
    <row r="4" spans="2:22" x14ac:dyDescent="0.25">
      <c r="B4" s="20" t="s">
        <v>12</v>
      </c>
      <c r="C4" s="19">
        <v>0.05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90</v>
      </c>
      <c r="D8" s="13">
        <f>C8</f>
        <v>90</v>
      </c>
      <c r="E8" s="13">
        <f>D8</f>
        <v>90</v>
      </c>
      <c r="F8" s="13">
        <f>E8</f>
        <v>90</v>
      </c>
      <c r="G8" s="13">
        <f t="shared" ref="G8:T8" si="2">F8</f>
        <v>90</v>
      </c>
      <c r="H8" s="13">
        <f t="shared" si="2"/>
        <v>90</v>
      </c>
      <c r="I8" s="13">
        <f t="shared" si="2"/>
        <v>90</v>
      </c>
      <c r="J8" s="13">
        <f t="shared" si="2"/>
        <v>90</v>
      </c>
      <c r="K8" s="13">
        <f t="shared" si="2"/>
        <v>90</v>
      </c>
      <c r="L8" s="13">
        <f t="shared" si="2"/>
        <v>90</v>
      </c>
      <c r="M8" s="13">
        <f t="shared" si="2"/>
        <v>90</v>
      </c>
      <c r="N8" s="13">
        <f t="shared" si="2"/>
        <v>90</v>
      </c>
      <c r="O8" s="13">
        <f t="shared" si="2"/>
        <v>90</v>
      </c>
      <c r="P8" s="13">
        <f t="shared" si="2"/>
        <v>90</v>
      </c>
      <c r="Q8" s="13">
        <f t="shared" si="2"/>
        <v>90</v>
      </c>
      <c r="R8" s="13">
        <f t="shared" si="2"/>
        <v>90</v>
      </c>
      <c r="S8" s="13">
        <f t="shared" si="2"/>
        <v>90</v>
      </c>
      <c r="T8" s="13">
        <f t="shared" si="2"/>
        <v>90</v>
      </c>
      <c r="U8" s="13"/>
      <c r="V8" s="13">
        <f>SUMPRODUCT(G8:R8,G9:R9)/SUM(G9:R9)</f>
        <v>89.999999999999986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10500</v>
      </c>
      <c r="E9" s="13">
        <f>D9*(1+TaxaDeCrescimentoDeQuantidadeDeVendas)</f>
        <v>11025</v>
      </c>
      <c r="F9" s="13">
        <f>E9*(1+TaxaDeCrescimentoDeQuantidadeDeVendas)</f>
        <v>11576.25</v>
      </c>
      <c r="G9" s="13">
        <f>F9*(1+TaxaDeCrescimentoDeQuantidadeDeVendas)</f>
        <v>12155.0625</v>
      </c>
      <c r="H9" s="13">
        <f>G9*(1+TaxaDeCrescimentoDeQuantidadeDeVendas)</f>
        <v>12762.815625000001</v>
      </c>
      <c r="I9" s="13">
        <f>H9*(1+TaxaDeCrescimentoDeQuantidadeDeVendas)</f>
        <v>13400.956406250001</v>
      </c>
      <c r="J9" s="13">
        <f>I9*(1+TaxaDeCrescimentoDeQuantidadeDeVendas)</f>
        <v>14071.004226562502</v>
      </c>
      <c r="K9" s="13">
        <f>J9*(1+TaxaDeCrescimentoDeQuantidadeDeVendas)</f>
        <v>14774.554437890627</v>
      </c>
      <c r="L9" s="13">
        <f>K9*(1+TaxaDeCrescimentoDeQuantidadeDeVendas)</f>
        <v>15513.28215978516</v>
      </c>
      <c r="M9" s="13">
        <f>L9*(1+TaxaDeCrescimentoDeQuantidadeDeVendas)</f>
        <v>16288.946267774418</v>
      </c>
      <c r="N9" s="13">
        <f>M9*(1+TaxaDeCrescimentoDeQuantidadeDeVendas)</f>
        <v>17103.393581163138</v>
      </c>
      <c r="O9" s="13">
        <f>N9*(1+TaxaDeCrescimentoDeQuantidadeDeVendas)</f>
        <v>17958.563260221297</v>
      </c>
      <c r="P9" s="13">
        <f>O9*(1+TaxaDeCrescimentoDeQuantidadeDeVendas)</f>
        <v>18856.491423232364</v>
      </c>
      <c r="Q9" s="13">
        <f>P9*(1+TaxaDeCrescimentoDeQuantidadeDeVendas)</f>
        <v>19799.315994393983</v>
      </c>
      <c r="R9" s="13">
        <f>Q9*(1+TaxaDeCrescimentoDeQuantidadeDeVendas)</f>
        <v>20789.281794113682</v>
      </c>
      <c r="S9" s="13">
        <f>R9*(1+TaxaDeCrescimentoDeQuantidadeDeVendas)</f>
        <v>21828.745883819367</v>
      </c>
      <c r="T9" s="13">
        <f>S9*(1+TaxaDeCrescimentoDeQuantidadeDeVendas)</f>
        <v>22920.183178010335</v>
      </c>
      <c r="U9" s="13"/>
      <c r="V9" s="13">
        <f>SUM(G9:R9)</f>
        <v>193473.66767638718</v>
      </c>
    </row>
    <row r="10" spans="2:22" ht="15.75" thickBot="1" x14ac:dyDescent="0.3">
      <c r="B10" s="16" t="s">
        <v>10</v>
      </c>
      <c r="C10" s="17">
        <f>C8*C9</f>
        <v>900000</v>
      </c>
      <c r="D10" s="17">
        <f>D8*D9</f>
        <v>945000</v>
      </c>
      <c r="E10" s="17">
        <f>E8*E9</f>
        <v>992250</v>
      </c>
      <c r="F10" s="17">
        <f>F8*F9</f>
        <v>1041862.5</v>
      </c>
      <c r="G10" s="17">
        <f t="shared" ref="G10:T10" si="3">G8*G9</f>
        <v>1093955.625</v>
      </c>
      <c r="H10" s="17">
        <f t="shared" si="3"/>
        <v>1148653.40625</v>
      </c>
      <c r="I10" s="17">
        <f t="shared" si="3"/>
        <v>1206086.0765625001</v>
      </c>
      <c r="J10" s="17">
        <f t="shared" si="3"/>
        <v>1266390.3803906252</v>
      </c>
      <c r="K10" s="17">
        <f t="shared" si="3"/>
        <v>1329709.8994101565</v>
      </c>
      <c r="L10" s="17">
        <f t="shared" si="3"/>
        <v>1396195.3943806645</v>
      </c>
      <c r="M10" s="17">
        <f t="shared" si="3"/>
        <v>1466005.1640996975</v>
      </c>
      <c r="N10" s="17">
        <f t="shared" si="3"/>
        <v>1539305.4223046824</v>
      </c>
      <c r="O10" s="17">
        <f t="shared" si="3"/>
        <v>1616270.6934199168</v>
      </c>
      <c r="P10" s="17">
        <f t="shared" si="3"/>
        <v>1697084.2280909128</v>
      </c>
      <c r="Q10" s="17">
        <f t="shared" si="3"/>
        <v>1781938.4394954585</v>
      </c>
      <c r="R10" s="17">
        <f t="shared" si="3"/>
        <v>1871035.3614702313</v>
      </c>
      <c r="S10" s="17">
        <f t="shared" si="3"/>
        <v>1964587.1295437431</v>
      </c>
      <c r="T10" s="17">
        <f t="shared" si="3"/>
        <v>2062816.4860209301</v>
      </c>
      <c r="U10" s="17"/>
      <c r="V10" s="17">
        <f>V8*V9</f>
        <v>17412630.090874843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17412630.090874843</v>
      </c>
    </row>
    <row r="12" spans="2:22" x14ac:dyDescent="0.25">
      <c r="V12">
        <f>ROUND(V11-V10,2)</f>
        <v>0</v>
      </c>
    </row>
  </sheetData>
  <protectedRanges>
    <protectedRange sqref="C3:C4" name="Premissa"/>
  </protectedRanges>
  <scenarios current="0" show="0">
    <scenario name="Conservador" locked="1" count="2" user="PinkStudio" comment="Criado por PinkStudio em 12/09/2018">
      <inputCells r="C3" val="90"/>
      <inputCells r="C4" val="0,05" numFmtId="9"/>
    </scenario>
    <scenario name="Agressivo" locked="1" count="2" user="PinkStudio" comment="Criado por PinkStudio em 12/09/2018">
      <inputCells r="C3" val="110"/>
      <inputCells r="C4" val="0,15" numFmtId="9"/>
    </scenario>
    <scenario name="Base" locked="1" count="2" user="PinkStudio" comment="Criado por PinkStudio em 12/09/2018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D530-DE15-4151-9564-AD5BAA85DDFB}">
  <dimension ref="B2:V14"/>
  <sheetViews>
    <sheetView tabSelected="1" workbookViewId="0">
      <selection activeCell="C5" sqref="C5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">
        <v>23</v>
      </c>
      <c r="C2" s="18" t="s">
        <v>20</v>
      </c>
    </row>
    <row r="4" spans="2:22" x14ac:dyDescent="0.25">
      <c r="B4" t="str">
        <f>IF($V$14=0,"","Existe um erro de validação!!!!!")</f>
        <v/>
      </c>
      <c r="C4" t="s">
        <v>18</v>
      </c>
      <c r="E4" t="s">
        <v>21</v>
      </c>
      <c r="F4" t="s">
        <v>20</v>
      </c>
      <c r="G4" t="s">
        <v>22</v>
      </c>
    </row>
    <row r="5" spans="2:22" x14ac:dyDescent="0.25">
      <c r="B5" t="s">
        <v>17</v>
      </c>
      <c r="C5" s="18">
        <f>HLOOKUP($C$2,E$4:G5,2,FALSE)</f>
        <v>100</v>
      </c>
      <c r="E5">
        <v>90</v>
      </c>
      <c r="F5">
        <v>100</v>
      </c>
      <c r="G5">
        <v>110</v>
      </c>
    </row>
    <row r="6" spans="2:22" x14ac:dyDescent="0.25">
      <c r="B6" s="20" t="s">
        <v>12</v>
      </c>
      <c r="C6" s="41">
        <f>HLOOKUP($C$2,E$4:G6,3,FALSE)</f>
        <v>0.1</v>
      </c>
      <c r="E6" s="12">
        <v>-0.05</v>
      </c>
      <c r="F6" s="12">
        <v>0.1</v>
      </c>
      <c r="G6" s="12">
        <v>0.1</v>
      </c>
      <c r="H6" s="12"/>
    </row>
    <row r="7" spans="2:22" x14ac:dyDescent="0.25">
      <c r="C7" s="12"/>
    </row>
    <row r="8" spans="2:22" x14ac:dyDescent="0.25">
      <c r="B8" s="13"/>
      <c r="C8" s="13">
        <f>YEAR(C9)</f>
        <v>2018</v>
      </c>
      <c r="D8" s="13">
        <f>YEAR(D9)</f>
        <v>2018</v>
      </c>
      <c r="E8" s="13">
        <f>YEAR(E9)</f>
        <v>2018</v>
      </c>
      <c r="F8" s="13">
        <f>YEAR(F9)</f>
        <v>2018</v>
      </c>
      <c r="G8" s="13">
        <f t="shared" ref="G8:T8" si="0">YEAR(G9)</f>
        <v>2019</v>
      </c>
      <c r="H8" s="13">
        <f t="shared" si="0"/>
        <v>2019</v>
      </c>
      <c r="I8" s="13">
        <f t="shared" si="0"/>
        <v>2019</v>
      </c>
      <c r="J8" s="13">
        <f t="shared" si="0"/>
        <v>2019</v>
      </c>
      <c r="K8" s="13">
        <f t="shared" si="0"/>
        <v>2019</v>
      </c>
      <c r="L8" s="13">
        <f t="shared" si="0"/>
        <v>2019</v>
      </c>
      <c r="M8" s="13">
        <f t="shared" si="0"/>
        <v>2019</v>
      </c>
      <c r="N8" s="13">
        <f t="shared" si="0"/>
        <v>2019</v>
      </c>
      <c r="O8" s="13">
        <f t="shared" si="0"/>
        <v>2019</v>
      </c>
      <c r="P8" s="13">
        <f t="shared" si="0"/>
        <v>2019</v>
      </c>
      <c r="Q8" s="13">
        <f t="shared" si="0"/>
        <v>2019</v>
      </c>
      <c r="R8" s="13">
        <f t="shared" si="0"/>
        <v>2019</v>
      </c>
      <c r="S8" s="13">
        <f t="shared" si="0"/>
        <v>2020</v>
      </c>
      <c r="T8" s="13">
        <f t="shared" si="0"/>
        <v>2020</v>
      </c>
      <c r="U8" s="13"/>
      <c r="V8" s="13">
        <v>2019</v>
      </c>
    </row>
    <row r="9" spans="2:22" x14ac:dyDescent="0.25">
      <c r="B9" s="13"/>
      <c r="C9" s="14">
        <v>43373</v>
      </c>
      <c r="D9" s="14">
        <f>EOMONTH(C9,1)</f>
        <v>43404</v>
      </c>
      <c r="E9" s="14">
        <f>EOMONTH(D9,1)</f>
        <v>43434</v>
      </c>
      <c r="F9" s="14">
        <f>EOMONTH(E9,1)</f>
        <v>43465</v>
      </c>
      <c r="G9" s="14">
        <f t="shared" ref="G9:T9" si="1">EOMONTH(F9,1)</f>
        <v>43496</v>
      </c>
      <c r="H9" s="14">
        <f t="shared" si="1"/>
        <v>43524</v>
      </c>
      <c r="I9" s="14">
        <f t="shared" si="1"/>
        <v>43555</v>
      </c>
      <c r="J9" s="14">
        <f t="shared" si="1"/>
        <v>43585</v>
      </c>
      <c r="K9" s="14">
        <f t="shared" si="1"/>
        <v>43616</v>
      </c>
      <c r="L9" s="14">
        <f t="shared" si="1"/>
        <v>43646</v>
      </c>
      <c r="M9" s="14">
        <f t="shared" si="1"/>
        <v>43677</v>
      </c>
      <c r="N9" s="14">
        <f t="shared" si="1"/>
        <v>43708</v>
      </c>
      <c r="O9" s="14">
        <f t="shared" si="1"/>
        <v>43738</v>
      </c>
      <c r="P9" s="14">
        <f t="shared" si="1"/>
        <v>43769</v>
      </c>
      <c r="Q9" s="14">
        <f t="shared" si="1"/>
        <v>43799</v>
      </c>
      <c r="R9" s="14">
        <f t="shared" si="1"/>
        <v>43830</v>
      </c>
      <c r="S9" s="14">
        <f t="shared" si="1"/>
        <v>43861</v>
      </c>
      <c r="T9" s="14">
        <f t="shared" si="1"/>
        <v>43890</v>
      </c>
      <c r="U9" s="13"/>
      <c r="V9" s="13"/>
    </row>
    <row r="10" spans="2:22" x14ac:dyDescent="0.25">
      <c r="B10" s="13" t="s">
        <v>0</v>
      </c>
      <c r="C10" s="13">
        <f>TicketMedio</f>
        <v>100</v>
      </c>
      <c r="D10" s="13">
        <f>C10</f>
        <v>100</v>
      </c>
      <c r="E10" s="13">
        <f>D10</f>
        <v>100</v>
      </c>
      <c r="F10" s="13">
        <f>E10</f>
        <v>100</v>
      </c>
      <c r="G10" s="13">
        <f t="shared" ref="G10:T10" si="2">F10</f>
        <v>100</v>
      </c>
      <c r="H10" s="13">
        <f t="shared" si="2"/>
        <v>100</v>
      </c>
      <c r="I10" s="13">
        <f t="shared" si="2"/>
        <v>100</v>
      </c>
      <c r="J10" s="13">
        <f t="shared" si="2"/>
        <v>100</v>
      </c>
      <c r="K10" s="13">
        <f t="shared" si="2"/>
        <v>100</v>
      </c>
      <c r="L10" s="13">
        <f t="shared" si="2"/>
        <v>100</v>
      </c>
      <c r="M10" s="13">
        <f t="shared" si="2"/>
        <v>100</v>
      </c>
      <c r="N10" s="13">
        <f t="shared" si="2"/>
        <v>100</v>
      </c>
      <c r="O10" s="13">
        <f t="shared" si="2"/>
        <v>100</v>
      </c>
      <c r="P10" s="13">
        <f t="shared" si="2"/>
        <v>100</v>
      </c>
      <c r="Q10" s="13">
        <f t="shared" si="2"/>
        <v>100</v>
      </c>
      <c r="R10" s="13">
        <f t="shared" si="2"/>
        <v>100</v>
      </c>
      <c r="S10" s="13">
        <f t="shared" si="2"/>
        <v>100</v>
      </c>
      <c r="T10" s="13">
        <f t="shared" si="2"/>
        <v>100</v>
      </c>
      <c r="U10" s="13"/>
      <c r="V10" s="13">
        <f>SUMPRODUCT(G10:R10,G11:R11)/SUM(G11:R11)</f>
        <v>99.999999999999986</v>
      </c>
    </row>
    <row r="11" spans="2:22" x14ac:dyDescent="0.25">
      <c r="B11" s="13" t="s">
        <v>11</v>
      </c>
      <c r="C11" s="13">
        <v>10000</v>
      </c>
      <c r="D11" s="13">
        <f>C11*(1+TaxaDeCrescimentoDeQuantidadeDeVendas)</f>
        <v>11000</v>
      </c>
      <c r="E11" s="13">
        <f>D11*(1+TaxaDeCrescimentoDeQuantidadeDeVendas)</f>
        <v>12100.000000000002</v>
      </c>
      <c r="F11" s="13">
        <f>E11*(1+TaxaDeCrescimentoDeQuantidadeDeVendas)</f>
        <v>13310.000000000004</v>
      </c>
      <c r="G11" s="13">
        <f>F11*(1+TaxaDeCrescimentoDeQuantidadeDeVendas)</f>
        <v>14641.000000000005</v>
      </c>
      <c r="H11" s="13">
        <f>G11*(1+TaxaDeCrescimentoDeQuantidadeDeVendas)</f>
        <v>16105.100000000008</v>
      </c>
      <c r="I11" s="13">
        <f>H11*(1+TaxaDeCrescimentoDeQuantidadeDeVendas)</f>
        <v>17715.610000000011</v>
      </c>
      <c r="J11" s="13">
        <f>I11*(1+TaxaDeCrescimentoDeQuantidadeDeVendas)</f>
        <v>19487.171000000013</v>
      </c>
      <c r="K11" s="13">
        <f>J11*(1+TaxaDeCrescimentoDeQuantidadeDeVendas)</f>
        <v>21435.888100000015</v>
      </c>
      <c r="L11" s="13">
        <f>K11*(1+TaxaDeCrescimentoDeQuantidadeDeVendas)</f>
        <v>23579.476910000019</v>
      </c>
      <c r="M11" s="13">
        <f>L11*(1+TaxaDeCrescimentoDeQuantidadeDeVendas)</f>
        <v>25937.424601000024</v>
      </c>
      <c r="N11" s="13">
        <f>M11*(1+TaxaDeCrescimentoDeQuantidadeDeVendas)</f>
        <v>28531.16706110003</v>
      </c>
      <c r="O11" s="13">
        <f>N11*(1+TaxaDeCrescimentoDeQuantidadeDeVendas)</f>
        <v>31384.283767210036</v>
      </c>
      <c r="P11" s="13">
        <f>O11*(1+TaxaDeCrescimentoDeQuantidadeDeVendas)</f>
        <v>34522.712143931043</v>
      </c>
      <c r="Q11" s="13">
        <f>P11*(1+TaxaDeCrescimentoDeQuantidadeDeVendas)</f>
        <v>37974.983358324149</v>
      </c>
      <c r="R11" s="13">
        <f>Q11*(1+TaxaDeCrescimentoDeQuantidadeDeVendas)</f>
        <v>41772.481694156566</v>
      </c>
      <c r="S11" s="13">
        <f>R11*(1+TaxaDeCrescimentoDeQuantidadeDeVendas)</f>
        <v>45949.729863572225</v>
      </c>
      <c r="T11" s="13">
        <f>S11*(1+TaxaDeCrescimentoDeQuantidadeDeVendas)</f>
        <v>50544.702849929454</v>
      </c>
      <c r="U11" s="13"/>
      <c r="V11" s="13">
        <f>SUM(G11:R11)</f>
        <v>313087.29863572191</v>
      </c>
    </row>
    <row r="12" spans="2:22" ht="15.75" thickBot="1" x14ac:dyDescent="0.3">
      <c r="B12" s="16" t="s">
        <v>10</v>
      </c>
      <c r="C12" s="17">
        <f>C10*C11</f>
        <v>1000000</v>
      </c>
      <c r="D12" s="17">
        <f>D10*D11</f>
        <v>1100000</v>
      </c>
      <c r="E12" s="17">
        <f>E10*E11</f>
        <v>1210000.0000000002</v>
      </c>
      <c r="F12" s="17">
        <f>F10*F11</f>
        <v>1331000.0000000005</v>
      </c>
      <c r="G12" s="17">
        <f t="shared" ref="G12:T12" si="3">G10*G11</f>
        <v>1464100.0000000005</v>
      </c>
      <c r="H12" s="17">
        <f t="shared" si="3"/>
        <v>1610510.0000000007</v>
      </c>
      <c r="I12" s="17">
        <f t="shared" si="3"/>
        <v>1771561.0000000012</v>
      </c>
      <c r="J12" s="17">
        <f t="shared" si="3"/>
        <v>1948717.1000000013</v>
      </c>
      <c r="K12" s="17">
        <f t="shared" si="3"/>
        <v>2143588.8100000015</v>
      </c>
      <c r="L12" s="17">
        <f t="shared" si="3"/>
        <v>2357947.691000002</v>
      </c>
      <c r="M12" s="17">
        <f t="shared" si="3"/>
        <v>2593742.4601000026</v>
      </c>
      <c r="N12" s="17">
        <f t="shared" si="3"/>
        <v>2853116.7061100029</v>
      </c>
      <c r="O12" s="17">
        <f t="shared" si="3"/>
        <v>3138428.3767210036</v>
      </c>
      <c r="P12" s="17">
        <f t="shared" si="3"/>
        <v>3452271.2143931044</v>
      </c>
      <c r="Q12" s="17">
        <f t="shared" si="3"/>
        <v>3797498.3358324147</v>
      </c>
      <c r="R12" s="17">
        <f t="shared" si="3"/>
        <v>4177248.1694156565</v>
      </c>
      <c r="S12" s="17">
        <f t="shared" si="3"/>
        <v>4594972.9863572223</v>
      </c>
      <c r="T12" s="17">
        <f t="shared" si="3"/>
        <v>5054470.2849929454</v>
      </c>
      <c r="U12" s="17"/>
      <c r="V12" s="17">
        <f>V10*V11</f>
        <v>31308729.863572188</v>
      </c>
    </row>
    <row r="13" spans="2:22" ht="15.75" thickTop="1" x14ac:dyDescent="0.25">
      <c r="B13" s="13"/>
      <c r="C13" s="13"/>
      <c r="D13" s="13"/>
      <c r="E13" s="13"/>
      <c r="F13" s="13"/>
      <c r="U13" s="13"/>
      <c r="V13" s="15">
        <f>SUM(G12:R12)</f>
        <v>31308729.863572188</v>
      </c>
    </row>
    <row r="14" spans="2:22" x14ac:dyDescent="0.25">
      <c r="V14">
        <f>ROUND(V13-V12,2)</f>
        <v>0</v>
      </c>
    </row>
  </sheetData>
  <protectedRanges>
    <protectedRange sqref="C2" name="Intervalo2"/>
  </protectedRanges>
  <dataValidations count="1">
    <dataValidation type="list" allowBlank="1" showInputMessage="1" showErrorMessage="1" sqref="C2" xr:uid="{DCCE64C9-8595-4071-8C6F-27ADD9B1C02D}">
      <formula1>$E$4:$G$4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vendas</vt:lpstr>
      <vt:lpstr>simulações</vt:lpstr>
      <vt:lpstr>simulações 2</vt:lpstr>
      <vt:lpstr>simulações 3</vt:lpstr>
      <vt:lpstr>DataDeLancamentoDaUltimaVersao</vt:lpstr>
      <vt:lpstr>'simulações 2'!TaxaDeCrescimentoDeQuantidadeDeVendas</vt:lpstr>
      <vt:lpstr>'simulações 3'!TaxaDeCrescimentoDeQuantidadeDeVendas</vt:lpstr>
      <vt:lpstr>TaxaDeCrescimentoDeQuantidadeDeVendas</vt:lpstr>
      <vt:lpstr>'simulações 2'!TicketMedio</vt:lpstr>
      <vt:lpstr>'simulações 3'!TicketMedio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2018-09-12T17:02:25Z</dcterms:modified>
</cp:coreProperties>
</file>