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433092E4-6EC6-44BC-BC13-99496BCCF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  <sheet name="Produtos" sheetId="2" r:id="rId2"/>
    <sheet name="Vendedores" sheetId="3" r:id="rId3"/>
    <sheet name="Vendas" sheetId="4" r:id="rId4"/>
    <sheet name="Consultas" sheetId="5" r:id="rId5"/>
    <sheet name="Cadastros Auxiliares" sheetId="6" r:id="rId6"/>
    <sheet name="Desafio 1" sheetId="7" r:id="rId7"/>
    <sheet name="IAs" sheetId="8" r:id="rId8"/>
    <sheet name="Prompts Usados" sheetId="9" r:id="rId9"/>
    <sheet name="Prompts Gerados" sheetId="10" r:id="rId10"/>
    <sheet name="Dados para Gráficos" sheetId="11" state="hidden" r:id="rId11"/>
    <sheet name="Dashboard" sheetId="12" state="hidden" r:id="rId12"/>
  </sheets>
  <definedNames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8" l="1"/>
  <c r="F12" i="7"/>
  <c r="F9" i="7"/>
  <c r="F6" i="7"/>
  <c r="F3" i="7"/>
  <c r="F7" i="5"/>
  <c r="C13" i="5"/>
  <c r="C11" i="5"/>
  <c r="C10" i="5"/>
  <c r="C8" i="5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5" i="4"/>
  <c r="H5" i="4"/>
  <c r="H7" i="4"/>
  <c r="H8" i="4"/>
  <c r="H9" i="4"/>
  <c r="H10" i="4"/>
  <c r="H11" i="4"/>
  <c r="H12" i="4"/>
  <c r="H13" i="4"/>
  <c r="I13" i="4" s="1"/>
  <c r="H14" i="4"/>
  <c r="I14" i="4" s="1"/>
  <c r="H15" i="4"/>
  <c r="H16" i="4"/>
  <c r="H17" i="4"/>
  <c r="H18" i="4"/>
  <c r="H19" i="4"/>
  <c r="H20" i="4"/>
  <c r="H21" i="4"/>
  <c r="H22" i="4"/>
  <c r="I22" i="4" s="1"/>
  <c r="H23" i="4"/>
  <c r="H24" i="4"/>
  <c r="H25" i="4"/>
  <c r="I25" i="4" s="1"/>
  <c r="H26" i="4"/>
  <c r="I26" i="4" s="1"/>
  <c r="H27" i="4"/>
  <c r="H28" i="4"/>
  <c r="H29" i="4"/>
  <c r="H30" i="4"/>
  <c r="H31" i="4"/>
  <c r="H32" i="4"/>
  <c r="H33" i="4"/>
  <c r="H34" i="4"/>
  <c r="I34" i="4" s="1"/>
  <c r="H35" i="4"/>
  <c r="H36" i="4"/>
  <c r="H37" i="4"/>
  <c r="H38" i="4"/>
  <c r="I38" i="4" s="1"/>
  <c r="H39" i="4"/>
  <c r="H40" i="4"/>
  <c r="H41" i="4"/>
  <c r="H42" i="4"/>
  <c r="I42" i="4" s="1"/>
  <c r="H43" i="4"/>
  <c r="H44" i="4"/>
  <c r="H45" i="4"/>
  <c r="I45" i="4" s="1"/>
  <c r="H46" i="4"/>
  <c r="I46" i="4" s="1"/>
  <c r="H47" i="4"/>
  <c r="H48" i="4"/>
  <c r="H49" i="4"/>
  <c r="H50" i="4"/>
  <c r="I50" i="4" s="1"/>
  <c r="H51" i="4"/>
  <c r="H52" i="4"/>
  <c r="H53" i="4"/>
  <c r="I53" i="4" s="1"/>
  <c r="H54" i="4"/>
  <c r="I54" i="4" s="1"/>
  <c r="H55" i="4"/>
  <c r="H56" i="4"/>
  <c r="H57" i="4"/>
  <c r="H58" i="4"/>
  <c r="I58" i="4" s="1"/>
  <c r="H59" i="4"/>
  <c r="H60" i="4"/>
  <c r="H61" i="4"/>
  <c r="H62" i="4"/>
  <c r="I62" i="4" s="1"/>
  <c r="H63" i="4"/>
  <c r="H64" i="4"/>
  <c r="H65" i="4"/>
  <c r="I65" i="4" s="1"/>
  <c r="H66" i="4"/>
  <c r="I66" i="4" s="1"/>
  <c r="H67" i="4"/>
  <c r="H68" i="4"/>
  <c r="H69" i="4"/>
  <c r="H70" i="4"/>
  <c r="I70" i="4" s="1"/>
  <c r="H71" i="4"/>
  <c r="I71" i="4" s="1"/>
  <c r="H72" i="4"/>
  <c r="H73" i="4"/>
  <c r="I73" i="4" s="1"/>
  <c r="H74" i="4"/>
  <c r="H75" i="4"/>
  <c r="H76" i="4"/>
  <c r="H77" i="4"/>
  <c r="I77" i="4" s="1"/>
  <c r="H78" i="4"/>
  <c r="I78" i="4" s="1"/>
  <c r="H79" i="4"/>
  <c r="I79" i="4" s="1"/>
  <c r="H80" i="4"/>
  <c r="H81" i="4"/>
  <c r="H82" i="4"/>
  <c r="I82" i="4" s="1"/>
  <c r="H83" i="4"/>
  <c r="I83" i="4" s="1"/>
  <c r="H84" i="4"/>
  <c r="H85" i="4"/>
  <c r="I85" i="4" s="1"/>
  <c r="H86" i="4"/>
  <c r="I86" i="4" s="1"/>
  <c r="I7" i="4"/>
  <c r="I18" i="4"/>
  <c r="I30" i="4"/>
  <c r="I36" i="4"/>
  <c r="I37" i="4"/>
  <c r="I40" i="4"/>
  <c r="I49" i="4"/>
  <c r="I57" i="4"/>
  <c r="I61" i="4"/>
  <c r="I72" i="4"/>
  <c r="I74" i="4"/>
  <c r="I80" i="4"/>
  <c r="I81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5" i="4"/>
  <c r="I8" i="4"/>
  <c r="H6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5" i="4"/>
  <c r="AQ4" i="12"/>
  <c r="W4" i="12"/>
  <c r="L4" i="11"/>
  <c r="J4" i="11" s="1"/>
  <c r="K4" i="11" s="1"/>
  <c r="B4" i="11"/>
  <c r="L3" i="11"/>
  <c r="B3" i="11"/>
  <c r="L2" i="11"/>
  <c r="J3" i="11" s="1"/>
  <c r="K3" i="11" s="1"/>
  <c r="B2" i="11"/>
  <c r="D10" i="8"/>
  <c r="D6" i="8"/>
  <c r="D5" i="8"/>
  <c r="D4" i="8"/>
  <c r="D3" i="8"/>
  <c r="D7" i="8"/>
  <c r="D9" i="8"/>
  <c r="N3" i="8" a="1"/>
  <c r="N3" i="8" s="1"/>
  <c r="M3" i="8" a="1"/>
  <c r="M3" i="8" s="1"/>
  <c r="L3" i="8"/>
  <c r="I3" i="8"/>
  <c r="H3" i="8"/>
  <c r="D8" i="8"/>
  <c r="C12" i="5" a="1"/>
  <c r="C12" i="5" s="1"/>
  <c r="F9" i="5"/>
  <c r="C9" i="5"/>
  <c r="C7" i="5"/>
  <c r="G86" i="4"/>
  <c r="M86" i="4" s="1"/>
  <c r="A86" i="4"/>
  <c r="B86" i="4" s="1"/>
  <c r="G85" i="4"/>
  <c r="M85" i="4" s="1"/>
  <c r="A85" i="4"/>
  <c r="B85" i="4" s="1"/>
  <c r="I84" i="4"/>
  <c r="G84" i="4"/>
  <c r="M84" i="4" s="1"/>
  <c r="B84" i="4"/>
  <c r="A84" i="4"/>
  <c r="G83" i="4"/>
  <c r="M83" i="4" s="1"/>
  <c r="B83" i="4"/>
  <c r="A83" i="4"/>
  <c r="G82" i="4"/>
  <c r="M82" i="4" s="1"/>
  <c r="A82" i="4"/>
  <c r="B82" i="4" s="1"/>
  <c r="M81" i="4"/>
  <c r="G81" i="4"/>
  <c r="A81" i="4"/>
  <c r="B81" i="4" s="1"/>
  <c r="G80" i="4"/>
  <c r="M80" i="4" s="1"/>
  <c r="A80" i="4"/>
  <c r="B80" i="4" s="1"/>
  <c r="G79" i="4"/>
  <c r="M79" i="4" s="1"/>
  <c r="B79" i="4"/>
  <c r="A79" i="4"/>
  <c r="G78" i="4"/>
  <c r="M78" i="4" s="1"/>
  <c r="A78" i="4"/>
  <c r="B78" i="4" s="1"/>
  <c r="G77" i="4"/>
  <c r="M77" i="4" s="1"/>
  <c r="A77" i="4"/>
  <c r="B77" i="4" s="1"/>
  <c r="I76" i="4"/>
  <c r="G76" i="4"/>
  <c r="M76" i="4" s="1"/>
  <c r="A76" i="4"/>
  <c r="B76" i="4" s="1"/>
  <c r="I75" i="4"/>
  <c r="G75" i="4"/>
  <c r="M75" i="4" s="1"/>
  <c r="B75" i="4"/>
  <c r="A75" i="4"/>
  <c r="G74" i="4"/>
  <c r="M74" i="4" s="1"/>
  <c r="A74" i="4"/>
  <c r="B74" i="4" s="1"/>
  <c r="M73" i="4"/>
  <c r="G73" i="4"/>
  <c r="A73" i="4"/>
  <c r="B73" i="4" s="1"/>
  <c r="M72" i="4"/>
  <c r="G72" i="4"/>
  <c r="A72" i="4"/>
  <c r="B72" i="4" s="1"/>
  <c r="G71" i="4"/>
  <c r="M71" i="4" s="1"/>
  <c r="B71" i="4"/>
  <c r="A71" i="4"/>
  <c r="G70" i="4"/>
  <c r="M70" i="4" s="1"/>
  <c r="B70" i="4"/>
  <c r="A70" i="4"/>
  <c r="I69" i="4"/>
  <c r="G69" i="4"/>
  <c r="M69" i="4" s="1"/>
  <c r="A69" i="4"/>
  <c r="B69" i="4" s="1"/>
  <c r="I68" i="4"/>
  <c r="G68" i="4"/>
  <c r="M68" i="4" s="1"/>
  <c r="A68" i="4"/>
  <c r="B68" i="4" s="1"/>
  <c r="M67" i="4"/>
  <c r="I67" i="4"/>
  <c r="G67" i="4"/>
  <c r="B67" i="4"/>
  <c r="A67" i="4"/>
  <c r="G66" i="4"/>
  <c r="M66" i="4" s="1"/>
  <c r="B66" i="4"/>
  <c r="A66" i="4"/>
  <c r="M65" i="4"/>
  <c r="G65" i="4"/>
  <c r="A65" i="4"/>
  <c r="B65" i="4" s="1"/>
  <c r="I64" i="4"/>
  <c r="G64" i="4"/>
  <c r="M64" i="4" s="1"/>
  <c r="A64" i="4"/>
  <c r="B64" i="4" s="1"/>
  <c r="M63" i="4"/>
  <c r="I63" i="4"/>
  <c r="G63" i="4"/>
  <c r="A63" i="4"/>
  <c r="B63" i="4" s="1"/>
  <c r="G62" i="4"/>
  <c r="M62" i="4" s="1"/>
  <c r="B62" i="4"/>
  <c r="A62" i="4"/>
  <c r="M61" i="4"/>
  <c r="G61" i="4"/>
  <c r="A61" i="4"/>
  <c r="B61" i="4" s="1"/>
  <c r="M60" i="4"/>
  <c r="I60" i="4"/>
  <c r="G60" i="4"/>
  <c r="B60" i="4"/>
  <c r="A60" i="4"/>
  <c r="I59" i="4"/>
  <c r="G59" i="4"/>
  <c r="M59" i="4" s="1"/>
  <c r="A59" i="4"/>
  <c r="B59" i="4" s="1"/>
  <c r="G58" i="4"/>
  <c r="M58" i="4" s="1"/>
  <c r="B58" i="4"/>
  <c r="A58" i="4"/>
  <c r="G57" i="4"/>
  <c r="M57" i="4" s="1"/>
  <c r="A57" i="4"/>
  <c r="B57" i="4" s="1"/>
  <c r="M56" i="4"/>
  <c r="I56" i="4"/>
  <c r="G56" i="4"/>
  <c r="B56" i="4"/>
  <c r="A56" i="4"/>
  <c r="M55" i="4"/>
  <c r="I55" i="4"/>
  <c r="G55" i="4"/>
  <c r="B55" i="4"/>
  <c r="A55" i="4"/>
  <c r="G54" i="4"/>
  <c r="M54" i="4" s="1"/>
  <c r="B54" i="4"/>
  <c r="A54" i="4"/>
  <c r="G53" i="4"/>
  <c r="M53" i="4" s="1"/>
  <c r="A53" i="4"/>
  <c r="B53" i="4" s="1"/>
  <c r="I52" i="4"/>
  <c r="G52" i="4"/>
  <c r="M52" i="4" s="1"/>
  <c r="A52" i="4"/>
  <c r="B52" i="4" s="1"/>
  <c r="M51" i="4"/>
  <c r="I51" i="4"/>
  <c r="G51" i="4"/>
  <c r="B51" i="4"/>
  <c r="A51" i="4"/>
  <c r="G50" i="4"/>
  <c r="M50" i="4" s="1"/>
  <c r="B50" i="4"/>
  <c r="A50" i="4"/>
  <c r="M49" i="4"/>
  <c r="G49" i="4"/>
  <c r="A49" i="4"/>
  <c r="B49" i="4" s="1"/>
  <c r="I48" i="4"/>
  <c r="G48" i="4"/>
  <c r="M48" i="4" s="1"/>
  <c r="A48" i="4"/>
  <c r="B48" i="4" s="1"/>
  <c r="M47" i="4"/>
  <c r="I47" i="4"/>
  <c r="G47" i="4"/>
  <c r="A47" i="4"/>
  <c r="B47" i="4" s="1"/>
  <c r="G46" i="4"/>
  <c r="M46" i="4" s="1"/>
  <c r="B46" i="4"/>
  <c r="A46" i="4"/>
  <c r="M45" i="4"/>
  <c r="G45" i="4"/>
  <c r="A45" i="4"/>
  <c r="B45" i="4" s="1"/>
  <c r="M44" i="4"/>
  <c r="I44" i="4"/>
  <c r="G44" i="4"/>
  <c r="B44" i="4"/>
  <c r="A44" i="4"/>
  <c r="I43" i="4"/>
  <c r="G43" i="4"/>
  <c r="M43" i="4" s="1"/>
  <c r="A43" i="4"/>
  <c r="B43" i="4" s="1"/>
  <c r="G42" i="4"/>
  <c r="M42" i="4" s="1"/>
  <c r="B42" i="4"/>
  <c r="A42" i="4"/>
  <c r="I41" i="4"/>
  <c r="G41" i="4"/>
  <c r="M41" i="4" s="1"/>
  <c r="A41" i="4"/>
  <c r="B41" i="4" s="1"/>
  <c r="M40" i="4"/>
  <c r="G40" i="4"/>
  <c r="B40" i="4"/>
  <c r="A40" i="4"/>
  <c r="M39" i="4"/>
  <c r="I39" i="4"/>
  <c r="G39" i="4"/>
  <c r="B39" i="4"/>
  <c r="A39" i="4"/>
  <c r="G38" i="4"/>
  <c r="M38" i="4" s="1"/>
  <c r="A38" i="4"/>
  <c r="B38" i="4" s="1"/>
  <c r="M37" i="4"/>
  <c r="G37" i="4"/>
  <c r="A37" i="4"/>
  <c r="B37" i="4" s="1"/>
  <c r="G36" i="4"/>
  <c r="M36" i="4" s="1"/>
  <c r="B36" i="4"/>
  <c r="A36" i="4"/>
  <c r="I35" i="4"/>
  <c r="G35" i="4"/>
  <c r="M35" i="4" s="1"/>
  <c r="B35" i="4"/>
  <c r="A35" i="4"/>
  <c r="G34" i="4"/>
  <c r="M34" i="4" s="1"/>
  <c r="A34" i="4"/>
  <c r="B34" i="4" s="1"/>
  <c r="M33" i="4"/>
  <c r="I33" i="4"/>
  <c r="G33" i="4"/>
  <c r="A33" i="4"/>
  <c r="B33" i="4" s="1"/>
  <c r="I32" i="4"/>
  <c r="G32" i="4"/>
  <c r="M32" i="4" s="1"/>
  <c r="B32" i="4"/>
  <c r="A32" i="4"/>
  <c r="I31" i="4"/>
  <c r="G31" i="4"/>
  <c r="M31" i="4" s="1"/>
  <c r="B31" i="4"/>
  <c r="A31" i="4"/>
  <c r="G30" i="4"/>
  <c r="M30" i="4" s="1"/>
  <c r="A30" i="4"/>
  <c r="B30" i="4" s="1"/>
  <c r="M29" i="4"/>
  <c r="I29" i="4"/>
  <c r="G29" i="4"/>
  <c r="A29" i="4"/>
  <c r="B29" i="4" s="1"/>
  <c r="I28" i="4"/>
  <c r="G28" i="4"/>
  <c r="M28" i="4" s="1"/>
  <c r="B28" i="4"/>
  <c r="A28" i="4"/>
  <c r="I27" i="4"/>
  <c r="G27" i="4"/>
  <c r="M27" i="4" s="1"/>
  <c r="B27" i="4"/>
  <c r="A27" i="4"/>
  <c r="G26" i="4"/>
  <c r="M26" i="4" s="1"/>
  <c r="A26" i="4"/>
  <c r="B26" i="4" s="1"/>
  <c r="M25" i="4"/>
  <c r="G25" i="4"/>
  <c r="A25" i="4"/>
  <c r="B25" i="4" s="1"/>
  <c r="I24" i="4"/>
  <c r="G24" i="4"/>
  <c r="M24" i="4" s="1"/>
  <c r="A24" i="4"/>
  <c r="B24" i="4" s="1"/>
  <c r="I23" i="4"/>
  <c r="G23" i="4"/>
  <c r="M23" i="4" s="1"/>
  <c r="B23" i="4"/>
  <c r="A23" i="4"/>
  <c r="G22" i="4"/>
  <c r="M22" i="4" s="1"/>
  <c r="A22" i="4"/>
  <c r="B22" i="4" s="1"/>
  <c r="M21" i="4"/>
  <c r="I21" i="4"/>
  <c r="G21" i="4"/>
  <c r="A21" i="4"/>
  <c r="B21" i="4" s="1"/>
  <c r="I20" i="4"/>
  <c r="G20" i="4"/>
  <c r="M20" i="4" s="1"/>
  <c r="A20" i="4"/>
  <c r="B20" i="4" s="1"/>
  <c r="I19" i="4"/>
  <c r="G19" i="4"/>
  <c r="M19" i="4" s="1"/>
  <c r="B19" i="4"/>
  <c r="A19" i="4"/>
  <c r="M18" i="4"/>
  <c r="G18" i="4"/>
  <c r="A18" i="4"/>
  <c r="B18" i="4" s="1"/>
  <c r="M17" i="4"/>
  <c r="I17" i="4"/>
  <c r="G17" i="4"/>
  <c r="B17" i="4"/>
  <c r="A17" i="4"/>
  <c r="I16" i="4"/>
  <c r="G16" i="4"/>
  <c r="M16" i="4" s="1"/>
  <c r="A16" i="4"/>
  <c r="B16" i="4" s="1"/>
  <c r="I15" i="4"/>
  <c r="G15" i="4"/>
  <c r="M15" i="4" s="1"/>
  <c r="B15" i="4"/>
  <c r="A15" i="4"/>
  <c r="G14" i="4"/>
  <c r="M14" i="4" s="1"/>
  <c r="A14" i="4"/>
  <c r="B14" i="4" s="1"/>
  <c r="M13" i="4"/>
  <c r="G13" i="4"/>
  <c r="A13" i="4"/>
  <c r="B13" i="4" s="1"/>
  <c r="M12" i="4"/>
  <c r="I12" i="4"/>
  <c r="G12" i="4"/>
  <c r="B12" i="4"/>
  <c r="A12" i="4"/>
  <c r="I11" i="4"/>
  <c r="G11" i="4"/>
  <c r="M11" i="4" s="1"/>
  <c r="F8" i="5" s="1"/>
  <c r="A11" i="4"/>
  <c r="B11" i="4" s="1"/>
  <c r="I10" i="4"/>
  <c r="G10" i="4"/>
  <c r="M10" i="4" s="1"/>
  <c r="A10" i="4"/>
  <c r="B10" i="4" s="1"/>
  <c r="I9" i="4"/>
  <c r="G9" i="4"/>
  <c r="M9" i="4" s="1"/>
  <c r="A9" i="4"/>
  <c r="B9" i="4" s="1"/>
  <c r="G8" i="4"/>
  <c r="M8" i="4" s="1"/>
  <c r="B8" i="4"/>
  <c r="A8" i="4"/>
  <c r="G7" i="4"/>
  <c r="M7" i="4" s="1"/>
  <c r="A7" i="4"/>
  <c r="B7" i="4" s="1"/>
  <c r="I6" i="4"/>
  <c r="G6" i="4"/>
  <c r="M6" i="4" s="1"/>
  <c r="A6" i="4"/>
  <c r="B6" i="4" s="1"/>
  <c r="I5" i="4"/>
  <c r="G5" i="4"/>
  <c r="M5" i="4" s="1"/>
  <c r="BK4" i="12" s="1"/>
  <c r="A5" i="4"/>
  <c r="B5" i="4" s="1"/>
  <c r="G3" i="8" l="1"/>
  <c r="L22" i="4"/>
  <c r="L27" i="4"/>
  <c r="L65" i="4"/>
  <c r="L53" i="4"/>
  <c r="L61" i="4"/>
  <c r="L38" i="4"/>
  <c r="L69" i="4"/>
  <c r="L74" i="4"/>
  <c r="L18" i="4"/>
  <c r="L31" i="4"/>
  <c r="L49" i="4"/>
  <c r="L32" i="4"/>
  <c r="L35" i="4"/>
  <c r="L44" i="4"/>
  <c r="L62" i="4"/>
  <c r="L77" i="4"/>
  <c r="L58" i="4"/>
  <c r="L63" i="4"/>
  <c r="L42" i="4"/>
  <c r="L45" i="4"/>
  <c r="L47" i="4"/>
  <c r="L75" i="4"/>
  <c r="L76" i="4"/>
  <c r="L86" i="4"/>
  <c r="L14" i="4"/>
  <c r="L29" i="4"/>
  <c r="L46" i="4"/>
  <c r="L50" i="4"/>
  <c r="L60" i="4"/>
  <c r="L84" i="4"/>
  <c r="L85" i="4"/>
  <c r="L10" i="4"/>
  <c r="L15" i="4"/>
  <c r="L26" i="4"/>
  <c r="L64" i="4"/>
  <c r="L7" i="4"/>
  <c r="L28" i="4"/>
  <c r="L21" i="4"/>
  <c r="L48" i="4"/>
  <c r="L6" i="4"/>
  <c r="L9" i="4"/>
  <c r="L17" i="4"/>
  <c r="L20" i="4"/>
  <c r="L23" i="4"/>
  <c r="L25" i="4"/>
  <c r="L5" i="4"/>
  <c r="L13" i="4"/>
  <c r="L24" i="4"/>
  <c r="L34" i="4"/>
  <c r="L37" i="4"/>
  <c r="L40" i="4"/>
  <c r="L56" i="4"/>
  <c r="L72" i="4"/>
  <c r="L73" i="4"/>
  <c r="L81" i="4"/>
  <c r="L82" i="4"/>
  <c r="L8" i="4"/>
  <c r="L19" i="4"/>
  <c r="L30" i="4"/>
  <c r="L33" i="4"/>
  <c r="L36" i="4"/>
  <c r="L41" i="4"/>
  <c r="L52" i="4"/>
  <c r="L57" i="4"/>
  <c r="L70" i="4"/>
  <c r="L71" i="4"/>
  <c r="L78" i="4"/>
  <c r="L11" i="4"/>
  <c r="L54" i="4"/>
  <c r="L66" i="4"/>
  <c r="F7" i="11"/>
  <c r="F5" i="11"/>
  <c r="G4" i="11"/>
  <c r="G2" i="11"/>
  <c r="G6" i="11"/>
  <c r="F4" i="11"/>
  <c r="F2" i="11"/>
  <c r="F6" i="11"/>
  <c r="G3" i="11"/>
  <c r="G7" i="11"/>
  <c r="G5" i="11"/>
  <c r="F3" i="11"/>
  <c r="L12" i="4"/>
  <c r="L16" i="4"/>
  <c r="L68" i="4"/>
  <c r="L39" i="4"/>
  <c r="L51" i="4"/>
  <c r="L67" i="4"/>
  <c r="L79" i="4"/>
  <c r="L55" i="4"/>
  <c r="L83" i="4"/>
  <c r="L43" i="4"/>
  <c r="L59" i="4"/>
  <c r="L80" i="4"/>
  <c r="J2" i="11"/>
  <c r="K2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<sst xmlns="http://schemas.openxmlformats.org/spreadsheetml/2006/main" count="538" uniqueCount="184">
  <si>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</si>
  <si>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</si>
  <si>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</si>
  <si>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</si>
  <si>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</si>
  <si>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</si>
  <si>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</si>
  <si>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</si>
  <si>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</si>
  <si>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</si>
  <si>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</si>
  <si>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</si>
  <si>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</si>
  <si>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</si>
  <si>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</si>
  <si>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</si>
  <si>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</si>
  <si>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</si>
  <si>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</si>
  <si>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</si>
  <si>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</si>
  <si>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</si>
  <si>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</si>
  <si>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</si>
  <si>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</si>
  <si>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</si>
  <si>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</si>
  <si>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</si>
  <si>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</si>
  <si>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</si>
  <si>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</si>
  <si>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</si>
  <si>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</si>
  <si>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</si>
  <si>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</si>
  <si>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</si>
  <si>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</si>
  <si>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</si>
  <si>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</si>
  <si>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</si>
  <si>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</si>
  <si>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</si>
  <si>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</si>
  <si>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</si>
  <si>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</si>
  <si>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</si>
  <si>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</si>
  <si>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</si>
  <si>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</si>
  <si>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</si>
  <si>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</si>
  <si>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</si>
  <si>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</si>
  <si>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</si>
  <si>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</si>
  <si>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</si>
  <si>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</si>
  <si>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</si>
  <si>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</si>
  <si>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</si>
  <si>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</si>
  <si>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</si>
  <si>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</si>
  <si>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</si>
  <si>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</si>
  <si>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</si>
  <si>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</si>
  <si>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</si>
  <si>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</si>
  <si>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</si>
  <si>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</si>
  <si>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</si>
  <si>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</si>
  <si>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</si>
  <si>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</si>
  <si>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</si>
  <si>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</si>
  <si>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</si>
  <si>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</si>
  <si>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</si>
  <si>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</si>
  <si>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</si>
  <si>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</si>
  <si>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</si>
  <si>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</si>
  <si>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</si>
  <si>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</si>
  <si>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</si>
  <si>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</si>
  <si>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</si>
  <si>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</si>
  <si>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</si>
  <si>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</si>
  <si>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</si>
  <si>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</si>
  <si>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</si>
  <si>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</si>
  <si>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</si>
  <si>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</si>
  <si>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</si>
  <si>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</si>
  <si>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</si>
  <si>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</si>
  <si>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</si>
  <si>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</si>
  <si>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</si>
  <si>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</si>
  <si>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</si>
  <si>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</si>
  <si>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</si>
  <si>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</si>
  <si>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</si>
  <si>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</si>
  <si>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</si>
  <si>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</si>
  <si>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</si>
  <si>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</si>
  <si>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</si>
  <si>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</si>
  <si>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</si>
  <si>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</si>
  <si>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</si>
  <si>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Indice</t>
  </si>
  <si>
    <t>Desconto 
(Passo a Passo)</t>
  </si>
  <si>
    <t>Desconto 
(Diretão)</t>
  </si>
  <si>
    <t>Desconto 
(Vendedor)</t>
  </si>
  <si>
    <t>Desconto Final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</si>
  <si>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</si>
  <si>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</si>
  <si>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</si>
  <si>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</si>
  <si>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</si>
  <si>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</si>
  <si>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</si>
  <si>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</si>
  <si>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</si>
  <si>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</si>
  <si>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</si>
  <si>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</si>
  <si>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</si>
  <si>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</si>
  <si>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</si>
  <si>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</si>
  <si>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</si>
  <si>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</si>
  <si>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</si>
  <si>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</si>
  <si>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</si>
  <si>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</si>
  <si>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</si>
  <si>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</si>
  <si>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</si>
  <si>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</si>
  <si>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</si>
  <si>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Lista Simplificada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</si>
  <si>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</si>
  <si>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</si>
  <si>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</si>
  <si>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</si>
  <si>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Diferença</t>
  </si>
  <si>
    <t>Prompt Ideal para o ChatGPT</t>
  </si>
  <si>
    <t>Eu tenho uma planilha no Excel chamada 'IAs', que contém informações sobre produtos, estoque, diferença e preço unitário. Os dados começam na célula B2 e seguem o formato de 4 colunas: Produtos (coluna B), Estoque (coluna C), Diferença (coluna D) e Preço Unitário (coluna E).
Gostaria de criar algumas funções do Excel para analisar esses dados:
1.Preço do produto com quantidade aproximada de 20: Crie uma fórmula que aponte o preço do produto que contém a quantidade mais próxima de 20 ou menor.</t>
  </si>
  <si>
    <t>crie um código VBA Excel que gere um texto a partir de um intervalo de dados. Eu selecionarei o intervalo que quero descrever e o texto final (depois de percorrer todo o intervalo) deve ficar assim:
Eu tenho uma planilha no Excel chamada 'IAs', que contém informações sobre produtos, estoque, diferença e preço unitário. Os dados começam na célula B2 e seguem o formato de 4 colunas: Produtos (coluna B), Estoque (coluna C), Diferença (coluna D) e Preço Unitário (coluna E).
Gostaria de criar algumas funções do Excel para analisar esses dados:
1.Digite sua pergunta aqui.</t>
  </si>
  <si>
    <t>Prompt Gerado</t>
  </si>
  <si>
    <t xml:space="preserve">Eu tenho uma planilha no Excel chamada: "Desafio 1"
Na célula B2 começa um intervalo de dados com 3 colunas: (Produtos, Estoque, Preço Unitário)
A partir linha 3, em cada uma das respectivas colunas (B2) tem os seguintes dados por linha:
(Bermuda;48;65,9)
(Bermuda;17;63,9)
(Bermuda;37;70,9)
(Bolsa coringa;36;145)
(Bolsa de couro;19;259,9)
(Boné;23;39,9)
(Calça jeans;24;85,9)
(Calça jeans;34;89,9)
Faça uma função bla 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</si>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</sst>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"/>
    <numFmt numFmtId="165" formatCode="_-&quot;R$&quot;\ * #,##0.00_-;\-&quot;R$&quot;\ * #,##0.00_-;_-&quot;R$&quot;\ * &quot;-&quot;??_-;_-@"/>
  </numFmts>
  <fonts count="3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6"/>
      <color theme="1"/>
      <name val="MuseoModerno"/>
    </font>
    <font>
      <b/>
      <sz val="18"/>
      <color theme="1"/>
      <name val="MuseoModerno"/>
    </font>
    <font>
      <b/>
      <sz val="12"/>
      <color theme="1"/>
      <name val="MuseoModerno"/>
    </font>
    <font>
      <sz val="16"/>
      <color theme="1"/>
      <name val="Calibri"/>
    </font>
    <font>
      <u/>
      <sz val="11"/>
      <color theme="1"/>
      <name val="Calibri"/>
    </font>
    <font>
      <sz val="12"/>
      <color theme="1"/>
      <name val="Montserrat"/>
    </font>
    <font>
      <sz val="11"/>
      <color theme="1"/>
      <name val="Calibri"/>
      <scheme val="minor"/>
    </font>
    <font>
      <b/>
      <sz val="14"/>
      <color rgb="FFF2F2F2"/>
      <name val="Montserrat"/>
    </font>
    <font>
      <b/>
      <sz val="12"/>
      <color theme="1"/>
      <name val="Montserrat"/>
    </font>
    <font>
      <b/>
      <sz val="11"/>
      <color theme="1"/>
      <name val="Montserrat"/>
    </font>
    <font>
      <b/>
      <sz val="14"/>
      <color rgb="FFF2F2F2"/>
      <name val="Calibri"/>
    </font>
    <font>
      <b/>
      <sz val="12"/>
      <color rgb="FFF2F2F2"/>
      <name val="Montserrat"/>
    </font>
    <font>
      <b/>
      <sz val="8"/>
      <color rgb="FFF2F2F2"/>
      <name val="Montserrat"/>
    </font>
    <font>
      <b/>
      <sz val="12"/>
      <color theme="0"/>
      <name val="Montserrat"/>
    </font>
    <font>
      <b/>
      <sz val="18"/>
      <color rgb="FFDAFF01"/>
      <name val="Calibri"/>
    </font>
    <font>
      <b/>
      <sz val="14"/>
      <color theme="1"/>
      <name val="Montserrat"/>
    </font>
    <font>
      <sz val="18"/>
      <color theme="1"/>
      <name val="Calibri"/>
    </font>
    <font>
      <b/>
      <sz val="14"/>
      <color theme="0"/>
      <name val="Montserrat"/>
    </font>
    <font>
      <sz val="14"/>
      <color theme="1"/>
      <name val="Calibri"/>
    </font>
    <font>
      <sz val="11"/>
      <color theme="1"/>
      <name val="Montserrat"/>
    </font>
    <font>
      <sz val="11"/>
      <color theme="0"/>
      <name val="Montserrat"/>
    </font>
    <font>
      <b/>
      <sz val="14"/>
      <color rgb="FFFF0000"/>
      <name val="Calibri"/>
    </font>
    <font>
      <b/>
      <sz val="14"/>
      <color rgb="FF002060"/>
      <name val="Calibri"/>
    </font>
    <font>
      <b/>
      <sz val="14"/>
      <color theme="1"/>
      <name val="Calibri"/>
    </font>
    <font>
      <b/>
      <sz val="11"/>
      <color rgb="FF002060"/>
      <name val="Calibri"/>
    </font>
    <font>
      <b/>
      <sz val="11"/>
      <color rgb="FF385623"/>
      <name val="Calibri"/>
    </font>
    <font>
      <b/>
      <sz val="11"/>
      <color theme="1"/>
      <name val="Calibri"/>
    </font>
    <font>
      <b/>
      <sz val="16"/>
      <color rgb="FFDAFF0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DAFF01"/>
        <bgColor rgb="FFDAFF01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rgb="FFF7FECC"/>
        <bgColor rgb="FFF7FECC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thick">
        <color theme="0"/>
      </bottom>
      <diagonal/>
    </border>
    <border>
      <left style="medium">
        <color rgb="FF000000"/>
      </left>
      <right style="medium">
        <color rgb="FF000000"/>
      </right>
      <top style="thick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" fontId="11" fillId="3" borderId="15" xfId="0" applyNumberFormat="1" applyFont="1" applyFill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9" fontId="12" fillId="0" borderId="17" xfId="0" applyNumberFormat="1" applyFont="1" applyBorder="1" applyAlignment="1">
      <alignment horizontal="center"/>
    </xf>
    <xf numFmtId="1" fontId="11" fillId="3" borderId="18" xfId="0" applyNumberFormat="1" applyFont="1" applyFill="1" applyBorder="1" applyAlignment="1">
      <alignment horizontal="center"/>
    </xf>
    <xf numFmtId="1" fontId="12" fillId="0" borderId="19" xfId="0" applyNumberFormat="1" applyFont="1" applyBorder="1" applyAlignment="1">
      <alignment horizontal="center"/>
    </xf>
    <xf numFmtId="9" fontId="12" fillId="0" borderId="20" xfId="0" applyNumberFormat="1" applyFont="1" applyBorder="1" applyAlignment="1">
      <alignment horizontal="center"/>
    </xf>
    <xf numFmtId="0" fontId="13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4" fillId="4" borderId="21" xfId="0" applyFont="1" applyFill="1" applyBorder="1" applyAlignment="1">
      <alignment horizontal="right"/>
    </xf>
    <xf numFmtId="0" fontId="18" fillId="3" borderId="22" xfId="0" applyFont="1" applyFill="1" applyBorder="1" applyAlignment="1">
      <alignment horizontal="center"/>
    </xf>
    <xf numFmtId="14" fontId="18" fillId="3" borderId="22" xfId="0" applyNumberFormat="1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1" fontId="18" fillId="3" borderId="23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4" fillId="4" borderId="24" xfId="0" applyFont="1" applyFill="1" applyBorder="1" applyAlignment="1">
      <alignment horizontal="right"/>
    </xf>
    <xf numFmtId="0" fontId="18" fillId="3" borderId="25" xfId="0" applyFont="1" applyFill="1" applyBorder="1" applyAlignment="1">
      <alignment horizontal="center" vertical="center"/>
    </xf>
    <xf numFmtId="164" fontId="18" fillId="3" borderId="25" xfId="0" applyNumberFormat="1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right"/>
    </xf>
    <xf numFmtId="0" fontId="14" fillId="4" borderId="27" xfId="0" applyFont="1" applyFill="1" applyBorder="1" applyAlignment="1">
      <alignment horizontal="right"/>
    </xf>
    <xf numFmtId="0" fontId="18" fillId="3" borderId="28" xfId="0" applyFont="1" applyFill="1" applyBorder="1" applyAlignment="1">
      <alignment horizontal="center" vertical="center"/>
    </xf>
    <xf numFmtId="0" fontId="6" fillId="0" borderId="0" xfId="0" applyFont="1"/>
    <xf numFmtId="164" fontId="18" fillId="3" borderId="28" xfId="0" applyNumberFormat="1" applyFont="1" applyFill="1" applyBorder="1" applyAlignment="1">
      <alignment horizontal="center" vertical="center"/>
    </xf>
    <xf numFmtId="0" fontId="19" fillId="0" borderId="0" xfId="0" applyFont="1"/>
    <xf numFmtId="0" fontId="3" fillId="2" borderId="9" xfId="0" applyFont="1" applyFill="1" applyBorder="1" applyAlignment="1">
      <alignment vertical="center"/>
    </xf>
    <xf numFmtId="0" fontId="10" fillId="4" borderId="29" xfId="0" applyFont="1" applyFill="1" applyBorder="1" applyAlignment="1">
      <alignment horizontal="center"/>
    </xf>
    <xf numFmtId="1" fontId="11" fillId="3" borderId="30" xfId="0" applyNumberFormat="1" applyFont="1" applyFill="1" applyBorder="1" applyAlignment="1">
      <alignment horizontal="center"/>
    </xf>
    <xf numFmtId="1" fontId="11" fillId="3" borderId="3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0" fillId="4" borderId="32" xfId="0" applyFont="1" applyFill="1" applyBorder="1" applyAlignment="1">
      <alignment horizontal="center" vertical="center"/>
    </xf>
    <xf numFmtId="1" fontId="12" fillId="0" borderId="3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9" fontId="12" fillId="0" borderId="30" xfId="0" applyNumberFormat="1" applyFont="1" applyBorder="1" applyAlignment="1">
      <alignment horizontal="center" vertical="center"/>
    </xf>
    <xf numFmtId="9" fontId="12" fillId="0" borderId="33" xfId="0" applyNumberFormat="1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9" fontId="1" fillId="0" borderId="0" xfId="0" applyNumberFormat="1" applyFont="1"/>
    <xf numFmtId="9" fontId="19" fillId="0" borderId="0" xfId="0" applyNumberFormat="1" applyFont="1"/>
    <xf numFmtId="0" fontId="16" fillId="4" borderId="1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0" fontId="21" fillId="0" borderId="15" xfId="0" applyFont="1" applyBorder="1" applyAlignment="1">
      <alignment vertical="center"/>
    </xf>
    <xf numFmtId="0" fontId="21" fillId="0" borderId="38" xfId="0" applyFont="1" applyBorder="1" applyAlignment="1">
      <alignment horizontal="center" vertical="center"/>
    </xf>
    <xf numFmtId="164" fontId="21" fillId="0" borderId="17" xfId="0" applyNumberFormat="1" applyFont="1" applyBorder="1" applyAlignment="1">
      <alignment vertical="center"/>
    </xf>
    <xf numFmtId="164" fontId="21" fillId="5" borderId="9" xfId="0" applyNumberFormat="1" applyFont="1" applyFill="1" applyBorder="1"/>
    <xf numFmtId="0" fontId="21" fillId="5" borderId="9" xfId="0" applyFont="1" applyFill="1" applyBorder="1"/>
    <xf numFmtId="0" fontId="21" fillId="0" borderId="18" xfId="0" applyFont="1" applyBorder="1" applyAlignment="1">
      <alignment vertical="center"/>
    </xf>
    <xf numFmtId="0" fontId="21" fillId="0" borderId="39" xfId="0" applyFont="1" applyBorder="1" applyAlignment="1">
      <alignment horizontal="center" vertical="center"/>
    </xf>
    <xf numFmtId="164" fontId="21" fillId="0" borderId="20" xfId="0" applyNumberFormat="1" applyFont="1" applyBorder="1" applyAlignment="1">
      <alignment vertical="center"/>
    </xf>
    <xf numFmtId="0" fontId="1" fillId="0" borderId="0" xfId="0" applyFont="1"/>
    <xf numFmtId="0" fontId="22" fillId="0" borderId="0" xfId="0" applyFont="1"/>
    <xf numFmtId="0" fontId="23" fillId="0" borderId="0" xfId="0" applyFont="1"/>
    <xf numFmtId="0" fontId="21" fillId="0" borderId="17" xfId="0" applyFont="1" applyBorder="1" applyAlignment="1">
      <alignment horizontal="center" vertical="center"/>
    </xf>
    <xf numFmtId="0" fontId="24" fillId="5" borderId="9" xfId="0" applyFont="1" applyFill="1" applyBorder="1"/>
    <xf numFmtId="164" fontId="25" fillId="5" borderId="9" xfId="0" applyNumberFormat="1" applyFont="1" applyFill="1" applyBorder="1"/>
    <xf numFmtId="0" fontId="21" fillId="0" borderId="20" xfId="0" applyFont="1" applyBorder="1" applyAlignment="1">
      <alignment horizontal="center" vertical="center"/>
    </xf>
    <xf numFmtId="0" fontId="29" fillId="0" borderId="12" xfId="0" applyFont="1" applyBorder="1"/>
    <xf numFmtId="0" fontId="29" fillId="0" borderId="14" xfId="0" applyFont="1" applyBorder="1"/>
    <xf numFmtId="0" fontId="29" fillId="0" borderId="0" xfId="0" applyFont="1"/>
    <xf numFmtId="0" fontId="29" fillId="0" borderId="13" xfId="0" applyFont="1" applyBorder="1"/>
    <xf numFmtId="0" fontId="29" fillId="0" borderId="12" xfId="0" applyFont="1" applyBorder="1" applyAlignment="1">
      <alignment horizontal="center"/>
    </xf>
    <xf numFmtId="0" fontId="29" fillId="0" borderId="40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1" fillId="0" borderId="15" xfId="0" applyFont="1" applyBorder="1"/>
    <xf numFmtId="164" fontId="1" fillId="0" borderId="17" xfId="0" applyNumberFormat="1" applyFont="1" applyBorder="1"/>
    <xf numFmtId="0" fontId="1" fillId="0" borderId="16" xfId="0" applyFont="1" applyBorder="1"/>
    <xf numFmtId="164" fontId="1" fillId="0" borderId="16" xfId="0" applyNumberFormat="1" applyFont="1" applyBorder="1"/>
    <xf numFmtId="0" fontId="1" fillId="0" borderId="17" xfId="0" applyFont="1" applyBorder="1"/>
    <xf numFmtId="9" fontId="1" fillId="0" borderId="41" xfId="0" applyNumberFormat="1" applyFont="1" applyBorder="1" applyAlignment="1">
      <alignment horizontal="center" vertical="center"/>
    </xf>
    <xf numFmtId="10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/>
    <xf numFmtId="164" fontId="1" fillId="0" borderId="20" xfId="0" applyNumberFormat="1" applyFont="1" applyBorder="1"/>
    <xf numFmtId="9" fontId="1" fillId="0" borderId="42" xfId="0" applyNumberFormat="1" applyFont="1" applyBorder="1" applyAlignment="1">
      <alignment horizontal="center" vertical="center"/>
    </xf>
    <xf numFmtId="10" fontId="1" fillId="0" borderId="42" xfId="0" applyNumberFormat="1" applyFont="1" applyBorder="1" applyAlignment="1">
      <alignment horizontal="center" vertical="center"/>
    </xf>
    <xf numFmtId="0" fontId="1" fillId="0" borderId="19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0" fontId="29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0" xfId="0" applyFont="1" applyFill="1" applyBorder="1" applyAlignment="1">
      <alignment horizontal="left" vertical="center"/>
    </xf>
    <xf numFmtId="0" fontId="2" fillId="0" borderId="11" xfId="0" applyFont="1" applyBorder="1"/>
    <xf numFmtId="0" fontId="17" fillId="4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left"/>
    </xf>
    <xf numFmtId="0" fontId="2" fillId="0" borderId="37" xfId="0" applyFont="1" applyBorder="1"/>
    <xf numFmtId="0" fontId="26" fillId="6" borderId="10" xfId="0" applyFont="1" applyFill="1" applyBorder="1" applyAlignment="1">
      <alignment horizontal="left"/>
    </xf>
    <xf numFmtId="0" fontId="27" fillId="5" borderId="1" xfId="0" applyFont="1" applyFill="1" applyBorder="1" applyAlignment="1">
      <alignment horizontal="left" vertical="top" wrapText="1"/>
    </xf>
    <xf numFmtId="0" fontId="28" fillId="7" borderId="1" xfId="0" applyFont="1" applyFill="1" applyBorder="1" applyAlignment="1">
      <alignment horizontal="left" vertical="top" wrapText="1"/>
    </xf>
    <xf numFmtId="0" fontId="22" fillId="0" borderId="43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30" fillId="4" borderId="43" xfId="0" applyFont="1" applyFill="1" applyBorder="1" applyAlignment="1">
      <alignment horizontal="center" vertical="center"/>
    </xf>
    <xf numFmtId="0" fontId="31" fillId="0" borderId="43" xfId="0" applyFont="1" applyBorder="1" applyAlignment="1">
      <alignment horizontal="center"/>
    </xf>
    <xf numFmtId="164" fontId="32" fillId="0" borderId="43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CBCBCB"/>
          <bgColor rgb="FFCBCBCB"/>
        </patternFill>
      </fill>
    </dxf>
    <dxf>
      <fill>
        <patternFill patternType="solid">
          <fgColor rgb="FF989898"/>
          <bgColor rgb="FF98989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Produtos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endas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DAFF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F63-44DF-8260-31A490B37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817876"/>
        <c:axId val="541126774"/>
      </c:barChart>
      <c:catAx>
        <c:axId val="150481787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pt-BR"/>
          </a:p>
        </c:txPr>
        <c:crossAx val="541126774"/>
        <c:crosses val="autoZero"/>
        <c:auto val="1"/>
        <c:lblAlgn val="ctr"/>
        <c:lblOffset val="100"/>
        <c:noMultiLvlLbl val="1"/>
      </c:catAx>
      <c:valAx>
        <c:axId val="541126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0481787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23E-435D-8B66-870D76415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195478"/>
        <c:axId val="974909044"/>
      </c:barChart>
      <c:lineChart>
        <c:grouping val="standard"/>
        <c:varyColors val="0"/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E-435D-8B66-870D76415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195478"/>
        <c:axId val="974909044"/>
      </c:lineChart>
      <c:catAx>
        <c:axId val="1693195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974909044"/>
        <c:crosses val="autoZero"/>
        <c:auto val="1"/>
        <c:lblAlgn val="ctr"/>
        <c:lblOffset val="100"/>
        <c:noMultiLvlLbl val="1"/>
      </c:catAx>
      <c:valAx>
        <c:axId val="9749090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9319547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Produtos!A1"/><Relationship Id="rId1" Type="http://schemas.openxmlformats.org/officeDocument/2006/relationships/hyperlink" Target="#Vendas!A1"/><Relationship Id="rId5" Type="http://schemas.openxmlformats.org/officeDocument/2006/relationships/image" Target="../media/image1.png"/><Relationship Id="rId4" Type="http://schemas.openxmlformats.org/officeDocument/2006/relationships/hyperlink" Target="#Consul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Consult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edores!A1"/><Relationship Id="rId2" Type="http://schemas.openxmlformats.org/officeDocument/2006/relationships/hyperlink" Target="#Vendas!A1"/><Relationship Id="rId1" Type="http://schemas.openxmlformats.org/officeDocument/2006/relationships/hyperlink" Target="#Menu!A1"/><Relationship Id="rId5" Type="http://schemas.openxmlformats.org/officeDocument/2006/relationships/image" Target="../media/image2.png"/><Relationship Id="rId4" Type="http://schemas.openxmlformats.org/officeDocument/2006/relationships/hyperlink" Target="#Produto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7</xdr:row>
      <xdr:rowOff>161925</xdr:rowOff>
    </xdr:from>
    <xdr:ext cx="1333500" cy="59055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88775" y="3494250"/>
          <a:ext cx="131445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7</xdr:row>
      <xdr:rowOff>161925</xdr:rowOff>
    </xdr:from>
    <xdr:ext cx="1352550" cy="59055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7</xdr:row>
      <xdr:rowOff>161925</xdr:rowOff>
    </xdr:from>
    <xdr:ext cx="1352550" cy="590550"/>
    <xdr:sp macro="" textlink="">
      <xdr:nvSpPr>
        <xdr:cNvPr id="5" name="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250" y="3494250"/>
          <a:ext cx="1333500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7</xdr:row>
      <xdr:rowOff>161925</xdr:rowOff>
    </xdr:from>
    <xdr:ext cx="1362075" cy="590550"/>
    <xdr:sp macro="" textlink="">
      <xdr:nvSpPr>
        <xdr:cNvPr id="6" name="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74488" y="3494250"/>
          <a:ext cx="1343025" cy="571500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1</xdr:col>
      <xdr:colOff>457200</xdr:colOff>
      <xdr:row>1</xdr:row>
      <xdr:rowOff>114300</xdr:rowOff>
    </xdr:from>
    <xdr:ext cx="4838700" cy="828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1295400</xdr:colOff>
      <xdr:row>0</xdr:row>
      <xdr:rowOff>85725</xdr:rowOff>
    </xdr:from>
    <xdr:ext cx="704850" cy="323850"/>
    <xdr:sp macro="" textlink="">
      <xdr:nvSpPr>
        <xdr:cNvPr id="7" name="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5</xdr:col>
      <xdr:colOff>523875</xdr:colOff>
      <xdr:row>0</xdr:row>
      <xdr:rowOff>85725</xdr:rowOff>
    </xdr:from>
    <xdr:ext cx="990600" cy="323850"/>
    <xdr:sp macro="" textlink="">
      <xdr:nvSpPr>
        <xdr:cNvPr id="8" name="Shap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4</xdr:col>
      <xdr:colOff>590550</xdr:colOff>
      <xdr:row>0</xdr:row>
      <xdr:rowOff>85725</xdr:rowOff>
    </xdr:from>
    <xdr:ext cx="1000125" cy="323850"/>
    <xdr:sp macro="" textlink="">
      <xdr:nvSpPr>
        <xdr:cNvPr id="9" name="Shap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3</xdr:col>
      <xdr:colOff>457200</xdr:colOff>
      <xdr:row>0</xdr:row>
      <xdr:rowOff>85725</xdr:rowOff>
    </xdr:from>
    <xdr:ext cx="990600" cy="323850"/>
    <xdr:sp macro="" textlink="">
      <xdr:nvSpPr>
        <xdr:cNvPr id="10" name="Shap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0</xdr:row>
      <xdr:rowOff>76200</xdr:rowOff>
    </xdr:from>
    <xdr:ext cx="666750" cy="323850"/>
    <xdr:sp macro="" textlink="">
      <xdr:nvSpPr>
        <xdr:cNvPr id="11" name="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2150" y="3622838"/>
          <a:ext cx="6477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4</xdr:col>
      <xdr:colOff>28575</xdr:colOff>
      <xdr:row>0</xdr:row>
      <xdr:rowOff>76200</xdr:rowOff>
    </xdr:from>
    <xdr:ext cx="962025" cy="323850"/>
    <xdr:sp macro="" textlink="">
      <xdr:nvSpPr>
        <xdr:cNvPr id="12" name="Shap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3</xdr:col>
      <xdr:colOff>428625</xdr:colOff>
      <xdr:row>0</xdr:row>
      <xdr:rowOff>76200</xdr:rowOff>
    </xdr:from>
    <xdr:ext cx="990600" cy="323850"/>
    <xdr:sp macro="" textlink="">
      <xdr:nvSpPr>
        <xdr:cNvPr id="13" name="Shap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1076325</xdr:colOff>
      <xdr:row>0</xdr:row>
      <xdr:rowOff>76200</xdr:rowOff>
    </xdr:from>
    <xdr:ext cx="1000125" cy="323850"/>
    <xdr:sp macro="" textlink="">
      <xdr:nvSpPr>
        <xdr:cNvPr id="14" name="Shap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590550</xdr:colOff>
      <xdr:row>0</xdr:row>
      <xdr:rowOff>76200</xdr:rowOff>
    </xdr:from>
    <xdr:ext cx="704850" cy="323850"/>
    <xdr:sp macro="" textlink="">
      <xdr:nvSpPr>
        <xdr:cNvPr id="15" name="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0</xdr:row>
      <xdr:rowOff>76200</xdr:rowOff>
    </xdr:from>
    <xdr:ext cx="990600" cy="323850"/>
    <xdr:sp macro="" textlink="">
      <xdr:nvSpPr>
        <xdr:cNvPr id="16" name="Shap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Consultas</a:t>
          </a:r>
          <a:endParaRPr sz="1400"/>
        </a:p>
      </xdr:txBody>
    </xdr:sp>
    <xdr:clientData fLocksWithSheet="0"/>
  </xdr:oneCellAnchor>
  <xdr:oneCellAnchor>
    <xdr:from>
      <xdr:col>6</xdr:col>
      <xdr:colOff>1057275</xdr:colOff>
      <xdr:row>0</xdr:row>
      <xdr:rowOff>76200</xdr:rowOff>
    </xdr:from>
    <xdr:ext cx="1000125" cy="323850"/>
    <xdr:sp macro="" textlink="">
      <xdr:nvSpPr>
        <xdr:cNvPr id="17" name="Shap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5</xdr:col>
      <xdr:colOff>666750</xdr:colOff>
      <xdr:row>0</xdr:row>
      <xdr:rowOff>76200</xdr:rowOff>
    </xdr:from>
    <xdr:ext cx="990600" cy="323850"/>
    <xdr:sp macro="" textlink="">
      <xdr:nvSpPr>
        <xdr:cNvPr id="18" name="Shape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1</xdr:col>
      <xdr:colOff>142875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0</xdr:row>
      <xdr:rowOff>76200</xdr:rowOff>
    </xdr:from>
    <xdr:ext cx="704850" cy="323850"/>
    <xdr:sp macro="" textlink="">
      <xdr:nvSpPr>
        <xdr:cNvPr id="19" name="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003100" y="3622838"/>
          <a:ext cx="685800" cy="314325"/>
        </a:xfrm>
        <a:prstGeom prst="roundRect">
          <a:avLst>
            <a:gd name="adj" fmla="val 16667"/>
          </a:avLst>
        </a:prstGeom>
        <a:solidFill>
          <a:srgbClr val="9353FF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MuseoModerno"/>
              <a:ea typeface="MuseoModerno"/>
              <a:cs typeface="MuseoModerno"/>
              <a:sym typeface="MuseoModerno"/>
            </a:rPr>
            <a:t>Voltar</a:t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0</xdr:row>
      <xdr:rowOff>76200</xdr:rowOff>
    </xdr:from>
    <xdr:ext cx="990600" cy="323850"/>
    <xdr:sp macro="" textlink="">
      <xdr:nvSpPr>
        <xdr:cNvPr id="20" name="Shap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Vendas</a:t>
          </a:r>
          <a:endParaRPr sz="1400"/>
        </a:p>
      </xdr:txBody>
    </xdr:sp>
    <xdr:clientData fLocksWithSheet="0"/>
  </xdr:oneCellAnchor>
  <xdr:oneCellAnchor>
    <xdr:from>
      <xdr:col>2</xdr:col>
      <xdr:colOff>1333500</xdr:colOff>
      <xdr:row>0</xdr:row>
      <xdr:rowOff>76200</xdr:rowOff>
    </xdr:from>
    <xdr:ext cx="1000125" cy="323850"/>
    <xdr:sp macro="" textlink="">
      <xdr:nvSpPr>
        <xdr:cNvPr id="21" name="Shap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855463" y="3622838"/>
          <a:ext cx="981075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Vendedores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0</xdr:row>
      <xdr:rowOff>76200</xdr:rowOff>
    </xdr:from>
    <xdr:ext cx="990600" cy="323850"/>
    <xdr:sp macro="" textlink="">
      <xdr:nvSpPr>
        <xdr:cNvPr id="22" name="Shap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860225" y="3622838"/>
          <a:ext cx="971550" cy="3143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DAFF01"/>
              </a:solidFill>
              <a:latin typeface="MuseoModerno"/>
              <a:ea typeface="MuseoModerno"/>
              <a:cs typeface="MuseoModerno"/>
              <a:sym typeface="MuseoModerno"/>
            </a:rPr>
            <a:t>Produtos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381000" cy="3810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27</xdr:row>
      <xdr:rowOff>0</xdr:rowOff>
    </xdr:from>
    <xdr:ext cx="5067300" cy="2333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10</xdr:row>
      <xdr:rowOff>9525</xdr:rowOff>
    </xdr:from>
    <xdr:ext cx="10382250" cy="1714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44</xdr:col>
      <xdr:colOff>114300</xdr:colOff>
      <xdr:row>34</xdr:row>
      <xdr:rowOff>104775</xdr:rowOff>
    </xdr:from>
    <xdr:ext cx="904875" cy="7905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2400" b="1" i="0" u="none" strike="noStrike">
            <a:solidFill>
              <a:srgbClr val="F87F4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57</xdr:col>
      <xdr:colOff>85725</xdr:colOff>
      <xdr:row>34</xdr:row>
      <xdr:rowOff>104775</xdr:rowOff>
    </xdr:from>
    <xdr:ext cx="904875" cy="7905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/>
      </xdr:nvSpPr>
      <xdr:spPr>
        <a:xfrm>
          <a:off x="4898325" y="3389475"/>
          <a:ext cx="895350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EE647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70</xdr:col>
      <xdr:colOff>19050</xdr:colOff>
      <xdr:row>34</xdr:row>
      <xdr:rowOff>95250</xdr:rowOff>
    </xdr:from>
    <xdr:ext cx="895350" cy="7905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4903088" y="3389475"/>
          <a:ext cx="8858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4800" b="1" i="0" u="none" strike="noStrike">
            <a:solidFill>
              <a:srgbClr val="9353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2943225" cy="4191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G66">
  <tableColumns count="6">
    <tableColumn id="1" xr3:uid="{00000000-0010-0000-0000-000001000000}" name="Código"/>
    <tableColumn id="2" xr3:uid="{00000000-0010-0000-0000-000002000000}" name="Produtos"/>
    <tableColumn id="3" xr3:uid="{00000000-0010-0000-0000-000003000000}" name="Tamanho"/>
    <tableColumn id="4" xr3:uid="{00000000-0010-0000-0000-000004000000}" name="Categoria"/>
    <tableColumn id="5" xr3:uid="{00000000-0010-0000-0000-000005000000}" name="Estoque"/>
    <tableColumn id="6" xr3:uid="{00000000-0010-0000-0000-000006000000}" name="Preço Unitário"/>
  </tableColumns>
  <tableStyleInfo name="Produ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N86">
  <tableColumns count="14">
    <tableColumn id="1" xr3:uid="{00000000-0010-0000-0100-000001000000}" name="Nº"/>
    <tableColumn id="2" xr3:uid="{00000000-0010-0000-0100-000002000000}" name="Mês"/>
    <tableColumn id="3" xr3:uid="{00000000-0010-0000-0100-000003000000}" name="Data"/>
    <tableColumn id="4" xr3:uid="{00000000-0010-0000-0100-000004000000}" name="Código"/>
    <tableColumn id="5" xr3:uid="{00000000-0010-0000-0100-000005000000}" name="Categoria">
      <calculatedColumnFormula>_xlfn.XLOOKUP(Vendas!$D5,Produtos!$B$7:$B$66,Produtos!$E$7:$E$66)</calculatedColumnFormula>
    </tableColumn>
    <tableColumn id="6" xr3:uid="{00000000-0010-0000-0100-000006000000}" name="Qtd"/>
    <tableColumn id="7" xr3:uid="{00000000-0010-0000-0100-000007000000}" name="Preço Unitário"/>
    <tableColumn id="8" xr3:uid="{00000000-0010-0000-0100-000008000000}" name="Indice"/>
    <tableColumn id="9" xr3:uid="{00000000-0010-0000-0100-000009000000}" name="Desconto _x000a_(Passo a Passo)"/>
    <tableColumn id="10" xr3:uid="{00000000-0010-0000-0100-00000A000000}" name="Desconto _x000a_(Diretão)">
      <calculatedColumnFormula>INDEX(Desc_TabelaToda,MATCH(Vendas!$F5,Desc_Quantidades,1),MATCH(_xlfn.XLOOKUP(Vendas!$D5,Produtos!$B$6:$B$66,Produtos!$E$6:$E$66),Desc_Categorias,0))</calculatedColumnFormula>
    </tableColumn>
    <tableColumn id="11" xr3:uid="{00000000-0010-0000-0100-00000B000000}" name="Desconto _x000a_(Vendedor)">
      <calculatedColumnFormula>_xlfn.XLOOKUP(Vendas!$N5,Vendedores!$A$5:$A$9,Vendedores!$D$5:$D$9)</calculatedColumnFormula>
    </tableColumn>
    <tableColumn id="12" xr3:uid="{00000000-0010-0000-0100-00000C000000}" name="Desconto Final"/>
    <tableColumn id="13" xr3:uid="{00000000-0010-0000-0100-00000D000000}" name="Total"/>
    <tableColumn id="14" xr3:uid="{00000000-0010-0000-0100-00000E000000}" name="Vendedor"/>
  </tableColumns>
  <tableStyleInfo name="Ven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23" sqref="J23"/>
    </sheetView>
  </sheetViews>
  <sheetFormatPr defaultColWidth="14.42578125" defaultRowHeight="15" customHeight="1"/>
  <cols>
    <col min="1" max="12" width="8.85546875" customWidth="1"/>
    <col min="13" max="26" width="8.7109375" customWidth="1"/>
  </cols>
  <sheetData>
    <row r="1" spans="1:12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2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</row>
    <row r="3" spans="1:12">
      <c r="A3" s="109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</row>
    <row r="4" spans="1:12">
      <c r="A4" s="109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1"/>
    </row>
    <row r="5" spans="1:12">
      <c r="A5" s="109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1"/>
    </row>
    <row r="6" spans="1:12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">
    <mergeCell ref="A1:L6"/>
  </mergeCells>
  <pageMargins left="0.511811024" right="0.511811024" top="0.78740157499999996" bottom="0.78740157499999996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/>
  <cols>
    <col min="1" max="1" width="8.42578125" customWidth="1"/>
    <col min="2" max="2" width="18.28515625" customWidth="1"/>
    <col min="3" max="3" width="22.7109375" customWidth="1"/>
    <col min="4" max="4" width="14" customWidth="1"/>
    <col min="5" max="5" width="17.140625" customWidth="1"/>
    <col min="6" max="6" width="13.140625" customWidth="1"/>
    <col min="7" max="7" width="22.85546875" customWidth="1"/>
    <col min="8" max="8" width="8.85546875" customWidth="1"/>
    <col min="9" max="9" width="8.85546875" hidden="1" customWidth="1"/>
    <col min="10" max="26" width="8.7109375" customWidth="1"/>
  </cols>
  <sheetData>
    <row r="1" spans="1:26" ht="39.75" customHeight="1">
      <c r="A1" s="2"/>
      <c r="B1" s="3" t="s">
        <v>0</v>
      </c>
      <c r="C1" s="3"/>
      <c r="D1" s="3"/>
      <c r="E1" s="3"/>
      <c r="F1" s="3"/>
      <c r="G1" s="3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18" customHeight="1">
      <c r="A4" s="8"/>
      <c r="B4" s="8"/>
      <c r="C4" s="9"/>
      <c r="D4" s="7"/>
      <c r="E4" s="7"/>
      <c r="F4" s="7"/>
    </row>
    <row r="5" spans="1:26" ht="4.5" customHeight="1">
      <c r="A5" s="7"/>
      <c r="B5" s="7"/>
      <c r="C5" s="7"/>
      <c r="D5" s="7"/>
      <c r="E5" s="7"/>
      <c r="F5" s="7"/>
    </row>
    <row r="6" spans="1:26" ht="18.75">
      <c r="A6" s="9"/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B7" s="9" t="s">
        <v>7</v>
      </c>
      <c r="C7" s="11" t="s">
        <v>8</v>
      </c>
      <c r="D7" s="9" t="s">
        <v>9</v>
      </c>
      <c r="E7" s="11" t="s">
        <v>10</v>
      </c>
      <c r="F7" s="9">
        <v>48</v>
      </c>
      <c r="G7" s="12">
        <v>65.900000000000006</v>
      </c>
    </row>
    <row r="8" spans="1:26">
      <c r="B8" s="9" t="s">
        <v>11</v>
      </c>
      <c r="C8" s="11" t="s">
        <v>8</v>
      </c>
      <c r="D8" s="9" t="s">
        <v>12</v>
      </c>
      <c r="E8" s="11" t="s">
        <v>10</v>
      </c>
      <c r="F8" s="9">
        <v>17</v>
      </c>
      <c r="G8" s="12">
        <v>69.900000000000006</v>
      </c>
    </row>
    <row r="9" spans="1:26">
      <c r="B9" s="9" t="s">
        <v>13</v>
      </c>
      <c r="C9" s="11" t="s">
        <v>8</v>
      </c>
      <c r="D9" s="9" t="s">
        <v>14</v>
      </c>
      <c r="E9" s="11" t="s">
        <v>10</v>
      </c>
      <c r="F9" s="9">
        <v>37</v>
      </c>
      <c r="G9" s="12">
        <v>70.900000000000006</v>
      </c>
    </row>
    <row r="10" spans="1:26">
      <c r="B10" s="9" t="s">
        <v>15</v>
      </c>
      <c r="C10" s="11" t="s">
        <v>16</v>
      </c>
      <c r="D10" s="9" t="s">
        <v>17</v>
      </c>
      <c r="E10" s="11" t="s">
        <v>18</v>
      </c>
      <c r="F10" s="9">
        <v>36</v>
      </c>
      <c r="G10" s="12">
        <v>145</v>
      </c>
    </row>
    <row r="11" spans="1:26">
      <c r="B11" s="9" t="s">
        <v>19</v>
      </c>
      <c r="C11" s="11" t="s">
        <v>20</v>
      </c>
      <c r="D11" s="9" t="s">
        <v>17</v>
      </c>
      <c r="E11" s="11" t="s">
        <v>18</v>
      </c>
      <c r="F11" s="9">
        <v>21</v>
      </c>
      <c r="G11" s="12">
        <v>259.89999999999998</v>
      </c>
    </row>
    <row r="12" spans="1:26">
      <c r="B12" s="9" t="s">
        <v>21</v>
      </c>
      <c r="C12" s="11" t="s">
        <v>22</v>
      </c>
      <c r="D12" s="9" t="s">
        <v>17</v>
      </c>
      <c r="E12" s="11" t="s">
        <v>18</v>
      </c>
      <c r="F12" s="9">
        <v>23</v>
      </c>
      <c r="G12" s="12">
        <v>39.9</v>
      </c>
    </row>
    <row r="13" spans="1:26">
      <c r="B13" s="9" t="s">
        <v>23</v>
      </c>
      <c r="C13" s="11" t="s">
        <v>24</v>
      </c>
      <c r="D13" s="9" t="s">
        <v>9</v>
      </c>
      <c r="E13" s="11" t="s">
        <v>10</v>
      </c>
      <c r="F13" s="9">
        <v>24</v>
      </c>
      <c r="G13" s="12">
        <v>85.9</v>
      </c>
    </row>
    <row r="14" spans="1:26">
      <c r="B14" s="9" t="s">
        <v>25</v>
      </c>
      <c r="C14" s="11" t="s">
        <v>24</v>
      </c>
      <c r="D14" s="9" t="s">
        <v>12</v>
      </c>
      <c r="E14" s="11" t="s">
        <v>10</v>
      </c>
      <c r="F14" s="9">
        <v>35</v>
      </c>
      <c r="G14" s="12">
        <v>89.9</v>
      </c>
    </row>
    <row r="15" spans="1:26">
      <c r="B15" s="9" t="s">
        <v>26</v>
      </c>
      <c r="C15" s="11" t="s">
        <v>24</v>
      </c>
      <c r="D15" s="9" t="s">
        <v>14</v>
      </c>
      <c r="E15" s="11" t="s">
        <v>10</v>
      </c>
      <c r="F15" s="9">
        <v>47</v>
      </c>
      <c r="G15" s="12">
        <v>92.9</v>
      </c>
    </row>
    <row r="16" spans="1:26">
      <c r="B16" s="9" t="s">
        <v>27</v>
      </c>
      <c r="C16" s="11" t="s">
        <v>28</v>
      </c>
      <c r="D16" s="9" t="s">
        <v>9</v>
      </c>
      <c r="E16" s="11" t="s">
        <v>10</v>
      </c>
      <c r="F16" s="9">
        <v>42</v>
      </c>
      <c r="G16" s="12">
        <v>44.9</v>
      </c>
    </row>
    <row r="17" spans="2:7">
      <c r="B17" s="9" t="s">
        <v>29</v>
      </c>
      <c r="C17" s="11" t="s">
        <v>28</v>
      </c>
      <c r="D17" s="9" t="s">
        <v>12</v>
      </c>
      <c r="E17" s="11" t="s">
        <v>10</v>
      </c>
      <c r="F17" s="9">
        <v>32</v>
      </c>
      <c r="G17" s="12">
        <v>46.9</v>
      </c>
    </row>
    <row r="18" spans="2:7">
      <c r="B18" s="9" t="s">
        <v>30</v>
      </c>
      <c r="C18" s="11" t="s">
        <v>28</v>
      </c>
      <c r="D18" s="9" t="s">
        <v>14</v>
      </c>
      <c r="E18" s="11" t="s">
        <v>10</v>
      </c>
      <c r="F18" s="9">
        <v>45</v>
      </c>
      <c r="G18" s="12">
        <v>48.9</v>
      </c>
    </row>
    <row r="19" spans="2:7">
      <c r="B19" s="9" t="s">
        <v>31</v>
      </c>
      <c r="C19" s="11" t="s">
        <v>32</v>
      </c>
      <c r="D19" s="9" t="s">
        <v>9</v>
      </c>
      <c r="E19" s="11" t="s">
        <v>10</v>
      </c>
      <c r="F19" s="9">
        <v>19</v>
      </c>
      <c r="G19" s="12">
        <v>39.9</v>
      </c>
    </row>
    <row r="20" spans="2:7">
      <c r="B20" s="9" t="s">
        <v>33</v>
      </c>
      <c r="C20" s="11" t="s">
        <v>32</v>
      </c>
      <c r="D20" s="9" t="s">
        <v>12</v>
      </c>
      <c r="E20" s="11" t="s">
        <v>10</v>
      </c>
      <c r="F20" s="9">
        <v>37</v>
      </c>
      <c r="G20" s="12">
        <v>39.9</v>
      </c>
    </row>
    <row r="21" spans="2:7" ht="15.75" customHeight="1">
      <c r="B21" s="9" t="s">
        <v>34</v>
      </c>
      <c r="C21" s="11" t="s">
        <v>32</v>
      </c>
      <c r="D21" s="9" t="s">
        <v>14</v>
      </c>
      <c r="E21" s="11" t="s">
        <v>10</v>
      </c>
      <c r="F21" s="9">
        <v>16</v>
      </c>
      <c r="G21" s="12">
        <v>42.5</v>
      </c>
    </row>
    <row r="22" spans="2:7" ht="15.75" customHeight="1">
      <c r="B22" s="9" t="s">
        <v>35</v>
      </c>
      <c r="C22" s="11" t="s">
        <v>36</v>
      </c>
      <c r="D22" s="9" t="s">
        <v>9</v>
      </c>
      <c r="E22" s="11" t="s">
        <v>10</v>
      </c>
      <c r="F22" s="9">
        <v>43</v>
      </c>
      <c r="G22" s="12">
        <v>25.9</v>
      </c>
    </row>
    <row r="23" spans="2:7" ht="15.75" customHeight="1">
      <c r="B23" s="9" t="s">
        <v>37</v>
      </c>
      <c r="C23" s="11" t="s">
        <v>38</v>
      </c>
      <c r="D23" s="9" t="s">
        <v>12</v>
      </c>
      <c r="E23" s="11" t="s">
        <v>10</v>
      </c>
      <c r="F23" s="9">
        <v>46</v>
      </c>
      <c r="G23" s="12">
        <v>29.9</v>
      </c>
    </row>
    <row r="24" spans="2:7" ht="15.75" customHeight="1">
      <c r="B24" s="9" t="s">
        <v>39</v>
      </c>
      <c r="C24" s="11" t="s">
        <v>38</v>
      </c>
      <c r="D24" s="9" t="s">
        <v>14</v>
      </c>
      <c r="E24" s="11" t="s">
        <v>10</v>
      </c>
      <c r="F24" s="9">
        <v>0</v>
      </c>
      <c r="G24" s="12">
        <v>32.9</v>
      </c>
    </row>
    <row r="25" spans="2:7" ht="15.75" customHeight="1">
      <c r="B25" s="9" t="s">
        <v>40</v>
      </c>
      <c r="C25" s="11" t="s">
        <v>41</v>
      </c>
      <c r="D25" s="9" t="s">
        <v>17</v>
      </c>
      <c r="E25" s="11" t="s">
        <v>18</v>
      </c>
      <c r="F25" s="9">
        <v>2</v>
      </c>
      <c r="G25" s="12">
        <v>49.9</v>
      </c>
    </row>
    <row r="26" spans="2:7" ht="15.75" customHeight="1">
      <c r="B26" s="9" t="s">
        <v>42</v>
      </c>
      <c r="C26" s="11" t="s">
        <v>43</v>
      </c>
      <c r="D26" s="9" t="s">
        <v>9</v>
      </c>
      <c r="E26" s="11" t="s">
        <v>10</v>
      </c>
      <c r="F26" s="9">
        <v>34</v>
      </c>
      <c r="G26" s="12">
        <v>299.89999999999998</v>
      </c>
    </row>
    <row r="27" spans="2:7" ht="15.75" customHeight="1">
      <c r="B27" s="9" t="s">
        <v>44</v>
      </c>
      <c r="C27" s="11" t="s">
        <v>43</v>
      </c>
      <c r="D27" s="9" t="s">
        <v>12</v>
      </c>
      <c r="E27" s="11" t="s">
        <v>10</v>
      </c>
      <c r="F27" s="9">
        <v>34</v>
      </c>
      <c r="G27" s="12">
        <v>302.89999999999998</v>
      </c>
    </row>
    <row r="28" spans="2:7" ht="15.75" customHeight="1">
      <c r="B28" s="9" t="s">
        <v>45</v>
      </c>
      <c r="C28" s="11" t="s">
        <v>43</v>
      </c>
      <c r="D28" s="9" t="s">
        <v>14</v>
      </c>
      <c r="E28" s="11" t="s">
        <v>10</v>
      </c>
      <c r="F28" s="9">
        <v>35</v>
      </c>
      <c r="G28" s="12">
        <v>300</v>
      </c>
    </row>
    <row r="29" spans="2:7" ht="15.75" customHeight="1">
      <c r="B29" s="9" t="s">
        <v>46</v>
      </c>
      <c r="C29" s="11" t="s">
        <v>47</v>
      </c>
      <c r="D29" s="9" t="s">
        <v>9</v>
      </c>
      <c r="E29" s="11" t="s">
        <v>10</v>
      </c>
      <c r="F29" s="9">
        <v>49</v>
      </c>
      <c r="G29" s="12">
        <v>249.9</v>
      </c>
    </row>
    <row r="30" spans="2:7" ht="15.75" customHeight="1">
      <c r="B30" s="9" t="s">
        <v>48</v>
      </c>
      <c r="C30" s="11" t="s">
        <v>47</v>
      </c>
      <c r="D30" s="9" t="s">
        <v>12</v>
      </c>
      <c r="E30" s="11" t="s">
        <v>10</v>
      </c>
      <c r="F30" s="9">
        <v>16</v>
      </c>
      <c r="G30" s="12">
        <v>259.89999999999998</v>
      </c>
    </row>
    <row r="31" spans="2:7" ht="15.75" customHeight="1">
      <c r="B31" s="9" t="s">
        <v>49</v>
      </c>
      <c r="C31" s="11" t="s">
        <v>47</v>
      </c>
      <c r="D31" s="9" t="s">
        <v>14</v>
      </c>
      <c r="E31" s="11" t="s">
        <v>10</v>
      </c>
      <c r="F31" s="9">
        <v>41</v>
      </c>
      <c r="G31" s="12">
        <v>299.89999999999998</v>
      </c>
    </row>
    <row r="32" spans="2:7" ht="15.75" customHeight="1">
      <c r="B32" s="9" t="s">
        <v>50</v>
      </c>
      <c r="C32" s="11" t="s">
        <v>51</v>
      </c>
      <c r="D32" s="9" t="s">
        <v>17</v>
      </c>
      <c r="E32" s="11" t="s">
        <v>18</v>
      </c>
      <c r="F32" s="9">
        <v>32</v>
      </c>
      <c r="G32" s="12">
        <v>349.9</v>
      </c>
    </row>
    <row r="33" spans="2:7" ht="15.75" customHeight="1">
      <c r="B33" s="9" t="s">
        <v>52</v>
      </c>
      <c r="C33" s="11" t="s">
        <v>53</v>
      </c>
      <c r="D33" s="9" t="s">
        <v>17</v>
      </c>
      <c r="E33" s="11" t="s">
        <v>18</v>
      </c>
      <c r="F33" s="9">
        <v>45</v>
      </c>
      <c r="G33" s="12">
        <v>120</v>
      </c>
    </row>
    <row r="34" spans="2:7" ht="15.75" customHeight="1">
      <c r="B34" s="9" t="s">
        <v>54</v>
      </c>
      <c r="C34" s="11" t="s">
        <v>55</v>
      </c>
      <c r="D34" s="9">
        <v>36</v>
      </c>
      <c r="E34" s="11" t="s">
        <v>56</v>
      </c>
      <c r="F34" s="9">
        <v>37</v>
      </c>
      <c r="G34" s="12">
        <v>249.9</v>
      </c>
    </row>
    <row r="35" spans="2:7" ht="15.75" customHeight="1">
      <c r="B35" s="9" t="s">
        <v>57</v>
      </c>
      <c r="C35" s="11" t="s">
        <v>55</v>
      </c>
      <c r="D35" s="9">
        <v>37</v>
      </c>
      <c r="E35" s="11" t="s">
        <v>56</v>
      </c>
      <c r="F35" s="9">
        <v>41</v>
      </c>
      <c r="G35" s="12">
        <v>255</v>
      </c>
    </row>
    <row r="36" spans="2:7" ht="15.75" customHeight="1">
      <c r="B36" s="9" t="s">
        <v>58</v>
      </c>
      <c r="C36" s="11" t="s">
        <v>55</v>
      </c>
      <c r="D36" s="9">
        <v>38</v>
      </c>
      <c r="E36" s="11" t="s">
        <v>56</v>
      </c>
      <c r="F36" s="9">
        <v>30</v>
      </c>
      <c r="G36" s="12">
        <v>259.89999999999998</v>
      </c>
    </row>
    <row r="37" spans="2:7" ht="15.75" customHeight="1">
      <c r="B37" s="9" t="s">
        <v>59</v>
      </c>
      <c r="C37" s="11" t="s">
        <v>60</v>
      </c>
      <c r="D37" s="9">
        <v>36</v>
      </c>
      <c r="E37" s="11" t="s">
        <v>56</v>
      </c>
      <c r="F37" s="9">
        <v>27</v>
      </c>
      <c r="G37" s="12">
        <v>245</v>
      </c>
    </row>
    <row r="38" spans="2:7" ht="15.75" customHeight="1">
      <c r="B38" s="9" t="s">
        <v>61</v>
      </c>
      <c r="C38" s="11" t="s">
        <v>60</v>
      </c>
      <c r="D38" s="9">
        <v>37</v>
      </c>
      <c r="E38" s="11" t="s">
        <v>56</v>
      </c>
      <c r="F38" s="9">
        <v>41</v>
      </c>
      <c r="G38" s="12">
        <v>250</v>
      </c>
    </row>
    <row r="39" spans="2:7" ht="15.75" customHeight="1">
      <c r="B39" s="9" t="s">
        <v>62</v>
      </c>
      <c r="C39" s="11" t="s">
        <v>60</v>
      </c>
      <c r="D39" s="9">
        <v>38</v>
      </c>
      <c r="E39" s="11" t="s">
        <v>56</v>
      </c>
      <c r="F39" s="9">
        <v>43</v>
      </c>
      <c r="G39" s="12">
        <v>259.89999999999998</v>
      </c>
    </row>
    <row r="40" spans="2:7" ht="15.75" customHeight="1">
      <c r="B40" s="9" t="s">
        <v>63</v>
      </c>
      <c r="C40" s="11" t="s">
        <v>64</v>
      </c>
      <c r="D40" s="9" t="s">
        <v>9</v>
      </c>
      <c r="E40" s="11" t="s">
        <v>10</v>
      </c>
      <c r="F40" s="9">
        <v>43</v>
      </c>
      <c r="G40" s="12">
        <v>89.9</v>
      </c>
    </row>
    <row r="41" spans="2:7" ht="15.75" customHeight="1">
      <c r="B41" s="9" t="s">
        <v>65</v>
      </c>
      <c r="C41" s="11" t="s">
        <v>64</v>
      </c>
      <c r="D41" s="9" t="s">
        <v>12</v>
      </c>
      <c r="E41" s="11" t="s">
        <v>10</v>
      </c>
      <c r="F41" s="9">
        <v>18</v>
      </c>
      <c r="G41" s="12">
        <v>91.4</v>
      </c>
    </row>
    <row r="42" spans="2:7" ht="15.75" customHeight="1">
      <c r="B42" s="9" t="s">
        <v>66</v>
      </c>
      <c r="C42" s="11" t="s">
        <v>64</v>
      </c>
      <c r="D42" s="9" t="s">
        <v>14</v>
      </c>
      <c r="E42" s="11" t="s">
        <v>10</v>
      </c>
      <c r="F42" s="9">
        <v>45</v>
      </c>
      <c r="G42" s="12">
        <v>93.5</v>
      </c>
    </row>
    <row r="43" spans="2:7" ht="15.75" customHeight="1">
      <c r="B43" s="9" t="s">
        <v>67</v>
      </c>
      <c r="C43" s="11" t="s">
        <v>68</v>
      </c>
      <c r="D43" s="9" t="s">
        <v>9</v>
      </c>
      <c r="E43" s="11" t="s">
        <v>10</v>
      </c>
      <c r="F43" s="9">
        <v>34</v>
      </c>
      <c r="G43" s="12">
        <v>140</v>
      </c>
    </row>
    <row r="44" spans="2:7" ht="15.75" customHeight="1">
      <c r="B44" s="9" t="s">
        <v>69</v>
      </c>
      <c r="C44" s="11" t="s">
        <v>68</v>
      </c>
      <c r="D44" s="9" t="s">
        <v>12</v>
      </c>
      <c r="E44" s="11" t="s">
        <v>10</v>
      </c>
      <c r="F44" s="9">
        <v>47</v>
      </c>
      <c r="G44" s="12">
        <v>142.9</v>
      </c>
    </row>
    <row r="45" spans="2:7" ht="15.75" customHeight="1">
      <c r="B45" s="9" t="s">
        <v>70</v>
      </c>
      <c r="C45" s="11" t="s">
        <v>68</v>
      </c>
      <c r="D45" s="9" t="s">
        <v>14</v>
      </c>
      <c r="E45" s="11" t="s">
        <v>10</v>
      </c>
      <c r="F45" s="9">
        <v>50</v>
      </c>
      <c r="G45" s="12">
        <v>146</v>
      </c>
    </row>
    <row r="46" spans="2:7" ht="15.75" customHeight="1">
      <c r="B46" s="9" t="s">
        <v>71</v>
      </c>
      <c r="C46" s="11" t="s">
        <v>72</v>
      </c>
      <c r="D46" s="9" t="s">
        <v>9</v>
      </c>
      <c r="E46" s="11" t="s">
        <v>10</v>
      </c>
      <c r="F46" s="9">
        <v>16</v>
      </c>
      <c r="G46" s="13">
        <v>70</v>
      </c>
    </row>
    <row r="47" spans="2:7" ht="15.75" customHeight="1">
      <c r="B47" s="9" t="s">
        <v>73</v>
      </c>
      <c r="C47" s="11" t="s">
        <v>72</v>
      </c>
      <c r="D47" s="9" t="s">
        <v>12</v>
      </c>
      <c r="E47" s="11" t="s">
        <v>10</v>
      </c>
      <c r="F47" s="9">
        <v>21</v>
      </c>
      <c r="G47" s="13">
        <v>54.9</v>
      </c>
    </row>
    <row r="48" spans="2:7" ht="15.75" customHeight="1">
      <c r="B48" s="9" t="s">
        <v>74</v>
      </c>
      <c r="C48" s="11" t="s">
        <v>72</v>
      </c>
      <c r="D48" s="9" t="s">
        <v>14</v>
      </c>
      <c r="E48" s="11" t="s">
        <v>10</v>
      </c>
      <c r="F48" s="9">
        <v>43</v>
      </c>
      <c r="G48" s="13">
        <v>54.9</v>
      </c>
    </row>
    <row r="49" spans="2:7" ht="15.75" customHeight="1">
      <c r="B49" s="9" t="s">
        <v>75</v>
      </c>
      <c r="C49" s="11" t="s">
        <v>76</v>
      </c>
      <c r="D49" s="9" t="s">
        <v>9</v>
      </c>
      <c r="E49" s="11" t="s">
        <v>10</v>
      </c>
      <c r="F49" s="9">
        <v>43</v>
      </c>
      <c r="G49" s="13">
        <v>72.5</v>
      </c>
    </row>
    <row r="50" spans="2:7" ht="15.75" customHeight="1">
      <c r="B50" s="9" t="s">
        <v>77</v>
      </c>
      <c r="C50" s="11" t="s">
        <v>76</v>
      </c>
      <c r="D50" s="9" t="s">
        <v>12</v>
      </c>
      <c r="E50" s="11" t="s">
        <v>10</v>
      </c>
      <c r="F50" s="9">
        <v>41</v>
      </c>
      <c r="G50" s="13">
        <v>72.5</v>
      </c>
    </row>
    <row r="51" spans="2:7" ht="15.75" customHeight="1">
      <c r="B51" s="9" t="s">
        <v>78</v>
      </c>
      <c r="C51" s="11" t="s">
        <v>76</v>
      </c>
      <c r="D51" s="9" t="s">
        <v>14</v>
      </c>
      <c r="E51" s="11" t="s">
        <v>10</v>
      </c>
      <c r="F51" s="9">
        <v>49</v>
      </c>
      <c r="G51" s="13">
        <v>72.5</v>
      </c>
    </row>
    <row r="52" spans="2:7" ht="15.75" customHeight="1">
      <c r="B52" s="9" t="s">
        <v>79</v>
      </c>
      <c r="C52" s="11" t="s">
        <v>80</v>
      </c>
      <c r="D52" s="9" t="s">
        <v>9</v>
      </c>
      <c r="E52" s="11" t="s">
        <v>10</v>
      </c>
      <c r="F52" s="9">
        <v>15</v>
      </c>
      <c r="G52" s="13">
        <v>289.89999999999998</v>
      </c>
    </row>
    <row r="53" spans="2:7" ht="15.75" customHeight="1">
      <c r="B53" s="9" t="s">
        <v>81</v>
      </c>
      <c r="C53" s="11" t="s">
        <v>80</v>
      </c>
      <c r="D53" s="9" t="s">
        <v>12</v>
      </c>
      <c r="E53" s="11" t="s">
        <v>10</v>
      </c>
      <c r="F53" s="9">
        <v>10</v>
      </c>
      <c r="G53" s="13">
        <v>289.89999999999998</v>
      </c>
    </row>
    <row r="54" spans="2:7" ht="15.75" customHeight="1">
      <c r="B54" s="9" t="s">
        <v>82</v>
      </c>
      <c r="C54" s="11" t="s">
        <v>80</v>
      </c>
      <c r="D54" s="9" t="s">
        <v>14</v>
      </c>
      <c r="E54" s="11" t="s">
        <v>10</v>
      </c>
      <c r="F54" s="9">
        <v>21</v>
      </c>
      <c r="G54" s="13">
        <v>289.89999999999998</v>
      </c>
    </row>
    <row r="55" spans="2:7" ht="15.75" customHeight="1">
      <c r="B55" s="9" t="s">
        <v>83</v>
      </c>
      <c r="C55" s="11" t="s">
        <v>84</v>
      </c>
      <c r="D55" s="9" t="s">
        <v>9</v>
      </c>
      <c r="E55" s="11" t="s">
        <v>10</v>
      </c>
      <c r="F55" s="9">
        <v>8</v>
      </c>
      <c r="G55" s="13">
        <v>32.9</v>
      </c>
    </row>
    <row r="56" spans="2:7" ht="15.75" customHeight="1">
      <c r="B56" s="9" t="s">
        <v>85</v>
      </c>
      <c r="C56" s="11" t="s">
        <v>84</v>
      </c>
      <c r="D56" s="9" t="s">
        <v>12</v>
      </c>
      <c r="E56" s="11" t="s">
        <v>10</v>
      </c>
      <c r="F56" s="9">
        <v>42</v>
      </c>
      <c r="G56" s="13">
        <v>32.9</v>
      </c>
    </row>
    <row r="57" spans="2:7" ht="15.75" customHeight="1">
      <c r="B57" s="9" t="s">
        <v>86</v>
      </c>
      <c r="C57" s="11" t="s">
        <v>84</v>
      </c>
      <c r="D57" s="9" t="s">
        <v>14</v>
      </c>
      <c r="E57" s="11" t="s">
        <v>10</v>
      </c>
      <c r="F57" s="9">
        <v>48</v>
      </c>
      <c r="G57" s="13">
        <v>32.9</v>
      </c>
    </row>
    <row r="58" spans="2:7" ht="15.75" customHeight="1">
      <c r="B58" s="9" t="s">
        <v>87</v>
      </c>
      <c r="C58" s="11" t="s">
        <v>88</v>
      </c>
      <c r="D58" s="9" t="s">
        <v>9</v>
      </c>
      <c r="E58" s="11" t="s">
        <v>10</v>
      </c>
      <c r="F58" s="9">
        <v>35</v>
      </c>
      <c r="G58" s="13">
        <v>49.9</v>
      </c>
    </row>
    <row r="59" spans="2:7" ht="15.75" customHeight="1">
      <c r="B59" s="9" t="s">
        <v>89</v>
      </c>
      <c r="C59" s="11" t="s">
        <v>88</v>
      </c>
      <c r="D59" s="9" t="s">
        <v>12</v>
      </c>
      <c r="E59" s="11" t="s">
        <v>10</v>
      </c>
      <c r="F59" s="9">
        <v>40</v>
      </c>
      <c r="G59" s="13">
        <v>49.9</v>
      </c>
    </row>
    <row r="60" spans="2:7" ht="15.75" customHeight="1">
      <c r="B60" s="9" t="s">
        <v>90</v>
      </c>
      <c r="C60" s="11" t="s">
        <v>88</v>
      </c>
      <c r="D60" s="9" t="s">
        <v>14</v>
      </c>
      <c r="E60" s="11" t="s">
        <v>10</v>
      </c>
      <c r="F60" s="9">
        <v>18</v>
      </c>
      <c r="G60" s="13">
        <v>49.9</v>
      </c>
    </row>
    <row r="61" spans="2:7" ht="15.75" customHeight="1">
      <c r="B61" s="9" t="s">
        <v>91</v>
      </c>
      <c r="C61" s="11" t="s">
        <v>92</v>
      </c>
      <c r="D61" s="9">
        <v>35</v>
      </c>
      <c r="E61" s="11" t="s">
        <v>56</v>
      </c>
      <c r="F61" s="9">
        <v>48</v>
      </c>
      <c r="G61" s="13">
        <v>89.9</v>
      </c>
    </row>
    <row r="62" spans="2:7" ht="15.75" customHeight="1">
      <c r="B62" s="9" t="s">
        <v>93</v>
      </c>
      <c r="C62" s="11" t="s">
        <v>92</v>
      </c>
      <c r="D62" s="9">
        <v>36</v>
      </c>
      <c r="E62" s="11" t="s">
        <v>56</v>
      </c>
      <c r="F62" s="9">
        <v>38</v>
      </c>
      <c r="G62" s="12">
        <v>89.9</v>
      </c>
    </row>
    <row r="63" spans="2:7" ht="15.75" customHeight="1">
      <c r="B63" s="9" t="s">
        <v>94</v>
      </c>
      <c r="C63" s="11" t="s">
        <v>92</v>
      </c>
      <c r="D63" s="9">
        <v>37</v>
      </c>
      <c r="E63" s="11" t="s">
        <v>56</v>
      </c>
      <c r="F63" s="9">
        <v>45</v>
      </c>
      <c r="G63" s="12">
        <v>89.9</v>
      </c>
    </row>
    <row r="64" spans="2:7" ht="15.75" customHeight="1">
      <c r="B64" s="9" t="s">
        <v>95</v>
      </c>
      <c r="C64" s="11" t="s">
        <v>96</v>
      </c>
      <c r="D64" s="9" t="s">
        <v>9</v>
      </c>
      <c r="E64" s="11" t="s">
        <v>10</v>
      </c>
      <c r="F64" s="9">
        <v>40</v>
      </c>
      <c r="G64" s="12">
        <v>180</v>
      </c>
    </row>
    <row r="65" spans="2:7" ht="15.75" customHeight="1">
      <c r="B65" s="9" t="s">
        <v>97</v>
      </c>
      <c r="C65" s="11" t="s">
        <v>96</v>
      </c>
      <c r="D65" s="9" t="s">
        <v>12</v>
      </c>
      <c r="E65" s="11" t="s">
        <v>10</v>
      </c>
      <c r="F65" s="9">
        <v>35</v>
      </c>
      <c r="G65" s="12">
        <v>180</v>
      </c>
    </row>
    <row r="66" spans="2:7" ht="15.75" customHeight="1">
      <c r="B66" s="9" t="s">
        <v>98</v>
      </c>
      <c r="C66" s="11" t="s">
        <v>96</v>
      </c>
      <c r="D66" s="9" t="s">
        <v>14</v>
      </c>
      <c r="E66" s="11" t="s">
        <v>10</v>
      </c>
      <c r="F66" s="9">
        <v>35</v>
      </c>
      <c r="G66" s="12">
        <v>180</v>
      </c>
    </row>
    <row r="67" spans="2:7" ht="15.75" customHeight="1">
      <c r="C67" s="9"/>
    </row>
    <row r="68" spans="2:7" ht="15.75" customHeight="1">
      <c r="C68" s="9"/>
    </row>
    <row r="69" spans="2:7" ht="15.75" customHeight="1">
      <c r="C69" s="9"/>
    </row>
    <row r="70" spans="2:7" ht="15.75" customHeight="1">
      <c r="C70" s="9"/>
    </row>
    <row r="71" spans="2:7" ht="15.75" customHeight="1">
      <c r="C71" s="9"/>
    </row>
    <row r="72" spans="2:7" ht="15.75" customHeight="1">
      <c r="C72" s="9"/>
    </row>
    <row r="73" spans="2:7" ht="15.75" customHeight="1">
      <c r="C73" s="9"/>
    </row>
    <row r="74" spans="2:7" ht="15.75" customHeight="1">
      <c r="C74" s="9"/>
    </row>
    <row r="75" spans="2:7" ht="15.75" customHeight="1">
      <c r="C75" s="9"/>
    </row>
    <row r="76" spans="2:7" ht="15.75" customHeight="1">
      <c r="C76" s="9"/>
    </row>
    <row r="77" spans="2:7" ht="15.75" customHeight="1">
      <c r="C77" s="9"/>
    </row>
    <row r="78" spans="2:7" ht="15.75" customHeight="1">
      <c r="C78" s="9"/>
    </row>
    <row r="79" spans="2:7" ht="15.75" customHeight="1">
      <c r="C79" s="9"/>
    </row>
    <row r="80" spans="2:7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</sheetData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4.7109375" customWidth="1"/>
    <col min="2" max="2" width="27.5703125" customWidth="1"/>
    <col min="3" max="3" width="25.7109375" customWidth="1"/>
    <col min="4" max="4" width="22.140625" customWidth="1"/>
    <col min="5" max="26" width="8.7109375" customWidth="1"/>
  </cols>
  <sheetData>
    <row r="1" spans="1:26" ht="39.75" customHeight="1">
      <c r="A1" s="2"/>
      <c r="B1" s="115" t="s">
        <v>0</v>
      </c>
      <c r="C1" s="116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</row>
    <row r="4" spans="1:26" ht="21.75">
      <c r="A4" s="14" t="s">
        <v>1</v>
      </c>
      <c r="B4" s="15" t="s">
        <v>99</v>
      </c>
      <c r="C4" s="15" t="s">
        <v>100</v>
      </c>
      <c r="D4" s="16" t="s">
        <v>101</v>
      </c>
    </row>
    <row r="5" spans="1:26" ht="22.5" customHeight="1">
      <c r="A5" s="17" t="s">
        <v>102</v>
      </c>
      <c r="B5" s="18" t="s">
        <v>103</v>
      </c>
      <c r="C5" s="18" t="s">
        <v>104</v>
      </c>
      <c r="D5" s="19">
        <v>0.2</v>
      </c>
    </row>
    <row r="6" spans="1:26" ht="22.5" customHeight="1">
      <c r="A6" s="17" t="s">
        <v>105</v>
      </c>
      <c r="B6" s="18" t="s">
        <v>106</v>
      </c>
      <c r="C6" s="18" t="s">
        <v>107</v>
      </c>
      <c r="D6" s="19">
        <v>0.15</v>
      </c>
    </row>
    <row r="7" spans="1:26" ht="22.5" customHeight="1">
      <c r="A7" s="17" t="s">
        <v>108</v>
      </c>
      <c r="B7" s="18" t="s">
        <v>109</v>
      </c>
      <c r="C7" s="18" t="s">
        <v>110</v>
      </c>
      <c r="D7" s="19">
        <v>0.1</v>
      </c>
    </row>
    <row r="8" spans="1:26" ht="22.5" customHeight="1">
      <c r="A8" s="17" t="s">
        <v>111</v>
      </c>
      <c r="B8" s="18" t="s">
        <v>112</v>
      </c>
      <c r="C8" s="18" t="s">
        <v>113</v>
      </c>
      <c r="D8" s="19">
        <v>0.2</v>
      </c>
    </row>
    <row r="9" spans="1:26" ht="22.5" customHeight="1">
      <c r="A9" s="20" t="s">
        <v>114</v>
      </c>
      <c r="B9" s="21" t="s">
        <v>115</v>
      </c>
      <c r="C9" s="21" t="s">
        <v>116</v>
      </c>
      <c r="D9" s="22">
        <v>0.15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511811024" right="0.511811024" top="0.78740157499999996" bottom="0.78740157499999996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>
      <selection activeCell="K5" sqref="K5:K86"/>
    </sheetView>
  </sheetViews>
  <sheetFormatPr defaultColWidth="14.42578125" defaultRowHeight="15" customHeight="1"/>
  <cols>
    <col min="1" max="1" width="8.85546875" hidden="1" customWidth="1"/>
    <col min="2" max="2" width="8.85546875" customWidth="1"/>
    <col min="3" max="4" width="11.5703125" customWidth="1"/>
    <col min="5" max="5" width="16.7109375" customWidth="1"/>
    <col min="6" max="6" width="10.140625" customWidth="1"/>
    <col min="7" max="7" width="18.7109375" customWidth="1"/>
    <col min="8" max="8" width="13.140625" customWidth="1"/>
    <col min="9" max="10" width="16" customWidth="1"/>
    <col min="11" max="12" width="17" customWidth="1"/>
    <col min="13" max="13" width="20.28515625" customWidth="1"/>
    <col min="14" max="14" width="17" customWidth="1"/>
    <col min="15" max="26" width="8.7109375" customWidth="1"/>
  </cols>
  <sheetData>
    <row r="1" spans="1:26" ht="39.75" customHeight="1">
      <c r="A1" s="2"/>
      <c r="B1" s="1"/>
      <c r="C1" s="3" t="s">
        <v>117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37.5">
      <c r="A4" s="23" t="s">
        <v>118</v>
      </c>
      <c r="B4" s="24" t="s">
        <v>119</v>
      </c>
      <c r="C4" s="24" t="s">
        <v>120</v>
      </c>
      <c r="D4" s="24" t="s">
        <v>1</v>
      </c>
      <c r="E4" s="24" t="s">
        <v>4</v>
      </c>
      <c r="F4" s="24" t="s">
        <v>121</v>
      </c>
      <c r="G4" s="24" t="s">
        <v>6</v>
      </c>
      <c r="H4" s="24" t="s">
        <v>122</v>
      </c>
      <c r="I4" s="25" t="s">
        <v>123</v>
      </c>
      <c r="J4" s="25" t="s">
        <v>124</v>
      </c>
      <c r="K4" s="25" t="s">
        <v>125</v>
      </c>
      <c r="L4" s="24" t="s">
        <v>126</v>
      </c>
      <c r="M4" s="26" t="s">
        <v>127</v>
      </c>
      <c r="N4" s="24" t="s">
        <v>99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8">
        <f>MONTH(Vendas!$C5)</f>
        <v>1</v>
      </c>
      <c r="B5" s="28" t="str">
        <f>PROPER(TEXT(DATE(,Vendas!$A5,1),"Mmm"))</f>
        <v>Jan</v>
      </c>
      <c r="C5" s="29">
        <v>44931</v>
      </c>
      <c r="D5" s="28" t="s">
        <v>21</v>
      </c>
      <c r="E5" s="28" t="str">
        <f>_xlfn.XLOOKUP(Vendas!$D5,Produtos!$B$7:$B$66,Produtos!$E$7:$E$66)</f>
        <v>Acessórios</v>
      </c>
      <c r="F5" s="9">
        <v>1</v>
      </c>
      <c r="G5" s="30">
        <f>VLOOKUP(Vendas!$D5,Produtos!$B$6:$G$66,6,0)</f>
        <v>39.9</v>
      </c>
      <c r="H5" s="9">
        <f>_xlfn.XMATCH(Vendas!$E5,Desc_Categorias,0)</f>
        <v>2</v>
      </c>
      <c r="I5" s="31">
        <f>VLOOKUP(Vendas!$F5,Desc_TabelaToda,Vendas!$H5,TRUE)</f>
        <v>0</v>
      </c>
      <c r="J5" s="31">
        <f>INDEX(Desc_TabelaToda,MATCH(Vendas!$F5,Desc_Quantidades,1),MATCH(_xlfn.XLOOKUP(Vendas!$D5,Produtos!$B$6:$B$66,Produtos!$E$6:$E$66),Desc_Categorias,0))</f>
        <v>0</v>
      </c>
      <c r="K5" s="31">
        <f>_xlfn.XLOOKUP(Vendas!$N5,Vendedores!$A$5:$A$9,Vendedores!$D$5:$D$9)</f>
        <v>0.15</v>
      </c>
      <c r="L5" s="31">
        <f>IF(Vendas!$J5&lt;=Vendas!$K5,Vendas!$J5,Vendas!$K5)</f>
        <v>0</v>
      </c>
      <c r="M5" s="12">
        <f>Vendas!$G5*Vendas!$F5</f>
        <v>39.9</v>
      </c>
      <c r="N5" s="9" t="s">
        <v>105</v>
      </c>
    </row>
    <row r="6" spans="1:26">
      <c r="A6" s="28">
        <f>MONTH(Vendas!$C6)</f>
        <v>1</v>
      </c>
      <c r="B6" s="28" t="str">
        <f>PROPER(TEXT(DATE(,Vendas!$A6,1),"Mmm"))</f>
        <v>Jan</v>
      </c>
      <c r="C6" s="29">
        <v>44932</v>
      </c>
      <c r="D6" s="28" t="s">
        <v>19</v>
      </c>
      <c r="E6" s="28" t="str">
        <f>_xlfn.XLOOKUP(Vendas!$D6,Produtos!$B$7:$B$66,Produtos!$E$7:$E$66)</f>
        <v>Acessórios</v>
      </c>
      <c r="F6" s="9">
        <v>1</v>
      </c>
      <c r="G6" s="30">
        <f>VLOOKUP(Vendas!$D6,Produtos!$B$6:$G$66,6,0)</f>
        <v>259.89999999999998</v>
      </c>
      <c r="H6" s="9">
        <f>_xlfn.SINGLE(_xlfn.XMATCH(Vendas!$E6,Desc_Categorias,0))</f>
        <v>2</v>
      </c>
      <c r="I6" s="31">
        <f>VLOOKUP(Vendas!$F6,Desc_TabelaToda,Vendas!$H6,TRUE)</f>
        <v>0</v>
      </c>
      <c r="J6" s="31">
        <f>INDEX(Desc_TabelaToda,MATCH(Vendas!$F6,Desc_Quantidades,1),MATCH(_xlfn.XLOOKUP(Vendas!$D6,Produtos!$B$6:$B$66,Produtos!$E$6:$E$66),Desc_Categorias,0))</f>
        <v>0</v>
      </c>
      <c r="K6" s="31">
        <f>_xlfn.XLOOKUP(Vendas!$N6,Vendedores!$A$5:$A$9,Vendedores!$D$5:$D$9)</f>
        <v>0.15</v>
      </c>
      <c r="L6" s="31">
        <f>IF(Vendas!$J6&lt;=Vendas!$K6,Vendas!$J6,Vendas!$K6)</f>
        <v>0</v>
      </c>
      <c r="M6" s="12">
        <f>Vendas!$G6*Vendas!$F6</f>
        <v>259.89999999999998</v>
      </c>
      <c r="N6" s="9" t="s">
        <v>105</v>
      </c>
    </row>
    <row r="7" spans="1:26">
      <c r="A7" s="28">
        <f>MONTH(Vendas!$C7)</f>
        <v>1</v>
      </c>
      <c r="B7" s="28" t="str">
        <f>PROPER(TEXT(DATE(,Vendas!$A7,1),"Mmm"))</f>
        <v>Jan</v>
      </c>
      <c r="C7" s="29">
        <v>44933</v>
      </c>
      <c r="D7" s="28" t="s">
        <v>86</v>
      </c>
      <c r="E7" s="28" t="str">
        <f>_xlfn.XLOOKUP(Vendas!$D7,Produtos!$B$7:$B$66,Produtos!$E$7:$E$66)</f>
        <v>Vestuário</v>
      </c>
      <c r="F7" s="9">
        <v>2</v>
      </c>
      <c r="G7" s="30">
        <f>VLOOKUP(Vendas!$D7,Produtos!$B$6:$G$66,6,0)</f>
        <v>32.9</v>
      </c>
      <c r="H7" s="9">
        <f>_xlfn.SINGLE(_xlfn.XMATCH(Vendas!$E7,Desc_Categorias,0))</f>
        <v>3</v>
      </c>
      <c r="I7" s="31">
        <f>VLOOKUP(Vendas!$F7,Desc_TabelaToda,Vendas!$H7,TRUE)</f>
        <v>0.15</v>
      </c>
      <c r="J7" s="31">
        <f>INDEX(Desc_TabelaToda,MATCH(Vendas!$F7,Desc_Quantidades,1),MATCH(_xlfn.XLOOKUP(Vendas!$D7,Produtos!$B$6:$B$66,Produtos!$E$6:$E$66),Desc_Categorias,0))</f>
        <v>0.15</v>
      </c>
      <c r="K7" s="31">
        <f>_xlfn.XLOOKUP(Vendas!$N7,Vendedores!$A$5:$A$9,Vendedores!$D$5:$D$9)</f>
        <v>0.2</v>
      </c>
      <c r="L7" s="31">
        <f>IF(Vendas!$J7&lt;=Vendas!$K7,Vendas!$J7,Vendas!$K7)</f>
        <v>0.15</v>
      </c>
      <c r="M7" s="12">
        <f>Vendas!$G7*Vendas!$F7</f>
        <v>65.8</v>
      </c>
      <c r="N7" s="9" t="s">
        <v>102</v>
      </c>
    </row>
    <row r="8" spans="1:26">
      <c r="A8" s="28">
        <f>MONTH(Vendas!$C8)</f>
        <v>1</v>
      </c>
      <c r="B8" s="28" t="str">
        <f>PROPER(TEXT(DATE(,Vendas!$A8,1),"Mmm"))</f>
        <v>Jan</v>
      </c>
      <c r="C8" s="29">
        <v>44938</v>
      </c>
      <c r="D8" s="28" t="s">
        <v>29</v>
      </c>
      <c r="E8" s="28" t="str">
        <f>_xlfn.XLOOKUP(Vendas!$D8,Produtos!$B$7:$B$66,Produtos!$E$7:$E$66)</f>
        <v>Vestuário</v>
      </c>
      <c r="F8" s="9">
        <v>1</v>
      </c>
      <c r="G8" s="30">
        <f>VLOOKUP(Vendas!$D8,Produtos!$B$6:$G$66,6,0)</f>
        <v>46.9</v>
      </c>
      <c r="H8" s="9">
        <f>_xlfn.SINGLE(_xlfn.XMATCH(Vendas!$E8,Desc_Categorias,0))</f>
        <v>3</v>
      </c>
      <c r="I8" s="31">
        <f>VLOOKUP(Vendas!$F8,Desc_TabelaToda,Vendas!$H8,TRUE)</f>
        <v>0.1</v>
      </c>
      <c r="J8" s="31">
        <f>INDEX(Desc_TabelaToda,MATCH(Vendas!$F8,Desc_Quantidades,1),MATCH(_xlfn.XLOOKUP(Vendas!$D8,Produtos!$B$6:$B$66,Produtos!$E$6:$E$66),Desc_Categorias,0))</f>
        <v>0.1</v>
      </c>
      <c r="K8" s="31">
        <f>_xlfn.XLOOKUP(Vendas!$N8,Vendedores!$A$5:$A$9,Vendedores!$D$5:$D$9)</f>
        <v>0.15</v>
      </c>
      <c r="L8" s="31">
        <f>IF(Vendas!$J8&lt;=Vendas!$K8,Vendas!$J8,Vendas!$K8)</f>
        <v>0.1</v>
      </c>
      <c r="M8" s="12">
        <f>Vendas!$G8*Vendas!$F8</f>
        <v>46.9</v>
      </c>
      <c r="N8" s="9" t="s">
        <v>114</v>
      </c>
    </row>
    <row r="9" spans="1:26">
      <c r="A9" s="28">
        <f>MONTH(Vendas!$C9)</f>
        <v>1</v>
      </c>
      <c r="B9" s="28" t="str">
        <f>PROPER(TEXT(DATE(,Vendas!$A9,1),"Mmm"))</f>
        <v>Jan</v>
      </c>
      <c r="C9" s="29">
        <v>44939</v>
      </c>
      <c r="D9" s="28" t="s">
        <v>37</v>
      </c>
      <c r="E9" s="28" t="str">
        <f>_xlfn.XLOOKUP(Vendas!$D9,Produtos!$B$7:$B$66,Produtos!$E$7:$E$66)</f>
        <v>Vestuário</v>
      </c>
      <c r="F9" s="9">
        <v>1</v>
      </c>
      <c r="G9" s="30">
        <f>VLOOKUP(Vendas!$D9,Produtos!$B$6:$G$66,6,0)</f>
        <v>29.9</v>
      </c>
      <c r="H9" s="9">
        <f>_xlfn.SINGLE(_xlfn.XMATCH(Vendas!$E9,Desc_Categorias,0))</f>
        <v>3</v>
      </c>
      <c r="I9" s="31">
        <f>VLOOKUP(Vendas!$F9,Desc_TabelaToda,Vendas!$H9,TRUE)</f>
        <v>0.1</v>
      </c>
      <c r="J9" s="31">
        <f>INDEX(Desc_TabelaToda,MATCH(Vendas!$F9,Desc_Quantidades,1),MATCH(_xlfn.XLOOKUP(Vendas!$D9,Produtos!$B$6:$B$66,Produtos!$E$6:$E$66),Desc_Categorias,0))</f>
        <v>0.1</v>
      </c>
      <c r="K9" s="31">
        <f>_xlfn.XLOOKUP(Vendas!$N9,Vendedores!$A$5:$A$9,Vendedores!$D$5:$D$9)</f>
        <v>0.15</v>
      </c>
      <c r="L9" s="31">
        <f>IF(Vendas!$J9&lt;=Vendas!$K9,Vendas!$J9,Vendas!$K9)</f>
        <v>0.1</v>
      </c>
      <c r="M9" s="12">
        <f>Vendas!$G9*Vendas!$F9</f>
        <v>29.9</v>
      </c>
      <c r="N9" s="9" t="s">
        <v>105</v>
      </c>
    </row>
    <row r="10" spans="1:26">
      <c r="A10" s="28">
        <f>MONTH(Vendas!$C10)</f>
        <v>1</v>
      </c>
      <c r="B10" s="28" t="str">
        <f>PROPER(TEXT(DATE(,Vendas!$A10,1),"Mmm"))</f>
        <v>Jan</v>
      </c>
      <c r="C10" s="29">
        <v>44943</v>
      </c>
      <c r="D10" s="28" t="s">
        <v>49</v>
      </c>
      <c r="E10" s="28" t="str">
        <f>_xlfn.XLOOKUP(Vendas!$D10,Produtos!$B$7:$B$66,Produtos!$E$7:$E$66)</f>
        <v>Vestuário</v>
      </c>
      <c r="F10" s="9">
        <v>1</v>
      </c>
      <c r="G10" s="30">
        <f>VLOOKUP(Vendas!$D10,Produtos!$B$6:$G$66,6,0)</f>
        <v>299.89999999999998</v>
      </c>
      <c r="H10" s="9">
        <f>_xlfn.SINGLE(_xlfn.XMATCH(Vendas!$E10,Desc_Categorias,0))</f>
        <v>3</v>
      </c>
      <c r="I10" s="31">
        <f>VLOOKUP(Vendas!$F10,Desc_TabelaToda,Vendas!$H10,TRUE)</f>
        <v>0.1</v>
      </c>
      <c r="J10" s="31">
        <f>INDEX(Desc_TabelaToda,MATCH(Vendas!$F10,Desc_Quantidades,1),MATCH(_xlfn.XLOOKUP(Vendas!$D10,Produtos!$B$6:$B$66,Produtos!$E$6:$E$66),Desc_Categorias,0))</f>
        <v>0.1</v>
      </c>
      <c r="K10" s="31">
        <f>_xlfn.XLOOKUP(Vendas!$N10,Vendedores!$A$5:$A$9,Vendedores!$D$5:$D$9)</f>
        <v>0.15</v>
      </c>
      <c r="L10" s="31">
        <f>IF(Vendas!$J10&lt;=Vendas!$K10,Vendas!$J10,Vendas!$K10)</f>
        <v>0.1</v>
      </c>
      <c r="M10" s="12">
        <f>Vendas!$G10*Vendas!$F10</f>
        <v>299.89999999999998</v>
      </c>
      <c r="N10" s="9" t="s">
        <v>114</v>
      </c>
    </row>
    <row r="11" spans="1:26">
      <c r="A11" s="28">
        <f>MONTH(Vendas!$C11)</f>
        <v>1</v>
      </c>
      <c r="B11" s="28" t="str">
        <f>PROPER(TEXT(DATE(,Vendas!$A11,1),"Mmm"))</f>
        <v>Jan</v>
      </c>
      <c r="C11" s="29">
        <v>44949</v>
      </c>
      <c r="D11" s="28" t="s">
        <v>70</v>
      </c>
      <c r="E11" s="28" t="str">
        <f>_xlfn.XLOOKUP(Vendas!$D11,Produtos!$B$7:$B$66,Produtos!$E$7:$E$66)</f>
        <v>Vestuário</v>
      </c>
      <c r="F11" s="9">
        <v>1</v>
      </c>
      <c r="G11" s="30">
        <f>VLOOKUP(Vendas!$D11,Produtos!$B$6:$G$66,6,0)</f>
        <v>146</v>
      </c>
      <c r="H11" s="9">
        <f>_xlfn.SINGLE(_xlfn.XMATCH(Vendas!$E11,Desc_Categorias,0))</f>
        <v>3</v>
      </c>
      <c r="I11" s="31">
        <f>VLOOKUP(Vendas!$F11,Desc_TabelaToda,Vendas!$H11,TRUE)</f>
        <v>0.1</v>
      </c>
      <c r="J11" s="31">
        <f>INDEX(Desc_TabelaToda,MATCH(Vendas!$F11,Desc_Quantidades,1),MATCH(_xlfn.XLOOKUP(Vendas!$D11,Produtos!$B$6:$B$66,Produtos!$E$6:$E$66),Desc_Categorias,0))</f>
        <v>0.1</v>
      </c>
      <c r="K11" s="31">
        <f>_xlfn.XLOOKUP(Vendas!$N11,Vendedores!$A$5:$A$9,Vendedores!$D$5:$D$9)</f>
        <v>0.1</v>
      </c>
      <c r="L11" s="31">
        <f>IF(Vendas!$J11&lt;=Vendas!$K11,Vendas!$J11,Vendas!$K11)</f>
        <v>0.1</v>
      </c>
      <c r="M11" s="12">
        <f>Vendas!$G11*Vendas!$F11</f>
        <v>146</v>
      </c>
      <c r="N11" s="9" t="s">
        <v>108</v>
      </c>
    </row>
    <row r="12" spans="1:26">
      <c r="A12" s="28">
        <f>MONTH(Vendas!$C12)</f>
        <v>1</v>
      </c>
      <c r="B12" s="28" t="str">
        <f>PROPER(TEXT(DATE(,Vendas!$A12,1),"Mmm"))</f>
        <v>Jan</v>
      </c>
      <c r="C12" s="29">
        <v>44952</v>
      </c>
      <c r="D12" s="28" t="s">
        <v>63</v>
      </c>
      <c r="E12" s="28" t="str">
        <f>_xlfn.XLOOKUP(Vendas!$D12,Produtos!$B$7:$B$66,Produtos!$E$7:$E$66)</f>
        <v>Vestuário</v>
      </c>
      <c r="F12" s="9">
        <v>2</v>
      </c>
      <c r="G12" s="30">
        <f>VLOOKUP(Vendas!$D12,Produtos!$B$6:$G$66,6,0)</f>
        <v>89.9</v>
      </c>
      <c r="H12" s="9">
        <f>_xlfn.SINGLE(_xlfn.XMATCH(Vendas!$E12,Desc_Categorias,0))</f>
        <v>3</v>
      </c>
      <c r="I12" s="31">
        <f>VLOOKUP(Vendas!$F12,Desc_TabelaToda,Vendas!$H12,TRUE)</f>
        <v>0.15</v>
      </c>
      <c r="J12" s="31">
        <f>INDEX(Desc_TabelaToda,MATCH(Vendas!$F12,Desc_Quantidades,1),MATCH(_xlfn.XLOOKUP(Vendas!$D12,Produtos!$B$6:$B$66,Produtos!$E$6:$E$66),Desc_Categorias,0))</f>
        <v>0.15</v>
      </c>
      <c r="K12" s="31">
        <f>_xlfn.XLOOKUP(Vendas!$N12,Vendedores!$A$5:$A$9,Vendedores!$D$5:$D$9)</f>
        <v>0.1</v>
      </c>
      <c r="L12" s="31">
        <f>IF(Vendas!$J12&lt;=Vendas!$K12,Vendas!$J12,Vendas!$K12)</f>
        <v>0.1</v>
      </c>
      <c r="M12" s="12">
        <f>Vendas!$G12*Vendas!$F12</f>
        <v>179.8</v>
      </c>
      <c r="N12" s="9" t="s">
        <v>108</v>
      </c>
    </row>
    <row r="13" spans="1:26">
      <c r="A13" s="28">
        <f>MONTH(Vendas!$C13)</f>
        <v>1</v>
      </c>
      <c r="B13" s="28" t="str">
        <f>PROPER(TEXT(DATE(,Vendas!$A13,1),"Mmm"))</f>
        <v>Jan</v>
      </c>
      <c r="C13" s="29">
        <v>44954</v>
      </c>
      <c r="D13" s="28" t="s">
        <v>61</v>
      </c>
      <c r="E13" s="28" t="str">
        <f>_xlfn.XLOOKUP(Vendas!$D13,Produtos!$B$7:$B$66,Produtos!$E$7:$E$66)</f>
        <v>Calçado</v>
      </c>
      <c r="F13" s="9">
        <v>2</v>
      </c>
      <c r="G13" s="30">
        <f>VLOOKUP(Vendas!$D13,Produtos!$B$6:$G$66,6,0)</f>
        <v>250</v>
      </c>
      <c r="H13" s="9">
        <f>_xlfn.SINGLE(_xlfn.XMATCH(Vendas!$E13,Desc_Categorias,0))</f>
        <v>4</v>
      </c>
      <c r="I13" s="31">
        <f>VLOOKUP(Vendas!$F13,Desc_TabelaToda,Vendas!$H13,TRUE)</f>
        <v>0.1</v>
      </c>
      <c r="J13" s="31">
        <f>INDEX(Desc_TabelaToda,MATCH(Vendas!$F13,Desc_Quantidades,1),MATCH(_xlfn.XLOOKUP(Vendas!$D13,Produtos!$B$6:$B$66,Produtos!$E$6:$E$66),Desc_Categorias,0))</f>
        <v>0.1</v>
      </c>
      <c r="K13" s="31">
        <f>_xlfn.XLOOKUP(Vendas!$N13,Vendedores!$A$5:$A$9,Vendedores!$D$5:$D$9)</f>
        <v>0.15</v>
      </c>
      <c r="L13" s="31">
        <f>IF(Vendas!$J13&lt;=Vendas!$K13,Vendas!$J13,Vendas!$K13)</f>
        <v>0.1</v>
      </c>
      <c r="M13" s="12">
        <f>Vendas!$G13*Vendas!$F13</f>
        <v>500</v>
      </c>
      <c r="N13" s="9" t="s">
        <v>105</v>
      </c>
    </row>
    <row r="14" spans="1:26">
      <c r="A14" s="28">
        <f>MONTH(Vendas!$C14)</f>
        <v>1</v>
      </c>
      <c r="B14" s="28" t="str">
        <f>PROPER(TEXT(DATE(,Vendas!$A14,1),"Mmm"))</f>
        <v>Jan</v>
      </c>
      <c r="C14" s="29">
        <v>44955</v>
      </c>
      <c r="D14" s="28" t="s">
        <v>31</v>
      </c>
      <c r="E14" s="28" t="str">
        <f>_xlfn.XLOOKUP(Vendas!$D14,Produtos!$B$7:$B$66,Produtos!$E$7:$E$66)</f>
        <v>Vestuário</v>
      </c>
      <c r="F14" s="9">
        <v>1</v>
      </c>
      <c r="G14" s="30">
        <f>VLOOKUP(Vendas!$D14,Produtos!$B$6:$G$66,6,0)</f>
        <v>39.9</v>
      </c>
      <c r="H14" s="9">
        <f>_xlfn.SINGLE(_xlfn.XMATCH(Vendas!$E14,Desc_Categorias,0))</f>
        <v>3</v>
      </c>
      <c r="I14" s="31">
        <f>VLOOKUP(Vendas!$F14,Desc_TabelaToda,Vendas!$H14,TRUE)</f>
        <v>0.1</v>
      </c>
      <c r="J14" s="31">
        <f>INDEX(Desc_TabelaToda,MATCH(Vendas!$F14,Desc_Quantidades,1),MATCH(_xlfn.XLOOKUP(Vendas!$D14,Produtos!$B$6:$B$66,Produtos!$E$6:$E$66),Desc_Categorias,0))</f>
        <v>0.1</v>
      </c>
      <c r="K14" s="31">
        <f>_xlfn.XLOOKUP(Vendas!$N14,Vendedores!$A$5:$A$9,Vendedores!$D$5:$D$9)</f>
        <v>0.15</v>
      </c>
      <c r="L14" s="31">
        <f>IF(Vendas!$J14&lt;=Vendas!$K14,Vendas!$J14,Vendas!$K14)</f>
        <v>0.1</v>
      </c>
      <c r="M14" s="12">
        <f>Vendas!$G14*Vendas!$F14</f>
        <v>39.9</v>
      </c>
      <c r="N14" s="9" t="s">
        <v>105</v>
      </c>
    </row>
    <row r="15" spans="1:26">
      <c r="A15" s="28">
        <f>MONTH(Vendas!$C15)</f>
        <v>1</v>
      </c>
      <c r="B15" s="28" t="str">
        <f>PROPER(TEXT(DATE(,Vendas!$A15,1),"Mmm"))</f>
        <v>Jan</v>
      </c>
      <c r="C15" s="29">
        <v>44956</v>
      </c>
      <c r="D15" s="28" t="s">
        <v>69</v>
      </c>
      <c r="E15" s="28" t="str">
        <f>_xlfn.XLOOKUP(Vendas!$D15,Produtos!$B$7:$B$66,Produtos!$E$7:$E$66)</f>
        <v>Vestuário</v>
      </c>
      <c r="F15" s="9">
        <v>1</v>
      </c>
      <c r="G15" s="30">
        <f>VLOOKUP(Vendas!$D15,Produtos!$B$6:$G$66,6,0)</f>
        <v>142.9</v>
      </c>
      <c r="H15" s="9">
        <f>_xlfn.SINGLE(_xlfn.XMATCH(Vendas!$E15,Desc_Categorias,0))</f>
        <v>3</v>
      </c>
      <c r="I15" s="31">
        <f>VLOOKUP(Vendas!$F15,Desc_TabelaToda,Vendas!$H15,TRUE)</f>
        <v>0.1</v>
      </c>
      <c r="J15" s="31">
        <f>INDEX(Desc_TabelaToda,MATCH(Vendas!$F15,Desc_Quantidades,1),MATCH(_xlfn.XLOOKUP(Vendas!$D15,Produtos!$B$6:$B$66,Produtos!$E$6:$E$66),Desc_Categorias,0))</f>
        <v>0.1</v>
      </c>
      <c r="K15" s="31">
        <f>_xlfn.XLOOKUP(Vendas!$N15,Vendedores!$A$5:$A$9,Vendedores!$D$5:$D$9)</f>
        <v>0.2</v>
      </c>
      <c r="L15" s="31">
        <f>IF(Vendas!$J15&lt;=Vendas!$K15,Vendas!$J15,Vendas!$K15)</f>
        <v>0.1</v>
      </c>
      <c r="M15" s="12">
        <f>Vendas!$G15*Vendas!$F15</f>
        <v>142.9</v>
      </c>
      <c r="N15" s="9" t="s">
        <v>111</v>
      </c>
    </row>
    <row r="16" spans="1:26">
      <c r="A16" s="28">
        <f>MONTH(Vendas!$C16)</f>
        <v>2</v>
      </c>
      <c r="B16" s="28" t="str">
        <f>PROPER(TEXT(DATE(,Vendas!$A16,1),"Mmm"))</f>
        <v>Fev</v>
      </c>
      <c r="C16" s="29">
        <v>44960</v>
      </c>
      <c r="D16" s="28" t="s">
        <v>45</v>
      </c>
      <c r="E16" s="28" t="str">
        <f>_xlfn.XLOOKUP(Vendas!$D16,Produtos!$B$7:$B$66,Produtos!$E$7:$E$66)</f>
        <v>Vestuário</v>
      </c>
      <c r="F16" s="9">
        <v>1</v>
      </c>
      <c r="G16" s="30">
        <f>VLOOKUP(Vendas!$D16,Produtos!$B$6:$G$66,6,0)</f>
        <v>300</v>
      </c>
      <c r="H16" s="9">
        <f>_xlfn.SINGLE(_xlfn.XMATCH(Vendas!$E16,Desc_Categorias,0))</f>
        <v>3</v>
      </c>
      <c r="I16" s="31">
        <f>VLOOKUP(Vendas!$F16,Desc_TabelaToda,Vendas!$H16,TRUE)</f>
        <v>0.1</v>
      </c>
      <c r="J16" s="31">
        <f>INDEX(Desc_TabelaToda,MATCH(Vendas!$F16,Desc_Quantidades,1),MATCH(_xlfn.XLOOKUP(Vendas!$D16,Produtos!$B$6:$B$66,Produtos!$E$6:$E$66),Desc_Categorias,0))</f>
        <v>0.1</v>
      </c>
      <c r="K16" s="31">
        <f>_xlfn.XLOOKUP(Vendas!$N16,Vendedores!$A$5:$A$9,Vendedores!$D$5:$D$9)</f>
        <v>0.1</v>
      </c>
      <c r="L16" s="31">
        <f>IF(Vendas!$J16&lt;=Vendas!$K16,Vendas!$J16,Vendas!$K16)</f>
        <v>0.1</v>
      </c>
      <c r="M16" s="12">
        <f>Vendas!$G16*Vendas!$F16</f>
        <v>300</v>
      </c>
      <c r="N16" s="9" t="s">
        <v>108</v>
      </c>
    </row>
    <row r="17" spans="1:14">
      <c r="A17" s="28">
        <f>MONTH(Vendas!$C17)</f>
        <v>2</v>
      </c>
      <c r="B17" s="28" t="str">
        <f>PROPER(TEXT(DATE(,Vendas!$A17,1),"Mmm"))</f>
        <v>Fev</v>
      </c>
      <c r="C17" s="29">
        <v>44962</v>
      </c>
      <c r="D17" s="28" t="s">
        <v>82</v>
      </c>
      <c r="E17" s="28" t="str">
        <f>_xlfn.XLOOKUP(Vendas!$D17,Produtos!$B$7:$B$66,Produtos!$E$7:$E$66)</f>
        <v>Vestuário</v>
      </c>
      <c r="F17" s="9">
        <v>2</v>
      </c>
      <c r="G17" s="30">
        <f>VLOOKUP(Vendas!$D17,Produtos!$B$6:$G$66,6,0)</f>
        <v>289.89999999999998</v>
      </c>
      <c r="H17" s="9">
        <f>_xlfn.SINGLE(_xlfn.XMATCH(Vendas!$E17,Desc_Categorias,0))</f>
        <v>3</v>
      </c>
      <c r="I17" s="31">
        <f>VLOOKUP(Vendas!$F17,Desc_TabelaToda,Vendas!$H17,TRUE)</f>
        <v>0.15</v>
      </c>
      <c r="J17" s="31">
        <f>INDEX(Desc_TabelaToda,MATCH(Vendas!$F17,Desc_Quantidades,1),MATCH(_xlfn.XLOOKUP(Vendas!$D17,Produtos!$B$6:$B$66,Produtos!$E$6:$E$66),Desc_Categorias,0))</f>
        <v>0.15</v>
      </c>
      <c r="K17" s="31">
        <f>_xlfn.XLOOKUP(Vendas!$N17,Vendedores!$A$5:$A$9,Vendedores!$D$5:$D$9)</f>
        <v>0.2</v>
      </c>
      <c r="L17" s="31">
        <f>IF(Vendas!$J17&lt;=Vendas!$K17,Vendas!$J17,Vendas!$K17)</f>
        <v>0.15</v>
      </c>
      <c r="M17" s="12">
        <f>Vendas!$G17*Vendas!$F17</f>
        <v>579.79999999999995</v>
      </c>
      <c r="N17" s="9" t="s">
        <v>111</v>
      </c>
    </row>
    <row r="18" spans="1:14">
      <c r="A18" s="28">
        <f>MONTH(Vendas!$C18)</f>
        <v>2</v>
      </c>
      <c r="B18" s="28" t="str">
        <f>PROPER(TEXT(DATE(,Vendas!$A18,1),"Mmm"))</f>
        <v>Fev</v>
      </c>
      <c r="C18" s="29">
        <v>44975</v>
      </c>
      <c r="D18" s="28" t="s">
        <v>54</v>
      </c>
      <c r="E18" s="28" t="str">
        <f>_xlfn.XLOOKUP(Vendas!$D18,Produtos!$B$7:$B$66,Produtos!$E$7:$E$66)</f>
        <v>Calçado</v>
      </c>
      <c r="F18" s="9">
        <v>1</v>
      </c>
      <c r="G18" s="30">
        <f>VLOOKUP(Vendas!$D18,Produtos!$B$6:$G$66,6,0)</f>
        <v>249.9</v>
      </c>
      <c r="H18" s="9">
        <f>_xlfn.SINGLE(_xlfn.XMATCH(Vendas!$E18,Desc_Categorias,0))</f>
        <v>4</v>
      </c>
      <c r="I18" s="31">
        <f>VLOOKUP(Vendas!$F18,Desc_TabelaToda,Vendas!$H18,TRUE)</f>
        <v>0</v>
      </c>
      <c r="J18" s="31">
        <f>INDEX(Desc_TabelaToda,MATCH(Vendas!$F18,Desc_Quantidades,1),MATCH(_xlfn.XLOOKUP(Vendas!$D18,Produtos!$B$6:$B$66,Produtos!$E$6:$E$66),Desc_Categorias,0))</f>
        <v>0</v>
      </c>
      <c r="K18" s="31">
        <f>_xlfn.XLOOKUP(Vendas!$N18,Vendedores!$A$5:$A$9,Vendedores!$D$5:$D$9)</f>
        <v>0.2</v>
      </c>
      <c r="L18" s="31">
        <f>IF(Vendas!$J18&lt;=Vendas!$K18,Vendas!$J18,Vendas!$K18)</f>
        <v>0</v>
      </c>
      <c r="M18" s="12">
        <f>Vendas!$G18*Vendas!$F18</f>
        <v>249.9</v>
      </c>
      <c r="N18" s="9" t="s">
        <v>111</v>
      </c>
    </row>
    <row r="19" spans="1:14">
      <c r="A19" s="28">
        <f>MONTH(Vendas!$C19)</f>
        <v>2</v>
      </c>
      <c r="B19" s="28" t="str">
        <f>PROPER(TEXT(DATE(,Vendas!$A19,1),"Mmm"))</f>
        <v>Fev</v>
      </c>
      <c r="C19" s="29">
        <v>44978</v>
      </c>
      <c r="D19" s="28" t="s">
        <v>31</v>
      </c>
      <c r="E19" s="28" t="str">
        <f>_xlfn.XLOOKUP(Vendas!$D19,Produtos!$B$7:$B$66,Produtos!$E$7:$E$66)</f>
        <v>Vestuário</v>
      </c>
      <c r="F19" s="9">
        <v>2</v>
      </c>
      <c r="G19" s="30">
        <f>VLOOKUP(Vendas!$D19,Produtos!$B$6:$G$66,6,0)</f>
        <v>39.9</v>
      </c>
      <c r="H19" s="9">
        <f>_xlfn.SINGLE(_xlfn.XMATCH(Vendas!$E19,Desc_Categorias,0))</f>
        <v>3</v>
      </c>
      <c r="I19" s="31">
        <f>VLOOKUP(Vendas!$F19,Desc_TabelaToda,Vendas!$H19,TRUE)</f>
        <v>0.15</v>
      </c>
      <c r="J19" s="31">
        <f>INDEX(Desc_TabelaToda,MATCH(Vendas!$F19,Desc_Quantidades,1),MATCH(_xlfn.XLOOKUP(Vendas!$D19,Produtos!$B$6:$B$66,Produtos!$E$6:$E$66),Desc_Categorias,0))</f>
        <v>0.15</v>
      </c>
      <c r="K19" s="31">
        <f>_xlfn.XLOOKUP(Vendas!$N19,Vendedores!$A$5:$A$9,Vendedores!$D$5:$D$9)</f>
        <v>0.2</v>
      </c>
      <c r="L19" s="31">
        <f>IF(Vendas!$J19&lt;=Vendas!$K19,Vendas!$J19,Vendas!$K19)</f>
        <v>0.15</v>
      </c>
      <c r="M19" s="12">
        <f>Vendas!$G19*Vendas!$F19</f>
        <v>79.8</v>
      </c>
      <c r="N19" s="9" t="s">
        <v>111</v>
      </c>
    </row>
    <row r="20" spans="1:14">
      <c r="A20" s="28">
        <f>MONTH(Vendas!$C20)</f>
        <v>2</v>
      </c>
      <c r="B20" s="28" t="str">
        <f>PROPER(TEXT(DATE(,Vendas!$A20,1),"Mmm"))</f>
        <v>Fev</v>
      </c>
      <c r="C20" s="29">
        <v>44981</v>
      </c>
      <c r="D20" s="28" t="s">
        <v>79</v>
      </c>
      <c r="E20" s="28" t="str">
        <f>_xlfn.XLOOKUP(Vendas!$D20,Produtos!$B$7:$B$66,Produtos!$E$7:$E$66)</f>
        <v>Vestuário</v>
      </c>
      <c r="F20" s="9">
        <v>4</v>
      </c>
      <c r="G20" s="30">
        <f>VLOOKUP(Vendas!$D20,Produtos!$B$6:$G$66,6,0)</f>
        <v>289.89999999999998</v>
      </c>
      <c r="H20" s="9">
        <f>_xlfn.SINGLE(_xlfn.XMATCH(Vendas!$E20,Desc_Categorias,0))</f>
        <v>3</v>
      </c>
      <c r="I20" s="31">
        <f>VLOOKUP(Vendas!$F20,Desc_TabelaToda,Vendas!$H20,TRUE)</f>
        <v>0.2</v>
      </c>
      <c r="J20" s="31">
        <f>INDEX(Desc_TabelaToda,MATCH(Vendas!$F20,Desc_Quantidades,1),MATCH(_xlfn.XLOOKUP(Vendas!$D20,Produtos!$B$6:$B$66,Produtos!$E$6:$E$66),Desc_Categorias,0))</f>
        <v>0.2</v>
      </c>
      <c r="K20" s="31">
        <f>_xlfn.XLOOKUP(Vendas!$N20,Vendedores!$A$5:$A$9,Vendedores!$D$5:$D$9)</f>
        <v>0.2</v>
      </c>
      <c r="L20" s="31">
        <f>IF(Vendas!$J20&lt;=Vendas!$K20,Vendas!$J20,Vendas!$K20)</f>
        <v>0.2</v>
      </c>
      <c r="M20" s="12">
        <f>Vendas!$G20*Vendas!$F20</f>
        <v>1159.5999999999999</v>
      </c>
      <c r="N20" s="9" t="s">
        <v>111</v>
      </c>
    </row>
    <row r="21" spans="1:14" ht="15.75" customHeight="1">
      <c r="A21" s="28">
        <f>MONTH(Vendas!$C21)</f>
        <v>2</v>
      </c>
      <c r="B21" s="28" t="str">
        <f>PROPER(TEXT(DATE(,Vendas!$A21,1),"Mmm"))</f>
        <v>Fev</v>
      </c>
      <c r="C21" s="29">
        <v>44982</v>
      </c>
      <c r="D21" s="28" t="s">
        <v>98</v>
      </c>
      <c r="E21" s="28" t="str">
        <f>_xlfn.XLOOKUP(Vendas!$D21,Produtos!$B$7:$B$66,Produtos!$E$7:$E$66)</f>
        <v>Vestuário</v>
      </c>
      <c r="F21" s="9">
        <v>3</v>
      </c>
      <c r="G21" s="30">
        <f>VLOOKUP(Vendas!$D21,Produtos!$B$6:$G$66,6,0)</f>
        <v>180</v>
      </c>
      <c r="H21" s="9">
        <f>_xlfn.SINGLE(_xlfn.XMATCH(Vendas!$E21,Desc_Categorias,0))</f>
        <v>3</v>
      </c>
      <c r="I21" s="31">
        <f>VLOOKUP(Vendas!$F21,Desc_TabelaToda,Vendas!$H21,TRUE)</f>
        <v>0.2</v>
      </c>
      <c r="J21" s="31">
        <f>INDEX(Desc_TabelaToda,MATCH(Vendas!$F21,Desc_Quantidades,1),MATCH(_xlfn.XLOOKUP(Vendas!$D21,Produtos!$B$6:$B$66,Produtos!$E$6:$E$66),Desc_Categorias,0))</f>
        <v>0.2</v>
      </c>
      <c r="K21" s="31">
        <f>_xlfn.XLOOKUP(Vendas!$N21,Vendedores!$A$5:$A$9,Vendedores!$D$5:$D$9)</f>
        <v>0.15</v>
      </c>
      <c r="L21" s="31">
        <f>IF(Vendas!$J21&lt;=Vendas!$K21,Vendas!$J21,Vendas!$K21)</f>
        <v>0.15</v>
      </c>
      <c r="M21" s="12">
        <f>Vendas!$G21*Vendas!$F21</f>
        <v>540</v>
      </c>
      <c r="N21" s="9" t="s">
        <v>105</v>
      </c>
    </row>
    <row r="22" spans="1:14" ht="15.75" customHeight="1">
      <c r="A22" s="28">
        <f>MONTH(Vendas!$C22)</f>
        <v>2</v>
      </c>
      <c r="B22" s="28" t="str">
        <f>PROPER(TEXT(DATE(,Vendas!$A22,1),"Mmm"))</f>
        <v>Fev</v>
      </c>
      <c r="C22" s="29">
        <v>44983</v>
      </c>
      <c r="D22" s="28" t="s">
        <v>85</v>
      </c>
      <c r="E22" s="28" t="str">
        <f>_xlfn.XLOOKUP(Vendas!$D22,Produtos!$B$7:$B$66,Produtos!$E$7:$E$66)</f>
        <v>Vestuário</v>
      </c>
      <c r="F22" s="9">
        <v>2</v>
      </c>
      <c r="G22" s="30">
        <f>VLOOKUP(Vendas!$D22,Produtos!$B$6:$G$66,6,0)</f>
        <v>32.9</v>
      </c>
      <c r="H22" s="9">
        <f>_xlfn.SINGLE(_xlfn.XMATCH(Vendas!$E22,Desc_Categorias,0))</f>
        <v>3</v>
      </c>
      <c r="I22" s="31">
        <f>VLOOKUP(Vendas!$F22,Desc_TabelaToda,Vendas!$H22,TRUE)</f>
        <v>0.15</v>
      </c>
      <c r="J22" s="31">
        <f>INDEX(Desc_TabelaToda,MATCH(Vendas!$F22,Desc_Quantidades,1),MATCH(_xlfn.XLOOKUP(Vendas!$D22,Produtos!$B$6:$B$66,Produtos!$E$6:$E$66),Desc_Categorias,0))</f>
        <v>0.15</v>
      </c>
      <c r="K22" s="31">
        <f>_xlfn.XLOOKUP(Vendas!$N22,Vendedores!$A$5:$A$9,Vendedores!$D$5:$D$9)</f>
        <v>0.2</v>
      </c>
      <c r="L22" s="31">
        <f>IF(Vendas!$J22&lt;=Vendas!$K22,Vendas!$J22,Vendas!$K22)</f>
        <v>0.15</v>
      </c>
      <c r="M22" s="12">
        <f>Vendas!$G22*Vendas!$F22</f>
        <v>65.8</v>
      </c>
      <c r="N22" s="9" t="s">
        <v>102</v>
      </c>
    </row>
    <row r="23" spans="1:14" ht="15.75" customHeight="1">
      <c r="A23" s="28">
        <f>MONTH(Vendas!$C23)</f>
        <v>3</v>
      </c>
      <c r="B23" s="28" t="str">
        <f>PROPER(TEXT(DATE(,Vendas!$A23,1),"Mmm"))</f>
        <v>Mar</v>
      </c>
      <c r="C23" s="29">
        <v>44986</v>
      </c>
      <c r="D23" s="28" t="s">
        <v>57</v>
      </c>
      <c r="E23" s="28" t="str">
        <f>_xlfn.XLOOKUP(Vendas!$D23,Produtos!$B$7:$B$66,Produtos!$E$7:$E$66)</f>
        <v>Calçado</v>
      </c>
      <c r="F23" s="9">
        <v>3</v>
      </c>
      <c r="G23" s="30">
        <f>VLOOKUP(Vendas!$D23,Produtos!$B$6:$G$66,6,0)</f>
        <v>255</v>
      </c>
      <c r="H23" s="9">
        <f>_xlfn.SINGLE(_xlfn.XMATCH(Vendas!$E23,Desc_Categorias,0))</f>
        <v>4</v>
      </c>
      <c r="I23" s="31">
        <f>VLOOKUP(Vendas!$F23,Desc_TabelaToda,Vendas!$H23,TRUE)</f>
        <v>0.15</v>
      </c>
      <c r="J23" s="31">
        <f>INDEX(Desc_TabelaToda,MATCH(Vendas!$F23,Desc_Quantidades,1),MATCH(_xlfn.XLOOKUP(Vendas!$D23,Produtos!$B$6:$B$66,Produtos!$E$6:$E$66),Desc_Categorias,0))</f>
        <v>0.15</v>
      </c>
      <c r="K23" s="31">
        <f>_xlfn.XLOOKUP(Vendas!$N23,Vendedores!$A$5:$A$9,Vendedores!$D$5:$D$9)</f>
        <v>0.2</v>
      </c>
      <c r="L23" s="31">
        <f>IF(Vendas!$J23&lt;=Vendas!$K23,Vendas!$J23,Vendas!$K23)</f>
        <v>0.15</v>
      </c>
      <c r="M23" s="12">
        <f>Vendas!$G23*Vendas!$F23</f>
        <v>765</v>
      </c>
      <c r="N23" s="9" t="s">
        <v>111</v>
      </c>
    </row>
    <row r="24" spans="1:14" ht="15.75" customHeight="1">
      <c r="A24" s="28">
        <f>MONTH(Vendas!$C24)</f>
        <v>3</v>
      </c>
      <c r="B24" s="28" t="str">
        <f>PROPER(TEXT(DATE(,Vendas!$A24,1),"Mmm"))</f>
        <v>Mar</v>
      </c>
      <c r="C24" s="29">
        <v>44986</v>
      </c>
      <c r="D24" s="28" t="s">
        <v>69</v>
      </c>
      <c r="E24" s="28" t="str">
        <f>_xlfn.XLOOKUP(Vendas!$D24,Produtos!$B$7:$B$66,Produtos!$E$7:$E$66)</f>
        <v>Vestuário</v>
      </c>
      <c r="F24" s="9">
        <v>1</v>
      </c>
      <c r="G24" s="30">
        <f>VLOOKUP(Vendas!$D24,Produtos!$B$6:$G$66,6,0)</f>
        <v>142.9</v>
      </c>
      <c r="H24" s="9">
        <f>_xlfn.SINGLE(_xlfn.XMATCH(Vendas!$E24,Desc_Categorias,0))</f>
        <v>3</v>
      </c>
      <c r="I24" s="31">
        <f>VLOOKUP(Vendas!$F24,Desc_TabelaToda,Vendas!$H24,TRUE)</f>
        <v>0.1</v>
      </c>
      <c r="J24" s="31">
        <f>INDEX(Desc_TabelaToda,MATCH(Vendas!$F24,Desc_Quantidades,1),MATCH(_xlfn.XLOOKUP(Vendas!$D24,Produtos!$B$6:$B$66,Produtos!$E$6:$E$66),Desc_Categorias,0))</f>
        <v>0.1</v>
      </c>
      <c r="K24" s="31">
        <f>_xlfn.XLOOKUP(Vendas!$N24,Vendedores!$A$5:$A$9,Vendedores!$D$5:$D$9)</f>
        <v>0.2</v>
      </c>
      <c r="L24" s="31">
        <f>IF(Vendas!$J24&lt;=Vendas!$K24,Vendas!$J24,Vendas!$K24)</f>
        <v>0.1</v>
      </c>
      <c r="M24" s="12">
        <f>Vendas!$G24*Vendas!$F24</f>
        <v>142.9</v>
      </c>
      <c r="N24" s="9" t="s">
        <v>102</v>
      </c>
    </row>
    <row r="25" spans="1:14" ht="15.75" customHeight="1">
      <c r="A25" s="28">
        <f>MONTH(Vendas!$C25)</f>
        <v>3</v>
      </c>
      <c r="B25" s="28" t="str">
        <f>PROPER(TEXT(DATE(,Vendas!$A25,1),"Mmm"))</f>
        <v>Mar</v>
      </c>
      <c r="C25" s="29">
        <v>44987</v>
      </c>
      <c r="D25" s="28" t="s">
        <v>26</v>
      </c>
      <c r="E25" s="28" t="str">
        <f>_xlfn.XLOOKUP(Vendas!$D25,Produtos!$B$7:$B$66,Produtos!$E$7:$E$66)</f>
        <v>Vestuário</v>
      </c>
      <c r="F25" s="9">
        <v>4</v>
      </c>
      <c r="G25" s="30">
        <f>VLOOKUP(Vendas!$D25,Produtos!$B$6:$G$66,6,0)</f>
        <v>92.9</v>
      </c>
      <c r="H25" s="9">
        <f>_xlfn.SINGLE(_xlfn.XMATCH(Vendas!$E25,Desc_Categorias,0))</f>
        <v>3</v>
      </c>
      <c r="I25" s="31">
        <f>VLOOKUP(Vendas!$F25,Desc_TabelaToda,Vendas!$H25,TRUE)</f>
        <v>0.2</v>
      </c>
      <c r="J25" s="31">
        <f>INDEX(Desc_TabelaToda,MATCH(Vendas!$F25,Desc_Quantidades,1),MATCH(_xlfn.XLOOKUP(Vendas!$D25,Produtos!$B$6:$B$66,Produtos!$E$6:$E$66),Desc_Categorias,0))</f>
        <v>0.2</v>
      </c>
      <c r="K25" s="31">
        <f>_xlfn.XLOOKUP(Vendas!$N25,Vendedores!$A$5:$A$9,Vendedores!$D$5:$D$9)</f>
        <v>0.1</v>
      </c>
      <c r="L25" s="31">
        <f>IF(Vendas!$J25&lt;=Vendas!$K25,Vendas!$J25,Vendas!$K25)</f>
        <v>0.1</v>
      </c>
      <c r="M25" s="12">
        <f>Vendas!$G25*Vendas!$F25</f>
        <v>371.6</v>
      </c>
      <c r="N25" s="9" t="s">
        <v>108</v>
      </c>
    </row>
    <row r="26" spans="1:14" ht="15.75" customHeight="1">
      <c r="A26" s="28">
        <f>MONTH(Vendas!$C26)</f>
        <v>3</v>
      </c>
      <c r="B26" s="28" t="str">
        <f>PROPER(TEXT(DATE(,Vendas!$A26,1),"Mmm"))</f>
        <v>Mar</v>
      </c>
      <c r="C26" s="29">
        <v>44988</v>
      </c>
      <c r="D26" s="28" t="s">
        <v>74</v>
      </c>
      <c r="E26" s="28" t="str">
        <f>_xlfn.XLOOKUP(Vendas!$D26,Produtos!$B$7:$B$66,Produtos!$E$7:$E$66)</f>
        <v>Vestuário</v>
      </c>
      <c r="F26" s="9">
        <v>2</v>
      </c>
      <c r="G26" s="30">
        <f>VLOOKUP(Vendas!$D26,Produtos!$B$6:$G$66,6,0)</f>
        <v>54.9</v>
      </c>
      <c r="H26" s="9">
        <f>_xlfn.SINGLE(_xlfn.XMATCH(Vendas!$E26,Desc_Categorias,0))</f>
        <v>3</v>
      </c>
      <c r="I26" s="31">
        <f>VLOOKUP(Vendas!$F26,Desc_TabelaToda,Vendas!$H26,TRUE)</f>
        <v>0.15</v>
      </c>
      <c r="J26" s="31">
        <f>INDEX(Desc_TabelaToda,MATCH(Vendas!$F26,Desc_Quantidades,1),MATCH(_xlfn.XLOOKUP(Vendas!$D26,Produtos!$B$6:$B$66,Produtos!$E$6:$E$66),Desc_Categorias,0))</f>
        <v>0.15</v>
      </c>
      <c r="K26" s="31">
        <f>_xlfn.XLOOKUP(Vendas!$N26,Vendedores!$A$5:$A$9,Vendedores!$D$5:$D$9)</f>
        <v>0.2</v>
      </c>
      <c r="L26" s="31">
        <f>IF(Vendas!$J26&lt;=Vendas!$K26,Vendas!$J26,Vendas!$K26)</f>
        <v>0.15</v>
      </c>
      <c r="M26" s="12">
        <f>Vendas!$G26*Vendas!$F26</f>
        <v>109.8</v>
      </c>
      <c r="N26" s="9" t="s">
        <v>102</v>
      </c>
    </row>
    <row r="27" spans="1:14" ht="15.75" customHeight="1">
      <c r="A27" s="28">
        <f>MONTH(Vendas!$C27)</f>
        <v>3</v>
      </c>
      <c r="B27" s="28" t="str">
        <f>PROPER(TEXT(DATE(,Vendas!$A27,1),"Mmm"))</f>
        <v>Mar</v>
      </c>
      <c r="C27" s="29">
        <v>44989</v>
      </c>
      <c r="D27" s="28" t="s">
        <v>69</v>
      </c>
      <c r="E27" s="28" t="str">
        <f>_xlfn.XLOOKUP(Vendas!$D27,Produtos!$B$7:$B$66,Produtos!$E$7:$E$66)</f>
        <v>Vestuário</v>
      </c>
      <c r="F27" s="9">
        <v>3</v>
      </c>
      <c r="G27" s="30">
        <f>VLOOKUP(Vendas!$D27,Produtos!$B$6:$G$66,6,0)</f>
        <v>142.9</v>
      </c>
      <c r="H27" s="9">
        <f>_xlfn.SINGLE(_xlfn.XMATCH(Vendas!$E27,Desc_Categorias,0))</f>
        <v>3</v>
      </c>
      <c r="I27" s="31">
        <f>VLOOKUP(Vendas!$F27,Desc_TabelaToda,Vendas!$H27,TRUE)</f>
        <v>0.2</v>
      </c>
      <c r="J27" s="31">
        <f>INDEX(Desc_TabelaToda,MATCH(Vendas!$F27,Desc_Quantidades,1),MATCH(_xlfn.XLOOKUP(Vendas!$D27,Produtos!$B$6:$B$66,Produtos!$E$6:$E$66),Desc_Categorias,0))</f>
        <v>0.2</v>
      </c>
      <c r="K27" s="31">
        <f>_xlfn.XLOOKUP(Vendas!$N27,Vendedores!$A$5:$A$9,Vendedores!$D$5:$D$9)</f>
        <v>0.15</v>
      </c>
      <c r="L27" s="31">
        <f>IF(Vendas!$J27&lt;=Vendas!$K27,Vendas!$J27,Vendas!$K27)</f>
        <v>0.15</v>
      </c>
      <c r="M27" s="12">
        <f>Vendas!$G27*Vendas!$F27</f>
        <v>428.70000000000005</v>
      </c>
      <c r="N27" s="9" t="s">
        <v>105</v>
      </c>
    </row>
    <row r="28" spans="1:14" ht="15.75" customHeight="1">
      <c r="A28" s="28">
        <f>MONTH(Vendas!$C28)</f>
        <v>3</v>
      </c>
      <c r="B28" s="28" t="str">
        <f>PROPER(TEXT(DATE(,Vendas!$A28,1),"Mmm"))</f>
        <v>Mar</v>
      </c>
      <c r="C28" s="29">
        <v>44994</v>
      </c>
      <c r="D28" s="28" t="s">
        <v>52</v>
      </c>
      <c r="E28" s="28" t="str">
        <f>_xlfn.XLOOKUP(Vendas!$D28,Produtos!$B$7:$B$66,Produtos!$E$7:$E$66)</f>
        <v>Acessórios</v>
      </c>
      <c r="F28" s="9">
        <v>2</v>
      </c>
      <c r="G28" s="30">
        <f>VLOOKUP(Vendas!$D28,Produtos!$B$6:$G$66,6,0)</f>
        <v>120</v>
      </c>
      <c r="H28" s="9">
        <f>_xlfn.SINGLE(_xlfn.XMATCH(Vendas!$E28,Desc_Categorias,0))</f>
        <v>2</v>
      </c>
      <c r="I28" s="31">
        <f>VLOOKUP(Vendas!$F28,Desc_TabelaToda,Vendas!$H28,TRUE)</f>
        <v>0.05</v>
      </c>
      <c r="J28" s="31">
        <f>INDEX(Desc_TabelaToda,MATCH(Vendas!$F28,Desc_Quantidades,1),MATCH(_xlfn.XLOOKUP(Vendas!$D28,Produtos!$B$6:$B$66,Produtos!$E$6:$E$66),Desc_Categorias,0))</f>
        <v>0.05</v>
      </c>
      <c r="K28" s="31">
        <f>_xlfn.XLOOKUP(Vendas!$N28,Vendedores!$A$5:$A$9,Vendedores!$D$5:$D$9)</f>
        <v>0.15</v>
      </c>
      <c r="L28" s="31">
        <f>IF(Vendas!$J28&lt;=Vendas!$K28,Vendas!$J28,Vendas!$K28)</f>
        <v>0.05</v>
      </c>
      <c r="M28" s="12">
        <f>Vendas!$G28*Vendas!$F28</f>
        <v>240</v>
      </c>
      <c r="N28" s="9" t="s">
        <v>105</v>
      </c>
    </row>
    <row r="29" spans="1:14" ht="15.75" customHeight="1">
      <c r="A29" s="28">
        <f>MONTH(Vendas!$C29)</f>
        <v>3</v>
      </c>
      <c r="B29" s="28" t="str">
        <f>PROPER(TEXT(DATE(,Vendas!$A29,1),"Mmm"))</f>
        <v>Mar</v>
      </c>
      <c r="C29" s="29">
        <v>44999</v>
      </c>
      <c r="D29" s="28" t="s">
        <v>7</v>
      </c>
      <c r="E29" s="28" t="str">
        <f>_xlfn.XLOOKUP(Vendas!$D29,Produtos!$B$7:$B$66,Produtos!$E$7:$E$66)</f>
        <v>Vestuário</v>
      </c>
      <c r="F29" s="9">
        <v>1</v>
      </c>
      <c r="G29" s="30">
        <f>VLOOKUP(Vendas!$D29,Produtos!$B$6:$G$66,6,0)</f>
        <v>65.900000000000006</v>
      </c>
      <c r="H29" s="9">
        <f>_xlfn.SINGLE(_xlfn.XMATCH(Vendas!$E29,Desc_Categorias,0))</f>
        <v>3</v>
      </c>
      <c r="I29" s="31">
        <f>VLOOKUP(Vendas!$F29,Desc_TabelaToda,Vendas!$H29,TRUE)</f>
        <v>0.1</v>
      </c>
      <c r="J29" s="31">
        <f>INDEX(Desc_TabelaToda,MATCH(Vendas!$F29,Desc_Quantidades,1),MATCH(_xlfn.XLOOKUP(Vendas!$D29,Produtos!$B$6:$B$66,Produtos!$E$6:$E$66),Desc_Categorias,0))</f>
        <v>0.1</v>
      </c>
      <c r="K29" s="31">
        <f>_xlfn.XLOOKUP(Vendas!$N29,Vendedores!$A$5:$A$9,Vendedores!$D$5:$D$9)</f>
        <v>0.2</v>
      </c>
      <c r="L29" s="31">
        <f>IF(Vendas!$J29&lt;=Vendas!$K29,Vendas!$J29,Vendas!$K29)</f>
        <v>0.1</v>
      </c>
      <c r="M29" s="12">
        <f>Vendas!$G29*Vendas!$F29</f>
        <v>65.900000000000006</v>
      </c>
      <c r="N29" s="9" t="s">
        <v>111</v>
      </c>
    </row>
    <row r="30" spans="1:14" ht="15.75" customHeight="1">
      <c r="A30" s="28">
        <f>MONTH(Vendas!$C30)</f>
        <v>3</v>
      </c>
      <c r="B30" s="28" t="str">
        <f>PROPER(TEXT(DATE(,Vendas!$A30,1),"Mmm"))</f>
        <v>Mar</v>
      </c>
      <c r="C30" s="29">
        <v>45004</v>
      </c>
      <c r="D30" s="28" t="s">
        <v>83</v>
      </c>
      <c r="E30" s="28" t="str">
        <f>_xlfn.XLOOKUP(Vendas!$D30,Produtos!$B$7:$B$66,Produtos!$E$7:$E$66)</f>
        <v>Vestuário</v>
      </c>
      <c r="F30" s="9">
        <v>5</v>
      </c>
      <c r="G30" s="30">
        <f>VLOOKUP(Vendas!$D30,Produtos!$B$6:$G$66,6,0)</f>
        <v>32.9</v>
      </c>
      <c r="H30" s="9">
        <f>_xlfn.SINGLE(_xlfn.XMATCH(Vendas!$E30,Desc_Categorias,0))</f>
        <v>3</v>
      </c>
      <c r="I30" s="31">
        <f>VLOOKUP(Vendas!$F30,Desc_TabelaToda,Vendas!$H30,TRUE)</f>
        <v>0.25</v>
      </c>
      <c r="J30" s="31">
        <f>INDEX(Desc_TabelaToda,MATCH(Vendas!$F30,Desc_Quantidades,1),MATCH(_xlfn.XLOOKUP(Vendas!$D30,Produtos!$B$6:$B$66,Produtos!$E$6:$E$66),Desc_Categorias,0))</f>
        <v>0.25</v>
      </c>
      <c r="K30" s="31">
        <f>_xlfn.XLOOKUP(Vendas!$N30,Vendedores!$A$5:$A$9,Vendedores!$D$5:$D$9)</f>
        <v>0.15</v>
      </c>
      <c r="L30" s="31">
        <f>IF(Vendas!$J30&lt;=Vendas!$K30,Vendas!$J30,Vendas!$K30)</f>
        <v>0.15</v>
      </c>
      <c r="M30" s="12">
        <f>Vendas!$G30*Vendas!$F30</f>
        <v>164.5</v>
      </c>
      <c r="N30" s="9" t="s">
        <v>114</v>
      </c>
    </row>
    <row r="31" spans="1:14" ht="15.75" customHeight="1">
      <c r="A31" s="28">
        <f>MONTH(Vendas!$C31)</f>
        <v>3</v>
      </c>
      <c r="B31" s="28" t="str">
        <f>PROPER(TEXT(DATE(,Vendas!$A31,1),"Mmm"))</f>
        <v>Mar</v>
      </c>
      <c r="C31" s="29">
        <v>45006</v>
      </c>
      <c r="D31" s="28" t="s">
        <v>97</v>
      </c>
      <c r="E31" s="28" t="str">
        <f>_xlfn.XLOOKUP(Vendas!$D31,Produtos!$B$7:$B$66,Produtos!$E$7:$E$66)</f>
        <v>Vestuário</v>
      </c>
      <c r="F31" s="9">
        <v>2</v>
      </c>
      <c r="G31" s="30">
        <f>VLOOKUP(Vendas!$D31,Produtos!$B$6:$G$66,6,0)</f>
        <v>180</v>
      </c>
      <c r="H31" s="9">
        <f>_xlfn.SINGLE(_xlfn.XMATCH(Vendas!$E31,Desc_Categorias,0))</f>
        <v>3</v>
      </c>
      <c r="I31" s="31">
        <f>VLOOKUP(Vendas!$F31,Desc_TabelaToda,Vendas!$H31,TRUE)</f>
        <v>0.15</v>
      </c>
      <c r="J31" s="31">
        <f>INDEX(Desc_TabelaToda,MATCH(Vendas!$F31,Desc_Quantidades,1),MATCH(_xlfn.XLOOKUP(Vendas!$D31,Produtos!$B$6:$B$66,Produtos!$E$6:$E$66),Desc_Categorias,0))</f>
        <v>0.15</v>
      </c>
      <c r="K31" s="31">
        <f>_xlfn.XLOOKUP(Vendas!$N31,Vendedores!$A$5:$A$9,Vendedores!$D$5:$D$9)</f>
        <v>0.15</v>
      </c>
      <c r="L31" s="31">
        <f>IF(Vendas!$J31&lt;=Vendas!$K31,Vendas!$J31,Vendas!$K31)</f>
        <v>0.15</v>
      </c>
      <c r="M31" s="12">
        <f>Vendas!$G31*Vendas!$F31</f>
        <v>360</v>
      </c>
      <c r="N31" s="9" t="s">
        <v>105</v>
      </c>
    </row>
    <row r="32" spans="1:14" ht="15.75" customHeight="1">
      <c r="A32" s="28">
        <f>MONTH(Vendas!$C32)</f>
        <v>3</v>
      </c>
      <c r="B32" s="28" t="str">
        <f>PROPER(TEXT(DATE(,Vendas!$A32,1),"Mmm"))</f>
        <v>Mar</v>
      </c>
      <c r="C32" s="29">
        <v>45010</v>
      </c>
      <c r="D32" s="28" t="s">
        <v>50</v>
      </c>
      <c r="E32" s="28" t="str">
        <f>_xlfn.XLOOKUP(Vendas!$D32,Produtos!$B$7:$B$66,Produtos!$E$7:$E$66)</f>
        <v>Acessórios</v>
      </c>
      <c r="F32" s="9">
        <v>3</v>
      </c>
      <c r="G32" s="30">
        <f>VLOOKUP(Vendas!$D32,Produtos!$B$6:$G$66,6,0)</f>
        <v>349.9</v>
      </c>
      <c r="H32" s="9">
        <f>_xlfn.SINGLE(_xlfn.XMATCH(Vendas!$E32,Desc_Categorias,0))</f>
        <v>2</v>
      </c>
      <c r="I32" s="31">
        <f>VLOOKUP(Vendas!$F32,Desc_TabelaToda,Vendas!$H32,TRUE)</f>
        <v>0.15</v>
      </c>
      <c r="J32" s="31">
        <f>INDEX(Desc_TabelaToda,MATCH(Vendas!$F32,Desc_Quantidades,1),MATCH(_xlfn.XLOOKUP(Vendas!$D32,Produtos!$B$6:$B$66,Produtos!$E$6:$E$66),Desc_Categorias,0))</f>
        <v>0.15</v>
      </c>
      <c r="K32" s="31">
        <f>_xlfn.XLOOKUP(Vendas!$N32,Vendedores!$A$5:$A$9,Vendedores!$D$5:$D$9)</f>
        <v>0.2</v>
      </c>
      <c r="L32" s="31">
        <f>IF(Vendas!$J32&lt;=Vendas!$K32,Vendas!$J32,Vendas!$K32)</f>
        <v>0.15</v>
      </c>
      <c r="M32" s="12">
        <f>Vendas!$G32*Vendas!$F32</f>
        <v>1049.6999999999998</v>
      </c>
      <c r="N32" s="9" t="s">
        <v>102</v>
      </c>
    </row>
    <row r="33" spans="1:14" ht="15.75" customHeight="1">
      <c r="A33" s="28">
        <f>MONTH(Vendas!$C33)</f>
        <v>4</v>
      </c>
      <c r="B33" s="28" t="str">
        <f>PROPER(TEXT(DATE(,Vendas!$A33,1),"Mmm"))</f>
        <v>Abr</v>
      </c>
      <c r="C33" s="29">
        <v>45018</v>
      </c>
      <c r="D33" s="28" t="s">
        <v>77</v>
      </c>
      <c r="E33" s="28" t="str">
        <f>_xlfn.XLOOKUP(Vendas!$D33,Produtos!$B$7:$B$66,Produtos!$E$7:$E$66)</f>
        <v>Vestuário</v>
      </c>
      <c r="F33" s="9">
        <v>1</v>
      </c>
      <c r="G33" s="30">
        <f>VLOOKUP(Vendas!$D33,Produtos!$B$6:$G$66,6,0)</f>
        <v>72.5</v>
      </c>
      <c r="H33" s="9">
        <f>_xlfn.SINGLE(_xlfn.XMATCH(Vendas!$E33,Desc_Categorias,0))</f>
        <v>3</v>
      </c>
      <c r="I33" s="31">
        <f>VLOOKUP(Vendas!$F33,Desc_TabelaToda,Vendas!$H33,TRUE)</f>
        <v>0.1</v>
      </c>
      <c r="J33" s="31">
        <f>INDEX(Desc_TabelaToda,MATCH(Vendas!$F33,Desc_Quantidades,1),MATCH(_xlfn.XLOOKUP(Vendas!$D33,Produtos!$B$6:$B$66,Produtos!$E$6:$E$66),Desc_Categorias,0))</f>
        <v>0.1</v>
      </c>
      <c r="K33" s="31">
        <f>_xlfn.XLOOKUP(Vendas!$N33,Vendedores!$A$5:$A$9,Vendedores!$D$5:$D$9)</f>
        <v>0.1</v>
      </c>
      <c r="L33" s="31">
        <f>IF(Vendas!$J33&lt;=Vendas!$K33,Vendas!$J33,Vendas!$K33)</f>
        <v>0.1</v>
      </c>
      <c r="M33" s="12">
        <f>Vendas!$G33*Vendas!$F33</f>
        <v>72.5</v>
      </c>
      <c r="N33" s="9" t="s">
        <v>108</v>
      </c>
    </row>
    <row r="34" spans="1:14" ht="15.75" customHeight="1">
      <c r="A34" s="28">
        <f>MONTH(Vendas!$C34)</f>
        <v>4</v>
      </c>
      <c r="B34" s="28" t="str">
        <f>PROPER(TEXT(DATE(,Vendas!$A34,1),"Mmm"))</f>
        <v>Abr</v>
      </c>
      <c r="C34" s="29">
        <v>45020</v>
      </c>
      <c r="D34" s="28" t="s">
        <v>48</v>
      </c>
      <c r="E34" s="28" t="str">
        <f>_xlfn.XLOOKUP(Vendas!$D34,Produtos!$B$7:$B$66,Produtos!$E$7:$E$66)</f>
        <v>Vestuário</v>
      </c>
      <c r="F34" s="9">
        <v>4</v>
      </c>
      <c r="G34" s="30">
        <f>VLOOKUP(Vendas!$D34,Produtos!$B$6:$G$66,6,0)</f>
        <v>259.89999999999998</v>
      </c>
      <c r="H34" s="9">
        <f>_xlfn.SINGLE(_xlfn.XMATCH(Vendas!$E34,Desc_Categorias,0))</f>
        <v>3</v>
      </c>
      <c r="I34" s="31">
        <f>VLOOKUP(Vendas!$F34,Desc_TabelaToda,Vendas!$H34,TRUE)</f>
        <v>0.2</v>
      </c>
      <c r="J34" s="31">
        <f>INDEX(Desc_TabelaToda,MATCH(Vendas!$F34,Desc_Quantidades,1),MATCH(_xlfn.XLOOKUP(Vendas!$D34,Produtos!$B$6:$B$66,Produtos!$E$6:$E$66),Desc_Categorias,0))</f>
        <v>0.2</v>
      </c>
      <c r="K34" s="31">
        <f>_xlfn.XLOOKUP(Vendas!$N34,Vendedores!$A$5:$A$9,Vendedores!$D$5:$D$9)</f>
        <v>0.2</v>
      </c>
      <c r="L34" s="31">
        <f>IF(Vendas!$J34&lt;=Vendas!$K34,Vendas!$J34,Vendas!$K34)</f>
        <v>0.2</v>
      </c>
      <c r="M34" s="12">
        <f>Vendas!$G34*Vendas!$F34</f>
        <v>1039.5999999999999</v>
      </c>
      <c r="N34" s="9" t="s">
        <v>102</v>
      </c>
    </row>
    <row r="35" spans="1:14" ht="15.75" customHeight="1">
      <c r="A35" s="28">
        <f>MONTH(Vendas!$C35)</f>
        <v>4</v>
      </c>
      <c r="B35" s="28" t="str">
        <f>PROPER(TEXT(DATE(,Vendas!$A35,1),"Mmm"))</f>
        <v>Abr</v>
      </c>
      <c r="C35" s="29">
        <v>45024</v>
      </c>
      <c r="D35" s="28" t="s">
        <v>35</v>
      </c>
      <c r="E35" s="28" t="str">
        <f>_xlfn.XLOOKUP(Vendas!$D35,Produtos!$B$7:$B$66,Produtos!$E$7:$E$66)</f>
        <v>Vestuário</v>
      </c>
      <c r="F35" s="9">
        <v>3</v>
      </c>
      <c r="G35" s="30">
        <f>VLOOKUP(Vendas!$D35,Produtos!$B$6:$G$66,6,0)</f>
        <v>25.9</v>
      </c>
      <c r="H35" s="9">
        <f>_xlfn.SINGLE(_xlfn.XMATCH(Vendas!$E35,Desc_Categorias,0))</f>
        <v>3</v>
      </c>
      <c r="I35" s="31">
        <f>VLOOKUP(Vendas!$F35,Desc_TabelaToda,Vendas!$H35,TRUE)</f>
        <v>0.2</v>
      </c>
      <c r="J35" s="31">
        <f>INDEX(Desc_TabelaToda,MATCH(Vendas!$F35,Desc_Quantidades,1),MATCH(_xlfn.XLOOKUP(Vendas!$D35,Produtos!$B$6:$B$66,Produtos!$E$6:$E$66),Desc_Categorias,0))</f>
        <v>0.2</v>
      </c>
      <c r="K35" s="31">
        <f>_xlfn.XLOOKUP(Vendas!$N35,Vendedores!$A$5:$A$9,Vendedores!$D$5:$D$9)</f>
        <v>0.15</v>
      </c>
      <c r="L35" s="31">
        <f>IF(Vendas!$J35&lt;=Vendas!$K35,Vendas!$J35,Vendas!$K35)</f>
        <v>0.15</v>
      </c>
      <c r="M35" s="12">
        <f>Vendas!$G35*Vendas!$F35</f>
        <v>77.699999999999989</v>
      </c>
      <c r="N35" s="9" t="s">
        <v>105</v>
      </c>
    </row>
    <row r="36" spans="1:14" ht="15.75" customHeight="1">
      <c r="A36" s="28">
        <f>MONTH(Vendas!$C36)</f>
        <v>4</v>
      </c>
      <c r="B36" s="28" t="str">
        <f>PROPER(TEXT(DATE(,Vendas!$A36,1),"Mmm"))</f>
        <v>Abr</v>
      </c>
      <c r="C36" s="29">
        <v>45027</v>
      </c>
      <c r="D36" s="28" t="s">
        <v>15</v>
      </c>
      <c r="E36" s="28" t="str">
        <f>_xlfn.XLOOKUP(Vendas!$D36,Produtos!$B$7:$B$66,Produtos!$E$7:$E$66)</f>
        <v>Acessórios</v>
      </c>
      <c r="F36" s="9">
        <v>2</v>
      </c>
      <c r="G36" s="30">
        <f>VLOOKUP(Vendas!$D36,Produtos!$B$6:$G$66,6,0)</f>
        <v>145</v>
      </c>
      <c r="H36" s="9">
        <f>_xlfn.SINGLE(_xlfn.XMATCH(Vendas!$E36,Desc_Categorias,0))</f>
        <v>2</v>
      </c>
      <c r="I36" s="31">
        <f>VLOOKUP(Vendas!$F36,Desc_TabelaToda,Vendas!$H36,TRUE)</f>
        <v>0.05</v>
      </c>
      <c r="J36" s="31">
        <f>INDEX(Desc_TabelaToda,MATCH(Vendas!$F36,Desc_Quantidades,1),MATCH(_xlfn.XLOOKUP(Vendas!$D36,Produtos!$B$6:$B$66,Produtos!$E$6:$E$66),Desc_Categorias,0))</f>
        <v>0.05</v>
      </c>
      <c r="K36" s="31">
        <f>_xlfn.XLOOKUP(Vendas!$N36,Vendedores!$A$5:$A$9,Vendedores!$D$5:$D$9)</f>
        <v>0.2</v>
      </c>
      <c r="L36" s="31">
        <f>IF(Vendas!$J36&lt;=Vendas!$K36,Vendas!$J36,Vendas!$K36)</f>
        <v>0.05</v>
      </c>
      <c r="M36" s="12">
        <f>Vendas!$G36*Vendas!$F36</f>
        <v>290</v>
      </c>
      <c r="N36" s="9" t="s">
        <v>102</v>
      </c>
    </row>
    <row r="37" spans="1:14" ht="15.75" customHeight="1">
      <c r="A37" s="28">
        <f>MONTH(Vendas!$C37)</f>
        <v>4</v>
      </c>
      <c r="B37" s="28" t="str">
        <f>PROPER(TEXT(DATE(,Vendas!$A37,1),"Mmm"))</f>
        <v>Abr</v>
      </c>
      <c r="C37" s="29">
        <v>45028</v>
      </c>
      <c r="D37" s="28" t="s">
        <v>21</v>
      </c>
      <c r="E37" s="28" t="str">
        <f>_xlfn.XLOOKUP(Vendas!$D37,Produtos!$B$7:$B$66,Produtos!$E$7:$E$66)</f>
        <v>Acessórios</v>
      </c>
      <c r="F37" s="9">
        <v>1</v>
      </c>
      <c r="G37" s="30">
        <f>VLOOKUP(Vendas!$D37,Produtos!$B$6:$G$66,6,0)</f>
        <v>39.9</v>
      </c>
      <c r="H37" s="9">
        <f>_xlfn.SINGLE(_xlfn.XMATCH(Vendas!$E37,Desc_Categorias,0))</f>
        <v>2</v>
      </c>
      <c r="I37" s="31">
        <f>VLOOKUP(Vendas!$F37,Desc_TabelaToda,Vendas!$H37,TRUE)</f>
        <v>0</v>
      </c>
      <c r="J37" s="31">
        <f>INDEX(Desc_TabelaToda,MATCH(Vendas!$F37,Desc_Quantidades,1),MATCH(_xlfn.XLOOKUP(Vendas!$D37,Produtos!$B$6:$B$66,Produtos!$E$6:$E$66),Desc_Categorias,0))</f>
        <v>0</v>
      </c>
      <c r="K37" s="31">
        <f>_xlfn.XLOOKUP(Vendas!$N37,Vendedores!$A$5:$A$9,Vendedores!$D$5:$D$9)</f>
        <v>0.15</v>
      </c>
      <c r="L37" s="31">
        <f>IF(Vendas!$J37&lt;=Vendas!$K37,Vendas!$J37,Vendas!$K37)</f>
        <v>0</v>
      </c>
      <c r="M37" s="12">
        <f>Vendas!$G37*Vendas!$F37</f>
        <v>39.9</v>
      </c>
      <c r="N37" s="9" t="s">
        <v>105</v>
      </c>
    </row>
    <row r="38" spans="1:14" ht="15.75" customHeight="1">
      <c r="A38" s="28">
        <f>MONTH(Vendas!$C38)</f>
        <v>4</v>
      </c>
      <c r="B38" s="28" t="str">
        <f>PROPER(TEXT(DATE(,Vendas!$A38,1),"Mmm"))</f>
        <v>Abr</v>
      </c>
      <c r="C38" s="29">
        <v>45029</v>
      </c>
      <c r="D38" s="28" t="s">
        <v>50</v>
      </c>
      <c r="E38" s="28" t="str">
        <f>_xlfn.XLOOKUP(Vendas!$D38,Produtos!$B$7:$B$66,Produtos!$E$7:$E$66)</f>
        <v>Acessórios</v>
      </c>
      <c r="F38" s="9">
        <v>3</v>
      </c>
      <c r="G38" s="30">
        <f>VLOOKUP(Vendas!$D38,Produtos!$B$6:$G$66,6,0)</f>
        <v>349.9</v>
      </c>
      <c r="H38" s="9">
        <f>_xlfn.SINGLE(_xlfn.XMATCH(Vendas!$E38,Desc_Categorias,0))</f>
        <v>2</v>
      </c>
      <c r="I38" s="31">
        <f>VLOOKUP(Vendas!$F38,Desc_TabelaToda,Vendas!$H38,TRUE)</f>
        <v>0.15</v>
      </c>
      <c r="J38" s="31">
        <f>INDEX(Desc_TabelaToda,MATCH(Vendas!$F38,Desc_Quantidades,1),MATCH(_xlfn.XLOOKUP(Vendas!$D38,Produtos!$B$6:$B$66,Produtos!$E$6:$E$66),Desc_Categorias,0))</f>
        <v>0.15</v>
      </c>
      <c r="K38" s="31">
        <f>_xlfn.XLOOKUP(Vendas!$N38,Vendedores!$A$5:$A$9,Vendedores!$D$5:$D$9)</f>
        <v>0.2</v>
      </c>
      <c r="L38" s="31">
        <f>IF(Vendas!$J38&lt;=Vendas!$K38,Vendas!$J38,Vendas!$K38)</f>
        <v>0.15</v>
      </c>
      <c r="M38" s="12">
        <f>Vendas!$G38*Vendas!$F38</f>
        <v>1049.6999999999998</v>
      </c>
      <c r="N38" s="9" t="s">
        <v>111</v>
      </c>
    </row>
    <row r="39" spans="1:14" ht="15.75" customHeight="1">
      <c r="A39" s="28">
        <f>MONTH(Vendas!$C39)</f>
        <v>4</v>
      </c>
      <c r="B39" s="28" t="str">
        <f>PROPER(TEXT(DATE(,Vendas!$A39,1),"Mmm"))</f>
        <v>Abr</v>
      </c>
      <c r="C39" s="29">
        <v>45031</v>
      </c>
      <c r="D39" s="28" t="s">
        <v>94</v>
      </c>
      <c r="E39" s="28" t="str">
        <f>_xlfn.XLOOKUP(Vendas!$D39,Produtos!$B$7:$B$66,Produtos!$E$7:$E$66)</f>
        <v>Calçado</v>
      </c>
      <c r="F39" s="9">
        <v>4</v>
      </c>
      <c r="G39" s="30">
        <f>VLOOKUP(Vendas!$D39,Produtos!$B$6:$G$66,6,0)</f>
        <v>89.9</v>
      </c>
      <c r="H39" s="9">
        <f>_xlfn.SINGLE(_xlfn.XMATCH(Vendas!$E39,Desc_Categorias,0))</f>
        <v>4</v>
      </c>
      <c r="I39" s="31">
        <f>VLOOKUP(Vendas!$F39,Desc_TabelaToda,Vendas!$H39,TRUE)</f>
        <v>0.15</v>
      </c>
      <c r="J39" s="31">
        <f>INDEX(Desc_TabelaToda,MATCH(Vendas!$F39,Desc_Quantidades,1),MATCH(_xlfn.XLOOKUP(Vendas!$D39,Produtos!$B$6:$B$66,Produtos!$E$6:$E$66),Desc_Categorias,0))</f>
        <v>0.15</v>
      </c>
      <c r="K39" s="31">
        <f>_xlfn.XLOOKUP(Vendas!$N39,Vendedores!$A$5:$A$9,Vendedores!$D$5:$D$9)</f>
        <v>0.2</v>
      </c>
      <c r="L39" s="31">
        <f>IF(Vendas!$J39&lt;=Vendas!$K39,Vendas!$J39,Vendas!$K39)</f>
        <v>0.15</v>
      </c>
      <c r="M39" s="12">
        <f>Vendas!$G39*Vendas!$F39</f>
        <v>359.6</v>
      </c>
      <c r="N39" s="9" t="s">
        <v>102</v>
      </c>
    </row>
    <row r="40" spans="1:14" ht="15.75" customHeight="1">
      <c r="A40" s="28">
        <f>MONTH(Vendas!$C40)</f>
        <v>4</v>
      </c>
      <c r="B40" s="28" t="str">
        <f>PROPER(TEXT(DATE(,Vendas!$A40,1),"Mmm"))</f>
        <v>Abr</v>
      </c>
      <c r="C40" s="29">
        <v>45038</v>
      </c>
      <c r="D40" s="28" t="s">
        <v>91</v>
      </c>
      <c r="E40" s="28" t="str">
        <f>_xlfn.XLOOKUP(Vendas!$D40,Produtos!$B$7:$B$66,Produtos!$E$7:$E$66)</f>
        <v>Calçado</v>
      </c>
      <c r="F40" s="9">
        <v>2</v>
      </c>
      <c r="G40" s="30">
        <f>VLOOKUP(Vendas!$D40,Produtos!$B$6:$G$66,6,0)</f>
        <v>89.9</v>
      </c>
      <c r="H40" s="9">
        <f>_xlfn.SINGLE(_xlfn.XMATCH(Vendas!$E40,Desc_Categorias,0))</f>
        <v>4</v>
      </c>
      <c r="I40" s="31">
        <f>VLOOKUP(Vendas!$F40,Desc_TabelaToda,Vendas!$H40,TRUE)</f>
        <v>0.1</v>
      </c>
      <c r="J40" s="31">
        <f>INDEX(Desc_TabelaToda,MATCH(Vendas!$F40,Desc_Quantidades,1),MATCH(_xlfn.XLOOKUP(Vendas!$D40,Produtos!$B$6:$B$66,Produtos!$E$6:$E$66),Desc_Categorias,0))</f>
        <v>0.1</v>
      </c>
      <c r="K40" s="31">
        <f>_xlfn.XLOOKUP(Vendas!$N40,Vendedores!$A$5:$A$9,Vendedores!$D$5:$D$9)</f>
        <v>0.2</v>
      </c>
      <c r="L40" s="31">
        <f>IF(Vendas!$J40&lt;=Vendas!$K40,Vendas!$J40,Vendas!$K40)</f>
        <v>0.1</v>
      </c>
      <c r="M40" s="12">
        <f>Vendas!$G40*Vendas!$F40</f>
        <v>179.8</v>
      </c>
      <c r="N40" s="9" t="s">
        <v>111</v>
      </c>
    </row>
    <row r="41" spans="1:14" ht="15.75" customHeight="1">
      <c r="A41" s="28">
        <f>MONTH(Vendas!$C41)</f>
        <v>4</v>
      </c>
      <c r="B41" s="28" t="str">
        <f>PROPER(TEXT(DATE(,Vendas!$A41,1),"Mmm"))</f>
        <v>Abr</v>
      </c>
      <c r="C41" s="29">
        <v>45039</v>
      </c>
      <c r="D41" s="28" t="s">
        <v>11</v>
      </c>
      <c r="E41" s="28" t="str">
        <f>_xlfn.XLOOKUP(Vendas!$D41,Produtos!$B$7:$B$66,Produtos!$E$7:$E$66)</f>
        <v>Vestuário</v>
      </c>
      <c r="F41" s="9">
        <v>3</v>
      </c>
      <c r="G41" s="30">
        <f>VLOOKUP(Vendas!$D41,Produtos!$B$6:$G$66,6,0)</f>
        <v>69.900000000000006</v>
      </c>
      <c r="H41" s="9">
        <f>_xlfn.SINGLE(_xlfn.XMATCH(Vendas!$E41,Desc_Categorias,0))</f>
        <v>3</v>
      </c>
      <c r="I41" s="31">
        <f>VLOOKUP(Vendas!$F41,Desc_TabelaToda,Vendas!$H41,TRUE)</f>
        <v>0.2</v>
      </c>
      <c r="J41" s="31">
        <f>INDEX(Desc_TabelaToda,MATCH(Vendas!$F41,Desc_Quantidades,1),MATCH(_xlfn.XLOOKUP(Vendas!$D41,Produtos!$B$6:$B$66,Produtos!$E$6:$E$66),Desc_Categorias,0))</f>
        <v>0.2</v>
      </c>
      <c r="K41" s="31">
        <f>_xlfn.XLOOKUP(Vendas!$N41,Vendedores!$A$5:$A$9,Vendedores!$D$5:$D$9)</f>
        <v>0.2</v>
      </c>
      <c r="L41" s="31">
        <f>IF(Vendas!$J41&lt;=Vendas!$K41,Vendas!$J41,Vendas!$K41)</f>
        <v>0.2</v>
      </c>
      <c r="M41" s="12">
        <f>Vendas!$G41*Vendas!$F41</f>
        <v>209.70000000000002</v>
      </c>
      <c r="N41" s="9" t="s">
        <v>102</v>
      </c>
    </row>
    <row r="42" spans="1:14" ht="15.75" customHeight="1">
      <c r="A42" s="28">
        <f>MONTH(Vendas!$C42)</f>
        <v>4</v>
      </c>
      <c r="B42" s="28" t="str">
        <f>PROPER(TEXT(DATE(,Vendas!$A42,1),"Mmm"))</f>
        <v>Abr</v>
      </c>
      <c r="C42" s="29">
        <v>45042</v>
      </c>
      <c r="D42" s="28" t="s">
        <v>15</v>
      </c>
      <c r="E42" s="28" t="str">
        <f>_xlfn.XLOOKUP(Vendas!$D42,Produtos!$B$7:$B$66,Produtos!$E$7:$E$66)</f>
        <v>Acessórios</v>
      </c>
      <c r="F42" s="9">
        <v>1</v>
      </c>
      <c r="G42" s="30">
        <f>VLOOKUP(Vendas!$D42,Produtos!$B$6:$G$66,6,0)</f>
        <v>145</v>
      </c>
      <c r="H42" s="9">
        <f>_xlfn.SINGLE(_xlfn.XMATCH(Vendas!$E42,Desc_Categorias,0))</f>
        <v>2</v>
      </c>
      <c r="I42" s="31">
        <f>VLOOKUP(Vendas!$F42,Desc_TabelaToda,Vendas!$H42,TRUE)</f>
        <v>0</v>
      </c>
      <c r="J42" s="31">
        <f>INDEX(Desc_TabelaToda,MATCH(Vendas!$F42,Desc_Quantidades,1),MATCH(_xlfn.XLOOKUP(Vendas!$D42,Produtos!$B$6:$B$66,Produtos!$E$6:$E$66),Desc_Categorias,0))</f>
        <v>0</v>
      </c>
      <c r="K42" s="31">
        <f>_xlfn.XLOOKUP(Vendas!$N42,Vendedores!$A$5:$A$9,Vendedores!$D$5:$D$9)</f>
        <v>0.15</v>
      </c>
      <c r="L42" s="31">
        <f>IF(Vendas!$J42&lt;=Vendas!$K42,Vendas!$J42,Vendas!$K42)</f>
        <v>0</v>
      </c>
      <c r="M42" s="12">
        <f>Vendas!$G42*Vendas!$F42</f>
        <v>145</v>
      </c>
      <c r="N42" s="9" t="s">
        <v>114</v>
      </c>
    </row>
    <row r="43" spans="1:14" ht="15.75" customHeight="1">
      <c r="A43" s="28">
        <f>MONTH(Vendas!$C43)</f>
        <v>4</v>
      </c>
      <c r="B43" s="28" t="str">
        <f>PROPER(TEXT(DATE(,Vendas!$A43,1),"Mmm"))</f>
        <v>Abr</v>
      </c>
      <c r="C43" s="29">
        <v>45043</v>
      </c>
      <c r="D43" s="28" t="s">
        <v>29</v>
      </c>
      <c r="E43" s="28" t="str">
        <f>_xlfn.XLOOKUP(Vendas!$D43,Produtos!$B$7:$B$66,Produtos!$E$7:$E$66)</f>
        <v>Vestuário</v>
      </c>
      <c r="F43" s="9">
        <v>4</v>
      </c>
      <c r="G43" s="30">
        <f>VLOOKUP(Vendas!$D43,Produtos!$B$6:$G$66,6,0)</f>
        <v>46.9</v>
      </c>
      <c r="H43" s="9">
        <f>_xlfn.SINGLE(_xlfn.XMATCH(Vendas!$E43,Desc_Categorias,0))</f>
        <v>3</v>
      </c>
      <c r="I43" s="31">
        <f>VLOOKUP(Vendas!$F43,Desc_TabelaToda,Vendas!$H43,TRUE)</f>
        <v>0.2</v>
      </c>
      <c r="J43" s="31">
        <f>INDEX(Desc_TabelaToda,MATCH(Vendas!$F43,Desc_Quantidades,1),MATCH(_xlfn.XLOOKUP(Vendas!$D43,Produtos!$B$6:$B$66,Produtos!$E$6:$E$66),Desc_Categorias,0))</f>
        <v>0.2</v>
      </c>
      <c r="K43" s="31">
        <f>_xlfn.XLOOKUP(Vendas!$N43,Vendedores!$A$5:$A$9,Vendedores!$D$5:$D$9)</f>
        <v>0.2</v>
      </c>
      <c r="L43" s="31">
        <f>IF(Vendas!$J43&lt;=Vendas!$K43,Vendas!$J43,Vendas!$K43)</f>
        <v>0.2</v>
      </c>
      <c r="M43" s="12">
        <f>Vendas!$G43*Vendas!$F43</f>
        <v>187.6</v>
      </c>
      <c r="N43" s="9" t="s">
        <v>102</v>
      </c>
    </row>
    <row r="44" spans="1:14" ht="15.75" customHeight="1">
      <c r="A44" s="28">
        <f>MONTH(Vendas!$C44)</f>
        <v>5</v>
      </c>
      <c r="B44" s="28" t="str">
        <f>PROPER(TEXT(DATE(,Vendas!$A44,1),"Mmm"))</f>
        <v>Mai</v>
      </c>
      <c r="C44" s="29">
        <v>45054</v>
      </c>
      <c r="D44" s="28" t="s">
        <v>75</v>
      </c>
      <c r="E44" s="28" t="str">
        <f>_xlfn.XLOOKUP(Vendas!$D44,Produtos!$B$7:$B$66,Produtos!$E$7:$E$66)</f>
        <v>Vestuário</v>
      </c>
      <c r="F44" s="9">
        <v>2</v>
      </c>
      <c r="G44" s="30">
        <f>VLOOKUP(Vendas!$D44,Produtos!$B$6:$G$66,6,0)</f>
        <v>72.5</v>
      </c>
      <c r="H44" s="9">
        <f>_xlfn.SINGLE(_xlfn.XMATCH(Vendas!$E44,Desc_Categorias,0))</f>
        <v>3</v>
      </c>
      <c r="I44" s="31">
        <f>VLOOKUP(Vendas!$F44,Desc_TabelaToda,Vendas!$H44,TRUE)</f>
        <v>0.15</v>
      </c>
      <c r="J44" s="31">
        <f>INDEX(Desc_TabelaToda,MATCH(Vendas!$F44,Desc_Quantidades,1),MATCH(_xlfn.XLOOKUP(Vendas!$D44,Produtos!$B$6:$B$66,Produtos!$E$6:$E$66),Desc_Categorias,0))</f>
        <v>0.15</v>
      </c>
      <c r="K44" s="31">
        <f>_xlfn.XLOOKUP(Vendas!$N44,Vendedores!$A$5:$A$9,Vendedores!$D$5:$D$9)</f>
        <v>0.15</v>
      </c>
      <c r="L44" s="31">
        <f>IF(Vendas!$J44&lt;=Vendas!$K44,Vendas!$J44,Vendas!$K44)</f>
        <v>0.15</v>
      </c>
      <c r="M44" s="12">
        <f>Vendas!$G44*Vendas!$F44</f>
        <v>145</v>
      </c>
      <c r="N44" s="9" t="s">
        <v>114</v>
      </c>
    </row>
    <row r="45" spans="1:14" ht="15.75" customHeight="1">
      <c r="A45" s="28">
        <f>MONTH(Vendas!$C45)</f>
        <v>5</v>
      </c>
      <c r="B45" s="28" t="str">
        <f>PROPER(TEXT(DATE(,Vendas!$A45,1),"Mmm"))</f>
        <v>Mai</v>
      </c>
      <c r="C45" s="29">
        <v>45055</v>
      </c>
      <c r="D45" s="28" t="s">
        <v>67</v>
      </c>
      <c r="E45" s="28" t="str">
        <f>_xlfn.XLOOKUP(Vendas!$D45,Produtos!$B$7:$B$66,Produtos!$E$7:$E$66)</f>
        <v>Vestuário</v>
      </c>
      <c r="F45" s="9">
        <v>3</v>
      </c>
      <c r="G45" s="30">
        <f>VLOOKUP(Vendas!$D45,Produtos!$B$6:$G$66,6,0)</f>
        <v>140</v>
      </c>
      <c r="H45" s="9">
        <f>_xlfn.SINGLE(_xlfn.XMATCH(Vendas!$E45,Desc_Categorias,0))</f>
        <v>3</v>
      </c>
      <c r="I45" s="31">
        <f>VLOOKUP(Vendas!$F45,Desc_TabelaToda,Vendas!$H45,TRUE)</f>
        <v>0.2</v>
      </c>
      <c r="J45" s="31">
        <f>INDEX(Desc_TabelaToda,MATCH(Vendas!$F45,Desc_Quantidades,1),MATCH(_xlfn.XLOOKUP(Vendas!$D45,Produtos!$B$6:$B$66,Produtos!$E$6:$E$66),Desc_Categorias,0))</f>
        <v>0.2</v>
      </c>
      <c r="K45" s="31">
        <f>_xlfn.XLOOKUP(Vendas!$N45,Vendedores!$A$5:$A$9,Vendedores!$D$5:$D$9)</f>
        <v>0.2</v>
      </c>
      <c r="L45" s="31">
        <f>IF(Vendas!$J45&lt;=Vendas!$K45,Vendas!$J45,Vendas!$K45)</f>
        <v>0.2</v>
      </c>
      <c r="M45" s="12">
        <f>Vendas!$G45*Vendas!$F45</f>
        <v>420</v>
      </c>
      <c r="N45" s="9" t="s">
        <v>111</v>
      </c>
    </row>
    <row r="46" spans="1:14" ht="15.75" customHeight="1">
      <c r="A46" s="28">
        <f>MONTH(Vendas!$C46)</f>
        <v>5</v>
      </c>
      <c r="B46" s="28" t="str">
        <f>PROPER(TEXT(DATE(,Vendas!$A46,1),"Mmm"))</f>
        <v>Mai</v>
      </c>
      <c r="C46" s="29">
        <v>45056</v>
      </c>
      <c r="D46" s="28" t="s">
        <v>65</v>
      </c>
      <c r="E46" s="28" t="str">
        <f>_xlfn.XLOOKUP(Vendas!$D46,Produtos!$B$7:$B$66,Produtos!$E$7:$E$66)</f>
        <v>Vestuário</v>
      </c>
      <c r="F46" s="9">
        <v>1</v>
      </c>
      <c r="G46" s="30">
        <f>VLOOKUP(Vendas!$D46,Produtos!$B$6:$G$66,6,0)</f>
        <v>91.4</v>
      </c>
      <c r="H46" s="9">
        <f>_xlfn.SINGLE(_xlfn.XMATCH(Vendas!$E46,Desc_Categorias,0))</f>
        <v>3</v>
      </c>
      <c r="I46" s="31">
        <f>VLOOKUP(Vendas!$F46,Desc_TabelaToda,Vendas!$H46,TRUE)</f>
        <v>0.1</v>
      </c>
      <c r="J46" s="31">
        <f>INDEX(Desc_TabelaToda,MATCH(Vendas!$F46,Desc_Quantidades,1),MATCH(_xlfn.XLOOKUP(Vendas!$D46,Produtos!$B$6:$B$66,Produtos!$E$6:$E$66),Desc_Categorias,0))</f>
        <v>0.1</v>
      </c>
      <c r="K46" s="31">
        <f>_xlfn.XLOOKUP(Vendas!$N46,Vendedores!$A$5:$A$9,Vendedores!$D$5:$D$9)</f>
        <v>0.15</v>
      </c>
      <c r="L46" s="31">
        <f>IF(Vendas!$J46&lt;=Vendas!$K46,Vendas!$J46,Vendas!$K46)</f>
        <v>0.1</v>
      </c>
      <c r="M46" s="12">
        <f>Vendas!$G46*Vendas!$F46</f>
        <v>91.4</v>
      </c>
      <c r="N46" s="9" t="s">
        <v>105</v>
      </c>
    </row>
    <row r="47" spans="1:14" ht="15.75" customHeight="1">
      <c r="A47" s="28">
        <f>MONTH(Vendas!$C47)</f>
        <v>5</v>
      </c>
      <c r="B47" s="28" t="str">
        <f>PROPER(TEXT(DATE(,Vendas!$A47,1),"Mmm"))</f>
        <v>Mai</v>
      </c>
      <c r="C47" s="29">
        <v>45057</v>
      </c>
      <c r="D47" s="28" t="s">
        <v>50</v>
      </c>
      <c r="E47" s="28" t="str">
        <f>_xlfn.XLOOKUP(Vendas!$D47,Produtos!$B$7:$B$66,Produtos!$E$7:$E$66)</f>
        <v>Acessórios</v>
      </c>
      <c r="F47" s="9">
        <v>2</v>
      </c>
      <c r="G47" s="30">
        <f>VLOOKUP(Vendas!$D47,Produtos!$B$6:$G$66,6,0)</f>
        <v>349.9</v>
      </c>
      <c r="H47" s="9">
        <f>_xlfn.SINGLE(_xlfn.XMATCH(Vendas!$E47,Desc_Categorias,0))</f>
        <v>2</v>
      </c>
      <c r="I47" s="31">
        <f>VLOOKUP(Vendas!$F47,Desc_TabelaToda,Vendas!$H47,TRUE)</f>
        <v>0.05</v>
      </c>
      <c r="J47" s="31">
        <f>INDEX(Desc_TabelaToda,MATCH(Vendas!$F47,Desc_Quantidades,1),MATCH(_xlfn.XLOOKUP(Vendas!$D47,Produtos!$B$6:$B$66,Produtos!$E$6:$E$66),Desc_Categorias,0))</f>
        <v>0.05</v>
      </c>
      <c r="K47" s="31">
        <f>_xlfn.XLOOKUP(Vendas!$N47,Vendedores!$A$5:$A$9,Vendedores!$D$5:$D$9)</f>
        <v>0.2</v>
      </c>
      <c r="L47" s="31">
        <f>IF(Vendas!$J47&lt;=Vendas!$K47,Vendas!$J47,Vendas!$K47)</f>
        <v>0.05</v>
      </c>
      <c r="M47" s="12">
        <f>Vendas!$G47*Vendas!$F47</f>
        <v>699.8</v>
      </c>
      <c r="N47" s="9" t="s">
        <v>111</v>
      </c>
    </row>
    <row r="48" spans="1:14" ht="15.75" customHeight="1">
      <c r="A48" s="28">
        <f>MONTH(Vendas!$C48)</f>
        <v>5</v>
      </c>
      <c r="B48" s="28" t="str">
        <f>PROPER(TEXT(DATE(,Vendas!$A48,1),"Mmm"))</f>
        <v>Mai</v>
      </c>
      <c r="C48" s="29">
        <v>45058</v>
      </c>
      <c r="D48" s="28" t="s">
        <v>7</v>
      </c>
      <c r="E48" s="28" t="str">
        <f>_xlfn.XLOOKUP(Vendas!$D48,Produtos!$B$7:$B$66,Produtos!$E$7:$E$66)</f>
        <v>Vestuário</v>
      </c>
      <c r="F48" s="9">
        <v>3</v>
      </c>
      <c r="G48" s="30">
        <f>VLOOKUP(Vendas!$D48,Produtos!$B$6:$G$66,6,0)</f>
        <v>65.900000000000006</v>
      </c>
      <c r="H48" s="9">
        <f>_xlfn.SINGLE(_xlfn.XMATCH(Vendas!$E48,Desc_Categorias,0))</f>
        <v>3</v>
      </c>
      <c r="I48" s="31">
        <f>VLOOKUP(Vendas!$F48,Desc_TabelaToda,Vendas!$H48,TRUE)</f>
        <v>0.2</v>
      </c>
      <c r="J48" s="31">
        <f>INDEX(Desc_TabelaToda,MATCH(Vendas!$F48,Desc_Quantidades,1),MATCH(_xlfn.XLOOKUP(Vendas!$D48,Produtos!$B$6:$B$66,Produtos!$E$6:$E$66),Desc_Categorias,0))</f>
        <v>0.2</v>
      </c>
      <c r="K48" s="31">
        <f>_xlfn.XLOOKUP(Vendas!$N48,Vendedores!$A$5:$A$9,Vendedores!$D$5:$D$9)</f>
        <v>0.15</v>
      </c>
      <c r="L48" s="31">
        <f>IF(Vendas!$J48&lt;=Vendas!$K48,Vendas!$J48,Vendas!$K48)</f>
        <v>0.15</v>
      </c>
      <c r="M48" s="12">
        <f>Vendas!$G48*Vendas!$F48</f>
        <v>197.70000000000002</v>
      </c>
      <c r="N48" s="9" t="s">
        <v>105</v>
      </c>
    </row>
    <row r="49" spans="1:14" ht="15.75" customHeight="1">
      <c r="A49" s="28">
        <f>MONTH(Vendas!$C49)</f>
        <v>5</v>
      </c>
      <c r="B49" s="28" t="str">
        <f>PROPER(TEXT(DATE(,Vendas!$A49,1),"Mmm"))</f>
        <v>Mai</v>
      </c>
      <c r="C49" s="29">
        <v>45061</v>
      </c>
      <c r="D49" s="28" t="s">
        <v>65</v>
      </c>
      <c r="E49" s="28" t="str">
        <f>_xlfn.XLOOKUP(Vendas!$D49,Produtos!$B$7:$B$66,Produtos!$E$7:$E$66)</f>
        <v>Vestuário</v>
      </c>
      <c r="F49" s="9">
        <v>2</v>
      </c>
      <c r="G49" s="30">
        <f>VLOOKUP(Vendas!$D49,Produtos!$B$6:$G$66,6,0)</f>
        <v>91.4</v>
      </c>
      <c r="H49" s="9">
        <f>_xlfn.SINGLE(_xlfn.XMATCH(Vendas!$E49,Desc_Categorias,0))</f>
        <v>3</v>
      </c>
      <c r="I49" s="31">
        <f>VLOOKUP(Vendas!$F49,Desc_TabelaToda,Vendas!$H49,TRUE)</f>
        <v>0.15</v>
      </c>
      <c r="J49" s="31">
        <f>INDEX(Desc_TabelaToda,MATCH(Vendas!$F49,Desc_Quantidades,1),MATCH(_xlfn.XLOOKUP(Vendas!$D49,Produtos!$B$6:$B$66,Produtos!$E$6:$E$66),Desc_Categorias,0))</f>
        <v>0.15</v>
      </c>
      <c r="K49" s="31">
        <f>_xlfn.XLOOKUP(Vendas!$N49,Vendedores!$A$5:$A$9,Vendedores!$D$5:$D$9)</f>
        <v>0.2</v>
      </c>
      <c r="L49" s="31">
        <f>IF(Vendas!$J49&lt;=Vendas!$K49,Vendas!$J49,Vendas!$K49)</f>
        <v>0.15</v>
      </c>
      <c r="M49" s="12">
        <f>Vendas!$G49*Vendas!$F49</f>
        <v>182.8</v>
      </c>
      <c r="N49" s="9" t="s">
        <v>102</v>
      </c>
    </row>
    <row r="50" spans="1:14" ht="15.75" customHeight="1">
      <c r="A50" s="28">
        <f>MONTH(Vendas!$C50)</f>
        <v>5</v>
      </c>
      <c r="B50" s="28" t="str">
        <f>PROPER(TEXT(DATE(,Vendas!$A50,1),"Mmm"))</f>
        <v>Mai</v>
      </c>
      <c r="C50" s="29">
        <v>45064</v>
      </c>
      <c r="D50" s="28" t="s">
        <v>19</v>
      </c>
      <c r="E50" s="28" t="str">
        <f>_xlfn.XLOOKUP(Vendas!$D50,Produtos!$B$7:$B$66,Produtos!$E$7:$E$66)</f>
        <v>Acessórios</v>
      </c>
      <c r="F50" s="9">
        <v>4</v>
      </c>
      <c r="G50" s="30">
        <f>VLOOKUP(Vendas!$D50,Produtos!$B$6:$G$66,6,0)</f>
        <v>259.89999999999998</v>
      </c>
      <c r="H50" s="9">
        <f>_xlfn.SINGLE(_xlfn.XMATCH(Vendas!$E50,Desc_Categorias,0))</f>
        <v>2</v>
      </c>
      <c r="I50" s="31">
        <f>VLOOKUP(Vendas!$F50,Desc_TabelaToda,Vendas!$H50,TRUE)</f>
        <v>0.15</v>
      </c>
      <c r="J50" s="31">
        <f>INDEX(Desc_TabelaToda,MATCH(Vendas!$F50,Desc_Quantidades,1),MATCH(_xlfn.XLOOKUP(Vendas!$D50,Produtos!$B$6:$B$66,Produtos!$E$6:$E$66),Desc_Categorias,0))</f>
        <v>0.15</v>
      </c>
      <c r="K50" s="31">
        <f>_xlfn.XLOOKUP(Vendas!$N50,Vendedores!$A$5:$A$9,Vendedores!$D$5:$D$9)</f>
        <v>0.15</v>
      </c>
      <c r="L50" s="31">
        <f>IF(Vendas!$J50&lt;=Vendas!$K50,Vendas!$J50,Vendas!$K50)</f>
        <v>0.15</v>
      </c>
      <c r="M50" s="12">
        <f>Vendas!$G50*Vendas!$F50</f>
        <v>1039.5999999999999</v>
      </c>
      <c r="N50" s="9" t="s">
        <v>105</v>
      </c>
    </row>
    <row r="51" spans="1:14" ht="15.75" customHeight="1">
      <c r="A51" s="28">
        <f>MONTH(Vendas!$C51)</f>
        <v>6</v>
      </c>
      <c r="B51" s="28" t="str">
        <f>PROPER(TEXT(DATE(,Vendas!$A51,1),"Mmm"))</f>
        <v>Jun</v>
      </c>
      <c r="C51" s="29">
        <v>45084</v>
      </c>
      <c r="D51" s="28" t="s">
        <v>15</v>
      </c>
      <c r="E51" s="28" t="str">
        <f>_xlfn.XLOOKUP(Vendas!$D51,Produtos!$B$7:$B$66,Produtos!$E$7:$E$66)</f>
        <v>Acessórios</v>
      </c>
      <c r="F51" s="9">
        <v>3</v>
      </c>
      <c r="G51" s="30">
        <f>VLOOKUP(Vendas!$D51,Produtos!$B$6:$G$66,6,0)</f>
        <v>145</v>
      </c>
      <c r="H51" s="9">
        <f>_xlfn.SINGLE(_xlfn.XMATCH(Vendas!$E51,Desc_Categorias,0))</f>
        <v>2</v>
      </c>
      <c r="I51" s="31">
        <f>VLOOKUP(Vendas!$F51,Desc_TabelaToda,Vendas!$H51,TRUE)</f>
        <v>0.15</v>
      </c>
      <c r="J51" s="31">
        <f>INDEX(Desc_TabelaToda,MATCH(Vendas!$F51,Desc_Quantidades,1),MATCH(_xlfn.XLOOKUP(Vendas!$D51,Produtos!$B$6:$B$66,Produtos!$E$6:$E$66),Desc_Categorias,0))</f>
        <v>0.15</v>
      </c>
      <c r="K51" s="31">
        <f>_xlfn.XLOOKUP(Vendas!$N51,Vendedores!$A$5:$A$9,Vendedores!$D$5:$D$9)</f>
        <v>0.2</v>
      </c>
      <c r="L51" s="31">
        <f>IF(Vendas!$J51&lt;=Vendas!$K51,Vendas!$J51,Vendas!$K51)</f>
        <v>0.15</v>
      </c>
      <c r="M51" s="12">
        <f>Vendas!$G51*Vendas!$F51</f>
        <v>435</v>
      </c>
      <c r="N51" s="9" t="s">
        <v>102</v>
      </c>
    </row>
    <row r="52" spans="1:14" ht="15.75" customHeight="1">
      <c r="A52" s="28">
        <f>MONTH(Vendas!$C52)</f>
        <v>6</v>
      </c>
      <c r="B52" s="28" t="str">
        <f>PROPER(TEXT(DATE(,Vendas!$A52,1),"Mmm"))</f>
        <v>Jun</v>
      </c>
      <c r="C52" s="29">
        <v>45084</v>
      </c>
      <c r="D52" s="28" t="s">
        <v>69</v>
      </c>
      <c r="E52" s="28" t="str">
        <f>_xlfn.XLOOKUP(Vendas!$D52,Produtos!$B$7:$B$66,Produtos!$E$7:$E$66)</f>
        <v>Vestuário</v>
      </c>
      <c r="F52" s="9">
        <v>2</v>
      </c>
      <c r="G52" s="30">
        <f>VLOOKUP(Vendas!$D52,Produtos!$B$6:$G$66,6,0)</f>
        <v>142.9</v>
      </c>
      <c r="H52" s="9">
        <f>_xlfn.SINGLE(_xlfn.XMATCH(Vendas!$E52,Desc_Categorias,0))</f>
        <v>3</v>
      </c>
      <c r="I52" s="31">
        <f>VLOOKUP(Vendas!$F52,Desc_TabelaToda,Vendas!$H52,TRUE)</f>
        <v>0.15</v>
      </c>
      <c r="J52" s="31">
        <f>INDEX(Desc_TabelaToda,MATCH(Vendas!$F52,Desc_Quantidades,1),MATCH(_xlfn.XLOOKUP(Vendas!$D52,Produtos!$B$6:$B$66,Produtos!$E$6:$E$66),Desc_Categorias,0))</f>
        <v>0.15</v>
      </c>
      <c r="K52" s="31">
        <f>_xlfn.XLOOKUP(Vendas!$N52,Vendedores!$A$5:$A$9,Vendedores!$D$5:$D$9)</f>
        <v>0.1</v>
      </c>
      <c r="L52" s="31">
        <f>IF(Vendas!$J52&lt;=Vendas!$K52,Vendas!$J52,Vendas!$K52)</f>
        <v>0.1</v>
      </c>
      <c r="M52" s="12">
        <f>Vendas!$G52*Vendas!$F52</f>
        <v>285.8</v>
      </c>
      <c r="N52" s="9" t="s">
        <v>108</v>
      </c>
    </row>
    <row r="53" spans="1:14" ht="15.75" customHeight="1">
      <c r="A53" s="28">
        <f>MONTH(Vendas!$C53)</f>
        <v>6</v>
      </c>
      <c r="B53" s="28" t="str">
        <f>PROPER(TEXT(DATE(,Vendas!$A53,1),"Mmm"))</f>
        <v>Jun</v>
      </c>
      <c r="C53" s="29">
        <v>45086</v>
      </c>
      <c r="D53" s="28" t="s">
        <v>97</v>
      </c>
      <c r="E53" s="28" t="str">
        <f>_xlfn.XLOOKUP(Vendas!$D53,Produtos!$B$7:$B$66,Produtos!$E$7:$E$66)</f>
        <v>Vestuário</v>
      </c>
      <c r="F53" s="9">
        <v>2</v>
      </c>
      <c r="G53" s="30">
        <f>VLOOKUP(Vendas!$D53,Produtos!$B$6:$G$66,6,0)</f>
        <v>180</v>
      </c>
      <c r="H53" s="9">
        <f>_xlfn.SINGLE(_xlfn.XMATCH(Vendas!$E53,Desc_Categorias,0))</f>
        <v>3</v>
      </c>
      <c r="I53" s="31">
        <f>VLOOKUP(Vendas!$F53,Desc_TabelaToda,Vendas!$H53,TRUE)</f>
        <v>0.15</v>
      </c>
      <c r="J53" s="31">
        <f>INDEX(Desc_TabelaToda,MATCH(Vendas!$F53,Desc_Quantidades,1),MATCH(_xlfn.XLOOKUP(Vendas!$D53,Produtos!$B$6:$B$66,Produtos!$E$6:$E$66),Desc_Categorias,0))</f>
        <v>0.15</v>
      </c>
      <c r="K53" s="31">
        <f>_xlfn.XLOOKUP(Vendas!$N53,Vendedores!$A$5:$A$9,Vendedores!$D$5:$D$9)</f>
        <v>0.2</v>
      </c>
      <c r="L53" s="31">
        <f>IF(Vendas!$J53&lt;=Vendas!$K53,Vendas!$J53,Vendas!$K53)</f>
        <v>0.15</v>
      </c>
      <c r="M53" s="12">
        <f>Vendas!$G53*Vendas!$F53</f>
        <v>360</v>
      </c>
      <c r="N53" s="9" t="s">
        <v>102</v>
      </c>
    </row>
    <row r="54" spans="1:14" ht="15.75" customHeight="1">
      <c r="A54" s="28">
        <f>MONTH(Vendas!$C54)</f>
        <v>6</v>
      </c>
      <c r="B54" s="28" t="str">
        <f>PROPER(TEXT(DATE(,Vendas!$A54,1),"Mmm"))</f>
        <v>Jun</v>
      </c>
      <c r="C54" s="29">
        <v>45086</v>
      </c>
      <c r="D54" s="28" t="s">
        <v>34</v>
      </c>
      <c r="E54" s="28" t="str">
        <f>_xlfn.XLOOKUP(Vendas!$D54,Produtos!$B$7:$B$66,Produtos!$E$7:$E$66)</f>
        <v>Vestuário</v>
      </c>
      <c r="F54" s="9">
        <v>2</v>
      </c>
      <c r="G54" s="30">
        <f>VLOOKUP(Vendas!$D54,Produtos!$B$6:$G$66,6,0)</f>
        <v>42.5</v>
      </c>
      <c r="H54" s="9">
        <f>_xlfn.SINGLE(_xlfn.XMATCH(Vendas!$E54,Desc_Categorias,0))</f>
        <v>3</v>
      </c>
      <c r="I54" s="31">
        <f>VLOOKUP(Vendas!$F54,Desc_TabelaToda,Vendas!$H54,TRUE)</f>
        <v>0.15</v>
      </c>
      <c r="J54" s="31">
        <f>INDEX(Desc_TabelaToda,MATCH(Vendas!$F54,Desc_Quantidades,1),MATCH(_xlfn.XLOOKUP(Vendas!$D54,Produtos!$B$6:$B$66,Produtos!$E$6:$E$66),Desc_Categorias,0))</f>
        <v>0.15</v>
      </c>
      <c r="K54" s="31">
        <f>_xlfn.XLOOKUP(Vendas!$N54,Vendedores!$A$5:$A$9,Vendedores!$D$5:$D$9)</f>
        <v>0.1</v>
      </c>
      <c r="L54" s="31">
        <f>IF(Vendas!$J54&lt;=Vendas!$K54,Vendas!$J54,Vendas!$K54)</f>
        <v>0.1</v>
      </c>
      <c r="M54" s="12">
        <f>Vendas!$G54*Vendas!$F54</f>
        <v>85</v>
      </c>
      <c r="N54" s="9" t="s">
        <v>108</v>
      </c>
    </row>
    <row r="55" spans="1:14" ht="15.75" customHeight="1">
      <c r="A55" s="28">
        <f>MONTH(Vendas!$C55)</f>
        <v>6</v>
      </c>
      <c r="B55" s="28" t="str">
        <f>PROPER(TEXT(DATE(,Vendas!$A55,1),"Mmm"))</f>
        <v>Jun</v>
      </c>
      <c r="C55" s="29">
        <v>45088</v>
      </c>
      <c r="D55" s="28" t="s">
        <v>7</v>
      </c>
      <c r="E55" s="28" t="str">
        <f>_xlfn.XLOOKUP(Vendas!$D55,Produtos!$B$7:$B$66,Produtos!$E$7:$E$66)</f>
        <v>Vestuário</v>
      </c>
      <c r="F55" s="9">
        <v>1</v>
      </c>
      <c r="G55" s="30">
        <f>VLOOKUP(Vendas!$D55,Produtos!$B$6:$G$66,6,0)</f>
        <v>65.900000000000006</v>
      </c>
      <c r="H55" s="9">
        <f>_xlfn.SINGLE(_xlfn.XMATCH(Vendas!$E55,Desc_Categorias,0))</f>
        <v>3</v>
      </c>
      <c r="I55" s="31">
        <f>VLOOKUP(Vendas!$F55,Desc_TabelaToda,Vendas!$H55,TRUE)</f>
        <v>0.1</v>
      </c>
      <c r="J55" s="31">
        <f>INDEX(Desc_TabelaToda,MATCH(Vendas!$F55,Desc_Quantidades,1),MATCH(_xlfn.XLOOKUP(Vendas!$D55,Produtos!$B$6:$B$66,Produtos!$E$6:$E$66),Desc_Categorias,0))</f>
        <v>0.1</v>
      </c>
      <c r="K55" s="31">
        <f>_xlfn.XLOOKUP(Vendas!$N55,Vendedores!$A$5:$A$9,Vendedores!$D$5:$D$9)</f>
        <v>0.15</v>
      </c>
      <c r="L55" s="31">
        <f>IF(Vendas!$J55&lt;=Vendas!$K55,Vendas!$J55,Vendas!$K55)</f>
        <v>0.1</v>
      </c>
      <c r="M55" s="12">
        <f>Vendas!$G55*Vendas!$F55</f>
        <v>65.900000000000006</v>
      </c>
      <c r="N55" s="9" t="s">
        <v>105</v>
      </c>
    </row>
    <row r="56" spans="1:14" ht="15.75" customHeight="1">
      <c r="A56" s="28">
        <f>MONTH(Vendas!$C56)</f>
        <v>6</v>
      </c>
      <c r="B56" s="28" t="str">
        <f>PROPER(TEXT(DATE(,Vendas!$A56,1),"Mmm"))</f>
        <v>Jun</v>
      </c>
      <c r="C56" s="29">
        <v>45090</v>
      </c>
      <c r="D56" s="28" t="s">
        <v>95</v>
      </c>
      <c r="E56" s="28" t="str">
        <f>_xlfn.XLOOKUP(Vendas!$D56,Produtos!$B$7:$B$66,Produtos!$E$7:$E$66)</f>
        <v>Vestuário</v>
      </c>
      <c r="F56" s="9">
        <v>1</v>
      </c>
      <c r="G56" s="30">
        <f>VLOOKUP(Vendas!$D56,Produtos!$B$6:$G$66,6,0)</f>
        <v>180</v>
      </c>
      <c r="H56" s="9">
        <f>_xlfn.SINGLE(_xlfn.XMATCH(Vendas!$E56,Desc_Categorias,0))</f>
        <v>3</v>
      </c>
      <c r="I56" s="31">
        <f>VLOOKUP(Vendas!$F56,Desc_TabelaToda,Vendas!$H56,TRUE)</f>
        <v>0.1</v>
      </c>
      <c r="J56" s="31">
        <f>INDEX(Desc_TabelaToda,MATCH(Vendas!$F56,Desc_Quantidades,1),MATCH(_xlfn.XLOOKUP(Vendas!$D56,Produtos!$B$6:$B$66,Produtos!$E$6:$E$66),Desc_Categorias,0))</f>
        <v>0.1</v>
      </c>
      <c r="K56" s="31">
        <f>_xlfn.XLOOKUP(Vendas!$N56,Vendedores!$A$5:$A$9,Vendedores!$D$5:$D$9)</f>
        <v>0.1</v>
      </c>
      <c r="L56" s="31">
        <f>IF(Vendas!$J56&lt;=Vendas!$K56,Vendas!$J56,Vendas!$K56)</f>
        <v>0.1</v>
      </c>
      <c r="M56" s="12">
        <f>Vendas!$G56*Vendas!$F56</f>
        <v>180</v>
      </c>
      <c r="N56" s="9" t="s">
        <v>108</v>
      </c>
    </row>
    <row r="57" spans="1:14" ht="15.75" customHeight="1">
      <c r="A57" s="28">
        <f>MONTH(Vendas!$C57)</f>
        <v>6</v>
      </c>
      <c r="B57" s="28" t="str">
        <f>PROPER(TEXT(DATE(,Vendas!$A57,1),"Mmm"))</f>
        <v>Jun</v>
      </c>
      <c r="C57" s="29">
        <v>45093</v>
      </c>
      <c r="D57" s="28" t="s">
        <v>85</v>
      </c>
      <c r="E57" s="28" t="str">
        <f>_xlfn.XLOOKUP(Vendas!$D57,Produtos!$B$7:$B$66,Produtos!$E$7:$E$66)</f>
        <v>Vestuário</v>
      </c>
      <c r="F57" s="9">
        <v>3</v>
      </c>
      <c r="G57" s="30">
        <f>VLOOKUP(Vendas!$D57,Produtos!$B$6:$G$66,6,0)</f>
        <v>32.9</v>
      </c>
      <c r="H57" s="9">
        <f>_xlfn.SINGLE(_xlfn.XMATCH(Vendas!$E57,Desc_Categorias,0))</f>
        <v>3</v>
      </c>
      <c r="I57" s="31">
        <f>VLOOKUP(Vendas!$F57,Desc_TabelaToda,Vendas!$H57,TRUE)</f>
        <v>0.2</v>
      </c>
      <c r="J57" s="31">
        <f>INDEX(Desc_TabelaToda,MATCH(Vendas!$F57,Desc_Quantidades,1),MATCH(_xlfn.XLOOKUP(Vendas!$D57,Produtos!$B$6:$B$66,Produtos!$E$6:$E$66),Desc_Categorias,0))</f>
        <v>0.2</v>
      </c>
      <c r="K57" s="31">
        <f>_xlfn.XLOOKUP(Vendas!$N57,Vendedores!$A$5:$A$9,Vendedores!$D$5:$D$9)</f>
        <v>0.15</v>
      </c>
      <c r="L57" s="31">
        <f>IF(Vendas!$J57&lt;=Vendas!$K57,Vendas!$J57,Vendas!$K57)</f>
        <v>0.15</v>
      </c>
      <c r="M57" s="12">
        <f>Vendas!$G57*Vendas!$F57</f>
        <v>98.699999999999989</v>
      </c>
      <c r="N57" s="9" t="s">
        <v>105</v>
      </c>
    </row>
    <row r="58" spans="1:14" ht="15.75" customHeight="1">
      <c r="A58" s="28">
        <f>MONTH(Vendas!$C58)</f>
        <v>6</v>
      </c>
      <c r="B58" s="28" t="str">
        <f>PROPER(TEXT(DATE(,Vendas!$A58,1),"Mmm"))</f>
        <v>Jun</v>
      </c>
      <c r="C58" s="29">
        <v>45093</v>
      </c>
      <c r="D58" s="28" t="s">
        <v>26</v>
      </c>
      <c r="E58" s="28" t="str">
        <f>_xlfn.XLOOKUP(Vendas!$D58,Produtos!$B$7:$B$66,Produtos!$E$7:$E$66)</f>
        <v>Vestuário</v>
      </c>
      <c r="F58" s="9">
        <v>4</v>
      </c>
      <c r="G58" s="30">
        <f>VLOOKUP(Vendas!$D58,Produtos!$B$6:$G$66,6,0)</f>
        <v>92.9</v>
      </c>
      <c r="H58" s="9">
        <f>_xlfn.SINGLE(_xlfn.XMATCH(Vendas!$E58,Desc_Categorias,0))</f>
        <v>3</v>
      </c>
      <c r="I58" s="31">
        <f>VLOOKUP(Vendas!$F58,Desc_TabelaToda,Vendas!$H58,TRUE)</f>
        <v>0.2</v>
      </c>
      <c r="J58" s="31">
        <f>INDEX(Desc_TabelaToda,MATCH(Vendas!$F58,Desc_Quantidades,1),MATCH(_xlfn.XLOOKUP(Vendas!$D58,Produtos!$B$6:$B$66,Produtos!$E$6:$E$66),Desc_Categorias,0))</f>
        <v>0.2</v>
      </c>
      <c r="K58" s="31">
        <f>_xlfn.XLOOKUP(Vendas!$N58,Vendedores!$A$5:$A$9,Vendedores!$D$5:$D$9)</f>
        <v>0.2</v>
      </c>
      <c r="L58" s="31">
        <f>IF(Vendas!$J58&lt;=Vendas!$K58,Vendas!$J58,Vendas!$K58)</f>
        <v>0.2</v>
      </c>
      <c r="M58" s="12">
        <f>Vendas!$G58*Vendas!$F58</f>
        <v>371.6</v>
      </c>
      <c r="N58" s="9" t="s">
        <v>102</v>
      </c>
    </row>
    <row r="59" spans="1:14" ht="15.75" customHeight="1">
      <c r="A59" s="28">
        <f>MONTH(Vendas!$C59)</f>
        <v>6</v>
      </c>
      <c r="B59" s="28" t="str">
        <f>PROPER(TEXT(DATE(,Vendas!$A59,1),"Mmm"))</f>
        <v>Jun</v>
      </c>
      <c r="C59" s="29">
        <v>45094</v>
      </c>
      <c r="D59" s="28" t="s">
        <v>62</v>
      </c>
      <c r="E59" s="28" t="str">
        <f>_xlfn.XLOOKUP(Vendas!$D59,Produtos!$B$7:$B$66,Produtos!$E$7:$E$66)</f>
        <v>Calçado</v>
      </c>
      <c r="F59" s="9">
        <v>2</v>
      </c>
      <c r="G59" s="30">
        <f>VLOOKUP(Vendas!$D59,Produtos!$B$6:$G$66,6,0)</f>
        <v>259.89999999999998</v>
      </c>
      <c r="H59" s="9">
        <f>_xlfn.SINGLE(_xlfn.XMATCH(Vendas!$E59,Desc_Categorias,0))</f>
        <v>4</v>
      </c>
      <c r="I59" s="31">
        <f>VLOOKUP(Vendas!$F59,Desc_TabelaToda,Vendas!$H59,TRUE)</f>
        <v>0.1</v>
      </c>
      <c r="J59" s="31">
        <f>INDEX(Desc_TabelaToda,MATCH(Vendas!$F59,Desc_Quantidades,1),MATCH(_xlfn.XLOOKUP(Vendas!$D59,Produtos!$B$6:$B$66,Produtos!$E$6:$E$66),Desc_Categorias,0))</f>
        <v>0.1</v>
      </c>
      <c r="K59" s="31">
        <f>_xlfn.XLOOKUP(Vendas!$N59,Vendedores!$A$5:$A$9,Vendedores!$D$5:$D$9)</f>
        <v>0.1</v>
      </c>
      <c r="L59" s="31">
        <f>IF(Vendas!$J59&lt;=Vendas!$K59,Vendas!$J59,Vendas!$K59)</f>
        <v>0.1</v>
      </c>
      <c r="M59" s="12">
        <f>Vendas!$G59*Vendas!$F59</f>
        <v>519.79999999999995</v>
      </c>
      <c r="N59" s="9" t="s">
        <v>108</v>
      </c>
    </row>
    <row r="60" spans="1:14" ht="15.75" customHeight="1">
      <c r="A60" s="28">
        <f>MONTH(Vendas!$C60)</f>
        <v>6</v>
      </c>
      <c r="B60" s="28" t="str">
        <f>PROPER(TEXT(DATE(,Vendas!$A60,1),"Mmm"))</f>
        <v>Jun</v>
      </c>
      <c r="C60" s="29">
        <v>45097</v>
      </c>
      <c r="D60" s="28" t="s">
        <v>48</v>
      </c>
      <c r="E60" s="28" t="str">
        <f>_xlfn.XLOOKUP(Vendas!$D60,Produtos!$B$7:$B$66,Produtos!$E$7:$E$66)</f>
        <v>Vestuário</v>
      </c>
      <c r="F60" s="9">
        <v>1</v>
      </c>
      <c r="G60" s="30">
        <f>VLOOKUP(Vendas!$D60,Produtos!$B$6:$G$66,6,0)</f>
        <v>259.89999999999998</v>
      </c>
      <c r="H60" s="9">
        <f>_xlfn.SINGLE(_xlfn.XMATCH(Vendas!$E60,Desc_Categorias,0))</f>
        <v>3</v>
      </c>
      <c r="I60" s="31">
        <f>VLOOKUP(Vendas!$F60,Desc_TabelaToda,Vendas!$H60,TRUE)</f>
        <v>0.1</v>
      </c>
      <c r="J60" s="31">
        <f>INDEX(Desc_TabelaToda,MATCH(Vendas!$F60,Desc_Quantidades,1),MATCH(_xlfn.XLOOKUP(Vendas!$D60,Produtos!$B$6:$B$66,Produtos!$E$6:$E$66),Desc_Categorias,0))</f>
        <v>0.1</v>
      </c>
      <c r="K60" s="31">
        <f>_xlfn.XLOOKUP(Vendas!$N60,Vendedores!$A$5:$A$9,Vendedores!$D$5:$D$9)</f>
        <v>0.15</v>
      </c>
      <c r="L60" s="31">
        <f>IF(Vendas!$J60&lt;=Vendas!$K60,Vendas!$J60,Vendas!$K60)</f>
        <v>0.1</v>
      </c>
      <c r="M60" s="12">
        <f>Vendas!$G60*Vendas!$F60</f>
        <v>259.89999999999998</v>
      </c>
      <c r="N60" s="9" t="s">
        <v>114</v>
      </c>
    </row>
    <row r="61" spans="1:14" ht="15.75" customHeight="1">
      <c r="A61" s="28">
        <f>MONTH(Vendas!$C61)</f>
        <v>6</v>
      </c>
      <c r="B61" s="28" t="str">
        <f>PROPER(TEXT(DATE(,Vendas!$A61,1),"Mmm"))</f>
        <v>Jun</v>
      </c>
      <c r="C61" s="29">
        <v>45105</v>
      </c>
      <c r="D61" s="28" t="s">
        <v>34</v>
      </c>
      <c r="E61" s="28" t="str">
        <f>_xlfn.XLOOKUP(Vendas!$D61,Produtos!$B$7:$B$66,Produtos!$E$7:$E$66)</f>
        <v>Vestuário</v>
      </c>
      <c r="F61" s="9">
        <v>5</v>
      </c>
      <c r="G61" s="30">
        <f>VLOOKUP(Vendas!$D61,Produtos!$B$6:$G$66,6,0)</f>
        <v>42.5</v>
      </c>
      <c r="H61" s="9">
        <f>_xlfn.SINGLE(_xlfn.XMATCH(Vendas!$E61,Desc_Categorias,0))</f>
        <v>3</v>
      </c>
      <c r="I61" s="31">
        <f>VLOOKUP(Vendas!$F61,Desc_TabelaToda,Vendas!$H61,TRUE)</f>
        <v>0.25</v>
      </c>
      <c r="J61" s="31">
        <f>INDEX(Desc_TabelaToda,MATCH(Vendas!$F61,Desc_Quantidades,1),MATCH(_xlfn.XLOOKUP(Vendas!$D61,Produtos!$B$6:$B$66,Produtos!$E$6:$E$66),Desc_Categorias,0))</f>
        <v>0.25</v>
      </c>
      <c r="K61" s="31">
        <f>_xlfn.XLOOKUP(Vendas!$N61,Vendedores!$A$5:$A$9,Vendedores!$D$5:$D$9)</f>
        <v>0.15</v>
      </c>
      <c r="L61" s="31">
        <f>IF(Vendas!$J61&lt;=Vendas!$K61,Vendas!$J61,Vendas!$K61)</f>
        <v>0.15</v>
      </c>
      <c r="M61" s="12">
        <f>Vendas!$G61*Vendas!$F61</f>
        <v>212.5</v>
      </c>
      <c r="N61" s="9" t="s">
        <v>114</v>
      </c>
    </row>
    <row r="62" spans="1:14" ht="15.75" customHeight="1">
      <c r="A62" s="28">
        <f>MONTH(Vendas!$C62)</f>
        <v>6</v>
      </c>
      <c r="B62" s="28" t="str">
        <f>PROPER(TEXT(DATE(,Vendas!$A62,1),"Mmm"))</f>
        <v>Jun</v>
      </c>
      <c r="C62" s="29">
        <v>45105</v>
      </c>
      <c r="D62" s="28" t="s">
        <v>85</v>
      </c>
      <c r="E62" s="28" t="str">
        <f>_xlfn.XLOOKUP(Vendas!$D62,Produtos!$B$7:$B$66,Produtos!$E$7:$E$66)</f>
        <v>Vestuário</v>
      </c>
      <c r="F62" s="9">
        <v>2</v>
      </c>
      <c r="G62" s="30">
        <f>VLOOKUP(Vendas!$D62,Produtos!$B$6:$G$66,6,0)</f>
        <v>32.9</v>
      </c>
      <c r="H62" s="9">
        <f>_xlfn.SINGLE(_xlfn.XMATCH(Vendas!$E62,Desc_Categorias,0))</f>
        <v>3</v>
      </c>
      <c r="I62" s="31">
        <f>VLOOKUP(Vendas!$F62,Desc_TabelaToda,Vendas!$H62,TRUE)</f>
        <v>0.15</v>
      </c>
      <c r="J62" s="31">
        <f>INDEX(Desc_TabelaToda,MATCH(Vendas!$F62,Desc_Quantidades,1),MATCH(_xlfn.XLOOKUP(Vendas!$D62,Produtos!$B$6:$B$66,Produtos!$E$6:$E$66),Desc_Categorias,0))</f>
        <v>0.15</v>
      </c>
      <c r="K62" s="31">
        <f>_xlfn.XLOOKUP(Vendas!$N62,Vendedores!$A$5:$A$9,Vendedores!$D$5:$D$9)</f>
        <v>0.15</v>
      </c>
      <c r="L62" s="31">
        <f>IF(Vendas!$J62&lt;=Vendas!$K62,Vendas!$J62,Vendas!$K62)</f>
        <v>0.15</v>
      </c>
      <c r="M62" s="12">
        <f>Vendas!$G62*Vendas!$F62</f>
        <v>65.8</v>
      </c>
      <c r="N62" s="9" t="s">
        <v>114</v>
      </c>
    </row>
    <row r="63" spans="1:14" ht="15.75" customHeight="1">
      <c r="A63" s="28">
        <f>MONTH(Vendas!$C63)</f>
        <v>6</v>
      </c>
      <c r="B63" s="28" t="str">
        <f>PROPER(TEXT(DATE(,Vendas!$A63,1),"Mmm"))</f>
        <v>Jun</v>
      </c>
      <c r="C63" s="29">
        <v>45106</v>
      </c>
      <c r="D63" s="28" t="s">
        <v>26</v>
      </c>
      <c r="E63" s="28" t="str">
        <f>_xlfn.XLOOKUP(Vendas!$D63,Produtos!$B$7:$B$66,Produtos!$E$7:$E$66)</f>
        <v>Vestuário</v>
      </c>
      <c r="F63" s="9">
        <v>3</v>
      </c>
      <c r="G63" s="30">
        <f>VLOOKUP(Vendas!$D63,Produtos!$B$6:$G$66,6,0)</f>
        <v>92.9</v>
      </c>
      <c r="H63" s="9">
        <f>_xlfn.SINGLE(_xlfn.XMATCH(Vendas!$E63,Desc_Categorias,0))</f>
        <v>3</v>
      </c>
      <c r="I63" s="31">
        <f>VLOOKUP(Vendas!$F63,Desc_TabelaToda,Vendas!$H63,TRUE)</f>
        <v>0.2</v>
      </c>
      <c r="J63" s="31">
        <f>INDEX(Desc_TabelaToda,MATCH(Vendas!$F63,Desc_Quantidades,1),MATCH(_xlfn.XLOOKUP(Vendas!$D63,Produtos!$B$6:$B$66,Produtos!$E$6:$E$66),Desc_Categorias,0))</f>
        <v>0.2</v>
      </c>
      <c r="K63" s="31">
        <f>_xlfn.XLOOKUP(Vendas!$N63,Vendedores!$A$5:$A$9,Vendedores!$D$5:$D$9)</f>
        <v>0.2</v>
      </c>
      <c r="L63" s="31">
        <f>IF(Vendas!$J63&lt;=Vendas!$K63,Vendas!$J63,Vendas!$K63)</f>
        <v>0.2</v>
      </c>
      <c r="M63" s="12">
        <f>Vendas!$G63*Vendas!$F63</f>
        <v>278.70000000000005</v>
      </c>
      <c r="N63" s="9" t="s">
        <v>102</v>
      </c>
    </row>
    <row r="64" spans="1:14" ht="15.75" customHeight="1">
      <c r="A64" s="9">
        <f>MONTH(Vendas!$C64)</f>
        <v>6</v>
      </c>
      <c r="B64" s="28" t="str">
        <f>PROPER(TEXT(DATE(,Vendas!$A64,1),"Mmm"))</f>
        <v>Jun</v>
      </c>
      <c r="C64" s="29">
        <v>45107</v>
      </c>
      <c r="D64" s="28" t="s">
        <v>35</v>
      </c>
      <c r="E64" s="28" t="str">
        <f>_xlfn.XLOOKUP(Vendas!$D64,Produtos!$B$7:$B$66,Produtos!$E$7:$E$66)</f>
        <v>Vestuário</v>
      </c>
      <c r="F64" s="9">
        <v>10</v>
      </c>
      <c r="G64" s="30">
        <f>VLOOKUP(Vendas!$D64,Produtos!$B$6:$G$66,6,0)</f>
        <v>25.9</v>
      </c>
      <c r="H64" s="9">
        <f>_xlfn.SINGLE(_xlfn.XMATCH(Vendas!$E64,Desc_Categorias,0))</f>
        <v>3</v>
      </c>
      <c r="I64" s="31">
        <f>VLOOKUP(Vendas!$F64,Desc_TabelaToda,Vendas!$H64,TRUE)</f>
        <v>0.3</v>
      </c>
      <c r="J64" s="31">
        <f>INDEX(Desc_TabelaToda,MATCH(Vendas!$F64,Desc_Quantidades,1),MATCH(_xlfn.XLOOKUP(Vendas!$D64,Produtos!$B$6:$B$66,Produtos!$E$6:$E$66),Desc_Categorias,0))</f>
        <v>0.3</v>
      </c>
      <c r="K64" s="31">
        <f>_xlfn.XLOOKUP(Vendas!$N64,Vendedores!$A$5:$A$9,Vendedores!$D$5:$D$9)</f>
        <v>0.2</v>
      </c>
      <c r="L64" s="31">
        <f>IF(Vendas!$J64&lt;=Vendas!$K64,Vendas!$J64,Vendas!$K64)</f>
        <v>0.2</v>
      </c>
      <c r="M64" s="12">
        <f>Vendas!$G64*Vendas!$F64</f>
        <v>259</v>
      </c>
      <c r="N64" s="9" t="s">
        <v>102</v>
      </c>
    </row>
    <row r="65" spans="1:14" ht="15.75" customHeight="1">
      <c r="A65" s="9">
        <f>MONTH(Vendas!$C65)</f>
        <v>7</v>
      </c>
      <c r="B65" s="28" t="str">
        <f>PROPER(TEXT(DATE(,Vendas!$A65,1),"Mmm"))</f>
        <v>Jul</v>
      </c>
      <c r="C65" s="29">
        <v>45112</v>
      </c>
      <c r="D65" s="28" t="s">
        <v>77</v>
      </c>
      <c r="E65" s="28" t="str">
        <f>_xlfn.XLOOKUP(Vendas!$D65,Produtos!$B$7:$B$66,Produtos!$E$7:$E$66)</f>
        <v>Vestuário</v>
      </c>
      <c r="F65" s="9">
        <v>1</v>
      </c>
      <c r="G65" s="30">
        <f>VLOOKUP(Vendas!$D65,Produtos!$B$6:$G$66,6,0)</f>
        <v>72.5</v>
      </c>
      <c r="H65" s="9">
        <f>_xlfn.SINGLE(_xlfn.XMATCH(Vendas!$E65,Desc_Categorias,0))</f>
        <v>3</v>
      </c>
      <c r="I65" s="31">
        <f>VLOOKUP(Vendas!$F65,Desc_TabelaToda,Vendas!$H65,TRUE)</f>
        <v>0.1</v>
      </c>
      <c r="J65" s="31">
        <f>INDEX(Desc_TabelaToda,MATCH(Vendas!$F65,Desc_Quantidades,1),MATCH(_xlfn.XLOOKUP(Vendas!$D65,Produtos!$B$6:$B$66,Produtos!$E$6:$E$66),Desc_Categorias,0))</f>
        <v>0.1</v>
      </c>
      <c r="K65" s="31">
        <f>_xlfn.XLOOKUP(Vendas!$N65,Vendedores!$A$5:$A$9,Vendedores!$D$5:$D$9)</f>
        <v>0.15</v>
      </c>
      <c r="L65" s="31">
        <f>IF(Vendas!$J65&lt;=Vendas!$K65,Vendas!$J65,Vendas!$K65)</f>
        <v>0.1</v>
      </c>
      <c r="M65" s="12">
        <f>Vendas!$G65*Vendas!$F65</f>
        <v>72.5</v>
      </c>
      <c r="N65" s="9" t="s">
        <v>105</v>
      </c>
    </row>
    <row r="66" spans="1:14" ht="15.75" customHeight="1">
      <c r="A66" s="9">
        <f>MONTH(Vendas!$C66)</f>
        <v>7</v>
      </c>
      <c r="B66" s="28" t="str">
        <f>PROPER(TEXT(DATE(,Vendas!$A66,1),"Mmm"))</f>
        <v>Jul</v>
      </c>
      <c r="C66" s="29">
        <v>45113</v>
      </c>
      <c r="D66" s="28" t="s">
        <v>44</v>
      </c>
      <c r="E66" s="28" t="str">
        <f>_xlfn.XLOOKUP(Vendas!$D66,Produtos!$B$7:$B$66,Produtos!$E$7:$E$66)</f>
        <v>Vestuário</v>
      </c>
      <c r="F66" s="9">
        <v>4</v>
      </c>
      <c r="G66" s="30">
        <f>VLOOKUP(Vendas!$D66,Produtos!$B$6:$G$66,6,0)</f>
        <v>302.89999999999998</v>
      </c>
      <c r="H66" s="9">
        <f>_xlfn.SINGLE(_xlfn.XMATCH(Vendas!$E66,Desc_Categorias,0))</f>
        <v>3</v>
      </c>
      <c r="I66" s="31">
        <f>VLOOKUP(Vendas!$F66,Desc_TabelaToda,Vendas!$H66,TRUE)</f>
        <v>0.2</v>
      </c>
      <c r="J66" s="31">
        <f>INDEX(Desc_TabelaToda,MATCH(Vendas!$F66,Desc_Quantidades,1),MATCH(_xlfn.XLOOKUP(Vendas!$D66,Produtos!$B$6:$B$66,Produtos!$E$6:$E$66),Desc_Categorias,0))</f>
        <v>0.2</v>
      </c>
      <c r="K66" s="31">
        <f>_xlfn.XLOOKUP(Vendas!$N66,Vendedores!$A$5:$A$9,Vendedores!$D$5:$D$9)</f>
        <v>0.15</v>
      </c>
      <c r="L66" s="31">
        <f>IF(Vendas!$J66&lt;=Vendas!$K66,Vendas!$J66,Vendas!$K66)</f>
        <v>0.15</v>
      </c>
      <c r="M66" s="12">
        <f>Vendas!$G66*Vendas!$F66</f>
        <v>1211.5999999999999</v>
      </c>
      <c r="N66" s="9" t="s">
        <v>114</v>
      </c>
    </row>
    <row r="67" spans="1:14" ht="15.75" customHeight="1">
      <c r="A67" s="9">
        <f>MONTH(Vendas!$C67)</f>
        <v>7</v>
      </c>
      <c r="B67" s="28" t="str">
        <f>PROPER(TEXT(DATE(,Vendas!$A67,1),"Mmm"))</f>
        <v>Jul</v>
      </c>
      <c r="C67" s="29">
        <v>45114</v>
      </c>
      <c r="D67" s="28" t="s">
        <v>82</v>
      </c>
      <c r="E67" s="28" t="str">
        <f>_xlfn.XLOOKUP(Vendas!$D67,Produtos!$B$7:$B$66,Produtos!$E$7:$E$66)</f>
        <v>Vestuário</v>
      </c>
      <c r="F67" s="9">
        <v>8</v>
      </c>
      <c r="G67" s="30">
        <f>VLOOKUP(Vendas!$D67,Produtos!$B$6:$G$66,6,0)</f>
        <v>289.89999999999998</v>
      </c>
      <c r="H67" s="9">
        <f>_xlfn.SINGLE(_xlfn.XMATCH(Vendas!$E67,Desc_Categorias,0))</f>
        <v>3</v>
      </c>
      <c r="I67" s="31">
        <f>VLOOKUP(Vendas!$F67,Desc_TabelaToda,Vendas!$H67,TRUE)</f>
        <v>0.25</v>
      </c>
      <c r="J67" s="31">
        <f>INDEX(Desc_TabelaToda,MATCH(Vendas!$F67,Desc_Quantidades,1),MATCH(_xlfn.XLOOKUP(Vendas!$D67,Produtos!$B$6:$B$66,Produtos!$E$6:$E$66),Desc_Categorias,0))</f>
        <v>0.25</v>
      </c>
      <c r="K67" s="31">
        <f>_xlfn.XLOOKUP(Vendas!$N67,Vendedores!$A$5:$A$9,Vendedores!$D$5:$D$9)</f>
        <v>0.2</v>
      </c>
      <c r="L67" s="31">
        <f>IF(Vendas!$J67&lt;=Vendas!$K67,Vendas!$J67,Vendas!$K67)</f>
        <v>0.2</v>
      </c>
      <c r="M67" s="12">
        <f>Vendas!$G67*Vendas!$F67</f>
        <v>2319.1999999999998</v>
      </c>
      <c r="N67" s="9" t="s">
        <v>102</v>
      </c>
    </row>
    <row r="68" spans="1:14" ht="15.75" customHeight="1">
      <c r="A68" s="9">
        <f>MONTH(Vendas!$C68)</f>
        <v>7</v>
      </c>
      <c r="B68" s="28" t="str">
        <f>PROPER(TEXT(DATE(,Vendas!$A68,1),"Mmm"))</f>
        <v>Jul</v>
      </c>
      <c r="C68" s="29">
        <v>45119</v>
      </c>
      <c r="D68" s="28" t="s">
        <v>73</v>
      </c>
      <c r="E68" s="28" t="str">
        <f>_xlfn.XLOOKUP(Vendas!$D68,Produtos!$B$7:$B$66,Produtos!$E$7:$E$66)</f>
        <v>Vestuário</v>
      </c>
      <c r="F68" s="9">
        <v>2</v>
      </c>
      <c r="G68" s="30">
        <f>VLOOKUP(Vendas!$D68,Produtos!$B$6:$G$66,6,0)</f>
        <v>54.9</v>
      </c>
      <c r="H68" s="9">
        <f>_xlfn.SINGLE(_xlfn.XMATCH(Vendas!$E68,Desc_Categorias,0))</f>
        <v>3</v>
      </c>
      <c r="I68" s="31">
        <f>VLOOKUP(Vendas!$F68,Desc_TabelaToda,Vendas!$H68,TRUE)</f>
        <v>0.15</v>
      </c>
      <c r="J68" s="31">
        <f>INDEX(Desc_TabelaToda,MATCH(Vendas!$F68,Desc_Quantidades,1),MATCH(_xlfn.XLOOKUP(Vendas!$D68,Produtos!$B$6:$B$66,Produtos!$E$6:$E$66),Desc_Categorias,0))</f>
        <v>0.15</v>
      </c>
      <c r="K68" s="31">
        <f>_xlfn.XLOOKUP(Vendas!$N68,Vendedores!$A$5:$A$9,Vendedores!$D$5:$D$9)</f>
        <v>0.2</v>
      </c>
      <c r="L68" s="31">
        <f>IF(Vendas!$J68&lt;=Vendas!$K68,Vendas!$J68,Vendas!$K68)</f>
        <v>0.15</v>
      </c>
      <c r="M68" s="12">
        <f>Vendas!$G68*Vendas!$F68</f>
        <v>109.8</v>
      </c>
      <c r="N68" s="9" t="s">
        <v>102</v>
      </c>
    </row>
    <row r="69" spans="1:14" ht="15.75" customHeight="1">
      <c r="A69" s="9">
        <f>MONTH(Vendas!$C69)</f>
        <v>7</v>
      </c>
      <c r="B69" s="28" t="str">
        <f>PROPER(TEXT(DATE(,Vendas!$A69,1),"Mmm"))</f>
        <v>Jul</v>
      </c>
      <c r="C69" s="29">
        <v>45120</v>
      </c>
      <c r="D69" s="28" t="s">
        <v>33</v>
      </c>
      <c r="E69" s="28" t="str">
        <f>_xlfn.XLOOKUP(Vendas!$D69,Produtos!$B$7:$B$66,Produtos!$E$7:$E$66)</f>
        <v>Vestuário</v>
      </c>
      <c r="F69" s="9">
        <v>2</v>
      </c>
      <c r="G69" s="30">
        <f>VLOOKUP(Vendas!$D69,Produtos!$B$6:$G$66,6,0)</f>
        <v>39.9</v>
      </c>
      <c r="H69" s="9">
        <f>_xlfn.SINGLE(_xlfn.XMATCH(Vendas!$E69,Desc_Categorias,0))</f>
        <v>3</v>
      </c>
      <c r="I69" s="31">
        <f>VLOOKUP(Vendas!$F69,Desc_TabelaToda,Vendas!$H69,TRUE)</f>
        <v>0.15</v>
      </c>
      <c r="J69" s="31">
        <f>INDEX(Desc_TabelaToda,MATCH(Vendas!$F69,Desc_Quantidades,1),MATCH(_xlfn.XLOOKUP(Vendas!$D69,Produtos!$B$6:$B$66,Produtos!$E$6:$E$66),Desc_Categorias,0))</f>
        <v>0.15</v>
      </c>
      <c r="K69" s="31">
        <f>_xlfn.XLOOKUP(Vendas!$N69,Vendedores!$A$5:$A$9,Vendedores!$D$5:$D$9)</f>
        <v>0.15</v>
      </c>
      <c r="L69" s="31">
        <f>IF(Vendas!$J69&lt;=Vendas!$K69,Vendas!$J69,Vendas!$K69)</f>
        <v>0.15</v>
      </c>
      <c r="M69" s="12">
        <f>Vendas!$G69*Vendas!$F69</f>
        <v>79.8</v>
      </c>
      <c r="N69" s="9" t="s">
        <v>114</v>
      </c>
    </row>
    <row r="70" spans="1:14" ht="15.75" customHeight="1">
      <c r="A70" s="9">
        <f>MONTH(Vendas!$C70)</f>
        <v>7</v>
      </c>
      <c r="B70" s="28" t="str">
        <f>PROPER(TEXT(DATE(,Vendas!$A70,1),"Mmm"))</f>
        <v>Jul</v>
      </c>
      <c r="C70" s="29">
        <v>45124</v>
      </c>
      <c r="D70" s="28" t="s">
        <v>74</v>
      </c>
      <c r="E70" s="28" t="str">
        <f>_xlfn.XLOOKUP(Vendas!$D70,Produtos!$B$7:$B$66,Produtos!$E$7:$E$66)</f>
        <v>Vestuário</v>
      </c>
      <c r="F70" s="9">
        <v>7</v>
      </c>
      <c r="G70" s="30">
        <f>VLOOKUP(Vendas!$D70,Produtos!$B$6:$G$66,6,0)</f>
        <v>54.9</v>
      </c>
      <c r="H70" s="9">
        <f>_xlfn.SINGLE(_xlfn.XMATCH(Vendas!$E70,Desc_Categorias,0))</f>
        <v>3</v>
      </c>
      <c r="I70" s="31">
        <f>VLOOKUP(Vendas!$F70,Desc_TabelaToda,Vendas!$H70,TRUE)</f>
        <v>0.25</v>
      </c>
      <c r="J70" s="31">
        <f>INDEX(Desc_TabelaToda,MATCH(Vendas!$F70,Desc_Quantidades,1),MATCH(_xlfn.XLOOKUP(Vendas!$D70,Produtos!$B$6:$B$66,Produtos!$E$6:$E$66),Desc_Categorias,0))</f>
        <v>0.25</v>
      </c>
      <c r="K70" s="31">
        <f>_xlfn.XLOOKUP(Vendas!$N70,Vendedores!$A$5:$A$9,Vendedores!$D$5:$D$9)</f>
        <v>0.2</v>
      </c>
      <c r="L70" s="31">
        <f>IF(Vendas!$J70&lt;=Vendas!$K70,Vendas!$J70,Vendas!$K70)</f>
        <v>0.2</v>
      </c>
      <c r="M70" s="12">
        <f>Vendas!$G70*Vendas!$F70</f>
        <v>384.3</v>
      </c>
      <c r="N70" s="9" t="s">
        <v>111</v>
      </c>
    </row>
    <row r="71" spans="1:14" ht="15.75" customHeight="1">
      <c r="A71" s="9">
        <f>MONTH(Vendas!$C71)</f>
        <v>7</v>
      </c>
      <c r="B71" s="28" t="str">
        <f>PROPER(TEXT(DATE(,Vendas!$A71,1),"Mmm"))</f>
        <v>Jul</v>
      </c>
      <c r="C71" s="29">
        <v>45130</v>
      </c>
      <c r="D71" s="28" t="s">
        <v>42</v>
      </c>
      <c r="E71" s="28" t="str">
        <f>_xlfn.XLOOKUP(Vendas!$D71,Produtos!$B$7:$B$66,Produtos!$E$7:$E$66)</f>
        <v>Vestuário</v>
      </c>
      <c r="F71" s="9">
        <v>4</v>
      </c>
      <c r="G71" s="30">
        <f>VLOOKUP(Vendas!$D71,Produtos!$B$6:$G$66,6,0)</f>
        <v>299.89999999999998</v>
      </c>
      <c r="H71" s="9">
        <f>_xlfn.SINGLE(_xlfn.XMATCH(Vendas!$E71,Desc_Categorias,0))</f>
        <v>3</v>
      </c>
      <c r="I71" s="31">
        <f>VLOOKUP(Vendas!$F71,Desc_TabelaToda,Vendas!$H71,TRUE)</f>
        <v>0.2</v>
      </c>
      <c r="J71" s="31">
        <f>INDEX(Desc_TabelaToda,MATCH(Vendas!$F71,Desc_Quantidades,1),MATCH(_xlfn.XLOOKUP(Vendas!$D71,Produtos!$B$6:$B$66,Produtos!$E$6:$E$66),Desc_Categorias,0))</f>
        <v>0.2</v>
      </c>
      <c r="K71" s="31">
        <f>_xlfn.XLOOKUP(Vendas!$N71,Vendedores!$A$5:$A$9,Vendedores!$D$5:$D$9)</f>
        <v>0.15</v>
      </c>
      <c r="L71" s="31">
        <f>IF(Vendas!$J71&lt;=Vendas!$K71,Vendas!$J71,Vendas!$K71)</f>
        <v>0.15</v>
      </c>
      <c r="M71" s="12">
        <f>Vendas!$G71*Vendas!$F71</f>
        <v>1199.5999999999999</v>
      </c>
      <c r="N71" s="9" t="s">
        <v>114</v>
      </c>
    </row>
    <row r="72" spans="1:14" ht="15.75" customHeight="1">
      <c r="A72" s="9">
        <f>MONTH(Vendas!$C72)</f>
        <v>7</v>
      </c>
      <c r="B72" s="28" t="str">
        <f>PROPER(TEXT(DATE(,Vendas!$A72,1),"Mmm"))</f>
        <v>Jul</v>
      </c>
      <c r="C72" s="29">
        <v>45133</v>
      </c>
      <c r="D72" s="28" t="s">
        <v>48</v>
      </c>
      <c r="E72" s="28" t="str">
        <f>_xlfn.XLOOKUP(Vendas!$D72,Produtos!$B$7:$B$66,Produtos!$E$7:$E$66)</f>
        <v>Vestuário</v>
      </c>
      <c r="F72" s="9">
        <v>3</v>
      </c>
      <c r="G72" s="30">
        <f>VLOOKUP(Vendas!$D72,Produtos!$B$6:$G$66,6,0)</f>
        <v>259.89999999999998</v>
      </c>
      <c r="H72" s="9">
        <f>_xlfn.SINGLE(_xlfn.XMATCH(Vendas!$E72,Desc_Categorias,0))</f>
        <v>3</v>
      </c>
      <c r="I72" s="31">
        <f>VLOOKUP(Vendas!$F72,Desc_TabelaToda,Vendas!$H72,TRUE)</f>
        <v>0.2</v>
      </c>
      <c r="J72" s="31">
        <f>INDEX(Desc_TabelaToda,MATCH(Vendas!$F72,Desc_Quantidades,1),MATCH(_xlfn.XLOOKUP(Vendas!$D72,Produtos!$B$6:$B$66,Produtos!$E$6:$E$66),Desc_Categorias,0))</f>
        <v>0.2</v>
      </c>
      <c r="K72" s="31">
        <f>_xlfn.XLOOKUP(Vendas!$N72,Vendedores!$A$5:$A$9,Vendedores!$D$5:$D$9)</f>
        <v>0.2</v>
      </c>
      <c r="L72" s="31">
        <f>IF(Vendas!$J72&lt;=Vendas!$K72,Vendas!$J72,Vendas!$K72)</f>
        <v>0.2</v>
      </c>
      <c r="M72" s="12">
        <f>Vendas!$G72*Vendas!$F72</f>
        <v>779.69999999999993</v>
      </c>
      <c r="N72" s="9" t="s">
        <v>111</v>
      </c>
    </row>
    <row r="73" spans="1:14" ht="15.75" customHeight="1">
      <c r="A73" s="9">
        <f>MONTH(Vendas!$C73)</f>
        <v>7</v>
      </c>
      <c r="B73" s="28" t="str">
        <f>PROPER(TEXT(DATE(,Vendas!$A73,1),"Mmm"))</f>
        <v>Jul</v>
      </c>
      <c r="C73" s="29">
        <v>45135</v>
      </c>
      <c r="D73" s="28" t="s">
        <v>77</v>
      </c>
      <c r="E73" s="28" t="str">
        <f>_xlfn.XLOOKUP(Vendas!$D73,Produtos!$B$7:$B$66,Produtos!$E$7:$E$66)</f>
        <v>Vestuário</v>
      </c>
      <c r="F73" s="9">
        <v>9</v>
      </c>
      <c r="G73" s="30">
        <f>VLOOKUP(Vendas!$D73,Produtos!$B$6:$G$66,6,0)</f>
        <v>72.5</v>
      </c>
      <c r="H73" s="9">
        <f>_xlfn.SINGLE(_xlfn.XMATCH(Vendas!$E73,Desc_Categorias,0))</f>
        <v>3</v>
      </c>
      <c r="I73" s="31">
        <f>VLOOKUP(Vendas!$F73,Desc_TabelaToda,Vendas!$H73,TRUE)</f>
        <v>0.25</v>
      </c>
      <c r="J73" s="31">
        <f>INDEX(Desc_TabelaToda,MATCH(Vendas!$F73,Desc_Quantidades,1),MATCH(_xlfn.XLOOKUP(Vendas!$D73,Produtos!$B$6:$B$66,Produtos!$E$6:$E$66),Desc_Categorias,0))</f>
        <v>0.25</v>
      </c>
      <c r="K73" s="31">
        <f>_xlfn.XLOOKUP(Vendas!$N73,Vendedores!$A$5:$A$9,Vendedores!$D$5:$D$9)</f>
        <v>0.1</v>
      </c>
      <c r="L73" s="31">
        <f>IF(Vendas!$J73&lt;=Vendas!$K73,Vendas!$J73,Vendas!$K73)</f>
        <v>0.1</v>
      </c>
      <c r="M73" s="12">
        <f>Vendas!$G73*Vendas!$F73</f>
        <v>652.5</v>
      </c>
      <c r="N73" s="9" t="s">
        <v>108</v>
      </c>
    </row>
    <row r="74" spans="1:14" ht="15.75" customHeight="1">
      <c r="A74" s="9">
        <f>MONTH(Vendas!$C74)</f>
        <v>7</v>
      </c>
      <c r="B74" s="28" t="str">
        <f>PROPER(TEXT(DATE(,Vendas!$A74,1),"Mmm"))</f>
        <v>Jul</v>
      </c>
      <c r="C74" s="29">
        <v>45136</v>
      </c>
      <c r="D74" s="28" t="s">
        <v>45</v>
      </c>
      <c r="E74" s="28" t="str">
        <f>_xlfn.XLOOKUP(Vendas!$D74,Produtos!$B$7:$B$66,Produtos!$E$7:$E$66)</f>
        <v>Vestuário</v>
      </c>
      <c r="F74" s="9">
        <v>4</v>
      </c>
      <c r="G74" s="30">
        <f>VLOOKUP(Vendas!$D74,Produtos!$B$6:$G$66,6,0)</f>
        <v>300</v>
      </c>
      <c r="H74" s="9">
        <f>_xlfn.SINGLE(_xlfn.XMATCH(Vendas!$E74,Desc_Categorias,0))</f>
        <v>3</v>
      </c>
      <c r="I74" s="31">
        <f>VLOOKUP(Vendas!$F74,Desc_TabelaToda,Vendas!$H74,TRUE)</f>
        <v>0.2</v>
      </c>
      <c r="J74" s="31">
        <f>INDEX(Desc_TabelaToda,MATCH(Vendas!$F74,Desc_Quantidades,1),MATCH(_xlfn.XLOOKUP(Vendas!$D74,Produtos!$B$6:$B$66,Produtos!$E$6:$E$66),Desc_Categorias,0))</f>
        <v>0.2</v>
      </c>
      <c r="K74" s="31">
        <f>_xlfn.XLOOKUP(Vendas!$N74,Vendedores!$A$5:$A$9,Vendedores!$D$5:$D$9)</f>
        <v>0.15</v>
      </c>
      <c r="L74" s="31">
        <f>IF(Vendas!$J74&lt;=Vendas!$K74,Vendas!$J74,Vendas!$K74)</f>
        <v>0.15</v>
      </c>
      <c r="M74" s="12">
        <f>Vendas!$G74*Vendas!$F74</f>
        <v>1200</v>
      </c>
      <c r="N74" s="9" t="s">
        <v>114</v>
      </c>
    </row>
    <row r="75" spans="1:14" ht="15.75" customHeight="1">
      <c r="A75" s="9">
        <f>MONTH(Vendas!$C75)</f>
        <v>7</v>
      </c>
      <c r="B75" s="28" t="str">
        <f>PROPER(TEXT(DATE(,Vendas!$A75,1),"Mmm"))</f>
        <v>Jul</v>
      </c>
      <c r="C75" s="29">
        <v>45137</v>
      </c>
      <c r="D75" s="28" t="s">
        <v>7</v>
      </c>
      <c r="E75" s="28" t="str">
        <f>_xlfn.XLOOKUP(Vendas!$D75,Produtos!$B$7:$B$66,Produtos!$E$7:$E$66)</f>
        <v>Vestuário</v>
      </c>
      <c r="F75" s="9">
        <v>9</v>
      </c>
      <c r="G75" s="30">
        <f>VLOOKUP(Vendas!$D75,Produtos!$B$6:$G$66,6,0)</f>
        <v>65.900000000000006</v>
      </c>
      <c r="H75" s="9">
        <f>_xlfn.SINGLE(_xlfn.XMATCH(Vendas!$E75,Desc_Categorias,0))</f>
        <v>3</v>
      </c>
      <c r="I75" s="31">
        <f>VLOOKUP(Vendas!$F75,Desc_TabelaToda,Vendas!$H75,TRUE)</f>
        <v>0.25</v>
      </c>
      <c r="J75" s="31">
        <f>INDEX(Desc_TabelaToda,MATCH(Vendas!$F75,Desc_Quantidades,1),MATCH(_xlfn.XLOOKUP(Vendas!$D75,Produtos!$B$6:$B$66,Produtos!$E$6:$E$66),Desc_Categorias,0))</f>
        <v>0.25</v>
      </c>
      <c r="K75" s="31">
        <f>_xlfn.XLOOKUP(Vendas!$N75,Vendedores!$A$5:$A$9,Vendedores!$D$5:$D$9)</f>
        <v>0.15</v>
      </c>
      <c r="L75" s="31">
        <f>IF(Vendas!$J75&lt;=Vendas!$K75,Vendas!$J75,Vendas!$K75)</f>
        <v>0.15</v>
      </c>
      <c r="M75" s="12">
        <f>Vendas!$G75*Vendas!$F75</f>
        <v>593.1</v>
      </c>
      <c r="N75" s="9" t="s">
        <v>114</v>
      </c>
    </row>
    <row r="76" spans="1:14" ht="15.75" customHeight="1">
      <c r="A76" s="9">
        <f>MONTH(Vendas!$C76)</f>
        <v>8</v>
      </c>
      <c r="B76" s="28" t="str">
        <f>PROPER(TEXT(DATE(,Vendas!$A76,1),"Mmm"))</f>
        <v>Ago</v>
      </c>
      <c r="C76" s="29">
        <v>45143</v>
      </c>
      <c r="D76" s="28" t="s">
        <v>26</v>
      </c>
      <c r="E76" s="28" t="str">
        <f>_xlfn.XLOOKUP(Vendas!$D76,Produtos!$B$7:$B$66,Produtos!$E$7:$E$66)</f>
        <v>Vestuário</v>
      </c>
      <c r="F76" s="9">
        <v>10</v>
      </c>
      <c r="G76" s="30">
        <f>VLOOKUP(Vendas!$D76,Produtos!$B$6:$G$66,6,0)</f>
        <v>92.9</v>
      </c>
      <c r="H76" s="9">
        <f>_xlfn.SINGLE(_xlfn.XMATCH(Vendas!$E76,Desc_Categorias,0))</f>
        <v>3</v>
      </c>
      <c r="I76" s="31">
        <f>VLOOKUP(Vendas!$F76,Desc_TabelaToda,Vendas!$H76,TRUE)</f>
        <v>0.3</v>
      </c>
      <c r="J76" s="31">
        <f>INDEX(Desc_TabelaToda,MATCH(Vendas!$F76,Desc_Quantidades,1),MATCH(_xlfn.XLOOKUP(Vendas!$D76,Produtos!$B$6:$B$66,Produtos!$E$6:$E$66),Desc_Categorias,0))</f>
        <v>0.3</v>
      </c>
      <c r="K76" s="31">
        <f>_xlfn.XLOOKUP(Vendas!$N76,Vendedores!$A$5:$A$9,Vendedores!$D$5:$D$9)</f>
        <v>0.15</v>
      </c>
      <c r="L76" s="31">
        <f>IF(Vendas!$J76&lt;=Vendas!$K76,Vendas!$J76,Vendas!$K76)</f>
        <v>0.15</v>
      </c>
      <c r="M76" s="12">
        <f>Vendas!$G76*Vendas!$F76</f>
        <v>929</v>
      </c>
      <c r="N76" s="9" t="s">
        <v>114</v>
      </c>
    </row>
    <row r="77" spans="1:14" ht="15.75" customHeight="1">
      <c r="A77" s="9">
        <f>MONTH(Vendas!$C77)</f>
        <v>8</v>
      </c>
      <c r="B77" s="28" t="str">
        <f>PROPER(TEXT(DATE(,Vendas!$A77,1),"Mmm"))</f>
        <v>Ago</v>
      </c>
      <c r="C77" s="29">
        <v>45144</v>
      </c>
      <c r="D77" s="28" t="s">
        <v>94</v>
      </c>
      <c r="E77" s="28" t="str">
        <f>_xlfn.XLOOKUP(Vendas!$D77,Produtos!$B$7:$B$66,Produtos!$E$7:$E$66)</f>
        <v>Calçado</v>
      </c>
      <c r="F77" s="9">
        <v>1</v>
      </c>
      <c r="G77" s="30">
        <f>VLOOKUP(Vendas!$D77,Produtos!$B$6:$G$66,6,0)</f>
        <v>89.9</v>
      </c>
      <c r="H77" s="9">
        <f>_xlfn.SINGLE(_xlfn.XMATCH(Vendas!$E77,Desc_Categorias,0))</f>
        <v>4</v>
      </c>
      <c r="I77" s="31">
        <f>VLOOKUP(Vendas!$F77,Desc_TabelaToda,Vendas!$H77,TRUE)</f>
        <v>0</v>
      </c>
      <c r="J77" s="31">
        <f>INDEX(Desc_TabelaToda,MATCH(Vendas!$F77,Desc_Quantidades,1),MATCH(_xlfn.XLOOKUP(Vendas!$D77,Produtos!$B$6:$B$66,Produtos!$E$6:$E$66),Desc_Categorias,0))</f>
        <v>0</v>
      </c>
      <c r="K77" s="31">
        <f>_xlfn.XLOOKUP(Vendas!$N77,Vendedores!$A$5:$A$9,Vendedores!$D$5:$D$9)</f>
        <v>0.1</v>
      </c>
      <c r="L77" s="31">
        <f>IF(Vendas!$J77&lt;=Vendas!$K77,Vendas!$J77,Vendas!$K77)</f>
        <v>0</v>
      </c>
      <c r="M77" s="12">
        <f>Vendas!$G77*Vendas!$F77</f>
        <v>89.9</v>
      </c>
      <c r="N77" s="9" t="s">
        <v>108</v>
      </c>
    </row>
    <row r="78" spans="1:14" ht="15.75" customHeight="1">
      <c r="A78" s="9">
        <f>MONTH(Vendas!$C78)</f>
        <v>8</v>
      </c>
      <c r="B78" s="28" t="str">
        <f>PROPER(TEXT(DATE(,Vendas!$A78,1),"Mmm"))</f>
        <v>Ago</v>
      </c>
      <c r="C78" s="29">
        <v>45145</v>
      </c>
      <c r="D78" s="28" t="s">
        <v>87</v>
      </c>
      <c r="E78" s="28" t="str">
        <f>_xlfn.XLOOKUP(Vendas!$D78,Produtos!$B$7:$B$66,Produtos!$E$7:$E$66)</f>
        <v>Vestuário</v>
      </c>
      <c r="F78" s="9">
        <v>2</v>
      </c>
      <c r="G78" s="30">
        <f>VLOOKUP(Vendas!$D78,Produtos!$B$6:$G$66,6,0)</f>
        <v>49.9</v>
      </c>
      <c r="H78" s="9">
        <f>_xlfn.SINGLE(_xlfn.XMATCH(Vendas!$E78,Desc_Categorias,0))</f>
        <v>3</v>
      </c>
      <c r="I78" s="31">
        <f>VLOOKUP(Vendas!$F78,Desc_TabelaToda,Vendas!$H78,TRUE)</f>
        <v>0.15</v>
      </c>
      <c r="J78" s="31">
        <f>INDEX(Desc_TabelaToda,MATCH(Vendas!$F78,Desc_Quantidades,1),MATCH(_xlfn.XLOOKUP(Vendas!$D78,Produtos!$B$6:$B$66,Produtos!$E$6:$E$66),Desc_Categorias,0))</f>
        <v>0.15</v>
      </c>
      <c r="K78" s="31">
        <f>_xlfn.XLOOKUP(Vendas!$N78,Vendedores!$A$5:$A$9,Vendedores!$D$5:$D$9)</f>
        <v>0.1</v>
      </c>
      <c r="L78" s="31">
        <f>IF(Vendas!$J78&lt;=Vendas!$K78,Vendas!$J78,Vendas!$K78)</f>
        <v>0.1</v>
      </c>
      <c r="M78" s="12">
        <f>Vendas!$G78*Vendas!$F78</f>
        <v>99.8</v>
      </c>
      <c r="N78" s="9" t="s">
        <v>108</v>
      </c>
    </row>
    <row r="79" spans="1:14" ht="15.75" customHeight="1">
      <c r="A79" s="9">
        <f>MONTH(Vendas!$C79)</f>
        <v>8</v>
      </c>
      <c r="B79" s="28" t="str">
        <f>PROPER(TEXT(DATE(,Vendas!$A79,1),"Mmm"))</f>
        <v>Ago</v>
      </c>
      <c r="C79" s="29">
        <v>45146</v>
      </c>
      <c r="D79" s="28" t="s">
        <v>71</v>
      </c>
      <c r="E79" s="28" t="str">
        <f>_xlfn.XLOOKUP(Vendas!$D79,Produtos!$B$7:$B$66,Produtos!$E$7:$E$66)</f>
        <v>Vestuário</v>
      </c>
      <c r="F79" s="9">
        <v>8</v>
      </c>
      <c r="G79" s="30">
        <f>VLOOKUP(Vendas!$D79,Produtos!$B$6:$G$66,6,0)</f>
        <v>70</v>
      </c>
      <c r="H79" s="9">
        <f>_xlfn.SINGLE(_xlfn.XMATCH(Vendas!$E79,Desc_Categorias,0))</f>
        <v>3</v>
      </c>
      <c r="I79" s="31">
        <f>VLOOKUP(Vendas!$F79,Desc_TabelaToda,Vendas!$H79,TRUE)</f>
        <v>0.25</v>
      </c>
      <c r="J79" s="31">
        <f>INDEX(Desc_TabelaToda,MATCH(Vendas!$F79,Desc_Quantidades,1),MATCH(_xlfn.XLOOKUP(Vendas!$D79,Produtos!$B$6:$B$66,Produtos!$E$6:$E$66),Desc_Categorias,0))</f>
        <v>0.25</v>
      </c>
      <c r="K79" s="31">
        <f>_xlfn.XLOOKUP(Vendas!$N79,Vendedores!$A$5:$A$9,Vendedores!$D$5:$D$9)</f>
        <v>0.15</v>
      </c>
      <c r="L79" s="31">
        <f>IF(Vendas!$J79&lt;=Vendas!$K79,Vendas!$J79,Vendas!$K79)</f>
        <v>0.15</v>
      </c>
      <c r="M79" s="12">
        <f>Vendas!$G79*Vendas!$F79</f>
        <v>560</v>
      </c>
      <c r="N79" s="9" t="s">
        <v>105</v>
      </c>
    </row>
    <row r="80" spans="1:14" ht="15.75" customHeight="1">
      <c r="A80" s="9">
        <f>MONTH(Vendas!$C80)</f>
        <v>8</v>
      </c>
      <c r="B80" s="28" t="str">
        <f>PROPER(TEXT(DATE(,Vendas!$A80,1),"Mmm"))</f>
        <v>Ago</v>
      </c>
      <c r="C80" s="29">
        <v>45147</v>
      </c>
      <c r="D80" s="28" t="s">
        <v>29</v>
      </c>
      <c r="E80" s="28" t="str">
        <f>_xlfn.XLOOKUP(Vendas!$D80,Produtos!$B$7:$B$66,Produtos!$E$7:$E$66)</f>
        <v>Vestuário</v>
      </c>
      <c r="F80" s="9">
        <v>5</v>
      </c>
      <c r="G80" s="30">
        <f>VLOOKUP(Vendas!$D80,Produtos!$B$6:$G$66,6,0)</f>
        <v>46.9</v>
      </c>
      <c r="H80" s="9">
        <f>_xlfn.SINGLE(_xlfn.XMATCH(Vendas!$E80,Desc_Categorias,0))</f>
        <v>3</v>
      </c>
      <c r="I80" s="31">
        <f>VLOOKUP(Vendas!$F80,Desc_TabelaToda,Vendas!$H80,TRUE)</f>
        <v>0.25</v>
      </c>
      <c r="J80" s="31">
        <f>INDEX(Desc_TabelaToda,MATCH(Vendas!$F80,Desc_Quantidades,1),MATCH(_xlfn.XLOOKUP(Vendas!$D80,Produtos!$B$6:$B$66,Produtos!$E$6:$E$66),Desc_Categorias,0))</f>
        <v>0.25</v>
      </c>
      <c r="K80" s="31">
        <f>_xlfn.XLOOKUP(Vendas!$N80,Vendedores!$A$5:$A$9,Vendedores!$D$5:$D$9)</f>
        <v>0.1</v>
      </c>
      <c r="L80" s="31">
        <f>IF(Vendas!$J80&lt;=Vendas!$K80,Vendas!$J80,Vendas!$K80)</f>
        <v>0.1</v>
      </c>
      <c r="M80" s="12">
        <f>Vendas!$G80*Vendas!$F80</f>
        <v>234.5</v>
      </c>
      <c r="N80" s="9" t="s">
        <v>108</v>
      </c>
    </row>
    <row r="81" spans="1:14" ht="15.75" customHeight="1">
      <c r="A81" s="9">
        <f>MONTH(Vendas!$C81)</f>
        <v>8</v>
      </c>
      <c r="B81" s="28" t="str">
        <f>PROPER(TEXT(DATE(,Vendas!$A81,1),"Mmm"))</f>
        <v>Ago</v>
      </c>
      <c r="C81" s="29">
        <v>45148</v>
      </c>
      <c r="D81" s="28" t="s">
        <v>81</v>
      </c>
      <c r="E81" s="28" t="str">
        <f>_xlfn.XLOOKUP(Vendas!$D81,Produtos!$B$7:$B$66,Produtos!$E$7:$E$66)</f>
        <v>Vestuário</v>
      </c>
      <c r="F81" s="9">
        <v>10</v>
      </c>
      <c r="G81" s="30">
        <f>VLOOKUP(Vendas!$D81,Produtos!$B$6:$G$66,6,0)</f>
        <v>289.89999999999998</v>
      </c>
      <c r="H81" s="9">
        <f>_xlfn.SINGLE(_xlfn.XMATCH(Vendas!$E81,Desc_Categorias,0))</f>
        <v>3</v>
      </c>
      <c r="I81" s="31">
        <f>VLOOKUP(Vendas!$F81,Desc_TabelaToda,Vendas!$H81,TRUE)</f>
        <v>0.3</v>
      </c>
      <c r="J81" s="31">
        <f>INDEX(Desc_TabelaToda,MATCH(Vendas!$F81,Desc_Quantidades,1),MATCH(_xlfn.XLOOKUP(Vendas!$D81,Produtos!$B$6:$B$66,Produtos!$E$6:$E$66),Desc_Categorias,0))</f>
        <v>0.3</v>
      </c>
      <c r="K81" s="31">
        <f>_xlfn.XLOOKUP(Vendas!$N81,Vendedores!$A$5:$A$9,Vendedores!$D$5:$D$9)</f>
        <v>0.15</v>
      </c>
      <c r="L81" s="31">
        <f>IF(Vendas!$J81&lt;=Vendas!$K81,Vendas!$J81,Vendas!$K81)</f>
        <v>0.15</v>
      </c>
      <c r="M81" s="12">
        <f>Vendas!$G81*Vendas!$F81</f>
        <v>2899</v>
      </c>
      <c r="N81" s="9" t="s">
        <v>105</v>
      </c>
    </row>
    <row r="82" spans="1:14" ht="15.75" customHeight="1">
      <c r="A82" s="9">
        <f>MONTH(Vendas!$C82)</f>
        <v>8</v>
      </c>
      <c r="B82" s="28" t="str">
        <f>PROPER(TEXT(DATE(,Vendas!$A82,1),"Mmm"))</f>
        <v>Ago</v>
      </c>
      <c r="C82" s="29">
        <v>45149</v>
      </c>
      <c r="D82" s="28" t="s">
        <v>34</v>
      </c>
      <c r="E82" s="28" t="str">
        <f>_xlfn.XLOOKUP(Vendas!$D82,Produtos!$B$7:$B$66,Produtos!$E$7:$E$66)</f>
        <v>Vestuário</v>
      </c>
      <c r="F82" s="9">
        <v>1</v>
      </c>
      <c r="G82" s="30">
        <f>VLOOKUP(Vendas!$D82,Produtos!$B$6:$G$66,6,0)</f>
        <v>42.5</v>
      </c>
      <c r="H82" s="9">
        <f>_xlfn.SINGLE(_xlfn.XMATCH(Vendas!$E82,Desc_Categorias,0))</f>
        <v>3</v>
      </c>
      <c r="I82" s="31">
        <f>VLOOKUP(Vendas!$F82,Desc_TabelaToda,Vendas!$H82,TRUE)</f>
        <v>0.1</v>
      </c>
      <c r="J82" s="31">
        <f>INDEX(Desc_TabelaToda,MATCH(Vendas!$F82,Desc_Quantidades,1),MATCH(_xlfn.XLOOKUP(Vendas!$D82,Produtos!$B$6:$B$66,Produtos!$E$6:$E$66),Desc_Categorias,0))</f>
        <v>0.1</v>
      </c>
      <c r="K82" s="31">
        <f>_xlfn.XLOOKUP(Vendas!$N82,Vendedores!$A$5:$A$9,Vendedores!$D$5:$D$9)</f>
        <v>0.1</v>
      </c>
      <c r="L82" s="31">
        <f>IF(Vendas!$J82&lt;=Vendas!$K82,Vendas!$J82,Vendas!$K82)</f>
        <v>0.1</v>
      </c>
      <c r="M82" s="12">
        <f>Vendas!$G82*Vendas!$F82</f>
        <v>42.5</v>
      </c>
      <c r="N82" s="9" t="s">
        <v>108</v>
      </c>
    </row>
    <row r="83" spans="1:14" ht="15.75" customHeight="1">
      <c r="A83" s="9">
        <f>MONTH(Vendas!$C83)</f>
        <v>8</v>
      </c>
      <c r="B83" s="28" t="str">
        <f>PROPER(TEXT(DATE(,Vendas!$A83,1),"Mmm"))</f>
        <v>Ago</v>
      </c>
      <c r="C83" s="29">
        <v>45150</v>
      </c>
      <c r="D83" s="28" t="s">
        <v>91</v>
      </c>
      <c r="E83" s="28" t="str">
        <f>_xlfn.XLOOKUP(Vendas!$D83,Produtos!$B$7:$B$66,Produtos!$E$7:$E$66)</f>
        <v>Calçado</v>
      </c>
      <c r="F83" s="9">
        <v>2</v>
      </c>
      <c r="G83" s="30">
        <f>VLOOKUP(Vendas!$D83,Produtos!$B$6:$G$66,6,0)</f>
        <v>89.9</v>
      </c>
      <c r="H83" s="9">
        <f>_xlfn.SINGLE(_xlfn.XMATCH(Vendas!$E83,Desc_Categorias,0))</f>
        <v>4</v>
      </c>
      <c r="I83" s="31">
        <f>VLOOKUP(Vendas!$F83,Desc_TabelaToda,Vendas!$H83,TRUE)</f>
        <v>0.1</v>
      </c>
      <c r="J83" s="31">
        <f>INDEX(Desc_TabelaToda,MATCH(Vendas!$F83,Desc_Quantidades,1),MATCH(_xlfn.XLOOKUP(Vendas!$D83,Produtos!$B$6:$B$66,Produtos!$E$6:$E$66),Desc_Categorias,0))</f>
        <v>0.1</v>
      </c>
      <c r="K83" s="31">
        <f>_xlfn.XLOOKUP(Vendas!$N83,Vendedores!$A$5:$A$9,Vendedores!$D$5:$D$9)</f>
        <v>0.15</v>
      </c>
      <c r="L83" s="31">
        <f>IF(Vendas!$J83&lt;=Vendas!$K83,Vendas!$J83,Vendas!$K83)</f>
        <v>0.1</v>
      </c>
      <c r="M83" s="12">
        <f>Vendas!$G83*Vendas!$F83</f>
        <v>179.8</v>
      </c>
      <c r="N83" s="9" t="s">
        <v>105</v>
      </c>
    </row>
    <row r="84" spans="1:14" ht="15.75" customHeight="1">
      <c r="A84" s="9">
        <f>MONTH(Vendas!$C84)</f>
        <v>8</v>
      </c>
      <c r="B84" s="28" t="str">
        <f>PROPER(TEXT(DATE(,Vendas!$A84,1),"Mmm"))</f>
        <v>Ago</v>
      </c>
      <c r="C84" s="29">
        <v>45151</v>
      </c>
      <c r="D84" s="28" t="s">
        <v>57</v>
      </c>
      <c r="E84" s="28" t="str">
        <f>_xlfn.XLOOKUP(Vendas!$D84,Produtos!$B$7:$B$66,Produtos!$E$7:$E$66)</f>
        <v>Calçado</v>
      </c>
      <c r="F84" s="9">
        <v>3</v>
      </c>
      <c r="G84" s="30">
        <f>VLOOKUP(Vendas!$D84,Produtos!$B$6:$G$66,6,0)</f>
        <v>255</v>
      </c>
      <c r="H84" s="9">
        <f>_xlfn.SINGLE(_xlfn.XMATCH(Vendas!$E84,Desc_Categorias,0))</f>
        <v>4</v>
      </c>
      <c r="I84" s="31">
        <f>VLOOKUP(Vendas!$F84,Desc_TabelaToda,Vendas!$H84,TRUE)</f>
        <v>0.15</v>
      </c>
      <c r="J84" s="31">
        <f>INDEX(Desc_TabelaToda,MATCH(Vendas!$F84,Desc_Quantidades,1),MATCH(_xlfn.XLOOKUP(Vendas!$D84,Produtos!$B$6:$B$66,Produtos!$E$6:$E$66),Desc_Categorias,0))</f>
        <v>0.15</v>
      </c>
      <c r="K84" s="31">
        <f>_xlfn.XLOOKUP(Vendas!$N84,Vendedores!$A$5:$A$9,Vendedores!$D$5:$D$9)</f>
        <v>0.2</v>
      </c>
      <c r="L84" s="31">
        <f>IF(Vendas!$J84&lt;=Vendas!$K84,Vendas!$J84,Vendas!$K84)</f>
        <v>0.15</v>
      </c>
      <c r="M84" s="12">
        <f>Vendas!$G84*Vendas!$F84</f>
        <v>765</v>
      </c>
      <c r="N84" s="9" t="s">
        <v>102</v>
      </c>
    </row>
    <row r="85" spans="1:14" ht="15.75" customHeight="1">
      <c r="A85" s="9">
        <f>MONTH(Vendas!$C85)</f>
        <v>8</v>
      </c>
      <c r="B85" s="28" t="str">
        <f>PROPER(TEXT(DATE(,Vendas!$A85,1),"Mmm"))</f>
        <v>Ago</v>
      </c>
      <c r="C85" s="29">
        <v>45152</v>
      </c>
      <c r="D85" s="28" t="s">
        <v>34</v>
      </c>
      <c r="E85" s="28" t="str">
        <f>_xlfn.XLOOKUP(Vendas!$D85,Produtos!$B$7:$B$66,Produtos!$E$7:$E$66)</f>
        <v>Vestuário</v>
      </c>
      <c r="F85" s="9">
        <v>6</v>
      </c>
      <c r="G85" s="30">
        <f>VLOOKUP(Vendas!$D85,Produtos!$B$6:$G$66,6,0)</f>
        <v>42.5</v>
      </c>
      <c r="H85" s="9">
        <f>_xlfn.SINGLE(_xlfn.XMATCH(Vendas!$E85,Desc_Categorias,0))</f>
        <v>3</v>
      </c>
      <c r="I85" s="31">
        <f>VLOOKUP(Vendas!$F85,Desc_TabelaToda,Vendas!$H85,TRUE)</f>
        <v>0.25</v>
      </c>
      <c r="J85" s="31">
        <f>INDEX(Desc_TabelaToda,MATCH(Vendas!$F85,Desc_Quantidades,1),MATCH(_xlfn.XLOOKUP(Vendas!$D85,Produtos!$B$6:$B$66,Produtos!$E$6:$E$66),Desc_Categorias,0))</f>
        <v>0.25</v>
      </c>
      <c r="K85" s="31">
        <f>_xlfn.XLOOKUP(Vendas!$N85,Vendedores!$A$5:$A$9,Vendedores!$D$5:$D$9)</f>
        <v>0.2</v>
      </c>
      <c r="L85" s="31">
        <f>IF(Vendas!$J85&lt;=Vendas!$K85,Vendas!$J85,Vendas!$K85)</f>
        <v>0.2</v>
      </c>
      <c r="M85" s="12">
        <f>Vendas!$G85*Vendas!$F85</f>
        <v>255</v>
      </c>
      <c r="N85" s="9" t="s">
        <v>111</v>
      </c>
    </row>
    <row r="86" spans="1:14" ht="15.75" customHeight="1">
      <c r="A86" s="9">
        <f>MONTH(Vendas!$C86)</f>
        <v>8</v>
      </c>
      <c r="B86" s="28" t="str">
        <f>PROPER(TEXT(DATE(,Vendas!$A86,1),"Mmm"))</f>
        <v>Ago</v>
      </c>
      <c r="C86" s="29">
        <v>45153</v>
      </c>
      <c r="D86" s="28" t="s">
        <v>33</v>
      </c>
      <c r="E86" s="28" t="str">
        <f>_xlfn.XLOOKUP(Vendas!$D86,Produtos!$B$7:$B$66,Produtos!$E$7:$E$66)</f>
        <v>Vestuário</v>
      </c>
      <c r="F86" s="9">
        <v>8</v>
      </c>
      <c r="G86" s="30">
        <f>VLOOKUP(Vendas!$D86,Produtos!$B$6:$G$66,6,0)</f>
        <v>39.9</v>
      </c>
      <c r="H86" s="9">
        <f>_xlfn.SINGLE(_xlfn.XMATCH(Vendas!$E86,Desc_Categorias,0))</f>
        <v>3</v>
      </c>
      <c r="I86" s="31">
        <f>VLOOKUP(Vendas!$F86,Desc_TabelaToda,Vendas!$H86,TRUE)</f>
        <v>0.25</v>
      </c>
      <c r="J86" s="31">
        <f>INDEX(Desc_TabelaToda,MATCH(Vendas!$F86,Desc_Quantidades,1),MATCH(_xlfn.XLOOKUP(Vendas!$D86,Produtos!$B$6:$B$66,Produtos!$E$6:$E$66),Desc_Categorias,0))</f>
        <v>0.25</v>
      </c>
      <c r="K86" s="31">
        <f>_xlfn.XLOOKUP(Vendas!$N86,Vendedores!$A$5:$A$9,Vendedores!$D$5:$D$9)</f>
        <v>0.15</v>
      </c>
      <c r="L86" s="31">
        <f>IF(Vendas!$J86&lt;=Vendas!$K86,Vendas!$J86,Vendas!$K86)</f>
        <v>0.15</v>
      </c>
      <c r="M86" s="12">
        <f>Vendas!$G86*Vendas!$F86</f>
        <v>319.2</v>
      </c>
      <c r="N86" s="9" t="s">
        <v>105</v>
      </c>
    </row>
    <row r="87" spans="1:14" ht="15.75" customHeight="1">
      <c r="A87" s="9"/>
      <c r="B87" s="9"/>
      <c r="C87" s="9"/>
      <c r="D87" s="9"/>
      <c r="E87" s="9"/>
    </row>
    <row r="88" spans="1:14" ht="15.75" customHeight="1">
      <c r="A88" s="9"/>
      <c r="B88" s="9"/>
      <c r="C88" s="9"/>
      <c r="D88" s="9"/>
      <c r="E88" s="9"/>
    </row>
    <row r="89" spans="1:14" ht="15.75" customHeight="1">
      <c r="A89" s="9"/>
      <c r="B89" s="9"/>
      <c r="C89" s="9"/>
      <c r="D89" s="9"/>
      <c r="E89" s="9"/>
    </row>
    <row r="90" spans="1:14" ht="15.75" customHeight="1">
      <c r="A90" s="9"/>
      <c r="B90" s="9"/>
      <c r="C90" s="9"/>
      <c r="D90" s="9"/>
      <c r="E90" s="9"/>
    </row>
    <row r="91" spans="1:14" ht="15.75" customHeight="1">
      <c r="A91" s="9"/>
      <c r="B91" s="9"/>
      <c r="C91" s="9"/>
      <c r="D91" s="9"/>
      <c r="E91" s="9"/>
    </row>
    <row r="92" spans="1:14" ht="15.75" customHeight="1">
      <c r="A92" s="9"/>
      <c r="B92" s="9"/>
      <c r="C92" s="9"/>
      <c r="D92" s="9"/>
      <c r="E92" s="9"/>
    </row>
    <row r="93" spans="1:14" ht="15.75" customHeight="1">
      <c r="A93" s="9"/>
      <c r="B93" s="9"/>
      <c r="C93" s="9"/>
      <c r="D93" s="9"/>
      <c r="E93" s="9"/>
    </row>
    <row r="94" spans="1:14" ht="15.75" customHeight="1">
      <c r="A94" s="9"/>
      <c r="B94" s="9"/>
      <c r="C94" s="9"/>
      <c r="D94" s="9"/>
      <c r="E94" s="9"/>
    </row>
    <row r="95" spans="1:14" ht="15.75" customHeight="1">
      <c r="A95" s="9"/>
      <c r="B95" s="9"/>
      <c r="C95" s="9"/>
      <c r="D95" s="9"/>
      <c r="E95" s="9"/>
    </row>
    <row r="96" spans="1:14" ht="15.75" customHeight="1">
      <c r="A96" s="9"/>
      <c r="B96" s="9"/>
      <c r="C96" s="9"/>
      <c r="D96" s="9"/>
      <c r="E96" s="9"/>
    </row>
    <row r="97" spans="1:5" ht="15.75" customHeight="1">
      <c r="A97" s="9"/>
      <c r="B97" s="9"/>
      <c r="C97" s="9"/>
      <c r="D97" s="9"/>
      <c r="E97" s="9"/>
    </row>
    <row r="98" spans="1:5" ht="15.75" customHeight="1">
      <c r="A98" s="9"/>
      <c r="B98" s="9"/>
      <c r="C98" s="9"/>
      <c r="D98" s="9"/>
      <c r="E98" s="9"/>
    </row>
    <row r="99" spans="1:5" ht="15.75" customHeight="1">
      <c r="A99" s="9"/>
      <c r="B99" s="9"/>
      <c r="C99" s="9"/>
      <c r="D99" s="9"/>
      <c r="E99" s="9"/>
    </row>
    <row r="100" spans="1:5" ht="15.75" customHeight="1">
      <c r="A100" s="9"/>
      <c r="B100" s="9"/>
      <c r="C100" s="9"/>
      <c r="D100" s="9"/>
      <c r="E100" s="9"/>
    </row>
    <row r="101" spans="1:5" ht="15.75" customHeight="1">
      <c r="A101" s="9"/>
      <c r="B101" s="9"/>
      <c r="C101" s="9"/>
      <c r="D101" s="9"/>
      <c r="E101" s="9"/>
    </row>
    <row r="102" spans="1:5" ht="15.75" customHeight="1">
      <c r="A102" s="9"/>
      <c r="B102" s="9"/>
      <c r="C102" s="9"/>
      <c r="D102" s="9"/>
      <c r="E102" s="9"/>
    </row>
    <row r="103" spans="1:5" ht="15.75" customHeight="1">
      <c r="A103" s="9"/>
      <c r="B103" s="9"/>
      <c r="C103" s="9"/>
      <c r="D103" s="9"/>
      <c r="E103" s="9"/>
    </row>
    <row r="104" spans="1:5" ht="15.75" customHeight="1">
      <c r="A104" s="9"/>
      <c r="B104" s="9"/>
      <c r="C104" s="9"/>
      <c r="D104" s="9"/>
      <c r="E104" s="9"/>
    </row>
    <row r="105" spans="1:5" ht="15.75" customHeight="1">
      <c r="A105" s="9"/>
      <c r="B105" s="9"/>
      <c r="C105" s="9"/>
      <c r="D105" s="9"/>
      <c r="E105" s="9"/>
    </row>
    <row r="106" spans="1:5" ht="15.75" customHeight="1">
      <c r="A106" s="9"/>
      <c r="B106" s="9"/>
      <c r="C106" s="9"/>
      <c r="D106" s="9"/>
      <c r="E106" s="9"/>
    </row>
    <row r="107" spans="1:5" ht="15.75" customHeight="1">
      <c r="A107" s="9"/>
      <c r="B107" s="9"/>
      <c r="C107" s="9"/>
      <c r="D107" s="9"/>
      <c r="E107" s="9"/>
    </row>
    <row r="108" spans="1:5" ht="15.75" customHeight="1">
      <c r="A108" s="9"/>
      <c r="B108" s="9"/>
      <c r="C108" s="9"/>
      <c r="D108" s="9"/>
      <c r="E108" s="9"/>
    </row>
    <row r="109" spans="1:5" ht="15.75" customHeight="1">
      <c r="A109" s="9"/>
      <c r="B109" s="9"/>
      <c r="C109" s="9"/>
      <c r="D109" s="9"/>
      <c r="E109" s="9"/>
    </row>
    <row r="110" spans="1:5" ht="15.75" customHeight="1">
      <c r="A110" s="9"/>
      <c r="B110" s="9"/>
      <c r="C110" s="9"/>
      <c r="D110" s="9"/>
      <c r="E110" s="9"/>
    </row>
    <row r="111" spans="1:5" ht="15.75" customHeight="1">
      <c r="A111" s="9"/>
      <c r="B111" s="9"/>
      <c r="C111" s="9"/>
      <c r="D111" s="9"/>
      <c r="E111" s="9"/>
    </row>
    <row r="112" spans="1:5" ht="15.75" customHeight="1">
      <c r="A112" s="9"/>
      <c r="B112" s="9"/>
      <c r="C112" s="9"/>
      <c r="D112" s="9"/>
      <c r="E112" s="9"/>
    </row>
    <row r="113" spans="1:5" ht="15.75" customHeight="1">
      <c r="A113" s="9"/>
      <c r="B113" s="9"/>
      <c r="C113" s="9"/>
      <c r="D113" s="9"/>
      <c r="E113" s="9"/>
    </row>
    <row r="114" spans="1:5" ht="15.75" customHeight="1">
      <c r="A114" s="9"/>
      <c r="B114" s="9"/>
      <c r="C114" s="9"/>
      <c r="D114" s="9"/>
      <c r="E114" s="9"/>
    </row>
    <row r="115" spans="1:5" ht="15.75" customHeight="1">
      <c r="A115" s="9"/>
      <c r="B115" s="9"/>
      <c r="C115" s="9"/>
      <c r="D115" s="9"/>
      <c r="E115" s="9"/>
    </row>
    <row r="116" spans="1:5" ht="15.75" customHeight="1">
      <c r="A116" s="9"/>
      <c r="B116" s="9"/>
      <c r="C116" s="9"/>
      <c r="D116" s="9"/>
      <c r="E116" s="9"/>
    </row>
    <row r="117" spans="1:5" ht="15.75" customHeight="1">
      <c r="A117" s="9"/>
      <c r="B117" s="9"/>
      <c r="C117" s="9"/>
      <c r="D117" s="9"/>
      <c r="E117" s="9"/>
    </row>
    <row r="118" spans="1:5" ht="15.75" customHeight="1">
      <c r="A118" s="9"/>
      <c r="B118" s="9"/>
      <c r="C118" s="9"/>
      <c r="D118" s="9"/>
      <c r="E118" s="9"/>
    </row>
    <row r="119" spans="1:5" ht="15.75" customHeight="1">
      <c r="A119" s="9"/>
      <c r="B119" s="9"/>
      <c r="C119" s="9"/>
      <c r="D119" s="9"/>
      <c r="E119" s="9"/>
    </row>
    <row r="120" spans="1:5" ht="15.75" customHeight="1">
      <c r="A120" s="9"/>
      <c r="B120" s="9"/>
      <c r="C120" s="9"/>
      <c r="D120" s="9"/>
      <c r="E120" s="9"/>
    </row>
    <row r="121" spans="1:5" ht="15.75" customHeight="1">
      <c r="A121" s="9"/>
      <c r="B121" s="9"/>
      <c r="C121" s="9"/>
      <c r="D121" s="9"/>
      <c r="E121" s="9"/>
    </row>
    <row r="122" spans="1:5" ht="15.75" customHeight="1">
      <c r="A122" s="9"/>
      <c r="B122" s="9"/>
      <c r="C122" s="9"/>
      <c r="D122" s="9"/>
      <c r="E122" s="9"/>
    </row>
    <row r="123" spans="1:5" ht="15.75" customHeight="1">
      <c r="A123" s="9"/>
      <c r="B123" s="9"/>
      <c r="C123" s="9"/>
      <c r="D123" s="9"/>
      <c r="E123" s="9"/>
    </row>
    <row r="124" spans="1:5" ht="15.75" customHeight="1">
      <c r="A124" s="9"/>
      <c r="B124" s="9"/>
      <c r="C124" s="9"/>
      <c r="D124" s="9"/>
      <c r="E124" s="9"/>
    </row>
    <row r="125" spans="1:5" ht="15.75" customHeight="1">
      <c r="A125" s="9"/>
      <c r="B125" s="9"/>
      <c r="C125" s="9"/>
      <c r="D125" s="9"/>
      <c r="E125" s="9"/>
    </row>
    <row r="126" spans="1:5" ht="15.75" customHeight="1">
      <c r="A126" s="9"/>
      <c r="B126" s="9"/>
      <c r="C126" s="9"/>
      <c r="D126" s="9"/>
      <c r="E126" s="9"/>
    </row>
    <row r="127" spans="1:5" ht="15.75" customHeight="1">
      <c r="A127" s="9"/>
      <c r="B127" s="9"/>
      <c r="C127" s="9"/>
      <c r="D127" s="9"/>
      <c r="E127" s="9"/>
    </row>
    <row r="128" spans="1:5" ht="15.75" customHeight="1">
      <c r="A128" s="9"/>
      <c r="B128" s="9"/>
      <c r="C128" s="9"/>
      <c r="D128" s="9"/>
      <c r="E128" s="9"/>
    </row>
    <row r="129" spans="1:5" ht="15.75" customHeight="1">
      <c r="A129" s="9"/>
      <c r="B129" s="9"/>
      <c r="C129" s="9"/>
      <c r="D129" s="9"/>
      <c r="E129" s="9"/>
    </row>
    <row r="130" spans="1:5" ht="15.75" customHeight="1">
      <c r="A130" s="9"/>
      <c r="B130" s="9"/>
      <c r="C130" s="9"/>
      <c r="D130" s="9"/>
      <c r="E130" s="9"/>
    </row>
    <row r="131" spans="1:5" ht="15.75" customHeight="1">
      <c r="A131" s="9"/>
      <c r="B131" s="9"/>
      <c r="C131" s="9"/>
      <c r="D131" s="9"/>
      <c r="E131" s="9"/>
    </row>
    <row r="132" spans="1:5" ht="15.75" customHeight="1">
      <c r="A132" s="9"/>
      <c r="B132" s="9"/>
      <c r="C132" s="9"/>
      <c r="D132" s="9"/>
      <c r="E132" s="9"/>
    </row>
    <row r="133" spans="1:5" ht="15.75" customHeight="1">
      <c r="A133" s="9"/>
      <c r="B133" s="9"/>
      <c r="C133" s="9"/>
      <c r="D133" s="9"/>
      <c r="E133" s="9"/>
    </row>
    <row r="134" spans="1:5" ht="15.75" customHeight="1">
      <c r="A134" s="9"/>
      <c r="B134" s="9"/>
      <c r="C134" s="9"/>
      <c r="D134" s="9"/>
      <c r="E134" s="9"/>
    </row>
    <row r="135" spans="1:5" ht="15.75" customHeight="1">
      <c r="A135" s="9"/>
      <c r="B135" s="9"/>
      <c r="C135" s="9"/>
      <c r="D135" s="9"/>
      <c r="E135" s="9"/>
    </row>
    <row r="136" spans="1:5" ht="15.75" customHeight="1">
      <c r="A136" s="9"/>
      <c r="B136" s="9"/>
      <c r="C136" s="9"/>
      <c r="D136" s="9"/>
      <c r="E136" s="9"/>
    </row>
    <row r="137" spans="1:5" ht="15.75" customHeight="1">
      <c r="A137" s="9"/>
      <c r="B137" s="9"/>
      <c r="C137" s="9"/>
      <c r="D137" s="9"/>
      <c r="E137" s="9"/>
    </row>
    <row r="138" spans="1:5" ht="15.75" customHeight="1">
      <c r="A138" s="9"/>
      <c r="B138" s="9"/>
      <c r="C138" s="9"/>
      <c r="D138" s="9"/>
      <c r="E138" s="9"/>
    </row>
    <row r="139" spans="1:5" ht="15.75" customHeight="1">
      <c r="A139" s="9"/>
      <c r="B139" s="9"/>
      <c r="C139" s="9"/>
      <c r="D139" s="9"/>
      <c r="E139" s="9"/>
    </row>
    <row r="140" spans="1:5" ht="15.75" customHeight="1">
      <c r="A140" s="9"/>
      <c r="B140" s="9"/>
      <c r="C140" s="9"/>
      <c r="D140" s="9"/>
      <c r="E140" s="9"/>
    </row>
    <row r="141" spans="1:5" ht="15.75" customHeight="1">
      <c r="A141" s="9"/>
      <c r="B141" s="9"/>
      <c r="C141" s="9"/>
      <c r="D141" s="9"/>
      <c r="E141" s="9"/>
    </row>
    <row r="142" spans="1:5" ht="15.75" customHeight="1">
      <c r="A142" s="9"/>
      <c r="B142" s="9"/>
      <c r="C142" s="9"/>
      <c r="D142" s="9"/>
      <c r="E142" s="9"/>
    </row>
    <row r="143" spans="1:5" ht="15.75" customHeight="1">
      <c r="A143" s="9"/>
      <c r="B143" s="9"/>
      <c r="C143" s="9"/>
      <c r="D143" s="9"/>
      <c r="E143" s="9"/>
    </row>
    <row r="144" spans="1:5" ht="15.75" customHeight="1">
      <c r="A144" s="9"/>
      <c r="B144" s="9"/>
      <c r="C144" s="9"/>
      <c r="D144" s="9"/>
      <c r="E144" s="9"/>
    </row>
    <row r="145" spans="1:5" ht="15.75" customHeight="1">
      <c r="A145" s="9"/>
      <c r="B145" s="9"/>
      <c r="C145" s="9"/>
      <c r="D145" s="9"/>
      <c r="E145" s="9"/>
    </row>
    <row r="146" spans="1:5" ht="15.75" customHeight="1">
      <c r="A146" s="9"/>
      <c r="B146" s="9"/>
      <c r="C146" s="9"/>
      <c r="D146" s="9"/>
      <c r="E146" s="9"/>
    </row>
    <row r="147" spans="1:5" ht="15.75" customHeight="1">
      <c r="A147" s="9"/>
      <c r="B147" s="9"/>
      <c r="C147" s="9"/>
      <c r="D147" s="9"/>
      <c r="E147" s="9"/>
    </row>
    <row r="148" spans="1:5" ht="15.75" customHeight="1">
      <c r="A148" s="9"/>
      <c r="B148" s="9"/>
      <c r="C148" s="9"/>
      <c r="D148" s="9"/>
      <c r="E148" s="9"/>
    </row>
    <row r="149" spans="1:5" ht="15.75" customHeight="1">
      <c r="A149" s="9"/>
      <c r="B149" s="9"/>
      <c r="C149" s="9"/>
      <c r="D149" s="9"/>
      <c r="E149" s="9"/>
    </row>
    <row r="150" spans="1:5" ht="15.75" customHeight="1">
      <c r="A150" s="9"/>
      <c r="B150" s="9"/>
      <c r="C150" s="9"/>
      <c r="D150" s="9"/>
      <c r="E150" s="9"/>
    </row>
    <row r="151" spans="1:5" ht="15.75" customHeight="1">
      <c r="A151" s="9"/>
      <c r="B151" s="9"/>
      <c r="C151" s="9"/>
      <c r="D151" s="9"/>
      <c r="E151" s="9"/>
    </row>
    <row r="152" spans="1:5" ht="15.75" customHeight="1">
      <c r="A152" s="9"/>
      <c r="B152" s="9"/>
      <c r="C152" s="9"/>
      <c r="D152" s="9"/>
      <c r="E152" s="9"/>
    </row>
    <row r="153" spans="1:5" ht="15.75" customHeight="1">
      <c r="A153" s="9"/>
      <c r="B153" s="9"/>
      <c r="C153" s="9"/>
      <c r="D153" s="9"/>
      <c r="E153" s="9"/>
    </row>
    <row r="154" spans="1:5" ht="15.75" customHeight="1">
      <c r="A154" s="9"/>
      <c r="B154" s="9"/>
      <c r="C154" s="9"/>
      <c r="D154" s="9"/>
      <c r="E154" s="9"/>
    </row>
    <row r="155" spans="1:5" ht="15.75" customHeight="1">
      <c r="A155" s="9"/>
      <c r="B155" s="9"/>
      <c r="C155" s="9"/>
      <c r="D155" s="9"/>
      <c r="E155" s="9"/>
    </row>
    <row r="156" spans="1:5" ht="15.75" customHeight="1">
      <c r="A156" s="9"/>
      <c r="B156" s="9"/>
      <c r="C156" s="9"/>
      <c r="D156" s="9"/>
      <c r="E156" s="9"/>
    </row>
    <row r="157" spans="1:5" ht="15.75" customHeight="1">
      <c r="A157" s="9"/>
      <c r="B157" s="9"/>
      <c r="C157" s="9"/>
      <c r="D157" s="9"/>
      <c r="E157" s="9"/>
    </row>
    <row r="158" spans="1:5" ht="15.75" customHeight="1">
      <c r="A158" s="9"/>
      <c r="B158" s="9"/>
      <c r="C158" s="9"/>
      <c r="D158" s="9"/>
      <c r="E158" s="9"/>
    </row>
    <row r="159" spans="1:5" ht="15.75" customHeight="1">
      <c r="A159" s="9"/>
      <c r="B159" s="9"/>
      <c r="C159" s="9"/>
      <c r="D159" s="9"/>
      <c r="E159" s="9"/>
    </row>
    <row r="160" spans="1:5" ht="15.75" customHeight="1">
      <c r="A160" s="9"/>
      <c r="B160" s="9"/>
      <c r="C160" s="9"/>
      <c r="D160" s="9"/>
      <c r="E160" s="9"/>
    </row>
    <row r="161" spans="1:5" ht="15.75" customHeight="1">
      <c r="A161" s="9"/>
      <c r="B161" s="9"/>
      <c r="C161" s="9"/>
      <c r="D161" s="9"/>
      <c r="E161" s="9"/>
    </row>
    <row r="162" spans="1:5" ht="15.75" customHeight="1">
      <c r="A162" s="9"/>
      <c r="B162" s="9"/>
      <c r="C162" s="9"/>
      <c r="D162" s="9"/>
      <c r="E162" s="9"/>
    </row>
    <row r="163" spans="1:5" ht="15.75" customHeight="1">
      <c r="A163" s="9"/>
      <c r="B163" s="9"/>
      <c r="C163" s="9"/>
      <c r="D163" s="9"/>
      <c r="E163" s="9"/>
    </row>
    <row r="164" spans="1:5" ht="15.75" customHeight="1">
      <c r="A164" s="9"/>
      <c r="B164" s="9"/>
      <c r="C164" s="9"/>
      <c r="D164" s="9"/>
      <c r="E164" s="9"/>
    </row>
    <row r="165" spans="1:5" ht="15.75" customHeight="1">
      <c r="A165" s="9"/>
      <c r="B165" s="9"/>
      <c r="C165" s="9"/>
      <c r="D165" s="9"/>
      <c r="E165" s="9"/>
    </row>
    <row r="166" spans="1:5" ht="15.75" customHeight="1">
      <c r="A166" s="9"/>
      <c r="B166" s="9"/>
      <c r="C166" s="9"/>
      <c r="D166" s="9"/>
      <c r="E166" s="9"/>
    </row>
    <row r="167" spans="1:5" ht="15.75" customHeight="1">
      <c r="A167" s="9"/>
      <c r="B167" s="9"/>
      <c r="C167" s="9"/>
      <c r="D167" s="9"/>
      <c r="E167" s="9"/>
    </row>
    <row r="168" spans="1:5" ht="15.75" customHeight="1">
      <c r="A168" s="9"/>
      <c r="B168" s="9"/>
      <c r="C168" s="9"/>
      <c r="D168" s="9"/>
      <c r="E168" s="9"/>
    </row>
    <row r="169" spans="1:5" ht="15.75" customHeight="1">
      <c r="A169" s="9"/>
      <c r="B169" s="9"/>
      <c r="C169" s="9"/>
      <c r="D169" s="9"/>
      <c r="E169" s="9"/>
    </row>
    <row r="170" spans="1:5" ht="15.75" customHeight="1">
      <c r="A170" s="9"/>
      <c r="B170" s="9"/>
      <c r="C170" s="9"/>
      <c r="D170" s="9"/>
      <c r="E170" s="9"/>
    </row>
    <row r="171" spans="1:5" ht="15.75" customHeight="1">
      <c r="A171" s="9"/>
      <c r="B171" s="9"/>
      <c r="C171" s="9"/>
      <c r="D171" s="9"/>
      <c r="E171" s="9"/>
    </row>
    <row r="172" spans="1:5" ht="15.75" customHeight="1">
      <c r="A172" s="9"/>
      <c r="B172" s="9"/>
      <c r="C172" s="9"/>
      <c r="D172" s="9"/>
      <c r="E172" s="9"/>
    </row>
    <row r="173" spans="1:5" ht="15.75" customHeight="1">
      <c r="A173" s="9"/>
      <c r="B173" s="9"/>
      <c r="C173" s="9"/>
      <c r="D173" s="9"/>
      <c r="E173" s="9"/>
    </row>
    <row r="174" spans="1:5" ht="15.75" customHeight="1">
      <c r="A174" s="9"/>
      <c r="B174" s="9"/>
      <c r="C174" s="9"/>
      <c r="D174" s="9"/>
      <c r="E174" s="9"/>
    </row>
    <row r="175" spans="1:5" ht="15.75" customHeight="1">
      <c r="A175" s="9"/>
      <c r="B175" s="9"/>
      <c r="C175" s="9"/>
      <c r="D175" s="9"/>
      <c r="E175" s="9"/>
    </row>
    <row r="176" spans="1:5" ht="15.75" customHeight="1">
      <c r="A176" s="9"/>
      <c r="B176" s="9"/>
      <c r="C176" s="9"/>
      <c r="D176" s="9"/>
      <c r="E176" s="9"/>
    </row>
    <row r="177" spans="1:5" ht="15.75" customHeight="1">
      <c r="A177" s="9"/>
      <c r="B177" s="9"/>
      <c r="C177" s="9"/>
      <c r="D177" s="9"/>
      <c r="E177" s="9"/>
    </row>
    <row r="178" spans="1:5" ht="15.75" customHeight="1">
      <c r="A178" s="9"/>
      <c r="B178" s="9"/>
      <c r="C178" s="9"/>
      <c r="D178" s="9"/>
      <c r="E178" s="9"/>
    </row>
    <row r="179" spans="1:5" ht="15.75" customHeight="1">
      <c r="A179" s="9"/>
      <c r="B179" s="9"/>
      <c r="C179" s="9"/>
      <c r="D179" s="9"/>
      <c r="E179" s="9"/>
    </row>
    <row r="180" spans="1:5" ht="15.75" customHeight="1">
      <c r="A180" s="9"/>
      <c r="B180" s="9"/>
      <c r="C180" s="9"/>
      <c r="D180" s="9"/>
      <c r="E180" s="9"/>
    </row>
    <row r="181" spans="1:5" ht="15.75" customHeight="1">
      <c r="A181" s="9"/>
      <c r="B181" s="9"/>
      <c r="C181" s="9"/>
      <c r="D181" s="9"/>
      <c r="E181" s="9"/>
    </row>
    <row r="182" spans="1:5" ht="15.75" customHeight="1">
      <c r="A182" s="9"/>
      <c r="B182" s="9"/>
      <c r="C182" s="9"/>
      <c r="D182" s="9"/>
      <c r="E182" s="9"/>
    </row>
    <row r="183" spans="1:5" ht="15.75" customHeight="1">
      <c r="A183" s="9"/>
      <c r="B183" s="9"/>
      <c r="C183" s="9"/>
      <c r="D183" s="9"/>
      <c r="E183" s="9"/>
    </row>
    <row r="184" spans="1:5" ht="15.75" customHeight="1">
      <c r="A184" s="9"/>
      <c r="B184" s="9"/>
      <c r="C184" s="9"/>
      <c r="D184" s="9"/>
      <c r="E184" s="9"/>
    </row>
    <row r="185" spans="1:5" ht="15.75" customHeight="1">
      <c r="A185" s="9"/>
      <c r="B185" s="9"/>
      <c r="C185" s="9"/>
      <c r="D185" s="9"/>
      <c r="E185" s="9"/>
    </row>
    <row r="186" spans="1:5" ht="15.75" customHeight="1">
      <c r="A186" s="9"/>
      <c r="B186" s="9"/>
      <c r="C186" s="9"/>
      <c r="D186" s="9"/>
      <c r="E186" s="9"/>
    </row>
    <row r="187" spans="1:5" ht="15.75" customHeight="1">
      <c r="A187" s="9"/>
      <c r="B187" s="9"/>
      <c r="C187" s="9"/>
      <c r="D187" s="9"/>
      <c r="E187" s="9"/>
    </row>
    <row r="188" spans="1:5" ht="15.75" customHeight="1">
      <c r="A188" s="9"/>
      <c r="B188" s="9"/>
      <c r="C188" s="9"/>
      <c r="D188" s="9"/>
      <c r="E188" s="9"/>
    </row>
    <row r="189" spans="1:5" ht="15.75" customHeight="1">
      <c r="A189" s="9"/>
      <c r="B189" s="9"/>
      <c r="C189" s="9"/>
      <c r="D189" s="9"/>
      <c r="E189" s="9"/>
    </row>
    <row r="190" spans="1:5" ht="15.75" customHeight="1">
      <c r="A190" s="9"/>
      <c r="B190" s="9"/>
      <c r="C190" s="9"/>
      <c r="D190" s="9"/>
      <c r="E190" s="9"/>
    </row>
    <row r="191" spans="1:5" ht="15.75" customHeight="1">
      <c r="A191" s="9"/>
      <c r="B191" s="9"/>
      <c r="C191" s="9"/>
      <c r="D191" s="9"/>
      <c r="E191" s="9"/>
    </row>
    <row r="192" spans="1:5" ht="15.75" customHeight="1">
      <c r="A192" s="9"/>
      <c r="B192" s="9"/>
      <c r="C192" s="9"/>
      <c r="D192" s="9"/>
      <c r="E192" s="9"/>
    </row>
    <row r="193" spans="1:5" ht="15.75" customHeight="1">
      <c r="A193" s="9"/>
      <c r="B193" s="9"/>
      <c r="C193" s="9"/>
      <c r="D193" s="9"/>
      <c r="E193" s="9"/>
    </row>
    <row r="194" spans="1:5" ht="15.75" customHeight="1">
      <c r="A194" s="9"/>
      <c r="B194" s="9"/>
      <c r="C194" s="9"/>
      <c r="D194" s="9"/>
      <c r="E194" s="9"/>
    </row>
    <row r="195" spans="1:5" ht="15.75" customHeight="1">
      <c r="A195" s="9"/>
      <c r="B195" s="9"/>
      <c r="C195" s="9"/>
      <c r="D195" s="9"/>
      <c r="E195" s="9"/>
    </row>
    <row r="196" spans="1:5" ht="15.75" customHeight="1">
      <c r="A196" s="9"/>
      <c r="B196" s="9"/>
      <c r="C196" s="9"/>
      <c r="D196" s="9"/>
      <c r="E196" s="9"/>
    </row>
    <row r="197" spans="1:5" ht="15.75" customHeight="1">
      <c r="A197" s="9"/>
      <c r="B197" s="9"/>
      <c r="C197" s="9"/>
      <c r="D197" s="9"/>
      <c r="E197" s="9"/>
    </row>
    <row r="198" spans="1:5" ht="15.75" customHeight="1">
      <c r="A198" s="9"/>
      <c r="B198" s="9"/>
      <c r="C198" s="9"/>
      <c r="D198" s="9"/>
      <c r="E198" s="9"/>
    </row>
    <row r="199" spans="1:5" ht="15.75" customHeight="1">
      <c r="A199" s="9"/>
      <c r="B199" s="9"/>
      <c r="C199" s="9"/>
      <c r="D199" s="9"/>
      <c r="E199" s="9"/>
    </row>
    <row r="200" spans="1:5" ht="15.75" customHeight="1">
      <c r="A200" s="9"/>
      <c r="B200" s="9"/>
      <c r="C200" s="9"/>
      <c r="D200" s="9"/>
      <c r="E200" s="9"/>
    </row>
    <row r="201" spans="1:5" ht="15.75" customHeight="1">
      <c r="A201" s="9"/>
      <c r="B201" s="9"/>
      <c r="C201" s="9"/>
      <c r="D201" s="9"/>
      <c r="E201" s="9"/>
    </row>
    <row r="202" spans="1:5" ht="15.75" customHeight="1">
      <c r="A202" s="9"/>
      <c r="B202" s="9"/>
      <c r="C202" s="9"/>
      <c r="D202" s="9"/>
      <c r="E202" s="9"/>
    </row>
    <row r="203" spans="1:5" ht="15.75" customHeight="1">
      <c r="A203" s="9"/>
      <c r="B203" s="9"/>
      <c r="C203" s="9"/>
      <c r="D203" s="9"/>
      <c r="E203" s="9"/>
    </row>
    <row r="204" spans="1:5" ht="15.75" customHeight="1">
      <c r="A204" s="9"/>
      <c r="B204" s="9"/>
      <c r="C204" s="9"/>
      <c r="D204" s="9"/>
      <c r="E204" s="9"/>
    </row>
    <row r="205" spans="1:5" ht="15.75" customHeight="1">
      <c r="A205" s="9"/>
      <c r="B205" s="9"/>
      <c r="C205" s="9"/>
      <c r="D205" s="9"/>
      <c r="E205" s="9"/>
    </row>
    <row r="206" spans="1:5" ht="15.75" customHeight="1">
      <c r="A206" s="9"/>
      <c r="B206" s="9"/>
      <c r="C206" s="9"/>
      <c r="D206" s="9"/>
      <c r="E206" s="9"/>
    </row>
    <row r="207" spans="1:5" ht="15.75" customHeight="1">
      <c r="A207" s="9"/>
      <c r="B207" s="9"/>
      <c r="C207" s="9"/>
      <c r="D207" s="9"/>
      <c r="E207" s="9"/>
    </row>
    <row r="208" spans="1:5" ht="15.75" customHeight="1">
      <c r="A208" s="9"/>
      <c r="B208" s="9"/>
      <c r="C208" s="9"/>
      <c r="D208" s="9"/>
      <c r="E208" s="9"/>
    </row>
    <row r="209" spans="1:5" ht="15.75" customHeight="1">
      <c r="A209" s="9"/>
      <c r="B209" s="9"/>
      <c r="C209" s="9"/>
      <c r="D209" s="9"/>
      <c r="E209" s="9"/>
    </row>
    <row r="210" spans="1:5" ht="15.75" customHeight="1">
      <c r="A210" s="9"/>
      <c r="B210" s="9"/>
      <c r="C210" s="9"/>
      <c r="D210" s="9"/>
      <c r="E210" s="9"/>
    </row>
    <row r="211" spans="1:5" ht="15.75" customHeight="1">
      <c r="A211" s="9"/>
      <c r="B211" s="9"/>
      <c r="C211" s="9"/>
      <c r="D211" s="9"/>
      <c r="E211" s="9"/>
    </row>
    <row r="212" spans="1:5" ht="15.75" customHeight="1">
      <c r="A212" s="9"/>
      <c r="B212" s="9"/>
      <c r="C212" s="9"/>
      <c r="D212" s="9"/>
      <c r="E212" s="9"/>
    </row>
    <row r="213" spans="1:5" ht="15.75" customHeight="1">
      <c r="A213" s="9"/>
      <c r="B213" s="9"/>
      <c r="C213" s="9"/>
      <c r="D213" s="9"/>
      <c r="E213" s="9"/>
    </row>
    <row r="214" spans="1:5" ht="15.75" customHeight="1">
      <c r="A214" s="9"/>
      <c r="B214" s="9"/>
      <c r="C214" s="9"/>
      <c r="D214" s="9"/>
      <c r="E214" s="9"/>
    </row>
    <row r="215" spans="1:5" ht="15.75" customHeight="1">
      <c r="A215" s="9"/>
      <c r="B215" s="9"/>
      <c r="C215" s="9"/>
      <c r="D215" s="9"/>
      <c r="E215" s="9"/>
    </row>
    <row r="216" spans="1:5" ht="15.75" customHeight="1">
      <c r="A216" s="9"/>
      <c r="B216" s="9"/>
      <c r="C216" s="9"/>
      <c r="D216" s="9"/>
      <c r="E216" s="9"/>
    </row>
    <row r="217" spans="1:5" ht="15.75" customHeight="1">
      <c r="A217" s="9"/>
      <c r="B217" s="9"/>
      <c r="C217" s="9"/>
      <c r="D217" s="9"/>
      <c r="E217" s="9"/>
    </row>
    <row r="218" spans="1:5" ht="15.75" customHeight="1">
      <c r="A218" s="9"/>
      <c r="B218" s="9"/>
      <c r="C218" s="9"/>
      <c r="D218" s="9"/>
      <c r="E218" s="9"/>
    </row>
    <row r="219" spans="1:5" ht="15.75" customHeight="1">
      <c r="A219" s="9"/>
      <c r="B219" s="9"/>
      <c r="C219" s="9"/>
      <c r="D219" s="9"/>
      <c r="E219" s="9"/>
    </row>
    <row r="220" spans="1:5" ht="15.75" customHeight="1">
      <c r="A220" s="9"/>
      <c r="B220" s="9"/>
      <c r="C220" s="9"/>
      <c r="D220" s="9"/>
      <c r="E220" s="9"/>
    </row>
    <row r="221" spans="1:5" ht="15.75" customHeight="1">
      <c r="A221" s="9"/>
      <c r="B221" s="9"/>
      <c r="C221" s="9"/>
      <c r="D221" s="9"/>
      <c r="E221" s="9"/>
    </row>
    <row r="222" spans="1:5" ht="15.75" customHeight="1">
      <c r="A222" s="9"/>
      <c r="B222" s="9"/>
      <c r="C222" s="9"/>
      <c r="D222" s="9"/>
      <c r="E222" s="9"/>
    </row>
    <row r="223" spans="1:5" ht="15.75" customHeight="1">
      <c r="A223" s="9"/>
      <c r="B223" s="9"/>
      <c r="C223" s="9"/>
      <c r="D223" s="9"/>
      <c r="E223" s="9"/>
    </row>
    <row r="224" spans="1:5" ht="15.75" customHeight="1">
      <c r="A224" s="9"/>
      <c r="B224" s="9"/>
      <c r="C224" s="9"/>
      <c r="D224" s="9"/>
      <c r="E224" s="9"/>
    </row>
    <row r="225" spans="1:5" ht="15.75" customHeight="1">
      <c r="A225" s="9"/>
      <c r="B225" s="9"/>
      <c r="C225" s="9"/>
      <c r="D225" s="9"/>
      <c r="E225" s="9"/>
    </row>
    <row r="226" spans="1:5" ht="15.75" customHeight="1">
      <c r="A226" s="9"/>
      <c r="B226" s="9"/>
      <c r="C226" s="9"/>
      <c r="D226" s="9"/>
      <c r="E226" s="9"/>
    </row>
    <row r="227" spans="1:5" ht="15.75" customHeight="1">
      <c r="A227" s="9"/>
      <c r="B227" s="9"/>
      <c r="C227" s="9"/>
      <c r="D227" s="9"/>
      <c r="E227" s="9"/>
    </row>
    <row r="228" spans="1:5" ht="15.75" customHeight="1">
      <c r="A228" s="9"/>
      <c r="B228" s="9"/>
      <c r="C228" s="9"/>
      <c r="D228" s="9"/>
      <c r="E228" s="9"/>
    </row>
    <row r="229" spans="1:5" ht="15.75" customHeight="1">
      <c r="A229" s="9"/>
      <c r="B229" s="9"/>
      <c r="C229" s="9"/>
      <c r="D229" s="9"/>
      <c r="E229" s="9"/>
    </row>
    <row r="230" spans="1:5" ht="15.75" customHeight="1">
      <c r="A230" s="9"/>
      <c r="B230" s="9"/>
      <c r="C230" s="9"/>
      <c r="D230" s="9"/>
      <c r="E230" s="9"/>
    </row>
    <row r="231" spans="1:5" ht="15.75" customHeight="1">
      <c r="A231" s="9"/>
      <c r="B231" s="9"/>
      <c r="C231" s="9"/>
      <c r="D231" s="9"/>
      <c r="E231" s="9"/>
    </row>
    <row r="232" spans="1:5" ht="15.75" customHeight="1">
      <c r="A232" s="9"/>
      <c r="B232" s="9"/>
      <c r="C232" s="9"/>
      <c r="D232" s="9"/>
      <c r="E232" s="9"/>
    </row>
    <row r="233" spans="1:5" ht="15.75" customHeight="1">
      <c r="A233" s="9"/>
      <c r="B233" s="9"/>
      <c r="C233" s="9"/>
      <c r="D233" s="9"/>
      <c r="E233" s="9"/>
    </row>
    <row r="234" spans="1:5" ht="15.75" customHeight="1">
      <c r="A234" s="9"/>
      <c r="B234" s="9"/>
      <c r="C234" s="9"/>
      <c r="D234" s="9"/>
      <c r="E234" s="9"/>
    </row>
    <row r="235" spans="1:5" ht="15.75" customHeight="1">
      <c r="A235" s="9"/>
      <c r="B235" s="9"/>
      <c r="C235" s="9"/>
      <c r="D235" s="9"/>
      <c r="E235" s="9"/>
    </row>
    <row r="236" spans="1:5" ht="15.75" customHeight="1">
      <c r="A236" s="9"/>
      <c r="B236" s="9"/>
      <c r="C236" s="9"/>
      <c r="D236" s="9"/>
      <c r="E236" s="9"/>
    </row>
    <row r="237" spans="1:5" ht="15.75" customHeight="1">
      <c r="A237" s="9"/>
      <c r="B237" s="9"/>
      <c r="C237" s="9"/>
      <c r="D237" s="9"/>
      <c r="E237" s="9"/>
    </row>
    <row r="238" spans="1:5" ht="15.75" customHeight="1">
      <c r="A238" s="9"/>
      <c r="B238" s="9"/>
      <c r="C238" s="9"/>
      <c r="D238" s="9"/>
      <c r="E238" s="9"/>
    </row>
    <row r="239" spans="1:5" ht="15.75" customHeight="1">
      <c r="A239" s="9"/>
      <c r="B239" s="9"/>
      <c r="C239" s="9"/>
      <c r="D239" s="9"/>
      <c r="E239" s="9"/>
    </row>
    <row r="240" spans="1:5" ht="15.75" customHeight="1">
      <c r="A240" s="9"/>
      <c r="B240" s="9"/>
      <c r="C240" s="9"/>
      <c r="D240" s="9"/>
      <c r="E240" s="9"/>
    </row>
    <row r="241" spans="1:5" ht="15.75" customHeight="1">
      <c r="A241" s="9"/>
      <c r="B241" s="9"/>
      <c r="C241" s="9"/>
      <c r="D241" s="9"/>
      <c r="E241" s="9"/>
    </row>
    <row r="242" spans="1:5" ht="15.75" customHeight="1">
      <c r="A242" s="9"/>
      <c r="B242" s="9"/>
      <c r="C242" s="9"/>
      <c r="D242" s="9"/>
      <c r="E242" s="9"/>
    </row>
    <row r="243" spans="1:5" ht="15.75" customHeight="1">
      <c r="A243" s="9"/>
      <c r="B243" s="9"/>
      <c r="C243" s="9"/>
      <c r="D243" s="9"/>
      <c r="E243" s="9"/>
    </row>
    <row r="244" spans="1:5" ht="15.75" customHeight="1">
      <c r="A244" s="9"/>
      <c r="B244" s="9"/>
      <c r="C244" s="9"/>
      <c r="D244" s="9"/>
      <c r="E244" s="9"/>
    </row>
    <row r="245" spans="1:5" ht="15.75" customHeight="1">
      <c r="A245" s="9"/>
      <c r="B245" s="9"/>
      <c r="C245" s="9"/>
      <c r="D245" s="9"/>
      <c r="E245" s="9"/>
    </row>
    <row r="246" spans="1:5" ht="15.75" customHeight="1">
      <c r="A246" s="9"/>
      <c r="B246" s="9"/>
      <c r="C246" s="9"/>
      <c r="D246" s="9"/>
      <c r="E246" s="9"/>
    </row>
    <row r="247" spans="1:5" ht="15.75" customHeight="1">
      <c r="A247" s="9"/>
      <c r="B247" s="9"/>
      <c r="C247" s="9"/>
      <c r="D247" s="9"/>
      <c r="E247" s="9"/>
    </row>
    <row r="248" spans="1:5" ht="15.75" customHeight="1">
      <c r="A248" s="9"/>
      <c r="B248" s="9"/>
      <c r="C248" s="9"/>
      <c r="D248" s="9"/>
      <c r="E248" s="9"/>
    </row>
    <row r="249" spans="1:5" ht="15.75" customHeight="1">
      <c r="A249" s="9"/>
      <c r="B249" s="9"/>
      <c r="C249" s="9"/>
      <c r="D249" s="9"/>
      <c r="E249" s="9"/>
    </row>
    <row r="250" spans="1:5" ht="15.75" customHeight="1">
      <c r="A250" s="9"/>
      <c r="B250" s="9"/>
      <c r="C250" s="9"/>
      <c r="D250" s="9"/>
      <c r="E250" s="9"/>
    </row>
    <row r="251" spans="1:5" ht="15.75" customHeight="1">
      <c r="A251" s="9"/>
      <c r="B251" s="9"/>
      <c r="C251" s="9"/>
      <c r="D251" s="9"/>
      <c r="E251" s="9"/>
    </row>
    <row r="252" spans="1:5" ht="15.75" customHeight="1">
      <c r="A252" s="9"/>
      <c r="B252" s="9"/>
      <c r="C252" s="9"/>
      <c r="D252" s="9"/>
      <c r="E252" s="9"/>
    </row>
    <row r="253" spans="1:5" ht="15.75" customHeight="1">
      <c r="A253" s="9"/>
      <c r="B253" s="9"/>
      <c r="C253" s="9"/>
      <c r="D253" s="9"/>
      <c r="E253" s="9"/>
    </row>
    <row r="254" spans="1:5" ht="15.75" customHeight="1">
      <c r="A254" s="9"/>
      <c r="B254" s="9"/>
      <c r="C254" s="9"/>
      <c r="D254" s="9"/>
      <c r="E254" s="9"/>
    </row>
    <row r="255" spans="1:5" ht="15.75" customHeight="1">
      <c r="A255" s="9"/>
      <c r="B255" s="9"/>
      <c r="C255" s="9"/>
      <c r="D255" s="9"/>
      <c r="E255" s="9"/>
    </row>
    <row r="256" spans="1:5" ht="15.75" customHeight="1">
      <c r="A256" s="9"/>
      <c r="B256" s="9"/>
      <c r="C256" s="9"/>
      <c r="D256" s="9"/>
      <c r="E256" s="9"/>
    </row>
    <row r="257" spans="1:5" ht="15.75" customHeight="1">
      <c r="A257" s="9"/>
      <c r="B257" s="9"/>
      <c r="C257" s="9"/>
      <c r="D257" s="9"/>
      <c r="E257" s="9"/>
    </row>
    <row r="258" spans="1:5" ht="15.75" customHeight="1">
      <c r="A258" s="9"/>
      <c r="B258" s="9"/>
      <c r="C258" s="9"/>
      <c r="D258" s="9"/>
      <c r="E258" s="9"/>
    </row>
    <row r="259" spans="1:5" ht="15.75" customHeight="1">
      <c r="A259" s="9"/>
      <c r="B259" s="9"/>
      <c r="C259" s="9"/>
      <c r="D259" s="9"/>
      <c r="E259" s="9"/>
    </row>
    <row r="260" spans="1:5" ht="15.75" customHeight="1">
      <c r="A260" s="9"/>
      <c r="B260" s="9"/>
      <c r="C260" s="9"/>
      <c r="D260" s="9"/>
      <c r="E260" s="9"/>
    </row>
    <row r="261" spans="1:5" ht="15.75" customHeight="1">
      <c r="A261" s="9"/>
      <c r="B261" s="9"/>
      <c r="C261" s="9"/>
      <c r="D261" s="9"/>
      <c r="E261" s="9"/>
    </row>
    <row r="262" spans="1:5" ht="15.75" customHeight="1">
      <c r="A262" s="9"/>
      <c r="B262" s="9"/>
      <c r="C262" s="9"/>
      <c r="D262" s="9"/>
      <c r="E262" s="9"/>
    </row>
    <row r="263" spans="1:5" ht="15.75" customHeight="1">
      <c r="A263" s="9"/>
      <c r="B263" s="9"/>
      <c r="C263" s="9"/>
      <c r="D263" s="9"/>
      <c r="E263" s="9"/>
    </row>
    <row r="264" spans="1:5" ht="15.75" customHeight="1">
      <c r="A264" s="9"/>
      <c r="B264" s="9"/>
      <c r="C264" s="9"/>
      <c r="D264" s="9"/>
      <c r="E264" s="9"/>
    </row>
    <row r="265" spans="1:5" ht="15.75" customHeight="1">
      <c r="A265" s="9"/>
      <c r="B265" s="9"/>
      <c r="C265" s="9"/>
      <c r="D265" s="9"/>
      <c r="E265" s="9"/>
    </row>
    <row r="266" spans="1:5" ht="15.75" customHeight="1">
      <c r="A266" s="9"/>
      <c r="B266" s="9"/>
      <c r="C266" s="9"/>
      <c r="D266" s="9"/>
      <c r="E266" s="9"/>
    </row>
    <row r="267" spans="1:5" ht="15.75" customHeight="1">
      <c r="A267" s="9"/>
      <c r="B267" s="9"/>
      <c r="C267" s="9"/>
      <c r="D267" s="9"/>
      <c r="E267" s="9"/>
    </row>
    <row r="268" spans="1:5" ht="15.75" customHeight="1">
      <c r="A268" s="9"/>
      <c r="B268" s="9"/>
      <c r="C268" s="9"/>
      <c r="D268" s="9"/>
      <c r="E268" s="9"/>
    </row>
    <row r="269" spans="1:5" ht="15.75" customHeight="1">
      <c r="A269" s="9"/>
      <c r="B269" s="9"/>
      <c r="C269" s="9"/>
      <c r="D269" s="9"/>
      <c r="E269" s="9"/>
    </row>
    <row r="270" spans="1:5" ht="15.75" customHeight="1">
      <c r="A270" s="9"/>
      <c r="B270" s="9"/>
      <c r="C270" s="9"/>
      <c r="D270" s="9"/>
      <c r="E270" s="9"/>
    </row>
    <row r="271" spans="1:5" ht="15.75" customHeight="1">
      <c r="A271" s="9"/>
      <c r="B271" s="9"/>
      <c r="C271" s="9"/>
      <c r="D271" s="9"/>
      <c r="E271" s="9"/>
    </row>
    <row r="272" spans="1:5" ht="15.75" customHeight="1">
      <c r="A272" s="9"/>
      <c r="B272" s="9"/>
      <c r="C272" s="9"/>
      <c r="D272" s="9"/>
      <c r="E272" s="9"/>
    </row>
    <row r="273" spans="1:5" ht="15.75" customHeight="1">
      <c r="A273" s="9"/>
      <c r="B273" s="9"/>
      <c r="C273" s="9"/>
      <c r="D273" s="9"/>
      <c r="E273" s="9"/>
    </row>
    <row r="274" spans="1:5" ht="15.75" customHeight="1">
      <c r="A274" s="9"/>
      <c r="B274" s="9"/>
      <c r="C274" s="9"/>
      <c r="D274" s="9"/>
      <c r="E274" s="9"/>
    </row>
    <row r="275" spans="1:5" ht="15.75" customHeight="1">
      <c r="A275" s="9"/>
      <c r="B275" s="9"/>
      <c r="C275" s="9"/>
      <c r="D275" s="9"/>
      <c r="E275" s="9"/>
    </row>
    <row r="276" spans="1:5" ht="15.75" customHeight="1">
      <c r="A276" s="9"/>
      <c r="B276" s="9"/>
      <c r="C276" s="9"/>
      <c r="D276" s="9"/>
      <c r="E276" s="9"/>
    </row>
    <row r="277" spans="1:5" ht="15.75" customHeight="1">
      <c r="A277" s="9"/>
      <c r="B277" s="9"/>
      <c r="C277" s="9"/>
      <c r="D277" s="9"/>
      <c r="E277" s="9"/>
    </row>
    <row r="278" spans="1:5" ht="15.75" customHeight="1">
      <c r="A278" s="9"/>
      <c r="B278" s="9"/>
      <c r="C278" s="9"/>
      <c r="D278" s="9"/>
      <c r="E278" s="9"/>
    </row>
    <row r="279" spans="1:5" ht="15.75" customHeight="1">
      <c r="A279" s="9"/>
      <c r="B279" s="9"/>
      <c r="C279" s="9"/>
      <c r="D279" s="9"/>
      <c r="E279" s="9"/>
    </row>
    <row r="280" spans="1:5" ht="15.75" customHeight="1">
      <c r="A280" s="9"/>
      <c r="B280" s="9"/>
      <c r="C280" s="9"/>
      <c r="D280" s="9"/>
      <c r="E280" s="9"/>
    </row>
    <row r="281" spans="1:5" ht="15.75" customHeight="1">
      <c r="A281" s="9"/>
      <c r="B281" s="9"/>
      <c r="C281" s="9"/>
      <c r="D281" s="9"/>
      <c r="E281" s="9"/>
    </row>
    <row r="282" spans="1:5" ht="15.75" customHeight="1">
      <c r="A282" s="9"/>
      <c r="B282" s="9"/>
      <c r="C282" s="9"/>
      <c r="D282" s="9"/>
      <c r="E282" s="9"/>
    </row>
    <row r="283" spans="1:5" ht="15.75" customHeight="1">
      <c r="A283" s="9"/>
      <c r="B283" s="9"/>
      <c r="C283" s="9"/>
      <c r="D283" s="9"/>
      <c r="E283" s="9"/>
    </row>
    <row r="284" spans="1:5" ht="15.75" customHeight="1">
      <c r="A284" s="9"/>
      <c r="B284" s="9"/>
      <c r="C284" s="9"/>
      <c r="D284" s="9"/>
      <c r="E284" s="9"/>
    </row>
    <row r="285" spans="1:5" ht="15.75" customHeight="1">
      <c r="A285" s="9"/>
      <c r="B285" s="9"/>
      <c r="C285" s="9"/>
      <c r="D285" s="9"/>
      <c r="E285" s="9"/>
    </row>
    <row r="286" spans="1:5" ht="15.75" customHeight="1">
      <c r="A286" s="9"/>
      <c r="B286" s="9"/>
      <c r="C286" s="9"/>
      <c r="D286" s="9"/>
      <c r="E286" s="9"/>
    </row>
    <row r="287" spans="1:5" ht="15.75" customHeight="1">
      <c r="A287" s="9"/>
      <c r="B287" s="9"/>
      <c r="C287" s="9"/>
      <c r="D287" s="9"/>
      <c r="E287" s="9"/>
    </row>
    <row r="288" spans="1:5" ht="15.75" customHeight="1">
      <c r="A288" s="9"/>
      <c r="B288" s="9"/>
      <c r="C288" s="9"/>
      <c r="D288" s="9"/>
      <c r="E288" s="9"/>
    </row>
    <row r="289" spans="1:5" ht="15.75" customHeight="1">
      <c r="A289" s="9"/>
      <c r="B289" s="9"/>
      <c r="C289" s="9"/>
      <c r="D289" s="9"/>
      <c r="E289" s="9"/>
    </row>
    <row r="290" spans="1:5" ht="15.75" customHeight="1">
      <c r="A290" s="9"/>
      <c r="B290" s="9"/>
      <c r="C290" s="9"/>
      <c r="D290" s="9"/>
      <c r="E290" s="9"/>
    </row>
    <row r="291" spans="1:5" ht="15.75" customHeight="1">
      <c r="A291" s="9"/>
      <c r="B291" s="9"/>
      <c r="C291" s="9"/>
      <c r="D291" s="9"/>
      <c r="E291" s="9"/>
    </row>
    <row r="292" spans="1:5" ht="15.75" customHeight="1">
      <c r="A292" s="9"/>
      <c r="B292" s="9"/>
      <c r="C292" s="9"/>
      <c r="D292" s="9"/>
      <c r="E292" s="9"/>
    </row>
    <row r="293" spans="1:5" ht="15.75" customHeight="1">
      <c r="A293" s="9"/>
      <c r="B293" s="9"/>
      <c r="C293" s="9"/>
      <c r="D293" s="9"/>
      <c r="E293" s="9"/>
    </row>
    <row r="294" spans="1:5" ht="15.75" customHeight="1">
      <c r="A294" s="9"/>
      <c r="B294" s="9"/>
      <c r="C294" s="9"/>
      <c r="D294" s="9"/>
      <c r="E294" s="9"/>
    </row>
    <row r="295" spans="1:5" ht="15.75" customHeight="1">
      <c r="A295" s="9"/>
      <c r="B295" s="9"/>
      <c r="C295" s="9"/>
      <c r="D295" s="9"/>
      <c r="E295" s="9"/>
    </row>
    <row r="296" spans="1:5" ht="15.75" customHeight="1">
      <c r="A296" s="9"/>
      <c r="B296" s="9"/>
      <c r="C296" s="9"/>
      <c r="D296" s="9"/>
      <c r="E296" s="9"/>
    </row>
    <row r="297" spans="1:5" ht="15.75" customHeight="1">
      <c r="A297" s="9"/>
      <c r="B297" s="9"/>
      <c r="C297" s="9"/>
      <c r="D297" s="9"/>
      <c r="E297" s="9"/>
    </row>
    <row r="298" spans="1:5" ht="15.75" customHeight="1">
      <c r="A298" s="9"/>
      <c r="B298" s="9"/>
      <c r="C298" s="9"/>
      <c r="D298" s="9"/>
      <c r="E298" s="9"/>
    </row>
    <row r="299" spans="1:5" ht="15.75" customHeight="1">
      <c r="A299" s="9"/>
      <c r="B299" s="9"/>
      <c r="C299" s="9"/>
      <c r="D299" s="9"/>
      <c r="E299" s="9"/>
    </row>
    <row r="300" spans="1:5" ht="15.75" customHeight="1">
      <c r="A300" s="9"/>
      <c r="B300" s="9"/>
      <c r="C300" s="9"/>
      <c r="D300" s="9"/>
      <c r="E300" s="9"/>
    </row>
    <row r="301" spans="1:5" ht="15.75" customHeight="1">
      <c r="A301" s="9"/>
      <c r="B301" s="9"/>
      <c r="C301" s="9"/>
      <c r="D301" s="9"/>
      <c r="E301" s="9"/>
    </row>
    <row r="302" spans="1:5" ht="15.75" customHeight="1">
      <c r="A302" s="9"/>
      <c r="B302" s="9"/>
      <c r="C302" s="9"/>
      <c r="D302" s="9"/>
      <c r="E302" s="9"/>
    </row>
    <row r="303" spans="1:5" ht="15.75" customHeight="1">
      <c r="A303" s="9"/>
      <c r="B303" s="9"/>
      <c r="C303" s="9"/>
      <c r="D303" s="9"/>
      <c r="E303" s="9"/>
    </row>
    <row r="304" spans="1:5" ht="15.75" customHeight="1">
      <c r="A304" s="9"/>
      <c r="B304" s="9"/>
      <c r="C304" s="9"/>
      <c r="D304" s="9"/>
      <c r="E304" s="9"/>
    </row>
    <row r="305" spans="1:5" ht="15.75" customHeight="1">
      <c r="A305" s="9"/>
      <c r="B305" s="9"/>
      <c r="C305" s="9"/>
      <c r="D305" s="9"/>
      <c r="E305" s="9"/>
    </row>
    <row r="306" spans="1:5" ht="15.75" customHeight="1">
      <c r="A306" s="9"/>
      <c r="B306" s="9"/>
      <c r="C306" s="9"/>
      <c r="D306" s="9"/>
      <c r="E306" s="9"/>
    </row>
    <row r="307" spans="1:5" ht="15.75" customHeight="1">
      <c r="A307" s="9"/>
      <c r="B307" s="9"/>
      <c r="C307" s="9"/>
      <c r="D307" s="9"/>
      <c r="E307" s="9"/>
    </row>
    <row r="308" spans="1:5" ht="15.75" customHeight="1">
      <c r="A308" s="9"/>
      <c r="B308" s="9"/>
      <c r="C308" s="9"/>
      <c r="D308" s="9"/>
      <c r="E308" s="9"/>
    </row>
    <row r="309" spans="1:5" ht="15.75" customHeight="1">
      <c r="A309" s="9"/>
      <c r="B309" s="9"/>
      <c r="C309" s="9"/>
      <c r="D309" s="9"/>
      <c r="E309" s="9"/>
    </row>
    <row r="310" spans="1:5" ht="15.75" customHeight="1">
      <c r="A310" s="9"/>
      <c r="B310" s="9"/>
      <c r="C310" s="9"/>
      <c r="D310" s="9"/>
      <c r="E310" s="9"/>
    </row>
    <row r="311" spans="1:5" ht="15.75" customHeight="1">
      <c r="A311" s="9"/>
      <c r="B311" s="9"/>
      <c r="C311" s="9"/>
      <c r="D311" s="9"/>
      <c r="E311" s="9"/>
    </row>
    <row r="312" spans="1:5" ht="15.75" customHeight="1">
      <c r="A312" s="9"/>
      <c r="B312" s="9"/>
      <c r="C312" s="9"/>
      <c r="D312" s="9"/>
      <c r="E312" s="9"/>
    </row>
    <row r="313" spans="1:5" ht="15.75" customHeight="1">
      <c r="A313" s="9"/>
      <c r="B313" s="9"/>
      <c r="C313" s="9"/>
      <c r="D313" s="9"/>
      <c r="E313" s="9"/>
    </row>
    <row r="314" spans="1:5" ht="15.75" customHeight="1">
      <c r="A314" s="9"/>
      <c r="B314" s="9"/>
      <c r="C314" s="9"/>
      <c r="D314" s="9"/>
      <c r="E314" s="9"/>
    </row>
    <row r="315" spans="1:5" ht="15.75" customHeight="1">
      <c r="A315" s="9"/>
      <c r="B315" s="9"/>
      <c r="C315" s="9"/>
      <c r="D315" s="9"/>
      <c r="E315" s="9"/>
    </row>
    <row r="316" spans="1:5" ht="15.75" customHeight="1">
      <c r="A316" s="9"/>
      <c r="B316" s="9"/>
      <c r="C316" s="9"/>
      <c r="D316" s="9"/>
      <c r="E316" s="9"/>
    </row>
    <row r="317" spans="1:5" ht="15.75" customHeight="1">
      <c r="A317" s="9"/>
      <c r="B317" s="9"/>
      <c r="C317" s="9"/>
      <c r="D317" s="9"/>
      <c r="E317" s="9"/>
    </row>
    <row r="318" spans="1:5" ht="15.75" customHeight="1">
      <c r="A318" s="9"/>
      <c r="B318" s="9"/>
      <c r="C318" s="9"/>
      <c r="D318" s="9"/>
      <c r="E318" s="9"/>
    </row>
    <row r="319" spans="1:5" ht="15.75" customHeight="1">
      <c r="A319" s="9"/>
      <c r="B319" s="9"/>
      <c r="C319" s="9"/>
      <c r="D319" s="9"/>
      <c r="E319" s="9"/>
    </row>
    <row r="320" spans="1:5" ht="15.75" customHeight="1">
      <c r="A320" s="9"/>
      <c r="B320" s="9"/>
      <c r="C320" s="9"/>
      <c r="D320" s="9"/>
      <c r="E320" s="9"/>
    </row>
    <row r="321" spans="1:5" ht="15.75" customHeight="1">
      <c r="A321" s="9"/>
      <c r="B321" s="9"/>
      <c r="C321" s="9"/>
      <c r="D321" s="9"/>
      <c r="E321" s="9"/>
    </row>
    <row r="322" spans="1:5" ht="15.75" customHeight="1">
      <c r="A322" s="9"/>
      <c r="B322" s="9"/>
      <c r="C322" s="9"/>
      <c r="D322" s="9"/>
      <c r="E322" s="9"/>
    </row>
    <row r="323" spans="1:5" ht="15.75" customHeight="1">
      <c r="A323" s="9"/>
      <c r="B323" s="9"/>
      <c r="C323" s="9"/>
      <c r="D323" s="9"/>
      <c r="E323" s="9"/>
    </row>
    <row r="324" spans="1:5" ht="15.75" customHeight="1">
      <c r="A324" s="9"/>
      <c r="B324" s="9"/>
      <c r="C324" s="9"/>
      <c r="D324" s="9"/>
      <c r="E324" s="9"/>
    </row>
    <row r="325" spans="1:5" ht="15.75" customHeight="1">
      <c r="A325" s="9"/>
      <c r="B325" s="9"/>
      <c r="C325" s="9"/>
      <c r="D325" s="9"/>
      <c r="E325" s="9"/>
    </row>
    <row r="326" spans="1:5" ht="15.75" customHeight="1">
      <c r="A326" s="9"/>
      <c r="B326" s="9"/>
      <c r="C326" s="9"/>
      <c r="D326" s="9"/>
      <c r="E326" s="9"/>
    </row>
    <row r="327" spans="1:5" ht="15.75" customHeight="1">
      <c r="A327" s="9"/>
      <c r="B327" s="9"/>
      <c r="C327" s="9"/>
      <c r="D327" s="9"/>
      <c r="E327" s="9"/>
    </row>
    <row r="328" spans="1:5" ht="15.75" customHeight="1">
      <c r="A328" s="9"/>
      <c r="B328" s="9"/>
      <c r="C328" s="9"/>
      <c r="D328" s="9"/>
      <c r="E328" s="9"/>
    </row>
    <row r="329" spans="1:5" ht="15.75" customHeight="1">
      <c r="A329" s="9"/>
      <c r="B329" s="9"/>
      <c r="C329" s="9"/>
      <c r="D329" s="9"/>
      <c r="E329" s="9"/>
    </row>
    <row r="330" spans="1:5" ht="15.75" customHeight="1">
      <c r="A330" s="9"/>
      <c r="B330" s="9"/>
      <c r="C330" s="9"/>
      <c r="D330" s="9"/>
      <c r="E330" s="9"/>
    </row>
    <row r="331" spans="1:5" ht="15.75" customHeight="1">
      <c r="A331" s="9"/>
      <c r="B331" s="9"/>
      <c r="C331" s="9"/>
      <c r="D331" s="9"/>
      <c r="E331" s="9"/>
    </row>
    <row r="332" spans="1:5" ht="15.75" customHeight="1">
      <c r="A332" s="9"/>
      <c r="B332" s="9"/>
      <c r="C332" s="9"/>
      <c r="D332" s="9"/>
      <c r="E332" s="9"/>
    </row>
    <row r="333" spans="1:5" ht="15.75" customHeight="1">
      <c r="A333" s="9"/>
      <c r="B333" s="9"/>
      <c r="C333" s="9"/>
      <c r="D333" s="9"/>
      <c r="E333" s="9"/>
    </row>
    <row r="334" spans="1:5" ht="15.75" customHeight="1">
      <c r="A334" s="9"/>
      <c r="B334" s="9"/>
      <c r="C334" s="9"/>
      <c r="D334" s="9"/>
      <c r="E334" s="9"/>
    </row>
    <row r="335" spans="1:5" ht="15.75" customHeight="1">
      <c r="A335" s="9"/>
      <c r="B335" s="9"/>
      <c r="C335" s="9"/>
      <c r="D335" s="9"/>
      <c r="E335" s="9"/>
    </row>
    <row r="336" spans="1:5" ht="15.75" customHeight="1">
      <c r="A336" s="9"/>
      <c r="B336" s="9"/>
      <c r="C336" s="9"/>
      <c r="D336" s="9"/>
      <c r="E336" s="9"/>
    </row>
    <row r="337" spans="1:5" ht="15.75" customHeight="1">
      <c r="A337" s="9"/>
      <c r="B337" s="9"/>
      <c r="C337" s="9"/>
      <c r="D337" s="9"/>
      <c r="E337" s="9"/>
    </row>
    <row r="338" spans="1:5" ht="15.75" customHeight="1">
      <c r="A338" s="9"/>
      <c r="B338" s="9"/>
      <c r="C338" s="9"/>
      <c r="D338" s="9"/>
      <c r="E338" s="9"/>
    </row>
    <row r="339" spans="1:5" ht="15.75" customHeight="1">
      <c r="A339" s="9"/>
      <c r="B339" s="9"/>
      <c r="C339" s="9"/>
      <c r="D339" s="9"/>
      <c r="E339" s="9"/>
    </row>
    <row r="340" spans="1:5" ht="15.75" customHeight="1">
      <c r="A340" s="9"/>
      <c r="B340" s="9"/>
      <c r="C340" s="9"/>
      <c r="D340" s="9"/>
      <c r="E340" s="9"/>
    </row>
    <row r="341" spans="1:5" ht="15.75" customHeight="1">
      <c r="A341" s="9"/>
      <c r="B341" s="9"/>
      <c r="C341" s="9"/>
      <c r="D341" s="9"/>
      <c r="E341" s="9"/>
    </row>
    <row r="342" spans="1:5" ht="15.75" customHeight="1">
      <c r="A342" s="9"/>
      <c r="B342" s="9"/>
      <c r="C342" s="9"/>
      <c r="D342" s="9"/>
      <c r="E342" s="9"/>
    </row>
    <row r="343" spans="1:5" ht="15.75" customHeight="1">
      <c r="A343" s="9"/>
      <c r="B343" s="9"/>
      <c r="C343" s="9"/>
      <c r="D343" s="9"/>
      <c r="E343" s="9"/>
    </row>
    <row r="344" spans="1:5" ht="15.75" customHeight="1">
      <c r="A344" s="9"/>
      <c r="B344" s="9"/>
      <c r="C344" s="9"/>
      <c r="D344" s="9"/>
      <c r="E344" s="9"/>
    </row>
    <row r="345" spans="1:5" ht="15.75" customHeight="1">
      <c r="A345" s="9"/>
      <c r="B345" s="9"/>
      <c r="C345" s="9"/>
      <c r="D345" s="9"/>
      <c r="E345" s="9"/>
    </row>
    <row r="346" spans="1:5" ht="15.75" customHeight="1">
      <c r="A346" s="9"/>
      <c r="B346" s="9"/>
      <c r="C346" s="9"/>
      <c r="D346" s="9"/>
      <c r="E346" s="9"/>
    </row>
    <row r="347" spans="1:5" ht="15.75" customHeight="1">
      <c r="A347" s="9"/>
      <c r="B347" s="9"/>
      <c r="C347" s="9"/>
      <c r="D347" s="9"/>
      <c r="E347" s="9"/>
    </row>
    <row r="348" spans="1:5" ht="15.75" customHeight="1">
      <c r="A348" s="9"/>
      <c r="B348" s="9"/>
      <c r="C348" s="9"/>
      <c r="D348" s="9"/>
      <c r="E348" s="9"/>
    </row>
    <row r="349" spans="1:5" ht="15.75" customHeight="1">
      <c r="A349" s="9"/>
      <c r="B349" s="9"/>
      <c r="C349" s="9"/>
      <c r="D349" s="9"/>
      <c r="E349" s="9"/>
    </row>
    <row r="350" spans="1:5" ht="15.75" customHeight="1">
      <c r="A350" s="9"/>
      <c r="B350" s="9"/>
      <c r="C350" s="9"/>
      <c r="D350" s="9"/>
      <c r="E350" s="9"/>
    </row>
    <row r="351" spans="1:5" ht="15.75" customHeight="1">
      <c r="A351" s="9"/>
      <c r="B351" s="9"/>
      <c r="C351" s="9"/>
      <c r="D351" s="9"/>
      <c r="E351" s="9"/>
    </row>
    <row r="352" spans="1:5" ht="15.75" customHeight="1">
      <c r="A352" s="9"/>
      <c r="B352" s="9"/>
      <c r="C352" s="9"/>
      <c r="D352" s="9"/>
      <c r="E352" s="9"/>
    </row>
    <row r="353" spans="1:5" ht="15.75" customHeight="1">
      <c r="A353" s="9"/>
      <c r="B353" s="9"/>
      <c r="C353" s="9"/>
      <c r="D353" s="9"/>
      <c r="E353" s="9"/>
    </row>
    <row r="354" spans="1:5" ht="15.75" customHeight="1">
      <c r="A354" s="9"/>
      <c r="B354" s="9"/>
      <c r="C354" s="9"/>
      <c r="D354" s="9"/>
      <c r="E354" s="9"/>
    </row>
    <row r="355" spans="1:5" ht="15.75" customHeight="1">
      <c r="A355" s="9"/>
      <c r="B355" s="9"/>
      <c r="C355" s="9"/>
      <c r="D355" s="9"/>
      <c r="E355" s="9"/>
    </row>
    <row r="356" spans="1:5" ht="15.75" customHeight="1">
      <c r="A356" s="9"/>
      <c r="B356" s="9"/>
      <c r="C356" s="9"/>
      <c r="D356" s="9"/>
      <c r="E356" s="9"/>
    </row>
    <row r="357" spans="1:5" ht="15.75" customHeight="1">
      <c r="A357" s="9"/>
      <c r="B357" s="9"/>
      <c r="C357" s="9"/>
      <c r="D357" s="9"/>
      <c r="E357" s="9"/>
    </row>
    <row r="358" spans="1:5" ht="15.75" customHeight="1">
      <c r="A358" s="9"/>
      <c r="B358" s="9"/>
      <c r="C358" s="9"/>
      <c r="D358" s="9"/>
      <c r="E358" s="9"/>
    </row>
    <row r="359" spans="1:5" ht="15.75" customHeight="1">
      <c r="A359" s="9"/>
      <c r="B359" s="9"/>
      <c r="C359" s="9"/>
      <c r="D359" s="9"/>
      <c r="E359" s="9"/>
    </row>
    <row r="360" spans="1:5" ht="15.75" customHeight="1">
      <c r="A360" s="9"/>
      <c r="B360" s="9"/>
      <c r="C360" s="9"/>
      <c r="D360" s="9"/>
      <c r="E360" s="9"/>
    </row>
    <row r="361" spans="1:5" ht="15.75" customHeight="1">
      <c r="A361" s="9"/>
      <c r="B361" s="9"/>
      <c r="C361" s="9"/>
      <c r="D361" s="9"/>
      <c r="E361" s="9"/>
    </row>
    <row r="362" spans="1:5" ht="15.75" customHeight="1">
      <c r="A362" s="9"/>
      <c r="B362" s="9"/>
      <c r="C362" s="9"/>
      <c r="D362" s="9"/>
      <c r="E362" s="9"/>
    </row>
    <row r="363" spans="1:5" ht="15.75" customHeight="1">
      <c r="A363" s="9"/>
      <c r="B363" s="9"/>
      <c r="C363" s="9"/>
      <c r="D363" s="9"/>
      <c r="E363" s="9"/>
    </row>
    <row r="364" spans="1:5" ht="15.75" customHeight="1">
      <c r="A364" s="9"/>
      <c r="B364" s="9"/>
      <c r="C364" s="9"/>
      <c r="D364" s="9"/>
      <c r="E364" s="9"/>
    </row>
    <row r="365" spans="1:5" ht="15.75" customHeight="1">
      <c r="A365" s="9"/>
      <c r="B365" s="9"/>
      <c r="C365" s="9"/>
      <c r="D365" s="9"/>
      <c r="E365" s="9"/>
    </row>
    <row r="366" spans="1:5" ht="15.75" customHeight="1">
      <c r="A366" s="9"/>
      <c r="B366" s="9"/>
      <c r="C366" s="9"/>
      <c r="D366" s="9"/>
      <c r="E366" s="9"/>
    </row>
    <row r="367" spans="1:5" ht="15.75" customHeight="1">
      <c r="A367" s="9"/>
      <c r="B367" s="9"/>
      <c r="C367" s="9"/>
      <c r="D367" s="9"/>
      <c r="E367" s="9"/>
    </row>
    <row r="368" spans="1:5" ht="15.75" customHeight="1">
      <c r="A368" s="9"/>
      <c r="B368" s="9"/>
      <c r="C368" s="9"/>
      <c r="D368" s="9"/>
      <c r="E368" s="9"/>
    </row>
    <row r="369" spans="1:5" ht="15.75" customHeight="1">
      <c r="A369" s="9"/>
      <c r="B369" s="9"/>
      <c r="C369" s="9"/>
      <c r="D369" s="9"/>
      <c r="E369" s="9"/>
    </row>
    <row r="370" spans="1:5" ht="15.75" customHeight="1">
      <c r="A370" s="9"/>
      <c r="B370" s="9"/>
      <c r="C370" s="9"/>
      <c r="D370" s="9"/>
      <c r="E370" s="9"/>
    </row>
    <row r="371" spans="1:5" ht="15.75" customHeight="1">
      <c r="A371" s="9"/>
      <c r="B371" s="9"/>
      <c r="C371" s="9"/>
      <c r="D371" s="9"/>
      <c r="E371" s="9"/>
    </row>
    <row r="372" spans="1:5" ht="15.75" customHeight="1">
      <c r="A372" s="9"/>
      <c r="B372" s="9"/>
      <c r="C372" s="9"/>
      <c r="D372" s="9"/>
      <c r="E372" s="9"/>
    </row>
    <row r="373" spans="1:5" ht="15.75" customHeight="1">
      <c r="A373" s="9"/>
      <c r="B373" s="9"/>
      <c r="C373" s="9"/>
      <c r="D373" s="9"/>
      <c r="E373" s="9"/>
    </row>
    <row r="374" spans="1:5" ht="15.75" customHeight="1">
      <c r="A374" s="9"/>
      <c r="B374" s="9"/>
      <c r="C374" s="9"/>
      <c r="D374" s="9"/>
      <c r="E374" s="9"/>
    </row>
    <row r="375" spans="1:5" ht="15.75" customHeight="1">
      <c r="A375" s="9"/>
      <c r="B375" s="9"/>
      <c r="C375" s="9"/>
      <c r="D375" s="9"/>
      <c r="E375" s="9"/>
    </row>
    <row r="376" spans="1:5" ht="15.75" customHeight="1">
      <c r="A376" s="9"/>
      <c r="B376" s="9"/>
      <c r="C376" s="9"/>
      <c r="D376" s="9"/>
      <c r="E376" s="9"/>
    </row>
    <row r="377" spans="1:5" ht="15.75" customHeight="1">
      <c r="A377" s="9"/>
      <c r="B377" s="9"/>
      <c r="C377" s="9"/>
      <c r="D377" s="9"/>
      <c r="E377" s="9"/>
    </row>
    <row r="378" spans="1:5" ht="15.75" customHeight="1">
      <c r="A378" s="9"/>
      <c r="B378" s="9"/>
      <c r="C378" s="9"/>
      <c r="D378" s="9"/>
      <c r="E378" s="9"/>
    </row>
    <row r="379" spans="1:5" ht="15.75" customHeight="1">
      <c r="A379" s="9"/>
      <c r="B379" s="9"/>
      <c r="C379" s="9"/>
      <c r="D379" s="9"/>
      <c r="E379" s="9"/>
    </row>
    <row r="380" spans="1:5" ht="15.75" customHeight="1">
      <c r="A380" s="9"/>
      <c r="B380" s="9"/>
      <c r="C380" s="9"/>
      <c r="D380" s="9"/>
      <c r="E380" s="9"/>
    </row>
    <row r="381" spans="1:5" ht="15.75" customHeight="1">
      <c r="A381" s="9"/>
      <c r="B381" s="9"/>
      <c r="C381" s="9"/>
      <c r="D381" s="9"/>
      <c r="E381" s="9"/>
    </row>
    <row r="382" spans="1:5" ht="15.75" customHeight="1">
      <c r="A382" s="9"/>
      <c r="B382" s="9"/>
      <c r="C382" s="9"/>
      <c r="D382" s="9"/>
      <c r="E382" s="9"/>
    </row>
    <row r="383" spans="1:5" ht="15.75" customHeight="1">
      <c r="A383" s="9"/>
      <c r="B383" s="9"/>
      <c r="C383" s="9"/>
      <c r="D383" s="9"/>
      <c r="E383" s="9"/>
    </row>
    <row r="384" spans="1:5" ht="15.75" customHeight="1">
      <c r="A384" s="9"/>
      <c r="B384" s="9"/>
      <c r="C384" s="9"/>
      <c r="D384" s="9"/>
      <c r="E384" s="9"/>
    </row>
    <row r="385" spans="1:5" ht="15.75" customHeight="1">
      <c r="A385" s="9"/>
      <c r="B385" s="9"/>
      <c r="C385" s="9"/>
      <c r="D385" s="9"/>
      <c r="E385" s="9"/>
    </row>
    <row r="386" spans="1:5" ht="15.75" customHeight="1">
      <c r="A386" s="9"/>
      <c r="B386" s="9"/>
      <c r="C386" s="9"/>
      <c r="D386" s="9"/>
      <c r="E386" s="9"/>
    </row>
    <row r="387" spans="1:5" ht="15.75" customHeight="1">
      <c r="A387" s="9"/>
      <c r="B387" s="9"/>
      <c r="C387" s="9"/>
      <c r="D387" s="9"/>
      <c r="E387" s="9"/>
    </row>
    <row r="388" spans="1:5" ht="15.75" customHeight="1">
      <c r="A388" s="9"/>
      <c r="B388" s="9"/>
      <c r="C388" s="9"/>
      <c r="D388" s="9"/>
      <c r="E388" s="9"/>
    </row>
    <row r="389" spans="1:5" ht="15.75" customHeight="1">
      <c r="A389" s="9"/>
      <c r="B389" s="9"/>
      <c r="C389" s="9"/>
      <c r="D389" s="9"/>
      <c r="E389" s="9"/>
    </row>
    <row r="390" spans="1:5" ht="15.75" customHeight="1">
      <c r="A390" s="9"/>
      <c r="B390" s="9"/>
      <c r="C390" s="9"/>
      <c r="D390" s="9"/>
      <c r="E390" s="9"/>
    </row>
    <row r="391" spans="1:5" ht="15.75" customHeight="1">
      <c r="A391" s="9"/>
      <c r="B391" s="9"/>
      <c r="C391" s="9"/>
      <c r="D391" s="9"/>
      <c r="E391" s="9"/>
    </row>
    <row r="392" spans="1:5" ht="15.75" customHeight="1">
      <c r="A392" s="9"/>
      <c r="B392" s="9"/>
      <c r="C392" s="9"/>
      <c r="D392" s="9"/>
      <c r="E392" s="9"/>
    </row>
    <row r="393" spans="1:5" ht="15.75" customHeight="1">
      <c r="A393" s="9"/>
      <c r="B393" s="9"/>
      <c r="C393" s="9"/>
      <c r="D393" s="9"/>
      <c r="E393" s="9"/>
    </row>
    <row r="394" spans="1:5" ht="15.75" customHeight="1">
      <c r="A394" s="9"/>
      <c r="B394" s="9"/>
      <c r="C394" s="9"/>
      <c r="D394" s="9"/>
      <c r="E394" s="9"/>
    </row>
    <row r="395" spans="1:5" ht="15.75" customHeight="1">
      <c r="A395" s="9"/>
      <c r="B395" s="9"/>
      <c r="C395" s="9"/>
      <c r="D395" s="9"/>
      <c r="E395" s="9"/>
    </row>
    <row r="396" spans="1:5" ht="15.75" customHeight="1">
      <c r="A396" s="9"/>
      <c r="B396" s="9"/>
      <c r="C396" s="9"/>
      <c r="D396" s="9"/>
      <c r="E396" s="9"/>
    </row>
    <row r="397" spans="1:5" ht="15.75" customHeight="1">
      <c r="A397" s="9"/>
      <c r="B397" s="9"/>
      <c r="C397" s="9"/>
      <c r="D397" s="9"/>
      <c r="E397" s="9"/>
    </row>
    <row r="398" spans="1:5" ht="15.75" customHeight="1">
      <c r="A398" s="9"/>
      <c r="B398" s="9"/>
      <c r="C398" s="9"/>
      <c r="D398" s="9"/>
      <c r="E398" s="9"/>
    </row>
    <row r="399" spans="1:5" ht="15.75" customHeight="1">
      <c r="A399" s="9"/>
      <c r="B399" s="9"/>
      <c r="C399" s="9"/>
      <c r="D399" s="9"/>
      <c r="E399" s="9"/>
    </row>
    <row r="400" spans="1:5" ht="15.75" customHeight="1">
      <c r="A400" s="9"/>
      <c r="B400" s="9"/>
      <c r="C400" s="9"/>
      <c r="D400" s="9"/>
      <c r="E400" s="9"/>
    </row>
    <row r="401" spans="1:5" ht="15.75" customHeight="1">
      <c r="A401" s="9"/>
      <c r="B401" s="9"/>
      <c r="C401" s="9"/>
      <c r="D401" s="9"/>
      <c r="E401" s="9"/>
    </row>
    <row r="402" spans="1:5" ht="15.75" customHeight="1">
      <c r="A402" s="9"/>
      <c r="B402" s="9"/>
      <c r="C402" s="9"/>
      <c r="D402" s="9"/>
      <c r="E402" s="9"/>
    </row>
    <row r="403" spans="1:5" ht="15.75" customHeight="1">
      <c r="A403" s="9"/>
      <c r="B403" s="9"/>
      <c r="C403" s="9"/>
      <c r="D403" s="9"/>
      <c r="E403" s="9"/>
    </row>
    <row r="404" spans="1:5" ht="15.75" customHeight="1">
      <c r="A404" s="9"/>
      <c r="B404" s="9"/>
      <c r="C404" s="9"/>
      <c r="D404" s="9"/>
      <c r="E404" s="9"/>
    </row>
    <row r="405" spans="1:5" ht="15.75" customHeight="1">
      <c r="A405" s="9"/>
      <c r="B405" s="9"/>
      <c r="C405" s="9"/>
      <c r="D405" s="9"/>
      <c r="E405" s="9"/>
    </row>
    <row r="406" spans="1:5" ht="15.75" customHeight="1">
      <c r="A406" s="9"/>
      <c r="B406" s="9"/>
      <c r="C406" s="9"/>
      <c r="D406" s="9"/>
      <c r="E406" s="9"/>
    </row>
    <row r="407" spans="1:5" ht="15.75" customHeight="1">
      <c r="A407" s="9"/>
      <c r="B407" s="9"/>
      <c r="C407" s="9"/>
      <c r="D407" s="9"/>
      <c r="E407" s="9"/>
    </row>
    <row r="408" spans="1:5" ht="15.75" customHeight="1">
      <c r="A408" s="9"/>
      <c r="B408" s="9"/>
      <c r="C408" s="9"/>
      <c r="D408" s="9"/>
      <c r="E408" s="9"/>
    </row>
    <row r="409" spans="1:5" ht="15.75" customHeight="1">
      <c r="A409" s="9"/>
      <c r="B409" s="9"/>
      <c r="C409" s="9"/>
      <c r="D409" s="9"/>
      <c r="E409" s="9"/>
    </row>
    <row r="410" spans="1:5" ht="15.75" customHeight="1">
      <c r="A410" s="9"/>
      <c r="B410" s="9"/>
      <c r="C410" s="9"/>
      <c r="D410" s="9"/>
      <c r="E410" s="9"/>
    </row>
    <row r="411" spans="1:5" ht="15.75" customHeight="1">
      <c r="A411" s="9"/>
      <c r="B411" s="9"/>
      <c r="C411" s="9"/>
      <c r="D411" s="9"/>
      <c r="E411" s="9"/>
    </row>
    <row r="412" spans="1:5" ht="15.75" customHeight="1">
      <c r="A412" s="9"/>
      <c r="B412" s="9"/>
      <c r="C412" s="9"/>
      <c r="D412" s="9"/>
      <c r="E412" s="9"/>
    </row>
    <row r="413" spans="1:5" ht="15.75" customHeight="1">
      <c r="A413" s="9"/>
      <c r="B413" s="9"/>
      <c r="C413" s="9"/>
      <c r="D413" s="9"/>
      <c r="E413" s="9"/>
    </row>
    <row r="414" spans="1:5" ht="15.75" customHeight="1">
      <c r="A414" s="9"/>
      <c r="B414" s="9"/>
      <c r="C414" s="9"/>
      <c r="D414" s="9"/>
      <c r="E414" s="9"/>
    </row>
    <row r="415" spans="1:5" ht="15.75" customHeight="1">
      <c r="A415" s="9"/>
      <c r="B415" s="9"/>
      <c r="C415" s="9"/>
      <c r="D415" s="9"/>
      <c r="E415" s="9"/>
    </row>
    <row r="416" spans="1:5" ht="15.75" customHeight="1">
      <c r="A416" s="9"/>
      <c r="B416" s="9"/>
      <c r="C416" s="9"/>
      <c r="D416" s="9"/>
      <c r="E416" s="9"/>
    </row>
    <row r="417" spans="1:5" ht="15.75" customHeight="1">
      <c r="A417" s="9"/>
      <c r="B417" s="9"/>
      <c r="C417" s="9"/>
      <c r="D417" s="9"/>
      <c r="E417" s="9"/>
    </row>
    <row r="418" spans="1:5" ht="15.75" customHeight="1">
      <c r="A418" s="9"/>
      <c r="B418" s="9"/>
      <c r="C418" s="9"/>
      <c r="D418" s="9"/>
      <c r="E418" s="9"/>
    </row>
    <row r="419" spans="1:5" ht="15.75" customHeight="1">
      <c r="A419" s="9"/>
      <c r="B419" s="9"/>
      <c r="C419" s="9"/>
      <c r="D419" s="9"/>
      <c r="E419" s="9"/>
    </row>
    <row r="420" spans="1:5" ht="15.75" customHeight="1">
      <c r="A420" s="9"/>
      <c r="B420" s="9"/>
      <c r="C420" s="9"/>
      <c r="D420" s="9"/>
      <c r="E420" s="9"/>
    </row>
    <row r="421" spans="1:5" ht="15.75" customHeight="1">
      <c r="A421" s="9"/>
      <c r="B421" s="9"/>
      <c r="C421" s="9"/>
      <c r="D421" s="9"/>
      <c r="E421" s="9"/>
    </row>
    <row r="422" spans="1:5" ht="15.75" customHeight="1">
      <c r="A422" s="9"/>
      <c r="B422" s="9"/>
      <c r="C422" s="9"/>
      <c r="D422" s="9"/>
      <c r="E422" s="9"/>
    </row>
    <row r="423" spans="1:5" ht="15.75" customHeight="1">
      <c r="A423" s="9"/>
      <c r="B423" s="9"/>
      <c r="C423" s="9"/>
      <c r="D423" s="9"/>
      <c r="E423" s="9"/>
    </row>
    <row r="424" spans="1:5" ht="15.75" customHeight="1">
      <c r="A424" s="9"/>
      <c r="B424" s="9"/>
      <c r="C424" s="9"/>
      <c r="D424" s="9"/>
      <c r="E424" s="9"/>
    </row>
    <row r="425" spans="1:5" ht="15.75" customHeight="1">
      <c r="A425" s="9"/>
      <c r="B425" s="9"/>
      <c r="C425" s="9"/>
      <c r="D425" s="9"/>
      <c r="E425" s="9"/>
    </row>
    <row r="426" spans="1:5" ht="15.75" customHeight="1">
      <c r="A426" s="9"/>
      <c r="B426" s="9"/>
      <c r="C426" s="9"/>
      <c r="D426" s="9"/>
      <c r="E426" s="9"/>
    </row>
    <row r="427" spans="1:5" ht="15.75" customHeight="1">
      <c r="A427" s="9"/>
      <c r="B427" s="9"/>
      <c r="C427" s="9"/>
      <c r="D427" s="9"/>
      <c r="E427" s="9"/>
    </row>
    <row r="428" spans="1:5" ht="15.75" customHeight="1">
      <c r="A428" s="9"/>
      <c r="B428" s="9"/>
      <c r="C428" s="9"/>
      <c r="D428" s="9"/>
      <c r="E428" s="9"/>
    </row>
    <row r="429" spans="1:5" ht="15.75" customHeight="1">
      <c r="A429" s="9"/>
      <c r="B429" s="9"/>
      <c r="C429" s="9"/>
      <c r="D429" s="9"/>
      <c r="E429" s="9"/>
    </row>
    <row r="430" spans="1:5" ht="15.75" customHeight="1">
      <c r="A430" s="9"/>
      <c r="B430" s="9"/>
      <c r="C430" s="9"/>
      <c r="D430" s="9"/>
      <c r="E430" s="9"/>
    </row>
    <row r="431" spans="1:5" ht="15.75" customHeight="1">
      <c r="A431" s="9"/>
      <c r="B431" s="9"/>
      <c r="C431" s="9"/>
      <c r="D431" s="9"/>
      <c r="E431" s="9"/>
    </row>
    <row r="432" spans="1:5" ht="15.75" customHeight="1">
      <c r="A432" s="9"/>
      <c r="B432" s="9"/>
      <c r="C432" s="9"/>
      <c r="D432" s="9"/>
      <c r="E432" s="9"/>
    </row>
    <row r="433" spans="1:5" ht="15.75" customHeight="1">
      <c r="A433" s="9"/>
      <c r="B433" s="9"/>
      <c r="C433" s="9"/>
      <c r="D433" s="9"/>
      <c r="E433" s="9"/>
    </row>
    <row r="434" spans="1:5" ht="15.75" customHeight="1">
      <c r="A434" s="9"/>
      <c r="B434" s="9"/>
      <c r="C434" s="9"/>
      <c r="D434" s="9"/>
      <c r="E434" s="9"/>
    </row>
    <row r="435" spans="1:5" ht="15.75" customHeight="1">
      <c r="A435" s="9"/>
      <c r="B435" s="9"/>
      <c r="C435" s="9"/>
      <c r="D435" s="9"/>
      <c r="E435" s="9"/>
    </row>
    <row r="436" spans="1:5" ht="15.75" customHeight="1">
      <c r="A436" s="9"/>
      <c r="B436" s="9"/>
      <c r="C436" s="9"/>
      <c r="D436" s="9"/>
      <c r="E436" s="9"/>
    </row>
    <row r="437" spans="1:5" ht="15.75" customHeight="1">
      <c r="A437" s="9"/>
      <c r="B437" s="9"/>
      <c r="C437" s="9"/>
      <c r="D437" s="9"/>
      <c r="E437" s="9"/>
    </row>
    <row r="438" spans="1:5" ht="15.75" customHeight="1">
      <c r="A438" s="9"/>
      <c r="B438" s="9"/>
      <c r="C438" s="9"/>
      <c r="D438" s="9"/>
      <c r="E438" s="9"/>
    </row>
    <row r="439" spans="1:5" ht="15.75" customHeight="1">
      <c r="A439" s="9"/>
      <c r="B439" s="9"/>
      <c r="C439" s="9"/>
      <c r="D439" s="9"/>
      <c r="E439" s="9"/>
    </row>
    <row r="440" spans="1:5" ht="15.75" customHeight="1">
      <c r="A440" s="9"/>
      <c r="B440" s="9"/>
      <c r="C440" s="9"/>
      <c r="D440" s="9"/>
      <c r="E440" s="9"/>
    </row>
    <row r="441" spans="1:5" ht="15.75" customHeight="1">
      <c r="A441" s="9"/>
      <c r="B441" s="9"/>
      <c r="C441" s="9"/>
      <c r="D441" s="9"/>
      <c r="E441" s="9"/>
    </row>
    <row r="442" spans="1:5" ht="15.75" customHeight="1">
      <c r="A442" s="9"/>
      <c r="B442" s="9"/>
      <c r="C442" s="9"/>
      <c r="D442" s="9"/>
      <c r="E442" s="9"/>
    </row>
    <row r="443" spans="1:5" ht="15.75" customHeight="1">
      <c r="A443" s="9"/>
      <c r="B443" s="9"/>
      <c r="C443" s="9"/>
      <c r="D443" s="9"/>
      <c r="E443" s="9"/>
    </row>
    <row r="444" spans="1:5" ht="15.75" customHeight="1">
      <c r="A444" s="9"/>
      <c r="B444" s="9"/>
      <c r="C444" s="9"/>
      <c r="D444" s="9"/>
      <c r="E444" s="9"/>
    </row>
    <row r="445" spans="1:5" ht="15.75" customHeight="1">
      <c r="A445" s="9"/>
      <c r="B445" s="9"/>
      <c r="C445" s="9"/>
      <c r="D445" s="9"/>
      <c r="E445" s="9"/>
    </row>
    <row r="446" spans="1:5" ht="15.75" customHeight="1">
      <c r="A446" s="9"/>
      <c r="B446" s="9"/>
      <c r="C446" s="9"/>
      <c r="D446" s="9"/>
      <c r="E446" s="9"/>
    </row>
    <row r="447" spans="1:5" ht="15.75" customHeight="1">
      <c r="A447" s="9"/>
      <c r="B447" s="9"/>
      <c r="C447" s="9"/>
      <c r="D447" s="9"/>
      <c r="E447" s="9"/>
    </row>
    <row r="448" spans="1:5" ht="15.75" customHeight="1">
      <c r="A448" s="9"/>
      <c r="B448" s="9"/>
      <c r="C448" s="9"/>
      <c r="D448" s="9"/>
      <c r="E448" s="9"/>
    </row>
    <row r="449" spans="1:5" ht="15.75" customHeight="1">
      <c r="A449" s="9"/>
      <c r="B449" s="9"/>
      <c r="C449" s="9"/>
      <c r="D449" s="9"/>
      <c r="E449" s="9"/>
    </row>
    <row r="450" spans="1:5" ht="15.75" customHeight="1">
      <c r="A450" s="9"/>
      <c r="B450" s="9"/>
      <c r="C450" s="9"/>
      <c r="D450" s="9"/>
      <c r="E450" s="9"/>
    </row>
    <row r="451" spans="1:5" ht="15.75" customHeight="1">
      <c r="A451" s="9"/>
      <c r="B451" s="9"/>
      <c r="C451" s="9"/>
      <c r="D451" s="9"/>
      <c r="E451" s="9"/>
    </row>
    <row r="452" spans="1:5" ht="15.75" customHeight="1">
      <c r="A452" s="9"/>
      <c r="B452" s="9"/>
      <c r="C452" s="9"/>
      <c r="D452" s="9"/>
      <c r="E452" s="9"/>
    </row>
    <row r="453" spans="1:5" ht="15.75" customHeight="1">
      <c r="A453" s="9"/>
      <c r="B453" s="9"/>
      <c r="C453" s="9"/>
      <c r="D453" s="9"/>
      <c r="E453" s="9"/>
    </row>
    <row r="454" spans="1:5" ht="15.75" customHeight="1">
      <c r="A454" s="9"/>
      <c r="B454" s="9"/>
      <c r="C454" s="9"/>
      <c r="D454" s="9"/>
      <c r="E454" s="9"/>
    </row>
    <row r="455" spans="1:5" ht="15.75" customHeight="1">
      <c r="A455" s="9"/>
      <c r="B455" s="9"/>
      <c r="C455" s="9"/>
      <c r="D455" s="9"/>
      <c r="E455" s="9"/>
    </row>
    <row r="456" spans="1:5" ht="15.75" customHeight="1">
      <c r="A456" s="9"/>
      <c r="B456" s="9"/>
      <c r="C456" s="9"/>
      <c r="D456" s="9"/>
      <c r="E456" s="9"/>
    </row>
    <row r="457" spans="1:5" ht="15.75" customHeight="1">
      <c r="A457" s="9"/>
      <c r="B457" s="9"/>
      <c r="C457" s="9"/>
      <c r="D457" s="9"/>
      <c r="E457" s="9"/>
    </row>
    <row r="458" spans="1:5" ht="15.75" customHeight="1">
      <c r="A458" s="9"/>
      <c r="B458" s="9"/>
      <c r="C458" s="9"/>
      <c r="D458" s="9"/>
      <c r="E458" s="9"/>
    </row>
    <row r="459" spans="1:5" ht="15.75" customHeight="1">
      <c r="A459" s="9"/>
      <c r="B459" s="9"/>
      <c r="C459" s="9"/>
      <c r="D459" s="9"/>
      <c r="E459" s="9"/>
    </row>
    <row r="460" spans="1:5" ht="15.75" customHeight="1">
      <c r="A460" s="9"/>
      <c r="B460" s="9"/>
      <c r="C460" s="9"/>
      <c r="D460" s="9"/>
      <c r="E460" s="9"/>
    </row>
    <row r="461" spans="1:5" ht="15.75" customHeight="1">
      <c r="A461" s="9"/>
      <c r="B461" s="9"/>
      <c r="C461" s="9"/>
      <c r="D461" s="9"/>
      <c r="E461" s="9"/>
    </row>
    <row r="462" spans="1:5" ht="15.75" customHeight="1">
      <c r="A462" s="9"/>
      <c r="B462" s="9"/>
      <c r="C462" s="9"/>
      <c r="D462" s="9"/>
      <c r="E462" s="9"/>
    </row>
    <row r="463" spans="1:5" ht="15.75" customHeight="1">
      <c r="A463" s="9"/>
      <c r="B463" s="9"/>
      <c r="C463" s="9"/>
      <c r="D463" s="9"/>
      <c r="E463" s="9"/>
    </row>
    <row r="464" spans="1:5" ht="15.75" customHeight="1">
      <c r="A464" s="9"/>
      <c r="B464" s="9"/>
      <c r="C464" s="9"/>
      <c r="D464" s="9"/>
      <c r="E464" s="9"/>
    </row>
    <row r="465" spans="1:5" ht="15.75" customHeight="1">
      <c r="A465" s="9"/>
      <c r="B465" s="9"/>
      <c r="C465" s="9"/>
      <c r="D465" s="9"/>
      <c r="E465" s="9"/>
    </row>
    <row r="466" spans="1:5" ht="15.75" customHeight="1">
      <c r="A466" s="9"/>
      <c r="B466" s="9"/>
      <c r="C466" s="9"/>
      <c r="D466" s="9"/>
      <c r="E466" s="9"/>
    </row>
    <row r="467" spans="1:5" ht="15.75" customHeight="1">
      <c r="A467" s="9"/>
      <c r="B467" s="9"/>
      <c r="C467" s="9"/>
      <c r="D467" s="9"/>
      <c r="E467" s="9"/>
    </row>
    <row r="468" spans="1:5" ht="15.75" customHeight="1">
      <c r="A468" s="9"/>
      <c r="B468" s="9"/>
      <c r="C468" s="9"/>
      <c r="D468" s="9"/>
      <c r="E468" s="9"/>
    </row>
    <row r="469" spans="1:5" ht="15.75" customHeight="1">
      <c r="A469" s="9"/>
      <c r="B469" s="9"/>
      <c r="C469" s="9"/>
      <c r="D469" s="9"/>
      <c r="E469" s="9"/>
    </row>
    <row r="470" spans="1:5" ht="15.75" customHeight="1">
      <c r="A470" s="9"/>
      <c r="B470" s="9"/>
      <c r="C470" s="9"/>
      <c r="D470" s="9"/>
      <c r="E470" s="9"/>
    </row>
    <row r="471" spans="1:5" ht="15.75" customHeight="1">
      <c r="A471" s="9"/>
      <c r="B471" s="9"/>
      <c r="C471" s="9"/>
      <c r="D471" s="9"/>
      <c r="E471" s="9"/>
    </row>
    <row r="472" spans="1:5" ht="15.75" customHeight="1">
      <c r="A472" s="9"/>
      <c r="B472" s="9"/>
      <c r="C472" s="9"/>
      <c r="D472" s="9"/>
      <c r="E472" s="9"/>
    </row>
    <row r="473" spans="1:5" ht="15.75" customHeight="1">
      <c r="A473" s="9"/>
      <c r="B473" s="9"/>
      <c r="C473" s="9"/>
      <c r="D473" s="9"/>
      <c r="E473" s="9"/>
    </row>
    <row r="474" spans="1:5" ht="15.75" customHeight="1">
      <c r="A474" s="9"/>
      <c r="B474" s="9"/>
      <c r="C474" s="9"/>
      <c r="D474" s="9"/>
      <c r="E474" s="9"/>
    </row>
    <row r="475" spans="1:5" ht="15.75" customHeight="1">
      <c r="A475" s="9"/>
      <c r="B475" s="9"/>
      <c r="C475" s="9"/>
      <c r="D475" s="9"/>
      <c r="E475" s="9"/>
    </row>
    <row r="476" spans="1:5" ht="15.75" customHeight="1">
      <c r="A476" s="9"/>
      <c r="B476" s="9"/>
      <c r="C476" s="9"/>
      <c r="D476" s="9"/>
      <c r="E476" s="9"/>
    </row>
    <row r="477" spans="1:5" ht="15.75" customHeight="1">
      <c r="A477" s="9"/>
      <c r="B477" s="9"/>
      <c r="C477" s="9"/>
      <c r="D477" s="9"/>
      <c r="E477" s="9"/>
    </row>
    <row r="478" spans="1:5" ht="15.75" customHeight="1">
      <c r="A478" s="9"/>
      <c r="B478" s="9"/>
      <c r="C478" s="9"/>
      <c r="D478" s="9"/>
      <c r="E478" s="9"/>
    </row>
    <row r="479" spans="1:5" ht="15.75" customHeight="1">
      <c r="A479" s="9"/>
      <c r="B479" s="9"/>
      <c r="C479" s="9"/>
      <c r="D479" s="9"/>
      <c r="E479" s="9"/>
    </row>
    <row r="480" spans="1:5" ht="15.75" customHeight="1">
      <c r="A480" s="9"/>
      <c r="B480" s="9"/>
      <c r="C480" s="9"/>
      <c r="D480" s="9"/>
      <c r="E480" s="9"/>
    </row>
    <row r="481" spans="1:5" ht="15.75" customHeight="1">
      <c r="A481" s="9"/>
      <c r="B481" s="9"/>
      <c r="C481" s="9"/>
      <c r="D481" s="9"/>
      <c r="E481" s="9"/>
    </row>
    <row r="482" spans="1:5" ht="15.75" customHeight="1">
      <c r="A482" s="9"/>
      <c r="B482" s="9"/>
      <c r="C482" s="9"/>
      <c r="D482" s="9"/>
      <c r="E482" s="9"/>
    </row>
    <row r="483" spans="1:5" ht="15.75" customHeight="1">
      <c r="A483" s="9"/>
      <c r="B483" s="9"/>
      <c r="C483" s="9"/>
      <c r="D483" s="9"/>
      <c r="E483" s="9"/>
    </row>
    <row r="484" spans="1:5" ht="15.75" customHeight="1">
      <c r="A484" s="9"/>
      <c r="B484" s="9"/>
      <c r="C484" s="9"/>
      <c r="D484" s="9"/>
      <c r="E484" s="9"/>
    </row>
    <row r="485" spans="1:5" ht="15.75" customHeight="1">
      <c r="A485" s="9"/>
      <c r="B485" s="9"/>
      <c r="C485" s="9"/>
      <c r="D485" s="9"/>
      <c r="E485" s="9"/>
    </row>
    <row r="486" spans="1:5" ht="15.75" customHeight="1">
      <c r="A486" s="9"/>
      <c r="B486" s="9"/>
      <c r="C486" s="9"/>
      <c r="D486" s="9"/>
      <c r="E486" s="9"/>
    </row>
    <row r="487" spans="1:5" ht="15.75" customHeight="1">
      <c r="A487" s="9"/>
      <c r="B487" s="9"/>
      <c r="C487" s="9"/>
      <c r="D487" s="9"/>
      <c r="E487" s="9"/>
    </row>
    <row r="488" spans="1:5" ht="15.75" customHeight="1">
      <c r="A488" s="9"/>
      <c r="B488" s="9"/>
      <c r="C488" s="9"/>
      <c r="D488" s="9"/>
      <c r="E488" s="9"/>
    </row>
    <row r="489" spans="1:5" ht="15.75" customHeight="1">
      <c r="A489" s="9"/>
      <c r="B489" s="9"/>
      <c r="C489" s="9"/>
      <c r="D489" s="9"/>
      <c r="E489" s="9"/>
    </row>
    <row r="490" spans="1:5" ht="15.75" customHeight="1">
      <c r="A490" s="9"/>
      <c r="B490" s="9"/>
      <c r="C490" s="9"/>
      <c r="D490" s="9"/>
      <c r="E490" s="9"/>
    </row>
    <row r="491" spans="1:5" ht="15.75" customHeight="1">
      <c r="A491" s="9"/>
      <c r="B491" s="9"/>
      <c r="C491" s="9"/>
      <c r="D491" s="9"/>
      <c r="E491" s="9"/>
    </row>
    <row r="492" spans="1:5" ht="15.75" customHeight="1">
      <c r="A492" s="9"/>
      <c r="B492" s="9"/>
      <c r="C492" s="9"/>
      <c r="D492" s="9"/>
      <c r="E492" s="9"/>
    </row>
    <row r="493" spans="1:5" ht="15.75" customHeight="1">
      <c r="A493" s="9"/>
      <c r="B493" s="9"/>
      <c r="C493" s="9"/>
      <c r="D493" s="9"/>
      <c r="E493" s="9"/>
    </row>
    <row r="494" spans="1:5" ht="15.75" customHeight="1">
      <c r="A494" s="9"/>
      <c r="B494" s="9"/>
      <c r="C494" s="9"/>
      <c r="D494" s="9"/>
      <c r="E494" s="9"/>
    </row>
    <row r="495" spans="1:5" ht="15.75" customHeight="1">
      <c r="A495" s="9"/>
      <c r="B495" s="9"/>
      <c r="C495" s="9"/>
      <c r="D495" s="9"/>
      <c r="E495" s="9"/>
    </row>
    <row r="496" spans="1:5" ht="15.75" customHeight="1">
      <c r="A496" s="9"/>
      <c r="B496" s="9"/>
      <c r="C496" s="9"/>
      <c r="D496" s="9"/>
      <c r="E496" s="9"/>
    </row>
    <row r="497" spans="1:5" ht="15.75" customHeight="1">
      <c r="A497" s="9"/>
      <c r="B497" s="9"/>
      <c r="C497" s="9"/>
      <c r="D497" s="9"/>
      <c r="E497" s="9"/>
    </row>
    <row r="498" spans="1:5" ht="15.75" customHeight="1">
      <c r="A498" s="9"/>
      <c r="B498" s="9"/>
      <c r="C498" s="9"/>
      <c r="D498" s="9"/>
      <c r="E498" s="9"/>
    </row>
    <row r="499" spans="1:5" ht="15.75" customHeight="1">
      <c r="A499" s="9"/>
      <c r="B499" s="9"/>
      <c r="C499" s="9"/>
      <c r="D499" s="9"/>
      <c r="E499" s="9"/>
    </row>
    <row r="500" spans="1:5" ht="15.75" customHeight="1">
      <c r="A500" s="9"/>
      <c r="B500" s="9"/>
      <c r="C500" s="9"/>
      <c r="D500" s="9"/>
      <c r="E500" s="9"/>
    </row>
    <row r="501" spans="1:5" ht="15.75" customHeight="1">
      <c r="A501" s="9"/>
      <c r="B501" s="9"/>
      <c r="C501" s="9"/>
      <c r="D501" s="9"/>
      <c r="E501" s="9"/>
    </row>
    <row r="502" spans="1:5" ht="15.75" customHeight="1">
      <c r="A502" s="9"/>
      <c r="B502" s="9"/>
      <c r="C502" s="9"/>
      <c r="D502" s="9"/>
      <c r="E502" s="9"/>
    </row>
    <row r="503" spans="1:5" ht="15.75" customHeight="1">
      <c r="A503" s="9"/>
      <c r="B503" s="9"/>
      <c r="C503" s="9"/>
      <c r="D503" s="9"/>
      <c r="E503" s="9"/>
    </row>
    <row r="504" spans="1:5" ht="15.75" customHeight="1">
      <c r="A504" s="9"/>
      <c r="B504" s="9"/>
      <c r="C504" s="9"/>
      <c r="D504" s="9"/>
      <c r="E504" s="9"/>
    </row>
    <row r="505" spans="1:5" ht="15.75" customHeight="1">
      <c r="A505" s="9"/>
      <c r="B505" s="9"/>
      <c r="C505" s="9"/>
      <c r="D505" s="9"/>
      <c r="E505" s="9"/>
    </row>
    <row r="506" spans="1:5" ht="15.75" customHeight="1">
      <c r="A506" s="9"/>
      <c r="B506" s="9"/>
      <c r="C506" s="9"/>
      <c r="D506" s="9"/>
      <c r="E506" s="9"/>
    </row>
    <row r="507" spans="1:5" ht="15.75" customHeight="1">
      <c r="A507" s="9"/>
      <c r="B507" s="9"/>
      <c r="C507" s="9"/>
      <c r="D507" s="9"/>
      <c r="E507" s="9"/>
    </row>
    <row r="508" spans="1:5" ht="15.75" customHeight="1">
      <c r="A508" s="9"/>
      <c r="B508" s="9"/>
      <c r="C508" s="9"/>
      <c r="D508" s="9"/>
      <c r="E508" s="9"/>
    </row>
    <row r="509" spans="1:5" ht="15.75" customHeight="1">
      <c r="A509" s="9"/>
      <c r="B509" s="9"/>
      <c r="C509" s="9"/>
      <c r="D509" s="9"/>
      <c r="E509" s="9"/>
    </row>
    <row r="510" spans="1:5" ht="15.75" customHeight="1">
      <c r="A510" s="9"/>
      <c r="B510" s="9"/>
      <c r="C510" s="9"/>
      <c r="D510" s="9"/>
      <c r="E510" s="9"/>
    </row>
    <row r="511" spans="1:5" ht="15.75" customHeight="1">
      <c r="A511" s="9"/>
      <c r="B511" s="9"/>
      <c r="C511" s="9"/>
      <c r="D511" s="9"/>
      <c r="E511" s="9"/>
    </row>
    <row r="512" spans="1:5" ht="15.75" customHeight="1">
      <c r="A512" s="9"/>
      <c r="B512" s="9"/>
      <c r="C512" s="9"/>
      <c r="D512" s="9"/>
      <c r="E512" s="9"/>
    </row>
    <row r="513" spans="1:5" ht="15.75" customHeight="1">
      <c r="A513" s="9"/>
      <c r="B513" s="9"/>
      <c r="C513" s="9"/>
      <c r="D513" s="9"/>
      <c r="E513" s="9"/>
    </row>
    <row r="514" spans="1:5" ht="15.75" customHeight="1">
      <c r="A514" s="9"/>
      <c r="B514" s="9"/>
      <c r="C514" s="9"/>
      <c r="D514" s="9"/>
      <c r="E514" s="9"/>
    </row>
    <row r="515" spans="1:5" ht="15.75" customHeight="1">
      <c r="A515" s="9"/>
      <c r="B515" s="9"/>
      <c r="C515" s="9"/>
      <c r="D515" s="9"/>
      <c r="E515" s="9"/>
    </row>
    <row r="516" spans="1:5" ht="15.75" customHeight="1">
      <c r="A516" s="9"/>
      <c r="B516" s="9"/>
      <c r="C516" s="9"/>
      <c r="D516" s="9"/>
      <c r="E516" s="9"/>
    </row>
    <row r="517" spans="1:5" ht="15.75" customHeight="1">
      <c r="A517" s="9"/>
      <c r="B517" s="9"/>
      <c r="C517" s="9"/>
      <c r="D517" s="9"/>
      <c r="E517" s="9"/>
    </row>
    <row r="518" spans="1:5" ht="15.75" customHeight="1">
      <c r="A518" s="9"/>
      <c r="B518" s="9"/>
      <c r="C518" s="9"/>
      <c r="D518" s="9"/>
      <c r="E518" s="9"/>
    </row>
    <row r="519" spans="1:5" ht="15.75" customHeight="1">
      <c r="A519" s="9"/>
      <c r="B519" s="9"/>
      <c r="C519" s="9"/>
      <c r="D519" s="9"/>
      <c r="E519" s="9"/>
    </row>
    <row r="520" spans="1:5" ht="15.75" customHeight="1">
      <c r="A520" s="9"/>
      <c r="B520" s="9"/>
      <c r="C520" s="9"/>
      <c r="D520" s="9"/>
      <c r="E520" s="9"/>
    </row>
    <row r="521" spans="1:5" ht="15.75" customHeight="1">
      <c r="A521" s="9"/>
      <c r="B521" s="9"/>
      <c r="C521" s="9"/>
      <c r="D521" s="9"/>
      <c r="E521" s="9"/>
    </row>
    <row r="522" spans="1:5" ht="15.75" customHeight="1">
      <c r="A522" s="9"/>
      <c r="B522" s="9"/>
      <c r="C522" s="9"/>
      <c r="D522" s="9"/>
      <c r="E522" s="9"/>
    </row>
    <row r="523" spans="1:5" ht="15.75" customHeight="1">
      <c r="A523" s="9"/>
      <c r="B523" s="9"/>
      <c r="C523" s="9"/>
      <c r="D523" s="9"/>
      <c r="E523" s="9"/>
    </row>
    <row r="524" spans="1:5" ht="15.75" customHeight="1">
      <c r="A524" s="9"/>
      <c r="B524" s="9"/>
      <c r="C524" s="9"/>
      <c r="D524" s="9"/>
      <c r="E524" s="9"/>
    </row>
    <row r="525" spans="1:5" ht="15.75" customHeight="1">
      <c r="A525" s="9"/>
      <c r="B525" s="9"/>
      <c r="C525" s="9"/>
      <c r="D525" s="9"/>
      <c r="E525" s="9"/>
    </row>
    <row r="526" spans="1:5" ht="15.75" customHeight="1">
      <c r="A526" s="9"/>
      <c r="B526" s="9"/>
      <c r="C526" s="9"/>
      <c r="D526" s="9"/>
      <c r="E526" s="9"/>
    </row>
    <row r="527" spans="1:5" ht="15.75" customHeight="1">
      <c r="A527" s="9"/>
      <c r="B527" s="9"/>
      <c r="C527" s="9"/>
      <c r="D527" s="9"/>
      <c r="E527" s="9"/>
    </row>
    <row r="528" spans="1:5" ht="15.75" customHeight="1">
      <c r="A528" s="9"/>
      <c r="B528" s="9"/>
      <c r="C528" s="9"/>
      <c r="D528" s="9"/>
      <c r="E528" s="9"/>
    </row>
    <row r="529" spans="1:5" ht="15.75" customHeight="1">
      <c r="A529" s="9"/>
      <c r="B529" s="9"/>
      <c r="C529" s="9"/>
      <c r="D529" s="9"/>
      <c r="E529" s="9"/>
    </row>
    <row r="530" spans="1:5" ht="15.75" customHeight="1">
      <c r="A530" s="9"/>
      <c r="B530" s="9"/>
      <c r="C530" s="9"/>
      <c r="D530" s="9"/>
      <c r="E530" s="9"/>
    </row>
    <row r="531" spans="1:5" ht="15.75" customHeight="1">
      <c r="A531" s="9"/>
      <c r="B531" s="9"/>
      <c r="C531" s="9"/>
      <c r="D531" s="9"/>
      <c r="E531" s="9"/>
    </row>
    <row r="532" spans="1:5" ht="15.75" customHeight="1">
      <c r="A532" s="9"/>
      <c r="B532" s="9"/>
      <c r="C532" s="9"/>
      <c r="D532" s="9"/>
      <c r="E532" s="9"/>
    </row>
    <row r="533" spans="1:5" ht="15.75" customHeight="1">
      <c r="A533" s="9"/>
      <c r="B533" s="9"/>
      <c r="C533" s="9"/>
      <c r="D533" s="9"/>
      <c r="E533" s="9"/>
    </row>
    <row r="534" spans="1:5" ht="15.75" customHeight="1">
      <c r="A534" s="9"/>
      <c r="B534" s="9"/>
      <c r="C534" s="9"/>
      <c r="D534" s="9"/>
      <c r="E534" s="9"/>
    </row>
    <row r="535" spans="1:5" ht="15.75" customHeight="1">
      <c r="A535" s="9"/>
      <c r="B535" s="9"/>
      <c r="C535" s="9"/>
      <c r="D535" s="9"/>
      <c r="E535" s="9"/>
    </row>
    <row r="536" spans="1:5" ht="15.75" customHeight="1">
      <c r="A536" s="9"/>
      <c r="B536" s="9"/>
      <c r="C536" s="9"/>
      <c r="D536" s="9"/>
      <c r="E536" s="9"/>
    </row>
    <row r="537" spans="1:5" ht="15.75" customHeight="1">
      <c r="A537" s="9"/>
      <c r="B537" s="9"/>
      <c r="C537" s="9"/>
      <c r="D537" s="9"/>
      <c r="E537" s="9"/>
    </row>
    <row r="538" spans="1:5" ht="15.75" customHeight="1">
      <c r="A538" s="9"/>
      <c r="B538" s="9"/>
      <c r="C538" s="9"/>
      <c r="D538" s="9"/>
      <c r="E538" s="9"/>
    </row>
    <row r="539" spans="1:5" ht="15.75" customHeight="1">
      <c r="A539" s="9"/>
      <c r="B539" s="9"/>
      <c r="C539" s="9"/>
      <c r="D539" s="9"/>
      <c r="E539" s="9"/>
    </row>
    <row r="540" spans="1:5" ht="15.75" customHeight="1">
      <c r="A540" s="9"/>
      <c r="B540" s="9"/>
      <c r="C540" s="9"/>
      <c r="D540" s="9"/>
      <c r="E540" s="9"/>
    </row>
    <row r="541" spans="1:5" ht="15.75" customHeight="1">
      <c r="A541" s="9"/>
      <c r="B541" s="9"/>
      <c r="C541" s="9"/>
      <c r="D541" s="9"/>
      <c r="E541" s="9"/>
    </row>
    <row r="542" spans="1:5" ht="15.75" customHeight="1">
      <c r="A542" s="9"/>
      <c r="B542" s="9"/>
      <c r="C542" s="9"/>
      <c r="D542" s="9"/>
      <c r="E542" s="9"/>
    </row>
    <row r="543" spans="1:5" ht="15.75" customHeight="1">
      <c r="A543" s="9"/>
      <c r="B543" s="9"/>
      <c r="C543" s="9"/>
      <c r="D543" s="9"/>
      <c r="E543" s="9"/>
    </row>
    <row r="544" spans="1:5" ht="15.75" customHeight="1">
      <c r="A544" s="9"/>
      <c r="B544" s="9"/>
      <c r="C544" s="9"/>
      <c r="D544" s="9"/>
      <c r="E544" s="9"/>
    </row>
    <row r="545" spans="1:5" ht="15.75" customHeight="1">
      <c r="A545" s="9"/>
      <c r="B545" s="9"/>
      <c r="C545" s="9"/>
      <c r="D545" s="9"/>
      <c r="E545" s="9"/>
    </row>
    <row r="546" spans="1:5" ht="15.75" customHeight="1">
      <c r="A546" s="9"/>
      <c r="B546" s="9"/>
      <c r="C546" s="9"/>
      <c r="D546" s="9"/>
      <c r="E546" s="9"/>
    </row>
    <row r="547" spans="1:5" ht="15.75" customHeight="1">
      <c r="A547" s="9"/>
      <c r="B547" s="9"/>
      <c r="C547" s="9"/>
      <c r="D547" s="9"/>
      <c r="E547" s="9"/>
    </row>
    <row r="548" spans="1:5" ht="15.75" customHeight="1">
      <c r="A548" s="9"/>
      <c r="B548" s="9"/>
      <c r="C548" s="9"/>
      <c r="D548" s="9"/>
      <c r="E548" s="9"/>
    </row>
    <row r="549" spans="1:5" ht="15.75" customHeight="1">
      <c r="A549" s="9"/>
      <c r="B549" s="9"/>
      <c r="C549" s="9"/>
      <c r="D549" s="9"/>
      <c r="E549" s="9"/>
    </row>
    <row r="550" spans="1:5" ht="15.75" customHeight="1">
      <c r="A550" s="9"/>
      <c r="B550" s="9"/>
      <c r="C550" s="9"/>
      <c r="D550" s="9"/>
      <c r="E550" s="9"/>
    </row>
    <row r="551" spans="1:5" ht="15.75" customHeight="1">
      <c r="A551" s="9"/>
      <c r="B551" s="9"/>
      <c r="C551" s="9"/>
      <c r="D551" s="9"/>
      <c r="E551" s="9"/>
    </row>
    <row r="552" spans="1:5" ht="15.75" customHeight="1">
      <c r="A552" s="9"/>
      <c r="B552" s="9"/>
      <c r="C552" s="9"/>
      <c r="D552" s="9"/>
      <c r="E552" s="9"/>
    </row>
    <row r="553" spans="1:5" ht="15.75" customHeight="1">
      <c r="A553" s="9"/>
      <c r="B553" s="9"/>
      <c r="C553" s="9"/>
      <c r="D553" s="9"/>
      <c r="E553" s="9"/>
    </row>
    <row r="554" spans="1:5" ht="15.75" customHeight="1">
      <c r="A554" s="9"/>
      <c r="B554" s="9"/>
      <c r="C554" s="9"/>
      <c r="D554" s="9"/>
      <c r="E554" s="9"/>
    </row>
    <row r="555" spans="1:5" ht="15.75" customHeight="1">
      <c r="A555" s="9"/>
      <c r="B555" s="9"/>
      <c r="C555" s="9"/>
      <c r="D555" s="9"/>
      <c r="E555" s="9"/>
    </row>
    <row r="556" spans="1:5" ht="15.75" customHeight="1">
      <c r="A556" s="9"/>
      <c r="B556" s="9"/>
      <c r="C556" s="9"/>
      <c r="D556" s="9"/>
      <c r="E556" s="9"/>
    </row>
    <row r="557" spans="1:5" ht="15.75" customHeight="1">
      <c r="A557" s="9"/>
      <c r="B557" s="9"/>
      <c r="C557" s="9"/>
      <c r="D557" s="9"/>
      <c r="E557" s="9"/>
    </row>
    <row r="558" spans="1:5" ht="15.75" customHeight="1">
      <c r="A558" s="9"/>
      <c r="B558" s="9"/>
      <c r="C558" s="9"/>
      <c r="D558" s="9"/>
      <c r="E558" s="9"/>
    </row>
    <row r="559" spans="1:5" ht="15.75" customHeight="1">
      <c r="A559" s="9"/>
      <c r="B559" s="9"/>
      <c r="C559" s="9"/>
      <c r="D559" s="9"/>
      <c r="E559" s="9"/>
    </row>
    <row r="560" spans="1:5" ht="15.75" customHeight="1">
      <c r="A560" s="9"/>
      <c r="B560" s="9"/>
      <c r="C560" s="9"/>
      <c r="D560" s="9"/>
      <c r="E560" s="9"/>
    </row>
    <row r="561" spans="1:5" ht="15.75" customHeight="1">
      <c r="A561" s="9"/>
      <c r="B561" s="9"/>
      <c r="C561" s="9"/>
      <c r="D561" s="9"/>
      <c r="E561" s="9"/>
    </row>
    <row r="562" spans="1:5" ht="15.75" customHeight="1">
      <c r="A562" s="9"/>
      <c r="B562" s="9"/>
      <c r="C562" s="9"/>
      <c r="D562" s="9"/>
      <c r="E562" s="9"/>
    </row>
    <row r="563" spans="1:5" ht="15.75" customHeight="1">
      <c r="A563" s="9"/>
      <c r="B563" s="9"/>
      <c r="C563" s="9"/>
      <c r="D563" s="9"/>
      <c r="E563" s="9"/>
    </row>
    <row r="564" spans="1:5" ht="15.75" customHeight="1">
      <c r="A564" s="9"/>
      <c r="B564" s="9"/>
      <c r="C564" s="9"/>
      <c r="D564" s="9"/>
      <c r="E564" s="9"/>
    </row>
    <row r="565" spans="1:5" ht="15.75" customHeight="1">
      <c r="A565" s="9"/>
      <c r="B565" s="9"/>
      <c r="C565" s="9"/>
      <c r="D565" s="9"/>
      <c r="E565" s="9"/>
    </row>
    <row r="566" spans="1:5" ht="15.75" customHeight="1">
      <c r="A566" s="9"/>
      <c r="B566" s="9"/>
      <c r="C566" s="9"/>
      <c r="D566" s="9"/>
      <c r="E566" s="9"/>
    </row>
    <row r="567" spans="1:5" ht="15.75" customHeight="1">
      <c r="A567" s="9"/>
      <c r="B567" s="9"/>
      <c r="C567" s="9"/>
      <c r="D567" s="9"/>
      <c r="E567" s="9"/>
    </row>
    <row r="568" spans="1:5" ht="15.75" customHeight="1">
      <c r="A568" s="9"/>
      <c r="B568" s="9"/>
      <c r="C568" s="9"/>
      <c r="D568" s="9"/>
      <c r="E568" s="9"/>
    </row>
    <row r="569" spans="1:5" ht="15.75" customHeight="1">
      <c r="A569" s="9"/>
      <c r="B569" s="9"/>
      <c r="C569" s="9"/>
      <c r="D569" s="9"/>
      <c r="E569" s="9"/>
    </row>
    <row r="570" spans="1:5" ht="15.75" customHeight="1">
      <c r="A570" s="9"/>
      <c r="B570" s="9"/>
      <c r="C570" s="9"/>
      <c r="D570" s="9"/>
      <c r="E570" s="9"/>
    </row>
    <row r="571" spans="1:5" ht="15.75" customHeight="1">
      <c r="A571" s="9"/>
      <c r="B571" s="9"/>
      <c r="C571" s="9"/>
      <c r="D571" s="9"/>
      <c r="E571" s="9"/>
    </row>
    <row r="572" spans="1:5" ht="15.75" customHeight="1">
      <c r="A572" s="9"/>
      <c r="B572" s="9"/>
      <c r="C572" s="9"/>
      <c r="D572" s="9"/>
      <c r="E572" s="9"/>
    </row>
    <row r="573" spans="1:5" ht="15.75" customHeight="1">
      <c r="A573" s="9"/>
      <c r="B573" s="9"/>
      <c r="C573" s="9"/>
      <c r="D573" s="9"/>
      <c r="E573" s="9"/>
    </row>
    <row r="574" spans="1:5" ht="15.75" customHeight="1">
      <c r="A574" s="9"/>
      <c r="B574" s="9"/>
      <c r="C574" s="9"/>
      <c r="D574" s="9"/>
      <c r="E574" s="9"/>
    </row>
    <row r="575" spans="1:5" ht="15.75" customHeight="1">
      <c r="A575" s="9"/>
      <c r="B575" s="9"/>
      <c r="C575" s="9"/>
      <c r="D575" s="9"/>
      <c r="E575" s="9"/>
    </row>
    <row r="576" spans="1:5" ht="15.75" customHeight="1">
      <c r="A576" s="9"/>
      <c r="B576" s="9"/>
      <c r="C576" s="9"/>
      <c r="D576" s="9"/>
      <c r="E576" s="9"/>
    </row>
    <row r="577" spans="1:5" ht="15.75" customHeight="1">
      <c r="A577" s="9"/>
      <c r="B577" s="9"/>
      <c r="C577" s="9"/>
      <c r="D577" s="9"/>
      <c r="E577" s="9"/>
    </row>
    <row r="578" spans="1:5" ht="15.75" customHeight="1">
      <c r="A578" s="9"/>
      <c r="B578" s="9"/>
      <c r="C578" s="9"/>
      <c r="D578" s="9"/>
      <c r="E578" s="9"/>
    </row>
    <row r="579" spans="1:5" ht="15.75" customHeight="1">
      <c r="A579" s="9"/>
      <c r="B579" s="9"/>
      <c r="C579" s="9"/>
      <c r="D579" s="9"/>
      <c r="E579" s="9"/>
    </row>
    <row r="580" spans="1:5" ht="15.75" customHeight="1">
      <c r="A580" s="9"/>
      <c r="B580" s="9"/>
      <c r="C580" s="9"/>
      <c r="D580" s="9"/>
      <c r="E580" s="9"/>
    </row>
    <row r="581" spans="1:5" ht="15.75" customHeight="1">
      <c r="A581" s="9"/>
      <c r="B581" s="9"/>
      <c r="C581" s="9"/>
      <c r="D581" s="9"/>
      <c r="E581" s="9"/>
    </row>
    <row r="582" spans="1:5" ht="15.75" customHeight="1">
      <c r="A582" s="9"/>
      <c r="B582" s="9"/>
      <c r="C582" s="9"/>
      <c r="D582" s="9"/>
      <c r="E582" s="9"/>
    </row>
    <row r="583" spans="1:5" ht="15.75" customHeight="1">
      <c r="A583" s="9"/>
      <c r="B583" s="9"/>
      <c r="C583" s="9"/>
      <c r="D583" s="9"/>
      <c r="E583" s="9"/>
    </row>
    <row r="584" spans="1:5" ht="15.75" customHeight="1">
      <c r="A584" s="9"/>
      <c r="B584" s="9"/>
      <c r="C584" s="9"/>
      <c r="D584" s="9"/>
      <c r="E584" s="9"/>
    </row>
    <row r="585" spans="1:5" ht="15.75" customHeight="1">
      <c r="A585" s="9"/>
      <c r="B585" s="9"/>
      <c r="C585" s="9"/>
      <c r="D585" s="9"/>
      <c r="E585" s="9"/>
    </row>
    <row r="586" spans="1:5" ht="15.75" customHeight="1">
      <c r="A586" s="9"/>
      <c r="B586" s="9"/>
      <c r="C586" s="9"/>
      <c r="D586" s="9"/>
      <c r="E586" s="9"/>
    </row>
    <row r="587" spans="1:5" ht="15.75" customHeight="1">
      <c r="A587" s="9"/>
      <c r="B587" s="9"/>
      <c r="C587" s="9"/>
      <c r="D587" s="9"/>
      <c r="E587" s="9"/>
    </row>
    <row r="588" spans="1:5" ht="15.75" customHeight="1">
      <c r="A588" s="9"/>
      <c r="B588" s="9"/>
      <c r="C588" s="9"/>
      <c r="D588" s="9"/>
      <c r="E588" s="9"/>
    </row>
    <row r="589" spans="1:5" ht="15.75" customHeight="1">
      <c r="A589" s="9"/>
      <c r="B589" s="9"/>
      <c r="C589" s="9"/>
      <c r="D589" s="9"/>
      <c r="E589" s="9"/>
    </row>
    <row r="590" spans="1:5" ht="15.75" customHeight="1">
      <c r="A590" s="9"/>
      <c r="B590" s="9"/>
      <c r="C590" s="9"/>
      <c r="D590" s="9"/>
      <c r="E590" s="9"/>
    </row>
    <row r="591" spans="1:5" ht="15.75" customHeight="1">
      <c r="A591" s="9"/>
      <c r="B591" s="9"/>
      <c r="C591" s="9"/>
      <c r="D591" s="9"/>
      <c r="E591" s="9"/>
    </row>
    <row r="592" spans="1:5" ht="15.75" customHeight="1">
      <c r="A592" s="9"/>
      <c r="B592" s="9"/>
      <c r="C592" s="9"/>
      <c r="D592" s="9"/>
      <c r="E592" s="9"/>
    </row>
    <row r="593" spans="1:5" ht="15.75" customHeight="1">
      <c r="A593" s="9"/>
      <c r="B593" s="9"/>
      <c r="C593" s="9"/>
      <c r="D593" s="9"/>
      <c r="E593" s="9"/>
    </row>
    <row r="594" spans="1:5" ht="15.75" customHeight="1">
      <c r="A594" s="9"/>
      <c r="B594" s="9"/>
      <c r="C594" s="9"/>
      <c r="D594" s="9"/>
      <c r="E594" s="9"/>
    </row>
    <row r="595" spans="1:5" ht="15.75" customHeight="1">
      <c r="A595" s="9"/>
      <c r="B595" s="9"/>
      <c r="C595" s="9"/>
      <c r="D595" s="9"/>
      <c r="E595" s="9"/>
    </row>
    <row r="596" spans="1:5" ht="15.75" customHeight="1">
      <c r="A596" s="9"/>
      <c r="B596" s="9"/>
      <c r="C596" s="9"/>
      <c r="D596" s="9"/>
      <c r="E596" s="9"/>
    </row>
    <row r="597" spans="1:5" ht="15.75" customHeight="1">
      <c r="A597" s="9"/>
      <c r="B597" s="9"/>
      <c r="C597" s="9"/>
      <c r="D597" s="9"/>
      <c r="E597" s="9"/>
    </row>
    <row r="598" spans="1:5" ht="15.75" customHeight="1">
      <c r="A598" s="9"/>
      <c r="B598" s="9"/>
      <c r="C598" s="9"/>
      <c r="D598" s="9"/>
      <c r="E598" s="9"/>
    </row>
    <row r="599" spans="1:5" ht="15.75" customHeight="1">
      <c r="A599" s="9"/>
      <c r="B599" s="9"/>
      <c r="C599" s="9"/>
      <c r="D599" s="9"/>
      <c r="E599" s="9"/>
    </row>
    <row r="600" spans="1:5" ht="15.75" customHeight="1">
      <c r="A600" s="9"/>
      <c r="B600" s="9"/>
      <c r="C600" s="9"/>
      <c r="D600" s="9"/>
      <c r="E600" s="9"/>
    </row>
    <row r="601" spans="1:5" ht="15.75" customHeight="1">
      <c r="A601" s="9"/>
      <c r="B601" s="9"/>
      <c r="C601" s="9"/>
      <c r="D601" s="9"/>
      <c r="E601" s="9"/>
    </row>
    <row r="602" spans="1:5" ht="15.75" customHeight="1">
      <c r="A602" s="9"/>
      <c r="B602" s="9"/>
      <c r="C602" s="9"/>
      <c r="D602" s="9"/>
      <c r="E602" s="9"/>
    </row>
    <row r="603" spans="1:5" ht="15.75" customHeight="1">
      <c r="A603" s="9"/>
      <c r="B603" s="9"/>
      <c r="C603" s="9"/>
      <c r="D603" s="9"/>
      <c r="E603" s="9"/>
    </row>
    <row r="604" spans="1:5" ht="15.75" customHeight="1">
      <c r="A604" s="9"/>
      <c r="B604" s="9"/>
      <c r="C604" s="9"/>
      <c r="D604" s="9"/>
      <c r="E604" s="9"/>
    </row>
    <row r="605" spans="1:5" ht="15.75" customHeight="1">
      <c r="A605" s="9"/>
      <c r="B605" s="9"/>
      <c r="C605" s="9"/>
      <c r="D605" s="9"/>
      <c r="E605" s="9"/>
    </row>
    <row r="606" spans="1:5" ht="15.75" customHeight="1">
      <c r="A606" s="9"/>
      <c r="B606" s="9"/>
      <c r="C606" s="9"/>
      <c r="D606" s="9"/>
      <c r="E606" s="9"/>
    </row>
    <row r="607" spans="1:5" ht="15.75" customHeight="1">
      <c r="A607" s="9"/>
      <c r="B607" s="9"/>
      <c r="C607" s="9"/>
      <c r="D607" s="9"/>
      <c r="E607" s="9"/>
    </row>
    <row r="608" spans="1:5" ht="15.75" customHeight="1">
      <c r="A608" s="9"/>
      <c r="B608" s="9"/>
      <c r="C608" s="9"/>
      <c r="D608" s="9"/>
      <c r="E608" s="9"/>
    </row>
    <row r="609" spans="1:5" ht="15.75" customHeight="1">
      <c r="A609" s="9"/>
      <c r="B609" s="9"/>
      <c r="C609" s="9"/>
      <c r="D609" s="9"/>
      <c r="E609" s="9"/>
    </row>
    <row r="610" spans="1:5" ht="15.75" customHeight="1">
      <c r="A610" s="9"/>
      <c r="B610" s="9"/>
      <c r="C610" s="9"/>
      <c r="D610" s="9"/>
      <c r="E610" s="9"/>
    </row>
    <row r="611" spans="1:5" ht="15.75" customHeight="1">
      <c r="A611" s="9"/>
      <c r="B611" s="9"/>
      <c r="C611" s="9"/>
      <c r="D611" s="9"/>
      <c r="E611" s="9"/>
    </row>
    <row r="612" spans="1:5" ht="15.75" customHeight="1">
      <c r="A612" s="9"/>
      <c r="B612" s="9"/>
      <c r="C612" s="9"/>
      <c r="D612" s="9"/>
      <c r="E612" s="9"/>
    </row>
    <row r="613" spans="1:5" ht="15.75" customHeight="1">
      <c r="A613" s="9"/>
      <c r="B613" s="9"/>
      <c r="C613" s="9"/>
      <c r="D613" s="9"/>
      <c r="E613" s="9"/>
    </row>
    <row r="614" spans="1:5" ht="15.75" customHeight="1">
      <c r="A614" s="9"/>
      <c r="B614" s="9"/>
      <c r="C614" s="9"/>
      <c r="D614" s="9"/>
      <c r="E614" s="9"/>
    </row>
    <row r="615" spans="1:5" ht="15.75" customHeight="1">
      <c r="A615" s="9"/>
      <c r="B615" s="9"/>
      <c r="C615" s="9"/>
      <c r="D615" s="9"/>
      <c r="E615" s="9"/>
    </row>
    <row r="616" spans="1:5" ht="15.75" customHeight="1">
      <c r="A616" s="9"/>
      <c r="B616" s="9"/>
      <c r="C616" s="9"/>
      <c r="D616" s="9"/>
      <c r="E616" s="9"/>
    </row>
    <row r="617" spans="1:5" ht="15.75" customHeight="1">
      <c r="A617" s="9"/>
      <c r="B617" s="9"/>
      <c r="C617" s="9"/>
      <c r="D617" s="9"/>
      <c r="E617" s="9"/>
    </row>
    <row r="618" spans="1:5" ht="15.75" customHeight="1">
      <c r="A618" s="9"/>
      <c r="B618" s="9"/>
      <c r="C618" s="9"/>
      <c r="D618" s="9"/>
      <c r="E618" s="9"/>
    </row>
    <row r="619" spans="1:5" ht="15.75" customHeight="1">
      <c r="A619" s="9"/>
      <c r="B619" s="9"/>
      <c r="C619" s="9"/>
      <c r="D619" s="9"/>
      <c r="E619" s="9"/>
    </row>
    <row r="620" spans="1:5" ht="15.75" customHeight="1">
      <c r="A620" s="9"/>
      <c r="B620" s="9"/>
      <c r="C620" s="9"/>
      <c r="D620" s="9"/>
      <c r="E620" s="9"/>
    </row>
    <row r="621" spans="1:5" ht="15.75" customHeight="1">
      <c r="A621" s="9"/>
      <c r="B621" s="9"/>
      <c r="C621" s="9"/>
      <c r="D621" s="9"/>
      <c r="E621" s="9"/>
    </row>
    <row r="622" spans="1:5" ht="15.75" customHeight="1">
      <c r="A622" s="9"/>
      <c r="B622" s="9"/>
      <c r="C622" s="9"/>
      <c r="D622" s="9"/>
      <c r="E622" s="9"/>
    </row>
    <row r="623" spans="1:5" ht="15.75" customHeight="1">
      <c r="A623" s="9"/>
      <c r="B623" s="9"/>
      <c r="C623" s="9"/>
      <c r="D623" s="9"/>
      <c r="E623" s="9"/>
    </row>
    <row r="624" spans="1:5" ht="15.75" customHeight="1">
      <c r="A624" s="9"/>
      <c r="B624" s="9"/>
      <c r="C624" s="9"/>
      <c r="D624" s="9"/>
      <c r="E624" s="9"/>
    </row>
    <row r="625" spans="1:5" ht="15.75" customHeight="1">
      <c r="A625" s="9"/>
      <c r="B625" s="9"/>
      <c r="C625" s="9"/>
      <c r="D625" s="9"/>
      <c r="E625" s="9"/>
    </row>
    <row r="626" spans="1:5" ht="15.75" customHeight="1">
      <c r="A626" s="9"/>
      <c r="B626" s="9"/>
      <c r="C626" s="9"/>
      <c r="D626" s="9"/>
      <c r="E626" s="9"/>
    </row>
    <row r="627" spans="1:5" ht="15.75" customHeight="1">
      <c r="A627" s="9"/>
      <c r="B627" s="9"/>
      <c r="C627" s="9"/>
      <c r="D627" s="9"/>
      <c r="E627" s="9"/>
    </row>
    <row r="628" spans="1:5" ht="15.75" customHeight="1">
      <c r="A628" s="9"/>
      <c r="B628" s="9"/>
      <c r="C628" s="9"/>
      <c r="D628" s="9"/>
      <c r="E628" s="9"/>
    </row>
    <row r="629" spans="1:5" ht="15.75" customHeight="1">
      <c r="A629" s="9"/>
      <c r="B629" s="9"/>
      <c r="C629" s="9"/>
      <c r="D629" s="9"/>
      <c r="E629" s="9"/>
    </row>
    <row r="630" spans="1:5" ht="15.75" customHeight="1">
      <c r="A630" s="9"/>
      <c r="B630" s="9"/>
      <c r="C630" s="9"/>
      <c r="D630" s="9"/>
      <c r="E630" s="9"/>
    </row>
    <row r="631" spans="1:5" ht="15.75" customHeight="1">
      <c r="A631" s="9"/>
      <c r="B631" s="9"/>
      <c r="C631" s="9"/>
      <c r="D631" s="9"/>
      <c r="E631" s="9"/>
    </row>
    <row r="632" spans="1:5" ht="15.75" customHeight="1">
      <c r="A632" s="9"/>
      <c r="B632" s="9"/>
      <c r="C632" s="9"/>
      <c r="D632" s="9"/>
      <c r="E632" s="9"/>
    </row>
    <row r="633" spans="1:5" ht="15.75" customHeight="1">
      <c r="A633" s="9"/>
      <c r="B633" s="9"/>
      <c r="C633" s="9"/>
      <c r="D633" s="9"/>
      <c r="E633" s="9"/>
    </row>
    <row r="634" spans="1:5" ht="15.75" customHeight="1">
      <c r="A634" s="9"/>
      <c r="B634" s="9"/>
      <c r="C634" s="9"/>
      <c r="D634" s="9"/>
      <c r="E634" s="9"/>
    </row>
    <row r="635" spans="1:5" ht="15.75" customHeight="1">
      <c r="A635" s="9"/>
      <c r="B635" s="9"/>
      <c r="C635" s="9"/>
      <c r="D635" s="9"/>
      <c r="E635" s="9"/>
    </row>
    <row r="636" spans="1:5" ht="15.75" customHeight="1">
      <c r="A636" s="9"/>
      <c r="B636" s="9"/>
      <c r="C636" s="9"/>
      <c r="D636" s="9"/>
      <c r="E636" s="9"/>
    </row>
    <row r="637" spans="1:5" ht="15.75" customHeight="1">
      <c r="A637" s="9"/>
      <c r="B637" s="9"/>
      <c r="C637" s="9"/>
      <c r="D637" s="9"/>
      <c r="E637" s="9"/>
    </row>
    <row r="638" spans="1:5" ht="15.75" customHeight="1">
      <c r="A638" s="9"/>
      <c r="B638" s="9"/>
      <c r="C638" s="9"/>
      <c r="D638" s="9"/>
      <c r="E638" s="9"/>
    </row>
    <row r="639" spans="1:5" ht="15.75" customHeight="1">
      <c r="A639" s="9"/>
      <c r="B639" s="9"/>
      <c r="C639" s="9"/>
      <c r="D639" s="9"/>
      <c r="E639" s="9"/>
    </row>
    <row r="640" spans="1:5" ht="15.75" customHeight="1">
      <c r="A640" s="9"/>
      <c r="B640" s="9"/>
      <c r="C640" s="9"/>
      <c r="D640" s="9"/>
      <c r="E640" s="9"/>
    </row>
    <row r="641" spans="1:5" ht="15.75" customHeight="1">
      <c r="A641" s="9"/>
      <c r="B641" s="9"/>
      <c r="C641" s="9"/>
      <c r="D641" s="9"/>
      <c r="E641" s="9"/>
    </row>
    <row r="642" spans="1:5" ht="15.75" customHeight="1">
      <c r="A642" s="9"/>
      <c r="B642" s="9"/>
      <c r="C642" s="9"/>
      <c r="D642" s="9"/>
      <c r="E642" s="9"/>
    </row>
    <row r="643" spans="1:5" ht="15.75" customHeight="1">
      <c r="A643" s="9"/>
      <c r="B643" s="9"/>
      <c r="C643" s="9"/>
      <c r="D643" s="9"/>
      <c r="E643" s="9"/>
    </row>
    <row r="644" spans="1:5" ht="15.75" customHeight="1">
      <c r="A644" s="9"/>
      <c r="B644" s="9"/>
      <c r="C644" s="9"/>
      <c r="D644" s="9"/>
      <c r="E644" s="9"/>
    </row>
    <row r="645" spans="1:5" ht="15.75" customHeight="1">
      <c r="A645" s="9"/>
      <c r="B645" s="9"/>
      <c r="C645" s="9"/>
      <c r="D645" s="9"/>
      <c r="E645" s="9"/>
    </row>
    <row r="646" spans="1:5" ht="15.75" customHeight="1">
      <c r="A646" s="9"/>
      <c r="B646" s="9"/>
      <c r="C646" s="9"/>
      <c r="D646" s="9"/>
      <c r="E646" s="9"/>
    </row>
    <row r="647" spans="1:5" ht="15.75" customHeight="1">
      <c r="A647" s="9"/>
      <c r="B647" s="9"/>
      <c r="C647" s="9"/>
      <c r="D647" s="9"/>
      <c r="E647" s="9"/>
    </row>
    <row r="648" spans="1:5" ht="15.75" customHeight="1">
      <c r="A648" s="9"/>
      <c r="B648" s="9"/>
      <c r="C648" s="9"/>
      <c r="D648" s="9"/>
      <c r="E648" s="9"/>
    </row>
    <row r="649" spans="1:5" ht="15.75" customHeight="1">
      <c r="A649" s="9"/>
      <c r="B649" s="9"/>
      <c r="C649" s="9"/>
      <c r="D649" s="9"/>
      <c r="E649" s="9"/>
    </row>
    <row r="650" spans="1:5" ht="15.75" customHeight="1">
      <c r="A650" s="9"/>
      <c r="B650" s="9"/>
      <c r="C650" s="9"/>
      <c r="D650" s="9"/>
      <c r="E650" s="9"/>
    </row>
    <row r="651" spans="1:5" ht="15.75" customHeight="1">
      <c r="A651" s="9"/>
      <c r="B651" s="9"/>
      <c r="C651" s="9"/>
      <c r="D651" s="9"/>
      <c r="E651" s="9"/>
    </row>
    <row r="652" spans="1:5" ht="15.75" customHeight="1">
      <c r="A652" s="9"/>
      <c r="B652" s="9"/>
      <c r="C652" s="9"/>
      <c r="D652" s="9"/>
      <c r="E652" s="9"/>
    </row>
    <row r="653" spans="1:5" ht="15.75" customHeight="1">
      <c r="A653" s="9"/>
      <c r="B653" s="9"/>
      <c r="C653" s="9"/>
      <c r="D653" s="9"/>
      <c r="E653" s="9"/>
    </row>
    <row r="654" spans="1:5" ht="15.75" customHeight="1">
      <c r="A654" s="9"/>
      <c r="B654" s="9"/>
      <c r="C654" s="9"/>
      <c r="D654" s="9"/>
      <c r="E654" s="9"/>
    </row>
    <row r="655" spans="1:5" ht="15.75" customHeight="1">
      <c r="A655" s="9"/>
      <c r="B655" s="9"/>
      <c r="C655" s="9"/>
      <c r="D655" s="9"/>
      <c r="E655" s="9"/>
    </row>
    <row r="656" spans="1:5" ht="15.75" customHeight="1">
      <c r="A656" s="9"/>
      <c r="B656" s="9"/>
      <c r="C656" s="9"/>
      <c r="D656" s="9"/>
      <c r="E656" s="9"/>
    </row>
    <row r="657" spans="1:5" ht="15.75" customHeight="1">
      <c r="A657" s="9"/>
      <c r="B657" s="9"/>
      <c r="C657" s="9"/>
      <c r="D657" s="9"/>
      <c r="E657" s="9"/>
    </row>
    <row r="658" spans="1:5" ht="15.75" customHeight="1">
      <c r="A658" s="9"/>
      <c r="B658" s="9"/>
      <c r="C658" s="9"/>
      <c r="D658" s="9"/>
      <c r="E658" s="9"/>
    </row>
    <row r="659" spans="1:5" ht="15.75" customHeight="1">
      <c r="A659" s="9"/>
      <c r="B659" s="9"/>
      <c r="C659" s="9"/>
      <c r="D659" s="9"/>
      <c r="E659" s="9"/>
    </row>
    <row r="660" spans="1:5" ht="15.75" customHeight="1">
      <c r="A660" s="9"/>
      <c r="B660" s="9"/>
      <c r="C660" s="9"/>
      <c r="D660" s="9"/>
      <c r="E660" s="9"/>
    </row>
    <row r="661" spans="1:5" ht="15.75" customHeight="1">
      <c r="A661" s="9"/>
      <c r="B661" s="9"/>
      <c r="C661" s="9"/>
      <c r="D661" s="9"/>
      <c r="E661" s="9"/>
    </row>
    <row r="662" spans="1:5" ht="15.75" customHeight="1">
      <c r="A662" s="9"/>
      <c r="B662" s="9"/>
      <c r="C662" s="9"/>
      <c r="D662" s="9"/>
      <c r="E662" s="9"/>
    </row>
    <row r="663" spans="1:5" ht="15.75" customHeight="1">
      <c r="A663" s="9"/>
      <c r="B663" s="9"/>
      <c r="C663" s="9"/>
      <c r="D663" s="9"/>
      <c r="E663" s="9"/>
    </row>
    <row r="664" spans="1:5" ht="15.75" customHeight="1">
      <c r="A664" s="9"/>
      <c r="B664" s="9"/>
      <c r="C664" s="9"/>
      <c r="D664" s="9"/>
      <c r="E664" s="9"/>
    </row>
    <row r="665" spans="1:5" ht="15.75" customHeight="1">
      <c r="A665" s="9"/>
      <c r="B665" s="9"/>
      <c r="C665" s="9"/>
      <c r="D665" s="9"/>
      <c r="E665" s="9"/>
    </row>
    <row r="666" spans="1:5" ht="15.75" customHeight="1">
      <c r="A666" s="9"/>
      <c r="B666" s="9"/>
      <c r="C666" s="9"/>
      <c r="D666" s="9"/>
      <c r="E666" s="9"/>
    </row>
    <row r="667" spans="1:5" ht="15.75" customHeight="1">
      <c r="A667" s="9"/>
      <c r="B667" s="9"/>
      <c r="C667" s="9"/>
      <c r="D667" s="9"/>
      <c r="E667" s="9"/>
    </row>
    <row r="668" spans="1:5" ht="15.75" customHeight="1">
      <c r="A668" s="9"/>
      <c r="B668" s="9"/>
      <c r="C668" s="9"/>
      <c r="D668" s="9"/>
      <c r="E668" s="9"/>
    </row>
    <row r="669" spans="1:5" ht="15.75" customHeight="1">
      <c r="A669" s="9"/>
      <c r="B669" s="9"/>
      <c r="C669" s="9"/>
      <c r="D669" s="9"/>
      <c r="E669" s="9"/>
    </row>
    <row r="670" spans="1:5" ht="15.75" customHeight="1">
      <c r="A670" s="9"/>
      <c r="B670" s="9"/>
      <c r="C670" s="9"/>
      <c r="D670" s="9"/>
      <c r="E670" s="9"/>
    </row>
    <row r="671" spans="1:5" ht="15.75" customHeight="1">
      <c r="A671" s="9"/>
      <c r="B671" s="9"/>
      <c r="C671" s="9"/>
      <c r="D671" s="9"/>
      <c r="E671" s="9"/>
    </row>
    <row r="672" spans="1:5" ht="15.75" customHeight="1">
      <c r="A672" s="9"/>
      <c r="B672" s="9"/>
      <c r="C672" s="9"/>
      <c r="D672" s="9"/>
      <c r="E672" s="9"/>
    </row>
    <row r="673" spans="1:5" ht="15.75" customHeight="1">
      <c r="A673" s="9"/>
      <c r="B673" s="9"/>
      <c r="C673" s="9"/>
      <c r="D673" s="9"/>
      <c r="E673" s="9"/>
    </row>
    <row r="674" spans="1:5" ht="15.75" customHeight="1">
      <c r="A674" s="9"/>
      <c r="B674" s="9"/>
      <c r="C674" s="9"/>
      <c r="D674" s="9"/>
      <c r="E674" s="9"/>
    </row>
    <row r="675" spans="1:5" ht="15.75" customHeight="1">
      <c r="A675" s="9"/>
      <c r="B675" s="9"/>
      <c r="C675" s="9"/>
      <c r="D675" s="9"/>
      <c r="E675" s="9"/>
    </row>
    <row r="676" spans="1:5" ht="15.75" customHeight="1">
      <c r="A676" s="9"/>
      <c r="B676" s="9"/>
      <c r="C676" s="9"/>
      <c r="D676" s="9"/>
      <c r="E676" s="9"/>
    </row>
    <row r="677" spans="1:5" ht="15.75" customHeight="1">
      <c r="A677" s="9"/>
      <c r="B677" s="9"/>
      <c r="C677" s="9"/>
      <c r="D677" s="9"/>
      <c r="E677" s="9"/>
    </row>
    <row r="678" spans="1:5" ht="15.75" customHeight="1">
      <c r="A678" s="9"/>
      <c r="B678" s="9"/>
      <c r="C678" s="9"/>
      <c r="D678" s="9"/>
      <c r="E678" s="9"/>
    </row>
    <row r="679" spans="1:5" ht="15.75" customHeight="1">
      <c r="A679" s="9"/>
      <c r="B679" s="9"/>
      <c r="C679" s="9"/>
      <c r="D679" s="9"/>
      <c r="E679" s="9"/>
    </row>
    <row r="680" spans="1:5" ht="15.75" customHeight="1">
      <c r="A680" s="9"/>
      <c r="B680" s="9"/>
      <c r="C680" s="9"/>
      <c r="D680" s="9"/>
      <c r="E680" s="9"/>
    </row>
    <row r="681" spans="1:5" ht="15.75" customHeight="1">
      <c r="A681" s="9"/>
      <c r="B681" s="9"/>
      <c r="C681" s="9"/>
      <c r="D681" s="9"/>
      <c r="E681" s="9"/>
    </row>
    <row r="682" spans="1:5" ht="15.75" customHeight="1">
      <c r="A682" s="9"/>
      <c r="B682" s="9"/>
      <c r="C682" s="9"/>
      <c r="D682" s="9"/>
      <c r="E682" s="9"/>
    </row>
    <row r="683" spans="1:5" ht="15.75" customHeight="1">
      <c r="A683" s="9"/>
      <c r="B683" s="9"/>
      <c r="C683" s="9"/>
      <c r="D683" s="9"/>
      <c r="E683" s="9"/>
    </row>
    <row r="684" spans="1:5" ht="15.75" customHeight="1">
      <c r="A684" s="9"/>
      <c r="B684" s="9"/>
      <c r="C684" s="9"/>
      <c r="D684" s="9"/>
      <c r="E684" s="9"/>
    </row>
    <row r="685" spans="1:5" ht="15.75" customHeight="1">
      <c r="A685" s="9"/>
      <c r="B685" s="9"/>
      <c r="C685" s="9"/>
      <c r="D685" s="9"/>
      <c r="E685" s="9"/>
    </row>
    <row r="686" spans="1:5" ht="15.75" customHeight="1">
      <c r="A686" s="9"/>
      <c r="B686" s="9"/>
      <c r="C686" s="9"/>
      <c r="D686" s="9"/>
      <c r="E686" s="9"/>
    </row>
    <row r="687" spans="1:5" ht="15.75" customHeight="1">
      <c r="A687" s="9"/>
      <c r="B687" s="9"/>
      <c r="C687" s="9"/>
      <c r="D687" s="9"/>
      <c r="E687" s="9"/>
    </row>
    <row r="688" spans="1:5" ht="15.75" customHeight="1">
      <c r="A688" s="9"/>
      <c r="B688" s="9"/>
      <c r="C688" s="9"/>
      <c r="D688" s="9"/>
      <c r="E688" s="9"/>
    </row>
    <row r="689" spans="1:5" ht="15.75" customHeight="1">
      <c r="A689" s="9"/>
      <c r="B689" s="9"/>
      <c r="C689" s="9"/>
      <c r="D689" s="9"/>
      <c r="E689" s="9"/>
    </row>
    <row r="690" spans="1:5" ht="15.75" customHeight="1">
      <c r="A690" s="9"/>
      <c r="B690" s="9"/>
      <c r="C690" s="9"/>
      <c r="D690" s="9"/>
      <c r="E690" s="9"/>
    </row>
    <row r="691" spans="1:5" ht="15.75" customHeight="1">
      <c r="A691" s="9"/>
      <c r="B691" s="9"/>
      <c r="C691" s="9"/>
      <c r="D691" s="9"/>
      <c r="E691" s="9"/>
    </row>
    <row r="692" spans="1:5" ht="15.75" customHeight="1">
      <c r="A692" s="9"/>
      <c r="B692" s="9"/>
      <c r="C692" s="9"/>
      <c r="D692" s="9"/>
      <c r="E692" s="9"/>
    </row>
    <row r="693" spans="1:5" ht="15.75" customHeight="1">
      <c r="A693" s="9"/>
      <c r="B693" s="9"/>
      <c r="C693" s="9"/>
      <c r="D693" s="9"/>
      <c r="E693" s="9"/>
    </row>
    <row r="694" spans="1:5" ht="15.75" customHeight="1">
      <c r="A694" s="9"/>
      <c r="B694" s="9"/>
      <c r="C694" s="9"/>
      <c r="D694" s="9"/>
      <c r="E694" s="9"/>
    </row>
    <row r="695" spans="1:5" ht="15.75" customHeight="1">
      <c r="A695" s="9"/>
      <c r="B695" s="9"/>
      <c r="C695" s="9"/>
      <c r="D695" s="9"/>
      <c r="E695" s="9"/>
    </row>
    <row r="696" spans="1:5" ht="15.75" customHeight="1">
      <c r="A696" s="9"/>
      <c r="B696" s="9"/>
      <c r="C696" s="9"/>
      <c r="D696" s="9"/>
      <c r="E696" s="9"/>
    </row>
    <row r="697" spans="1:5" ht="15.75" customHeight="1">
      <c r="A697" s="9"/>
      <c r="B697" s="9"/>
      <c r="C697" s="9"/>
      <c r="D697" s="9"/>
      <c r="E697" s="9"/>
    </row>
    <row r="698" spans="1:5" ht="15.75" customHeight="1">
      <c r="A698" s="9"/>
      <c r="B698" s="9"/>
      <c r="C698" s="9"/>
      <c r="D698" s="9"/>
      <c r="E698" s="9"/>
    </row>
    <row r="699" spans="1:5" ht="15.75" customHeight="1">
      <c r="A699" s="9"/>
      <c r="B699" s="9"/>
      <c r="C699" s="9"/>
      <c r="D699" s="9"/>
      <c r="E699" s="9"/>
    </row>
    <row r="700" spans="1:5" ht="15.75" customHeight="1">
      <c r="A700" s="9"/>
      <c r="B700" s="9"/>
      <c r="C700" s="9"/>
      <c r="D700" s="9"/>
      <c r="E700" s="9"/>
    </row>
    <row r="701" spans="1:5" ht="15.75" customHeight="1">
      <c r="A701" s="9"/>
      <c r="B701" s="9"/>
      <c r="C701" s="9"/>
      <c r="D701" s="9"/>
      <c r="E701" s="9"/>
    </row>
    <row r="702" spans="1:5" ht="15.75" customHeight="1">
      <c r="A702" s="9"/>
      <c r="B702" s="9"/>
      <c r="C702" s="9"/>
      <c r="D702" s="9"/>
      <c r="E702" s="9"/>
    </row>
    <row r="703" spans="1:5" ht="15.75" customHeight="1">
      <c r="A703" s="9"/>
      <c r="B703" s="9"/>
      <c r="C703" s="9"/>
      <c r="D703" s="9"/>
      <c r="E703" s="9"/>
    </row>
    <row r="704" spans="1:5" ht="15.75" customHeight="1">
      <c r="A704" s="9"/>
      <c r="B704" s="9"/>
      <c r="C704" s="9"/>
      <c r="D704" s="9"/>
      <c r="E704" s="9"/>
    </row>
    <row r="705" spans="1:5" ht="15.75" customHeight="1">
      <c r="A705" s="9"/>
      <c r="B705" s="9"/>
      <c r="C705" s="9"/>
      <c r="D705" s="9"/>
      <c r="E705" s="9"/>
    </row>
    <row r="706" spans="1:5" ht="15.75" customHeight="1">
      <c r="A706" s="9"/>
      <c r="B706" s="9"/>
      <c r="C706" s="9"/>
      <c r="D706" s="9"/>
      <c r="E706" s="9"/>
    </row>
    <row r="707" spans="1:5" ht="15.75" customHeight="1">
      <c r="A707" s="9"/>
      <c r="B707" s="9"/>
      <c r="C707" s="9"/>
      <c r="D707" s="9"/>
      <c r="E707" s="9"/>
    </row>
    <row r="708" spans="1:5" ht="15.75" customHeight="1">
      <c r="A708" s="9"/>
      <c r="B708" s="9"/>
      <c r="C708" s="9"/>
      <c r="D708" s="9"/>
      <c r="E708" s="9"/>
    </row>
    <row r="709" spans="1:5" ht="15.75" customHeight="1">
      <c r="A709" s="9"/>
      <c r="B709" s="9"/>
      <c r="C709" s="9"/>
      <c r="D709" s="9"/>
      <c r="E709" s="9"/>
    </row>
    <row r="710" spans="1:5" ht="15.75" customHeight="1">
      <c r="A710" s="9"/>
      <c r="B710" s="9"/>
      <c r="C710" s="9"/>
      <c r="D710" s="9"/>
      <c r="E710" s="9"/>
    </row>
    <row r="711" spans="1:5" ht="15.75" customHeight="1">
      <c r="A711" s="9"/>
      <c r="B711" s="9"/>
      <c r="C711" s="9"/>
      <c r="D711" s="9"/>
      <c r="E711" s="9"/>
    </row>
    <row r="712" spans="1:5" ht="15.75" customHeight="1">
      <c r="A712" s="9"/>
      <c r="B712" s="9"/>
      <c r="C712" s="9"/>
      <c r="D712" s="9"/>
      <c r="E712" s="9"/>
    </row>
    <row r="713" spans="1:5" ht="15.75" customHeight="1">
      <c r="A713" s="9"/>
      <c r="B713" s="9"/>
      <c r="C713" s="9"/>
      <c r="D713" s="9"/>
      <c r="E713" s="9"/>
    </row>
    <row r="714" spans="1:5" ht="15.75" customHeight="1">
      <c r="A714" s="9"/>
      <c r="B714" s="9"/>
      <c r="C714" s="9"/>
      <c r="D714" s="9"/>
      <c r="E714" s="9"/>
    </row>
    <row r="715" spans="1:5" ht="15.75" customHeight="1">
      <c r="A715" s="9"/>
      <c r="B715" s="9"/>
      <c r="C715" s="9"/>
      <c r="D715" s="9"/>
      <c r="E715" s="9"/>
    </row>
    <row r="716" spans="1:5" ht="15.75" customHeight="1">
      <c r="A716" s="9"/>
      <c r="B716" s="9"/>
      <c r="C716" s="9"/>
      <c r="D716" s="9"/>
      <c r="E716" s="9"/>
    </row>
    <row r="717" spans="1:5" ht="15.75" customHeight="1">
      <c r="A717" s="9"/>
      <c r="B717" s="9"/>
      <c r="C717" s="9"/>
      <c r="D717" s="9"/>
      <c r="E717" s="9"/>
    </row>
    <row r="718" spans="1:5" ht="15.75" customHeight="1">
      <c r="A718" s="9"/>
      <c r="B718" s="9"/>
      <c r="C718" s="9"/>
      <c r="D718" s="9"/>
      <c r="E718" s="9"/>
    </row>
    <row r="719" spans="1:5" ht="15.75" customHeight="1">
      <c r="A719" s="9"/>
      <c r="B719" s="9"/>
      <c r="C719" s="9"/>
      <c r="D719" s="9"/>
      <c r="E719" s="9"/>
    </row>
    <row r="720" spans="1:5" ht="15.75" customHeight="1">
      <c r="A720" s="9"/>
      <c r="B720" s="9"/>
      <c r="C720" s="9"/>
      <c r="D720" s="9"/>
      <c r="E720" s="9"/>
    </row>
    <row r="721" spans="1:5" ht="15.75" customHeight="1">
      <c r="A721" s="9"/>
      <c r="B721" s="9"/>
      <c r="C721" s="9"/>
      <c r="D721" s="9"/>
      <c r="E721" s="9"/>
    </row>
    <row r="722" spans="1:5" ht="15.75" customHeight="1">
      <c r="A722" s="9"/>
      <c r="B722" s="9"/>
      <c r="C722" s="9"/>
      <c r="D722" s="9"/>
      <c r="E722" s="9"/>
    </row>
    <row r="723" spans="1:5" ht="15.75" customHeight="1">
      <c r="A723" s="9"/>
      <c r="B723" s="9"/>
      <c r="C723" s="9"/>
      <c r="D723" s="9"/>
      <c r="E723" s="9"/>
    </row>
    <row r="724" spans="1:5" ht="15.75" customHeight="1">
      <c r="A724" s="9"/>
      <c r="B724" s="9"/>
      <c r="C724" s="9"/>
      <c r="D724" s="9"/>
      <c r="E724" s="9"/>
    </row>
    <row r="725" spans="1:5" ht="15.75" customHeight="1">
      <c r="A725" s="9"/>
      <c r="B725" s="9"/>
      <c r="C725" s="9"/>
      <c r="D725" s="9"/>
      <c r="E725" s="9"/>
    </row>
    <row r="726" spans="1:5" ht="15.75" customHeight="1">
      <c r="A726" s="9"/>
      <c r="B726" s="9"/>
      <c r="C726" s="9"/>
      <c r="D726" s="9"/>
      <c r="E726" s="9"/>
    </row>
    <row r="727" spans="1:5" ht="15.75" customHeight="1">
      <c r="A727" s="9"/>
      <c r="B727" s="9"/>
      <c r="C727" s="9"/>
      <c r="D727" s="9"/>
      <c r="E727" s="9"/>
    </row>
    <row r="728" spans="1:5" ht="15.75" customHeight="1">
      <c r="A728" s="9"/>
      <c r="B728" s="9"/>
      <c r="C728" s="9"/>
      <c r="D728" s="9"/>
      <c r="E728" s="9"/>
    </row>
    <row r="729" spans="1:5" ht="15.75" customHeight="1">
      <c r="A729" s="9"/>
      <c r="B729" s="9"/>
      <c r="C729" s="9"/>
      <c r="D729" s="9"/>
      <c r="E729" s="9"/>
    </row>
    <row r="730" spans="1:5" ht="15.75" customHeight="1">
      <c r="A730" s="9"/>
      <c r="B730" s="9"/>
      <c r="C730" s="9"/>
      <c r="D730" s="9"/>
      <c r="E730" s="9"/>
    </row>
    <row r="731" spans="1:5" ht="15.75" customHeight="1">
      <c r="A731" s="9"/>
      <c r="B731" s="9"/>
      <c r="C731" s="9"/>
      <c r="D731" s="9"/>
      <c r="E731" s="9"/>
    </row>
    <row r="732" spans="1:5" ht="15.75" customHeight="1">
      <c r="A732" s="9"/>
      <c r="B732" s="9"/>
      <c r="C732" s="9"/>
      <c r="D732" s="9"/>
      <c r="E732" s="9"/>
    </row>
    <row r="733" spans="1:5" ht="15.75" customHeight="1">
      <c r="A733" s="9"/>
      <c r="B733" s="9"/>
      <c r="C733" s="9"/>
      <c r="D733" s="9"/>
      <c r="E733" s="9"/>
    </row>
    <row r="734" spans="1:5" ht="15.75" customHeight="1">
      <c r="A734" s="9"/>
      <c r="B734" s="9"/>
      <c r="C734" s="9"/>
      <c r="D734" s="9"/>
      <c r="E734" s="9"/>
    </row>
    <row r="735" spans="1:5" ht="15.75" customHeight="1">
      <c r="A735" s="9"/>
      <c r="B735" s="9"/>
      <c r="C735" s="9"/>
      <c r="D735" s="9"/>
      <c r="E735" s="9"/>
    </row>
    <row r="736" spans="1:5" ht="15.75" customHeight="1">
      <c r="A736" s="9"/>
      <c r="B736" s="9"/>
      <c r="C736" s="9"/>
      <c r="D736" s="9"/>
      <c r="E736" s="9"/>
    </row>
    <row r="737" spans="1:5" ht="15.75" customHeight="1">
      <c r="A737" s="9"/>
      <c r="B737" s="9"/>
      <c r="C737" s="9"/>
      <c r="D737" s="9"/>
      <c r="E737" s="9"/>
    </row>
    <row r="738" spans="1:5" ht="15.75" customHeight="1">
      <c r="A738" s="9"/>
      <c r="B738" s="9"/>
      <c r="C738" s="9"/>
      <c r="D738" s="9"/>
      <c r="E738" s="9"/>
    </row>
    <row r="739" spans="1:5" ht="15.75" customHeight="1">
      <c r="A739" s="9"/>
      <c r="B739" s="9"/>
      <c r="C739" s="9"/>
      <c r="D739" s="9"/>
      <c r="E739" s="9"/>
    </row>
    <row r="740" spans="1:5" ht="15.75" customHeight="1">
      <c r="A740" s="9"/>
      <c r="B740" s="9"/>
      <c r="C740" s="9"/>
      <c r="D740" s="9"/>
      <c r="E740" s="9"/>
    </row>
    <row r="741" spans="1:5" ht="15.75" customHeight="1">
      <c r="A741" s="9"/>
      <c r="B741" s="9"/>
      <c r="C741" s="9"/>
      <c r="D741" s="9"/>
      <c r="E741" s="9"/>
    </row>
    <row r="742" spans="1:5" ht="15.75" customHeight="1">
      <c r="A742" s="9"/>
      <c r="B742" s="9"/>
      <c r="C742" s="9"/>
      <c r="D742" s="9"/>
      <c r="E742" s="9"/>
    </row>
    <row r="743" spans="1:5" ht="15.75" customHeight="1">
      <c r="A743" s="9"/>
      <c r="B743" s="9"/>
      <c r="C743" s="9"/>
      <c r="D743" s="9"/>
      <c r="E743" s="9"/>
    </row>
    <row r="744" spans="1:5" ht="15.75" customHeight="1">
      <c r="A744" s="9"/>
      <c r="B744" s="9"/>
      <c r="C744" s="9"/>
      <c r="D744" s="9"/>
      <c r="E744" s="9"/>
    </row>
    <row r="745" spans="1:5" ht="15.75" customHeight="1">
      <c r="A745" s="9"/>
      <c r="B745" s="9"/>
      <c r="C745" s="9"/>
      <c r="D745" s="9"/>
      <c r="E745" s="9"/>
    </row>
    <row r="746" spans="1:5" ht="15.75" customHeight="1">
      <c r="A746" s="9"/>
      <c r="B746" s="9"/>
      <c r="C746" s="9"/>
      <c r="D746" s="9"/>
      <c r="E746" s="9"/>
    </row>
    <row r="747" spans="1:5" ht="15.75" customHeight="1">
      <c r="A747" s="9"/>
      <c r="B747" s="9"/>
      <c r="C747" s="9"/>
      <c r="D747" s="9"/>
      <c r="E747" s="9"/>
    </row>
    <row r="748" spans="1:5" ht="15.75" customHeight="1">
      <c r="A748" s="9"/>
      <c r="B748" s="9"/>
      <c r="C748" s="9"/>
      <c r="D748" s="9"/>
      <c r="E748" s="9"/>
    </row>
    <row r="749" spans="1:5" ht="15.75" customHeight="1">
      <c r="A749" s="9"/>
      <c r="B749" s="9"/>
      <c r="C749" s="9"/>
      <c r="D749" s="9"/>
      <c r="E749" s="9"/>
    </row>
    <row r="750" spans="1:5" ht="15.75" customHeight="1">
      <c r="A750" s="9"/>
      <c r="B750" s="9"/>
      <c r="C750" s="9"/>
      <c r="D750" s="9"/>
      <c r="E750" s="9"/>
    </row>
    <row r="751" spans="1:5" ht="15.75" customHeight="1">
      <c r="A751" s="9"/>
      <c r="B751" s="9"/>
      <c r="C751" s="9"/>
      <c r="D751" s="9"/>
      <c r="E751" s="9"/>
    </row>
    <row r="752" spans="1:5" ht="15.75" customHeight="1">
      <c r="A752" s="9"/>
      <c r="B752" s="9"/>
      <c r="C752" s="9"/>
      <c r="D752" s="9"/>
      <c r="E752" s="9"/>
    </row>
    <row r="753" spans="1:5" ht="15.75" customHeight="1">
      <c r="A753" s="9"/>
      <c r="B753" s="9"/>
      <c r="C753" s="9"/>
      <c r="D753" s="9"/>
      <c r="E753" s="9"/>
    </row>
    <row r="754" spans="1:5" ht="15.75" customHeight="1">
      <c r="A754" s="9"/>
      <c r="B754" s="9"/>
      <c r="C754" s="9"/>
      <c r="D754" s="9"/>
      <c r="E754" s="9"/>
    </row>
    <row r="755" spans="1:5" ht="15.75" customHeight="1">
      <c r="A755" s="9"/>
      <c r="B755" s="9"/>
      <c r="C755" s="9"/>
      <c r="D755" s="9"/>
      <c r="E755" s="9"/>
    </row>
    <row r="756" spans="1:5" ht="15.75" customHeight="1">
      <c r="A756" s="9"/>
      <c r="B756" s="9"/>
      <c r="C756" s="9"/>
      <c r="D756" s="9"/>
      <c r="E756" s="9"/>
    </row>
    <row r="757" spans="1:5" ht="15.75" customHeight="1">
      <c r="A757" s="9"/>
      <c r="B757" s="9"/>
      <c r="C757" s="9"/>
      <c r="D757" s="9"/>
      <c r="E757" s="9"/>
    </row>
    <row r="758" spans="1:5" ht="15.75" customHeight="1">
      <c r="A758" s="9"/>
      <c r="B758" s="9"/>
      <c r="C758" s="9"/>
      <c r="D758" s="9"/>
      <c r="E758" s="9"/>
    </row>
    <row r="759" spans="1:5" ht="15.75" customHeight="1">
      <c r="A759" s="9"/>
      <c r="B759" s="9"/>
      <c r="C759" s="9"/>
      <c r="D759" s="9"/>
      <c r="E759" s="9"/>
    </row>
    <row r="760" spans="1:5" ht="15.75" customHeight="1">
      <c r="A760" s="9"/>
      <c r="B760" s="9"/>
      <c r="C760" s="9"/>
      <c r="D760" s="9"/>
      <c r="E760" s="9"/>
    </row>
    <row r="761" spans="1:5" ht="15.75" customHeight="1">
      <c r="A761" s="9"/>
      <c r="B761" s="9"/>
      <c r="C761" s="9"/>
      <c r="D761" s="9"/>
      <c r="E761" s="9"/>
    </row>
    <row r="762" spans="1:5" ht="15.75" customHeight="1">
      <c r="A762" s="9"/>
      <c r="B762" s="9"/>
      <c r="C762" s="9"/>
      <c r="D762" s="9"/>
      <c r="E762" s="9"/>
    </row>
    <row r="763" spans="1:5" ht="15.75" customHeight="1">
      <c r="A763" s="9"/>
      <c r="B763" s="9"/>
      <c r="C763" s="9"/>
      <c r="D763" s="9"/>
      <c r="E763" s="9"/>
    </row>
    <row r="764" spans="1:5" ht="15.75" customHeight="1">
      <c r="A764" s="9"/>
      <c r="B764" s="9"/>
      <c r="C764" s="9"/>
      <c r="D764" s="9"/>
      <c r="E764" s="9"/>
    </row>
    <row r="765" spans="1:5" ht="15.75" customHeight="1">
      <c r="A765" s="9"/>
      <c r="B765" s="9"/>
      <c r="C765" s="9"/>
      <c r="D765" s="9"/>
      <c r="E765" s="9"/>
    </row>
    <row r="766" spans="1:5" ht="15.75" customHeight="1">
      <c r="A766" s="9"/>
      <c r="B766" s="9"/>
      <c r="C766" s="9"/>
      <c r="D766" s="9"/>
      <c r="E766" s="9"/>
    </row>
    <row r="767" spans="1:5" ht="15.75" customHeight="1">
      <c r="A767" s="9"/>
      <c r="B767" s="9"/>
      <c r="C767" s="9"/>
      <c r="D767" s="9"/>
      <c r="E767" s="9"/>
    </row>
    <row r="768" spans="1:5" ht="15.75" customHeight="1">
      <c r="A768" s="9"/>
      <c r="B768" s="9"/>
      <c r="C768" s="9"/>
      <c r="D768" s="9"/>
      <c r="E768" s="9"/>
    </row>
    <row r="769" spans="1:5" ht="15.75" customHeight="1">
      <c r="A769" s="9"/>
      <c r="B769" s="9"/>
      <c r="C769" s="9"/>
      <c r="D769" s="9"/>
      <c r="E769" s="9"/>
    </row>
    <row r="770" spans="1:5" ht="15.75" customHeight="1">
      <c r="A770" s="9"/>
      <c r="B770" s="9"/>
      <c r="C770" s="9"/>
      <c r="D770" s="9"/>
      <c r="E770" s="9"/>
    </row>
    <row r="771" spans="1:5" ht="15.75" customHeight="1">
      <c r="A771" s="9"/>
      <c r="B771" s="9"/>
      <c r="C771" s="9"/>
      <c r="D771" s="9"/>
      <c r="E771" s="9"/>
    </row>
    <row r="772" spans="1:5" ht="15.75" customHeight="1">
      <c r="A772" s="9"/>
      <c r="B772" s="9"/>
      <c r="C772" s="9"/>
      <c r="D772" s="9"/>
      <c r="E772" s="9"/>
    </row>
    <row r="773" spans="1:5" ht="15.75" customHeight="1">
      <c r="A773" s="9"/>
      <c r="B773" s="9"/>
      <c r="C773" s="9"/>
      <c r="D773" s="9"/>
      <c r="E773" s="9"/>
    </row>
    <row r="774" spans="1:5" ht="15.75" customHeight="1">
      <c r="A774" s="9"/>
      <c r="B774" s="9"/>
      <c r="C774" s="9"/>
      <c r="D774" s="9"/>
      <c r="E774" s="9"/>
    </row>
    <row r="775" spans="1:5" ht="15.75" customHeight="1">
      <c r="A775" s="9"/>
      <c r="B775" s="9"/>
      <c r="C775" s="9"/>
      <c r="D775" s="9"/>
      <c r="E775" s="9"/>
    </row>
    <row r="776" spans="1:5" ht="15.75" customHeight="1">
      <c r="A776" s="9"/>
      <c r="B776" s="9"/>
      <c r="C776" s="9"/>
      <c r="D776" s="9"/>
      <c r="E776" s="9"/>
    </row>
    <row r="777" spans="1:5" ht="15.75" customHeight="1">
      <c r="A777" s="9"/>
      <c r="B777" s="9"/>
      <c r="C777" s="9"/>
      <c r="D777" s="9"/>
      <c r="E777" s="9"/>
    </row>
    <row r="778" spans="1:5" ht="15.75" customHeight="1">
      <c r="A778" s="9"/>
      <c r="B778" s="9"/>
      <c r="C778" s="9"/>
      <c r="D778" s="9"/>
      <c r="E778" s="9"/>
    </row>
    <row r="779" spans="1:5" ht="15.75" customHeight="1">
      <c r="A779" s="9"/>
      <c r="B779" s="9"/>
      <c r="C779" s="9"/>
      <c r="D779" s="9"/>
      <c r="E779" s="9"/>
    </row>
    <row r="780" spans="1:5" ht="15.75" customHeight="1">
      <c r="A780" s="9"/>
      <c r="B780" s="9"/>
      <c r="C780" s="9"/>
      <c r="D780" s="9"/>
      <c r="E780" s="9"/>
    </row>
    <row r="781" spans="1:5" ht="15.75" customHeight="1">
      <c r="A781" s="9"/>
      <c r="B781" s="9"/>
      <c r="C781" s="9"/>
      <c r="D781" s="9"/>
      <c r="E781" s="9"/>
    </row>
    <row r="782" spans="1:5" ht="15.75" customHeight="1">
      <c r="A782" s="9"/>
      <c r="B782" s="9"/>
      <c r="C782" s="9"/>
      <c r="D782" s="9"/>
      <c r="E782" s="9"/>
    </row>
    <row r="783" spans="1:5" ht="15.75" customHeight="1">
      <c r="A783" s="9"/>
      <c r="B783" s="9"/>
      <c r="C783" s="9"/>
      <c r="D783" s="9"/>
      <c r="E783" s="9"/>
    </row>
    <row r="784" spans="1:5" ht="15.75" customHeight="1">
      <c r="A784" s="9"/>
      <c r="B784" s="9"/>
      <c r="C784" s="9"/>
      <c r="D784" s="9"/>
      <c r="E784" s="9"/>
    </row>
    <row r="785" spans="1:5" ht="15.75" customHeight="1">
      <c r="A785" s="9"/>
      <c r="B785" s="9"/>
      <c r="C785" s="9"/>
      <c r="D785" s="9"/>
      <c r="E785" s="9"/>
    </row>
    <row r="786" spans="1:5" ht="15.75" customHeight="1">
      <c r="A786" s="9"/>
      <c r="B786" s="9"/>
      <c r="C786" s="9"/>
      <c r="D786" s="9"/>
      <c r="E786" s="9"/>
    </row>
    <row r="787" spans="1:5" ht="15.75" customHeight="1">
      <c r="A787" s="9"/>
      <c r="B787" s="9"/>
      <c r="C787" s="9"/>
      <c r="D787" s="9"/>
      <c r="E787" s="9"/>
    </row>
    <row r="788" spans="1:5" ht="15.75" customHeight="1">
      <c r="A788" s="9"/>
      <c r="B788" s="9"/>
      <c r="C788" s="9"/>
      <c r="D788" s="9"/>
      <c r="E788" s="9"/>
    </row>
    <row r="789" spans="1:5" ht="15.75" customHeight="1">
      <c r="A789" s="9"/>
      <c r="B789" s="9"/>
      <c r="C789" s="9"/>
      <c r="D789" s="9"/>
      <c r="E789" s="9"/>
    </row>
    <row r="790" spans="1:5" ht="15.75" customHeight="1">
      <c r="A790" s="9"/>
      <c r="B790" s="9"/>
      <c r="C790" s="9"/>
      <c r="D790" s="9"/>
      <c r="E790" s="9"/>
    </row>
    <row r="791" spans="1:5" ht="15.75" customHeight="1">
      <c r="A791" s="9"/>
      <c r="B791" s="9"/>
      <c r="C791" s="9"/>
      <c r="D791" s="9"/>
      <c r="E791" s="9"/>
    </row>
    <row r="792" spans="1:5" ht="15.75" customHeight="1">
      <c r="A792" s="9"/>
      <c r="B792" s="9"/>
      <c r="C792" s="9"/>
      <c r="D792" s="9"/>
      <c r="E792" s="9"/>
    </row>
    <row r="793" spans="1:5" ht="15.75" customHeight="1">
      <c r="A793" s="9"/>
      <c r="B793" s="9"/>
      <c r="C793" s="9"/>
      <c r="D793" s="9"/>
      <c r="E793" s="9"/>
    </row>
    <row r="794" spans="1:5" ht="15.75" customHeight="1">
      <c r="A794" s="9"/>
      <c r="B794" s="9"/>
      <c r="C794" s="9"/>
      <c r="D794" s="9"/>
      <c r="E794" s="9"/>
    </row>
    <row r="795" spans="1:5" ht="15.75" customHeight="1">
      <c r="A795" s="9"/>
      <c r="B795" s="9"/>
      <c r="C795" s="9"/>
      <c r="D795" s="9"/>
      <c r="E795" s="9"/>
    </row>
    <row r="796" spans="1:5" ht="15.75" customHeight="1">
      <c r="A796" s="9"/>
      <c r="B796" s="9"/>
      <c r="C796" s="9"/>
      <c r="D796" s="9"/>
      <c r="E796" s="9"/>
    </row>
    <row r="797" spans="1:5" ht="15.75" customHeight="1">
      <c r="A797" s="9"/>
      <c r="B797" s="9"/>
      <c r="C797" s="9"/>
      <c r="D797" s="9"/>
      <c r="E797" s="9"/>
    </row>
    <row r="798" spans="1:5" ht="15.75" customHeight="1">
      <c r="A798" s="9"/>
      <c r="B798" s="9"/>
      <c r="C798" s="9"/>
      <c r="D798" s="9"/>
      <c r="E798" s="9"/>
    </row>
    <row r="799" spans="1:5" ht="15.75" customHeight="1">
      <c r="A799" s="9"/>
      <c r="B799" s="9"/>
      <c r="C799" s="9"/>
      <c r="D799" s="9"/>
      <c r="E799" s="9"/>
    </row>
    <row r="800" spans="1:5" ht="15.75" customHeight="1">
      <c r="A800" s="9"/>
      <c r="B800" s="9"/>
      <c r="C800" s="9"/>
      <c r="D800" s="9"/>
      <c r="E800" s="9"/>
    </row>
    <row r="801" spans="1:5" ht="15.75" customHeight="1">
      <c r="A801" s="9"/>
      <c r="B801" s="9"/>
      <c r="C801" s="9"/>
      <c r="D801" s="9"/>
      <c r="E801" s="9"/>
    </row>
    <row r="802" spans="1:5" ht="15.75" customHeight="1">
      <c r="A802" s="9"/>
      <c r="B802" s="9"/>
      <c r="C802" s="9"/>
      <c r="D802" s="9"/>
      <c r="E802" s="9"/>
    </row>
    <row r="803" spans="1:5" ht="15.75" customHeight="1">
      <c r="A803" s="9"/>
      <c r="B803" s="9"/>
      <c r="C803" s="9"/>
      <c r="D803" s="9"/>
      <c r="E803" s="9"/>
    </row>
    <row r="804" spans="1:5" ht="15.75" customHeight="1">
      <c r="A804" s="9"/>
      <c r="B804" s="9"/>
      <c r="C804" s="9"/>
      <c r="D804" s="9"/>
      <c r="E804" s="9"/>
    </row>
    <row r="805" spans="1:5" ht="15.75" customHeight="1">
      <c r="A805" s="9"/>
      <c r="B805" s="9"/>
      <c r="C805" s="9"/>
      <c r="D805" s="9"/>
      <c r="E805" s="9"/>
    </row>
    <row r="806" spans="1:5" ht="15.75" customHeight="1">
      <c r="A806" s="9"/>
      <c r="B806" s="9"/>
      <c r="C806" s="9"/>
      <c r="D806" s="9"/>
      <c r="E806" s="9"/>
    </row>
    <row r="807" spans="1:5" ht="15.75" customHeight="1">
      <c r="A807" s="9"/>
      <c r="B807" s="9"/>
      <c r="C807" s="9"/>
      <c r="D807" s="9"/>
      <c r="E807" s="9"/>
    </row>
    <row r="808" spans="1:5" ht="15.75" customHeight="1">
      <c r="A808" s="9"/>
      <c r="B808" s="9"/>
      <c r="C808" s="9"/>
      <c r="D808" s="9"/>
      <c r="E808" s="9"/>
    </row>
    <row r="809" spans="1:5" ht="15.75" customHeight="1">
      <c r="A809" s="9"/>
      <c r="B809" s="9"/>
      <c r="C809" s="9"/>
      <c r="D809" s="9"/>
      <c r="E809" s="9"/>
    </row>
    <row r="810" spans="1:5" ht="15.75" customHeight="1">
      <c r="A810" s="9"/>
      <c r="B810" s="9"/>
      <c r="C810" s="9"/>
      <c r="D810" s="9"/>
      <c r="E810" s="9"/>
    </row>
    <row r="811" spans="1:5" ht="15.75" customHeight="1">
      <c r="A811" s="9"/>
      <c r="B811" s="9"/>
      <c r="C811" s="9"/>
      <c r="D811" s="9"/>
      <c r="E811" s="9"/>
    </row>
    <row r="812" spans="1:5" ht="15.75" customHeight="1">
      <c r="A812" s="9"/>
      <c r="B812" s="9"/>
      <c r="C812" s="9"/>
      <c r="D812" s="9"/>
      <c r="E812" s="9"/>
    </row>
    <row r="813" spans="1:5" ht="15.75" customHeight="1">
      <c r="A813" s="9"/>
      <c r="B813" s="9"/>
      <c r="C813" s="9"/>
      <c r="D813" s="9"/>
      <c r="E813" s="9"/>
    </row>
    <row r="814" spans="1:5" ht="15.75" customHeight="1">
      <c r="A814" s="9"/>
      <c r="B814" s="9"/>
      <c r="C814" s="9"/>
      <c r="D814" s="9"/>
      <c r="E814" s="9"/>
    </row>
    <row r="815" spans="1:5" ht="15.75" customHeight="1">
      <c r="A815" s="9"/>
      <c r="B815" s="9"/>
      <c r="C815" s="9"/>
      <c r="D815" s="9"/>
      <c r="E815" s="9"/>
    </row>
    <row r="816" spans="1:5" ht="15.75" customHeight="1">
      <c r="A816" s="9"/>
      <c r="B816" s="9"/>
      <c r="C816" s="9"/>
      <c r="D816" s="9"/>
      <c r="E816" s="9"/>
    </row>
    <row r="817" spans="1:5" ht="15.75" customHeight="1">
      <c r="A817" s="9"/>
      <c r="B817" s="9"/>
      <c r="C817" s="9"/>
      <c r="D817" s="9"/>
      <c r="E817" s="9"/>
    </row>
    <row r="818" spans="1:5" ht="15.75" customHeight="1">
      <c r="A818" s="9"/>
      <c r="B818" s="9"/>
      <c r="C818" s="9"/>
      <c r="D818" s="9"/>
      <c r="E818" s="9"/>
    </row>
    <row r="819" spans="1:5" ht="15.75" customHeight="1">
      <c r="A819" s="9"/>
      <c r="B819" s="9"/>
      <c r="C819" s="9"/>
      <c r="D819" s="9"/>
      <c r="E819" s="9"/>
    </row>
    <row r="820" spans="1:5" ht="15.75" customHeight="1">
      <c r="A820" s="9"/>
      <c r="B820" s="9"/>
      <c r="C820" s="9"/>
      <c r="D820" s="9"/>
      <c r="E820" s="9"/>
    </row>
    <row r="821" spans="1:5" ht="15.75" customHeight="1">
      <c r="A821" s="9"/>
      <c r="B821" s="9"/>
      <c r="C821" s="9"/>
      <c r="D821" s="9"/>
      <c r="E821" s="9"/>
    </row>
    <row r="822" spans="1:5" ht="15.75" customHeight="1">
      <c r="A822" s="9"/>
      <c r="B822" s="9"/>
      <c r="C822" s="9"/>
      <c r="D822" s="9"/>
      <c r="E822" s="9"/>
    </row>
    <row r="823" spans="1:5" ht="15.75" customHeight="1">
      <c r="A823" s="9"/>
      <c r="B823" s="9"/>
      <c r="C823" s="9"/>
      <c r="D823" s="9"/>
      <c r="E823" s="9"/>
    </row>
    <row r="824" spans="1:5" ht="15.75" customHeight="1">
      <c r="A824" s="9"/>
      <c r="B824" s="9"/>
      <c r="C824" s="9"/>
      <c r="D824" s="9"/>
      <c r="E824" s="9"/>
    </row>
    <row r="825" spans="1:5" ht="15.75" customHeight="1">
      <c r="A825" s="9"/>
      <c r="B825" s="9"/>
      <c r="C825" s="9"/>
      <c r="D825" s="9"/>
      <c r="E825" s="9"/>
    </row>
    <row r="826" spans="1:5" ht="15.75" customHeight="1">
      <c r="A826" s="9"/>
      <c r="B826" s="9"/>
      <c r="C826" s="9"/>
      <c r="D826" s="9"/>
      <c r="E826" s="9"/>
    </row>
    <row r="827" spans="1:5" ht="15.75" customHeight="1">
      <c r="A827" s="9"/>
      <c r="B827" s="9"/>
      <c r="C827" s="9"/>
      <c r="D827" s="9"/>
      <c r="E827" s="9"/>
    </row>
    <row r="828" spans="1:5" ht="15.75" customHeight="1">
      <c r="A828" s="9"/>
      <c r="B828" s="9"/>
      <c r="C828" s="9"/>
      <c r="D828" s="9"/>
      <c r="E828" s="9"/>
    </row>
    <row r="829" spans="1:5" ht="15.75" customHeight="1">
      <c r="A829" s="9"/>
      <c r="B829" s="9"/>
      <c r="C829" s="9"/>
      <c r="D829" s="9"/>
      <c r="E829" s="9"/>
    </row>
    <row r="830" spans="1:5" ht="15.75" customHeight="1">
      <c r="A830" s="9"/>
      <c r="B830" s="9"/>
      <c r="C830" s="9"/>
      <c r="D830" s="9"/>
      <c r="E830" s="9"/>
    </row>
    <row r="831" spans="1:5" ht="15.75" customHeight="1">
      <c r="A831" s="9"/>
      <c r="B831" s="9"/>
      <c r="C831" s="9"/>
      <c r="D831" s="9"/>
      <c r="E831" s="9"/>
    </row>
    <row r="832" spans="1:5" ht="15.75" customHeight="1">
      <c r="A832" s="9"/>
      <c r="B832" s="9"/>
      <c r="C832" s="9"/>
      <c r="D832" s="9"/>
      <c r="E832" s="9"/>
    </row>
    <row r="833" spans="1:5" ht="15.75" customHeight="1">
      <c r="A833" s="9"/>
      <c r="B833" s="9"/>
      <c r="C833" s="9"/>
      <c r="D833" s="9"/>
      <c r="E833" s="9"/>
    </row>
    <row r="834" spans="1:5" ht="15.75" customHeight="1">
      <c r="A834" s="9"/>
      <c r="B834" s="9"/>
      <c r="C834" s="9"/>
      <c r="D834" s="9"/>
      <c r="E834" s="9"/>
    </row>
    <row r="835" spans="1:5" ht="15.75" customHeight="1">
      <c r="A835" s="9"/>
      <c r="B835" s="9"/>
      <c r="C835" s="9"/>
      <c r="D835" s="9"/>
      <c r="E835" s="9"/>
    </row>
    <row r="836" spans="1:5" ht="15.75" customHeight="1">
      <c r="A836" s="9"/>
      <c r="B836" s="9"/>
      <c r="C836" s="9"/>
      <c r="D836" s="9"/>
      <c r="E836" s="9"/>
    </row>
    <row r="837" spans="1:5" ht="15.75" customHeight="1">
      <c r="A837" s="9"/>
      <c r="B837" s="9"/>
      <c r="C837" s="9"/>
      <c r="D837" s="9"/>
      <c r="E837" s="9"/>
    </row>
    <row r="838" spans="1:5" ht="15.75" customHeight="1">
      <c r="A838" s="9"/>
      <c r="B838" s="9"/>
      <c r="C838" s="9"/>
      <c r="D838" s="9"/>
      <c r="E838" s="9"/>
    </row>
    <row r="839" spans="1:5" ht="15.75" customHeight="1">
      <c r="A839" s="9"/>
      <c r="B839" s="9"/>
      <c r="C839" s="9"/>
      <c r="D839" s="9"/>
      <c r="E839" s="9"/>
    </row>
    <row r="840" spans="1:5" ht="15.75" customHeight="1">
      <c r="A840" s="9"/>
      <c r="B840" s="9"/>
      <c r="C840" s="9"/>
      <c r="D840" s="9"/>
      <c r="E840" s="9"/>
    </row>
    <row r="841" spans="1:5" ht="15.75" customHeight="1">
      <c r="A841" s="9"/>
      <c r="B841" s="9"/>
      <c r="C841" s="9"/>
      <c r="D841" s="9"/>
      <c r="E841" s="9"/>
    </row>
    <row r="842" spans="1:5" ht="15.75" customHeight="1">
      <c r="A842" s="9"/>
      <c r="B842" s="9"/>
      <c r="C842" s="9"/>
      <c r="D842" s="9"/>
      <c r="E842" s="9"/>
    </row>
    <row r="843" spans="1:5" ht="15.75" customHeight="1">
      <c r="A843" s="9"/>
      <c r="B843" s="9"/>
      <c r="C843" s="9"/>
      <c r="D843" s="9"/>
      <c r="E843" s="9"/>
    </row>
    <row r="844" spans="1:5" ht="15.75" customHeight="1">
      <c r="A844" s="9"/>
      <c r="B844" s="9"/>
      <c r="C844" s="9"/>
      <c r="D844" s="9"/>
      <c r="E844" s="9"/>
    </row>
    <row r="845" spans="1:5" ht="15.75" customHeight="1">
      <c r="A845" s="9"/>
      <c r="B845" s="9"/>
      <c r="C845" s="9"/>
      <c r="D845" s="9"/>
      <c r="E845" s="9"/>
    </row>
    <row r="846" spans="1:5" ht="15.75" customHeight="1">
      <c r="A846" s="9"/>
      <c r="B846" s="9"/>
      <c r="C846" s="9"/>
      <c r="D846" s="9"/>
      <c r="E846" s="9"/>
    </row>
    <row r="847" spans="1:5" ht="15.75" customHeight="1">
      <c r="A847" s="9"/>
      <c r="B847" s="9"/>
      <c r="C847" s="9"/>
      <c r="D847" s="9"/>
      <c r="E847" s="9"/>
    </row>
    <row r="848" spans="1:5" ht="15.75" customHeight="1">
      <c r="A848" s="9"/>
      <c r="B848" s="9"/>
      <c r="C848" s="9"/>
      <c r="D848" s="9"/>
      <c r="E848" s="9"/>
    </row>
    <row r="849" spans="1:5" ht="15.75" customHeight="1">
      <c r="A849" s="9"/>
      <c r="B849" s="9"/>
      <c r="C849" s="9"/>
      <c r="D849" s="9"/>
      <c r="E849" s="9"/>
    </row>
    <row r="850" spans="1:5" ht="15.75" customHeight="1">
      <c r="A850" s="9"/>
      <c r="B850" s="9"/>
      <c r="C850" s="9"/>
      <c r="D850" s="9"/>
      <c r="E850" s="9"/>
    </row>
    <row r="851" spans="1:5" ht="15.75" customHeight="1">
      <c r="A851" s="9"/>
      <c r="B851" s="9"/>
      <c r="C851" s="9"/>
      <c r="D851" s="9"/>
      <c r="E851" s="9"/>
    </row>
    <row r="852" spans="1:5" ht="15.75" customHeight="1">
      <c r="A852" s="9"/>
      <c r="B852" s="9"/>
      <c r="C852" s="9"/>
      <c r="D852" s="9"/>
      <c r="E852" s="9"/>
    </row>
    <row r="853" spans="1:5" ht="15.75" customHeight="1">
      <c r="A853" s="9"/>
      <c r="B853" s="9"/>
      <c r="C853" s="9"/>
      <c r="D853" s="9"/>
      <c r="E853" s="9"/>
    </row>
    <row r="854" spans="1:5" ht="15.75" customHeight="1">
      <c r="A854" s="9"/>
      <c r="B854" s="9"/>
      <c r="C854" s="9"/>
      <c r="D854" s="9"/>
      <c r="E854" s="9"/>
    </row>
    <row r="855" spans="1:5" ht="15.75" customHeight="1">
      <c r="A855" s="9"/>
      <c r="B855" s="9"/>
      <c r="C855" s="9"/>
      <c r="D855" s="9"/>
      <c r="E855" s="9"/>
    </row>
    <row r="856" spans="1:5" ht="15.75" customHeight="1">
      <c r="A856" s="9"/>
      <c r="B856" s="9"/>
      <c r="C856" s="9"/>
      <c r="D856" s="9"/>
      <c r="E856" s="9"/>
    </row>
    <row r="857" spans="1:5" ht="15.75" customHeight="1">
      <c r="A857" s="9"/>
      <c r="B857" s="9"/>
      <c r="C857" s="9"/>
      <c r="D857" s="9"/>
      <c r="E857" s="9"/>
    </row>
    <row r="858" spans="1:5" ht="15.75" customHeight="1">
      <c r="A858" s="9"/>
      <c r="B858" s="9"/>
      <c r="C858" s="9"/>
      <c r="D858" s="9"/>
      <c r="E858" s="9"/>
    </row>
    <row r="859" spans="1:5" ht="15.75" customHeight="1">
      <c r="A859" s="9"/>
      <c r="B859" s="9"/>
      <c r="C859" s="9"/>
      <c r="D859" s="9"/>
      <c r="E859" s="9"/>
    </row>
    <row r="860" spans="1:5" ht="15.75" customHeight="1">
      <c r="A860" s="9"/>
      <c r="B860" s="9"/>
      <c r="C860" s="9"/>
      <c r="D860" s="9"/>
      <c r="E860" s="9"/>
    </row>
    <row r="861" spans="1:5" ht="15.75" customHeight="1">
      <c r="A861" s="9"/>
      <c r="B861" s="9"/>
      <c r="C861" s="9"/>
      <c r="D861" s="9"/>
      <c r="E861" s="9"/>
    </row>
    <row r="862" spans="1:5" ht="15.75" customHeight="1">
      <c r="A862" s="9"/>
      <c r="B862" s="9"/>
      <c r="C862" s="9"/>
      <c r="D862" s="9"/>
      <c r="E862" s="9"/>
    </row>
    <row r="863" spans="1:5" ht="15.75" customHeight="1">
      <c r="A863" s="9"/>
      <c r="B863" s="9"/>
      <c r="C863" s="9"/>
      <c r="D863" s="9"/>
      <c r="E863" s="9"/>
    </row>
    <row r="864" spans="1:5" ht="15.75" customHeight="1">
      <c r="A864" s="9"/>
      <c r="B864" s="9"/>
      <c r="C864" s="9"/>
      <c r="D864" s="9"/>
      <c r="E864" s="9"/>
    </row>
    <row r="865" spans="1:5" ht="15.75" customHeight="1">
      <c r="A865" s="9"/>
      <c r="B865" s="9"/>
      <c r="C865" s="9"/>
      <c r="D865" s="9"/>
      <c r="E865" s="9"/>
    </row>
    <row r="866" spans="1:5" ht="15.75" customHeight="1">
      <c r="A866" s="9"/>
      <c r="B866" s="9"/>
      <c r="C866" s="9"/>
      <c r="D866" s="9"/>
      <c r="E866" s="9"/>
    </row>
    <row r="867" spans="1:5" ht="15.75" customHeight="1">
      <c r="A867" s="9"/>
      <c r="B867" s="9"/>
      <c r="C867" s="9"/>
      <c r="D867" s="9"/>
      <c r="E867" s="9"/>
    </row>
    <row r="868" spans="1:5" ht="15.75" customHeight="1">
      <c r="A868" s="9"/>
      <c r="B868" s="9"/>
      <c r="C868" s="9"/>
      <c r="D868" s="9"/>
      <c r="E868" s="9"/>
    </row>
    <row r="869" spans="1:5" ht="15.75" customHeight="1">
      <c r="A869" s="9"/>
      <c r="B869" s="9"/>
      <c r="C869" s="9"/>
      <c r="D869" s="9"/>
      <c r="E869" s="9"/>
    </row>
    <row r="870" spans="1:5" ht="15.75" customHeight="1">
      <c r="A870" s="9"/>
      <c r="B870" s="9"/>
      <c r="C870" s="9"/>
      <c r="D870" s="9"/>
      <c r="E870" s="9"/>
    </row>
    <row r="871" spans="1:5" ht="15.75" customHeight="1">
      <c r="A871" s="9"/>
      <c r="B871" s="9"/>
      <c r="C871" s="9"/>
      <c r="D871" s="9"/>
      <c r="E871" s="9"/>
    </row>
    <row r="872" spans="1:5" ht="15.75" customHeight="1">
      <c r="A872" s="9"/>
      <c r="B872" s="9"/>
      <c r="C872" s="9"/>
      <c r="D872" s="9"/>
      <c r="E872" s="9"/>
    </row>
    <row r="873" spans="1:5" ht="15.75" customHeight="1">
      <c r="A873" s="9"/>
      <c r="B873" s="9"/>
      <c r="C873" s="9"/>
      <c r="D873" s="9"/>
      <c r="E873" s="9"/>
    </row>
    <row r="874" spans="1:5" ht="15.75" customHeight="1">
      <c r="A874" s="9"/>
      <c r="B874" s="9"/>
      <c r="C874" s="9"/>
      <c r="D874" s="9"/>
      <c r="E874" s="9"/>
    </row>
    <row r="875" spans="1:5" ht="15.75" customHeight="1">
      <c r="A875" s="9"/>
      <c r="B875" s="9"/>
      <c r="C875" s="9"/>
      <c r="D875" s="9"/>
      <c r="E875" s="9"/>
    </row>
    <row r="876" spans="1:5" ht="15.75" customHeight="1">
      <c r="A876" s="9"/>
      <c r="B876" s="9"/>
      <c r="C876" s="9"/>
      <c r="D876" s="9"/>
      <c r="E876" s="9"/>
    </row>
    <row r="877" spans="1:5" ht="15.75" customHeight="1">
      <c r="A877" s="9"/>
      <c r="B877" s="9"/>
      <c r="C877" s="9"/>
      <c r="D877" s="9"/>
      <c r="E877" s="9"/>
    </row>
    <row r="878" spans="1:5" ht="15.75" customHeight="1">
      <c r="A878" s="9"/>
      <c r="B878" s="9"/>
      <c r="C878" s="9"/>
      <c r="D878" s="9"/>
      <c r="E878" s="9"/>
    </row>
    <row r="879" spans="1:5" ht="15.75" customHeight="1">
      <c r="A879" s="9"/>
      <c r="B879" s="9"/>
      <c r="C879" s="9"/>
      <c r="D879" s="9"/>
      <c r="E879" s="9"/>
    </row>
    <row r="880" spans="1:5" ht="15.75" customHeight="1">
      <c r="A880" s="9"/>
      <c r="B880" s="9"/>
      <c r="C880" s="9"/>
      <c r="D880" s="9"/>
      <c r="E880" s="9"/>
    </row>
    <row r="881" spans="1:5" ht="15.75" customHeight="1">
      <c r="A881" s="9"/>
      <c r="B881" s="9"/>
      <c r="C881" s="9"/>
      <c r="D881" s="9"/>
      <c r="E881" s="9"/>
    </row>
    <row r="882" spans="1:5" ht="15.75" customHeight="1">
      <c r="A882" s="9"/>
      <c r="B882" s="9"/>
      <c r="C882" s="9"/>
      <c r="D882" s="9"/>
      <c r="E882" s="9"/>
    </row>
    <row r="883" spans="1:5" ht="15.75" customHeight="1">
      <c r="A883" s="9"/>
      <c r="B883" s="9"/>
      <c r="C883" s="9"/>
      <c r="D883" s="9"/>
      <c r="E883" s="9"/>
    </row>
    <row r="884" spans="1:5" ht="15.75" customHeight="1">
      <c r="A884" s="9"/>
      <c r="B884" s="9"/>
      <c r="C884" s="9"/>
      <c r="D884" s="9"/>
      <c r="E884" s="9"/>
    </row>
    <row r="885" spans="1:5" ht="15.75" customHeight="1">
      <c r="A885" s="9"/>
      <c r="B885" s="9"/>
      <c r="C885" s="9"/>
      <c r="D885" s="9"/>
      <c r="E885" s="9"/>
    </row>
    <row r="886" spans="1:5" ht="15.75" customHeight="1">
      <c r="A886" s="9"/>
      <c r="B886" s="9"/>
      <c r="C886" s="9"/>
      <c r="D886" s="9"/>
      <c r="E886" s="9"/>
    </row>
    <row r="887" spans="1:5" ht="15.75" customHeight="1">
      <c r="A887" s="9"/>
      <c r="B887" s="9"/>
      <c r="C887" s="9"/>
      <c r="D887" s="9"/>
      <c r="E887" s="9"/>
    </row>
    <row r="888" spans="1:5" ht="15.75" customHeight="1">
      <c r="A888" s="9"/>
      <c r="B888" s="9"/>
      <c r="C888" s="9"/>
      <c r="D888" s="9"/>
      <c r="E888" s="9"/>
    </row>
    <row r="889" spans="1:5" ht="15.75" customHeight="1">
      <c r="A889" s="9"/>
      <c r="B889" s="9"/>
      <c r="C889" s="9"/>
      <c r="D889" s="9"/>
      <c r="E889" s="9"/>
    </row>
    <row r="890" spans="1:5" ht="15.75" customHeight="1">
      <c r="A890" s="9"/>
      <c r="B890" s="9"/>
      <c r="C890" s="9"/>
      <c r="D890" s="9"/>
      <c r="E890" s="9"/>
    </row>
    <row r="891" spans="1:5" ht="15.75" customHeight="1">
      <c r="A891" s="9"/>
      <c r="B891" s="9"/>
      <c r="C891" s="9"/>
      <c r="D891" s="9"/>
      <c r="E891" s="9"/>
    </row>
    <row r="892" spans="1:5" ht="15.75" customHeight="1">
      <c r="A892" s="9"/>
      <c r="B892" s="9"/>
      <c r="C892" s="9"/>
      <c r="D892" s="9"/>
      <c r="E892" s="9"/>
    </row>
    <row r="893" spans="1:5" ht="15.75" customHeight="1">
      <c r="A893" s="9"/>
      <c r="B893" s="9"/>
      <c r="C893" s="9"/>
      <c r="D893" s="9"/>
      <c r="E893" s="9"/>
    </row>
    <row r="894" spans="1:5" ht="15.75" customHeight="1">
      <c r="A894" s="9"/>
      <c r="B894" s="9"/>
      <c r="C894" s="9"/>
      <c r="D894" s="9"/>
      <c r="E894" s="9"/>
    </row>
    <row r="895" spans="1:5" ht="15.75" customHeight="1">
      <c r="A895" s="9"/>
      <c r="B895" s="9"/>
      <c r="C895" s="9"/>
      <c r="D895" s="9"/>
      <c r="E895" s="9"/>
    </row>
    <row r="896" spans="1:5" ht="15.75" customHeight="1">
      <c r="A896" s="9"/>
      <c r="B896" s="9"/>
      <c r="C896" s="9"/>
      <c r="D896" s="9"/>
      <c r="E896" s="9"/>
    </row>
    <row r="897" spans="1:5" ht="15.75" customHeight="1">
      <c r="A897" s="9"/>
      <c r="B897" s="9"/>
      <c r="C897" s="9"/>
      <c r="D897" s="9"/>
      <c r="E897" s="9"/>
    </row>
    <row r="898" spans="1:5" ht="15.75" customHeight="1">
      <c r="A898" s="9"/>
      <c r="B898" s="9"/>
      <c r="C898" s="9"/>
      <c r="D898" s="9"/>
      <c r="E898" s="9"/>
    </row>
    <row r="899" spans="1:5" ht="15.75" customHeight="1">
      <c r="A899" s="9"/>
      <c r="B899" s="9"/>
      <c r="C899" s="9"/>
      <c r="D899" s="9"/>
      <c r="E899" s="9"/>
    </row>
    <row r="900" spans="1:5" ht="15.75" customHeight="1">
      <c r="A900" s="9"/>
      <c r="B900" s="9"/>
      <c r="C900" s="9"/>
      <c r="D900" s="9"/>
      <c r="E900" s="9"/>
    </row>
    <row r="901" spans="1:5" ht="15.75" customHeight="1">
      <c r="A901" s="9"/>
      <c r="B901" s="9"/>
      <c r="C901" s="9"/>
      <c r="D901" s="9"/>
      <c r="E901" s="9"/>
    </row>
    <row r="902" spans="1:5" ht="15.75" customHeight="1">
      <c r="A902" s="9"/>
      <c r="B902" s="9"/>
      <c r="C902" s="9"/>
      <c r="D902" s="9"/>
      <c r="E902" s="9"/>
    </row>
    <row r="903" spans="1:5" ht="15.75" customHeight="1">
      <c r="A903" s="9"/>
      <c r="B903" s="9"/>
      <c r="C903" s="9"/>
      <c r="D903" s="9"/>
      <c r="E903" s="9"/>
    </row>
    <row r="904" spans="1:5" ht="15.75" customHeight="1">
      <c r="A904" s="9"/>
      <c r="B904" s="9"/>
      <c r="C904" s="9"/>
      <c r="D904" s="9"/>
      <c r="E904" s="9"/>
    </row>
    <row r="905" spans="1:5" ht="15.75" customHeight="1">
      <c r="A905" s="9"/>
      <c r="B905" s="9"/>
      <c r="C905" s="9"/>
      <c r="D905" s="9"/>
      <c r="E905" s="9"/>
    </row>
    <row r="906" spans="1:5" ht="15.75" customHeight="1">
      <c r="A906" s="9"/>
      <c r="B906" s="9"/>
      <c r="C906" s="9"/>
      <c r="D906" s="9"/>
      <c r="E906" s="9"/>
    </row>
    <row r="907" spans="1:5" ht="15.75" customHeight="1">
      <c r="A907" s="9"/>
      <c r="B907" s="9"/>
      <c r="C907" s="9"/>
      <c r="D907" s="9"/>
      <c r="E907" s="9"/>
    </row>
    <row r="908" spans="1:5" ht="15.75" customHeight="1">
      <c r="A908" s="9"/>
      <c r="B908" s="9"/>
      <c r="C908" s="9"/>
      <c r="D908" s="9"/>
      <c r="E908" s="9"/>
    </row>
    <row r="909" spans="1:5" ht="15.75" customHeight="1">
      <c r="A909" s="9"/>
      <c r="B909" s="9"/>
      <c r="C909" s="9"/>
      <c r="D909" s="9"/>
      <c r="E909" s="9"/>
    </row>
    <row r="910" spans="1:5" ht="15.75" customHeight="1">
      <c r="A910" s="9"/>
      <c r="B910" s="9"/>
      <c r="C910" s="9"/>
      <c r="D910" s="9"/>
      <c r="E910" s="9"/>
    </row>
    <row r="911" spans="1:5" ht="15.75" customHeight="1">
      <c r="A911" s="9"/>
      <c r="B911" s="9"/>
      <c r="C911" s="9"/>
      <c r="D911" s="9"/>
      <c r="E911" s="9"/>
    </row>
    <row r="912" spans="1:5" ht="15.75" customHeight="1">
      <c r="A912" s="9"/>
      <c r="B912" s="9"/>
      <c r="C912" s="9"/>
      <c r="D912" s="9"/>
      <c r="E912" s="9"/>
    </row>
    <row r="913" spans="1:5" ht="15.75" customHeight="1">
      <c r="A913" s="9"/>
      <c r="B913" s="9"/>
      <c r="C913" s="9"/>
      <c r="D913" s="9"/>
      <c r="E913" s="9"/>
    </row>
    <row r="914" spans="1:5" ht="15.75" customHeight="1">
      <c r="A914" s="9"/>
      <c r="B914" s="9"/>
      <c r="C914" s="9"/>
      <c r="D914" s="9"/>
      <c r="E914" s="9"/>
    </row>
    <row r="915" spans="1:5" ht="15.75" customHeight="1">
      <c r="A915" s="9"/>
      <c r="B915" s="9"/>
      <c r="C915" s="9"/>
      <c r="D915" s="9"/>
      <c r="E915" s="9"/>
    </row>
    <row r="916" spans="1:5" ht="15.75" customHeight="1">
      <c r="A916" s="9"/>
      <c r="B916" s="9"/>
      <c r="C916" s="9"/>
      <c r="D916" s="9"/>
      <c r="E916" s="9"/>
    </row>
    <row r="917" spans="1:5" ht="15.75" customHeight="1">
      <c r="A917" s="9"/>
      <c r="B917" s="9"/>
      <c r="C917" s="9"/>
      <c r="D917" s="9"/>
      <c r="E917" s="9"/>
    </row>
    <row r="918" spans="1:5" ht="15.75" customHeight="1">
      <c r="A918" s="9"/>
      <c r="B918" s="9"/>
      <c r="C918" s="9"/>
      <c r="D918" s="9"/>
      <c r="E918" s="9"/>
    </row>
    <row r="919" spans="1:5" ht="15.75" customHeight="1">
      <c r="A919" s="9"/>
      <c r="B919" s="9"/>
      <c r="C919" s="9"/>
      <c r="D919" s="9"/>
      <c r="E919" s="9"/>
    </row>
    <row r="920" spans="1:5" ht="15.75" customHeight="1">
      <c r="A920" s="9"/>
      <c r="B920" s="9"/>
      <c r="C920" s="9"/>
      <c r="D920" s="9"/>
      <c r="E920" s="9"/>
    </row>
    <row r="921" spans="1:5" ht="15.75" customHeight="1">
      <c r="A921" s="9"/>
      <c r="B921" s="9"/>
      <c r="C921" s="9"/>
      <c r="D921" s="9"/>
      <c r="E921" s="9"/>
    </row>
    <row r="922" spans="1:5" ht="15.75" customHeight="1">
      <c r="A922" s="9"/>
      <c r="B922" s="9"/>
      <c r="C922" s="9"/>
      <c r="D922" s="9"/>
      <c r="E922" s="9"/>
    </row>
    <row r="923" spans="1:5" ht="15.75" customHeight="1">
      <c r="A923" s="9"/>
      <c r="B923" s="9"/>
      <c r="C923" s="9"/>
      <c r="D923" s="9"/>
      <c r="E923" s="9"/>
    </row>
    <row r="924" spans="1:5" ht="15.75" customHeight="1">
      <c r="A924" s="9"/>
      <c r="B924" s="9"/>
      <c r="C924" s="9"/>
      <c r="D924" s="9"/>
      <c r="E924" s="9"/>
    </row>
    <row r="925" spans="1:5" ht="15.75" customHeight="1">
      <c r="A925" s="9"/>
      <c r="B925" s="9"/>
      <c r="C925" s="9"/>
      <c r="D925" s="9"/>
      <c r="E925" s="9"/>
    </row>
    <row r="926" spans="1:5" ht="15.75" customHeight="1">
      <c r="A926" s="9"/>
      <c r="B926" s="9"/>
      <c r="C926" s="9"/>
      <c r="D926" s="9"/>
      <c r="E926" s="9"/>
    </row>
    <row r="927" spans="1:5" ht="15.75" customHeight="1">
      <c r="A927" s="9"/>
      <c r="B927" s="9"/>
      <c r="C927" s="9"/>
      <c r="D927" s="9"/>
      <c r="E927" s="9"/>
    </row>
    <row r="928" spans="1:5" ht="15.75" customHeight="1">
      <c r="A928" s="9"/>
      <c r="B928" s="9"/>
      <c r="C928" s="9"/>
      <c r="D928" s="9"/>
      <c r="E928" s="9"/>
    </row>
    <row r="929" spans="1:5" ht="15.75" customHeight="1">
      <c r="A929" s="9"/>
      <c r="B929" s="9"/>
      <c r="C929" s="9"/>
      <c r="D929" s="9"/>
      <c r="E929" s="9"/>
    </row>
    <row r="930" spans="1:5" ht="15.75" customHeight="1">
      <c r="A930" s="9"/>
      <c r="B930" s="9"/>
      <c r="C930" s="9"/>
      <c r="D930" s="9"/>
      <c r="E930" s="9"/>
    </row>
    <row r="931" spans="1:5" ht="15.75" customHeight="1">
      <c r="A931" s="9"/>
      <c r="B931" s="9"/>
      <c r="C931" s="9"/>
      <c r="D931" s="9"/>
      <c r="E931" s="9"/>
    </row>
    <row r="932" spans="1:5" ht="15.75" customHeight="1">
      <c r="A932" s="9"/>
      <c r="B932" s="9"/>
      <c r="C932" s="9"/>
      <c r="D932" s="9"/>
      <c r="E932" s="9"/>
    </row>
    <row r="933" spans="1:5" ht="15.75" customHeight="1">
      <c r="A933" s="9"/>
      <c r="B933" s="9"/>
      <c r="C933" s="9"/>
      <c r="D933" s="9"/>
      <c r="E933" s="9"/>
    </row>
    <row r="934" spans="1:5" ht="15.75" customHeight="1">
      <c r="A934" s="9"/>
      <c r="B934" s="9"/>
      <c r="C934" s="9"/>
      <c r="D934" s="9"/>
      <c r="E934" s="9"/>
    </row>
    <row r="935" spans="1:5" ht="15.75" customHeight="1">
      <c r="A935" s="9"/>
      <c r="B935" s="9"/>
      <c r="C935" s="9"/>
      <c r="D935" s="9"/>
      <c r="E935" s="9"/>
    </row>
    <row r="936" spans="1:5" ht="15.75" customHeight="1">
      <c r="A936" s="9"/>
      <c r="B936" s="9"/>
      <c r="C936" s="9"/>
      <c r="D936" s="9"/>
      <c r="E936" s="9"/>
    </row>
    <row r="937" spans="1:5" ht="15.75" customHeight="1">
      <c r="A937" s="9"/>
      <c r="B937" s="9"/>
      <c r="C937" s="9"/>
      <c r="D937" s="9"/>
      <c r="E937" s="9"/>
    </row>
    <row r="938" spans="1:5" ht="15.75" customHeight="1">
      <c r="A938" s="9"/>
      <c r="B938" s="9"/>
      <c r="C938" s="9"/>
      <c r="D938" s="9"/>
      <c r="E938" s="9"/>
    </row>
    <row r="939" spans="1:5" ht="15.75" customHeight="1">
      <c r="A939" s="9"/>
      <c r="B939" s="9"/>
      <c r="C939" s="9"/>
      <c r="D939" s="9"/>
      <c r="E939" s="9"/>
    </row>
    <row r="940" spans="1:5" ht="15.75" customHeight="1">
      <c r="A940" s="9"/>
      <c r="B940" s="9"/>
      <c r="C940" s="9"/>
      <c r="D940" s="9"/>
      <c r="E940" s="9"/>
    </row>
    <row r="941" spans="1:5" ht="15.75" customHeight="1">
      <c r="A941" s="9"/>
      <c r="B941" s="9"/>
      <c r="C941" s="9"/>
      <c r="D941" s="9"/>
      <c r="E941" s="9"/>
    </row>
    <row r="942" spans="1:5" ht="15.75" customHeight="1">
      <c r="A942" s="9"/>
      <c r="B942" s="9"/>
      <c r="C942" s="9"/>
      <c r="D942" s="9"/>
      <c r="E942" s="9"/>
    </row>
    <row r="943" spans="1:5" ht="15.75" customHeight="1">
      <c r="A943" s="9"/>
      <c r="B943" s="9"/>
      <c r="C943" s="9"/>
      <c r="D943" s="9"/>
      <c r="E943" s="9"/>
    </row>
    <row r="944" spans="1:5" ht="15.75" customHeight="1">
      <c r="A944" s="9"/>
      <c r="B944" s="9"/>
      <c r="C944" s="9"/>
      <c r="D944" s="9"/>
      <c r="E944" s="9"/>
    </row>
    <row r="945" spans="1:5" ht="15.75" customHeight="1">
      <c r="A945" s="9"/>
      <c r="B945" s="9"/>
      <c r="C945" s="9"/>
      <c r="D945" s="9"/>
      <c r="E945" s="9"/>
    </row>
    <row r="946" spans="1:5" ht="15.75" customHeight="1">
      <c r="A946" s="9"/>
      <c r="B946" s="9"/>
      <c r="C946" s="9"/>
      <c r="D946" s="9"/>
      <c r="E946" s="9"/>
    </row>
    <row r="947" spans="1:5" ht="15.75" customHeight="1">
      <c r="A947" s="9"/>
      <c r="B947" s="9"/>
      <c r="C947" s="9"/>
      <c r="D947" s="9"/>
      <c r="E947" s="9"/>
    </row>
    <row r="948" spans="1:5" ht="15.75" customHeight="1">
      <c r="A948" s="9"/>
      <c r="B948" s="9"/>
      <c r="C948" s="9"/>
      <c r="D948" s="9"/>
      <c r="E948" s="9"/>
    </row>
    <row r="949" spans="1:5" ht="15.75" customHeight="1">
      <c r="A949" s="9"/>
      <c r="B949" s="9"/>
      <c r="C949" s="9"/>
      <c r="D949" s="9"/>
      <c r="E949" s="9"/>
    </row>
    <row r="950" spans="1:5" ht="15.75" customHeight="1">
      <c r="A950" s="9"/>
      <c r="B950" s="9"/>
      <c r="C950" s="9"/>
      <c r="D950" s="9"/>
      <c r="E950" s="9"/>
    </row>
    <row r="951" spans="1:5" ht="15.75" customHeight="1">
      <c r="A951" s="9"/>
      <c r="B951" s="9"/>
      <c r="C951" s="9"/>
      <c r="D951" s="9"/>
      <c r="E951" s="9"/>
    </row>
    <row r="952" spans="1:5" ht="15.75" customHeight="1">
      <c r="A952" s="9"/>
      <c r="B952" s="9"/>
      <c r="C952" s="9"/>
      <c r="D952" s="9"/>
      <c r="E952" s="9"/>
    </row>
    <row r="953" spans="1:5" ht="15.75" customHeight="1">
      <c r="A953" s="9"/>
      <c r="B953" s="9"/>
      <c r="C953" s="9"/>
      <c r="D953" s="9"/>
      <c r="E953" s="9"/>
    </row>
    <row r="954" spans="1:5" ht="15.75" customHeight="1">
      <c r="A954" s="9"/>
      <c r="B954" s="9"/>
      <c r="C954" s="9"/>
      <c r="D954" s="9"/>
      <c r="E954" s="9"/>
    </row>
    <row r="955" spans="1:5" ht="15.75" customHeight="1">
      <c r="A955" s="9"/>
      <c r="B955" s="9"/>
      <c r="C955" s="9"/>
      <c r="D955" s="9"/>
      <c r="E955" s="9"/>
    </row>
    <row r="956" spans="1:5" ht="15.75" customHeight="1">
      <c r="A956" s="9"/>
      <c r="B956" s="9"/>
      <c r="C956" s="9"/>
      <c r="D956" s="9"/>
      <c r="E956" s="9"/>
    </row>
    <row r="957" spans="1:5" ht="15.75" customHeight="1">
      <c r="A957" s="9"/>
      <c r="B957" s="9"/>
      <c r="C957" s="9"/>
      <c r="D957" s="9"/>
      <c r="E957" s="9"/>
    </row>
    <row r="958" spans="1:5" ht="15.75" customHeight="1">
      <c r="A958" s="9"/>
      <c r="B958" s="9"/>
      <c r="C958" s="9"/>
      <c r="D958" s="9"/>
      <c r="E958" s="9"/>
    </row>
    <row r="959" spans="1:5" ht="15.75" customHeight="1">
      <c r="A959" s="9"/>
      <c r="B959" s="9"/>
      <c r="C959" s="9"/>
      <c r="D959" s="9"/>
      <c r="E959" s="9"/>
    </row>
    <row r="960" spans="1:5" ht="15.75" customHeight="1">
      <c r="A960" s="9"/>
      <c r="B960" s="9"/>
      <c r="C960" s="9"/>
      <c r="D960" s="9"/>
      <c r="E960" s="9"/>
    </row>
    <row r="961" spans="1:5" ht="15.75" customHeight="1">
      <c r="A961" s="9"/>
      <c r="B961" s="9"/>
      <c r="C961" s="9"/>
      <c r="D961" s="9"/>
      <c r="E961" s="9"/>
    </row>
    <row r="962" spans="1:5" ht="15.75" customHeight="1">
      <c r="A962" s="9"/>
      <c r="B962" s="9"/>
      <c r="C962" s="9"/>
      <c r="D962" s="9"/>
      <c r="E962" s="9"/>
    </row>
    <row r="963" spans="1:5" ht="15.75" customHeight="1">
      <c r="A963" s="9"/>
      <c r="B963" s="9"/>
      <c r="C963" s="9"/>
      <c r="D963" s="9"/>
      <c r="E963" s="9"/>
    </row>
    <row r="964" spans="1:5" ht="15.75" customHeight="1">
      <c r="A964" s="9"/>
      <c r="B964" s="9"/>
      <c r="C964" s="9"/>
      <c r="D964" s="9"/>
      <c r="E964" s="9"/>
    </row>
    <row r="965" spans="1:5" ht="15.75" customHeight="1">
      <c r="A965" s="9"/>
      <c r="B965" s="9"/>
      <c r="C965" s="9"/>
      <c r="D965" s="9"/>
      <c r="E965" s="9"/>
    </row>
    <row r="966" spans="1:5" ht="15.75" customHeight="1">
      <c r="A966" s="9"/>
      <c r="B966" s="9"/>
      <c r="C966" s="9"/>
      <c r="D966" s="9"/>
      <c r="E966" s="9"/>
    </row>
    <row r="967" spans="1:5" ht="15.75" customHeight="1">
      <c r="A967" s="9"/>
      <c r="B967" s="9"/>
      <c r="C967" s="9"/>
      <c r="D967" s="9"/>
      <c r="E967" s="9"/>
    </row>
    <row r="968" spans="1:5" ht="15.75" customHeight="1">
      <c r="A968" s="9"/>
      <c r="B968" s="9"/>
      <c r="C968" s="9"/>
      <c r="D968" s="9"/>
      <c r="E968" s="9"/>
    </row>
    <row r="969" spans="1:5" ht="15.75" customHeight="1">
      <c r="A969" s="9"/>
      <c r="B969" s="9"/>
      <c r="C969" s="9"/>
      <c r="D969" s="9"/>
      <c r="E969" s="9"/>
    </row>
    <row r="970" spans="1:5" ht="15.75" customHeight="1">
      <c r="A970" s="9"/>
      <c r="B970" s="9"/>
      <c r="C970" s="9"/>
      <c r="D970" s="9"/>
      <c r="E970" s="9"/>
    </row>
    <row r="971" spans="1:5" ht="15.75" customHeight="1">
      <c r="A971" s="9"/>
      <c r="B971" s="9"/>
      <c r="C971" s="9"/>
      <c r="D971" s="9"/>
      <c r="E971" s="9"/>
    </row>
    <row r="972" spans="1:5" ht="15.75" customHeight="1">
      <c r="A972" s="9"/>
      <c r="B972" s="9"/>
      <c r="C972" s="9"/>
      <c r="D972" s="9"/>
      <c r="E972" s="9"/>
    </row>
    <row r="973" spans="1:5" ht="15.75" customHeight="1">
      <c r="A973" s="9"/>
      <c r="B973" s="9"/>
      <c r="C973" s="9"/>
      <c r="D973" s="9"/>
      <c r="E973" s="9"/>
    </row>
    <row r="974" spans="1:5" ht="15.75" customHeight="1">
      <c r="A974" s="9"/>
      <c r="B974" s="9"/>
      <c r="C974" s="9"/>
      <c r="D974" s="9"/>
      <c r="E974" s="9"/>
    </row>
    <row r="975" spans="1:5" ht="15.75" customHeight="1">
      <c r="A975" s="9"/>
      <c r="B975" s="9"/>
      <c r="C975" s="9"/>
      <c r="D975" s="9"/>
      <c r="E975" s="9"/>
    </row>
    <row r="976" spans="1:5" ht="15.75" customHeight="1">
      <c r="A976" s="9"/>
      <c r="B976" s="9"/>
      <c r="C976" s="9"/>
      <c r="D976" s="9"/>
      <c r="E976" s="9"/>
    </row>
    <row r="977" spans="1:5" ht="15.75" customHeight="1">
      <c r="A977" s="9"/>
      <c r="B977" s="9"/>
      <c r="C977" s="9"/>
      <c r="D977" s="9"/>
      <c r="E977" s="9"/>
    </row>
    <row r="978" spans="1:5" ht="15.75" customHeight="1">
      <c r="A978" s="9"/>
      <c r="B978" s="9"/>
      <c r="C978" s="9"/>
      <c r="D978" s="9"/>
      <c r="E978" s="9"/>
    </row>
    <row r="979" spans="1:5" ht="15.75" customHeight="1">
      <c r="A979" s="9"/>
      <c r="B979" s="9"/>
      <c r="C979" s="9"/>
      <c r="D979" s="9"/>
      <c r="E979" s="9"/>
    </row>
    <row r="980" spans="1:5" ht="15.75" customHeight="1">
      <c r="A980" s="9"/>
      <c r="B980" s="9"/>
      <c r="C980" s="9"/>
      <c r="D980" s="9"/>
      <c r="E980" s="9"/>
    </row>
    <row r="981" spans="1:5" ht="15.75" customHeight="1">
      <c r="A981" s="9"/>
      <c r="B981" s="9"/>
      <c r="C981" s="9"/>
      <c r="D981" s="9"/>
      <c r="E981" s="9"/>
    </row>
    <row r="982" spans="1:5" ht="15.75" customHeight="1">
      <c r="A982" s="9"/>
      <c r="B982" s="9"/>
      <c r="C982" s="9"/>
      <c r="D982" s="9"/>
      <c r="E982" s="9"/>
    </row>
    <row r="983" spans="1:5" ht="15.75" customHeight="1">
      <c r="A983" s="9"/>
      <c r="B983" s="9"/>
      <c r="C983" s="9"/>
      <c r="D983" s="9"/>
      <c r="E983" s="9"/>
    </row>
    <row r="984" spans="1:5" ht="15.75" customHeight="1">
      <c r="A984" s="9"/>
      <c r="B984" s="9"/>
      <c r="C984" s="9"/>
      <c r="D984" s="9"/>
      <c r="E984" s="9"/>
    </row>
    <row r="985" spans="1:5" ht="15.75" customHeight="1">
      <c r="A985" s="9"/>
      <c r="B985" s="9"/>
      <c r="C985" s="9"/>
      <c r="D985" s="9"/>
      <c r="E985" s="9"/>
    </row>
    <row r="986" spans="1:5" ht="15.75" customHeight="1">
      <c r="A986" s="9"/>
      <c r="B986" s="9"/>
      <c r="C986" s="9"/>
      <c r="D986" s="9"/>
      <c r="E986" s="9"/>
    </row>
    <row r="987" spans="1:5" ht="15.75" customHeight="1">
      <c r="A987" s="9"/>
      <c r="B987" s="9"/>
      <c r="C987" s="9"/>
      <c r="D987" s="9"/>
      <c r="E987" s="9"/>
    </row>
    <row r="988" spans="1:5" ht="15.75" customHeight="1">
      <c r="A988" s="9"/>
      <c r="B988" s="9"/>
      <c r="C988" s="9"/>
      <c r="D988" s="9"/>
      <c r="E988" s="9"/>
    </row>
    <row r="989" spans="1:5" ht="15.75" customHeight="1">
      <c r="A989" s="9"/>
      <c r="B989" s="9"/>
      <c r="C989" s="9"/>
      <c r="D989" s="9"/>
      <c r="E989" s="9"/>
    </row>
    <row r="990" spans="1:5" ht="15.75" customHeight="1">
      <c r="A990" s="9"/>
      <c r="B990" s="9"/>
      <c r="C990" s="9"/>
      <c r="D990" s="9"/>
      <c r="E990" s="9"/>
    </row>
    <row r="991" spans="1:5" ht="15.75" customHeight="1">
      <c r="A991" s="9"/>
      <c r="B991" s="9"/>
      <c r="C991" s="9"/>
      <c r="D991" s="9"/>
      <c r="E991" s="9"/>
    </row>
    <row r="992" spans="1:5" ht="15.75" customHeight="1">
      <c r="A992" s="9"/>
      <c r="B992" s="9"/>
      <c r="C992" s="9"/>
      <c r="D992" s="9"/>
      <c r="E992" s="9"/>
    </row>
    <row r="993" spans="1:5" ht="15.75" customHeight="1">
      <c r="A993" s="9"/>
      <c r="B993" s="9"/>
      <c r="C993" s="9"/>
      <c r="D993" s="9"/>
      <c r="E993" s="9"/>
    </row>
    <row r="994" spans="1:5" ht="15.75" customHeight="1">
      <c r="A994" s="9"/>
      <c r="B994" s="9"/>
      <c r="C994" s="9"/>
      <c r="D994" s="9"/>
      <c r="E994" s="9"/>
    </row>
    <row r="995" spans="1:5" ht="15.75" customHeight="1">
      <c r="A995" s="9"/>
      <c r="B995" s="9"/>
      <c r="C995" s="9"/>
      <c r="D995" s="9"/>
      <c r="E995" s="9"/>
    </row>
    <row r="996" spans="1:5" ht="15.75" customHeight="1">
      <c r="A996" s="9"/>
      <c r="B996" s="9"/>
      <c r="C996" s="9"/>
      <c r="D996" s="9"/>
      <c r="E996" s="9"/>
    </row>
    <row r="997" spans="1:5" ht="15.75" customHeight="1">
      <c r="A997" s="9"/>
      <c r="B997" s="9"/>
      <c r="C997" s="9"/>
      <c r="D997" s="9"/>
      <c r="E997" s="9"/>
    </row>
    <row r="998" spans="1:5" ht="15.75" customHeight="1">
      <c r="A998" s="9"/>
      <c r="B998" s="9"/>
      <c r="C998" s="9"/>
      <c r="D998" s="9"/>
      <c r="E998" s="9"/>
    </row>
    <row r="999" spans="1:5" ht="15.75" customHeight="1">
      <c r="A999" s="9"/>
      <c r="B999" s="9"/>
      <c r="C999" s="9"/>
      <c r="D999" s="9"/>
      <c r="E999" s="9"/>
    </row>
    <row r="1000" spans="1:5" ht="15.75" customHeight="1">
      <c r="A1000" s="9"/>
      <c r="B1000" s="9"/>
      <c r="C1000" s="9"/>
      <c r="D1000" s="9"/>
      <c r="E1000" s="9"/>
    </row>
  </sheetData>
  <conditionalFormatting sqref="F4:L4">
    <cfRule type="cellIs" dxfId="0" priority="1" operator="equal">
      <formula>0</formula>
    </cfRule>
  </conditionalFormatting>
  <pageMargins left="0.511811024" right="0.511811024" top="0.78740157499999996" bottom="0.78740157499999996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F8" sqref="F8"/>
    </sheetView>
  </sheetViews>
  <sheetFormatPr defaultColWidth="14.42578125" defaultRowHeight="15" custom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26" width="8.85546875" customWidth="1"/>
  </cols>
  <sheetData>
    <row r="1" spans="1:26" ht="39.75" customHeight="1">
      <c r="A1" s="2"/>
      <c r="B1" s="3" t="s">
        <v>128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A3" s="7"/>
      <c r="B3" s="7"/>
      <c r="C3" s="7"/>
      <c r="D3" s="7"/>
      <c r="E3" s="7"/>
      <c r="F3" s="7"/>
    </row>
    <row r="4" spans="1:26" ht="23.25" customHeight="1">
      <c r="A4" s="7"/>
      <c r="B4" s="117" t="s">
        <v>129</v>
      </c>
      <c r="C4" s="116"/>
      <c r="D4" s="7"/>
      <c r="E4" s="117" t="s">
        <v>130</v>
      </c>
      <c r="F4" s="116"/>
    </row>
    <row r="5" spans="1:26" ht="5.25" customHeight="1"/>
    <row r="6" spans="1:26" ht="24" customHeight="1">
      <c r="B6" s="32" t="s">
        <v>131</v>
      </c>
      <c r="C6" s="33" t="s">
        <v>91</v>
      </c>
      <c r="E6" s="32" t="s">
        <v>132</v>
      </c>
      <c r="F6" s="34">
        <v>44949</v>
      </c>
    </row>
    <row r="7" spans="1:26" ht="24" customHeight="1">
      <c r="B7" s="32" t="s">
        <v>133</v>
      </c>
      <c r="C7" s="35" t="str">
        <f>IFERROR(VLOOKUP(C6,Produtos!$B$6:$G$66,2,FALSE),"")</f>
        <v>Sandália Rasteira</v>
      </c>
      <c r="E7" s="32" t="s">
        <v>134</v>
      </c>
      <c r="F7" s="36" t="str">
        <f>_xlfn.XLOOKUP(WEEKDAY(F6),'Cadastros Auxiliares'!$B$4:$I$4,'Cadastros Auxiliares'!$B$5:$I$5,"")</f>
        <v>Segunda-feira</v>
      </c>
      <c r="G7" s="37"/>
    </row>
    <row r="8" spans="1:26" ht="24" customHeight="1">
      <c r="B8" s="38" t="s">
        <v>135</v>
      </c>
      <c r="C8" s="39">
        <f>_xlfn.XLOOKUP(C6,Produtos!$B$6:$B$66,Produtos!$D$6:$D$66,"")</f>
        <v>35</v>
      </c>
      <c r="E8" s="38" t="s">
        <v>136</v>
      </c>
      <c r="F8" s="40">
        <f>SUMIF(Vendas!$C$4:$C$86,Consultas!$F$6,Vendas!$M$4:$M$86)</f>
        <v>146</v>
      </c>
      <c r="G8" s="37"/>
    </row>
    <row r="9" spans="1:26" ht="24" customHeight="1">
      <c r="B9" s="41" t="s">
        <v>137</v>
      </c>
      <c r="C9" s="39" t="str">
        <f>IFERROR(VLOOKUP($C$6,Produtos!$B$6:$G$66,4,0),"")</f>
        <v>Calçado</v>
      </c>
      <c r="E9" s="42" t="s">
        <v>138</v>
      </c>
      <c r="F9" s="43">
        <f>SUMIF(Vendas!$C$4:$C$86,Consultas!$F$6,Vendas!$F$4:$F$86)</f>
        <v>1</v>
      </c>
      <c r="G9" s="37"/>
    </row>
    <row r="10" spans="1:26" ht="24" customHeight="1">
      <c r="B10" s="41" t="s">
        <v>139</v>
      </c>
      <c r="C10" s="40">
        <f>_xlfn.XLOOKUP($C$6,Produtos!$B$6:$B$66,Produtos!$G$6:$G$66,"")</f>
        <v>89.9</v>
      </c>
      <c r="G10" s="37"/>
    </row>
    <row r="11" spans="1:26" ht="24" customHeight="1">
      <c r="B11" s="38" t="s">
        <v>140</v>
      </c>
      <c r="C11" s="39">
        <f>_xlfn.XLOOKUP($C$6,Produtos!$B$6:$B$66,Produtos!$F$6:$F$66,"")</f>
        <v>48</v>
      </c>
      <c r="G11" s="37"/>
    </row>
    <row r="12" spans="1:26" ht="21.75">
      <c r="B12" s="41" t="s">
        <v>141</v>
      </c>
      <c r="C12" s="39" t="str" cm="1">
        <f t="array" ref="C12">_xlfn.IFS(C11=0,"Estoque Zerado",C11&gt;=C13,"Estoque OK",1,"Rever Estoque")</f>
        <v>Estoque OK</v>
      </c>
      <c r="E12" s="44"/>
    </row>
    <row r="13" spans="1:26" ht="23.25">
      <c r="B13" s="42" t="s">
        <v>142</v>
      </c>
      <c r="C13" s="45">
        <f>_xlfn.XLOOKUP(C9,'Cadastros Auxiliares'!G9:G11,'Cadastros Auxiliares'!H9:H11)</f>
        <v>15</v>
      </c>
      <c r="E13" s="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C4"/>
    <mergeCell ref="E4:F4"/>
  </mergeCells>
  <pageMargins left="0.511811024" right="0.511811024" top="0.78740157499999996" bottom="0.78740157499999996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Produtos!$B:$B</xm:f>
          </x14:formula1>
          <xm:sqref>C6</xm:sqref>
        </x14:dataValidation>
        <x14:dataValidation type="list" allowBlank="1" showErrorMessage="1" xr:uid="{00000000-0002-0000-0400-000001000000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30.85546875" customWidth="1"/>
    <col min="3" max="9" width="17.42578125" customWidth="1"/>
    <col min="10" max="26" width="8.7109375" customWidth="1"/>
  </cols>
  <sheetData>
    <row r="1" spans="1:26" ht="39.75" customHeight="1">
      <c r="A1" s="1"/>
      <c r="B1" s="47" t="s">
        <v>143</v>
      </c>
      <c r="C1" s="3"/>
      <c r="D1" s="3"/>
      <c r="E1" s="3"/>
      <c r="F1" s="3"/>
      <c r="G1" s="3"/>
      <c r="H1" s="3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6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.5" customHeight="1">
      <c r="B3" s="7"/>
      <c r="C3" s="7"/>
      <c r="D3" s="7"/>
      <c r="E3" s="7"/>
      <c r="F3" s="7"/>
      <c r="G3" s="7"/>
    </row>
    <row r="4" spans="1:26" ht="21.75">
      <c r="B4" s="48" t="s">
        <v>1</v>
      </c>
      <c r="C4" s="49">
        <v>1</v>
      </c>
      <c r="D4" s="50">
        <v>2</v>
      </c>
      <c r="E4" s="49">
        <v>3</v>
      </c>
      <c r="F4" s="50">
        <v>4</v>
      </c>
      <c r="G4" s="49">
        <v>5</v>
      </c>
      <c r="H4" s="50">
        <v>6</v>
      </c>
      <c r="I4" s="49">
        <v>7</v>
      </c>
    </row>
    <row r="5" spans="1:26" ht="21.75">
      <c r="A5" s="51"/>
      <c r="B5" s="52" t="s">
        <v>144</v>
      </c>
      <c r="C5" s="53" t="s">
        <v>145</v>
      </c>
      <c r="D5" s="53" t="s">
        <v>146</v>
      </c>
      <c r="E5" s="53" t="s">
        <v>147</v>
      </c>
      <c r="F5" s="53" t="s">
        <v>148</v>
      </c>
      <c r="G5" s="53" t="s">
        <v>149</v>
      </c>
      <c r="H5" s="53" t="s">
        <v>150</v>
      </c>
      <c r="I5" s="53" t="s">
        <v>151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8" spans="1:26" ht="43.5">
      <c r="B8" s="54" t="s">
        <v>152</v>
      </c>
      <c r="C8" s="55" t="s">
        <v>18</v>
      </c>
      <c r="D8" s="55" t="s">
        <v>10</v>
      </c>
      <c r="E8" s="55" t="s">
        <v>56</v>
      </c>
      <c r="G8" s="56" t="s">
        <v>4</v>
      </c>
      <c r="H8" s="57" t="s">
        <v>153</v>
      </c>
    </row>
    <row r="9" spans="1:26" ht="18">
      <c r="B9" s="53">
        <v>1</v>
      </c>
      <c r="C9" s="58">
        <v>0</v>
      </c>
      <c r="D9" s="58">
        <v>0.1</v>
      </c>
      <c r="E9" s="59">
        <v>0</v>
      </c>
      <c r="G9" s="53" t="s">
        <v>18</v>
      </c>
      <c r="H9" s="60">
        <v>5</v>
      </c>
    </row>
    <row r="10" spans="1:26" ht="18">
      <c r="B10" s="53">
        <v>2</v>
      </c>
      <c r="C10" s="58">
        <v>0.05</v>
      </c>
      <c r="D10" s="58">
        <v>0.15</v>
      </c>
      <c r="E10" s="59">
        <v>0.1</v>
      </c>
      <c r="G10" s="53" t="s">
        <v>10</v>
      </c>
      <c r="H10" s="60">
        <v>10</v>
      </c>
    </row>
    <row r="11" spans="1:26" ht="18">
      <c r="B11" s="53">
        <v>3</v>
      </c>
      <c r="C11" s="58">
        <v>0.15</v>
      </c>
      <c r="D11" s="58">
        <v>0.2</v>
      </c>
      <c r="E11" s="59">
        <v>0.15</v>
      </c>
      <c r="G11" s="53" t="s">
        <v>56</v>
      </c>
      <c r="H11" s="60">
        <v>15</v>
      </c>
    </row>
    <row r="12" spans="1:26" ht="18">
      <c r="B12" s="53">
        <v>5</v>
      </c>
      <c r="C12" s="58">
        <v>0.25</v>
      </c>
      <c r="D12" s="58">
        <v>0.25</v>
      </c>
      <c r="E12" s="59">
        <v>0.25</v>
      </c>
    </row>
    <row r="13" spans="1:26" ht="18">
      <c r="B13" s="53">
        <v>10</v>
      </c>
      <c r="C13" s="58">
        <v>0.3</v>
      </c>
      <c r="D13" s="58">
        <v>0.3</v>
      </c>
      <c r="E13" s="59">
        <v>0.3</v>
      </c>
      <c r="G13" s="61"/>
    </row>
    <row r="15" spans="1:26" ht="23.25">
      <c r="B15" s="46"/>
      <c r="C15" s="46"/>
      <c r="D15" s="46"/>
      <c r="E15" s="46"/>
      <c r="F15" s="46"/>
    </row>
    <row r="16" spans="1:26" ht="23.25">
      <c r="B16" s="46"/>
      <c r="C16" s="46"/>
      <c r="D16" s="46"/>
      <c r="E16" s="46"/>
      <c r="F16" s="46"/>
    </row>
    <row r="17" spans="2:6" ht="23.25">
      <c r="B17" s="46"/>
      <c r="C17" s="46"/>
      <c r="D17" s="62"/>
      <c r="E17" s="46"/>
      <c r="F17" s="46"/>
    </row>
    <row r="18" spans="2:6" ht="23.25">
      <c r="B18" s="46"/>
      <c r="C18" s="46"/>
      <c r="D18" s="46"/>
      <c r="E18" s="46"/>
      <c r="F18" s="62"/>
    </row>
    <row r="19" spans="2:6" ht="23.25">
      <c r="B19" s="46"/>
      <c r="C19" s="46"/>
      <c r="D19" s="46"/>
      <c r="E19" s="46"/>
      <c r="F19" s="46"/>
    </row>
    <row r="20" spans="2:6" ht="23.25">
      <c r="B20" s="46"/>
      <c r="C20" s="46"/>
      <c r="D20" s="46"/>
      <c r="E20" s="46"/>
      <c r="F20" s="46"/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AFF01"/>
  </sheetPr>
  <dimension ref="A1:Z1000"/>
  <sheetViews>
    <sheetView workbookViewId="0">
      <selection activeCell="F13" sqref="F13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4" width="19.140625" customWidth="1"/>
    <col min="5" max="5" width="8.7109375" customWidth="1"/>
    <col min="6" max="6" width="17.28515625" customWidth="1"/>
    <col min="7" max="14" width="12" customWidth="1"/>
    <col min="15" max="26" width="8.7109375" customWidth="1"/>
  </cols>
  <sheetData>
    <row r="1" spans="1:26" ht="39.75" customHeight="1">
      <c r="A1" s="1"/>
      <c r="B1" s="2" t="s">
        <v>154</v>
      </c>
      <c r="C1" s="2"/>
      <c r="D1" s="3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6</v>
      </c>
      <c r="F2" s="118" t="s">
        <v>155</v>
      </c>
      <c r="G2" s="119"/>
      <c r="H2" s="119"/>
      <c r="I2" s="119"/>
      <c r="J2" s="119"/>
      <c r="K2" s="119"/>
      <c r="L2" s="119"/>
      <c r="M2" s="119"/>
      <c r="N2" s="116"/>
    </row>
    <row r="3" spans="1:26" ht="21.75" customHeight="1">
      <c r="B3" s="66" t="s">
        <v>8</v>
      </c>
      <c r="C3" s="67">
        <v>48</v>
      </c>
      <c r="D3" s="68">
        <v>65.900000000000006</v>
      </c>
      <c r="F3" s="69">
        <f>_xlfn.XLOOKUP(20,C3:C10,D3:D10,"",-1)</f>
        <v>259.89999999999998</v>
      </c>
      <c r="G3" s="70"/>
      <c r="H3" s="70"/>
      <c r="I3" s="70"/>
      <c r="J3" s="70"/>
      <c r="K3" s="70"/>
      <c r="L3" s="70"/>
      <c r="M3" s="70"/>
      <c r="N3" s="70"/>
    </row>
    <row r="4" spans="1:26" ht="21.75" customHeight="1">
      <c r="B4" s="66" t="s">
        <v>8</v>
      </c>
      <c r="C4" s="67">
        <v>17</v>
      </c>
      <c r="D4" s="68">
        <v>63.9</v>
      </c>
    </row>
    <row r="5" spans="1:26" ht="21.75" customHeight="1">
      <c r="B5" s="66" t="s">
        <v>8</v>
      </c>
      <c r="C5" s="67">
        <v>37</v>
      </c>
      <c r="D5" s="68">
        <v>70.900000000000006</v>
      </c>
      <c r="F5" s="118" t="s">
        <v>156</v>
      </c>
      <c r="G5" s="119"/>
      <c r="H5" s="119"/>
      <c r="I5" s="119"/>
      <c r="J5" s="119"/>
      <c r="K5" s="119"/>
      <c r="L5" s="119"/>
      <c r="M5" s="119"/>
      <c r="N5" s="116"/>
    </row>
    <row r="6" spans="1:26" ht="21.75" customHeight="1">
      <c r="B6" s="66" t="s">
        <v>16</v>
      </c>
      <c r="C6" s="67">
        <v>36</v>
      </c>
      <c r="D6" s="68">
        <v>145</v>
      </c>
      <c r="F6" s="70" t="str">
        <f>_xlfn.XLOOKUP(35,C3:C10,B3:B10,,-1)</f>
        <v>Calça jeans</v>
      </c>
      <c r="G6" s="70"/>
      <c r="H6" s="70"/>
      <c r="I6" s="70"/>
      <c r="J6" s="70"/>
      <c r="K6" s="70"/>
      <c r="L6" s="70"/>
      <c r="M6" s="70"/>
      <c r="N6" s="70"/>
    </row>
    <row r="7" spans="1:26" ht="21.75" customHeight="1">
      <c r="B7" s="66" t="s">
        <v>20</v>
      </c>
      <c r="C7" s="67">
        <v>19</v>
      </c>
      <c r="D7" s="68">
        <v>259.89999999999998</v>
      </c>
    </row>
    <row r="8" spans="1:26" ht="21.75" customHeight="1">
      <c r="B8" s="66" t="s">
        <v>22</v>
      </c>
      <c r="C8" s="67">
        <v>23</v>
      </c>
      <c r="D8" s="68">
        <v>39.9</v>
      </c>
      <c r="F8" s="118" t="s">
        <v>157</v>
      </c>
      <c r="G8" s="119"/>
      <c r="H8" s="119"/>
      <c r="I8" s="119"/>
      <c r="J8" s="119"/>
      <c r="K8" s="119"/>
      <c r="L8" s="119"/>
      <c r="M8" s="119"/>
      <c r="N8" s="116"/>
    </row>
    <row r="9" spans="1:26" ht="21.75" customHeight="1">
      <c r="B9" s="66" t="s">
        <v>24</v>
      </c>
      <c r="C9" s="67">
        <v>24</v>
      </c>
      <c r="D9" s="68">
        <v>85.9</v>
      </c>
      <c r="F9" s="70" t="str">
        <f>IF(_xlfn.XLOOKUP(65.9,D3:D10,B3:B10)="Bermuda","Sim","Não")</f>
        <v>Sim</v>
      </c>
      <c r="G9" s="70"/>
      <c r="H9" s="70"/>
      <c r="I9" s="70"/>
      <c r="J9" s="70"/>
      <c r="K9" s="70"/>
      <c r="L9" s="70"/>
      <c r="M9" s="70"/>
      <c r="N9" s="70"/>
    </row>
    <row r="10" spans="1:26" ht="21.75" customHeight="1">
      <c r="B10" s="71" t="s">
        <v>24</v>
      </c>
      <c r="C10" s="72">
        <v>34</v>
      </c>
      <c r="D10" s="73">
        <v>89.9</v>
      </c>
    </row>
    <row r="11" spans="1:26" ht="21.75" customHeight="1">
      <c r="F11" s="118" t="s">
        <v>158</v>
      </c>
      <c r="G11" s="119"/>
      <c r="H11" s="119"/>
      <c r="I11" s="119"/>
      <c r="J11" s="119"/>
      <c r="K11" s="119"/>
      <c r="L11" s="119"/>
      <c r="M11" s="119"/>
      <c r="N11" s="116"/>
    </row>
    <row r="12" spans="1:26" ht="21.75" customHeight="1">
      <c r="F12" s="69" t="str">
        <f>_xlfn.XLOOKUP(MAX(D3:D10),D3:D10,B3:B10)</f>
        <v>Bolsa de couro</v>
      </c>
      <c r="G12" s="70"/>
      <c r="H12" s="70"/>
      <c r="I12" s="70"/>
      <c r="J12" s="70"/>
      <c r="K12" s="70"/>
      <c r="L12" s="70"/>
      <c r="M12" s="70"/>
      <c r="N12" s="70"/>
    </row>
    <row r="13" spans="1:26" ht="21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8">
      <c r="A14" s="74"/>
      <c r="B14" s="74"/>
      <c r="C14" s="74"/>
      <c r="D14" s="74"/>
      <c r="E14" s="74"/>
      <c r="F14" s="75"/>
      <c r="G14" s="75"/>
      <c r="H14" s="75"/>
      <c r="I14" s="75"/>
      <c r="J14" s="75"/>
      <c r="K14" s="75"/>
      <c r="L14" s="75"/>
      <c r="M14" s="75"/>
      <c r="N14" s="75"/>
    </row>
    <row r="15" spans="1:26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</row>
    <row r="16" spans="1:26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</row>
    <row r="17" spans="1:14" ht="18">
      <c r="A17" s="74"/>
      <c r="B17" s="74"/>
      <c r="C17" s="74"/>
      <c r="D17" s="74"/>
      <c r="E17" s="74"/>
      <c r="F17" s="75"/>
      <c r="G17" s="75"/>
      <c r="H17" s="75"/>
      <c r="I17" s="75"/>
      <c r="J17" s="75"/>
      <c r="K17" s="75"/>
      <c r="L17" s="75"/>
      <c r="M17" s="75"/>
      <c r="N17" s="75"/>
    </row>
    <row r="18" spans="1:14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1:14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</row>
    <row r="20" spans="1:14" ht="18">
      <c r="A20" s="74"/>
      <c r="B20" s="74"/>
      <c r="C20" s="74"/>
      <c r="D20" s="74"/>
      <c r="E20" s="74"/>
      <c r="F20" s="75"/>
      <c r="G20" s="75"/>
      <c r="H20" s="75"/>
      <c r="I20" s="75"/>
      <c r="J20" s="75"/>
      <c r="K20" s="75"/>
      <c r="L20" s="75"/>
      <c r="M20" s="75"/>
      <c r="N20" s="75"/>
    </row>
    <row r="21" spans="1:14" ht="15.75" customHeight="1"/>
    <row r="22" spans="1:14" ht="15.75" customHeight="1"/>
    <row r="23" spans="1:14" ht="15.75" customHeight="1">
      <c r="F23" s="76"/>
      <c r="G23" s="76"/>
      <c r="H23" s="76"/>
      <c r="I23" s="76"/>
      <c r="J23" s="76"/>
      <c r="K23" s="76"/>
      <c r="L23" s="76"/>
      <c r="M23" s="76"/>
      <c r="N23" s="76"/>
    </row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AFF01"/>
  </sheetPr>
  <dimension ref="A1:Z991"/>
  <sheetViews>
    <sheetView workbookViewId="0">
      <selection activeCell="K17" sqref="K17"/>
    </sheetView>
  </sheetViews>
  <sheetFormatPr defaultColWidth="14.42578125" defaultRowHeight="15" customHeight="1"/>
  <cols>
    <col min="1" max="1" width="8.7109375" customWidth="1"/>
    <col min="2" max="2" width="22.140625" customWidth="1"/>
    <col min="3" max="3" width="15.85546875" customWidth="1"/>
    <col min="4" max="5" width="19.140625" customWidth="1"/>
    <col min="6" max="6" width="8.7109375" customWidth="1"/>
    <col min="7" max="7" width="17.28515625" customWidth="1"/>
    <col min="8" max="9" width="12" customWidth="1"/>
    <col min="10" max="10" width="14.5703125" bestFit="1" customWidth="1"/>
    <col min="11" max="11" width="11" bestFit="1" customWidth="1"/>
    <col min="12" max="12" width="12" customWidth="1"/>
    <col min="13" max="14" width="14.42578125" bestFit="1" customWidth="1"/>
    <col min="15" max="15" width="12" customWidth="1"/>
    <col min="16" max="26" width="8.7109375" customWidth="1"/>
  </cols>
  <sheetData>
    <row r="1" spans="1:26" ht="39.75" customHeight="1">
      <c r="A1" s="1"/>
      <c r="B1" s="2" t="s">
        <v>154</v>
      </c>
      <c r="C1" s="2"/>
      <c r="D1" s="3"/>
      <c r="E1" s="3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B2" s="63" t="s">
        <v>2</v>
      </c>
      <c r="C2" s="64" t="s">
        <v>5</v>
      </c>
      <c r="D2" s="65" t="s">
        <v>159</v>
      </c>
      <c r="E2" s="65" t="s">
        <v>6</v>
      </c>
      <c r="G2" s="118" t="s">
        <v>155</v>
      </c>
      <c r="H2" s="119"/>
      <c r="I2" s="119"/>
      <c r="J2" s="119"/>
      <c r="K2" s="119"/>
      <c r="L2" s="119"/>
      <c r="M2" s="119"/>
      <c r="N2" s="119"/>
      <c r="O2" s="116"/>
    </row>
    <row r="3" spans="1:26" ht="21.75" customHeight="1">
      <c r="B3" s="66" t="s">
        <v>24</v>
      </c>
      <c r="C3" s="67">
        <v>34</v>
      </c>
      <c r="D3" s="77">
        <f>ABS(C3 - 20)</f>
        <v>14</v>
      </c>
      <c r="E3" s="68">
        <v>89.9</v>
      </c>
      <c r="G3" s="69">
        <f>VLOOKUP(MIN(D3:D10),D3:E10,2,FALSE)</f>
        <v>259.89999999999998</v>
      </c>
      <c r="H3" s="78">
        <f>VLOOKUP(20,C3:E10,3,TRUE)</f>
        <v>259.89999999999998</v>
      </c>
      <c r="I3" s="70">
        <f>VLOOKUP(20,C3:E10,3,TRUE)</f>
        <v>259.89999999999998</v>
      </c>
      <c r="J3" s="79">
        <f>_xlfn.XLOOKUP(20,C3:C10,E3:E10,"",-1)</f>
        <v>259.89999999999998</v>
      </c>
      <c r="K3" s="69"/>
      <c r="L3" s="70">
        <f>VLOOKUP(20,C3:E10,3,TRUE)</f>
        <v>259.89999999999998</v>
      </c>
      <c r="M3" s="69">
        <f t="array" ref="M3">INDEX(E3:E10,MATCH(MIN(ABS(C3:C10-20)),ABS(C3:C10-20),0))</f>
        <v>259.89999999999998</v>
      </c>
      <c r="N3" s="69">
        <f t="array" ref="N3">INDEX(E3:E10,MATCH(MIN(ABS(C3:C10-20)),ABS(C3:C10-20),0))</f>
        <v>259.89999999999998</v>
      </c>
      <c r="O3" s="70"/>
    </row>
    <row r="4" spans="1:26" ht="21.75" customHeight="1">
      <c r="B4" s="66" t="s">
        <v>24</v>
      </c>
      <c r="C4" s="67">
        <v>24</v>
      </c>
      <c r="D4" s="77">
        <f>ABS(C4 - 20)</f>
        <v>4</v>
      </c>
      <c r="E4" s="68">
        <v>85.9</v>
      </c>
    </row>
    <row r="5" spans="1:26" ht="21.75" customHeight="1">
      <c r="B5" s="66" t="s">
        <v>22</v>
      </c>
      <c r="C5" s="67">
        <v>23</v>
      </c>
      <c r="D5" s="77">
        <f>ABS(C5 - 20)</f>
        <v>3</v>
      </c>
      <c r="E5" s="68">
        <v>39.9</v>
      </c>
      <c r="G5" s="118" t="s">
        <v>156</v>
      </c>
      <c r="H5" s="119"/>
      <c r="I5" s="119"/>
      <c r="J5" s="119"/>
      <c r="K5" s="119"/>
      <c r="L5" s="119"/>
      <c r="M5" s="119"/>
      <c r="N5" s="119"/>
      <c r="O5" s="116"/>
    </row>
    <row r="6" spans="1:26" ht="21.75" customHeight="1">
      <c r="B6" s="66" t="s">
        <v>20</v>
      </c>
      <c r="C6" s="67">
        <v>19</v>
      </c>
      <c r="D6" s="77">
        <f>ABS(C6 - 20)</f>
        <v>1</v>
      </c>
      <c r="E6" s="68">
        <v>259.89999999999998</v>
      </c>
      <c r="G6" s="70"/>
      <c r="H6" s="70"/>
      <c r="I6" s="70"/>
      <c r="J6" s="70"/>
      <c r="K6" s="70"/>
      <c r="L6" s="70"/>
      <c r="M6" s="70"/>
      <c r="N6" s="70"/>
      <c r="O6" s="70"/>
    </row>
    <row r="7" spans="1:26" ht="21.75" customHeight="1">
      <c r="B7" s="66" t="s">
        <v>16</v>
      </c>
      <c r="C7" s="67">
        <v>36</v>
      </c>
      <c r="D7" s="77">
        <f>ABS(C7 - 20)</f>
        <v>16</v>
      </c>
      <c r="E7" s="68">
        <v>145</v>
      </c>
    </row>
    <row r="8" spans="1:26" ht="21.75" customHeight="1">
      <c r="B8" s="66" t="s">
        <v>8</v>
      </c>
      <c r="C8" s="67">
        <v>48</v>
      </c>
      <c r="D8" s="77">
        <f>ABS(C8 - 20)</f>
        <v>28</v>
      </c>
      <c r="E8" s="68">
        <v>65.900000000000006</v>
      </c>
      <c r="G8" s="118" t="s">
        <v>157</v>
      </c>
      <c r="H8" s="119"/>
      <c r="I8" s="119"/>
      <c r="J8" s="119"/>
      <c r="K8" s="119"/>
      <c r="L8" s="119"/>
      <c r="M8" s="119"/>
      <c r="N8" s="119"/>
      <c r="O8" s="116"/>
    </row>
    <row r="9" spans="1:26" ht="21.75" customHeight="1">
      <c r="B9" s="66" t="s">
        <v>8</v>
      </c>
      <c r="C9" s="67">
        <v>37</v>
      </c>
      <c r="D9" s="77">
        <f>ABS(C9 - 20)</f>
        <v>17</v>
      </c>
      <c r="E9" s="68">
        <v>70.900000000000006</v>
      </c>
      <c r="G9" s="70"/>
      <c r="H9" s="70"/>
      <c r="I9" s="70"/>
      <c r="J9" s="70"/>
      <c r="K9" s="70"/>
      <c r="L9" s="70"/>
      <c r="M9" s="70"/>
      <c r="N9" s="70"/>
      <c r="O9" s="70"/>
    </row>
    <row r="10" spans="1:26" ht="21.75" customHeight="1">
      <c r="B10" s="71" t="s">
        <v>8</v>
      </c>
      <c r="C10" s="72">
        <v>17</v>
      </c>
      <c r="D10" s="80">
        <f>ABS(C10 - 20)</f>
        <v>3</v>
      </c>
      <c r="E10" s="73">
        <v>63.9</v>
      </c>
    </row>
    <row r="11" spans="1:26" ht="21.75" customHeight="1">
      <c r="G11" s="118" t="s">
        <v>158</v>
      </c>
      <c r="H11" s="119"/>
      <c r="I11" s="119"/>
      <c r="J11" s="119"/>
      <c r="K11" s="119"/>
      <c r="L11" s="119"/>
      <c r="M11" s="119"/>
      <c r="N11" s="119"/>
      <c r="O11" s="116"/>
    </row>
    <row r="12" spans="1:26" ht="21.75" customHeight="1">
      <c r="G12" s="69"/>
      <c r="H12" s="70"/>
      <c r="I12" s="70"/>
      <c r="J12" s="70"/>
      <c r="K12" s="70"/>
      <c r="L12" s="70"/>
      <c r="M12" s="70"/>
      <c r="N12" s="70"/>
      <c r="O12" s="70"/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sortState xmlns:xlrd2="http://schemas.microsoft.com/office/spreadsheetml/2017/richdata2" ref="B3:E10">
    <sortCondition descending="1" ref="B3:B10"/>
  </sortState>
  <mergeCells count="4">
    <mergeCell ref="G2:O2"/>
    <mergeCell ref="G5:O5"/>
    <mergeCell ref="G8:O8"/>
    <mergeCell ref="G11:O11"/>
  </mergeCells>
  <pageMargins left="0.511811024" right="0.511811024" top="0.78740157499999996" bottom="0.78740157499999996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15" ht="18.75">
      <c r="B1" s="120" t="s">
        <v>160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6"/>
    </row>
    <row r="2" spans="2:15" ht="15" customHeight="1">
      <c r="B2" s="121" t="s">
        <v>161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2:1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1"/>
    </row>
    <row r="5" spans="2:1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1"/>
    </row>
    <row r="6" spans="2:15"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</row>
    <row r="7" spans="2:15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</row>
    <row r="8" spans="2:15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5"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2:15"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3" spans="2:15">
      <c r="B13" s="122" t="s">
        <v>162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8"/>
    </row>
    <row r="14" spans="2:15"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1"/>
    </row>
    <row r="15" spans="2:1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1"/>
    </row>
    <row r="16" spans="2:15"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1"/>
    </row>
    <row r="17" spans="2:15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1"/>
    </row>
    <row r="18" spans="2:15"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1"/>
    </row>
    <row r="19" spans="2:15"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1"/>
    </row>
    <row r="20" spans="2:1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1"/>
    </row>
    <row r="21" spans="2:15" ht="15.75" customHeight="1"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1"/>
    </row>
    <row r="22" spans="2:15" ht="15.75" customHeight="1">
      <c r="B22" s="112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4"/>
    </row>
    <row r="23" spans="2:15" ht="15.75" customHeight="1"/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O1"/>
    <mergeCell ref="B2:O11"/>
    <mergeCell ref="B13:O22"/>
  </mergeCells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15" ht="18.75">
      <c r="B1" s="120" t="s">
        <v>163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6"/>
    </row>
    <row r="2" spans="2:15" ht="15" customHeight="1">
      <c r="B2" s="121" t="s">
        <v>164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2:1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1"/>
    </row>
    <row r="5" spans="2:1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1"/>
    </row>
    <row r="6" spans="2:15"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1"/>
    </row>
    <row r="7" spans="2:15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</row>
    <row r="8" spans="2:15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5"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2:15">
      <c r="B11" s="109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</row>
    <row r="12" spans="2:15"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</row>
    <row r="13" spans="2:15"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</row>
    <row r="14" spans="2:15"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1"/>
    </row>
    <row r="15" spans="2:1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1"/>
    </row>
    <row r="16" spans="2:15"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1"/>
    </row>
    <row r="17" spans="2:15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1"/>
    </row>
    <row r="18" spans="2:15"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1"/>
    </row>
    <row r="19" spans="2:15"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1"/>
    </row>
    <row r="20" spans="2:1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1"/>
    </row>
    <row r="21" spans="2:15" ht="15.75" customHeight="1">
      <c r="B21" s="109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1"/>
    </row>
    <row r="22" spans="2:15" ht="15.75" customHeight="1">
      <c r="B22" s="112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4"/>
    </row>
    <row r="23" spans="2:15" ht="15.75" customHeight="1"/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O1"/>
    <mergeCell ref="B2:O22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17.140625" customWidth="1"/>
    <col min="2" max="2" width="20.85546875" customWidth="1"/>
    <col min="3" max="3" width="1.28515625" customWidth="1"/>
    <col min="4" max="5" width="8.7109375" customWidth="1"/>
    <col min="6" max="6" width="13.5703125" customWidth="1"/>
    <col min="7" max="7" width="8.7109375" customWidth="1"/>
    <col min="8" max="8" width="1.28515625" customWidth="1"/>
    <col min="9" max="11" width="13" customWidth="1"/>
    <col min="12" max="12" width="15.28515625" customWidth="1"/>
    <col min="13" max="26" width="8.7109375" customWidth="1"/>
  </cols>
  <sheetData>
    <row r="1" spans="1:26">
      <c r="A1" s="81" t="s">
        <v>165</v>
      </c>
      <c r="B1" s="82" t="s">
        <v>166</v>
      </c>
      <c r="C1" s="83"/>
      <c r="D1" s="81" t="s">
        <v>167</v>
      </c>
      <c r="E1" s="84" t="s">
        <v>168</v>
      </c>
      <c r="F1" s="84" t="s">
        <v>127</v>
      </c>
      <c r="G1" s="82" t="s">
        <v>121</v>
      </c>
      <c r="H1" s="83"/>
      <c r="I1" s="85" t="s">
        <v>4</v>
      </c>
      <c r="J1" s="86" t="s">
        <v>169</v>
      </c>
      <c r="K1" s="86" t="s">
        <v>170</v>
      </c>
      <c r="L1" s="87" t="s">
        <v>127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>
      <c r="A2" s="88" t="s">
        <v>18</v>
      </c>
      <c r="B2" s="89" t="e">
        <f>SUMIF(#REF!,A2,Vendas!$M$5:$M$86)</f>
        <v>#REF!</v>
      </c>
      <c r="D2" s="88">
        <v>1</v>
      </c>
      <c r="E2" s="90" t="s">
        <v>171</v>
      </c>
      <c r="F2" s="91">
        <f>SUMIF(Vendas!$A$5:$A$86,D2,Vendas!$M$5:$M$86)</f>
        <v>1750.9</v>
      </c>
      <c r="G2" s="92">
        <f>SUMIF(Vendas!$A$5:$A$86,D2,Vendas!$F$5:$F$86)</f>
        <v>14</v>
      </c>
      <c r="I2" s="88" t="s">
        <v>109</v>
      </c>
      <c r="J2" s="93" t="e">
        <f t="shared" ref="J2:J4" si="0">L2/SUM($L$2:$L$4)</f>
        <v>#DIV/0!</v>
      </c>
      <c r="K2" s="94" t="e">
        <f t="shared" ref="K2:K4" si="1">100%-J2</f>
        <v>#DIV/0!</v>
      </c>
      <c r="L2" s="89">
        <f>SUMIF(Vendas!$N$5:$N$86,I2,Vendas!$M$5:$M$86)</f>
        <v>0</v>
      </c>
    </row>
    <row r="3" spans="1:26">
      <c r="A3" s="88" t="s">
        <v>172</v>
      </c>
      <c r="B3" s="89" t="e">
        <f>SUMIF(#REF!,A3,Vendas!$M$5:$M$86)</f>
        <v>#REF!</v>
      </c>
      <c r="D3" s="88">
        <v>2</v>
      </c>
      <c r="E3" s="90" t="s">
        <v>173</v>
      </c>
      <c r="F3" s="91">
        <f>SUMIF(Vendas!$A$5:$A$86,D3,Vendas!$M$5:$M$86)</f>
        <v>2974.9</v>
      </c>
      <c r="G3" s="92">
        <f>SUMIF(Vendas!$A$5:$A$86,D3,Vendas!$F$5:$F$86)</f>
        <v>15</v>
      </c>
      <c r="I3" s="88" t="s">
        <v>103</v>
      </c>
      <c r="J3" s="93" t="e">
        <f t="shared" si="0"/>
        <v>#DIV/0!</v>
      </c>
      <c r="K3" s="94" t="e">
        <f t="shared" si="1"/>
        <v>#DIV/0!</v>
      </c>
      <c r="L3" s="89">
        <f>SUMIF(Vendas!$N$5:$N$86,I3,Vendas!$M$5:$M$86)</f>
        <v>0</v>
      </c>
    </row>
    <row r="4" spans="1:26">
      <c r="A4" s="95" t="s">
        <v>10</v>
      </c>
      <c r="B4" s="96" t="e">
        <f>SUMIF(#REF!,A4,Vendas!$M$5:$M$86)</f>
        <v>#REF!</v>
      </c>
      <c r="D4" s="88">
        <v>3</v>
      </c>
      <c r="E4" s="90" t="s">
        <v>174</v>
      </c>
      <c r="F4" s="91">
        <f>SUMIF(Vendas!$A$5:$A$86,D4,Vendas!$M$5:$M$86)</f>
        <v>3698.1</v>
      </c>
      <c r="G4" s="92">
        <f>SUMIF(Vendas!$A$5:$A$86,D4,Vendas!$F$5:$F$86)</f>
        <v>26</v>
      </c>
      <c r="I4" s="95" t="s">
        <v>106</v>
      </c>
      <c r="J4" s="97" t="e">
        <f t="shared" si="0"/>
        <v>#DIV/0!</v>
      </c>
      <c r="K4" s="98" t="e">
        <f t="shared" si="1"/>
        <v>#DIV/0!</v>
      </c>
      <c r="L4" s="96">
        <f>SUMIF(Vendas!$N$5:$N$86,I4,Vendas!$M$5:$M$86)</f>
        <v>0</v>
      </c>
    </row>
    <row r="5" spans="1:26">
      <c r="D5" s="88">
        <v>4</v>
      </c>
      <c r="E5" s="90" t="s">
        <v>175</v>
      </c>
      <c r="F5" s="91">
        <f>SUMIF(Vendas!$A$5:$A$86,D5,Vendas!$M$5:$M$86)</f>
        <v>3651.0999999999995</v>
      </c>
      <c r="G5" s="92">
        <f>SUMIF(Vendas!$A$5:$A$86,D5,Vendas!$F$5:$F$86)</f>
        <v>28</v>
      </c>
    </row>
    <row r="6" spans="1:26">
      <c r="D6" s="88">
        <v>5</v>
      </c>
      <c r="E6" s="90" t="s">
        <v>176</v>
      </c>
      <c r="F6" s="91">
        <f>SUMIF(Vendas!$A$5:$A$86,D6,Vendas!$M$5:$M$86)</f>
        <v>2776.2999999999997</v>
      </c>
      <c r="G6" s="92">
        <f>SUMIF(Vendas!$A$5:$A$86,D6,Vendas!$F$5:$F$86)</f>
        <v>17</v>
      </c>
    </row>
    <row r="7" spans="1:26">
      <c r="D7" s="95">
        <v>6</v>
      </c>
      <c r="E7" s="99" t="s">
        <v>177</v>
      </c>
      <c r="F7" s="100">
        <f>SUMIF(Vendas!$A$5:$A$86,D7,Vendas!$M$5:$M$86)</f>
        <v>3477.7000000000007</v>
      </c>
      <c r="G7" s="101">
        <f>SUMIF(Vendas!$A$5:$A$86,D7,Vendas!$F$5:$F$86)</f>
        <v>41</v>
      </c>
    </row>
    <row r="11" spans="1:26">
      <c r="I11" s="102"/>
      <c r="J11" s="102"/>
      <c r="K11" s="102"/>
      <c r="L11" s="102"/>
    </row>
    <row r="12" spans="1:26">
      <c r="J12" s="103"/>
      <c r="K12" s="104"/>
      <c r="L12" s="12"/>
    </row>
    <row r="13" spans="1:26">
      <c r="J13" s="103"/>
      <c r="K13" s="104"/>
      <c r="L13" s="12"/>
    </row>
    <row r="14" spans="1:26">
      <c r="J14" s="103"/>
      <c r="K14" s="104"/>
      <c r="L14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B1000"/>
  <sheetViews>
    <sheetView showGridLines="0" workbookViewId="0"/>
  </sheetViews>
  <sheetFormatPr defaultColWidth="14.42578125" defaultRowHeight="15" customHeight="1"/>
  <cols>
    <col min="1" max="80" width="2" customWidth="1"/>
  </cols>
  <sheetData>
    <row r="1" spans="1:80" ht="9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</row>
    <row r="2" spans="1:80" ht="9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131" t="s">
        <v>178</v>
      </c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5"/>
      <c r="AO2" s="75"/>
      <c r="AP2" s="75"/>
      <c r="AQ2" s="131" t="s">
        <v>179</v>
      </c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5"/>
      <c r="BI2" s="75"/>
      <c r="BJ2" s="75"/>
      <c r="BK2" s="131" t="s">
        <v>180</v>
      </c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5"/>
    </row>
    <row r="3" spans="1:80" ht="9.7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128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30"/>
      <c r="AO3" s="75"/>
      <c r="AP3" s="75"/>
      <c r="AQ3" s="128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30"/>
      <c r="BI3" s="75"/>
      <c r="BJ3" s="75"/>
      <c r="BK3" s="128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30"/>
    </row>
    <row r="4" spans="1:80" ht="9.7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132">
        <f>COUNTA(Produtos!$B$7:$B$66)</f>
        <v>60</v>
      </c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5"/>
      <c r="AO4" s="75"/>
      <c r="AP4" s="75"/>
      <c r="AQ4" s="132">
        <f>SUM(Vendas!$F$5:$F$86)</f>
        <v>250</v>
      </c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5"/>
      <c r="BI4" s="75"/>
      <c r="BJ4" s="75"/>
      <c r="BK4" s="133">
        <f>SUM(Vendas!$M$5:$M$86)</f>
        <v>33304.799999999988</v>
      </c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5"/>
    </row>
    <row r="5" spans="1:80" ht="9.7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126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27"/>
      <c r="AO5" s="75"/>
      <c r="AP5" s="75"/>
      <c r="AQ5" s="126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27"/>
      <c r="BI5" s="75"/>
      <c r="BJ5" s="75"/>
      <c r="BK5" s="126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27"/>
    </row>
    <row r="6" spans="1:80" ht="9.7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126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27"/>
      <c r="AO6" s="75"/>
      <c r="AP6" s="75"/>
      <c r="AQ6" s="126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27"/>
      <c r="BI6" s="75"/>
      <c r="BJ6" s="75"/>
      <c r="BK6" s="126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27"/>
    </row>
    <row r="7" spans="1:80" ht="9.7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128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30"/>
      <c r="AO7" s="75"/>
      <c r="AP7" s="75"/>
      <c r="AQ7" s="128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30"/>
      <c r="BI7" s="75"/>
      <c r="BJ7" s="75"/>
      <c r="BK7" s="128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30"/>
    </row>
    <row r="8" spans="1:80" ht="9.7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</row>
    <row r="9" spans="1:80" ht="9.75" customHeight="1">
      <c r="A9" s="75"/>
      <c r="B9" s="75"/>
      <c r="C9" s="131" t="s">
        <v>181</v>
      </c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5"/>
    </row>
    <row r="10" spans="1:80" ht="9.75" customHeight="1">
      <c r="A10" s="75"/>
      <c r="B10" s="75"/>
      <c r="C10" s="128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30"/>
    </row>
    <row r="11" spans="1:80" ht="9.75" customHeight="1">
      <c r="A11" s="75"/>
      <c r="B11" s="75"/>
      <c r="C11" s="123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5"/>
    </row>
    <row r="12" spans="1:80" ht="9.75" customHeight="1">
      <c r="A12" s="75"/>
      <c r="B12" s="75"/>
      <c r="C12" s="126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27"/>
    </row>
    <row r="13" spans="1:80" ht="9.75" customHeight="1">
      <c r="A13" s="75"/>
      <c r="B13" s="75"/>
      <c r="C13" s="126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27"/>
    </row>
    <row r="14" spans="1:80" ht="9.75" customHeight="1">
      <c r="A14" s="75"/>
      <c r="B14" s="75"/>
      <c r="C14" s="126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27"/>
    </row>
    <row r="15" spans="1:80" ht="9.75" customHeight="1">
      <c r="A15" s="75"/>
      <c r="B15" s="75"/>
      <c r="C15" s="126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27"/>
    </row>
    <row r="16" spans="1:80" ht="9.75" customHeight="1">
      <c r="A16" s="75"/>
      <c r="B16" s="75"/>
      <c r="C16" s="126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27"/>
    </row>
    <row r="17" spans="1:80" ht="9.75" customHeight="1">
      <c r="A17" s="75"/>
      <c r="B17" s="75"/>
      <c r="C17" s="126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27"/>
    </row>
    <row r="18" spans="1:80" ht="9.75" customHeight="1">
      <c r="A18" s="75"/>
      <c r="B18" s="75"/>
      <c r="C18" s="126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27"/>
    </row>
    <row r="19" spans="1:80" ht="9.75" customHeight="1">
      <c r="A19" s="75"/>
      <c r="B19" s="75"/>
      <c r="C19" s="126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27"/>
    </row>
    <row r="20" spans="1:80" ht="9.75" customHeight="1">
      <c r="A20" s="75"/>
      <c r="B20" s="75"/>
      <c r="C20" s="126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27"/>
    </row>
    <row r="21" spans="1:80" ht="9.75" customHeight="1">
      <c r="A21" s="75"/>
      <c r="B21" s="75"/>
      <c r="C21" s="126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27"/>
    </row>
    <row r="22" spans="1:80" ht="9.75" customHeight="1">
      <c r="A22" s="75"/>
      <c r="B22" s="75"/>
      <c r="C22" s="126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27"/>
    </row>
    <row r="23" spans="1:80" ht="9.75" customHeight="1">
      <c r="A23" s="75"/>
      <c r="B23" s="75"/>
      <c r="C23" s="126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27"/>
    </row>
    <row r="24" spans="1:80" ht="9.75" customHeight="1">
      <c r="A24" s="75"/>
      <c r="B24" s="75"/>
      <c r="C24" s="128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30"/>
    </row>
    <row r="25" spans="1:80" ht="9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</row>
    <row r="26" spans="1:80" ht="9.75" customHeight="1">
      <c r="A26" s="75"/>
      <c r="B26" s="75"/>
      <c r="C26" s="131" t="s">
        <v>182</v>
      </c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5"/>
      <c r="AO26" s="105"/>
      <c r="AP26" s="105"/>
      <c r="AQ26" s="131" t="s">
        <v>183</v>
      </c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5"/>
    </row>
    <row r="27" spans="1:80" ht="9.75" customHeight="1">
      <c r="A27" s="75"/>
      <c r="B27" s="75"/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30"/>
      <c r="AO27" s="105"/>
      <c r="AP27" s="105"/>
      <c r="AQ27" s="128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30"/>
    </row>
    <row r="28" spans="1:80" ht="9.75" customHeight="1">
      <c r="A28" s="75"/>
      <c r="B28" s="75"/>
      <c r="C28" s="123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5"/>
      <c r="AO28" s="75"/>
      <c r="AP28" s="75"/>
      <c r="AQ28" s="123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5"/>
    </row>
    <row r="29" spans="1:80" ht="9.75" customHeight="1">
      <c r="A29" s="75"/>
      <c r="B29" s="75"/>
      <c r="C29" s="126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27"/>
      <c r="AO29" s="75"/>
      <c r="AP29" s="75"/>
      <c r="AQ29" s="126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27"/>
    </row>
    <row r="30" spans="1:80" ht="9.75" customHeight="1">
      <c r="A30" s="75"/>
      <c r="B30" s="75"/>
      <c r="C30" s="126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27"/>
      <c r="AO30" s="75"/>
      <c r="AP30" s="75"/>
      <c r="AQ30" s="126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27"/>
    </row>
    <row r="31" spans="1:80" ht="9.75" customHeight="1">
      <c r="A31" s="75"/>
      <c r="B31" s="75"/>
      <c r="C31" s="126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27"/>
      <c r="AO31" s="75"/>
      <c r="AP31" s="75"/>
      <c r="AQ31" s="126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27"/>
    </row>
    <row r="32" spans="1:80" ht="9.75" customHeight="1">
      <c r="A32" s="75"/>
      <c r="B32" s="75"/>
      <c r="C32" s="126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27"/>
      <c r="AO32" s="75"/>
      <c r="AP32" s="75"/>
      <c r="AQ32" s="126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27"/>
    </row>
    <row r="33" spans="1:80" ht="9.75" customHeight="1">
      <c r="A33" s="75"/>
      <c r="B33" s="75"/>
      <c r="C33" s="126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27"/>
      <c r="AO33" s="75"/>
      <c r="AP33" s="75"/>
      <c r="AQ33" s="126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27"/>
    </row>
    <row r="34" spans="1:80" ht="9.75" customHeight="1">
      <c r="A34" s="75"/>
      <c r="B34" s="75"/>
      <c r="C34" s="126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27"/>
      <c r="AO34" s="75"/>
      <c r="AP34" s="75"/>
      <c r="AQ34" s="126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27"/>
    </row>
    <row r="35" spans="1:80" ht="9.75" customHeight="1">
      <c r="A35" s="75"/>
      <c r="B35" s="75"/>
      <c r="C35" s="126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27"/>
      <c r="AO35" s="75"/>
      <c r="AP35" s="75"/>
      <c r="AQ35" s="126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27"/>
    </row>
    <row r="36" spans="1:80" ht="9.75" customHeight="1">
      <c r="A36" s="75"/>
      <c r="B36" s="75"/>
      <c r="C36" s="126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27"/>
      <c r="AO36" s="75"/>
      <c r="AP36" s="75"/>
      <c r="AQ36" s="126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27"/>
    </row>
    <row r="37" spans="1:80" ht="9.75" customHeight="1">
      <c r="A37" s="75"/>
      <c r="B37" s="75"/>
      <c r="C37" s="126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27"/>
      <c r="AO37" s="75"/>
      <c r="AP37" s="75"/>
      <c r="AQ37" s="126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27"/>
    </row>
    <row r="38" spans="1:80" ht="9.75" customHeight="1">
      <c r="A38" s="75"/>
      <c r="B38" s="75"/>
      <c r="C38" s="126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27"/>
      <c r="AO38" s="75"/>
      <c r="AP38" s="75"/>
      <c r="AQ38" s="126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27"/>
    </row>
    <row r="39" spans="1:80" ht="9.75" customHeight="1">
      <c r="A39" s="75"/>
      <c r="B39" s="75"/>
      <c r="C39" s="126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27"/>
      <c r="AO39" s="75"/>
      <c r="AP39" s="75"/>
      <c r="AQ39" s="126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27"/>
    </row>
    <row r="40" spans="1:80" ht="9.75" customHeight="1">
      <c r="A40" s="75"/>
      <c r="B40" s="75"/>
      <c r="C40" s="126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27"/>
      <c r="AO40" s="75"/>
      <c r="AP40" s="75"/>
      <c r="AQ40" s="126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27"/>
    </row>
    <row r="41" spans="1:80" ht="9.75" customHeight="1">
      <c r="A41" s="75"/>
      <c r="B41" s="75"/>
      <c r="C41" s="126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27"/>
      <c r="AO41" s="75"/>
      <c r="AP41" s="75"/>
      <c r="AQ41" s="126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27"/>
    </row>
    <row r="42" spans="1:80" ht="9.75" customHeight="1">
      <c r="A42" s="75"/>
      <c r="B42" s="75"/>
      <c r="C42" s="126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27"/>
      <c r="AO42" s="75"/>
      <c r="AP42" s="75"/>
      <c r="AQ42" s="126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27"/>
    </row>
    <row r="43" spans="1:80" ht="9.75" customHeight="1">
      <c r="A43" s="75"/>
      <c r="B43" s="75"/>
      <c r="C43" s="126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27"/>
      <c r="AO43" s="75"/>
      <c r="AP43" s="75"/>
      <c r="AQ43" s="126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27"/>
    </row>
    <row r="44" spans="1:80" ht="9.75" customHeight="1">
      <c r="A44" s="75"/>
      <c r="B44" s="75"/>
      <c r="C44" s="126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27"/>
      <c r="AO44" s="75"/>
      <c r="AP44" s="75"/>
      <c r="AQ44" s="126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27"/>
    </row>
    <row r="45" spans="1:80" ht="9.75" customHeight="1">
      <c r="A45" s="75"/>
      <c r="B45" s="75"/>
      <c r="C45" s="126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27"/>
      <c r="AO45" s="75"/>
      <c r="AP45" s="75"/>
      <c r="AQ45" s="126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27"/>
    </row>
    <row r="46" spans="1:80" ht="9.75" customHeight="1">
      <c r="A46" s="75"/>
      <c r="B46" s="75"/>
      <c r="C46" s="128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30"/>
      <c r="AO46" s="75"/>
      <c r="AP46" s="75"/>
      <c r="AQ46" s="128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30"/>
    </row>
    <row r="47" spans="1:80" ht="9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</row>
    <row r="48" spans="1:80" ht="9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</row>
    <row r="49" spans="1:80" ht="9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</row>
    <row r="50" spans="1:80" ht="9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</row>
    <row r="51" spans="1:80" ht="9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</row>
    <row r="52" spans="1:80" ht="9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</row>
    <row r="53" spans="1:80" ht="9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</row>
    <row r="54" spans="1:80" ht="9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</row>
    <row r="55" spans="1:80" ht="9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</row>
    <row r="56" spans="1:80" ht="9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</row>
    <row r="57" spans="1:80" ht="9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</row>
    <row r="58" spans="1:80" ht="9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</row>
    <row r="59" spans="1:80" ht="9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</row>
    <row r="60" spans="1:80" ht="9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</row>
    <row r="61" spans="1:80" ht="9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</row>
    <row r="62" spans="1:80" ht="9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</row>
    <row r="63" spans="1:80" ht="9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</row>
    <row r="64" spans="1:80" ht="9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</row>
    <row r="65" spans="1:80" ht="9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</row>
    <row r="66" spans="1:80" ht="9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</row>
    <row r="67" spans="1:80" ht="9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</row>
    <row r="68" spans="1:80" ht="9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</row>
    <row r="69" spans="1:80" ht="9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</row>
    <row r="70" spans="1:80" ht="9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</row>
    <row r="71" spans="1:80" ht="9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</row>
    <row r="72" spans="1:80" ht="9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</row>
    <row r="73" spans="1:80" ht="9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</row>
    <row r="74" spans="1:80" ht="9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</row>
    <row r="75" spans="1:80" ht="9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</row>
    <row r="76" spans="1:80" ht="9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</row>
    <row r="77" spans="1:80" ht="9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</row>
    <row r="78" spans="1:80" ht="9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</row>
    <row r="79" spans="1:80" ht="9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</row>
    <row r="80" spans="1:80" ht="9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</row>
    <row r="81" spans="1:80" ht="9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</row>
    <row r="82" spans="1:80" ht="9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</row>
    <row r="83" spans="1:80" ht="9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</row>
    <row r="84" spans="1:80" ht="9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</row>
    <row r="85" spans="1:80" ht="9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</row>
    <row r="86" spans="1:80" ht="9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</row>
    <row r="87" spans="1:80" ht="9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</row>
    <row r="88" spans="1:80" ht="9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</row>
    <row r="89" spans="1:80" ht="9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</row>
    <row r="90" spans="1:80" ht="9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</row>
    <row r="91" spans="1:80" ht="9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</row>
    <row r="92" spans="1:80" ht="9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</row>
    <row r="93" spans="1:80" ht="9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</row>
    <row r="94" spans="1:80" ht="9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</row>
    <row r="95" spans="1:80" ht="9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</row>
    <row r="96" spans="1:80" ht="9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</row>
    <row r="97" spans="1:80" ht="9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</row>
    <row r="98" spans="1:80" ht="9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</row>
    <row r="99" spans="1:80" ht="9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</row>
    <row r="100" spans="1:80" ht="9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</row>
    <row r="101" spans="1:80" ht="9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</row>
    <row r="102" spans="1:80" ht="9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</row>
    <row r="103" spans="1:80" ht="9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</row>
    <row r="104" spans="1:80" ht="9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</row>
    <row r="105" spans="1:80" ht="9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</row>
    <row r="106" spans="1:80" ht="9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</row>
    <row r="107" spans="1:80" ht="9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</row>
    <row r="108" spans="1:80" ht="9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</row>
    <row r="109" spans="1:80" ht="9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</row>
    <row r="110" spans="1:80" ht="9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</row>
    <row r="111" spans="1:80" ht="9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</row>
    <row r="112" spans="1:80" ht="9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</row>
    <row r="113" spans="1:80" ht="9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</row>
    <row r="114" spans="1:80" ht="9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</row>
    <row r="115" spans="1:80" ht="9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</row>
    <row r="116" spans="1:80" ht="9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</row>
    <row r="117" spans="1:80" ht="9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</row>
    <row r="118" spans="1:80" ht="9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</row>
    <row r="119" spans="1:80" ht="9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</row>
    <row r="120" spans="1:80" ht="9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</row>
    <row r="121" spans="1:80" ht="9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</row>
    <row r="122" spans="1:80" ht="9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</row>
    <row r="123" spans="1:80" ht="9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</row>
    <row r="124" spans="1:80" ht="9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</row>
    <row r="125" spans="1:80" ht="9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</row>
    <row r="126" spans="1:80" ht="9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</row>
    <row r="127" spans="1:80" ht="9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</row>
    <row r="128" spans="1:80" ht="9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</row>
    <row r="129" spans="1:80" ht="9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</row>
    <row r="130" spans="1:80" ht="9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</row>
    <row r="131" spans="1:80" ht="9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</row>
    <row r="132" spans="1:80" ht="9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</row>
    <row r="133" spans="1:80" ht="9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</row>
    <row r="134" spans="1:80" ht="9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</row>
    <row r="135" spans="1:80" ht="9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</row>
    <row r="136" spans="1:80" ht="9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</row>
    <row r="137" spans="1:80" ht="9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</row>
    <row r="138" spans="1:80" ht="9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</row>
    <row r="139" spans="1:80" ht="9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</row>
    <row r="140" spans="1:80" ht="9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</row>
    <row r="141" spans="1:80" ht="9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</row>
    <row r="142" spans="1:80" ht="9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</row>
    <row r="143" spans="1:80" ht="9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</row>
    <row r="144" spans="1:80" ht="9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</row>
    <row r="145" spans="1:80" ht="9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</row>
    <row r="146" spans="1:80" ht="9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</row>
    <row r="147" spans="1:80" ht="9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</row>
    <row r="148" spans="1:80" ht="9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</row>
    <row r="149" spans="1:80" ht="9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</row>
    <row r="150" spans="1:80" ht="9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</row>
    <row r="151" spans="1:80" ht="9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</row>
    <row r="152" spans="1:80" ht="9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</row>
    <row r="153" spans="1:80" ht="9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</row>
    <row r="154" spans="1:80" ht="9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</row>
    <row r="155" spans="1:80" ht="9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</row>
    <row r="156" spans="1:80" ht="9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</row>
    <row r="157" spans="1:80" ht="9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</row>
    <row r="158" spans="1:80" ht="9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</row>
    <row r="159" spans="1:80" ht="9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</row>
    <row r="160" spans="1:80" ht="9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</row>
    <row r="161" spans="1:80" ht="9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</row>
    <row r="162" spans="1:80" ht="9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</row>
    <row r="163" spans="1:80" ht="9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</row>
    <row r="164" spans="1:80" ht="9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</row>
    <row r="165" spans="1:80" ht="9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</row>
    <row r="166" spans="1:80" ht="9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</row>
    <row r="167" spans="1:80" ht="9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</row>
    <row r="168" spans="1:80" ht="9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</row>
    <row r="169" spans="1:80" ht="9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</row>
    <row r="170" spans="1:80" ht="9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</row>
    <row r="171" spans="1:80" ht="9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</row>
    <row r="172" spans="1:80" ht="9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</row>
    <row r="173" spans="1:80" ht="9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</row>
    <row r="174" spans="1:80" ht="9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</row>
    <row r="175" spans="1:80" ht="9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</row>
    <row r="176" spans="1:80" ht="9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</row>
    <row r="177" spans="1:80" ht="9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</row>
    <row r="178" spans="1:80" ht="9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</row>
    <row r="179" spans="1:80" ht="9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</row>
    <row r="180" spans="1:80" ht="9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</row>
    <row r="181" spans="1:80" ht="9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</row>
    <row r="182" spans="1:80" ht="9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</row>
    <row r="183" spans="1:80" ht="9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</row>
    <row r="184" spans="1:80" ht="9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</row>
    <row r="185" spans="1:80" ht="9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</row>
    <row r="186" spans="1:80" ht="9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</row>
    <row r="187" spans="1:80" ht="9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</row>
    <row r="188" spans="1:80" ht="9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</row>
    <row r="189" spans="1:80" ht="9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</row>
    <row r="190" spans="1:80" ht="9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</row>
    <row r="191" spans="1:80" ht="9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</row>
    <row r="192" spans="1:80" ht="9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</row>
    <row r="193" spans="1:80" ht="9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</row>
    <row r="194" spans="1:80" ht="9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</row>
    <row r="195" spans="1:80" ht="9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</row>
    <row r="196" spans="1:80" ht="9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</row>
    <row r="197" spans="1:80" ht="9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</row>
    <row r="198" spans="1:80" ht="9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</row>
    <row r="199" spans="1:80" ht="9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</row>
    <row r="200" spans="1:80" ht="9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</row>
    <row r="201" spans="1:80" ht="9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</row>
    <row r="202" spans="1:80" ht="9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</row>
    <row r="203" spans="1:80" ht="9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</row>
    <row r="204" spans="1:80" ht="9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</row>
    <row r="205" spans="1:80" ht="9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</row>
    <row r="206" spans="1:80" ht="9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</row>
    <row r="207" spans="1:80" ht="9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</row>
    <row r="208" spans="1:80" ht="9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</row>
    <row r="209" spans="1:80" ht="9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</row>
    <row r="210" spans="1:80" ht="9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</row>
    <row r="211" spans="1:80" ht="9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</row>
    <row r="212" spans="1:80" ht="9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</row>
    <row r="213" spans="1:80" ht="9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</row>
    <row r="214" spans="1:80" ht="9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</row>
    <row r="215" spans="1:80" ht="9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</row>
    <row r="216" spans="1:80" ht="9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</row>
    <row r="217" spans="1:80" ht="9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</row>
    <row r="218" spans="1:80" ht="9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</row>
    <row r="219" spans="1:80" ht="9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</row>
    <row r="220" spans="1:80" ht="9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</row>
    <row r="221" spans="1:80" ht="9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</row>
    <row r="222" spans="1:80" ht="9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</row>
    <row r="223" spans="1:80" ht="9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</row>
    <row r="224" spans="1:80" ht="9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</row>
    <row r="225" spans="1:80" ht="9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</row>
    <row r="226" spans="1:80" ht="9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</row>
    <row r="227" spans="1:80" ht="9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</row>
    <row r="228" spans="1:80" ht="9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</row>
    <row r="229" spans="1:80" ht="9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</row>
    <row r="230" spans="1:80" ht="9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</row>
    <row r="231" spans="1:80" ht="9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</row>
    <row r="232" spans="1:80" ht="9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</row>
    <row r="233" spans="1:80" ht="9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</row>
    <row r="234" spans="1:80" ht="9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</row>
    <row r="235" spans="1:80" ht="9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</row>
    <row r="236" spans="1:80" ht="9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</row>
    <row r="237" spans="1:80" ht="9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</row>
    <row r="238" spans="1:80" ht="9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</row>
    <row r="239" spans="1:80" ht="9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</row>
    <row r="240" spans="1:80" ht="9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</row>
    <row r="241" spans="1:80" ht="9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</row>
    <row r="242" spans="1:80" ht="9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</row>
    <row r="243" spans="1:80" ht="9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</row>
    <row r="244" spans="1:80" ht="9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</row>
    <row r="245" spans="1:80" ht="9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</row>
    <row r="246" spans="1:80" ht="9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</row>
    <row r="247" spans="1:80" ht="9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</row>
    <row r="248" spans="1:80" ht="9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</row>
    <row r="249" spans="1:80" ht="9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</row>
    <row r="250" spans="1:80" ht="9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</row>
    <row r="251" spans="1:80" ht="9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</row>
    <row r="252" spans="1:80" ht="9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</row>
    <row r="253" spans="1:80" ht="9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</row>
    <row r="254" spans="1:80" ht="9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</row>
    <row r="255" spans="1:80" ht="9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</row>
    <row r="256" spans="1:80" ht="9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</row>
    <row r="257" spans="1:80" ht="9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</row>
    <row r="258" spans="1:80" ht="9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</row>
    <row r="259" spans="1:80" ht="9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</row>
    <row r="260" spans="1:80" ht="9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</row>
    <row r="261" spans="1:80" ht="9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</row>
    <row r="262" spans="1:80" ht="9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</row>
    <row r="263" spans="1:80" ht="9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</row>
    <row r="264" spans="1:80" ht="9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</row>
    <row r="265" spans="1:80" ht="9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</row>
    <row r="266" spans="1:80" ht="9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</row>
    <row r="267" spans="1:80" ht="9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</row>
    <row r="268" spans="1:80" ht="9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</row>
    <row r="269" spans="1:80" ht="9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</row>
    <row r="270" spans="1:80" ht="9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</row>
    <row r="271" spans="1:80" ht="9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</row>
    <row r="272" spans="1:80" ht="9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</row>
    <row r="273" spans="1:80" ht="9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</row>
    <row r="274" spans="1:80" ht="9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</row>
    <row r="275" spans="1:80" ht="9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</row>
    <row r="276" spans="1:80" ht="9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</row>
    <row r="277" spans="1:80" ht="9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</row>
    <row r="278" spans="1:80" ht="9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</row>
    <row r="279" spans="1:80" ht="9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</row>
    <row r="280" spans="1:80" ht="9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</row>
    <row r="281" spans="1:80" ht="9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</row>
    <row r="282" spans="1:80" ht="9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</row>
    <row r="283" spans="1:80" ht="9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</row>
    <row r="284" spans="1:80" ht="9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</row>
    <row r="285" spans="1:80" ht="9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</row>
    <row r="286" spans="1:80" ht="9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</row>
    <row r="287" spans="1:80" ht="9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</row>
    <row r="288" spans="1:80" ht="9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</row>
    <row r="289" spans="1:80" ht="9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</row>
    <row r="290" spans="1:80" ht="9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</row>
    <row r="291" spans="1:80" ht="9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</row>
    <row r="292" spans="1:80" ht="9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</row>
    <row r="293" spans="1:80" ht="9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</row>
    <row r="294" spans="1:80" ht="9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</row>
    <row r="295" spans="1:80" ht="9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</row>
    <row r="296" spans="1:80" ht="9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</row>
    <row r="297" spans="1:80" ht="9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</row>
    <row r="298" spans="1:80" ht="9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</row>
    <row r="299" spans="1:80" ht="9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</row>
    <row r="300" spans="1:80" ht="9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</row>
    <row r="301" spans="1:80" ht="9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</row>
    <row r="302" spans="1:80" ht="9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</row>
    <row r="303" spans="1:80" ht="9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</row>
    <row r="304" spans="1:80" ht="9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</row>
    <row r="305" spans="1:80" ht="9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</row>
    <row r="306" spans="1:80" ht="9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</row>
    <row r="307" spans="1:80" ht="9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</row>
    <row r="308" spans="1:80" ht="9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</row>
    <row r="309" spans="1:80" ht="9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</row>
    <row r="310" spans="1:80" ht="9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</row>
    <row r="311" spans="1:80" ht="9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</row>
    <row r="312" spans="1:80" ht="9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</row>
    <row r="313" spans="1:80" ht="9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</row>
    <row r="314" spans="1:80" ht="9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</row>
    <row r="315" spans="1:80" ht="9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</row>
    <row r="316" spans="1:80" ht="9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</row>
    <row r="317" spans="1:80" ht="9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</row>
    <row r="318" spans="1:80" ht="9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</row>
    <row r="319" spans="1:80" ht="9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</row>
    <row r="320" spans="1:80" ht="9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</row>
    <row r="321" spans="1:80" ht="9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</row>
    <row r="322" spans="1:80" ht="9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</row>
    <row r="323" spans="1:80" ht="9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</row>
    <row r="324" spans="1:80" ht="9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</row>
    <row r="325" spans="1:80" ht="9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</row>
    <row r="326" spans="1:80" ht="9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</row>
    <row r="327" spans="1:80" ht="9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</row>
    <row r="328" spans="1:80" ht="9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</row>
    <row r="329" spans="1:80" ht="9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</row>
    <row r="330" spans="1:80" ht="9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</row>
    <row r="331" spans="1:80" ht="9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</row>
    <row r="332" spans="1:80" ht="9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</row>
    <row r="333" spans="1:80" ht="9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</row>
    <row r="334" spans="1:80" ht="9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</row>
    <row r="335" spans="1:80" ht="9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</row>
    <row r="336" spans="1:80" ht="9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</row>
    <row r="337" spans="1:80" ht="9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</row>
    <row r="338" spans="1:80" ht="9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</row>
    <row r="339" spans="1:80" ht="9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</row>
    <row r="340" spans="1:80" ht="9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</row>
    <row r="341" spans="1:80" ht="9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</row>
    <row r="342" spans="1:80" ht="9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</row>
    <row r="343" spans="1:80" ht="9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</row>
    <row r="344" spans="1:80" ht="9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</row>
    <row r="345" spans="1:80" ht="9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</row>
    <row r="346" spans="1:80" ht="9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</row>
    <row r="347" spans="1:80" ht="9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</row>
    <row r="348" spans="1:80" ht="9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</row>
    <row r="349" spans="1:80" ht="9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</row>
    <row r="350" spans="1:80" ht="9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</row>
    <row r="351" spans="1:80" ht="9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</row>
    <row r="352" spans="1:80" ht="9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</row>
    <row r="353" spans="1:80" ht="9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</row>
    <row r="354" spans="1:80" ht="9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</row>
    <row r="355" spans="1:80" ht="9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</row>
    <row r="356" spans="1:80" ht="9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</row>
    <row r="357" spans="1:80" ht="9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</row>
    <row r="358" spans="1:80" ht="9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</row>
    <row r="359" spans="1:80" ht="9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</row>
    <row r="360" spans="1:80" ht="9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</row>
    <row r="361" spans="1:80" ht="9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</row>
    <row r="362" spans="1:80" ht="9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</row>
    <row r="363" spans="1:80" ht="9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</row>
    <row r="364" spans="1:80" ht="9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</row>
    <row r="365" spans="1:80" ht="9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</row>
    <row r="366" spans="1:80" ht="9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</row>
    <row r="367" spans="1:80" ht="9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</row>
    <row r="368" spans="1:80" ht="9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</row>
    <row r="369" spans="1:80" ht="9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</row>
    <row r="370" spans="1:80" ht="9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</row>
    <row r="371" spans="1:80" ht="9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</row>
    <row r="372" spans="1:80" ht="9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</row>
    <row r="373" spans="1:80" ht="9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</row>
    <row r="374" spans="1:80" ht="9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</row>
    <row r="375" spans="1:80" ht="9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</row>
    <row r="376" spans="1:80" ht="9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</row>
    <row r="377" spans="1:80" ht="9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</row>
    <row r="378" spans="1:80" ht="9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</row>
    <row r="379" spans="1:80" ht="9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</row>
    <row r="380" spans="1:80" ht="9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</row>
    <row r="381" spans="1:80" ht="9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</row>
    <row r="382" spans="1:80" ht="9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</row>
    <row r="383" spans="1:80" ht="9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</row>
    <row r="384" spans="1:80" ht="9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</row>
    <row r="385" spans="1:80" ht="9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</row>
    <row r="386" spans="1:80" ht="9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</row>
    <row r="387" spans="1:80" ht="9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</row>
    <row r="388" spans="1:80" ht="9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</row>
    <row r="389" spans="1:80" ht="9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</row>
    <row r="390" spans="1:80" ht="9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</row>
    <row r="391" spans="1:80" ht="9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</row>
    <row r="392" spans="1:80" ht="9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</row>
    <row r="393" spans="1:80" ht="9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</row>
    <row r="394" spans="1:80" ht="9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</row>
    <row r="395" spans="1:80" ht="9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</row>
    <row r="396" spans="1:80" ht="9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</row>
    <row r="397" spans="1:80" ht="9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</row>
    <row r="398" spans="1:80" ht="9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</row>
    <row r="399" spans="1:80" ht="9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</row>
    <row r="400" spans="1:80" ht="9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</row>
    <row r="401" spans="1:80" ht="9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</row>
    <row r="402" spans="1:80" ht="9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</row>
    <row r="403" spans="1:80" ht="9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</row>
    <row r="404" spans="1:80" ht="9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</row>
    <row r="405" spans="1:80" ht="9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</row>
    <row r="406" spans="1:80" ht="9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</row>
    <row r="407" spans="1:80" ht="9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</row>
    <row r="408" spans="1:80" ht="9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</row>
    <row r="409" spans="1:80" ht="9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</row>
    <row r="410" spans="1:80" ht="9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</row>
    <row r="411" spans="1:80" ht="9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</row>
    <row r="412" spans="1:80" ht="9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</row>
    <row r="413" spans="1:80" ht="9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</row>
    <row r="414" spans="1:80" ht="9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</row>
    <row r="415" spans="1:80" ht="9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</row>
    <row r="416" spans="1:80" ht="9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</row>
    <row r="417" spans="1:80" ht="9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</row>
    <row r="418" spans="1:80" ht="9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</row>
    <row r="419" spans="1:80" ht="9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</row>
    <row r="420" spans="1:80" ht="9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</row>
    <row r="421" spans="1:80" ht="9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</row>
    <row r="422" spans="1:80" ht="9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</row>
    <row r="423" spans="1:80" ht="9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</row>
    <row r="424" spans="1:80" ht="9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</row>
    <row r="425" spans="1:80" ht="9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</row>
    <row r="426" spans="1:80" ht="9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</row>
    <row r="427" spans="1:80" ht="9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</row>
    <row r="428" spans="1:80" ht="9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</row>
    <row r="429" spans="1:80" ht="9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</row>
    <row r="430" spans="1:80" ht="9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</row>
    <row r="431" spans="1:80" ht="9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</row>
    <row r="432" spans="1:80" ht="9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</row>
    <row r="433" spans="1:80" ht="9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</row>
    <row r="434" spans="1:80" ht="9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</row>
    <row r="435" spans="1:80" ht="9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</row>
    <row r="436" spans="1:80" ht="9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</row>
    <row r="437" spans="1:80" ht="9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</row>
    <row r="438" spans="1:80" ht="9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</row>
    <row r="439" spans="1:80" ht="9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</row>
    <row r="440" spans="1:80" ht="9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</row>
    <row r="441" spans="1:80" ht="9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</row>
    <row r="442" spans="1:80" ht="9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</row>
    <row r="443" spans="1:80" ht="9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</row>
    <row r="444" spans="1:80" ht="9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</row>
    <row r="445" spans="1:80" ht="9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</row>
    <row r="446" spans="1:80" ht="9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</row>
    <row r="447" spans="1:80" ht="9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</row>
    <row r="448" spans="1:80" ht="9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</row>
    <row r="449" spans="1:80" ht="9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</row>
    <row r="450" spans="1:80" ht="9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</row>
    <row r="451" spans="1:80" ht="9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</row>
    <row r="452" spans="1:80" ht="9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</row>
    <row r="453" spans="1:80" ht="9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</row>
    <row r="454" spans="1:80" ht="9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</row>
    <row r="455" spans="1:80" ht="9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</row>
    <row r="456" spans="1:80" ht="9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</row>
    <row r="457" spans="1:80" ht="9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</row>
    <row r="458" spans="1:80" ht="9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</row>
    <row r="459" spans="1:80" ht="9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</row>
    <row r="460" spans="1:80" ht="9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</row>
    <row r="461" spans="1:80" ht="9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</row>
    <row r="462" spans="1:80" ht="9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</row>
    <row r="463" spans="1:80" ht="9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</row>
    <row r="464" spans="1:80" ht="9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</row>
    <row r="465" spans="1:80" ht="9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</row>
    <row r="466" spans="1:80" ht="9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</row>
    <row r="467" spans="1:80" ht="9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</row>
    <row r="468" spans="1:80" ht="9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</row>
    <row r="469" spans="1:80" ht="9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</row>
    <row r="470" spans="1:80" ht="9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</row>
    <row r="471" spans="1:80" ht="9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</row>
    <row r="472" spans="1:80" ht="9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</row>
    <row r="473" spans="1:80" ht="9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</row>
    <row r="474" spans="1:80" ht="9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</row>
    <row r="475" spans="1:80" ht="9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</row>
    <row r="476" spans="1:80" ht="9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</row>
    <row r="477" spans="1:80" ht="9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</row>
    <row r="478" spans="1:80" ht="9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</row>
    <row r="479" spans="1:80" ht="9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</row>
    <row r="480" spans="1:80" ht="9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</row>
    <row r="481" spans="1:80" ht="9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</row>
    <row r="482" spans="1:80" ht="9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</row>
    <row r="483" spans="1:80" ht="9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</row>
    <row r="484" spans="1:80" ht="9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</row>
    <row r="485" spans="1:80" ht="9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</row>
    <row r="486" spans="1:80" ht="9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</row>
    <row r="487" spans="1:80" ht="9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</row>
    <row r="488" spans="1:80" ht="9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</row>
    <row r="489" spans="1:80" ht="9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</row>
    <row r="490" spans="1:80" ht="9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</row>
    <row r="491" spans="1:80" ht="9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</row>
    <row r="492" spans="1:80" ht="9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</row>
    <row r="493" spans="1:80" ht="9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</row>
    <row r="494" spans="1:80" ht="9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</row>
    <row r="495" spans="1:80" ht="9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</row>
    <row r="496" spans="1:80" ht="9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</row>
    <row r="497" spans="1:80" ht="9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</row>
    <row r="498" spans="1:80" ht="9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</row>
    <row r="499" spans="1:80" ht="9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</row>
    <row r="500" spans="1:80" ht="9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</row>
    <row r="501" spans="1:80" ht="9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  <c r="AG501" s="75"/>
      <c r="AH501" s="75"/>
      <c r="AI501" s="75"/>
      <c r="AJ501" s="75"/>
      <c r="AK501" s="75"/>
      <c r="AL501" s="75"/>
      <c r="AM501" s="75"/>
      <c r="AN501" s="75"/>
      <c r="AO501" s="75"/>
      <c r="AP501" s="75"/>
      <c r="AQ501" s="75"/>
      <c r="AR501" s="75"/>
      <c r="AS501" s="75"/>
      <c r="AT501" s="75"/>
      <c r="AU501" s="75"/>
      <c r="AV501" s="75"/>
      <c r="AW501" s="75"/>
      <c r="AX501" s="75"/>
      <c r="AY501" s="75"/>
      <c r="AZ501" s="75"/>
      <c r="BA501" s="75"/>
      <c r="BB501" s="75"/>
      <c r="BC501" s="75"/>
      <c r="BD501" s="75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  <c r="BS501" s="75"/>
      <c r="BT501" s="75"/>
      <c r="BU501" s="75"/>
      <c r="BV501" s="75"/>
      <c r="BW501" s="75"/>
      <c r="BX501" s="75"/>
      <c r="BY501" s="75"/>
      <c r="BZ501" s="75"/>
      <c r="CA501" s="75"/>
      <c r="CB501" s="75"/>
    </row>
    <row r="502" spans="1:80" ht="9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/>
      <c r="AS502" s="75"/>
      <c r="AT502" s="75"/>
      <c r="AU502" s="75"/>
      <c r="AV502" s="75"/>
      <c r="AW502" s="75"/>
      <c r="AX502" s="75"/>
      <c r="AY502" s="75"/>
      <c r="AZ502" s="75"/>
      <c r="BA502" s="75"/>
      <c r="BB502" s="75"/>
      <c r="BC502" s="75"/>
      <c r="BD502" s="75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  <c r="BS502" s="75"/>
      <c r="BT502" s="75"/>
      <c r="BU502" s="75"/>
      <c r="BV502" s="75"/>
      <c r="BW502" s="75"/>
      <c r="BX502" s="75"/>
      <c r="BY502" s="75"/>
      <c r="BZ502" s="75"/>
      <c r="CA502" s="75"/>
      <c r="CB502" s="75"/>
    </row>
    <row r="503" spans="1:80" ht="9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  <c r="AS503" s="75"/>
      <c r="AT503" s="75"/>
      <c r="AU503" s="75"/>
      <c r="AV503" s="75"/>
      <c r="AW503" s="75"/>
      <c r="AX503" s="75"/>
      <c r="AY503" s="75"/>
      <c r="AZ503" s="75"/>
      <c r="BA503" s="75"/>
      <c r="BB503" s="75"/>
      <c r="BC503" s="75"/>
      <c r="BD503" s="75"/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  <c r="BS503" s="75"/>
      <c r="BT503" s="75"/>
      <c r="BU503" s="75"/>
      <c r="BV503" s="75"/>
      <c r="BW503" s="75"/>
      <c r="BX503" s="75"/>
      <c r="BY503" s="75"/>
      <c r="BZ503" s="75"/>
      <c r="CA503" s="75"/>
      <c r="CB503" s="75"/>
    </row>
    <row r="504" spans="1:80" ht="9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  <c r="AG504" s="75"/>
      <c r="AH504" s="75"/>
      <c r="AI504" s="75"/>
      <c r="AJ504" s="75"/>
      <c r="AK504" s="75"/>
      <c r="AL504" s="75"/>
      <c r="AM504" s="75"/>
      <c r="AN504" s="75"/>
      <c r="AO504" s="75"/>
      <c r="AP504" s="75"/>
      <c r="AQ504" s="75"/>
      <c r="AR504" s="75"/>
      <c r="AS504" s="75"/>
      <c r="AT504" s="75"/>
      <c r="AU504" s="75"/>
      <c r="AV504" s="75"/>
      <c r="AW504" s="75"/>
      <c r="AX504" s="75"/>
      <c r="AY504" s="75"/>
      <c r="AZ504" s="75"/>
      <c r="BA504" s="75"/>
      <c r="BB504" s="75"/>
      <c r="BC504" s="75"/>
      <c r="BD504" s="75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  <c r="BS504" s="75"/>
      <c r="BT504" s="75"/>
      <c r="BU504" s="75"/>
      <c r="BV504" s="75"/>
      <c r="BW504" s="75"/>
      <c r="BX504" s="75"/>
      <c r="BY504" s="75"/>
      <c r="BZ504" s="75"/>
      <c r="CA504" s="75"/>
      <c r="CB504" s="75"/>
    </row>
    <row r="505" spans="1:80" ht="9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75"/>
      <c r="AK505" s="75"/>
      <c r="AL505" s="75"/>
      <c r="AM505" s="75"/>
      <c r="AN505" s="75"/>
      <c r="AO505" s="75"/>
      <c r="AP505" s="75"/>
      <c r="AQ505" s="75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  <c r="BS505" s="75"/>
      <c r="BT505" s="75"/>
      <c r="BU505" s="75"/>
      <c r="BV505" s="75"/>
      <c r="BW505" s="75"/>
      <c r="BX505" s="75"/>
      <c r="BY505" s="75"/>
      <c r="BZ505" s="75"/>
      <c r="CA505" s="75"/>
      <c r="CB505" s="75"/>
    </row>
    <row r="506" spans="1:80" ht="9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75"/>
      <c r="AW506" s="75"/>
      <c r="AX506" s="75"/>
      <c r="AY506" s="75"/>
      <c r="AZ506" s="75"/>
      <c r="BA506" s="75"/>
      <c r="BB506" s="75"/>
      <c r="BC506" s="75"/>
      <c r="BD506" s="75"/>
      <c r="BE506" s="75"/>
      <c r="BF506" s="75"/>
      <c r="BG506" s="75"/>
      <c r="BH506" s="75"/>
      <c r="BI506" s="75"/>
      <c r="BJ506" s="75"/>
      <c r="BK506" s="75"/>
      <c r="BL506" s="75"/>
      <c r="BM506" s="75"/>
      <c r="BN506" s="75"/>
      <c r="BO506" s="75"/>
      <c r="BP506" s="75"/>
      <c r="BQ506" s="75"/>
      <c r="BR506" s="75"/>
      <c r="BS506" s="75"/>
      <c r="BT506" s="75"/>
      <c r="BU506" s="75"/>
      <c r="BV506" s="75"/>
      <c r="BW506" s="75"/>
      <c r="BX506" s="75"/>
      <c r="BY506" s="75"/>
      <c r="BZ506" s="75"/>
      <c r="CA506" s="75"/>
      <c r="CB506" s="75"/>
    </row>
    <row r="507" spans="1:80" ht="9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  <c r="AS507" s="75"/>
      <c r="AT507" s="75"/>
      <c r="AU507" s="75"/>
      <c r="AV507" s="75"/>
      <c r="AW507" s="75"/>
      <c r="AX507" s="75"/>
      <c r="AY507" s="75"/>
      <c r="AZ507" s="75"/>
      <c r="BA507" s="75"/>
      <c r="BB507" s="75"/>
      <c r="BC507" s="75"/>
      <c r="BD507" s="75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  <c r="BS507" s="75"/>
      <c r="BT507" s="75"/>
      <c r="BU507" s="75"/>
      <c r="BV507" s="75"/>
      <c r="BW507" s="75"/>
      <c r="BX507" s="75"/>
      <c r="BY507" s="75"/>
      <c r="BZ507" s="75"/>
      <c r="CA507" s="75"/>
      <c r="CB507" s="75"/>
    </row>
    <row r="508" spans="1:80" ht="9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5"/>
      <c r="AO508" s="75"/>
      <c r="AP508" s="75"/>
      <c r="AQ508" s="75"/>
      <c r="AR508" s="75"/>
      <c r="AS508" s="75"/>
      <c r="AT508" s="75"/>
      <c r="AU508" s="75"/>
      <c r="AV508" s="75"/>
      <c r="AW508" s="75"/>
      <c r="AX508" s="75"/>
      <c r="AY508" s="75"/>
      <c r="AZ508" s="75"/>
      <c r="BA508" s="75"/>
      <c r="BB508" s="75"/>
      <c r="BC508" s="75"/>
      <c r="BD508" s="75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  <c r="BS508" s="75"/>
      <c r="BT508" s="75"/>
      <c r="BU508" s="75"/>
      <c r="BV508" s="75"/>
      <c r="BW508" s="75"/>
      <c r="BX508" s="75"/>
      <c r="BY508" s="75"/>
      <c r="BZ508" s="75"/>
      <c r="CA508" s="75"/>
      <c r="CB508" s="75"/>
    </row>
    <row r="509" spans="1:80" ht="9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/>
      <c r="AS509" s="75"/>
      <c r="AT509" s="75"/>
      <c r="AU509" s="75"/>
      <c r="AV509" s="75"/>
      <c r="AW509" s="75"/>
      <c r="AX509" s="75"/>
      <c r="AY509" s="75"/>
      <c r="AZ509" s="75"/>
      <c r="BA509" s="75"/>
      <c r="BB509" s="75"/>
      <c r="BC509" s="75"/>
      <c r="BD509" s="75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  <c r="BS509" s="75"/>
      <c r="BT509" s="75"/>
      <c r="BU509" s="75"/>
      <c r="BV509" s="75"/>
      <c r="BW509" s="75"/>
      <c r="BX509" s="75"/>
      <c r="BY509" s="75"/>
      <c r="BZ509" s="75"/>
      <c r="CA509" s="75"/>
      <c r="CB509" s="75"/>
    </row>
    <row r="510" spans="1:80" ht="9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  <c r="AG510" s="75"/>
      <c r="AH510" s="75"/>
      <c r="AI510" s="75"/>
      <c r="AJ510" s="75"/>
      <c r="AK510" s="75"/>
      <c r="AL510" s="75"/>
      <c r="AM510" s="75"/>
      <c r="AN510" s="75"/>
      <c r="AO510" s="75"/>
      <c r="AP510" s="75"/>
      <c r="AQ510" s="75"/>
      <c r="AR510" s="75"/>
      <c r="AS510" s="75"/>
      <c r="AT510" s="75"/>
      <c r="AU510" s="75"/>
      <c r="AV510" s="75"/>
      <c r="AW510" s="75"/>
      <c r="AX510" s="75"/>
      <c r="AY510" s="75"/>
      <c r="AZ510" s="75"/>
      <c r="BA510" s="75"/>
      <c r="BB510" s="75"/>
      <c r="BC510" s="75"/>
      <c r="BD510" s="75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  <c r="BS510" s="75"/>
      <c r="BT510" s="75"/>
      <c r="BU510" s="75"/>
      <c r="BV510" s="75"/>
      <c r="BW510" s="75"/>
      <c r="BX510" s="75"/>
      <c r="BY510" s="75"/>
      <c r="BZ510" s="75"/>
      <c r="CA510" s="75"/>
      <c r="CB510" s="75"/>
    </row>
    <row r="511" spans="1:80" ht="9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  <c r="AG511" s="75"/>
      <c r="AH511" s="75"/>
      <c r="AI511" s="75"/>
      <c r="AJ511" s="75"/>
      <c r="AK511" s="75"/>
      <c r="AL511" s="75"/>
      <c r="AM511" s="75"/>
      <c r="AN511" s="75"/>
      <c r="AO511" s="75"/>
      <c r="AP511" s="75"/>
      <c r="AQ511" s="75"/>
      <c r="AR511" s="75"/>
      <c r="AS511" s="75"/>
      <c r="AT511" s="75"/>
      <c r="AU511" s="75"/>
      <c r="AV511" s="75"/>
      <c r="AW511" s="75"/>
      <c r="AX511" s="75"/>
      <c r="AY511" s="75"/>
      <c r="AZ511" s="75"/>
      <c r="BA511" s="75"/>
      <c r="BB511" s="75"/>
      <c r="BC511" s="75"/>
      <c r="BD511" s="75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  <c r="BS511" s="75"/>
      <c r="BT511" s="75"/>
      <c r="BU511" s="75"/>
      <c r="BV511" s="75"/>
      <c r="BW511" s="75"/>
      <c r="BX511" s="75"/>
      <c r="BY511" s="75"/>
      <c r="BZ511" s="75"/>
      <c r="CA511" s="75"/>
      <c r="CB511" s="75"/>
    </row>
    <row r="512" spans="1:80" ht="9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75"/>
      <c r="AW512" s="75"/>
      <c r="AX512" s="75"/>
      <c r="AY512" s="75"/>
      <c r="AZ512" s="75"/>
      <c r="BA512" s="75"/>
      <c r="BB512" s="75"/>
      <c r="BC512" s="75"/>
      <c r="BD512" s="75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  <c r="BS512" s="75"/>
      <c r="BT512" s="75"/>
      <c r="BU512" s="75"/>
      <c r="BV512" s="75"/>
      <c r="BW512" s="75"/>
      <c r="BX512" s="75"/>
      <c r="BY512" s="75"/>
      <c r="BZ512" s="75"/>
      <c r="CA512" s="75"/>
      <c r="CB512" s="75"/>
    </row>
    <row r="513" spans="1:80" ht="9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  <c r="AG513" s="75"/>
      <c r="AH513" s="75"/>
      <c r="AI513" s="75"/>
      <c r="AJ513" s="75"/>
      <c r="AK513" s="75"/>
      <c r="AL513" s="75"/>
      <c r="AM513" s="75"/>
      <c r="AN513" s="75"/>
      <c r="AO513" s="75"/>
      <c r="AP513" s="75"/>
      <c r="AQ513" s="75"/>
      <c r="AR513" s="75"/>
      <c r="AS513" s="75"/>
      <c r="AT513" s="75"/>
      <c r="AU513" s="75"/>
      <c r="AV513" s="75"/>
      <c r="AW513" s="75"/>
      <c r="AX513" s="75"/>
      <c r="AY513" s="75"/>
      <c r="AZ513" s="75"/>
      <c r="BA513" s="75"/>
      <c r="BB513" s="75"/>
      <c r="BC513" s="75"/>
      <c r="BD513" s="75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  <c r="BS513" s="75"/>
      <c r="BT513" s="75"/>
      <c r="BU513" s="75"/>
      <c r="BV513" s="75"/>
      <c r="BW513" s="75"/>
      <c r="BX513" s="75"/>
      <c r="BY513" s="75"/>
      <c r="BZ513" s="75"/>
      <c r="CA513" s="75"/>
      <c r="CB513" s="75"/>
    </row>
    <row r="514" spans="1:80" ht="9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  <c r="AG514" s="75"/>
      <c r="AH514" s="75"/>
      <c r="AI514" s="75"/>
      <c r="AJ514" s="75"/>
      <c r="AK514" s="75"/>
      <c r="AL514" s="75"/>
      <c r="AM514" s="75"/>
      <c r="AN514" s="75"/>
      <c r="AO514" s="75"/>
      <c r="AP514" s="75"/>
      <c r="AQ514" s="75"/>
      <c r="AR514" s="75"/>
      <c r="AS514" s="75"/>
      <c r="AT514" s="75"/>
      <c r="AU514" s="75"/>
      <c r="AV514" s="75"/>
      <c r="AW514" s="75"/>
      <c r="AX514" s="75"/>
      <c r="AY514" s="75"/>
      <c r="AZ514" s="75"/>
      <c r="BA514" s="75"/>
      <c r="BB514" s="75"/>
      <c r="BC514" s="75"/>
      <c r="BD514" s="75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  <c r="BS514" s="75"/>
      <c r="BT514" s="75"/>
      <c r="BU514" s="75"/>
      <c r="BV514" s="75"/>
      <c r="BW514" s="75"/>
      <c r="BX514" s="75"/>
      <c r="BY514" s="75"/>
      <c r="BZ514" s="75"/>
      <c r="CA514" s="75"/>
      <c r="CB514" s="75"/>
    </row>
    <row r="515" spans="1:80" ht="9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  <c r="AG515" s="75"/>
      <c r="AH515" s="75"/>
      <c r="AI515" s="75"/>
      <c r="AJ515" s="75"/>
      <c r="AK515" s="75"/>
      <c r="AL515" s="75"/>
      <c r="AM515" s="75"/>
      <c r="AN515" s="75"/>
      <c r="AO515" s="75"/>
      <c r="AP515" s="75"/>
      <c r="AQ515" s="75"/>
      <c r="AR515" s="75"/>
      <c r="AS515" s="75"/>
      <c r="AT515" s="75"/>
      <c r="AU515" s="75"/>
      <c r="AV515" s="75"/>
      <c r="AW515" s="75"/>
      <c r="AX515" s="75"/>
      <c r="AY515" s="75"/>
      <c r="AZ515" s="75"/>
      <c r="BA515" s="75"/>
      <c r="BB515" s="75"/>
      <c r="BC515" s="75"/>
      <c r="BD515" s="75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  <c r="BS515" s="75"/>
      <c r="BT515" s="75"/>
      <c r="BU515" s="75"/>
      <c r="BV515" s="75"/>
      <c r="BW515" s="75"/>
      <c r="BX515" s="75"/>
      <c r="BY515" s="75"/>
      <c r="BZ515" s="75"/>
      <c r="CA515" s="75"/>
      <c r="CB515" s="75"/>
    </row>
    <row r="516" spans="1:80" ht="9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  <c r="AG516" s="75"/>
      <c r="AH516" s="75"/>
      <c r="AI516" s="75"/>
      <c r="AJ516" s="75"/>
      <c r="AK516" s="75"/>
      <c r="AL516" s="75"/>
      <c r="AM516" s="75"/>
      <c r="AN516" s="75"/>
      <c r="AO516" s="75"/>
      <c r="AP516" s="75"/>
      <c r="AQ516" s="75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  <c r="BS516" s="75"/>
      <c r="BT516" s="75"/>
      <c r="BU516" s="75"/>
      <c r="BV516" s="75"/>
      <c r="BW516" s="75"/>
      <c r="BX516" s="75"/>
      <c r="BY516" s="75"/>
      <c r="BZ516" s="75"/>
      <c r="CA516" s="75"/>
      <c r="CB516" s="75"/>
    </row>
    <row r="517" spans="1:80" ht="9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/>
      <c r="AS517" s="75"/>
      <c r="AT517" s="75"/>
      <c r="AU517" s="75"/>
      <c r="AV517" s="75"/>
      <c r="AW517" s="75"/>
      <c r="AX517" s="75"/>
      <c r="AY517" s="75"/>
      <c r="AZ517" s="75"/>
      <c r="BA517" s="75"/>
      <c r="BB517" s="75"/>
      <c r="BC517" s="75"/>
      <c r="BD517" s="75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  <c r="BS517" s="75"/>
      <c r="BT517" s="75"/>
      <c r="BU517" s="75"/>
      <c r="BV517" s="75"/>
      <c r="BW517" s="75"/>
      <c r="BX517" s="75"/>
      <c r="BY517" s="75"/>
      <c r="BZ517" s="75"/>
      <c r="CA517" s="75"/>
      <c r="CB517" s="75"/>
    </row>
    <row r="518" spans="1:80" ht="9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  <c r="AS518" s="75"/>
      <c r="AT518" s="75"/>
      <c r="AU518" s="75"/>
      <c r="AV518" s="75"/>
      <c r="AW518" s="75"/>
      <c r="AX518" s="75"/>
      <c r="AY518" s="75"/>
      <c r="AZ518" s="75"/>
      <c r="BA518" s="75"/>
      <c r="BB518" s="75"/>
      <c r="BC518" s="75"/>
      <c r="BD518" s="75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  <c r="BS518" s="75"/>
      <c r="BT518" s="75"/>
      <c r="BU518" s="75"/>
      <c r="BV518" s="75"/>
      <c r="BW518" s="75"/>
      <c r="BX518" s="75"/>
      <c r="BY518" s="75"/>
      <c r="BZ518" s="75"/>
      <c r="CA518" s="75"/>
      <c r="CB518" s="75"/>
    </row>
    <row r="519" spans="1:80" ht="9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  <c r="AG519" s="75"/>
      <c r="AH519" s="75"/>
      <c r="AI519" s="75"/>
      <c r="AJ519" s="75"/>
      <c r="AK519" s="75"/>
      <c r="AL519" s="75"/>
      <c r="AM519" s="75"/>
      <c r="AN519" s="75"/>
      <c r="AO519" s="75"/>
      <c r="AP519" s="75"/>
      <c r="AQ519" s="75"/>
      <c r="AR519" s="75"/>
      <c r="AS519" s="75"/>
      <c r="AT519" s="75"/>
      <c r="AU519" s="75"/>
      <c r="AV519" s="75"/>
      <c r="AW519" s="75"/>
      <c r="AX519" s="75"/>
      <c r="AY519" s="75"/>
      <c r="AZ519" s="75"/>
      <c r="BA519" s="75"/>
      <c r="BB519" s="75"/>
      <c r="BC519" s="75"/>
      <c r="BD519" s="75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  <c r="BS519" s="75"/>
      <c r="BT519" s="75"/>
      <c r="BU519" s="75"/>
      <c r="BV519" s="75"/>
      <c r="BW519" s="75"/>
      <c r="BX519" s="75"/>
      <c r="BY519" s="75"/>
      <c r="BZ519" s="75"/>
      <c r="CA519" s="75"/>
      <c r="CB519" s="75"/>
    </row>
    <row r="520" spans="1:80" ht="9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  <c r="AG520" s="75"/>
      <c r="AH520" s="75"/>
      <c r="AI520" s="75"/>
      <c r="AJ520" s="75"/>
      <c r="AK520" s="75"/>
      <c r="AL520" s="75"/>
      <c r="AM520" s="75"/>
      <c r="AN520" s="75"/>
      <c r="AO520" s="75"/>
      <c r="AP520" s="75"/>
      <c r="AQ520" s="75"/>
      <c r="AR520" s="75"/>
      <c r="AS520" s="75"/>
      <c r="AT520" s="75"/>
      <c r="AU520" s="75"/>
      <c r="AV520" s="75"/>
      <c r="AW520" s="75"/>
      <c r="AX520" s="75"/>
      <c r="AY520" s="75"/>
      <c r="AZ520" s="75"/>
      <c r="BA520" s="75"/>
      <c r="BB520" s="75"/>
      <c r="BC520" s="75"/>
      <c r="BD520" s="75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  <c r="BS520" s="75"/>
      <c r="BT520" s="75"/>
      <c r="BU520" s="75"/>
      <c r="BV520" s="75"/>
      <c r="BW520" s="75"/>
      <c r="BX520" s="75"/>
      <c r="BY520" s="75"/>
      <c r="BZ520" s="75"/>
      <c r="CA520" s="75"/>
      <c r="CB520" s="75"/>
    </row>
    <row r="521" spans="1:80" ht="9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  <c r="AG521" s="75"/>
      <c r="AH521" s="75"/>
      <c r="AI521" s="75"/>
      <c r="AJ521" s="75"/>
      <c r="AK521" s="75"/>
      <c r="AL521" s="75"/>
      <c r="AM521" s="75"/>
      <c r="AN521" s="75"/>
      <c r="AO521" s="75"/>
      <c r="AP521" s="75"/>
      <c r="AQ521" s="75"/>
      <c r="AR521" s="75"/>
      <c r="AS521" s="75"/>
      <c r="AT521" s="75"/>
      <c r="AU521" s="75"/>
      <c r="AV521" s="75"/>
      <c r="AW521" s="75"/>
      <c r="AX521" s="75"/>
      <c r="AY521" s="75"/>
      <c r="AZ521" s="75"/>
      <c r="BA521" s="75"/>
      <c r="BB521" s="75"/>
      <c r="BC521" s="75"/>
      <c r="BD521" s="75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  <c r="BS521" s="75"/>
      <c r="BT521" s="75"/>
      <c r="BU521" s="75"/>
      <c r="BV521" s="75"/>
      <c r="BW521" s="75"/>
      <c r="BX521" s="75"/>
      <c r="BY521" s="75"/>
      <c r="BZ521" s="75"/>
      <c r="CA521" s="75"/>
      <c r="CB521" s="75"/>
    </row>
    <row r="522" spans="1:80" ht="9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  <c r="AS522" s="75"/>
      <c r="AT522" s="75"/>
      <c r="AU522" s="75"/>
      <c r="AV522" s="75"/>
      <c r="AW522" s="75"/>
      <c r="AX522" s="75"/>
      <c r="AY522" s="75"/>
      <c r="AZ522" s="75"/>
      <c r="BA522" s="75"/>
      <c r="BB522" s="75"/>
      <c r="BC522" s="75"/>
      <c r="BD522" s="75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  <c r="BS522" s="75"/>
      <c r="BT522" s="75"/>
      <c r="BU522" s="75"/>
      <c r="BV522" s="75"/>
      <c r="BW522" s="75"/>
      <c r="BX522" s="75"/>
      <c r="BY522" s="75"/>
      <c r="BZ522" s="75"/>
      <c r="CA522" s="75"/>
      <c r="CB522" s="75"/>
    </row>
    <row r="523" spans="1:80" ht="9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  <c r="AG523" s="75"/>
      <c r="AH523" s="75"/>
      <c r="AI523" s="75"/>
      <c r="AJ523" s="75"/>
      <c r="AK523" s="75"/>
      <c r="AL523" s="75"/>
      <c r="AM523" s="75"/>
      <c r="AN523" s="75"/>
      <c r="AO523" s="75"/>
      <c r="AP523" s="75"/>
      <c r="AQ523" s="75"/>
      <c r="AR523" s="75"/>
      <c r="AS523" s="75"/>
      <c r="AT523" s="75"/>
      <c r="AU523" s="75"/>
      <c r="AV523" s="75"/>
      <c r="AW523" s="75"/>
      <c r="AX523" s="75"/>
      <c r="AY523" s="75"/>
      <c r="AZ523" s="75"/>
      <c r="BA523" s="75"/>
      <c r="BB523" s="75"/>
      <c r="BC523" s="75"/>
      <c r="BD523" s="75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</row>
    <row r="524" spans="1:80" ht="9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  <c r="AS524" s="75"/>
      <c r="AT524" s="75"/>
      <c r="AU524" s="75"/>
      <c r="AV524" s="75"/>
      <c r="AW524" s="75"/>
      <c r="AX524" s="75"/>
      <c r="AY524" s="75"/>
      <c r="AZ524" s="75"/>
      <c r="BA524" s="75"/>
      <c r="BB524" s="75"/>
      <c r="BC524" s="75"/>
      <c r="BD524" s="75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  <c r="BS524" s="75"/>
      <c r="BT524" s="75"/>
      <c r="BU524" s="75"/>
      <c r="BV524" s="75"/>
      <c r="BW524" s="75"/>
      <c r="BX524" s="75"/>
      <c r="BY524" s="75"/>
      <c r="BZ524" s="75"/>
      <c r="CA524" s="75"/>
      <c r="CB524" s="75"/>
    </row>
    <row r="525" spans="1:80" ht="9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  <c r="AG525" s="75"/>
      <c r="AH525" s="75"/>
      <c r="AI525" s="75"/>
      <c r="AJ525" s="75"/>
      <c r="AK525" s="75"/>
      <c r="AL525" s="75"/>
      <c r="AM525" s="75"/>
      <c r="AN525" s="75"/>
      <c r="AO525" s="75"/>
      <c r="AP525" s="75"/>
      <c r="AQ525" s="75"/>
      <c r="AR525" s="75"/>
      <c r="AS525" s="75"/>
      <c r="AT525" s="75"/>
      <c r="AU525" s="75"/>
      <c r="AV525" s="75"/>
      <c r="AW525" s="75"/>
      <c r="AX525" s="75"/>
      <c r="AY525" s="75"/>
      <c r="AZ525" s="75"/>
      <c r="BA525" s="75"/>
      <c r="BB525" s="75"/>
      <c r="BC525" s="75"/>
      <c r="BD525" s="75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</row>
    <row r="526" spans="1:80" ht="9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  <c r="AG526" s="75"/>
      <c r="AH526" s="75"/>
      <c r="AI526" s="75"/>
      <c r="AJ526" s="75"/>
      <c r="AK526" s="75"/>
      <c r="AL526" s="75"/>
      <c r="AM526" s="75"/>
      <c r="AN526" s="75"/>
      <c r="AO526" s="75"/>
      <c r="AP526" s="75"/>
      <c r="AQ526" s="75"/>
      <c r="AR526" s="75"/>
      <c r="AS526" s="75"/>
      <c r="AT526" s="75"/>
      <c r="AU526" s="75"/>
      <c r="AV526" s="75"/>
      <c r="AW526" s="75"/>
      <c r="AX526" s="75"/>
      <c r="AY526" s="75"/>
      <c r="AZ526" s="75"/>
      <c r="BA526" s="75"/>
      <c r="BB526" s="75"/>
      <c r="BC526" s="75"/>
      <c r="BD526" s="75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  <c r="BS526" s="75"/>
      <c r="BT526" s="75"/>
      <c r="BU526" s="75"/>
      <c r="BV526" s="75"/>
      <c r="BW526" s="75"/>
      <c r="BX526" s="75"/>
      <c r="BY526" s="75"/>
      <c r="BZ526" s="75"/>
      <c r="CA526" s="75"/>
      <c r="CB526" s="75"/>
    </row>
    <row r="527" spans="1:80" ht="9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5"/>
      <c r="BG527" s="75"/>
      <c r="BH527" s="75"/>
      <c r="BI527" s="75"/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</row>
    <row r="528" spans="1:80" ht="9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5"/>
      <c r="AJ528" s="75"/>
      <c r="AK528" s="75"/>
      <c r="AL528" s="75"/>
      <c r="AM528" s="75"/>
      <c r="AN528" s="75"/>
      <c r="AO528" s="75"/>
      <c r="AP528" s="75"/>
      <c r="AQ528" s="75"/>
      <c r="AR528" s="75"/>
      <c r="AS528" s="75"/>
      <c r="AT528" s="75"/>
      <c r="AU528" s="75"/>
      <c r="AV528" s="75"/>
      <c r="AW528" s="75"/>
      <c r="AX528" s="75"/>
      <c r="AY528" s="75"/>
      <c r="AZ528" s="75"/>
      <c r="BA528" s="75"/>
      <c r="BB528" s="75"/>
      <c r="BC528" s="75"/>
      <c r="BD528" s="75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  <c r="BS528" s="75"/>
      <c r="BT528" s="75"/>
      <c r="BU528" s="75"/>
      <c r="BV528" s="75"/>
      <c r="BW528" s="75"/>
      <c r="BX528" s="75"/>
      <c r="BY528" s="75"/>
      <c r="BZ528" s="75"/>
      <c r="CA528" s="75"/>
      <c r="CB528" s="75"/>
    </row>
    <row r="529" spans="1:80" ht="9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  <c r="AG529" s="75"/>
      <c r="AH529" s="75"/>
      <c r="AI529" s="75"/>
      <c r="AJ529" s="75"/>
      <c r="AK529" s="75"/>
      <c r="AL529" s="75"/>
      <c r="AM529" s="75"/>
      <c r="AN529" s="75"/>
      <c r="AO529" s="75"/>
      <c r="AP529" s="75"/>
      <c r="AQ529" s="75"/>
      <c r="AR529" s="75"/>
      <c r="AS529" s="75"/>
      <c r="AT529" s="75"/>
      <c r="AU529" s="75"/>
      <c r="AV529" s="75"/>
      <c r="AW529" s="75"/>
      <c r="AX529" s="75"/>
      <c r="AY529" s="75"/>
      <c r="AZ529" s="75"/>
      <c r="BA529" s="75"/>
      <c r="BB529" s="75"/>
      <c r="BC529" s="75"/>
      <c r="BD529" s="75"/>
      <c r="BE529" s="75"/>
      <c r="BF529" s="75"/>
      <c r="BG529" s="75"/>
      <c r="BH529" s="75"/>
      <c r="BI529" s="75"/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</row>
    <row r="530" spans="1:80" ht="9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  <c r="AG530" s="75"/>
      <c r="AH530" s="75"/>
      <c r="AI530" s="75"/>
      <c r="AJ530" s="75"/>
      <c r="AK530" s="75"/>
      <c r="AL530" s="75"/>
      <c r="AM530" s="75"/>
      <c r="AN530" s="75"/>
      <c r="AO530" s="75"/>
      <c r="AP530" s="75"/>
      <c r="AQ530" s="75"/>
      <c r="AR530" s="75"/>
      <c r="AS530" s="75"/>
      <c r="AT530" s="75"/>
      <c r="AU530" s="75"/>
      <c r="AV530" s="75"/>
      <c r="AW530" s="75"/>
      <c r="AX530" s="75"/>
      <c r="AY530" s="75"/>
      <c r="AZ530" s="75"/>
      <c r="BA530" s="75"/>
      <c r="BB530" s="75"/>
      <c r="BC530" s="75"/>
      <c r="BD530" s="75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  <c r="BS530" s="75"/>
      <c r="BT530" s="75"/>
      <c r="BU530" s="75"/>
      <c r="BV530" s="75"/>
      <c r="BW530" s="75"/>
      <c r="BX530" s="75"/>
      <c r="BY530" s="75"/>
      <c r="BZ530" s="75"/>
      <c r="CA530" s="75"/>
      <c r="CB530" s="75"/>
    </row>
    <row r="531" spans="1:80" ht="9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  <c r="AG531" s="75"/>
      <c r="AH531" s="75"/>
      <c r="AI531" s="75"/>
      <c r="AJ531" s="75"/>
      <c r="AK531" s="75"/>
      <c r="AL531" s="75"/>
      <c r="AM531" s="75"/>
      <c r="AN531" s="75"/>
      <c r="AO531" s="75"/>
      <c r="AP531" s="75"/>
      <c r="AQ531" s="75"/>
      <c r="AR531" s="75"/>
      <c r="AS531" s="75"/>
      <c r="AT531" s="75"/>
      <c r="AU531" s="75"/>
      <c r="AV531" s="75"/>
      <c r="AW531" s="75"/>
      <c r="AX531" s="75"/>
      <c r="AY531" s="75"/>
      <c r="AZ531" s="75"/>
      <c r="BA531" s="75"/>
      <c r="BB531" s="75"/>
      <c r="BC531" s="75"/>
      <c r="BD531" s="75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</row>
    <row r="532" spans="1:80" ht="9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75"/>
      <c r="AW532" s="75"/>
      <c r="AX532" s="75"/>
      <c r="AY532" s="75"/>
      <c r="AZ532" s="75"/>
      <c r="BA532" s="75"/>
      <c r="BB532" s="75"/>
      <c r="BC532" s="75"/>
      <c r="BD532" s="75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  <c r="BS532" s="75"/>
      <c r="BT532" s="75"/>
      <c r="BU532" s="75"/>
      <c r="BV532" s="75"/>
      <c r="BW532" s="75"/>
      <c r="BX532" s="75"/>
      <c r="BY532" s="75"/>
      <c r="BZ532" s="75"/>
      <c r="CA532" s="75"/>
      <c r="CB532" s="75"/>
    </row>
    <row r="533" spans="1:80" ht="9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  <c r="AS533" s="75"/>
      <c r="AT533" s="75"/>
      <c r="AU533" s="75"/>
      <c r="AV533" s="75"/>
      <c r="AW533" s="75"/>
      <c r="AX533" s="75"/>
      <c r="AY533" s="75"/>
      <c r="AZ533" s="75"/>
      <c r="BA533" s="75"/>
      <c r="BB533" s="75"/>
      <c r="BC533" s="75"/>
      <c r="BD533" s="75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  <c r="BS533" s="75"/>
      <c r="BT533" s="75"/>
      <c r="BU533" s="75"/>
      <c r="BV533" s="75"/>
      <c r="BW533" s="75"/>
      <c r="BX533" s="75"/>
      <c r="BY533" s="75"/>
      <c r="BZ533" s="75"/>
      <c r="CA533" s="75"/>
      <c r="CB533" s="75"/>
    </row>
    <row r="534" spans="1:80" ht="9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  <c r="AG534" s="75"/>
      <c r="AH534" s="75"/>
      <c r="AI534" s="75"/>
      <c r="AJ534" s="75"/>
      <c r="AK534" s="75"/>
      <c r="AL534" s="75"/>
      <c r="AM534" s="75"/>
      <c r="AN534" s="75"/>
      <c r="AO534" s="75"/>
      <c r="AP534" s="75"/>
      <c r="AQ534" s="75"/>
      <c r="AR534" s="75"/>
      <c r="AS534" s="75"/>
      <c r="AT534" s="75"/>
      <c r="AU534" s="75"/>
      <c r="AV534" s="75"/>
      <c r="AW534" s="75"/>
      <c r="AX534" s="75"/>
      <c r="AY534" s="75"/>
      <c r="AZ534" s="75"/>
      <c r="BA534" s="75"/>
      <c r="BB534" s="75"/>
      <c r="BC534" s="75"/>
      <c r="BD534" s="75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  <c r="BS534" s="75"/>
      <c r="BT534" s="75"/>
      <c r="BU534" s="75"/>
      <c r="BV534" s="75"/>
      <c r="BW534" s="75"/>
      <c r="BX534" s="75"/>
      <c r="BY534" s="75"/>
      <c r="BZ534" s="75"/>
      <c r="CA534" s="75"/>
      <c r="CB534" s="75"/>
    </row>
    <row r="535" spans="1:80" ht="9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75"/>
      <c r="AK535" s="75"/>
      <c r="AL535" s="75"/>
      <c r="AM535" s="75"/>
      <c r="AN535" s="75"/>
      <c r="AO535" s="75"/>
      <c r="AP535" s="75"/>
      <c r="AQ535" s="75"/>
      <c r="AR535" s="75"/>
      <c r="AS535" s="75"/>
      <c r="AT535" s="75"/>
      <c r="AU535" s="75"/>
      <c r="AV535" s="75"/>
      <c r="AW535" s="75"/>
      <c r="AX535" s="75"/>
      <c r="AY535" s="75"/>
      <c r="AZ535" s="75"/>
      <c r="BA535" s="75"/>
      <c r="BB535" s="75"/>
      <c r="BC535" s="75"/>
      <c r="BD535" s="75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  <c r="BS535" s="75"/>
      <c r="BT535" s="75"/>
      <c r="BU535" s="75"/>
      <c r="BV535" s="75"/>
      <c r="BW535" s="75"/>
      <c r="BX535" s="75"/>
      <c r="BY535" s="75"/>
      <c r="BZ535" s="75"/>
      <c r="CA535" s="75"/>
      <c r="CB535" s="75"/>
    </row>
    <row r="536" spans="1:80" ht="9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  <c r="AG536" s="75"/>
      <c r="AH536" s="75"/>
      <c r="AI536" s="75"/>
      <c r="AJ536" s="75"/>
      <c r="AK536" s="75"/>
      <c r="AL536" s="75"/>
      <c r="AM536" s="75"/>
      <c r="AN536" s="75"/>
      <c r="AO536" s="75"/>
      <c r="AP536" s="75"/>
      <c r="AQ536" s="75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</row>
    <row r="537" spans="1:80" ht="9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  <c r="AS537" s="75"/>
      <c r="AT537" s="75"/>
      <c r="AU537" s="75"/>
      <c r="AV537" s="75"/>
      <c r="AW537" s="75"/>
      <c r="AX537" s="75"/>
      <c r="AY537" s="75"/>
      <c r="AZ537" s="75"/>
      <c r="BA537" s="75"/>
      <c r="BB537" s="75"/>
      <c r="BC537" s="75"/>
      <c r="BD537" s="75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  <c r="BS537" s="75"/>
      <c r="BT537" s="75"/>
      <c r="BU537" s="75"/>
      <c r="BV537" s="75"/>
      <c r="BW537" s="75"/>
      <c r="BX537" s="75"/>
      <c r="BY537" s="75"/>
      <c r="BZ537" s="75"/>
      <c r="CA537" s="75"/>
      <c r="CB537" s="75"/>
    </row>
    <row r="538" spans="1:80" ht="9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5"/>
      <c r="AJ538" s="75"/>
      <c r="AK538" s="75"/>
      <c r="AL538" s="75"/>
      <c r="AM538" s="75"/>
      <c r="AN538" s="75"/>
      <c r="AO538" s="75"/>
      <c r="AP538" s="75"/>
      <c r="AQ538" s="75"/>
      <c r="AR538" s="75"/>
      <c r="AS538" s="75"/>
      <c r="AT538" s="75"/>
      <c r="AU538" s="75"/>
      <c r="AV538" s="75"/>
      <c r="AW538" s="75"/>
      <c r="AX538" s="75"/>
      <c r="AY538" s="75"/>
      <c r="AZ538" s="75"/>
      <c r="BA538" s="75"/>
      <c r="BB538" s="75"/>
      <c r="BC538" s="75"/>
      <c r="BD538" s="75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</row>
    <row r="539" spans="1:80" ht="9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  <c r="AS539" s="75"/>
      <c r="AT539" s="75"/>
      <c r="AU539" s="75"/>
      <c r="AV539" s="75"/>
      <c r="AW539" s="75"/>
      <c r="AX539" s="75"/>
      <c r="AY539" s="75"/>
      <c r="AZ539" s="75"/>
      <c r="BA539" s="75"/>
      <c r="BB539" s="75"/>
      <c r="BC539" s="75"/>
      <c r="BD539" s="75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  <c r="BS539" s="75"/>
      <c r="BT539" s="75"/>
      <c r="BU539" s="75"/>
      <c r="BV539" s="75"/>
      <c r="BW539" s="75"/>
      <c r="BX539" s="75"/>
      <c r="BY539" s="75"/>
      <c r="BZ539" s="75"/>
      <c r="CA539" s="75"/>
      <c r="CB539" s="75"/>
    </row>
    <row r="540" spans="1:80" ht="9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  <c r="AS540" s="75"/>
      <c r="AT540" s="75"/>
      <c r="AU540" s="75"/>
      <c r="AV540" s="75"/>
      <c r="AW540" s="75"/>
      <c r="AX540" s="75"/>
      <c r="AY540" s="75"/>
      <c r="AZ540" s="75"/>
      <c r="BA540" s="75"/>
      <c r="BB540" s="75"/>
      <c r="BC540" s="75"/>
      <c r="BD540" s="75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</row>
    <row r="541" spans="1:80" ht="9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75"/>
      <c r="AW541" s="75"/>
      <c r="AX541" s="75"/>
      <c r="AY541" s="75"/>
      <c r="AZ541" s="75"/>
      <c r="BA541" s="75"/>
      <c r="BB541" s="75"/>
      <c r="BC541" s="75"/>
      <c r="BD541" s="75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  <c r="BS541" s="75"/>
      <c r="BT541" s="75"/>
      <c r="BU541" s="75"/>
      <c r="BV541" s="75"/>
      <c r="BW541" s="75"/>
      <c r="BX541" s="75"/>
      <c r="BY541" s="75"/>
      <c r="BZ541" s="75"/>
      <c r="CA541" s="75"/>
      <c r="CB541" s="75"/>
    </row>
    <row r="542" spans="1:80" ht="9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75"/>
      <c r="AL542" s="75"/>
      <c r="AM542" s="75"/>
      <c r="AN542" s="75"/>
      <c r="AO542" s="75"/>
      <c r="AP542" s="75"/>
      <c r="AQ542" s="75"/>
      <c r="AR542" s="75"/>
      <c r="AS542" s="75"/>
      <c r="AT542" s="75"/>
      <c r="AU542" s="75"/>
      <c r="AV542" s="75"/>
      <c r="AW542" s="75"/>
      <c r="AX542" s="75"/>
      <c r="AY542" s="75"/>
      <c r="AZ542" s="75"/>
      <c r="BA542" s="75"/>
      <c r="BB542" s="75"/>
      <c r="BC542" s="75"/>
      <c r="BD542" s="75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  <c r="BS542" s="75"/>
      <c r="BT542" s="75"/>
      <c r="BU542" s="75"/>
      <c r="BV542" s="75"/>
      <c r="BW542" s="75"/>
      <c r="BX542" s="75"/>
      <c r="BY542" s="75"/>
      <c r="BZ542" s="75"/>
      <c r="CA542" s="75"/>
      <c r="CB542" s="75"/>
    </row>
    <row r="543" spans="1:80" ht="9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  <c r="AG543" s="75"/>
      <c r="AH543" s="75"/>
      <c r="AI543" s="75"/>
      <c r="AJ543" s="75"/>
      <c r="AK543" s="75"/>
      <c r="AL543" s="75"/>
      <c r="AM543" s="75"/>
      <c r="AN543" s="75"/>
      <c r="AO543" s="75"/>
      <c r="AP543" s="75"/>
      <c r="AQ543" s="75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  <c r="BS543" s="75"/>
      <c r="BT543" s="75"/>
      <c r="BU543" s="75"/>
      <c r="BV543" s="75"/>
      <c r="BW543" s="75"/>
      <c r="BX543" s="75"/>
      <c r="BY543" s="75"/>
      <c r="BZ543" s="75"/>
      <c r="CA543" s="75"/>
      <c r="CB543" s="75"/>
    </row>
    <row r="544" spans="1:80" ht="9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  <c r="AG544" s="75"/>
      <c r="AH544" s="75"/>
      <c r="AI544" s="75"/>
      <c r="AJ544" s="75"/>
      <c r="AK544" s="75"/>
      <c r="AL544" s="75"/>
      <c r="AM544" s="75"/>
      <c r="AN544" s="75"/>
      <c r="AO544" s="75"/>
      <c r="AP544" s="75"/>
      <c r="AQ544" s="75"/>
      <c r="AR544" s="75"/>
      <c r="AS544" s="75"/>
      <c r="AT544" s="75"/>
      <c r="AU544" s="75"/>
      <c r="AV544" s="75"/>
      <c r="AW544" s="75"/>
      <c r="AX544" s="75"/>
      <c r="AY544" s="75"/>
      <c r="AZ544" s="75"/>
      <c r="BA544" s="75"/>
      <c r="BB544" s="75"/>
      <c r="BC544" s="75"/>
      <c r="BD544" s="75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  <c r="BS544" s="75"/>
      <c r="BT544" s="75"/>
      <c r="BU544" s="75"/>
      <c r="BV544" s="75"/>
      <c r="BW544" s="75"/>
      <c r="BX544" s="75"/>
      <c r="BY544" s="75"/>
      <c r="BZ544" s="75"/>
      <c r="CA544" s="75"/>
      <c r="CB544" s="75"/>
    </row>
    <row r="545" spans="1:80" ht="9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  <c r="AG545" s="75"/>
      <c r="AH545" s="75"/>
      <c r="AI545" s="75"/>
      <c r="AJ545" s="75"/>
      <c r="AK545" s="75"/>
      <c r="AL545" s="75"/>
      <c r="AM545" s="75"/>
      <c r="AN545" s="75"/>
      <c r="AO545" s="75"/>
      <c r="AP545" s="75"/>
      <c r="AQ545" s="75"/>
      <c r="AR545" s="75"/>
      <c r="AS545" s="75"/>
      <c r="AT545" s="75"/>
      <c r="AU545" s="75"/>
      <c r="AV545" s="75"/>
      <c r="AW545" s="75"/>
      <c r="AX545" s="75"/>
      <c r="AY545" s="75"/>
      <c r="AZ545" s="75"/>
      <c r="BA545" s="75"/>
      <c r="BB545" s="75"/>
      <c r="BC545" s="75"/>
      <c r="BD545" s="75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  <c r="BS545" s="75"/>
      <c r="BT545" s="75"/>
      <c r="BU545" s="75"/>
      <c r="BV545" s="75"/>
      <c r="BW545" s="75"/>
      <c r="BX545" s="75"/>
      <c r="BY545" s="75"/>
      <c r="BZ545" s="75"/>
      <c r="CA545" s="75"/>
      <c r="CB545" s="75"/>
    </row>
    <row r="546" spans="1:80" ht="9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  <c r="AH546" s="75"/>
      <c r="AI546" s="75"/>
      <c r="AJ546" s="75"/>
      <c r="AK546" s="75"/>
      <c r="AL546" s="75"/>
      <c r="AM546" s="75"/>
      <c r="AN546" s="75"/>
      <c r="AO546" s="75"/>
      <c r="AP546" s="75"/>
      <c r="AQ546" s="75"/>
      <c r="AR546" s="75"/>
      <c r="AS546" s="75"/>
      <c r="AT546" s="75"/>
      <c r="AU546" s="75"/>
      <c r="AV546" s="75"/>
      <c r="AW546" s="75"/>
      <c r="AX546" s="75"/>
      <c r="AY546" s="75"/>
      <c r="AZ546" s="75"/>
      <c r="BA546" s="75"/>
      <c r="BB546" s="75"/>
      <c r="BC546" s="75"/>
      <c r="BD546" s="75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  <c r="BS546" s="75"/>
      <c r="BT546" s="75"/>
      <c r="BU546" s="75"/>
      <c r="BV546" s="75"/>
      <c r="BW546" s="75"/>
      <c r="BX546" s="75"/>
      <c r="BY546" s="75"/>
      <c r="BZ546" s="75"/>
      <c r="CA546" s="75"/>
      <c r="CB546" s="75"/>
    </row>
    <row r="547" spans="1:80" ht="9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75"/>
      <c r="AW547" s="75"/>
      <c r="AX547" s="75"/>
      <c r="AY547" s="75"/>
      <c r="AZ547" s="75"/>
      <c r="BA547" s="75"/>
      <c r="BB547" s="75"/>
      <c r="BC547" s="75"/>
      <c r="BD547" s="75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  <c r="BS547" s="75"/>
      <c r="BT547" s="75"/>
      <c r="BU547" s="75"/>
      <c r="BV547" s="75"/>
      <c r="BW547" s="75"/>
      <c r="BX547" s="75"/>
      <c r="BY547" s="75"/>
      <c r="BZ547" s="75"/>
      <c r="CA547" s="75"/>
      <c r="CB547" s="75"/>
    </row>
    <row r="548" spans="1:80" ht="9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  <c r="AS548" s="75"/>
      <c r="AT548" s="75"/>
      <c r="AU548" s="75"/>
      <c r="AV548" s="75"/>
      <c r="AW548" s="75"/>
      <c r="AX548" s="75"/>
      <c r="AY548" s="75"/>
      <c r="AZ548" s="75"/>
      <c r="BA548" s="75"/>
      <c r="BB548" s="75"/>
      <c r="BC548" s="75"/>
      <c r="BD548" s="75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  <c r="BS548" s="75"/>
      <c r="BT548" s="75"/>
      <c r="BU548" s="75"/>
      <c r="BV548" s="75"/>
      <c r="BW548" s="75"/>
      <c r="BX548" s="75"/>
      <c r="BY548" s="75"/>
      <c r="BZ548" s="75"/>
      <c r="CA548" s="75"/>
      <c r="CB548" s="75"/>
    </row>
    <row r="549" spans="1:80" ht="9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  <c r="AG549" s="75"/>
      <c r="AH549" s="75"/>
      <c r="AI549" s="75"/>
      <c r="AJ549" s="75"/>
      <c r="AK549" s="75"/>
      <c r="AL549" s="75"/>
      <c r="AM549" s="75"/>
      <c r="AN549" s="75"/>
      <c r="AO549" s="75"/>
      <c r="AP549" s="75"/>
      <c r="AQ549" s="75"/>
      <c r="AR549" s="75"/>
      <c r="AS549" s="75"/>
      <c r="AT549" s="75"/>
      <c r="AU549" s="75"/>
      <c r="AV549" s="75"/>
      <c r="AW549" s="75"/>
      <c r="AX549" s="75"/>
      <c r="AY549" s="75"/>
      <c r="AZ549" s="75"/>
      <c r="BA549" s="75"/>
      <c r="BB549" s="75"/>
      <c r="BC549" s="75"/>
      <c r="BD549" s="75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  <c r="BS549" s="75"/>
      <c r="BT549" s="75"/>
      <c r="BU549" s="75"/>
      <c r="BV549" s="75"/>
      <c r="BW549" s="75"/>
      <c r="BX549" s="75"/>
      <c r="BY549" s="75"/>
      <c r="BZ549" s="75"/>
      <c r="CA549" s="75"/>
      <c r="CB549" s="75"/>
    </row>
    <row r="550" spans="1:80" ht="9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  <c r="AG550" s="75"/>
      <c r="AH550" s="75"/>
      <c r="AI550" s="75"/>
      <c r="AJ550" s="75"/>
      <c r="AK550" s="75"/>
      <c r="AL550" s="75"/>
      <c r="AM550" s="75"/>
      <c r="AN550" s="75"/>
      <c r="AO550" s="75"/>
      <c r="AP550" s="75"/>
      <c r="AQ550" s="75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  <c r="BS550" s="75"/>
      <c r="BT550" s="75"/>
      <c r="BU550" s="75"/>
      <c r="BV550" s="75"/>
      <c r="BW550" s="75"/>
      <c r="BX550" s="75"/>
      <c r="BY550" s="75"/>
      <c r="BZ550" s="75"/>
      <c r="CA550" s="75"/>
      <c r="CB550" s="75"/>
    </row>
    <row r="551" spans="1:80" ht="9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  <c r="AG551" s="75"/>
      <c r="AH551" s="75"/>
      <c r="AI551" s="75"/>
      <c r="AJ551" s="75"/>
      <c r="AK551" s="75"/>
      <c r="AL551" s="75"/>
      <c r="AM551" s="75"/>
      <c r="AN551" s="75"/>
      <c r="AO551" s="75"/>
      <c r="AP551" s="75"/>
      <c r="AQ551" s="75"/>
      <c r="AR551" s="75"/>
      <c r="AS551" s="75"/>
      <c r="AT551" s="75"/>
      <c r="AU551" s="75"/>
      <c r="AV551" s="75"/>
      <c r="AW551" s="75"/>
      <c r="AX551" s="75"/>
      <c r="AY551" s="75"/>
      <c r="AZ551" s="75"/>
      <c r="BA551" s="75"/>
      <c r="BB551" s="75"/>
      <c r="BC551" s="75"/>
      <c r="BD551" s="75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  <c r="BS551" s="75"/>
      <c r="BT551" s="75"/>
      <c r="BU551" s="75"/>
      <c r="BV551" s="75"/>
      <c r="BW551" s="75"/>
      <c r="BX551" s="75"/>
      <c r="BY551" s="75"/>
      <c r="BZ551" s="75"/>
      <c r="CA551" s="75"/>
      <c r="CB551" s="75"/>
    </row>
    <row r="552" spans="1:80" ht="9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  <c r="AS552" s="75"/>
      <c r="AT552" s="75"/>
      <c r="AU552" s="75"/>
      <c r="AV552" s="75"/>
      <c r="AW552" s="75"/>
      <c r="AX552" s="75"/>
      <c r="AY552" s="75"/>
      <c r="AZ552" s="75"/>
      <c r="BA552" s="75"/>
      <c r="BB552" s="75"/>
      <c r="BC552" s="75"/>
      <c r="BD552" s="75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  <c r="BS552" s="75"/>
      <c r="BT552" s="75"/>
      <c r="BU552" s="75"/>
      <c r="BV552" s="75"/>
      <c r="BW552" s="75"/>
      <c r="BX552" s="75"/>
      <c r="BY552" s="75"/>
      <c r="BZ552" s="75"/>
      <c r="CA552" s="75"/>
      <c r="CB552" s="75"/>
    </row>
    <row r="553" spans="1:80" ht="9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  <c r="AG553" s="75"/>
      <c r="AH553" s="75"/>
      <c r="AI553" s="75"/>
      <c r="AJ553" s="75"/>
      <c r="AK553" s="75"/>
      <c r="AL553" s="75"/>
      <c r="AM553" s="75"/>
      <c r="AN553" s="75"/>
      <c r="AO553" s="75"/>
      <c r="AP553" s="75"/>
      <c r="AQ553" s="75"/>
      <c r="AR553" s="75"/>
      <c r="AS553" s="75"/>
      <c r="AT553" s="75"/>
      <c r="AU553" s="75"/>
      <c r="AV553" s="75"/>
      <c r="AW553" s="75"/>
      <c r="AX553" s="75"/>
      <c r="AY553" s="75"/>
      <c r="AZ553" s="75"/>
      <c r="BA553" s="75"/>
      <c r="BB553" s="75"/>
      <c r="BC553" s="75"/>
      <c r="BD553" s="75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  <c r="BS553" s="75"/>
      <c r="BT553" s="75"/>
      <c r="BU553" s="75"/>
      <c r="BV553" s="75"/>
      <c r="BW553" s="75"/>
      <c r="BX553" s="75"/>
      <c r="BY553" s="75"/>
      <c r="BZ553" s="75"/>
      <c r="CA553" s="75"/>
      <c r="CB553" s="75"/>
    </row>
    <row r="554" spans="1:80" ht="9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  <c r="AH554" s="75"/>
      <c r="AI554" s="75"/>
      <c r="AJ554" s="75"/>
      <c r="AK554" s="75"/>
      <c r="AL554" s="75"/>
      <c r="AM554" s="75"/>
      <c r="AN554" s="75"/>
      <c r="AO554" s="75"/>
      <c r="AP554" s="75"/>
      <c r="AQ554" s="75"/>
      <c r="AR554" s="75"/>
      <c r="AS554" s="75"/>
      <c r="AT554" s="75"/>
      <c r="AU554" s="75"/>
      <c r="AV554" s="75"/>
      <c r="AW554" s="75"/>
      <c r="AX554" s="75"/>
      <c r="AY554" s="75"/>
      <c r="AZ554" s="75"/>
      <c r="BA554" s="75"/>
      <c r="BB554" s="75"/>
      <c r="BC554" s="75"/>
      <c r="BD554" s="75"/>
      <c r="BE554" s="75"/>
      <c r="BF554" s="75"/>
      <c r="BG554" s="75"/>
      <c r="BH554" s="75"/>
      <c r="BI554" s="75"/>
      <c r="BJ554" s="75"/>
      <c r="BK554" s="75"/>
      <c r="BL554" s="75"/>
      <c r="BM554" s="75"/>
      <c r="BN554" s="75"/>
      <c r="BO554" s="75"/>
      <c r="BP554" s="75"/>
      <c r="BQ554" s="75"/>
      <c r="BR554" s="75"/>
      <c r="BS554" s="75"/>
      <c r="BT554" s="75"/>
      <c r="BU554" s="75"/>
      <c r="BV554" s="75"/>
      <c r="BW554" s="75"/>
      <c r="BX554" s="75"/>
      <c r="BY554" s="75"/>
      <c r="BZ554" s="75"/>
      <c r="CA554" s="75"/>
      <c r="CB554" s="75"/>
    </row>
    <row r="555" spans="1:80" ht="9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  <c r="AG555" s="75"/>
      <c r="AH555" s="75"/>
      <c r="AI555" s="75"/>
      <c r="AJ555" s="75"/>
      <c r="AK555" s="75"/>
      <c r="AL555" s="75"/>
      <c r="AM555" s="75"/>
      <c r="AN555" s="75"/>
      <c r="AO555" s="75"/>
      <c r="AP555" s="75"/>
      <c r="AQ555" s="75"/>
      <c r="AR555" s="75"/>
      <c r="AS555" s="75"/>
      <c r="AT555" s="75"/>
      <c r="AU555" s="75"/>
      <c r="AV555" s="75"/>
      <c r="AW555" s="75"/>
      <c r="AX555" s="75"/>
      <c r="AY555" s="75"/>
      <c r="AZ555" s="75"/>
      <c r="BA555" s="75"/>
      <c r="BB555" s="75"/>
      <c r="BC555" s="75"/>
      <c r="BD555" s="75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  <c r="BS555" s="75"/>
      <c r="BT555" s="75"/>
      <c r="BU555" s="75"/>
      <c r="BV555" s="75"/>
      <c r="BW555" s="75"/>
      <c r="BX555" s="75"/>
      <c r="BY555" s="75"/>
      <c r="BZ555" s="75"/>
      <c r="CA555" s="75"/>
      <c r="CB555" s="75"/>
    </row>
    <row r="556" spans="1:80" ht="9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  <c r="AG556" s="75"/>
      <c r="AH556" s="75"/>
      <c r="AI556" s="75"/>
      <c r="AJ556" s="75"/>
      <c r="AK556" s="75"/>
      <c r="AL556" s="75"/>
      <c r="AM556" s="75"/>
      <c r="AN556" s="75"/>
      <c r="AO556" s="75"/>
      <c r="AP556" s="75"/>
      <c r="AQ556" s="75"/>
      <c r="AR556" s="75"/>
      <c r="AS556" s="75"/>
      <c r="AT556" s="75"/>
      <c r="AU556" s="75"/>
      <c r="AV556" s="75"/>
      <c r="AW556" s="75"/>
      <c r="AX556" s="75"/>
      <c r="AY556" s="75"/>
      <c r="AZ556" s="75"/>
      <c r="BA556" s="75"/>
      <c r="BB556" s="75"/>
      <c r="BC556" s="75"/>
      <c r="BD556" s="75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  <c r="BS556" s="75"/>
      <c r="BT556" s="75"/>
      <c r="BU556" s="75"/>
      <c r="BV556" s="75"/>
      <c r="BW556" s="75"/>
      <c r="BX556" s="75"/>
      <c r="BY556" s="75"/>
      <c r="BZ556" s="75"/>
      <c r="CA556" s="75"/>
      <c r="CB556" s="75"/>
    </row>
    <row r="557" spans="1:80" ht="9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  <c r="AG557" s="75"/>
      <c r="AH557" s="75"/>
      <c r="AI557" s="75"/>
      <c r="AJ557" s="75"/>
      <c r="AK557" s="75"/>
      <c r="AL557" s="75"/>
      <c r="AM557" s="75"/>
      <c r="AN557" s="75"/>
      <c r="AO557" s="75"/>
      <c r="AP557" s="75"/>
      <c r="AQ557" s="75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  <c r="BS557" s="75"/>
      <c r="BT557" s="75"/>
      <c r="BU557" s="75"/>
      <c r="BV557" s="75"/>
      <c r="BW557" s="75"/>
      <c r="BX557" s="75"/>
      <c r="BY557" s="75"/>
      <c r="BZ557" s="75"/>
      <c r="CA557" s="75"/>
      <c r="CB557" s="75"/>
    </row>
    <row r="558" spans="1:80" ht="9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5"/>
      <c r="AJ558" s="75"/>
      <c r="AK558" s="75"/>
      <c r="AL558" s="75"/>
      <c r="AM558" s="75"/>
      <c r="AN558" s="75"/>
      <c r="AO558" s="75"/>
      <c r="AP558" s="75"/>
      <c r="AQ558" s="75"/>
      <c r="AR558" s="75"/>
      <c r="AS558" s="75"/>
      <c r="AT558" s="75"/>
      <c r="AU558" s="75"/>
      <c r="AV558" s="75"/>
      <c r="AW558" s="75"/>
      <c r="AX558" s="75"/>
      <c r="AY558" s="75"/>
      <c r="AZ558" s="75"/>
      <c r="BA558" s="75"/>
      <c r="BB558" s="75"/>
      <c r="BC558" s="75"/>
      <c r="BD558" s="75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  <c r="BS558" s="75"/>
      <c r="BT558" s="75"/>
      <c r="BU558" s="75"/>
      <c r="BV558" s="75"/>
      <c r="BW558" s="75"/>
      <c r="BX558" s="75"/>
      <c r="BY558" s="75"/>
      <c r="BZ558" s="75"/>
      <c r="CA558" s="75"/>
      <c r="CB558" s="75"/>
    </row>
    <row r="559" spans="1:80" ht="9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  <c r="AH559" s="75"/>
      <c r="AI559" s="75"/>
      <c r="AJ559" s="75"/>
      <c r="AK559" s="75"/>
      <c r="AL559" s="75"/>
      <c r="AM559" s="75"/>
      <c r="AN559" s="75"/>
      <c r="AO559" s="75"/>
      <c r="AP559" s="75"/>
      <c r="AQ559" s="75"/>
      <c r="AR559" s="75"/>
      <c r="AS559" s="75"/>
      <c r="AT559" s="75"/>
      <c r="AU559" s="75"/>
      <c r="AV559" s="75"/>
      <c r="AW559" s="75"/>
      <c r="AX559" s="75"/>
      <c r="AY559" s="75"/>
      <c r="AZ559" s="75"/>
      <c r="BA559" s="75"/>
      <c r="BB559" s="75"/>
      <c r="BC559" s="75"/>
      <c r="BD559" s="75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  <c r="BS559" s="75"/>
      <c r="BT559" s="75"/>
      <c r="BU559" s="75"/>
      <c r="BV559" s="75"/>
      <c r="BW559" s="75"/>
      <c r="BX559" s="75"/>
      <c r="BY559" s="75"/>
      <c r="BZ559" s="75"/>
      <c r="CA559" s="75"/>
      <c r="CB559" s="75"/>
    </row>
    <row r="560" spans="1:80" ht="9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  <c r="AG560" s="75"/>
      <c r="AH560" s="75"/>
      <c r="AI560" s="75"/>
      <c r="AJ560" s="75"/>
      <c r="AK560" s="75"/>
      <c r="AL560" s="75"/>
      <c r="AM560" s="75"/>
      <c r="AN560" s="75"/>
      <c r="AO560" s="75"/>
      <c r="AP560" s="75"/>
      <c r="AQ560" s="75"/>
      <c r="AR560" s="75"/>
      <c r="AS560" s="75"/>
      <c r="AT560" s="75"/>
      <c r="AU560" s="75"/>
      <c r="AV560" s="75"/>
      <c r="AW560" s="75"/>
      <c r="AX560" s="75"/>
      <c r="AY560" s="75"/>
      <c r="AZ560" s="75"/>
      <c r="BA560" s="75"/>
      <c r="BB560" s="75"/>
      <c r="BC560" s="75"/>
      <c r="BD560" s="75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  <c r="BS560" s="75"/>
      <c r="BT560" s="75"/>
      <c r="BU560" s="75"/>
      <c r="BV560" s="75"/>
      <c r="BW560" s="75"/>
      <c r="BX560" s="75"/>
      <c r="BY560" s="75"/>
      <c r="BZ560" s="75"/>
      <c r="CA560" s="75"/>
      <c r="CB560" s="75"/>
    </row>
    <row r="561" spans="1:80" ht="9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  <c r="AG561" s="75"/>
      <c r="AH561" s="75"/>
      <c r="AI561" s="75"/>
      <c r="AJ561" s="75"/>
      <c r="AK561" s="75"/>
      <c r="AL561" s="75"/>
      <c r="AM561" s="75"/>
      <c r="AN561" s="75"/>
      <c r="AO561" s="75"/>
      <c r="AP561" s="75"/>
      <c r="AQ561" s="75"/>
      <c r="AR561" s="75"/>
      <c r="AS561" s="75"/>
      <c r="AT561" s="75"/>
      <c r="AU561" s="75"/>
      <c r="AV561" s="75"/>
      <c r="AW561" s="75"/>
      <c r="AX561" s="75"/>
      <c r="AY561" s="75"/>
      <c r="AZ561" s="75"/>
      <c r="BA561" s="75"/>
      <c r="BB561" s="75"/>
      <c r="BC561" s="75"/>
      <c r="BD561" s="75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  <c r="BS561" s="75"/>
      <c r="BT561" s="75"/>
      <c r="BU561" s="75"/>
      <c r="BV561" s="75"/>
      <c r="BW561" s="75"/>
      <c r="BX561" s="75"/>
      <c r="BY561" s="75"/>
      <c r="BZ561" s="75"/>
      <c r="CA561" s="75"/>
      <c r="CB561" s="75"/>
    </row>
    <row r="562" spans="1:80" ht="9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  <c r="AS562" s="75"/>
      <c r="AT562" s="75"/>
      <c r="AU562" s="75"/>
      <c r="AV562" s="75"/>
      <c r="AW562" s="75"/>
      <c r="AX562" s="75"/>
      <c r="AY562" s="75"/>
      <c r="AZ562" s="75"/>
      <c r="BA562" s="75"/>
      <c r="BB562" s="75"/>
      <c r="BC562" s="75"/>
      <c r="BD562" s="75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  <c r="BS562" s="75"/>
      <c r="BT562" s="75"/>
      <c r="BU562" s="75"/>
      <c r="BV562" s="75"/>
      <c r="BW562" s="75"/>
      <c r="BX562" s="75"/>
      <c r="BY562" s="75"/>
      <c r="BZ562" s="75"/>
      <c r="CA562" s="75"/>
      <c r="CB562" s="75"/>
    </row>
    <row r="563" spans="1:80" ht="9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  <c r="AS563" s="75"/>
      <c r="AT563" s="75"/>
      <c r="AU563" s="75"/>
      <c r="AV563" s="75"/>
      <c r="AW563" s="75"/>
      <c r="AX563" s="75"/>
      <c r="AY563" s="75"/>
      <c r="AZ563" s="75"/>
      <c r="BA563" s="75"/>
      <c r="BB563" s="75"/>
      <c r="BC563" s="75"/>
      <c r="BD563" s="75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  <c r="BS563" s="75"/>
      <c r="BT563" s="75"/>
      <c r="BU563" s="75"/>
      <c r="BV563" s="75"/>
      <c r="BW563" s="75"/>
      <c r="BX563" s="75"/>
      <c r="BY563" s="75"/>
      <c r="BZ563" s="75"/>
      <c r="CA563" s="75"/>
      <c r="CB563" s="75"/>
    </row>
    <row r="564" spans="1:80" ht="9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  <c r="AG564" s="75"/>
      <c r="AH564" s="75"/>
      <c r="AI564" s="75"/>
      <c r="AJ564" s="75"/>
      <c r="AK564" s="75"/>
      <c r="AL564" s="75"/>
      <c r="AM564" s="75"/>
      <c r="AN564" s="75"/>
      <c r="AO564" s="75"/>
      <c r="AP564" s="75"/>
      <c r="AQ564" s="75"/>
      <c r="AR564" s="75"/>
      <c r="AS564" s="75"/>
      <c r="AT564" s="75"/>
      <c r="AU564" s="75"/>
      <c r="AV564" s="75"/>
      <c r="AW564" s="75"/>
      <c r="AX564" s="75"/>
      <c r="AY564" s="75"/>
      <c r="AZ564" s="75"/>
      <c r="BA564" s="75"/>
      <c r="BB564" s="75"/>
      <c r="BC564" s="75"/>
      <c r="BD564" s="75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  <c r="BS564" s="75"/>
      <c r="BT564" s="75"/>
      <c r="BU564" s="75"/>
      <c r="BV564" s="75"/>
      <c r="BW564" s="75"/>
      <c r="BX564" s="75"/>
      <c r="BY564" s="75"/>
      <c r="BZ564" s="75"/>
      <c r="CA564" s="75"/>
      <c r="CB564" s="75"/>
    </row>
    <row r="565" spans="1:80" ht="9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75"/>
      <c r="AK565" s="75"/>
      <c r="AL565" s="75"/>
      <c r="AM565" s="75"/>
      <c r="AN565" s="75"/>
      <c r="AO565" s="75"/>
      <c r="AP565" s="75"/>
      <c r="AQ565" s="75"/>
      <c r="AR565" s="75"/>
      <c r="AS565" s="75"/>
      <c r="AT565" s="75"/>
      <c r="AU565" s="75"/>
      <c r="AV565" s="75"/>
      <c r="AW565" s="75"/>
      <c r="AX565" s="75"/>
      <c r="AY565" s="75"/>
      <c r="AZ565" s="75"/>
      <c r="BA565" s="75"/>
      <c r="BB565" s="75"/>
      <c r="BC565" s="75"/>
      <c r="BD565" s="75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  <c r="BS565" s="75"/>
      <c r="BT565" s="75"/>
      <c r="BU565" s="75"/>
      <c r="BV565" s="75"/>
      <c r="BW565" s="75"/>
      <c r="BX565" s="75"/>
      <c r="BY565" s="75"/>
      <c r="BZ565" s="75"/>
      <c r="CA565" s="75"/>
      <c r="CB565" s="75"/>
    </row>
    <row r="566" spans="1:80" ht="9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  <c r="AS566" s="75"/>
      <c r="AT566" s="75"/>
      <c r="AU566" s="75"/>
      <c r="AV566" s="75"/>
      <c r="AW566" s="75"/>
      <c r="AX566" s="75"/>
      <c r="AY566" s="75"/>
      <c r="AZ566" s="75"/>
      <c r="BA566" s="75"/>
      <c r="BB566" s="75"/>
      <c r="BC566" s="75"/>
      <c r="BD566" s="75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  <c r="BS566" s="75"/>
      <c r="BT566" s="75"/>
      <c r="BU566" s="75"/>
      <c r="BV566" s="75"/>
      <c r="BW566" s="75"/>
      <c r="BX566" s="75"/>
      <c r="BY566" s="75"/>
      <c r="BZ566" s="75"/>
      <c r="CA566" s="75"/>
      <c r="CB566" s="75"/>
    </row>
    <row r="567" spans="1:80" ht="9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  <c r="BS567" s="75"/>
      <c r="BT567" s="75"/>
      <c r="BU567" s="75"/>
      <c r="BV567" s="75"/>
      <c r="BW567" s="75"/>
      <c r="BX567" s="75"/>
      <c r="BY567" s="75"/>
      <c r="BZ567" s="75"/>
      <c r="CA567" s="75"/>
      <c r="CB567" s="75"/>
    </row>
    <row r="568" spans="1:80" ht="9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5"/>
      <c r="AJ568" s="75"/>
      <c r="AK568" s="75"/>
      <c r="AL568" s="75"/>
      <c r="AM568" s="75"/>
      <c r="AN568" s="75"/>
      <c r="AO568" s="75"/>
      <c r="AP568" s="75"/>
      <c r="AQ568" s="75"/>
      <c r="AR568" s="75"/>
      <c r="AS568" s="75"/>
      <c r="AT568" s="75"/>
      <c r="AU568" s="75"/>
      <c r="AV568" s="75"/>
      <c r="AW568" s="75"/>
      <c r="AX568" s="75"/>
      <c r="AY568" s="75"/>
      <c r="AZ568" s="75"/>
      <c r="BA568" s="75"/>
      <c r="BB568" s="75"/>
      <c r="BC568" s="75"/>
      <c r="BD568" s="75"/>
      <c r="BE568" s="75"/>
      <c r="BF568" s="75"/>
      <c r="BG568" s="75"/>
      <c r="BH568" s="75"/>
      <c r="BI568" s="75"/>
      <c r="BJ568" s="75"/>
      <c r="BK568" s="75"/>
      <c r="BL568" s="75"/>
      <c r="BM568" s="75"/>
      <c r="BN568" s="75"/>
      <c r="BO568" s="75"/>
      <c r="BP568" s="75"/>
      <c r="BQ568" s="75"/>
      <c r="BR568" s="75"/>
      <c r="BS568" s="75"/>
      <c r="BT568" s="75"/>
      <c r="BU568" s="75"/>
      <c r="BV568" s="75"/>
      <c r="BW568" s="75"/>
      <c r="BX568" s="75"/>
      <c r="BY568" s="75"/>
      <c r="BZ568" s="75"/>
      <c r="CA568" s="75"/>
      <c r="CB568" s="75"/>
    </row>
    <row r="569" spans="1:80" ht="9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  <c r="AS569" s="75"/>
      <c r="AT569" s="75"/>
      <c r="AU569" s="75"/>
      <c r="AV569" s="75"/>
      <c r="AW569" s="75"/>
      <c r="AX569" s="75"/>
      <c r="AY569" s="75"/>
      <c r="AZ569" s="75"/>
      <c r="BA569" s="75"/>
      <c r="BB569" s="75"/>
      <c r="BC569" s="75"/>
      <c r="BD569" s="75"/>
      <c r="BE569" s="75"/>
      <c r="BF569" s="75"/>
      <c r="BG569" s="75"/>
      <c r="BH569" s="75"/>
      <c r="BI569" s="75"/>
      <c r="BJ569" s="75"/>
      <c r="BK569" s="75"/>
      <c r="BL569" s="75"/>
      <c r="BM569" s="75"/>
      <c r="BN569" s="75"/>
      <c r="BO569" s="75"/>
      <c r="BP569" s="75"/>
      <c r="BQ569" s="75"/>
      <c r="BR569" s="75"/>
      <c r="BS569" s="75"/>
      <c r="BT569" s="75"/>
      <c r="BU569" s="75"/>
      <c r="BV569" s="75"/>
      <c r="BW569" s="75"/>
      <c r="BX569" s="75"/>
      <c r="BY569" s="75"/>
      <c r="BZ569" s="75"/>
      <c r="CA569" s="75"/>
      <c r="CB569" s="75"/>
    </row>
    <row r="570" spans="1:80" ht="9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  <c r="AG570" s="75"/>
      <c r="AH570" s="75"/>
      <c r="AI570" s="75"/>
      <c r="AJ570" s="75"/>
      <c r="AK570" s="75"/>
      <c r="AL570" s="75"/>
      <c r="AM570" s="75"/>
      <c r="AN570" s="75"/>
      <c r="AO570" s="75"/>
      <c r="AP570" s="75"/>
      <c r="AQ570" s="75"/>
      <c r="AR570" s="75"/>
      <c r="AS570" s="75"/>
      <c r="AT570" s="75"/>
      <c r="AU570" s="75"/>
      <c r="AV570" s="75"/>
      <c r="AW570" s="75"/>
      <c r="AX570" s="75"/>
      <c r="AY570" s="75"/>
      <c r="AZ570" s="75"/>
      <c r="BA570" s="75"/>
      <c r="BB570" s="75"/>
      <c r="BC570" s="75"/>
      <c r="BD570" s="75"/>
      <c r="BE570" s="75"/>
      <c r="BF570" s="75"/>
      <c r="BG570" s="75"/>
      <c r="BH570" s="75"/>
      <c r="BI570" s="75"/>
      <c r="BJ570" s="75"/>
      <c r="BK570" s="75"/>
      <c r="BL570" s="75"/>
      <c r="BM570" s="75"/>
      <c r="BN570" s="75"/>
      <c r="BO570" s="75"/>
      <c r="BP570" s="75"/>
      <c r="BQ570" s="75"/>
      <c r="BR570" s="75"/>
      <c r="BS570" s="75"/>
      <c r="BT570" s="75"/>
      <c r="BU570" s="75"/>
      <c r="BV570" s="75"/>
      <c r="BW570" s="75"/>
      <c r="BX570" s="75"/>
      <c r="BY570" s="75"/>
      <c r="BZ570" s="75"/>
      <c r="CA570" s="75"/>
      <c r="CB570" s="75"/>
    </row>
    <row r="571" spans="1:80" ht="9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  <c r="AG571" s="75"/>
      <c r="AH571" s="75"/>
      <c r="AI571" s="75"/>
      <c r="AJ571" s="75"/>
      <c r="AK571" s="75"/>
      <c r="AL571" s="75"/>
      <c r="AM571" s="75"/>
      <c r="AN571" s="75"/>
      <c r="AO571" s="75"/>
      <c r="AP571" s="75"/>
      <c r="AQ571" s="75"/>
      <c r="AR571" s="75"/>
      <c r="AS571" s="75"/>
      <c r="AT571" s="75"/>
      <c r="AU571" s="75"/>
      <c r="AV571" s="75"/>
      <c r="AW571" s="75"/>
      <c r="AX571" s="75"/>
      <c r="AY571" s="75"/>
      <c r="AZ571" s="75"/>
      <c r="BA571" s="75"/>
      <c r="BB571" s="75"/>
      <c r="BC571" s="75"/>
      <c r="BD571" s="75"/>
      <c r="BE571" s="75"/>
      <c r="BF571" s="75"/>
      <c r="BG571" s="75"/>
      <c r="BH571" s="75"/>
      <c r="BI571" s="75"/>
      <c r="BJ571" s="75"/>
      <c r="BK571" s="75"/>
      <c r="BL571" s="75"/>
      <c r="BM571" s="75"/>
      <c r="BN571" s="75"/>
      <c r="BO571" s="75"/>
      <c r="BP571" s="75"/>
      <c r="BQ571" s="75"/>
      <c r="BR571" s="75"/>
      <c r="BS571" s="75"/>
      <c r="BT571" s="75"/>
      <c r="BU571" s="75"/>
      <c r="BV571" s="75"/>
      <c r="BW571" s="75"/>
      <c r="BX571" s="75"/>
      <c r="BY571" s="75"/>
      <c r="BZ571" s="75"/>
      <c r="CA571" s="75"/>
      <c r="CB571" s="75"/>
    </row>
    <row r="572" spans="1:80" ht="9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  <c r="AG572" s="75"/>
      <c r="AH572" s="75"/>
      <c r="AI572" s="75"/>
      <c r="AJ572" s="75"/>
      <c r="AK572" s="75"/>
      <c r="AL572" s="75"/>
      <c r="AM572" s="75"/>
      <c r="AN572" s="75"/>
      <c r="AO572" s="75"/>
      <c r="AP572" s="75"/>
      <c r="AQ572" s="75"/>
      <c r="AR572" s="75"/>
      <c r="AS572" s="75"/>
      <c r="AT572" s="75"/>
      <c r="AU572" s="75"/>
      <c r="AV572" s="75"/>
      <c r="AW572" s="75"/>
      <c r="AX572" s="75"/>
      <c r="AY572" s="75"/>
      <c r="AZ572" s="75"/>
      <c r="BA572" s="75"/>
      <c r="BB572" s="75"/>
      <c r="BC572" s="75"/>
      <c r="BD572" s="75"/>
      <c r="BE572" s="75"/>
      <c r="BF572" s="75"/>
      <c r="BG572" s="75"/>
      <c r="BH572" s="75"/>
      <c r="BI572" s="75"/>
      <c r="BJ572" s="75"/>
      <c r="BK572" s="75"/>
      <c r="BL572" s="75"/>
      <c r="BM572" s="75"/>
      <c r="BN572" s="75"/>
      <c r="BO572" s="75"/>
      <c r="BP572" s="75"/>
      <c r="BQ572" s="75"/>
      <c r="BR572" s="75"/>
      <c r="BS572" s="75"/>
      <c r="BT572" s="75"/>
      <c r="BU572" s="75"/>
      <c r="BV572" s="75"/>
      <c r="BW572" s="75"/>
      <c r="BX572" s="75"/>
      <c r="BY572" s="75"/>
      <c r="BZ572" s="75"/>
      <c r="CA572" s="75"/>
      <c r="CB572" s="75"/>
    </row>
    <row r="573" spans="1:80" ht="9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5"/>
      <c r="AL573" s="75"/>
      <c r="AM573" s="75"/>
      <c r="AN573" s="75"/>
      <c r="AO573" s="75"/>
      <c r="AP573" s="75"/>
      <c r="AQ573" s="75"/>
      <c r="AR573" s="75"/>
      <c r="AS573" s="75"/>
      <c r="AT573" s="75"/>
      <c r="AU573" s="75"/>
      <c r="AV573" s="75"/>
      <c r="AW573" s="75"/>
      <c r="AX573" s="75"/>
      <c r="AY573" s="75"/>
      <c r="AZ573" s="75"/>
      <c r="BA573" s="75"/>
      <c r="BB573" s="75"/>
      <c r="BC573" s="75"/>
      <c r="BD573" s="75"/>
      <c r="BE573" s="75"/>
      <c r="BF573" s="75"/>
      <c r="BG573" s="75"/>
      <c r="BH573" s="75"/>
      <c r="BI573" s="75"/>
      <c r="BJ573" s="75"/>
      <c r="BK573" s="75"/>
      <c r="BL573" s="75"/>
      <c r="BM573" s="75"/>
      <c r="BN573" s="75"/>
      <c r="BO573" s="75"/>
      <c r="BP573" s="75"/>
      <c r="BQ573" s="75"/>
      <c r="BR573" s="75"/>
      <c r="BS573" s="75"/>
      <c r="BT573" s="75"/>
      <c r="BU573" s="75"/>
      <c r="BV573" s="75"/>
      <c r="BW573" s="75"/>
      <c r="BX573" s="75"/>
      <c r="BY573" s="75"/>
      <c r="BZ573" s="75"/>
      <c r="CA573" s="75"/>
      <c r="CB573" s="75"/>
    </row>
    <row r="574" spans="1:80" ht="9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  <c r="AH574" s="75"/>
      <c r="AI574" s="75"/>
      <c r="AJ574" s="75"/>
      <c r="AK574" s="75"/>
      <c r="AL574" s="75"/>
      <c r="AM574" s="75"/>
      <c r="AN574" s="75"/>
      <c r="AO574" s="75"/>
      <c r="AP574" s="75"/>
      <c r="AQ574" s="75"/>
      <c r="AR574" s="75"/>
      <c r="AS574" s="75"/>
      <c r="AT574" s="75"/>
      <c r="AU574" s="75"/>
      <c r="AV574" s="75"/>
      <c r="AW574" s="75"/>
      <c r="AX574" s="75"/>
      <c r="AY574" s="75"/>
      <c r="AZ574" s="75"/>
      <c r="BA574" s="75"/>
      <c r="BB574" s="75"/>
      <c r="BC574" s="75"/>
      <c r="BD574" s="75"/>
      <c r="BE574" s="75"/>
      <c r="BF574" s="75"/>
      <c r="BG574" s="75"/>
      <c r="BH574" s="75"/>
      <c r="BI574" s="75"/>
      <c r="BJ574" s="75"/>
      <c r="BK574" s="75"/>
      <c r="BL574" s="75"/>
      <c r="BM574" s="75"/>
      <c r="BN574" s="75"/>
      <c r="BO574" s="75"/>
      <c r="BP574" s="75"/>
      <c r="BQ574" s="75"/>
      <c r="BR574" s="75"/>
      <c r="BS574" s="75"/>
      <c r="BT574" s="75"/>
      <c r="BU574" s="75"/>
      <c r="BV574" s="75"/>
      <c r="BW574" s="75"/>
      <c r="BX574" s="75"/>
      <c r="BY574" s="75"/>
      <c r="BZ574" s="75"/>
      <c r="CA574" s="75"/>
      <c r="CB574" s="75"/>
    </row>
    <row r="575" spans="1:80" ht="9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  <c r="AG575" s="75"/>
      <c r="AH575" s="75"/>
      <c r="AI575" s="75"/>
      <c r="AJ575" s="75"/>
      <c r="AK575" s="75"/>
      <c r="AL575" s="75"/>
      <c r="AM575" s="75"/>
      <c r="AN575" s="75"/>
      <c r="AO575" s="75"/>
      <c r="AP575" s="75"/>
      <c r="AQ575" s="75"/>
      <c r="AR575" s="75"/>
      <c r="AS575" s="75"/>
      <c r="AT575" s="75"/>
      <c r="AU575" s="75"/>
      <c r="AV575" s="75"/>
      <c r="AW575" s="75"/>
      <c r="AX575" s="75"/>
      <c r="AY575" s="75"/>
      <c r="AZ575" s="75"/>
      <c r="BA575" s="75"/>
      <c r="BB575" s="75"/>
      <c r="BC575" s="75"/>
      <c r="BD575" s="75"/>
      <c r="BE575" s="75"/>
      <c r="BF575" s="75"/>
      <c r="BG575" s="75"/>
      <c r="BH575" s="75"/>
      <c r="BI575" s="75"/>
      <c r="BJ575" s="75"/>
      <c r="BK575" s="75"/>
      <c r="BL575" s="75"/>
      <c r="BM575" s="75"/>
      <c r="BN575" s="75"/>
      <c r="BO575" s="75"/>
      <c r="BP575" s="75"/>
      <c r="BQ575" s="75"/>
      <c r="BR575" s="75"/>
      <c r="BS575" s="75"/>
      <c r="BT575" s="75"/>
      <c r="BU575" s="75"/>
      <c r="BV575" s="75"/>
      <c r="BW575" s="75"/>
      <c r="BX575" s="75"/>
      <c r="BY575" s="75"/>
      <c r="BZ575" s="75"/>
      <c r="CA575" s="75"/>
      <c r="CB575" s="75"/>
    </row>
    <row r="576" spans="1:80" ht="9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75"/>
      <c r="AW576" s="75"/>
      <c r="AX576" s="75"/>
      <c r="AY576" s="75"/>
      <c r="AZ576" s="75"/>
      <c r="BA576" s="75"/>
      <c r="BB576" s="75"/>
      <c r="BC576" s="75"/>
      <c r="BD576" s="75"/>
      <c r="BE576" s="75"/>
      <c r="BF576" s="75"/>
      <c r="BG576" s="75"/>
      <c r="BH576" s="75"/>
      <c r="BI576" s="75"/>
      <c r="BJ576" s="75"/>
      <c r="BK576" s="75"/>
      <c r="BL576" s="75"/>
      <c r="BM576" s="75"/>
      <c r="BN576" s="75"/>
      <c r="BO576" s="75"/>
      <c r="BP576" s="75"/>
      <c r="BQ576" s="75"/>
      <c r="BR576" s="75"/>
      <c r="BS576" s="75"/>
      <c r="BT576" s="75"/>
      <c r="BU576" s="75"/>
      <c r="BV576" s="75"/>
      <c r="BW576" s="75"/>
      <c r="BX576" s="75"/>
      <c r="BY576" s="75"/>
      <c r="BZ576" s="75"/>
      <c r="CA576" s="75"/>
      <c r="CB576" s="75"/>
    </row>
    <row r="577" spans="1:80" ht="9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/>
      <c r="AS577" s="75"/>
      <c r="AT577" s="75"/>
      <c r="AU577" s="75"/>
      <c r="AV577" s="75"/>
      <c r="AW577" s="75"/>
      <c r="AX577" s="75"/>
      <c r="AY577" s="75"/>
      <c r="AZ577" s="75"/>
      <c r="BA577" s="75"/>
      <c r="BB577" s="75"/>
      <c r="BC577" s="75"/>
      <c r="BD577" s="75"/>
      <c r="BE577" s="75"/>
      <c r="BF577" s="75"/>
      <c r="BG577" s="75"/>
      <c r="BH577" s="75"/>
      <c r="BI577" s="75"/>
      <c r="BJ577" s="75"/>
      <c r="BK577" s="75"/>
      <c r="BL577" s="75"/>
      <c r="BM577" s="75"/>
      <c r="BN577" s="75"/>
      <c r="BO577" s="75"/>
      <c r="BP577" s="75"/>
      <c r="BQ577" s="75"/>
      <c r="BR577" s="75"/>
      <c r="BS577" s="75"/>
      <c r="BT577" s="75"/>
      <c r="BU577" s="75"/>
      <c r="BV577" s="75"/>
      <c r="BW577" s="75"/>
      <c r="BX577" s="75"/>
      <c r="BY577" s="75"/>
      <c r="BZ577" s="75"/>
      <c r="CA577" s="75"/>
      <c r="CB577" s="75"/>
    </row>
    <row r="578" spans="1:80" ht="9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  <c r="AS578" s="75"/>
      <c r="AT578" s="75"/>
      <c r="AU578" s="75"/>
      <c r="AV578" s="75"/>
      <c r="AW578" s="75"/>
      <c r="AX578" s="75"/>
      <c r="AY578" s="75"/>
      <c r="AZ578" s="75"/>
      <c r="BA578" s="75"/>
      <c r="BB578" s="75"/>
      <c r="BC578" s="75"/>
      <c r="BD578" s="75"/>
      <c r="BE578" s="75"/>
      <c r="BF578" s="75"/>
      <c r="BG578" s="75"/>
      <c r="BH578" s="75"/>
      <c r="BI578" s="75"/>
      <c r="BJ578" s="75"/>
      <c r="BK578" s="75"/>
      <c r="BL578" s="75"/>
      <c r="BM578" s="75"/>
      <c r="BN578" s="75"/>
      <c r="BO578" s="75"/>
      <c r="BP578" s="75"/>
      <c r="BQ578" s="75"/>
      <c r="BR578" s="75"/>
      <c r="BS578" s="75"/>
      <c r="BT578" s="75"/>
      <c r="BU578" s="75"/>
      <c r="BV578" s="75"/>
      <c r="BW578" s="75"/>
      <c r="BX578" s="75"/>
      <c r="BY578" s="75"/>
      <c r="BZ578" s="75"/>
      <c r="CA578" s="75"/>
      <c r="CB578" s="75"/>
    </row>
    <row r="579" spans="1:80" ht="9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  <c r="AG579" s="75"/>
      <c r="AH579" s="75"/>
      <c r="AI579" s="75"/>
      <c r="AJ579" s="75"/>
      <c r="AK579" s="75"/>
      <c r="AL579" s="75"/>
      <c r="AM579" s="75"/>
      <c r="AN579" s="75"/>
      <c r="AO579" s="75"/>
      <c r="AP579" s="75"/>
      <c r="AQ579" s="75"/>
      <c r="AR579" s="75"/>
      <c r="AS579" s="75"/>
      <c r="AT579" s="75"/>
      <c r="AU579" s="75"/>
      <c r="AV579" s="75"/>
      <c r="AW579" s="75"/>
      <c r="AX579" s="75"/>
      <c r="AY579" s="75"/>
      <c r="AZ579" s="75"/>
      <c r="BA579" s="75"/>
      <c r="BB579" s="75"/>
      <c r="BC579" s="75"/>
      <c r="BD579" s="75"/>
      <c r="BE579" s="75"/>
      <c r="BF579" s="75"/>
      <c r="BG579" s="75"/>
      <c r="BH579" s="75"/>
      <c r="BI579" s="75"/>
      <c r="BJ579" s="75"/>
      <c r="BK579" s="75"/>
      <c r="BL579" s="75"/>
      <c r="BM579" s="75"/>
      <c r="BN579" s="75"/>
      <c r="BO579" s="75"/>
      <c r="BP579" s="75"/>
      <c r="BQ579" s="75"/>
      <c r="BR579" s="75"/>
      <c r="BS579" s="75"/>
      <c r="BT579" s="75"/>
      <c r="BU579" s="75"/>
      <c r="BV579" s="75"/>
      <c r="BW579" s="75"/>
      <c r="BX579" s="75"/>
      <c r="BY579" s="75"/>
      <c r="BZ579" s="75"/>
      <c r="CA579" s="75"/>
      <c r="CB579" s="75"/>
    </row>
    <row r="580" spans="1:80" ht="9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  <c r="AN580" s="75"/>
      <c r="AO580" s="75"/>
      <c r="AP580" s="75"/>
      <c r="AQ580" s="75"/>
      <c r="AR580" s="75"/>
      <c r="AS580" s="75"/>
      <c r="AT580" s="75"/>
      <c r="AU580" s="75"/>
      <c r="AV580" s="75"/>
      <c r="AW580" s="75"/>
      <c r="AX580" s="75"/>
      <c r="AY580" s="75"/>
      <c r="AZ580" s="75"/>
      <c r="BA580" s="75"/>
      <c r="BB580" s="75"/>
      <c r="BC580" s="75"/>
      <c r="BD580" s="75"/>
      <c r="BE580" s="75"/>
      <c r="BF580" s="75"/>
      <c r="BG580" s="75"/>
      <c r="BH580" s="75"/>
      <c r="BI580" s="75"/>
      <c r="BJ580" s="75"/>
      <c r="BK580" s="75"/>
      <c r="BL580" s="75"/>
      <c r="BM580" s="75"/>
      <c r="BN580" s="75"/>
      <c r="BO580" s="75"/>
      <c r="BP580" s="75"/>
      <c r="BQ580" s="75"/>
      <c r="BR580" s="75"/>
      <c r="BS580" s="75"/>
      <c r="BT580" s="75"/>
      <c r="BU580" s="75"/>
      <c r="BV580" s="75"/>
      <c r="BW580" s="75"/>
      <c r="BX580" s="75"/>
      <c r="BY580" s="75"/>
      <c r="BZ580" s="75"/>
      <c r="CA580" s="75"/>
      <c r="CB580" s="75"/>
    </row>
    <row r="581" spans="1:80" ht="9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  <c r="AG581" s="75"/>
      <c r="AH581" s="75"/>
      <c r="AI581" s="75"/>
      <c r="AJ581" s="75"/>
      <c r="AK581" s="75"/>
      <c r="AL581" s="75"/>
      <c r="AM581" s="75"/>
      <c r="AN581" s="75"/>
      <c r="AO581" s="75"/>
      <c r="AP581" s="75"/>
      <c r="AQ581" s="75"/>
      <c r="AR581" s="75"/>
      <c r="AS581" s="75"/>
      <c r="AT581" s="75"/>
      <c r="AU581" s="75"/>
      <c r="AV581" s="75"/>
      <c r="AW581" s="75"/>
      <c r="AX581" s="75"/>
      <c r="AY581" s="75"/>
      <c r="AZ581" s="75"/>
      <c r="BA581" s="75"/>
      <c r="BB581" s="75"/>
      <c r="BC581" s="75"/>
      <c r="BD581" s="75"/>
      <c r="BE581" s="75"/>
      <c r="BF581" s="75"/>
      <c r="BG581" s="75"/>
      <c r="BH581" s="75"/>
      <c r="BI581" s="75"/>
      <c r="BJ581" s="75"/>
      <c r="BK581" s="75"/>
      <c r="BL581" s="75"/>
      <c r="BM581" s="75"/>
      <c r="BN581" s="75"/>
      <c r="BO581" s="75"/>
      <c r="BP581" s="75"/>
      <c r="BQ581" s="75"/>
      <c r="BR581" s="75"/>
      <c r="BS581" s="75"/>
      <c r="BT581" s="75"/>
      <c r="BU581" s="75"/>
      <c r="BV581" s="75"/>
      <c r="BW581" s="75"/>
      <c r="BX581" s="75"/>
      <c r="BY581" s="75"/>
      <c r="BZ581" s="75"/>
      <c r="CA581" s="75"/>
      <c r="CB581" s="75"/>
    </row>
    <row r="582" spans="1:80" ht="9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  <c r="AS582" s="75"/>
      <c r="AT582" s="75"/>
      <c r="AU582" s="75"/>
      <c r="AV582" s="75"/>
      <c r="AW582" s="75"/>
      <c r="AX582" s="75"/>
      <c r="AY582" s="75"/>
      <c r="AZ582" s="75"/>
      <c r="BA582" s="75"/>
      <c r="BB582" s="75"/>
      <c r="BC582" s="75"/>
      <c r="BD582" s="75"/>
      <c r="BE582" s="75"/>
      <c r="BF582" s="75"/>
      <c r="BG582" s="75"/>
      <c r="BH582" s="75"/>
      <c r="BI582" s="75"/>
      <c r="BJ582" s="75"/>
      <c r="BK582" s="75"/>
      <c r="BL582" s="75"/>
      <c r="BM582" s="75"/>
      <c r="BN582" s="75"/>
      <c r="BO582" s="75"/>
      <c r="BP582" s="75"/>
      <c r="BQ582" s="75"/>
      <c r="BR582" s="75"/>
      <c r="BS582" s="75"/>
      <c r="BT582" s="75"/>
      <c r="BU582" s="75"/>
      <c r="BV582" s="75"/>
      <c r="BW582" s="75"/>
      <c r="BX582" s="75"/>
      <c r="BY582" s="75"/>
      <c r="BZ582" s="75"/>
      <c r="CA582" s="75"/>
      <c r="CB582" s="75"/>
    </row>
    <row r="583" spans="1:80" ht="9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  <c r="AG583" s="75"/>
      <c r="AH583" s="75"/>
      <c r="AI583" s="75"/>
      <c r="AJ583" s="75"/>
      <c r="AK583" s="75"/>
      <c r="AL583" s="75"/>
      <c r="AM583" s="75"/>
      <c r="AN583" s="75"/>
      <c r="AO583" s="75"/>
      <c r="AP583" s="75"/>
      <c r="AQ583" s="75"/>
      <c r="AR583" s="75"/>
      <c r="AS583" s="75"/>
      <c r="AT583" s="75"/>
      <c r="AU583" s="75"/>
      <c r="AV583" s="75"/>
      <c r="AW583" s="75"/>
      <c r="AX583" s="75"/>
      <c r="AY583" s="75"/>
      <c r="AZ583" s="75"/>
      <c r="BA583" s="75"/>
      <c r="BB583" s="75"/>
      <c r="BC583" s="75"/>
      <c r="BD583" s="75"/>
      <c r="BE583" s="75"/>
      <c r="BF583" s="75"/>
      <c r="BG583" s="75"/>
      <c r="BH583" s="75"/>
      <c r="BI583" s="75"/>
      <c r="BJ583" s="75"/>
      <c r="BK583" s="75"/>
      <c r="BL583" s="75"/>
      <c r="BM583" s="75"/>
      <c r="BN583" s="75"/>
      <c r="BO583" s="75"/>
      <c r="BP583" s="75"/>
      <c r="BQ583" s="75"/>
      <c r="BR583" s="75"/>
      <c r="BS583" s="75"/>
      <c r="BT583" s="75"/>
      <c r="BU583" s="75"/>
      <c r="BV583" s="75"/>
      <c r="BW583" s="75"/>
      <c r="BX583" s="75"/>
      <c r="BY583" s="75"/>
      <c r="BZ583" s="75"/>
      <c r="CA583" s="75"/>
      <c r="CB583" s="75"/>
    </row>
    <row r="584" spans="1:80" ht="9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  <c r="AG584" s="75"/>
      <c r="AH584" s="75"/>
      <c r="AI584" s="75"/>
      <c r="AJ584" s="75"/>
      <c r="AK584" s="75"/>
      <c r="AL584" s="75"/>
      <c r="AM584" s="75"/>
      <c r="AN584" s="75"/>
      <c r="AO584" s="75"/>
      <c r="AP584" s="75"/>
      <c r="AQ584" s="75"/>
      <c r="AR584" s="75"/>
      <c r="AS584" s="75"/>
      <c r="AT584" s="75"/>
      <c r="AU584" s="75"/>
      <c r="AV584" s="75"/>
      <c r="AW584" s="75"/>
      <c r="AX584" s="75"/>
      <c r="AY584" s="75"/>
      <c r="AZ584" s="75"/>
      <c r="BA584" s="75"/>
      <c r="BB584" s="75"/>
      <c r="BC584" s="75"/>
      <c r="BD584" s="75"/>
      <c r="BE584" s="75"/>
      <c r="BF584" s="75"/>
      <c r="BG584" s="75"/>
      <c r="BH584" s="75"/>
      <c r="BI584" s="75"/>
      <c r="BJ584" s="75"/>
      <c r="BK584" s="75"/>
      <c r="BL584" s="75"/>
      <c r="BM584" s="75"/>
      <c r="BN584" s="75"/>
      <c r="BO584" s="75"/>
      <c r="BP584" s="75"/>
      <c r="BQ584" s="75"/>
      <c r="BR584" s="75"/>
      <c r="BS584" s="75"/>
      <c r="BT584" s="75"/>
      <c r="BU584" s="75"/>
      <c r="BV584" s="75"/>
      <c r="BW584" s="75"/>
      <c r="BX584" s="75"/>
      <c r="BY584" s="75"/>
      <c r="BZ584" s="75"/>
      <c r="CA584" s="75"/>
      <c r="CB584" s="75"/>
    </row>
    <row r="585" spans="1:80" ht="9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  <c r="AG585" s="75"/>
      <c r="AH585" s="75"/>
      <c r="AI585" s="75"/>
      <c r="AJ585" s="75"/>
      <c r="AK585" s="75"/>
      <c r="AL585" s="75"/>
      <c r="AM585" s="75"/>
      <c r="AN585" s="75"/>
      <c r="AO585" s="75"/>
      <c r="AP585" s="75"/>
      <c r="AQ585" s="75"/>
      <c r="AR585" s="75"/>
      <c r="AS585" s="75"/>
      <c r="AT585" s="75"/>
      <c r="AU585" s="75"/>
      <c r="AV585" s="75"/>
      <c r="AW585" s="75"/>
      <c r="AX585" s="75"/>
      <c r="AY585" s="75"/>
      <c r="AZ585" s="75"/>
      <c r="BA585" s="75"/>
      <c r="BB585" s="75"/>
      <c r="BC585" s="75"/>
      <c r="BD585" s="75"/>
      <c r="BE585" s="75"/>
      <c r="BF585" s="75"/>
      <c r="BG585" s="75"/>
      <c r="BH585" s="75"/>
      <c r="BI585" s="75"/>
      <c r="BJ585" s="75"/>
      <c r="BK585" s="75"/>
      <c r="BL585" s="75"/>
      <c r="BM585" s="75"/>
      <c r="BN585" s="75"/>
      <c r="BO585" s="75"/>
      <c r="BP585" s="75"/>
      <c r="BQ585" s="75"/>
      <c r="BR585" s="75"/>
      <c r="BS585" s="75"/>
      <c r="BT585" s="75"/>
      <c r="BU585" s="75"/>
      <c r="BV585" s="75"/>
      <c r="BW585" s="75"/>
      <c r="BX585" s="75"/>
      <c r="BY585" s="75"/>
      <c r="BZ585" s="75"/>
      <c r="CA585" s="75"/>
      <c r="CB585" s="75"/>
    </row>
    <row r="586" spans="1:80" ht="9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  <c r="AG586" s="75"/>
      <c r="AH586" s="75"/>
      <c r="AI586" s="75"/>
      <c r="AJ586" s="75"/>
      <c r="AK586" s="75"/>
      <c r="AL586" s="75"/>
      <c r="AM586" s="75"/>
      <c r="AN586" s="75"/>
      <c r="AO586" s="75"/>
      <c r="AP586" s="75"/>
      <c r="AQ586" s="75"/>
      <c r="AR586" s="75"/>
      <c r="AS586" s="75"/>
      <c r="AT586" s="75"/>
      <c r="AU586" s="75"/>
      <c r="AV586" s="75"/>
      <c r="AW586" s="75"/>
      <c r="AX586" s="75"/>
      <c r="AY586" s="75"/>
      <c r="AZ586" s="75"/>
      <c r="BA586" s="75"/>
      <c r="BB586" s="75"/>
      <c r="BC586" s="75"/>
      <c r="BD586" s="75"/>
      <c r="BE586" s="75"/>
      <c r="BF586" s="75"/>
      <c r="BG586" s="75"/>
      <c r="BH586" s="75"/>
      <c r="BI586" s="75"/>
      <c r="BJ586" s="75"/>
      <c r="BK586" s="75"/>
      <c r="BL586" s="75"/>
      <c r="BM586" s="75"/>
      <c r="BN586" s="75"/>
      <c r="BO586" s="75"/>
      <c r="BP586" s="75"/>
      <c r="BQ586" s="75"/>
      <c r="BR586" s="75"/>
      <c r="BS586" s="75"/>
      <c r="BT586" s="75"/>
      <c r="BU586" s="75"/>
      <c r="BV586" s="75"/>
      <c r="BW586" s="75"/>
      <c r="BX586" s="75"/>
      <c r="BY586" s="75"/>
      <c r="BZ586" s="75"/>
      <c r="CA586" s="75"/>
      <c r="CB586" s="75"/>
    </row>
    <row r="587" spans="1:80" ht="9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  <c r="AG587" s="75"/>
      <c r="AH587" s="75"/>
      <c r="AI587" s="75"/>
      <c r="AJ587" s="75"/>
      <c r="AK587" s="75"/>
      <c r="AL587" s="75"/>
      <c r="AM587" s="75"/>
      <c r="AN587" s="75"/>
      <c r="AO587" s="75"/>
      <c r="AP587" s="75"/>
      <c r="AQ587" s="75"/>
      <c r="AR587" s="75"/>
      <c r="AS587" s="75"/>
      <c r="AT587" s="75"/>
      <c r="AU587" s="75"/>
      <c r="AV587" s="75"/>
      <c r="AW587" s="75"/>
      <c r="AX587" s="75"/>
      <c r="AY587" s="75"/>
      <c r="AZ587" s="75"/>
      <c r="BA587" s="75"/>
      <c r="BB587" s="75"/>
      <c r="BC587" s="75"/>
      <c r="BD587" s="75"/>
      <c r="BE587" s="75"/>
      <c r="BF587" s="75"/>
      <c r="BG587" s="75"/>
      <c r="BH587" s="75"/>
      <c r="BI587" s="75"/>
      <c r="BJ587" s="75"/>
      <c r="BK587" s="75"/>
      <c r="BL587" s="75"/>
      <c r="BM587" s="75"/>
      <c r="BN587" s="75"/>
      <c r="BO587" s="75"/>
      <c r="BP587" s="75"/>
      <c r="BQ587" s="75"/>
      <c r="BR587" s="75"/>
      <c r="BS587" s="75"/>
      <c r="BT587" s="75"/>
      <c r="BU587" s="75"/>
      <c r="BV587" s="75"/>
      <c r="BW587" s="75"/>
      <c r="BX587" s="75"/>
      <c r="BY587" s="75"/>
      <c r="BZ587" s="75"/>
      <c r="CA587" s="75"/>
      <c r="CB587" s="75"/>
    </row>
    <row r="588" spans="1:80" ht="9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5"/>
      <c r="AJ588" s="75"/>
      <c r="AK588" s="75"/>
      <c r="AL588" s="75"/>
      <c r="AM588" s="75"/>
      <c r="AN588" s="75"/>
      <c r="AO588" s="75"/>
      <c r="AP588" s="75"/>
      <c r="AQ588" s="75"/>
      <c r="AR588" s="75"/>
      <c r="AS588" s="75"/>
      <c r="AT588" s="75"/>
      <c r="AU588" s="75"/>
      <c r="AV588" s="75"/>
      <c r="AW588" s="75"/>
      <c r="AX588" s="75"/>
      <c r="AY588" s="75"/>
      <c r="AZ588" s="75"/>
      <c r="BA588" s="75"/>
      <c r="BB588" s="75"/>
      <c r="BC588" s="75"/>
      <c r="BD588" s="75"/>
      <c r="BE588" s="75"/>
      <c r="BF588" s="75"/>
      <c r="BG588" s="75"/>
      <c r="BH588" s="75"/>
      <c r="BI588" s="75"/>
      <c r="BJ588" s="75"/>
      <c r="BK588" s="75"/>
      <c r="BL588" s="75"/>
      <c r="BM588" s="75"/>
      <c r="BN588" s="75"/>
      <c r="BO588" s="75"/>
      <c r="BP588" s="75"/>
      <c r="BQ588" s="75"/>
      <c r="BR588" s="75"/>
      <c r="BS588" s="75"/>
      <c r="BT588" s="75"/>
      <c r="BU588" s="75"/>
      <c r="BV588" s="75"/>
      <c r="BW588" s="75"/>
      <c r="BX588" s="75"/>
      <c r="BY588" s="75"/>
      <c r="BZ588" s="75"/>
      <c r="CA588" s="75"/>
      <c r="CB588" s="75"/>
    </row>
    <row r="589" spans="1:80" ht="9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  <c r="AH589" s="75"/>
      <c r="AI589" s="75"/>
      <c r="AJ589" s="75"/>
      <c r="AK589" s="75"/>
      <c r="AL589" s="75"/>
      <c r="AM589" s="75"/>
      <c r="AN589" s="75"/>
      <c r="AO589" s="75"/>
      <c r="AP589" s="75"/>
      <c r="AQ589" s="75"/>
      <c r="AR589" s="75"/>
      <c r="AS589" s="75"/>
      <c r="AT589" s="75"/>
      <c r="AU589" s="75"/>
      <c r="AV589" s="75"/>
      <c r="AW589" s="75"/>
      <c r="AX589" s="75"/>
      <c r="AY589" s="75"/>
      <c r="AZ589" s="75"/>
      <c r="BA589" s="75"/>
      <c r="BB589" s="75"/>
      <c r="BC589" s="75"/>
      <c r="BD589" s="75"/>
      <c r="BE589" s="75"/>
      <c r="BF589" s="75"/>
      <c r="BG589" s="75"/>
      <c r="BH589" s="75"/>
      <c r="BI589" s="75"/>
      <c r="BJ589" s="75"/>
      <c r="BK589" s="75"/>
      <c r="BL589" s="75"/>
      <c r="BM589" s="75"/>
      <c r="BN589" s="75"/>
      <c r="BO589" s="75"/>
      <c r="BP589" s="75"/>
      <c r="BQ589" s="75"/>
      <c r="BR589" s="75"/>
      <c r="BS589" s="75"/>
      <c r="BT589" s="75"/>
      <c r="BU589" s="75"/>
      <c r="BV589" s="75"/>
      <c r="BW589" s="75"/>
      <c r="BX589" s="75"/>
      <c r="BY589" s="75"/>
      <c r="BZ589" s="75"/>
      <c r="CA589" s="75"/>
      <c r="CB589" s="75"/>
    </row>
    <row r="590" spans="1:80" ht="9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  <c r="AN590" s="75"/>
      <c r="AO590" s="75"/>
      <c r="AP590" s="75"/>
      <c r="AQ590" s="75"/>
      <c r="AR590" s="75"/>
      <c r="AS590" s="75"/>
      <c r="AT590" s="75"/>
      <c r="AU590" s="75"/>
      <c r="AV590" s="75"/>
      <c r="AW590" s="75"/>
      <c r="AX590" s="75"/>
      <c r="AY590" s="75"/>
      <c r="AZ590" s="75"/>
      <c r="BA590" s="75"/>
      <c r="BB590" s="75"/>
      <c r="BC590" s="75"/>
      <c r="BD590" s="75"/>
      <c r="BE590" s="75"/>
      <c r="BF590" s="75"/>
      <c r="BG590" s="75"/>
      <c r="BH590" s="75"/>
      <c r="BI590" s="75"/>
      <c r="BJ590" s="75"/>
      <c r="BK590" s="75"/>
      <c r="BL590" s="75"/>
      <c r="BM590" s="75"/>
      <c r="BN590" s="75"/>
      <c r="BO590" s="75"/>
      <c r="BP590" s="75"/>
      <c r="BQ590" s="75"/>
      <c r="BR590" s="75"/>
      <c r="BS590" s="75"/>
      <c r="BT590" s="75"/>
      <c r="BU590" s="75"/>
      <c r="BV590" s="75"/>
      <c r="BW590" s="75"/>
      <c r="BX590" s="75"/>
      <c r="BY590" s="75"/>
      <c r="BZ590" s="75"/>
      <c r="CA590" s="75"/>
      <c r="CB590" s="75"/>
    </row>
    <row r="591" spans="1:80" ht="9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  <c r="AS591" s="75"/>
      <c r="AT591" s="75"/>
      <c r="AU591" s="75"/>
      <c r="AV591" s="75"/>
      <c r="AW591" s="75"/>
      <c r="AX591" s="75"/>
      <c r="AY591" s="75"/>
      <c r="AZ591" s="75"/>
      <c r="BA591" s="75"/>
      <c r="BB591" s="75"/>
      <c r="BC591" s="75"/>
      <c r="BD591" s="75"/>
      <c r="BE591" s="75"/>
      <c r="BF591" s="75"/>
      <c r="BG591" s="75"/>
      <c r="BH591" s="75"/>
      <c r="BI591" s="75"/>
      <c r="BJ591" s="75"/>
      <c r="BK591" s="75"/>
      <c r="BL591" s="75"/>
      <c r="BM591" s="75"/>
      <c r="BN591" s="75"/>
      <c r="BO591" s="75"/>
      <c r="BP591" s="75"/>
      <c r="BQ591" s="75"/>
      <c r="BR591" s="75"/>
      <c r="BS591" s="75"/>
      <c r="BT591" s="75"/>
      <c r="BU591" s="75"/>
      <c r="BV591" s="75"/>
      <c r="BW591" s="75"/>
      <c r="BX591" s="75"/>
      <c r="BY591" s="75"/>
      <c r="BZ591" s="75"/>
      <c r="CA591" s="75"/>
      <c r="CB591" s="75"/>
    </row>
    <row r="592" spans="1:80" ht="9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/>
      <c r="AS592" s="75"/>
      <c r="AT592" s="75"/>
      <c r="AU592" s="75"/>
      <c r="AV592" s="75"/>
      <c r="AW592" s="75"/>
      <c r="AX592" s="75"/>
      <c r="AY592" s="75"/>
      <c r="AZ592" s="75"/>
      <c r="BA592" s="75"/>
      <c r="BB592" s="75"/>
      <c r="BC592" s="75"/>
      <c r="BD592" s="75"/>
      <c r="BE592" s="75"/>
      <c r="BF592" s="75"/>
      <c r="BG592" s="75"/>
      <c r="BH592" s="75"/>
      <c r="BI592" s="75"/>
      <c r="BJ592" s="75"/>
      <c r="BK592" s="75"/>
      <c r="BL592" s="75"/>
      <c r="BM592" s="75"/>
      <c r="BN592" s="75"/>
      <c r="BO592" s="75"/>
      <c r="BP592" s="75"/>
      <c r="BQ592" s="75"/>
      <c r="BR592" s="75"/>
      <c r="BS592" s="75"/>
      <c r="BT592" s="75"/>
      <c r="BU592" s="75"/>
      <c r="BV592" s="75"/>
      <c r="BW592" s="75"/>
      <c r="BX592" s="75"/>
      <c r="BY592" s="75"/>
      <c r="BZ592" s="75"/>
      <c r="CA592" s="75"/>
      <c r="CB592" s="75"/>
    </row>
    <row r="593" spans="1:80" ht="9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  <c r="AS593" s="75"/>
      <c r="AT593" s="75"/>
      <c r="AU593" s="75"/>
      <c r="AV593" s="75"/>
      <c r="AW593" s="75"/>
      <c r="AX593" s="75"/>
      <c r="AY593" s="75"/>
      <c r="AZ593" s="75"/>
      <c r="BA593" s="75"/>
      <c r="BB593" s="75"/>
      <c r="BC593" s="75"/>
      <c r="BD593" s="75"/>
      <c r="BE593" s="75"/>
      <c r="BF593" s="75"/>
      <c r="BG593" s="75"/>
      <c r="BH593" s="75"/>
      <c r="BI593" s="75"/>
      <c r="BJ593" s="75"/>
      <c r="BK593" s="75"/>
      <c r="BL593" s="75"/>
      <c r="BM593" s="75"/>
      <c r="BN593" s="75"/>
      <c r="BO593" s="75"/>
      <c r="BP593" s="75"/>
      <c r="BQ593" s="75"/>
      <c r="BR593" s="75"/>
      <c r="BS593" s="75"/>
      <c r="BT593" s="75"/>
      <c r="BU593" s="75"/>
      <c r="BV593" s="75"/>
      <c r="BW593" s="75"/>
      <c r="BX593" s="75"/>
      <c r="BY593" s="75"/>
      <c r="BZ593" s="75"/>
      <c r="CA593" s="75"/>
      <c r="CB593" s="75"/>
    </row>
    <row r="594" spans="1:80" ht="9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  <c r="AG594" s="75"/>
      <c r="AH594" s="75"/>
      <c r="AI594" s="75"/>
      <c r="AJ594" s="75"/>
      <c r="AK594" s="75"/>
      <c r="AL594" s="75"/>
      <c r="AM594" s="75"/>
      <c r="AN594" s="75"/>
      <c r="AO594" s="75"/>
      <c r="AP594" s="75"/>
      <c r="AQ594" s="75"/>
      <c r="AR594" s="75"/>
      <c r="AS594" s="75"/>
      <c r="AT594" s="75"/>
      <c r="AU594" s="75"/>
      <c r="AV594" s="75"/>
      <c r="AW594" s="75"/>
      <c r="AX594" s="75"/>
      <c r="AY594" s="75"/>
      <c r="AZ594" s="75"/>
      <c r="BA594" s="75"/>
      <c r="BB594" s="75"/>
      <c r="BC594" s="75"/>
      <c r="BD594" s="75"/>
      <c r="BE594" s="75"/>
      <c r="BF594" s="75"/>
      <c r="BG594" s="75"/>
      <c r="BH594" s="75"/>
      <c r="BI594" s="75"/>
      <c r="BJ594" s="75"/>
      <c r="BK594" s="75"/>
      <c r="BL594" s="75"/>
      <c r="BM594" s="75"/>
      <c r="BN594" s="75"/>
      <c r="BO594" s="75"/>
      <c r="BP594" s="75"/>
      <c r="BQ594" s="75"/>
      <c r="BR594" s="75"/>
      <c r="BS594" s="75"/>
      <c r="BT594" s="75"/>
      <c r="BU594" s="75"/>
      <c r="BV594" s="75"/>
      <c r="BW594" s="75"/>
      <c r="BX594" s="75"/>
      <c r="BY594" s="75"/>
      <c r="BZ594" s="75"/>
      <c r="CA594" s="75"/>
      <c r="CB594" s="75"/>
    </row>
    <row r="595" spans="1:80" ht="9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75"/>
      <c r="AK595" s="75"/>
      <c r="AL595" s="75"/>
      <c r="AM595" s="75"/>
      <c r="AN595" s="75"/>
      <c r="AO595" s="75"/>
      <c r="AP595" s="75"/>
      <c r="AQ595" s="75"/>
      <c r="AR595" s="75"/>
      <c r="AS595" s="75"/>
      <c r="AT595" s="75"/>
      <c r="AU595" s="75"/>
      <c r="AV595" s="75"/>
      <c r="AW595" s="75"/>
      <c r="AX595" s="75"/>
      <c r="AY595" s="75"/>
      <c r="AZ595" s="75"/>
      <c r="BA595" s="75"/>
      <c r="BB595" s="75"/>
      <c r="BC595" s="75"/>
      <c r="BD595" s="75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  <c r="BS595" s="75"/>
      <c r="BT595" s="75"/>
      <c r="BU595" s="75"/>
      <c r="BV595" s="75"/>
      <c r="BW595" s="75"/>
      <c r="BX595" s="75"/>
      <c r="BY595" s="75"/>
      <c r="BZ595" s="75"/>
      <c r="CA595" s="75"/>
      <c r="CB595" s="75"/>
    </row>
    <row r="596" spans="1:80" ht="9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  <c r="AG596" s="75"/>
      <c r="AH596" s="75"/>
      <c r="AI596" s="75"/>
      <c r="AJ596" s="75"/>
      <c r="AK596" s="75"/>
      <c r="AL596" s="75"/>
      <c r="AM596" s="75"/>
      <c r="AN596" s="75"/>
      <c r="AO596" s="75"/>
      <c r="AP596" s="75"/>
      <c r="AQ596" s="75"/>
      <c r="AR596" s="75"/>
      <c r="AS596" s="75"/>
      <c r="AT596" s="75"/>
      <c r="AU596" s="75"/>
      <c r="AV596" s="75"/>
      <c r="AW596" s="75"/>
      <c r="AX596" s="75"/>
      <c r="AY596" s="75"/>
      <c r="AZ596" s="75"/>
      <c r="BA596" s="75"/>
      <c r="BB596" s="75"/>
      <c r="BC596" s="75"/>
      <c r="BD596" s="75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  <c r="BS596" s="75"/>
      <c r="BT596" s="75"/>
      <c r="BU596" s="75"/>
      <c r="BV596" s="75"/>
      <c r="BW596" s="75"/>
      <c r="BX596" s="75"/>
      <c r="BY596" s="75"/>
      <c r="BZ596" s="75"/>
      <c r="CA596" s="75"/>
      <c r="CB596" s="75"/>
    </row>
    <row r="597" spans="1:80" ht="9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  <c r="AS597" s="75"/>
      <c r="AT597" s="75"/>
      <c r="AU597" s="75"/>
      <c r="AV597" s="75"/>
      <c r="AW597" s="75"/>
      <c r="AX597" s="75"/>
      <c r="AY597" s="75"/>
      <c r="AZ597" s="75"/>
      <c r="BA597" s="75"/>
      <c r="BB597" s="75"/>
      <c r="BC597" s="75"/>
      <c r="BD597" s="75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  <c r="BS597" s="75"/>
      <c r="BT597" s="75"/>
      <c r="BU597" s="75"/>
      <c r="BV597" s="75"/>
      <c r="BW597" s="75"/>
      <c r="BX597" s="75"/>
      <c r="BY597" s="75"/>
      <c r="BZ597" s="75"/>
      <c r="CA597" s="75"/>
      <c r="CB597" s="75"/>
    </row>
    <row r="598" spans="1:80" ht="9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5"/>
      <c r="AJ598" s="75"/>
      <c r="AK598" s="75"/>
      <c r="AL598" s="75"/>
      <c r="AM598" s="75"/>
      <c r="AN598" s="75"/>
      <c r="AO598" s="75"/>
      <c r="AP598" s="75"/>
      <c r="AQ598" s="75"/>
      <c r="AR598" s="75"/>
      <c r="AS598" s="75"/>
      <c r="AT598" s="75"/>
      <c r="AU598" s="75"/>
      <c r="AV598" s="75"/>
      <c r="AW598" s="75"/>
      <c r="AX598" s="75"/>
      <c r="AY598" s="75"/>
      <c r="AZ598" s="75"/>
      <c r="BA598" s="75"/>
      <c r="BB598" s="75"/>
      <c r="BC598" s="75"/>
      <c r="BD598" s="75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  <c r="BS598" s="75"/>
      <c r="BT598" s="75"/>
      <c r="BU598" s="75"/>
      <c r="BV598" s="75"/>
      <c r="BW598" s="75"/>
      <c r="BX598" s="75"/>
      <c r="BY598" s="75"/>
      <c r="BZ598" s="75"/>
      <c r="CA598" s="75"/>
      <c r="CB598" s="75"/>
    </row>
    <row r="599" spans="1:80" ht="9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  <c r="AS599" s="75"/>
      <c r="AT599" s="75"/>
      <c r="AU599" s="75"/>
      <c r="AV599" s="75"/>
      <c r="AW599" s="75"/>
      <c r="AX599" s="75"/>
      <c r="AY599" s="75"/>
      <c r="AZ599" s="75"/>
      <c r="BA599" s="75"/>
      <c r="BB599" s="75"/>
      <c r="BC599" s="75"/>
      <c r="BD599" s="75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  <c r="BS599" s="75"/>
      <c r="BT599" s="75"/>
      <c r="BU599" s="75"/>
      <c r="BV599" s="75"/>
      <c r="BW599" s="75"/>
      <c r="BX599" s="75"/>
      <c r="BY599" s="75"/>
      <c r="BZ599" s="75"/>
      <c r="CA599" s="75"/>
      <c r="CB599" s="75"/>
    </row>
    <row r="600" spans="1:80" ht="9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  <c r="AG600" s="75"/>
      <c r="AH600" s="75"/>
      <c r="AI600" s="75"/>
      <c r="AJ600" s="75"/>
      <c r="AK600" s="75"/>
      <c r="AL600" s="75"/>
      <c r="AM600" s="75"/>
      <c r="AN600" s="75"/>
      <c r="AO600" s="75"/>
      <c r="AP600" s="75"/>
      <c r="AQ600" s="75"/>
      <c r="AR600" s="75"/>
      <c r="AS600" s="75"/>
      <c r="AT600" s="75"/>
      <c r="AU600" s="75"/>
      <c r="AV600" s="75"/>
      <c r="AW600" s="75"/>
      <c r="AX600" s="75"/>
      <c r="AY600" s="75"/>
      <c r="AZ600" s="75"/>
      <c r="BA600" s="75"/>
      <c r="BB600" s="75"/>
      <c r="BC600" s="75"/>
      <c r="BD600" s="75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  <c r="BS600" s="75"/>
      <c r="BT600" s="75"/>
      <c r="BU600" s="75"/>
      <c r="BV600" s="75"/>
      <c r="BW600" s="75"/>
      <c r="BX600" s="75"/>
      <c r="BY600" s="75"/>
      <c r="BZ600" s="75"/>
      <c r="CA600" s="75"/>
      <c r="CB600" s="75"/>
    </row>
    <row r="601" spans="1:80" ht="9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  <c r="AG601" s="75"/>
      <c r="AH601" s="75"/>
      <c r="AI601" s="75"/>
      <c r="AJ601" s="75"/>
      <c r="AK601" s="75"/>
      <c r="AL601" s="75"/>
      <c r="AM601" s="75"/>
      <c r="AN601" s="75"/>
      <c r="AO601" s="75"/>
      <c r="AP601" s="75"/>
      <c r="AQ601" s="75"/>
      <c r="AR601" s="75"/>
      <c r="AS601" s="75"/>
      <c r="AT601" s="75"/>
      <c r="AU601" s="75"/>
      <c r="AV601" s="75"/>
      <c r="AW601" s="75"/>
      <c r="AX601" s="75"/>
      <c r="AY601" s="75"/>
      <c r="AZ601" s="75"/>
      <c r="BA601" s="75"/>
      <c r="BB601" s="75"/>
      <c r="BC601" s="75"/>
      <c r="BD601" s="75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  <c r="BS601" s="75"/>
      <c r="BT601" s="75"/>
      <c r="BU601" s="75"/>
      <c r="BV601" s="75"/>
      <c r="BW601" s="75"/>
      <c r="BX601" s="75"/>
      <c r="BY601" s="75"/>
      <c r="BZ601" s="75"/>
      <c r="CA601" s="75"/>
      <c r="CB601" s="75"/>
    </row>
    <row r="602" spans="1:80" ht="9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  <c r="AS602" s="75"/>
      <c r="AT602" s="75"/>
      <c r="AU602" s="75"/>
      <c r="AV602" s="75"/>
      <c r="AW602" s="75"/>
      <c r="AX602" s="75"/>
      <c r="AY602" s="75"/>
      <c r="AZ602" s="75"/>
      <c r="BA602" s="75"/>
      <c r="BB602" s="75"/>
      <c r="BC602" s="75"/>
      <c r="BD602" s="75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  <c r="BS602" s="75"/>
      <c r="BT602" s="75"/>
      <c r="BU602" s="75"/>
      <c r="BV602" s="75"/>
      <c r="BW602" s="75"/>
      <c r="BX602" s="75"/>
      <c r="BY602" s="75"/>
      <c r="BZ602" s="75"/>
      <c r="CA602" s="75"/>
      <c r="CB602" s="75"/>
    </row>
    <row r="603" spans="1:80" ht="9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  <c r="AG603" s="75"/>
      <c r="AH603" s="75"/>
      <c r="AI603" s="75"/>
      <c r="AJ603" s="75"/>
      <c r="AK603" s="75"/>
      <c r="AL603" s="75"/>
      <c r="AM603" s="75"/>
      <c r="AN603" s="75"/>
      <c r="AO603" s="75"/>
      <c r="AP603" s="75"/>
      <c r="AQ603" s="75"/>
      <c r="AR603" s="75"/>
      <c r="AS603" s="75"/>
      <c r="AT603" s="75"/>
      <c r="AU603" s="75"/>
      <c r="AV603" s="75"/>
      <c r="AW603" s="75"/>
      <c r="AX603" s="75"/>
      <c r="AY603" s="75"/>
      <c r="AZ603" s="75"/>
      <c r="BA603" s="75"/>
      <c r="BB603" s="75"/>
      <c r="BC603" s="75"/>
      <c r="BD603" s="75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  <c r="BS603" s="75"/>
      <c r="BT603" s="75"/>
      <c r="BU603" s="75"/>
      <c r="BV603" s="75"/>
      <c r="BW603" s="75"/>
      <c r="BX603" s="75"/>
      <c r="BY603" s="75"/>
      <c r="BZ603" s="75"/>
      <c r="CA603" s="75"/>
      <c r="CB603" s="75"/>
    </row>
    <row r="604" spans="1:80" ht="9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  <c r="AG604" s="75"/>
      <c r="AH604" s="75"/>
      <c r="AI604" s="75"/>
      <c r="AJ604" s="75"/>
      <c r="AK604" s="75"/>
      <c r="AL604" s="75"/>
      <c r="AM604" s="75"/>
      <c r="AN604" s="75"/>
      <c r="AO604" s="75"/>
      <c r="AP604" s="75"/>
      <c r="AQ604" s="75"/>
      <c r="AR604" s="75"/>
      <c r="AS604" s="75"/>
      <c r="AT604" s="75"/>
      <c r="AU604" s="75"/>
      <c r="AV604" s="75"/>
      <c r="AW604" s="75"/>
      <c r="AX604" s="75"/>
      <c r="AY604" s="75"/>
      <c r="AZ604" s="75"/>
      <c r="BA604" s="75"/>
      <c r="BB604" s="75"/>
      <c r="BC604" s="75"/>
      <c r="BD604" s="75"/>
      <c r="BE604" s="75"/>
      <c r="BF604" s="75"/>
      <c r="BG604" s="75"/>
      <c r="BH604" s="75"/>
      <c r="BI604" s="75"/>
      <c r="BJ604" s="75"/>
      <c r="BK604" s="75"/>
      <c r="BL604" s="75"/>
      <c r="BM604" s="75"/>
      <c r="BN604" s="75"/>
      <c r="BO604" s="75"/>
      <c r="BP604" s="75"/>
      <c r="BQ604" s="75"/>
      <c r="BR604" s="75"/>
      <c r="BS604" s="75"/>
      <c r="BT604" s="75"/>
      <c r="BU604" s="75"/>
      <c r="BV604" s="75"/>
      <c r="BW604" s="75"/>
      <c r="BX604" s="75"/>
      <c r="BY604" s="75"/>
      <c r="BZ604" s="75"/>
      <c r="CA604" s="75"/>
      <c r="CB604" s="75"/>
    </row>
    <row r="605" spans="1:80" ht="9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75"/>
      <c r="AI605" s="75"/>
      <c r="AJ605" s="75"/>
      <c r="AK605" s="75"/>
      <c r="AL605" s="75"/>
      <c r="AM605" s="75"/>
      <c r="AN605" s="75"/>
      <c r="AO605" s="75"/>
      <c r="AP605" s="75"/>
      <c r="AQ605" s="75"/>
      <c r="AR605" s="75"/>
      <c r="AS605" s="75"/>
      <c r="AT605" s="75"/>
      <c r="AU605" s="75"/>
      <c r="AV605" s="75"/>
      <c r="AW605" s="75"/>
      <c r="AX605" s="75"/>
      <c r="AY605" s="75"/>
      <c r="AZ605" s="75"/>
      <c r="BA605" s="75"/>
      <c r="BB605" s="75"/>
      <c r="BC605" s="75"/>
      <c r="BD605" s="75"/>
      <c r="BE605" s="75"/>
      <c r="BF605" s="75"/>
      <c r="BG605" s="75"/>
      <c r="BH605" s="75"/>
      <c r="BI605" s="75"/>
      <c r="BJ605" s="75"/>
      <c r="BK605" s="75"/>
      <c r="BL605" s="75"/>
      <c r="BM605" s="75"/>
      <c r="BN605" s="75"/>
      <c r="BO605" s="75"/>
      <c r="BP605" s="75"/>
      <c r="BQ605" s="75"/>
      <c r="BR605" s="75"/>
      <c r="BS605" s="75"/>
      <c r="BT605" s="75"/>
      <c r="BU605" s="75"/>
      <c r="BV605" s="75"/>
      <c r="BW605" s="75"/>
      <c r="BX605" s="75"/>
      <c r="BY605" s="75"/>
      <c r="BZ605" s="75"/>
      <c r="CA605" s="75"/>
      <c r="CB605" s="75"/>
    </row>
    <row r="606" spans="1:80" ht="9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  <c r="AG606" s="75"/>
      <c r="AH606" s="75"/>
      <c r="AI606" s="75"/>
      <c r="AJ606" s="75"/>
      <c r="AK606" s="75"/>
      <c r="AL606" s="75"/>
      <c r="AM606" s="75"/>
      <c r="AN606" s="75"/>
      <c r="AO606" s="75"/>
      <c r="AP606" s="75"/>
      <c r="AQ606" s="75"/>
      <c r="AR606" s="75"/>
      <c r="AS606" s="75"/>
      <c r="AT606" s="75"/>
      <c r="AU606" s="75"/>
      <c r="AV606" s="75"/>
      <c r="AW606" s="75"/>
      <c r="AX606" s="75"/>
      <c r="AY606" s="75"/>
      <c r="AZ606" s="75"/>
      <c r="BA606" s="75"/>
      <c r="BB606" s="75"/>
      <c r="BC606" s="75"/>
      <c r="BD606" s="75"/>
      <c r="BE606" s="75"/>
      <c r="BF606" s="75"/>
      <c r="BG606" s="75"/>
      <c r="BH606" s="75"/>
      <c r="BI606" s="75"/>
      <c r="BJ606" s="75"/>
      <c r="BK606" s="75"/>
      <c r="BL606" s="75"/>
      <c r="BM606" s="75"/>
      <c r="BN606" s="75"/>
      <c r="BO606" s="75"/>
      <c r="BP606" s="75"/>
      <c r="BQ606" s="75"/>
      <c r="BR606" s="75"/>
      <c r="BS606" s="75"/>
      <c r="BT606" s="75"/>
      <c r="BU606" s="75"/>
      <c r="BV606" s="75"/>
      <c r="BW606" s="75"/>
      <c r="BX606" s="75"/>
      <c r="BY606" s="75"/>
      <c r="BZ606" s="75"/>
      <c r="CA606" s="75"/>
      <c r="CB606" s="75"/>
    </row>
    <row r="607" spans="1:80" ht="9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/>
      <c r="AS607" s="75"/>
      <c r="AT607" s="75"/>
      <c r="AU607" s="75"/>
      <c r="AV607" s="75"/>
      <c r="AW607" s="75"/>
      <c r="AX607" s="75"/>
      <c r="AY607" s="75"/>
      <c r="AZ607" s="75"/>
      <c r="BA607" s="75"/>
      <c r="BB607" s="75"/>
      <c r="BC607" s="75"/>
      <c r="BD607" s="75"/>
      <c r="BE607" s="75"/>
      <c r="BF607" s="75"/>
      <c r="BG607" s="75"/>
      <c r="BH607" s="75"/>
      <c r="BI607" s="75"/>
      <c r="BJ607" s="75"/>
      <c r="BK607" s="75"/>
      <c r="BL607" s="75"/>
      <c r="BM607" s="75"/>
      <c r="BN607" s="75"/>
      <c r="BO607" s="75"/>
      <c r="BP607" s="75"/>
      <c r="BQ607" s="75"/>
      <c r="BR607" s="75"/>
      <c r="BS607" s="75"/>
      <c r="BT607" s="75"/>
      <c r="BU607" s="75"/>
      <c r="BV607" s="75"/>
      <c r="BW607" s="75"/>
      <c r="BX607" s="75"/>
      <c r="BY607" s="75"/>
      <c r="BZ607" s="75"/>
      <c r="CA607" s="75"/>
      <c r="CB607" s="75"/>
    </row>
    <row r="608" spans="1:80" ht="9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  <c r="AS608" s="75"/>
      <c r="AT608" s="75"/>
      <c r="AU608" s="75"/>
      <c r="AV608" s="75"/>
      <c r="AW608" s="75"/>
      <c r="AX608" s="75"/>
      <c r="AY608" s="75"/>
      <c r="AZ608" s="75"/>
      <c r="BA608" s="75"/>
      <c r="BB608" s="75"/>
      <c r="BC608" s="75"/>
      <c r="BD608" s="75"/>
      <c r="BE608" s="75"/>
      <c r="BF608" s="75"/>
      <c r="BG608" s="75"/>
      <c r="BH608" s="75"/>
      <c r="BI608" s="75"/>
      <c r="BJ608" s="75"/>
      <c r="BK608" s="75"/>
      <c r="BL608" s="75"/>
      <c r="BM608" s="75"/>
      <c r="BN608" s="75"/>
      <c r="BO608" s="75"/>
      <c r="BP608" s="75"/>
      <c r="BQ608" s="75"/>
      <c r="BR608" s="75"/>
      <c r="BS608" s="75"/>
      <c r="BT608" s="75"/>
      <c r="BU608" s="75"/>
      <c r="BV608" s="75"/>
      <c r="BW608" s="75"/>
      <c r="BX608" s="75"/>
      <c r="BY608" s="75"/>
      <c r="BZ608" s="75"/>
      <c r="CA608" s="75"/>
      <c r="CB608" s="75"/>
    </row>
    <row r="609" spans="1:80" ht="9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  <c r="AH609" s="75"/>
      <c r="AI609" s="75"/>
      <c r="AJ609" s="75"/>
      <c r="AK609" s="75"/>
      <c r="AL609" s="75"/>
      <c r="AM609" s="75"/>
      <c r="AN609" s="75"/>
      <c r="AO609" s="75"/>
      <c r="AP609" s="75"/>
      <c r="AQ609" s="75"/>
      <c r="AR609" s="75"/>
      <c r="AS609" s="75"/>
      <c r="AT609" s="75"/>
      <c r="AU609" s="75"/>
      <c r="AV609" s="75"/>
      <c r="AW609" s="75"/>
      <c r="AX609" s="75"/>
      <c r="AY609" s="75"/>
      <c r="AZ609" s="75"/>
      <c r="BA609" s="75"/>
      <c r="BB609" s="75"/>
      <c r="BC609" s="75"/>
      <c r="BD609" s="75"/>
      <c r="BE609" s="75"/>
      <c r="BF609" s="75"/>
      <c r="BG609" s="75"/>
      <c r="BH609" s="75"/>
      <c r="BI609" s="75"/>
      <c r="BJ609" s="75"/>
      <c r="BK609" s="75"/>
      <c r="BL609" s="75"/>
      <c r="BM609" s="75"/>
      <c r="BN609" s="75"/>
      <c r="BO609" s="75"/>
      <c r="BP609" s="75"/>
      <c r="BQ609" s="75"/>
      <c r="BR609" s="75"/>
      <c r="BS609" s="75"/>
      <c r="BT609" s="75"/>
      <c r="BU609" s="75"/>
      <c r="BV609" s="75"/>
      <c r="BW609" s="75"/>
      <c r="BX609" s="75"/>
      <c r="BY609" s="75"/>
      <c r="BZ609" s="75"/>
      <c r="CA609" s="75"/>
      <c r="CB609" s="75"/>
    </row>
    <row r="610" spans="1:80" ht="9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75"/>
      <c r="AQ610" s="75"/>
      <c r="AR610" s="75"/>
      <c r="AS610" s="75"/>
      <c r="AT610" s="75"/>
      <c r="AU610" s="75"/>
      <c r="AV610" s="75"/>
      <c r="AW610" s="75"/>
      <c r="AX610" s="75"/>
      <c r="AY610" s="75"/>
      <c r="AZ610" s="75"/>
      <c r="BA610" s="75"/>
      <c r="BB610" s="75"/>
      <c r="BC610" s="75"/>
      <c r="BD610" s="75"/>
      <c r="BE610" s="75"/>
      <c r="BF610" s="75"/>
      <c r="BG610" s="75"/>
      <c r="BH610" s="75"/>
      <c r="BI610" s="75"/>
      <c r="BJ610" s="75"/>
      <c r="BK610" s="75"/>
      <c r="BL610" s="75"/>
      <c r="BM610" s="75"/>
      <c r="BN610" s="75"/>
      <c r="BO610" s="75"/>
      <c r="BP610" s="75"/>
      <c r="BQ610" s="75"/>
      <c r="BR610" s="75"/>
      <c r="BS610" s="75"/>
      <c r="BT610" s="75"/>
      <c r="BU610" s="75"/>
      <c r="BV610" s="75"/>
      <c r="BW610" s="75"/>
      <c r="BX610" s="75"/>
      <c r="BY610" s="75"/>
      <c r="BZ610" s="75"/>
      <c r="CA610" s="75"/>
      <c r="CB610" s="75"/>
    </row>
    <row r="611" spans="1:80" ht="9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  <c r="AH611" s="75"/>
      <c r="AI611" s="75"/>
      <c r="AJ611" s="75"/>
      <c r="AK611" s="75"/>
      <c r="AL611" s="75"/>
      <c r="AM611" s="75"/>
      <c r="AN611" s="75"/>
      <c r="AO611" s="75"/>
      <c r="AP611" s="75"/>
      <c r="AQ611" s="75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5"/>
      <c r="BG611" s="75"/>
      <c r="BH611" s="75"/>
      <c r="BI611" s="75"/>
      <c r="BJ611" s="75"/>
      <c r="BK611" s="75"/>
      <c r="BL611" s="75"/>
      <c r="BM611" s="75"/>
      <c r="BN611" s="75"/>
      <c r="BO611" s="75"/>
      <c r="BP611" s="75"/>
      <c r="BQ611" s="75"/>
      <c r="BR611" s="75"/>
      <c r="BS611" s="75"/>
      <c r="BT611" s="75"/>
      <c r="BU611" s="75"/>
      <c r="BV611" s="75"/>
      <c r="BW611" s="75"/>
      <c r="BX611" s="75"/>
      <c r="BY611" s="75"/>
      <c r="BZ611" s="75"/>
      <c r="CA611" s="75"/>
      <c r="CB611" s="75"/>
    </row>
    <row r="612" spans="1:80" ht="9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  <c r="AS612" s="75"/>
      <c r="AT612" s="75"/>
      <c r="AU612" s="75"/>
      <c r="AV612" s="75"/>
      <c r="AW612" s="75"/>
      <c r="AX612" s="75"/>
      <c r="AY612" s="75"/>
      <c r="AZ612" s="75"/>
      <c r="BA612" s="75"/>
      <c r="BB612" s="75"/>
      <c r="BC612" s="75"/>
      <c r="BD612" s="75"/>
      <c r="BE612" s="75"/>
      <c r="BF612" s="75"/>
      <c r="BG612" s="75"/>
      <c r="BH612" s="75"/>
      <c r="BI612" s="75"/>
      <c r="BJ612" s="75"/>
      <c r="BK612" s="75"/>
      <c r="BL612" s="75"/>
      <c r="BM612" s="75"/>
      <c r="BN612" s="75"/>
      <c r="BO612" s="75"/>
      <c r="BP612" s="75"/>
      <c r="BQ612" s="75"/>
      <c r="BR612" s="75"/>
      <c r="BS612" s="75"/>
      <c r="BT612" s="75"/>
      <c r="BU612" s="75"/>
      <c r="BV612" s="75"/>
      <c r="BW612" s="75"/>
      <c r="BX612" s="75"/>
      <c r="BY612" s="75"/>
      <c r="BZ612" s="75"/>
      <c r="CA612" s="75"/>
      <c r="CB612" s="75"/>
    </row>
    <row r="613" spans="1:80" ht="9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75"/>
      <c r="AQ613" s="75"/>
      <c r="AR613" s="75"/>
      <c r="AS613" s="75"/>
      <c r="AT613" s="75"/>
      <c r="AU613" s="75"/>
      <c r="AV613" s="75"/>
      <c r="AW613" s="75"/>
      <c r="AX613" s="75"/>
      <c r="AY613" s="75"/>
      <c r="AZ613" s="75"/>
      <c r="BA613" s="75"/>
      <c r="BB613" s="75"/>
      <c r="BC613" s="75"/>
      <c r="BD613" s="75"/>
      <c r="BE613" s="75"/>
      <c r="BF613" s="75"/>
      <c r="BG613" s="75"/>
      <c r="BH613" s="75"/>
      <c r="BI613" s="75"/>
      <c r="BJ613" s="75"/>
      <c r="BK613" s="75"/>
      <c r="BL613" s="75"/>
      <c r="BM613" s="75"/>
      <c r="BN613" s="75"/>
      <c r="BO613" s="75"/>
      <c r="BP613" s="75"/>
      <c r="BQ613" s="75"/>
      <c r="BR613" s="75"/>
      <c r="BS613" s="75"/>
      <c r="BT613" s="75"/>
      <c r="BU613" s="75"/>
      <c r="BV613" s="75"/>
      <c r="BW613" s="75"/>
      <c r="BX613" s="75"/>
      <c r="BY613" s="75"/>
      <c r="BZ613" s="75"/>
      <c r="CA613" s="75"/>
      <c r="CB613" s="75"/>
    </row>
    <row r="614" spans="1:80" ht="9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5"/>
      <c r="AL614" s="75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5"/>
      <c r="AX614" s="75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5"/>
      <c r="BR614" s="75"/>
      <c r="BS614" s="75"/>
      <c r="BT614" s="75"/>
      <c r="BU614" s="75"/>
      <c r="BV614" s="75"/>
      <c r="BW614" s="75"/>
      <c r="BX614" s="75"/>
      <c r="BY614" s="75"/>
      <c r="BZ614" s="75"/>
      <c r="CA614" s="75"/>
      <c r="CB614" s="75"/>
    </row>
    <row r="615" spans="1:80" ht="9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5"/>
      <c r="AL615" s="75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5"/>
      <c r="AX615" s="75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5"/>
      <c r="BR615" s="75"/>
      <c r="BS615" s="75"/>
      <c r="BT615" s="75"/>
      <c r="BU615" s="75"/>
      <c r="BV615" s="75"/>
      <c r="BW615" s="75"/>
      <c r="BX615" s="75"/>
      <c r="BY615" s="75"/>
      <c r="BZ615" s="75"/>
      <c r="CA615" s="75"/>
      <c r="CB615" s="75"/>
    </row>
    <row r="616" spans="1:80" ht="9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5"/>
      <c r="AX616" s="75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5"/>
      <c r="BR616" s="75"/>
      <c r="BS616" s="75"/>
      <c r="BT616" s="75"/>
      <c r="BU616" s="75"/>
      <c r="BV616" s="75"/>
      <c r="BW616" s="75"/>
      <c r="BX616" s="75"/>
      <c r="BY616" s="75"/>
      <c r="BZ616" s="75"/>
      <c r="CA616" s="75"/>
      <c r="CB616" s="75"/>
    </row>
    <row r="617" spans="1:80" ht="9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5"/>
      <c r="AX617" s="75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5"/>
      <c r="BR617" s="75"/>
      <c r="BS617" s="75"/>
      <c r="BT617" s="75"/>
      <c r="BU617" s="75"/>
      <c r="BV617" s="75"/>
      <c r="BW617" s="75"/>
      <c r="BX617" s="75"/>
      <c r="BY617" s="75"/>
      <c r="BZ617" s="75"/>
      <c r="CA617" s="75"/>
      <c r="CB617" s="75"/>
    </row>
    <row r="618" spans="1:80" ht="9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5"/>
      <c r="AL618" s="75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5"/>
      <c r="AX618" s="75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5"/>
      <c r="BR618" s="75"/>
      <c r="BS618" s="75"/>
      <c r="BT618" s="75"/>
      <c r="BU618" s="75"/>
      <c r="BV618" s="75"/>
      <c r="BW618" s="75"/>
      <c r="BX618" s="75"/>
      <c r="BY618" s="75"/>
      <c r="BZ618" s="75"/>
      <c r="CA618" s="75"/>
      <c r="CB618" s="75"/>
    </row>
    <row r="619" spans="1:80" ht="9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5"/>
      <c r="BR619" s="75"/>
      <c r="BS619" s="75"/>
      <c r="BT619" s="75"/>
      <c r="BU619" s="75"/>
      <c r="BV619" s="75"/>
      <c r="BW619" s="75"/>
      <c r="BX619" s="75"/>
      <c r="BY619" s="75"/>
      <c r="BZ619" s="75"/>
      <c r="CA619" s="75"/>
      <c r="CB619" s="75"/>
    </row>
    <row r="620" spans="1:80" ht="9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5"/>
      <c r="AL620" s="75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5"/>
      <c r="AX620" s="75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5"/>
      <c r="BR620" s="75"/>
      <c r="BS620" s="75"/>
      <c r="BT620" s="75"/>
      <c r="BU620" s="75"/>
      <c r="BV620" s="75"/>
      <c r="BW620" s="75"/>
      <c r="BX620" s="75"/>
      <c r="BY620" s="75"/>
      <c r="BZ620" s="75"/>
      <c r="CA620" s="75"/>
      <c r="CB620" s="75"/>
    </row>
    <row r="621" spans="1:80" ht="9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5"/>
      <c r="AL621" s="75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5"/>
      <c r="AX621" s="75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5"/>
      <c r="BR621" s="75"/>
      <c r="BS621" s="75"/>
      <c r="BT621" s="75"/>
      <c r="BU621" s="75"/>
      <c r="BV621" s="75"/>
      <c r="BW621" s="75"/>
      <c r="BX621" s="75"/>
      <c r="BY621" s="75"/>
      <c r="BZ621" s="75"/>
      <c r="CA621" s="75"/>
      <c r="CB621" s="75"/>
    </row>
    <row r="622" spans="1:80" ht="9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5"/>
      <c r="AX622" s="75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5"/>
      <c r="BR622" s="75"/>
      <c r="BS622" s="75"/>
      <c r="BT622" s="75"/>
      <c r="BU622" s="75"/>
      <c r="BV622" s="75"/>
      <c r="BW622" s="75"/>
      <c r="BX622" s="75"/>
      <c r="BY622" s="75"/>
      <c r="BZ622" s="75"/>
      <c r="CA622" s="75"/>
      <c r="CB622" s="75"/>
    </row>
    <row r="623" spans="1:80" ht="9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5"/>
      <c r="AX623" s="75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5"/>
      <c r="BR623" s="75"/>
      <c r="BS623" s="75"/>
      <c r="BT623" s="75"/>
      <c r="BU623" s="75"/>
      <c r="BV623" s="75"/>
      <c r="BW623" s="75"/>
      <c r="BX623" s="75"/>
      <c r="BY623" s="75"/>
      <c r="BZ623" s="75"/>
      <c r="CA623" s="75"/>
      <c r="CB623" s="75"/>
    </row>
    <row r="624" spans="1:80" ht="9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5"/>
      <c r="AX624" s="75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5"/>
      <c r="BR624" s="75"/>
      <c r="BS624" s="75"/>
      <c r="BT624" s="75"/>
      <c r="BU624" s="75"/>
      <c r="BV624" s="75"/>
      <c r="BW624" s="75"/>
      <c r="BX624" s="75"/>
      <c r="BY624" s="75"/>
      <c r="BZ624" s="75"/>
      <c r="CA624" s="75"/>
      <c r="CB624" s="75"/>
    </row>
    <row r="625" spans="1:80" ht="9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5"/>
      <c r="AX625" s="75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5"/>
      <c r="BR625" s="75"/>
      <c r="BS625" s="75"/>
      <c r="BT625" s="75"/>
      <c r="BU625" s="75"/>
      <c r="BV625" s="75"/>
      <c r="BW625" s="75"/>
      <c r="BX625" s="75"/>
      <c r="BY625" s="75"/>
      <c r="BZ625" s="75"/>
      <c r="CA625" s="75"/>
      <c r="CB625" s="75"/>
    </row>
    <row r="626" spans="1:80" ht="9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5"/>
      <c r="AL626" s="75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5"/>
      <c r="AX626" s="75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5"/>
      <c r="BR626" s="75"/>
      <c r="BS626" s="75"/>
      <c r="BT626" s="75"/>
      <c r="BU626" s="75"/>
      <c r="BV626" s="75"/>
      <c r="BW626" s="75"/>
      <c r="BX626" s="75"/>
      <c r="BY626" s="75"/>
      <c r="BZ626" s="75"/>
      <c r="CA626" s="75"/>
      <c r="CB626" s="75"/>
    </row>
    <row r="627" spans="1:80" ht="9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5"/>
      <c r="AX627" s="75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5"/>
      <c r="BR627" s="75"/>
      <c r="BS627" s="75"/>
      <c r="BT627" s="75"/>
      <c r="BU627" s="75"/>
      <c r="BV627" s="75"/>
      <c r="BW627" s="75"/>
      <c r="BX627" s="75"/>
      <c r="BY627" s="75"/>
      <c r="BZ627" s="75"/>
      <c r="CA627" s="75"/>
      <c r="CB627" s="75"/>
    </row>
    <row r="628" spans="1:80" ht="9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5"/>
      <c r="AX628" s="75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5"/>
      <c r="BR628" s="75"/>
      <c r="BS628" s="75"/>
      <c r="BT628" s="75"/>
      <c r="BU628" s="75"/>
      <c r="BV628" s="75"/>
      <c r="BW628" s="75"/>
      <c r="BX628" s="75"/>
      <c r="BY628" s="75"/>
      <c r="BZ628" s="75"/>
      <c r="CA628" s="75"/>
      <c r="CB628" s="75"/>
    </row>
    <row r="629" spans="1:80" ht="9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5"/>
      <c r="AX629" s="75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5"/>
      <c r="BR629" s="75"/>
      <c r="BS629" s="75"/>
      <c r="BT629" s="75"/>
      <c r="BU629" s="75"/>
      <c r="BV629" s="75"/>
      <c r="BW629" s="75"/>
      <c r="BX629" s="75"/>
      <c r="BY629" s="75"/>
      <c r="BZ629" s="75"/>
      <c r="CA629" s="75"/>
      <c r="CB629" s="75"/>
    </row>
    <row r="630" spans="1:80" ht="9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5"/>
      <c r="AL630" s="75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5"/>
      <c r="AX630" s="75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5"/>
      <c r="BR630" s="75"/>
      <c r="BS630" s="75"/>
      <c r="BT630" s="75"/>
      <c r="BU630" s="75"/>
      <c r="BV630" s="75"/>
      <c r="BW630" s="75"/>
      <c r="BX630" s="75"/>
      <c r="BY630" s="75"/>
      <c r="BZ630" s="75"/>
      <c r="CA630" s="75"/>
      <c r="CB630" s="75"/>
    </row>
    <row r="631" spans="1:80" ht="9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5"/>
      <c r="AX631" s="75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5"/>
      <c r="BR631" s="75"/>
      <c r="BS631" s="75"/>
      <c r="BT631" s="75"/>
      <c r="BU631" s="75"/>
      <c r="BV631" s="75"/>
      <c r="BW631" s="75"/>
      <c r="BX631" s="75"/>
      <c r="BY631" s="75"/>
      <c r="BZ631" s="75"/>
      <c r="CA631" s="75"/>
      <c r="CB631" s="75"/>
    </row>
    <row r="632" spans="1:80" ht="9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5"/>
      <c r="AX632" s="75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5"/>
      <c r="BR632" s="75"/>
      <c r="BS632" s="75"/>
      <c r="BT632" s="75"/>
      <c r="BU632" s="75"/>
      <c r="BV632" s="75"/>
      <c r="BW632" s="75"/>
      <c r="BX632" s="75"/>
      <c r="BY632" s="75"/>
      <c r="BZ632" s="75"/>
      <c r="CA632" s="75"/>
      <c r="CB632" s="75"/>
    </row>
    <row r="633" spans="1:80" ht="9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5"/>
      <c r="AL633" s="75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5"/>
      <c r="AX633" s="75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5"/>
      <c r="BR633" s="75"/>
      <c r="BS633" s="75"/>
      <c r="BT633" s="75"/>
      <c r="BU633" s="75"/>
      <c r="BV633" s="75"/>
      <c r="BW633" s="75"/>
      <c r="BX633" s="75"/>
      <c r="BY633" s="75"/>
      <c r="BZ633" s="75"/>
      <c r="CA633" s="75"/>
      <c r="CB633" s="75"/>
    </row>
    <row r="634" spans="1:80" ht="9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5"/>
      <c r="BR634" s="75"/>
      <c r="BS634" s="75"/>
      <c r="BT634" s="75"/>
      <c r="BU634" s="75"/>
      <c r="BV634" s="75"/>
      <c r="BW634" s="75"/>
      <c r="BX634" s="75"/>
      <c r="BY634" s="75"/>
      <c r="BZ634" s="75"/>
      <c r="CA634" s="75"/>
      <c r="CB634" s="75"/>
    </row>
    <row r="635" spans="1:80" ht="9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5"/>
      <c r="AL635" s="75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5"/>
      <c r="AX635" s="75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5"/>
      <c r="BR635" s="75"/>
      <c r="BS635" s="75"/>
      <c r="BT635" s="75"/>
      <c r="BU635" s="75"/>
      <c r="BV635" s="75"/>
      <c r="BW635" s="75"/>
      <c r="BX635" s="75"/>
      <c r="BY635" s="75"/>
      <c r="BZ635" s="75"/>
      <c r="CA635" s="75"/>
      <c r="CB635" s="75"/>
    </row>
    <row r="636" spans="1:80" ht="9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5"/>
      <c r="AL636" s="75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5"/>
      <c r="AX636" s="75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5"/>
      <c r="BR636" s="75"/>
      <c r="BS636" s="75"/>
      <c r="BT636" s="75"/>
      <c r="BU636" s="75"/>
      <c r="BV636" s="75"/>
      <c r="BW636" s="75"/>
      <c r="BX636" s="75"/>
      <c r="BY636" s="75"/>
      <c r="BZ636" s="75"/>
      <c r="CA636" s="75"/>
      <c r="CB636" s="75"/>
    </row>
    <row r="637" spans="1:80" ht="9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5"/>
      <c r="AX637" s="75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5"/>
      <c r="BR637" s="75"/>
      <c r="BS637" s="75"/>
      <c r="BT637" s="75"/>
      <c r="BU637" s="75"/>
      <c r="BV637" s="75"/>
      <c r="BW637" s="75"/>
      <c r="BX637" s="75"/>
      <c r="BY637" s="75"/>
      <c r="BZ637" s="75"/>
      <c r="CA637" s="75"/>
      <c r="CB637" s="75"/>
    </row>
    <row r="638" spans="1:80" ht="9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5"/>
      <c r="BR638" s="75"/>
      <c r="BS638" s="75"/>
      <c r="BT638" s="75"/>
      <c r="BU638" s="75"/>
      <c r="BV638" s="75"/>
      <c r="BW638" s="75"/>
      <c r="BX638" s="75"/>
      <c r="BY638" s="75"/>
      <c r="BZ638" s="75"/>
      <c r="CA638" s="75"/>
      <c r="CB638" s="75"/>
    </row>
    <row r="639" spans="1:80" ht="9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5"/>
      <c r="AL639" s="75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5"/>
      <c r="AX639" s="75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5"/>
      <c r="BR639" s="75"/>
      <c r="BS639" s="75"/>
      <c r="BT639" s="75"/>
      <c r="BU639" s="75"/>
      <c r="BV639" s="75"/>
      <c r="BW639" s="75"/>
      <c r="BX639" s="75"/>
      <c r="BY639" s="75"/>
      <c r="BZ639" s="75"/>
      <c r="CA639" s="75"/>
      <c r="CB639" s="75"/>
    </row>
    <row r="640" spans="1:80" ht="9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5"/>
      <c r="AX640" s="75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5"/>
      <c r="BR640" s="75"/>
      <c r="BS640" s="75"/>
      <c r="BT640" s="75"/>
      <c r="BU640" s="75"/>
      <c r="BV640" s="75"/>
      <c r="BW640" s="75"/>
      <c r="BX640" s="75"/>
      <c r="BY640" s="75"/>
      <c r="BZ640" s="75"/>
      <c r="CA640" s="75"/>
      <c r="CB640" s="75"/>
    </row>
    <row r="641" spans="1:80" ht="9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5"/>
      <c r="AL641" s="75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5"/>
      <c r="BR641" s="75"/>
      <c r="BS641" s="75"/>
      <c r="BT641" s="75"/>
      <c r="BU641" s="75"/>
      <c r="BV641" s="75"/>
      <c r="BW641" s="75"/>
      <c r="BX641" s="75"/>
      <c r="BY641" s="75"/>
      <c r="BZ641" s="75"/>
      <c r="CA641" s="75"/>
      <c r="CB641" s="75"/>
    </row>
    <row r="642" spans="1:80" ht="9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5"/>
      <c r="AL642" s="75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5"/>
      <c r="AX642" s="75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5"/>
      <c r="BR642" s="75"/>
      <c r="BS642" s="75"/>
      <c r="BT642" s="75"/>
      <c r="BU642" s="75"/>
      <c r="BV642" s="75"/>
      <c r="BW642" s="75"/>
      <c r="BX642" s="75"/>
      <c r="BY642" s="75"/>
      <c r="BZ642" s="75"/>
      <c r="CA642" s="75"/>
      <c r="CB642" s="75"/>
    </row>
    <row r="643" spans="1:80" ht="9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5"/>
      <c r="AX643" s="75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</row>
    <row r="644" spans="1:80" ht="9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5"/>
      <c r="AX644" s="75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5"/>
      <c r="BR644" s="75"/>
      <c r="BS644" s="75"/>
      <c r="BT644" s="75"/>
      <c r="BU644" s="75"/>
      <c r="BV644" s="75"/>
      <c r="BW644" s="75"/>
      <c r="BX644" s="75"/>
      <c r="BY644" s="75"/>
      <c r="BZ644" s="75"/>
      <c r="CA644" s="75"/>
      <c r="CB644" s="75"/>
    </row>
    <row r="645" spans="1:80" ht="9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5"/>
      <c r="AL645" s="75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5"/>
      <c r="AX645" s="75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5"/>
      <c r="BR645" s="75"/>
      <c r="BS645" s="75"/>
      <c r="BT645" s="75"/>
      <c r="BU645" s="75"/>
      <c r="BV645" s="75"/>
      <c r="BW645" s="75"/>
      <c r="BX645" s="75"/>
      <c r="BY645" s="75"/>
      <c r="BZ645" s="75"/>
      <c r="CA645" s="75"/>
      <c r="CB645" s="75"/>
    </row>
    <row r="646" spans="1:80" ht="9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5"/>
      <c r="AX646" s="75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5"/>
      <c r="BR646" s="75"/>
      <c r="BS646" s="75"/>
      <c r="BT646" s="75"/>
      <c r="BU646" s="75"/>
      <c r="BV646" s="75"/>
      <c r="BW646" s="75"/>
      <c r="BX646" s="75"/>
      <c r="BY646" s="75"/>
      <c r="BZ646" s="75"/>
      <c r="CA646" s="75"/>
      <c r="CB646" s="75"/>
    </row>
    <row r="647" spans="1:80" ht="9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5"/>
      <c r="AX647" s="75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5"/>
      <c r="BR647" s="75"/>
      <c r="BS647" s="75"/>
      <c r="BT647" s="75"/>
      <c r="BU647" s="75"/>
      <c r="BV647" s="75"/>
      <c r="BW647" s="75"/>
      <c r="BX647" s="75"/>
      <c r="BY647" s="75"/>
      <c r="BZ647" s="75"/>
      <c r="CA647" s="75"/>
      <c r="CB647" s="75"/>
    </row>
    <row r="648" spans="1:80" ht="9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5"/>
      <c r="AL648" s="75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5"/>
      <c r="BR648" s="75"/>
      <c r="BS648" s="75"/>
      <c r="BT648" s="75"/>
      <c r="BU648" s="75"/>
      <c r="BV648" s="75"/>
      <c r="BW648" s="75"/>
      <c r="BX648" s="75"/>
      <c r="BY648" s="75"/>
      <c r="BZ648" s="75"/>
      <c r="CA648" s="75"/>
      <c r="CB648" s="75"/>
    </row>
    <row r="649" spans="1:80" ht="9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5"/>
      <c r="AX649" s="75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5"/>
      <c r="BR649" s="75"/>
      <c r="BS649" s="75"/>
      <c r="BT649" s="75"/>
      <c r="BU649" s="75"/>
      <c r="BV649" s="75"/>
      <c r="BW649" s="75"/>
      <c r="BX649" s="75"/>
      <c r="BY649" s="75"/>
      <c r="BZ649" s="75"/>
      <c r="CA649" s="75"/>
      <c r="CB649" s="75"/>
    </row>
    <row r="650" spans="1:80" ht="9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5"/>
      <c r="AL650" s="75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5"/>
      <c r="AX650" s="75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5"/>
      <c r="BR650" s="75"/>
      <c r="BS650" s="75"/>
      <c r="BT650" s="75"/>
      <c r="BU650" s="75"/>
      <c r="BV650" s="75"/>
      <c r="BW650" s="75"/>
      <c r="BX650" s="75"/>
      <c r="BY650" s="75"/>
      <c r="BZ650" s="75"/>
      <c r="CA650" s="75"/>
      <c r="CB650" s="75"/>
    </row>
    <row r="651" spans="1:80" ht="9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5"/>
      <c r="AL651" s="75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5"/>
      <c r="AX651" s="75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5"/>
      <c r="BR651" s="75"/>
      <c r="BS651" s="75"/>
      <c r="BT651" s="75"/>
      <c r="BU651" s="75"/>
      <c r="BV651" s="75"/>
      <c r="BW651" s="75"/>
      <c r="BX651" s="75"/>
      <c r="BY651" s="75"/>
      <c r="BZ651" s="75"/>
      <c r="CA651" s="75"/>
      <c r="CB651" s="75"/>
    </row>
    <row r="652" spans="1:80" ht="9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5"/>
      <c r="AX652" s="75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5"/>
      <c r="BR652" s="75"/>
      <c r="BS652" s="75"/>
      <c r="BT652" s="75"/>
      <c r="BU652" s="75"/>
      <c r="BV652" s="75"/>
      <c r="BW652" s="75"/>
      <c r="BX652" s="75"/>
      <c r="BY652" s="75"/>
      <c r="BZ652" s="75"/>
      <c r="CA652" s="75"/>
      <c r="CB652" s="75"/>
    </row>
    <row r="653" spans="1:80" ht="9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5"/>
      <c r="AX653" s="75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5"/>
      <c r="BR653" s="75"/>
      <c r="BS653" s="75"/>
      <c r="BT653" s="75"/>
      <c r="BU653" s="75"/>
      <c r="BV653" s="75"/>
      <c r="BW653" s="75"/>
      <c r="BX653" s="75"/>
      <c r="BY653" s="75"/>
      <c r="BZ653" s="75"/>
      <c r="CA653" s="75"/>
      <c r="CB653" s="75"/>
    </row>
    <row r="654" spans="1:80" ht="9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5"/>
      <c r="AL654" s="75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5"/>
      <c r="AX654" s="75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5"/>
      <c r="BR654" s="75"/>
      <c r="BS654" s="75"/>
      <c r="BT654" s="75"/>
      <c r="BU654" s="75"/>
      <c r="BV654" s="75"/>
      <c r="BW654" s="75"/>
      <c r="BX654" s="75"/>
      <c r="BY654" s="75"/>
      <c r="BZ654" s="75"/>
      <c r="CA654" s="75"/>
      <c r="CB654" s="75"/>
    </row>
    <row r="655" spans="1:80" ht="9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5"/>
      <c r="BR655" s="75"/>
      <c r="BS655" s="75"/>
      <c r="BT655" s="75"/>
      <c r="BU655" s="75"/>
      <c r="BV655" s="75"/>
      <c r="BW655" s="75"/>
      <c r="BX655" s="75"/>
      <c r="BY655" s="75"/>
      <c r="BZ655" s="75"/>
      <c r="CA655" s="75"/>
      <c r="CB655" s="75"/>
    </row>
    <row r="656" spans="1:80" ht="9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5"/>
      <c r="AL656" s="75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5"/>
      <c r="AX656" s="75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5"/>
      <c r="BR656" s="75"/>
      <c r="BS656" s="75"/>
      <c r="BT656" s="75"/>
      <c r="BU656" s="75"/>
      <c r="BV656" s="75"/>
      <c r="BW656" s="75"/>
      <c r="BX656" s="75"/>
      <c r="BY656" s="75"/>
      <c r="BZ656" s="75"/>
      <c r="CA656" s="75"/>
      <c r="CB656" s="75"/>
    </row>
    <row r="657" spans="1:80" ht="9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5"/>
      <c r="AX657" s="75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5"/>
      <c r="BR657" s="75"/>
      <c r="BS657" s="75"/>
      <c r="BT657" s="75"/>
      <c r="BU657" s="75"/>
      <c r="BV657" s="75"/>
      <c r="BW657" s="75"/>
      <c r="BX657" s="75"/>
      <c r="BY657" s="75"/>
      <c r="BZ657" s="75"/>
      <c r="CA657" s="75"/>
      <c r="CB657" s="75"/>
    </row>
    <row r="658" spans="1:80" ht="9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5"/>
      <c r="AX658" s="75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5"/>
      <c r="BR658" s="75"/>
      <c r="BS658" s="75"/>
      <c r="BT658" s="75"/>
      <c r="BU658" s="75"/>
      <c r="BV658" s="75"/>
      <c r="BW658" s="75"/>
      <c r="BX658" s="75"/>
      <c r="BY658" s="75"/>
      <c r="BZ658" s="75"/>
      <c r="CA658" s="75"/>
      <c r="CB658" s="75"/>
    </row>
    <row r="659" spans="1:80" ht="9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5"/>
      <c r="AL659" s="75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5"/>
      <c r="AX659" s="75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5"/>
      <c r="BR659" s="75"/>
      <c r="BS659" s="75"/>
      <c r="BT659" s="75"/>
      <c r="BU659" s="75"/>
      <c r="BV659" s="75"/>
      <c r="BW659" s="75"/>
      <c r="BX659" s="75"/>
      <c r="BY659" s="75"/>
      <c r="BZ659" s="75"/>
      <c r="CA659" s="75"/>
      <c r="CB659" s="75"/>
    </row>
    <row r="660" spans="1:80" ht="9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5"/>
      <c r="AL660" s="75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5"/>
      <c r="AX660" s="75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5"/>
      <c r="BR660" s="75"/>
      <c r="BS660" s="75"/>
      <c r="BT660" s="75"/>
      <c r="BU660" s="75"/>
      <c r="BV660" s="75"/>
      <c r="BW660" s="75"/>
      <c r="BX660" s="75"/>
      <c r="BY660" s="75"/>
      <c r="BZ660" s="75"/>
      <c r="CA660" s="75"/>
      <c r="CB660" s="75"/>
    </row>
    <row r="661" spans="1:80" ht="9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5"/>
      <c r="BR661" s="75"/>
      <c r="BS661" s="75"/>
      <c r="BT661" s="75"/>
      <c r="BU661" s="75"/>
      <c r="BV661" s="75"/>
      <c r="BW661" s="75"/>
      <c r="BX661" s="75"/>
      <c r="BY661" s="75"/>
      <c r="BZ661" s="75"/>
      <c r="CA661" s="75"/>
      <c r="CB661" s="75"/>
    </row>
    <row r="662" spans="1:80" ht="9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5"/>
      <c r="AL662" s="75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5"/>
      <c r="AX662" s="75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5"/>
      <c r="BR662" s="75"/>
      <c r="BS662" s="75"/>
      <c r="BT662" s="75"/>
      <c r="BU662" s="75"/>
      <c r="BV662" s="75"/>
      <c r="BW662" s="75"/>
      <c r="BX662" s="75"/>
      <c r="BY662" s="75"/>
      <c r="BZ662" s="75"/>
      <c r="CA662" s="75"/>
      <c r="CB662" s="75"/>
    </row>
    <row r="663" spans="1:80" ht="9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5"/>
      <c r="AL663" s="75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5"/>
      <c r="AX663" s="75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5"/>
      <c r="BR663" s="75"/>
      <c r="BS663" s="75"/>
      <c r="BT663" s="75"/>
      <c r="BU663" s="75"/>
      <c r="BV663" s="75"/>
      <c r="BW663" s="75"/>
      <c r="BX663" s="75"/>
      <c r="BY663" s="75"/>
      <c r="BZ663" s="75"/>
      <c r="CA663" s="75"/>
      <c r="CB663" s="75"/>
    </row>
    <row r="664" spans="1:80" ht="9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5"/>
      <c r="AX664" s="75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5"/>
      <c r="BR664" s="75"/>
      <c r="BS664" s="75"/>
      <c r="BT664" s="75"/>
      <c r="BU664" s="75"/>
      <c r="BV664" s="75"/>
      <c r="BW664" s="75"/>
      <c r="BX664" s="75"/>
      <c r="BY664" s="75"/>
      <c r="BZ664" s="75"/>
      <c r="CA664" s="75"/>
      <c r="CB664" s="75"/>
    </row>
    <row r="665" spans="1:80" ht="9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  <c r="AG665" s="75"/>
      <c r="AH665" s="75"/>
      <c r="AI665" s="75"/>
      <c r="AJ665" s="75"/>
      <c r="AK665" s="75"/>
      <c r="AL665" s="75"/>
      <c r="AM665" s="75"/>
      <c r="AN665" s="75"/>
      <c r="AO665" s="75"/>
      <c r="AP665" s="75"/>
      <c r="AQ665" s="75"/>
      <c r="AR665" s="75"/>
      <c r="AS665" s="75"/>
      <c r="AT665" s="75"/>
      <c r="AU665" s="75"/>
      <c r="AV665" s="75"/>
      <c r="AW665" s="75"/>
      <c r="AX665" s="75"/>
      <c r="AY665" s="75"/>
      <c r="AZ665" s="75"/>
      <c r="BA665" s="75"/>
      <c r="BB665" s="75"/>
      <c r="BC665" s="75"/>
      <c r="BD665" s="75"/>
      <c r="BE665" s="75"/>
      <c r="BF665" s="75"/>
      <c r="BG665" s="75"/>
      <c r="BH665" s="75"/>
      <c r="BI665" s="75"/>
      <c r="BJ665" s="75"/>
      <c r="BK665" s="75"/>
      <c r="BL665" s="75"/>
      <c r="BM665" s="75"/>
      <c r="BN665" s="75"/>
      <c r="BO665" s="75"/>
      <c r="BP665" s="75"/>
      <c r="BQ665" s="75"/>
      <c r="BR665" s="75"/>
      <c r="BS665" s="75"/>
      <c r="BT665" s="75"/>
      <c r="BU665" s="75"/>
      <c r="BV665" s="75"/>
      <c r="BW665" s="75"/>
      <c r="BX665" s="75"/>
      <c r="BY665" s="75"/>
      <c r="BZ665" s="75"/>
      <c r="CA665" s="75"/>
      <c r="CB665" s="75"/>
    </row>
    <row r="666" spans="1:80" ht="9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  <c r="AG666" s="75"/>
      <c r="AH666" s="75"/>
      <c r="AI666" s="75"/>
      <c r="AJ666" s="75"/>
      <c r="AK666" s="75"/>
      <c r="AL666" s="75"/>
      <c r="AM666" s="75"/>
      <c r="AN666" s="75"/>
      <c r="AO666" s="75"/>
      <c r="AP666" s="75"/>
      <c r="AQ666" s="75"/>
      <c r="AR666" s="75"/>
      <c r="AS666" s="75"/>
      <c r="AT666" s="75"/>
      <c r="AU666" s="75"/>
      <c r="AV666" s="75"/>
      <c r="AW666" s="75"/>
      <c r="AX666" s="75"/>
      <c r="AY666" s="75"/>
      <c r="AZ666" s="75"/>
      <c r="BA666" s="75"/>
      <c r="BB666" s="75"/>
      <c r="BC666" s="75"/>
      <c r="BD666" s="75"/>
      <c r="BE666" s="75"/>
      <c r="BF666" s="75"/>
      <c r="BG666" s="75"/>
      <c r="BH666" s="75"/>
      <c r="BI666" s="75"/>
      <c r="BJ666" s="75"/>
      <c r="BK666" s="75"/>
      <c r="BL666" s="75"/>
      <c r="BM666" s="75"/>
      <c r="BN666" s="75"/>
      <c r="BO666" s="75"/>
      <c r="BP666" s="75"/>
      <c r="BQ666" s="75"/>
      <c r="BR666" s="75"/>
      <c r="BS666" s="75"/>
      <c r="BT666" s="75"/>
      <c r="BU666" s="75"/>
      <c r="BV666" s="75"/>
      <c r="BW666" s="75"/>
      <c r="BX666" s="75"/>
      <c r="BY666" s="75"/>
      <c r="BZ666" s="75"/>
      <c r="CA666" s="75"/>
      <c r="CB666" s="75"/>
    </row>
    <row r="667" spans="1:80" ht="9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  <c r="AS667" s="75"/>
      <c r="AT667" s="75"/>
      <c r="AU667" s="75"/>
      <c r="AV667" s="75"/>
      <c r="AW667" s="75"/>
      <c r="AX667" s="75"/>
      <c r="AY667" s="75"/>
      <c r="AZ667" s="75"/>
      <c r="BA667" s="75"/>
      <c r="BB667" s="75"/>
      <c r="BC667" s="75"/>
      <c r="BD667" s="75"/>
      <c r="BE667" s="75"/>
      <c r="BF667" s="75"/>
      <c r="BG667" s="75"/>
      <c r="BH667" s="75"/>
      <c r="BI667" s="75"/>
      <c r="BJ667" s="75"/>
      <c r="BK667" s="75"/>
      <c r="BL667" s="75"/>
      <c r="BM667" s="75"/>
      <c r="BN667" s="75"/>
      <c r="BO667" s="75"/>
      <c r="BP667" s="75"/>
      <c r="BQ667" s="75"/>
      <c r="BR667" s="75"/>
      <c r="BS667" s="75"/>
      <c r="BT667" s="75"/>
      <c r="BU667" s="75"/>
      <c r="BV667" s="75"/>
      <c r="BW667" s="75"/>
      <c r="BX667" s="75"/>
      <c r="BY667" s="75"/>
      <c r="BZ667" s="75"/>
      <c r="CA667" s="75"/>
      <c r="CB667" s="75"/>
    </row>
    <row r="668" spans="1:80" ht="9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  <c r="BF668" s="75"/>
      <c r="BG668" s="75"/>
      <c r="BH668" s="75"/>
      <c r="BI668" s="75"/>
      <c r="BJ668" s="75"/>
      <c r="BK668" s="75"/>
      <c r="BL668" s="75"/>
      <c r="BM668" s="75"/>
      <c r="BN668" s="75"/>
      <c r="BO668" s="75"/>
      <c r="BP668" s="75"/>
      <c r="BQ668" s="75"/>
      <c r="BR668" s="75"/>
      <c r="BS668" s="75"/>
      <c r="BT668" s="75"/>
      <c r="BU668" s="75"/>
      <c r="BV668" s="75"/>
      <c r="BW668" s="75"/>
      <c r="BX668" s="75"/>
      <c r="BY668" s="75"/>
      <c r="BZ668" s="75"/>
      <c r="CA668" s="75"/>
      <c r="CB668" s="75"/>
    </row>
    <row r="669" spans="1:80" ht="9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  <c r="AG669" s="75"/>
      <c r="AH669" s="75"/>
      <c r="AI669" s="75"/>
      <c r="AJ669" s="75"/>
      <c r="AK669" s="75"/>
      <c r="AL669" s="75"/>
      <c r="AM669" s="75"/>
      <c r="AN669" s="75"/>
      <c r="AO669" s="75"/>
      <c r="AP669" s="75"/>
      <c r="AQ669" s="75"/>
      <c r="AR669" s="75"/>
      <c r="AS669" s="75"/>
      <c r="AT669" s="75"/>
      <c r="AU669" s="75"/>
      <c r="AV669" s="75"/>
      <c r="AW669" s="75"/>
      <c r="AX669" s="75"/>
      <c r="AY669" s="75"/>
      <c r="AZ669" s="75"/>
      <c r="BA669" s="75"/>
      <c r="BB669" s="75"/>
      <c r="BC669" s="75"/>
      <c r="BD669" s="75"/>
      <c r="BE669" s="75"/>
      <c r="BF669" s="75"/>
      <c r="BG669" s="75"/>
      <c r="BH669" s="75"/>
      <c r="BI669" s="75"/>
      <c r="BJ669" s="75"/>
      <c r="BK669" s="75"/>
      <c r="BL669" s="75"/>
      <c r="BM669" s="75"/>
      <c r="BN669" s="75"/>
      <c r="BO669" s="75"/>
      <c r="BP669" s="75"/>
      <c r="BQ669" s="75"/>
      <c r="BR669" s="75"/>
      <c r="BS669" s="75"/>
      <c r="BT669" s="75"/>
      <c r="BU669" s="75"/>
      <c r="BV669" s="75"/>
      <c r="BW669" s="75"/>
      <c r="BX669" s="75"/>
      <c r="BY669" s="75"/>
      <c r="BZ669" s="75"/>
      <c r="CA669" s="75"/>
      <c r="CB669" s="75"/>
    </row>
    <row r="670" spans="1:80" ht="9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5"/>
      <c r="BG670" s="75"/>
      <c r="BH670" s="75"/>
      <c r="BI670" s="75"/>
      <c r="BJ670" s="75"/>
      <c r="BK670" s="75"/>
      <c r="BL670" s="75"/>
      <c r="BM670" s="75"/>
      <c r="BN670" s="75"/>
      <c r="BO670" s="75"/>
      <c r="BP670" s="75"/>
      <c r="BQ670" s="75"/>
      <c r="BR670" s="75"/>
      <c r="BS670" s="75"/>
      <c r="BT670" s="75"/>
      <c r="BU670" s="75"/>
      <c r="BV670" s="75"/>
      <c r="BW670" s="75"/>
      <c r="BX670" s="75"/>
      <c r="BY670" s="75"/>
      <c r="BZ670" s="75"/>
      <c r="CA670" s="75"/>
      <c r="CB670" s="75"/>
    </row>
    <row r="671" spans="1:80" ht="9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  <c r="AG671" s="75"/>
      <c r="AH671" s="75"/>
      <c r="AI671" s="75"/>
      <c r="AJ671" s="75"/>
      <c r="AK671" s="75"/>
      <c r="AL671" s="75"/>
      <c r="AM671" s="75"/>
      <c r="AN671" s="75"/>
      <c r="AO671" s="75"/>
      <c r="AP671" s="75"/>
      <c r="AQ671" s="75"/>
      <c r="AR671" s="75"/>
      <c r="AS671" s="75"/>
      <c r="AT671" s="75"/>
      <c r="AU671" s="75"/>
      <c r="AV671" s="75"/>
      <c r="AW671" s="75"/>
      <c r="AX671" s="75"/>
      <c r="AY671" s="75"/>
      <c r="AZ671" s="75"/>
      <c r="BA671" s="75"/>
      <c r="BB671" s="75"/>
      <c r="BC671" s="75"/>
      <c r="BD671" s="75"/>
      <c r="BE671" s="75"/>
      <c r="BF671" s="75"/>
      <c r="BG671" s="75"/>
      <c r="BH671" s="75"/>
      <c r="BI671" s="75"/>
      <c r="BJ671" s="75"/>
      <c r="BK671" s="75"/>
      <c r="BL671" s="75"/>
      <c r="BM671" s="75"/>
      <c r="BN671" s="75"/>
      <c r="BO671" s="75"/>
      <c r="BP671" s="75"/>
      <c r="BQ671" s="75"/>
      <c r="BR671" s="75"/>
      <c r="BS671" s="75"/>
      <c r="BT671" s="75"/>
      <c r="BU671" s="75"/>
      <c r="BV671" s="75"/>
      <c r="BW671" s="75"/>
      <c r="BX671" s="75"/>
      <c r="BY671" s="75"/>
      <c r="BZ671" s="75"/>
      <c r="CA671" s="75"/>
      <c r="CB671" s="75"/>
    </row>
    <row r="672" spans="1:80" ht="9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  <c r="AS672" s="75"/>
      <c r="AT672" s="75"/>
      <c r="AU672" s="75"/>
      <c r="AV672" s="75"/>
      <c r="AW672" s="75"/>
      <c r="AX672" s="75"/>
      <c r="AY672" s="75"/>
      <c r="AZ672" s="75"/>
      <c r="BA672" s="75"/>
      <c r="BB672" s="75"/>
      <c r="BC672" s="75"/>
      <c r="BD672" s="75"/>
      <c r="BE672" s="75"/>
      <c r="BF672" s="75"/>
      <c r="BG672" s="75"/>
      <c r="BH672" s="75"/>
      <c r="BI672" s="75"/>
      <c r="BJ672" s="75"/>
      <c r="BK672" s="75"/>
      <c r="BL672" s="75"/>
      <c r="BM672" s="75"/>
      <c r="BN672" s="75"/>
      <c r="BO672" s="75"/>
      <c r="BP672" s="75"/>
      <c r="BQ672" s="75"/>
      <c r="BR672" s="75"/>
      <c r="BS672" s="75"/>
      <c r="BT672" s="75"/>
      <c r="BU672" s="75"/>
      <c r="BV672" s="75"/>
      <c r="BW672" s="75"/>
      <c r="BX672" s="75"/>
      <c r="BY672" s="75"/>
      <c r="BZ672" s="75"/>
      <c r="CA672" s="75"/>
      <c r="CB672" s="75"/>
    </row>
    <row r="673" spans="1:80" ht="9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75"/>
      <c r="AQ673" s="75"/>
      <c r="AR673" s="75"/>
      <c r="AS673" s="75"/>
      <c r="AT673" s="75"/>
      <c r="AU673" s="75"/>
      <c r="AV673" s="75"/>
      <c r="AW673" s="75"/>
      <c r="AX673" s="75"/>
      <c r="AY673" s="75"/>
      <c r="AZ673" s="75"/>
      <c r="BA673" s="75"/>
      <c r="BB673" s="75"/>
      <c r="BC673" s="75"/>
      <c r="BD673" s="75"/>
      <c r="BE673" s="75"/>
      <c r="BF673" s="75"/>
      <c r="BG673" s="75"/>
      <c r="BH673" s="75"/>
      <c r="BI673" s="75"/>
      <c r="BJ673" s="75"/>
      <c r="BK673" s="75"/>
      <c r="BL673" s="75"/>
      <c r="BM673" s="75"/>
      <c r="BN673" s="75"/>
      <c r="BO673" s="75"/>
      <c r="BP673" s="75"/>
      <c r="BQ673" s="75"/>
      <c r="BR673" s="75"/>
      <c r="BS673" s="75"/>
      <c r="BT673" s="75"/>
      <c r="BU673" s="75"/>
      <c r="BV673" s="75"/>
      <c r="BW673" s="75"/>
      <c r="BX673" s="75"/>
      <c r="BY673" s="75"/>
      <c r="BZ673" s="75"/>
      <c r="CA673" s="75"/>
      <c r="CB673" s="75"/>
    </row>
    <row r="674" spans="1:80" ht="9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  <c r="AS674" s="75"/>
      <c r="AT674" s="75"/>
      <c r="AU674" s="75"/>
      <c r="AV674" s="75"/>
      <c r="AW674" s="75"/>
      <c r="AX674" s="75"/>
      <c r="AY674" s="75"/>
      <c r="AZ674" s="75"/>
      <c r="BA674" s="75"/>
      <c r="BB674" s="75"/>
      <c r="BC674" s="75"/>
      <c r="BD674" s="75"/>
      <c r="BE674" s="75"/>
      <c r="BF674" s="75"/>
      <c r="BG674" s="75"/>
      <c r="BH674" s="75"/>
      <c r="BI674" s="75"/>
      <c r="BJ674" s="75"/>
      <c r="BK674" s="75"/>
      <c r="BL674" s="75"/>
      <c r="BM674" s="75"/>
      <c r="BN674" s="75"/>
      <c r="BO674" s="75"/>
      <c r="BP674" s="75"/>
      <c r="BQ674" s="75"/>
      <c r="BR674" s="75"/>
      <c r="BS674" s="75"/>
      <c r="BT674" s="75"/>
      <c r="BU674" s="75"/>
      <c r="BV674" s="75"/>
      <c r="BW674" s="75"/>
      <c r="BX674" s="75"/>
      <c r="BY674" s="75"/>
      <c r="BZ674" s="75"/>
      <c r="CA674" s="75"/>
      <c r="CB674" s="75"/>
    </row>
    <row r="675" spans="1:80" ht="9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5"/>
      <c r="AM675" s="75"/>
      <c r="AN675" s="75"/>
      <c r="AO675" s="75"/>
      <c r="AP675" s="75"/>
      <c r="AQ675" s="75"/>
      <c r="AR675" s="75"/>
      <c r="AS675" s="75"/>
      <c r="AT675" s="75"/>
      <c r="AU675" s="75"/>
      <c r="AV675" s="75"/>
      <c r="AW675" s="75"/>
      <c r="AX675" s="75"/>
      <c r="AY675" s="75"/>
      <c r="AZ675" s="75"/>
      <c r="BA675" s="75"/>
      <c r="BB675" s="75"/>
      <c r="BC675" s="75"/>
      <c r="BD675" s="75"/>
      <c r="BE675" s="75"/>
      <c r="BF675" s="75"/>
      <c r="BG675" s="75"/>
      <c r="BH675" s="75"/>
      <c r="BI675" s="75"/>
      <c r="BJ675" s="75"/>
      <c r="BK675" s="75"/>
      <c r="BL675" s="75"/>
      <c r="BM675" s="75"/>
      <c r="BN675" s="75"/>
      <c r="BO675" s="75"/>
      <c r="BP675" s="75"/>
      <c r="BQ675" s="75"/>
      <c r="BR675" s="75"/>
      <c r="BS675" s="75"/>
      <c r="BT675" s="75"/>
      <c r="BU675" s="75"/>
      <c r="BV675" s="75"/>
      <c r="BW675" s="75"/>
      <c r="BX675" s="75"/>
      <c r="BY675" s="75"/>
      <c r="BZ675" s="75"/>
      <c r="CA675" s="75"/>
      <c r="CB675" s="75"/>
    </row>
    <row r="676" spans="1:80" ht="9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75"/>
      <c r="AQ676" s="75"/>
      <c r="AR676" s="75"/>
      <c r="AS676" s="75"/>
      <c r="AT676" s="75"/>
      <c r="AU676" s="75"/>
      <c r="AV676" s="75"/>
      <c r="AW676" s="75"/>
      <c r="AX676" s="75"/>
      <c r="AY676" s="75"/>
      <c r="AZ676" s="75"/>
      <c r="BA676" s="75"/>
      <c r="BB676" s="75"/>
      <c r="BC676" s="75"/>
      <c r="BD676" s="75"/>
      <c r="BE676" s="75"/>
      <c r="BF676" s="75"/>
      <c r="BG676" s="75"/>
      <c r="BH676" s="75"/>
      <c r="BI676" s="75"/>
      <c r="BJ676" s="75"/>
      <c r="BK676" s="75"/>
      <c r="BL676" s="75"/>
      <c r="BM676" s="75"/>
      <c r="BN676" s="75"/>
      <c r="BO676" s="75"/>
      <c r="BP676" s="75"/>
      <c r="BQ676" s="75"/>
      <c r="BR676" s="75"/>
      <c r="BS676" s="75"/>
      <c r="BT676" s="75"/>
      <c r="BU676" s="75"/>
      <c r="BV676" s="75"/>
      <c r="BW676" s="75"/>
      <c r="BX676" s="75"/>
      <c r="BY676" s="75"/>
      <c r="BZ676" s="75"/>
      <c r="CA676" s="75"/>
      <c r="CB676" s="75"/>
    </row>
    <row r="677" spans="1:80" ht="9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  <c r="AS677" s="75"/>
      <c r="AT677" s="75"/>
      <c r="AU677" s="75"/>
      <c r="AV677" s="75"/>
      <c r="AW677" s="75"/>
      <c r="AX677" s="75"/>
      <c r="AY677" s="75"/>
      <c r="AZ677" s="75"/>
      <c r="BA677" s="75"/>
      <c r="BB677" s="75"/>
      <c r="BC677" s="75"/>
      <c r="BD677" s="75"/>
      <c r="BE677" s="75"/>
      <c r="BF677" s="75"/>
      <c r="BG677" s="75"/>
      <c r="BH677" s="75"/>
      <c r="BI677" s="75"/>
      <c r="BJ677" s="75"/>
      <c r="BK677" s="75"/>
      <c r="BL677" s="75"/>
      <c r="BM677" s="75"/>
      <c r="BN677" s="75"/>
      <c r="BO677" s="75"/>
      <c r="BP677" s="75"/>
      <c r="BQ677" s="75"/>
      <c r="BR677" s="75"/>
      <c r="BS677" s="75"/>
      <c r="BT677" s="75"/>
      <c r="BU677" s="75"/>
      <c r="BV677" s="75"/>
      <c r="BW677" s="75"/>
      <c r="BX677" s="75"/>
      <c r="BY677" s="75"/>
      <c r="BZ677" s="75"/>
      <c r="CA677" s="75"/>
      <c r="CB677" s="75"/>
    </row>
    <row r="678" spans="1:80" ht="9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5"/>
      <c r="AP678" s="75"/>
      <c r="AQ678" s="75"/>
      <c r="AR678" s="75"/>
      <c r="AS678" s="75"/>
      <c r="AT678" s="75"/>
      <c r="AU678" s="75"/>
      <c r="AV678" s="75"/>
      <c r="AW678" s="75"/>
      <c r="AX678" s="75"/>
      <c r="AY678" s="75"/>
      <c r="AZ678" s="75"/>
      <c r="BA678" s="75"/>
      <c r="BB678" s="75"/>
      <c r="BC678" s="75"/>
      <c r="BD678" s="75"/>
      <c r="BE678" s="75"/>
      <c r="BF678" s="75"/>
      <c r="BG678" s="75"/>
      <c r="BH678" s="75"/>
      <c r="BI678" s="75"/>
      <c r="BJ678" s="75"/>
      <c r="BK678" s="75"/>
      <c r="BL678" s="75"/>
      <c r="BM678" s="75"/>
      <c r="BN678" s="75"/>
      <c r="BO678" s="75"/>
      <c r="BP678" s="75"/>
      <c r="BQ678" s="75"/>
      <c r="BR678" s="75"/>
      <c r="BS678" s="75"/>
      <c r="BT678" s="75"/>
      <c r="BU678" s="75"/>
      <c r="BV678" s="75"/>
      <c r="BW678" s="75"/>
      <c r="BX678" s="75"/>
      <c r="BY678" s="75"/>
      <c r="BZ678" s="75"/>
      <c r="CA678" s="75"/>
      <c r="CB678" s="75"/>
    </row>
    <row r="679" spans="1:80" ht="9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  <c r="BF679" s="75"/>
      <c r="BG679" s="75"/>
      <c r="BH679" s="75"/>
      <c r="BI679" s="75"/>
      <c r="BJ679" s="75"/>
      <c r="BK679" s="75"/>
      <c r="BL679" s="75"/>
      <c r="BM679" s="75"/>
      <c r="BN679" s="75"/>
      <c r="BO679" s="75"/>
      <c r="BP679" s="75"/>
      <c r="BQ679" s="75"/>
      <c r="BR679" s="75"/>
      <c r="BS679" s="75"/>
      <c r="BT679" s="75"/>
      <c r="BU679" s="75"/>
      <c r="BV679" s="75"/>
      <c r="BW679" s="75"/>
      <c r="BX679" s="75"/>
      <c r="BY679" s="75"/>
      <c r="BZ679" s="75"/>
      <c r="CA679" s="75"/>
      <c r="CB679" s="75"/>
    </row>
    <row r="680" spans="1:80" ht="9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5"/>
      <c r="AP680" s="75"/>
      <c r="AQ680" s="75"/>
      <c r="AR680" s="75"/>
      <c r="AS680" s="75"/>
      <c r="AT680" s="75"/>
      <c r="AU680" s="75"/>
      <c r="AV680" s="75"/>
      <c r="AW680" s="75"/>
      <c r="AX680" s="75"/>
      <c r="AY680" s="75"/>
      <c r="AZ680" s="75"/>
      <c r="BA680" s="75"/>
      <c r="BB680" s="75"/>
      <c r="BC680" s="75"/>
      <c r="BD680" s="75"/>
      <c r="BE680" s="75"/>
      <c r="BF680" s="75"/>
      <c r="BG680" s="75"/>
      <c r="BH680" s="75"/>
      <c r="BI680" s="75"/>
      <c r="BJ680" s="75"/>
      <c r="BK680" s="75"/>
      <c r="BL680" s="75"/>
      <c r="BM680" s="75"/>
      <c r="BN680" s="75"/>
      <c r="BO680" s="75"/>
      <c r="BP680" s="75"/>
      <c r="BQ680" s="75"/>
      <c r="BR680" s="75"/>
      <c r="BS680" s="75"/>
      <c r="BT680" s="75"/>
      <c r="BU680" s="75"/>
      <c r="BV680" s="75"/>
      <c r="BW680" s="75"/>
      <c r="BX680" s="75"/>
      <c r="BY680" s="75"/>
      <c r="BZ680" s="75"/>
      <c r="CA680" s="75"/>
      <c r="CB680" s="75"/>
    </row>
    <row r="681" spans="1:80" ht="9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5"/>
      <c r="AP681" s="75"/>
      <c r="AQ681" s="75"/>
      <c r="AR681" s="75"/>
      <c r="AS681" s="75"/>
      <c r="AT681" s="75"/>
      <c r="AU681" s="75"/>
      <c r="AV681" s="75"/>
      <c r="AW681" s="75"/>
      <c r="AX681" s="75"/>
      <c r="AY681" s="75"/>
      <c r="AZ681" s="75"/>
      <c r="BA681" s="75"/>
      <c r="BB681" s="75"/>
      <c r="BC681" s="75"/>
      <c r="BD681" s="75"/>
      <c r="BE681" s="75"/>
      <c r="BF681" s="75"/>
      <c r="BG681" s="75"/>
      <c r="BH681" s="75"/>
      <c r="BI681" s="75"/>
      <c r="BJ681" s="75"/>
      <c r="BK681" s="75"/>
      <c r="BL681" s="75"/>
      <c r="BM681" s="75"/>
      <c r="BN681" s="75"/>
      <c r="BO681" s="75"/>
      <c r="BP681" s="75"/>
      <c r="BQ681" s="75"/>
      <c r="BR681" s="75"/>
      <c r="BS681" s="75"/>
      <c r="BT681" s="75"/>
      <c r="BU681" s="75"/>
      <c r="BV681" s="75"/>
      <c r="BW681" s="75"/>
      <c r="BX681" s="75"/>
      <c r="BY681" s="75"/>
      <c r="BZ681" s="75"/>
      <c r="CA681" s="75"/>
      <c r="CB681" s="75"/>
    </row>
    <row r="682" spans="1:80" ht="9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/>
      <c r="AS682" s="75"/>
      <c r="AT682" s="75"/>
      <c r="AU682" s="75"/>
      <c r="AV682" s="75"/>
      <c r="AW682" s="75"/>
      <c r="AX682" s="75"/>
      <c r="AY682" s="75"/>
      <c r="AZ682" s="75"/>
      <c r="BA682" s="75"/>
      <c r="BB682" s="75"/>
      <c r="BC682" s="75"/>
      <c r="BD682" s="75"/>
      <c r="BE682" s="75"/>
      <c r="BF682" s="75"/>
      <c r="BG682" s="75"/>
      <c r="BH682" s="75"/>
      <c r="BI682" s="75"/>
      <c r="BJ682" s="75"/>
      <c r="BK682" s="75"/>
      <c r="BL682" s="75"/>
      <c r="BM682" s="75"/>
      <c r="BN682" s="75"/>
      <c r="BO682" s="75"/>
      <c r="BP682" s="75"/>
      <c r="BQ682" s="75"/>
      <c r="BR682" s="75"/>
      <c r="BS682" s="75"/>
      <c r="BT682" s="75"/>
      <c r="BU682" s="75"/>
      <c r="BV682" s="75"/>
      <c r="BW682" s="75"/>
      <c r="BX682" s="75"/>
      <c r="BY682" s="75"/>
      <c r="BZ682" s="75"/>
      <c r="CA682" s="75"/>
      <c r="CB682" s="75"/>
    </row>
    <row r="683" spans="1:80" ht="9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  <c r="AS683" s="75"/>
      <c r="AT683" s="75"/>
      <c r="AU683" s="75"/>
      <c r="AV683" s="75"/>
      <c r="AW683" s="75"/>
      <c r="AX683" s="75"/>
      <c r="AY683" s="75"/>
      <c r="AZ683" s="75"/>
      <c r="BA683" s="75"/>
      <c r="BB683" s="75"/>
      <c r="BC683" s="75"/>
      <c r="BD683" s="75"/>
      <c r="BE683" s="75"/>
      <c r="BF683" s="75"/>
      <c r="BG683" s="75"/>
      <c r="BH683" s="75"/>
      <c r="BI683" s="75"/>
      <c r="BJ683" s="75"/>
      <c r="BK683" s="75"/>
      <c r="BL683" s="75"/>
      <c r="BM683" s="75"/>
      <c r="BN683" s="75"/>
      <c r="BO683" s="75"/>
      <c r="BP683" s="75"/>
      <c r="BQ683" s="75"/>
      <c r="BR683" s="75"/>
      <c r="BS683" s="75"/>
      <c r="BT683" s="75"/>
      <c r="BU683" s="75"/>
      <c r="BV683" s="75"/>
      <c r="BW683" s="75"/>
      <c r="BX683" s="75"/>
      <c r="BY683" s="75"/>
      <c r="BZ683" s="75"/>
      <c r="CA683" s="75"/>
      <c r="CB683" s="75"/>
    </row>
    <row r="684" spans="1:80" ht="9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5"/>
      <c r="AP684" s="75"/>
      <c r="AQ684" s="75"/>
      <c r="AR684" s="75"/>
      <c r="AS684" s="75"/>
      <c r="AT684" s="75"/>
      <c r="AU684" s="75"/>
      <c r="AV684" s="75"/>
      <c r="AW684" s="75"/>
      <c r="AX684" s="75"/>
      <c r="AY684" s="75"/>
      <c r="AZ684" s="75"/>
      <c r="BA684" s="75"/>
      <c r="BB684" s="75"/>
      <c r="BC684" s="75"/>
      <c r="BD684" s="75"/>
      <c r="BE684" s="75"/>
      <c r="BF684" s="75"/>
      <c r="BG684" s="75"/>
      <c r="BH684" s="75"/>
      <c r="BI684" s="75"/>
      <c r="BJ684" s="75"/>
      <c r="BK684" s="75"/>
      <c r="BL684" s="75"/>
      <c r="BM684" s="75"/>
      <c r="BN684" s="75"/>
      <c r="BO684" s="75"/>
      <c r="BP684" s="75"/>
      <c r="BQ684" s="75"/>
      <c r="BR684" s="75"/>
      <c r="BS684" s="75"/>
      <c r="BT684" s="75"/>
      <c r="BU684" s="75"/>
      <c r="BV684" s="75"/>
      <c r="BW684" s="75"/>
      <c r="BX684" s="75"/>
      <c r="BY684" s="75"/>
      <c r="BZ684" s="75"/>
      <c r="CA684" s="75"/>
      <c r="CB684" s="75"/>
    </row>
    <row r="685" spans="1:80" ht="9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75"/>
      <c r="AQ685" s="75"/>
      <c r="AR685" s="75"/>
      <c r="AS685" s="75"/>
      <c r="AT685" s="75"/>
      <c r="AU685" s="75"/>
      <c r="AV685" s="75"/>
      <c r="AW685" s="75"/>
      <c r="AX685" s="75"/>
      <c r="AY685" s="75"/>
      <c r="AZ685" s="75"/>
      <c r="BA685" s="75"/>
      <c r="BB685" s="75"/>
      <c r="BC685" s="75"/>
      <c r="BD685" s="75"/>
      <c r="BE685" s="75"/>
      <c r="BF685" s="75"/>
      <c r="BG685" s="75"/>
      <c r="BH685" s="75"/>
      <c r="BI685" s="75"/>
      <c r="BJ685" s="75"/>
      <c r="BK685" s="75"/>
      <c r="BL685" s="75"/>
      <c r="BM685" s="75"/>
      <c r="BN685" s="75"/>
      <c r="BO685" s="75"/>
      <c r="BP685" s="75"/>
      <c r="BQ685" s="75"/>
      <c r="BR685" s="75"/>
      <c r="BS685" s="75"/>
      <c r="BT685" s="75"/>
      <c r="BU685" s="75"/>
      <c r="BV685" s="75"/>
      <c r="BW685" s="75"/>
      <c r="BX685" s="75"/>
      <c r="BY685" s="75"/>
      <c r="BZ685" s="75"/>
      <c r="CA685" s="75"/>
      <c r="CB685" s="75"/>
    </row>
    <row r="686" spans="1:80" ht="9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5"/>
      <c r="AP686" s="75"/>
      <c r="AQ686" s="75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5"/>
      <c r="BG686" s="75"/>
      <c r="BH686" s="75"/>
      <c r="BI686" s="75"/>
      <c r="BJ686" s="75"/>
      <c r="BK686" s="75"/>
      <c r="BL686" s="75"/>
      <c r="BM686" s="75"/>
      <c r="BN686" s="75"/>
      <c r="BO686" s="75"/>
      <c r="BP686" s="75"/>
      <c r="BQ686" s="75"/>
      <c r="BR686" s="75"/>
      <c r="BS686" s="75"/>
      <c r="BT686" s="75"/>
      <c r="BU686" s="75"/>
      <c r="BV686" s="75"/>
      <c r="BW686" s="75"/>
      <c r="BX686" s="75"/>
      <c r="BY686" s="75"/>
      <c r="BZ686" s="75"/>
      <c r="CA686" s="75"/>
      <c r="CB686" s="75"/>
    </row>
    <row r="687" spans="1:80" ht="9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  <c r="AS687" s="75"/>
      <c r="AT687" s="75"/>
      <c r="AU687" s="75"/>
      <c r="AV687" s="75"/>
      <c r="AW687" s="75"/>
      <c r="AX687" s="75"/>
      <c r="AY687" s="75"/>
      <c r="AZ687" s="75"/>
      <c r="BA687" s="75"/>
      <c r="BB687" s="75"/>
      <c r="BC687" s="75"/>
      <c r="BD687" s="75"/>
      <c r="BE687" s="75"/>
      <c r="BF687" s="75"/>
      <c r="BG687" s="75"/>
      <c r="BH687" s="75"/>
      <c r="BI687" s="75"/>
      <c r="BJ687" s="75"/>
      <c r="BK687" s="75"/>
      <c r="BL687" s="75"/>
      <c r="BM687" s="75"/>
      <c r="BN687" s="75"/>
      <c r="BO687" s="75"/>
      <c r="BP687" s="75"/>
      <c r="BQ687" s="75"/>
      <c r="BR687" s="75"/>
      <c r="BS687" s="75"/>
      <c r="BT687" s="75"/>
      <c r="BU687" s="75"/>
      <c r="BV687" s="75"/>
      <c r="BW687" s="75"/>
      <c r="BX687" s="75"/>
      <c r="BY687" s="75"/>
      <c r="BZ687" s="75"/>
      <c r="CA687" s="75"/>
      <c r="CB687" s="75"/>
    </row>
    <row r="688" spans="1:80" ht="9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75"/>
      <c r="AQ688" s="75"/>
      <c r="AR688" s="75"/>
      <c r="AS688" s="75"/>
      <c r="AT688" s="75"/>
      <c r="AU688" s="75"/>
      <c r="AV688" s="75"/>
      <c r="AW688" s="75"/>
      <c r="AX688" s="75"/>
      <c r="AY688" s="75"/>
      <c r="AZ688" s="75"/>
      <c r="BA688" s="75"/>
      <c r="BB688" s="75"/>
      <c r="BC688" s="75"/>
      <c r="BD688" s="75"/>
      <c r="BE688" s="75"/>
      <c r="BF688" s="75"/>
      <c r="BG688" s="75"/>
      <c r="BH688" s="75"/>
      <c r="BI688" s="75"/>
      <c r="BJ688" s="75"/>
      <c r="BK688" s="75"/>
      <c r="BL688" s="75"/>
      <c r="BM688" s="75"/>
      <c r="BN688" s="75"/>
      <c r="BO688" s="75"/>
      <c r="BP688" s="75"/>
      <c r="BQ688" s="75"/>
      <c r="BR688" s="75"/>
      <c r="BS688" s="75"/>
      <c r="BT688" s="75"/>
      <c r="BU688" s="75"/>
      <c r="BV688" s="75"/>
      <c r="BW688" s="75"/>
      <c r="BX688" s="75"/>
      <c r="BY688" s="75"/>
      <c r="BZ688" s="75"/>
      <c r="CA688" s="75"/>
      <c r="CB688" s="75"/>
    </row>
    <row r="689" spans="1:80" ht="9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5"/>
      <c r="AH689" s="75"/>
      <c r="AI689" s="75"/>
      <c r="AJ689" s="75"/>
      <c r="AK689" s="75"/>
      <c r="AL689" s="75"/>
      <c r="AM689" s="75"/>
      <c r="AN689" s="75"/>
      <c r="AO689" s="75"/>
      <c r="AP689" s="75"/>
      <c r="AQ689" s="75"/>
      <c r="AR689" s="75"/>
      <c r="AS689" s="75"/>
      <c r="AT689" s="75"/>
      <c r="AU689" s="75"/>
      <c r="AV689" s="75"/>
      <c r="AW689" s="75"/>
      <c r="AX689" s="75"/>
      <c r="AY689" s="75"/>
      <c r="AZ689" s="75"/>
      <c r="BA689" s="75"/>
      <c r="BB689" s="75"/>
      <c r="BC689" s="75"/>
      <c r="BD689" s="75"/>
      <c r="BE689" s="75"/>
      <c r="BF689" s="75"/>
      <c r="BG689" s="75"/>
      <c r="BH689" s="75"/>
      <c r="BI689" s="75"/>
      <c r="BJ689" s="75"/>
      <c r="BK689" s="75"/>
      <c r="BL689" s="75"/>
      <c r="BM689" s="75"/>
      <c r="BN689" s="75"/>
      <c r="BO689" s="75"/>
      <c r="BP689" s="75"/>
      <c r="BQ689" s="75"/>
      <c r="BR689" s="75"/>
      <c r="BS689" s="75"/>
      <c r="BT689" s="75"/>
      <c r="BU689" s="75"/>
      <c r="BV689" s="75"/>
      <c r="BW689" s="75"/>
      <c r="BX689" s="75"/>
      <c r="BY689" s="75"/>
      <c r="BZ689" s="75"/>
      <c r="CA689" s="75"/>
      <c r="CB689" s="75"/>
    </row>
    <row r="690" spans="1:80" ht="9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  <c r="BF690" s="75"/>
      <c r="BG690" s="75"/>
      <c r="BH690" s="75"/>
      <c r="BI690" s="75"/>
      <c r="BJ690" s="75"/>
      <c r="BK690" s="75"/>
      <c r="BL690" s="75"/>
      <c r="BM690" s="75"/>
      <c r="BN690" s="75"/>
      <c r="BO690" s="75"/>
      <c r="BP690" s="75"/>
      <c r="BQ690" s="75"/>
      <c r="BR690" s="75"/>
      <c r="BS690" s="75"/>
      <c r="BT690" s="75"/>
      <c r="BU690" s="75"/>
      <c r="BV690" s="75"/>
      <c r="BW690" s="75"/>
      <c r="BX690" s="75"/>
      <c r="BY690" s="75"/>
      <c r="BZ690" s="75"/>
      <c r="CA690" s="75"/>
      <c r="CB690" s="75"/>
    </row>
    <row r="691" spans="1:80" ht="9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75"/>
      <c r="AQ691" s="75"/>
      <c r="AR691" s="75"/>
      <c r="AS691" s="75"/>
      <c r="AT691" s="75"/>
      <c r="AU691" s="75"/>
      <c r="AV691" s="75"/>
      <c r="AW691" s="75"/>
      <c r="AX691" s="75"/>
      <c r="AY691" s="75"/>
      <c r="AZ691" s="75"/>
      <c r="BA691" s="75"/>
      <c r="BB691" s="75"/>
      <c r="BC691" s="75"/>
      <c r="BD691" s="75"/>
      <c r="BE691" s="75"/>
      <c r="BF691" s="75"/>
      <c r="BG691" s="75"/>
      <c r="BH691" s="75"/>
      <c r="BI691" s="75"/>
      <c r="BJ691" s="75"/>
      <c r="BK691" s="75"/>
      <c r="BL691" s="75"/>
      <c r="BM691" s="75"/>
      <c r="BN691" s="75"/>
      <c r="BO691" s="75"/>
      <c r="BP691" s="75"/>
      <c r="BQ691" s="75"/>
      <c r="BR691" s="75"/>
      <c r="BS691" s="75"/>
      <c r="BT691" s="75"/>
      <c r="BU691" s="75"/>
      <c r="BV691" s="75"/>
      <c r="BW691" s="75"/>
      <c r="BX691" s="75"/>
      <c r="BY691" s="75"/>
      <c r="BZ691" s="75"/>
      <c r="CA691" s="75"/>
      <c r="CB691" s="75"/>
    </row>
    <row r="692" spans="1:80" ht="9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/>
      <c r="AI692" s="75"/>
      <c r="AJ692" s="75"/>
      <c r="AK692" s="75"/>
      <c r="AL692" s="75"/>
      <c r="AM692" s="75"/>
      <c r="AN692" s="75"/>
      <c r="AO692" s="75"/>
      <c r="AP692" s="75"/>
      <c r="AQ692" s="75"/>
      <c r="AR692" s="75"/>
      <c r="AS692" s="75"/>
      <c r="AT692" s="75"/>
      <c r="AU692" s="75"/>
      <c r="AV692" s="75"/>
      <c r="AW692" s="75"/>
      <c r="AX692" s="75"/>
      <c r="AY692" s="75"/>
      <c r="AZ692" s="75"/>
      <c r="BA692" s="75"/>
      <c r="BB692" s="75"/>
      <c r="BC692" s="75"/>
      <c r="BD692" s="75"/>
      <c r="BE692" s="75"/>
      <c r="BF692" s="75"/>
      <c r="BG692" s="75"/>
      <c r="BH692" s="75"/>
      <c r="BI692" s="75"/>
      <c r="BJ692" s="75"/>
      <c r="BK692" s="75"/>
      <c r="BL692" s="75"/>
      <c r="BM692" s="75"/>
      <c r="BN692" s="75"/>
      <c r="BO692" s="75"/>
      <c r="BP692" s="75"/>
      <c r="BQ692" s="75"/>
      <c r="BR692" s="75"/>
      <c r="BS692" s="75"/>
      <c r="BT692" s="75"/>
      <c r="BU692" s="75"/>
      <c r="BV692" s="75"/>
      <c r="BW692" s="75"/>
      <c r="BX692" s="75"/>
      <c r="BY692" s="75"/>
      <c r="BZ692" s="75"/>
      <c r="CA692" s="75"/>
      <c r="CB692" s="75"/>
    </row>
    <row r="693" spans="1:80" ht="9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5"/>
      <c r="AH693" s="75"/>
      <c r="AI693" s="75"/>
      <c r="AJ693" s="75"/>
      <c r="AK693" s="75"/>
      <c r="AL693" s="75"/>
      <c r="AM693" s="75"/>
      <c r="AN693" s="75"/>
      <c r="AO693" s="75"/>
      <c r="AP693" s="75"/>
      <c r="AQ693" s="75"/>
      <c r="AR693" s="75"/>
      <c r="AS693" s="75"/>
      <c r="AT693" s="75"/>
      <c r="AU693" s="75"/>
      <c r="AV693" s="75"/>
      <c r="AW693" s="75"/>
      <c r="AX693" s="75"/>
      <c r="AY693" s="75"/>
      <c r="AZ693" s="75"/>
      <c r="BA693" s="75"/>
      <c r="BB693" s="75"/>
      <c r="BC693" s="75"/>
      <c r="BD693" s="75"/>
      <c r="BE693" s="75"/>
      <c r="BF693" s="75"/>
      <c r="BG693" s="75"/>
      <c r="BH693" s="75"/>
      <c r="BI693" s="75"/>
      <c r="BJ693" s="75"/>
      <c r="BK693" s="75"/>
      <c r="BL693" s="75"/>
      <c r="BM693" s="75"/>
      <c r="BN693" s="75"/>
      <c r="BO693" s="75"/>
      <c r="BP693" s="75"/>
      <c r="BQ693" s="75"/>
      <c r="BR693" s="75"/>
      <c r="BS693" s="75"/>
      <c r="BT693" s="75"/>
      <c r="BU693" s="75"/>
      <c r="BV693" s="75"/>
      <c r="BW693" s="75"/>
      <c r="BX693" s="75"/>
      <c r="BY693" s="75"/>
      <c r="BZ693" s="75"/>
      <c r="CA693" s="75"/>
      <c r="CB693" s="75"/>
    </row>
    <row r="694" spans="1:80" ht="9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75"/>
      <c r="AQ694" s="75"/>
      <c r="AR694" s="75"/>
      <c r="AS694" s="75"/>
      <c r="AT694" s="75"/>
      <c r="AU694" s="75"/>
      <c r="AV694" s="75"/>
      <c r="AW694" s="75"/>
      <c r="AX694" s="75"/>
      <c r="AY694" s="75"/>
      <c r="AZ694" s="75"/>
      <c r="BA694" s="75"/>
      <c r="BB694" s="75"/>
      <c r="BC694" s="75"/>
      <c r="BD694" s="75"/>
      <c r="BE694" s="75"/>
      <c r="BF694" s="75"/>
      <c r="BG694" s="75"/>
      <c r="BH694" s="75"/>
      <c r="BI694" s="75"/>
      <c r="BJ694" s="75"/>
      <c r="BK694" s="75"/>
      <c r="BL694" s="75"/>
      <c r="BM694" s="75"/>
      <c r="BN694" s="75"/>
      <c r="BO694" s="75"/>
      <c r="BP694" s="75"/>
      <c r="BQ694" s="75"/>
      <c r="BR694" s="75"/>
      <c r="BS694" s="75"/>
      <c r="BT694" s="75"/>
      <c r="BU694" s="75"/>
      <c r="BV694" s="75"/>
      <c r="BW694" s="75"/>
      <c r="BX694" s="75"/>
      <c r="BY694" s="75"/>
      <c r="BZ694" s="75"/>
      <c r="CA694" s="75"/>
      <c r="CB694" s="75"/>
    </row>
    <row r="695" spans="1:80" ht="9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5"/>
      <c r="AH695" s="75"/>
      <c r="AI695" s="75"/>
      <c r="AJ695" s="75"/>
      <c r="AK695" s="75"/>
      <c r="AL695" s="75"/>
      <c r="AM695" s="75"/>
      <c r="AN695" s="75"/>
      <c r="AO695" s="75"/>
      <c r="AP695" s="75"/>
      <c r="AQ695" s="75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5"/>
      <c r="BG695" s="75"/>
      <c r="BH695" s="75"/>
      <c r="BI695" s="75"/>
      <c r="BJ695" s="75"/>
      <c r="BK695" s="75"/>
      <c r="BL695" s="75"/>
      <c r="BM695" s="75"/>
      <c r="BN695" s="75"/>
      <c r="BO695" s="75"/>
      <c r="BP695" s="75"/>
      <c r="BQ695" s="75"/>
      <c r="BR695" s="75"/>
      <c r="BS695" s="75"/>
      <c r="BT695" s="75"/>
      <c r="BU695" s="75"/>
      <c r="BV695" s="75"/>
      <c r="BW695" s="75"/>
      <c r="BX695" s="75"/>
      <c r="BY695" s="75"/>
      <c r="BZ695" s="75"/>
      <c r="CA695" s="75"/>
      <c r="CB695" s="75"/>
    </row>
    <row r="696" spans="1:80" ht="9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5"/>
      <c r="AH696" s="75"/>
      <c r="AI696" s="75"/>
      <c r="AJ696" s="75"/>
      <c r="AK696" s="75"/>
      <c r="AL696" s="75"/>
      <c r="AM696" s="75"/>
      <c r="AN696" s="75"/>
      <c r="AO696" s="75"/>
      <c r="AP696" s="75"/>
      <c r="AQ696" s="75"/>
      <c r="AR696" s="75"/>
      <c r="AS696" s="75"/>
      <c r="AT696" s="75"/>
      <c r="AU696" s="75"/>
      <c r="AV696" s="75"/>
      <c r="AW696" s="75"/>
      <c r="AX696" s="75"/>
      <c r="AY696" s="75"/>
      <c r="AZ696" s="75"/>
      <c r="BA696" s="75"/>
      <c r="BB696" s="75"/>
      <c r="BC696" s="75"/>
      <c r="BD696" s="75"/>
      <c r="BE696" s="75"/>
      <c r="BF696" s="75"/>
      <c r="BG696" s="75"/>
      <c r="BH696" s="75"/>
      <c r="BI696" s="75"/>
      <c r="BJ696" s="75"/>
      <c r="BK696" s="75"/>
      <c r="BL696" s="75"/>
      <c r="BM696" s="75"/>
      <c r="BN696" s="75"/>
      <c r="BO696" s="75"/>
      <c r="BP696" s="75"/>
      <c r="BQ696" s="75"/>
      <c r="BR696" s="75"/>
      <c r="BS696" s="75"/>
      <c r="BT696" s="75"/>
      <c r="BU696" s="75"/>
      <c r="BV696" s="75"/>
      <c r="BW696" s="75"/>
      <c r="BX696" s="75"/>
      <c r="BY696" s="75"/>
      <c r="BZ696" s="75"/>
      <c r="CA696" s="75"/>
      <c r="CB696" s="75"/>
    </row>
    <row r="697" spans="1:80" ht="9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/>
      <c r="AS697" s="75"/>
      <c r="AT697" s="75"/>
      <c r="AU697" s="75"/>
      <c r="AV697" s="75"/>
      <c r="AW697" s="75"/>
      <c r="AX697" s="75"/>
      <c r="AY697" s="75"/>
      <c r="AZ697" s="75"/>
      <c r="BA697" s="75"/>
      <c r="BB697" s="75"/>
      <c r="BC697" s="75"/>
      <c r="BD697" s="75"/>
      <c r="BE697" s="75"/>
      <c r="BF697" s="75"/>
      <c r="BG697" s="75"/>
      <c r="BH697" s="75"/>
      <c r="BI697" s="75"/>
      <c r="BJ697" s="75"/>
      <c r="BK697" s="75"/>
      <c r="BL697" s="75"/>
      <c r="BM697" s="75"/>
      <c r="BN697" s="75"/>
      <c r="BO697" s="75"/>
      <c r="BP697" s="75"/>
      <c r="BQ697" s="75"/>
      <c r="BR697" s="75"/>
      <c r="BS697" s="75"/>
      <c r="BT697" s="75"/>
      <c r="BU697" s="75"/>
      <c r="BV697" s="75"/>
      <c r="BW697" s="75"/>
      <c r="BX697" s="75"/>
      <c r="BY697" s="75"/>
      <c r="BZ697" s="75"/>
      <c r="CA697" s="75"/>
      <c r="CB697" s="75"/>
    </row>
    <row r="698" spans="1:80" ht="9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  <c r="AS698" s="75"/>
      <c r="AT698" s="75"/>
      <c r="AU698" s="75"/>
      <c r="AV698" s="75"/>
      <c r="AW698" s="75"/>
      <c r="AX698" s="75"/>
      <c r="AY698" s="75"/>
      <c r="AZ698" s="75"/>
      <c r="BA698" s="75"/>
      <c r="BB698" s="75"/>
      <c r="BC698" s="75"/>
      <c r="BD698" s="75"/>
      <c r="BE698" s="75"/>
      <c r="BF698" s="75"/>
      <c r="BG698" s="75"/>
      <c r="BH698" s="75"/>
      <c r="BI698" s="75"/>
      <c r="BJ698" s="75"/>
      <c r="BK698" s="75"/>
      <c r="BL698" s="75"/>
      <c r="BM698" s="75"/>
      <c r="BN698" s="75"/>
      <c r="BO698" s="75"/>
      <c r="BP698" s="75"/>
      <c r="BQ698" s="75"/>
      <c r="BR698" s="75"/>
      <c r="BS698" s="75"/>
      <c r="BT698" s="75"/>
      <c r="BU698" s="75"/>
      <c r="BV698" s="75"/>
      <c r="BW698" s="75"/>
      <c r="BX698" s="75"/>
      <c r="BY698" s="75"/>
      <c r="BZ698" s="75"/>
      <c r="CA698" s="75"/>
      <c r="CB698" s="75"/>
    </row>
    <row r="699" spans="1:80" ht="9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  <c r="AG699" s="75"/>
      <c r="AH699" s="75"/>
      <c r="AI699" s="75"/>
      <c r="AJ699" s="75"/>
      <c r="AK699" s="75"/>
      <c r="AL699" s="75"/>
      <c r="AM699" s="75"/>
      <c r="AN699" s="75"/>
      <c r="AO699" s="75"/>
      <c r="AP699" s="75"/>
      <c r="AQ699" s="75"/>
      <c r="AR699" s="75"/>
      <c r="AS699" s="75"/>
      <c r="AT699" s="75"/>
      <c r="AU699" s="75"/>
      <c r="AV699" s="75"/>
      <c r="AW699" s="75"/>
      <c r="AX699" s="75"/>
      <c r="AY699" s="75"/>
      <c r="AZ699" s="75"/>
      <c r="BA699" s="75"/>
      <c r="BB699" s="75"/>
      <c r="BC699" s="75"/>
      <c r="BD699" s="75"/>
      <c r="BE699" s="75"/>
      <c r="BF699" s="75"/>
      <c r="BG699" s="75"/>
      <c r="BH699" s="75"/>
      <c r="BI699" s="75"/>
      <c r="BJ699" s="75"/>
      <c r="BK699" s="75"/>
      <c r="BL699" s="75"/>
      <c r="BM699" s="75"/>
      <c r="BN699" s="75"/>
      <c r="BO699" s="75"/>
      <c r="BP699" s="75"/>
      <c r="BQ699" s="75"/>
      <c r="BR699" s="75"/>
      <c r="BS699" s="75"/>
      <c r="BT699" s="75"/>
      <c r="BU699" s="75"/>
      <c r="BV699" s="75"/>
      <c r="BW699" s="75"/>
      <c r="BX699" s="75"/>
      <c r="BY699" s="75"/>
      <c r="BZ699" s="75"/>
      <c r="CA699" s="75"/>
      <c r="CB699" s="75"/>
    </row>
    <row r="700" spans="1:80" ht="9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  <c r="BF700" s="75"/>
      <c r="BG700" s="75"/>
      <c r="BH700" s="75"/>
      <c r="BI700" s="75"/>
      <c r="BJ700" s="75"/>
      <c r="BK700" s="75"/>
      <c r="BL700" s="75"/>
      <c r="BM700" s="75"/>
      <c r="BN700" s="75"/>
      <c r="BO700" s="75"/>
      <c r="BP700" s="75"/>
      <c r="BQ700" s="75"/>
      <c r="BR700" s="75"/>
      <c r="BS700" s="75"/>
      <c r="BT700" s="75"/>
      <c r="BU700" s="75"/>
      <c r="BV700" s="75"/>
      <c r="BW700" s="75"/>
      <c r="BX700" s="75"/>
      <c r="BY700" s="75"/>
      <c r="BZ700" s="75"/>
      <c r="CA700" s="75"/>
      <c r="CB700" s="75"/>
    </row>
    <row r="701" spans="1:80" ht="9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  <c r="AG701" s="75"/>
      <c r="AH701" s="75"/>
      <c r="AI701" s="75"/>
      <c r="AJ701" s="75"/>
      <c r="AK701" s="75"/>
      <c r="AL701" s="75"/>
      <c r="AM701" s="75"/>
      <c r="AN701" s="75"/>
      <c r="AO701" s="75"/>
      <c r="AP701" s="75"/>
      <c r="AQ701" s="75"/>
      <c r="AR701" s="75"/>
      <c r="AS701" s="75"/>
      <c r="AT701" s="75"/>
      <c r="AU701" s="75"/>
      <c r="AV701" s="75"/>
      <c r="AW701" s="75"/>
      <c r="AX701" s="75"/>
      <c r="AY701" s="75"/>
      <c r="AZ701" s="75"/>
      <c r="BA701" s="75"/>
      <c r="BB701" s="75"/>
      <c r="BC701" s="75"/>
      <c r="BD701" s="75"/>
      <c r="BE701" s="75"/>
      <c r="BF701" s="75"/>
      <c r="BG701" s="75"/>
      <c r="BH701" s="75"/>
      <c r="BI701" s="75"/>
      <c r="BJ701" s="75"/>
      <c r="BK701" s="75"/>
      <c r="BL701" s="75"/>
      <c r="BM701" s="75"/>
      <c r="BN701" s="75"/>
      <c r="BO701" s="75"/>
      <c r="BP701" s="75"/>
      <c r="BQ701" s="75"/>
      <c r="BR701" s="75"/>
      <c r="BS701" s="75"/>
      <c r="BT701" s="75"/>
      <c r="BU701" s="75"/>
      <c r="BV701" s="75"/>
      <c r="BW701" s="75"/>
      <c r="BX701" s="75"/>
      <c r="BY701" s="75"/>
      <c r="BZ701" s="75"/>
      <c r="CA701" s="75"/>
      <c r="CB701" s="75"/>
    </row>
    <row r="702" spans="1:80" ht="9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  <c r="AS702" s="75"/>
      <c r="AT702" s="75"/>
      <c r="AU702" s="75"/>
      <c r="AV702" s="75"/>
      <c r="AW702" s="75"/>
      <c r="AX702" s="75"/>
      <c r="AY702" s="75"/>
      <c r="AZ702" s="75"/>
      <c r="BA702" s="75"/>
      <c r="BB702" s="75"/>
      <c r="BC702" s="75"/>
      <c r="BD702" s="75"/>
      <c r="BE702" s="75"/>
      <c r="BF702" s="75"/>
      <c r="BG702" s="75"/>
      <c r="BH702" s="75"/>
      <c r="BI702" s="75"/>
      <c r="BJ702" s="75"/>
      <c r="BK702" s="75"/>
      <c r="BL702" s="75"/>
      <c r="BM702" s="75"/>
      <c r="BN702" s="75"/>
      <c r="BO702" s="75"/>
      <c r="BP702" s="75"/>
      <c r="BQ702" s="75"/>
      <c r="BR702" s="75"/>
      <c r="BS702" s="75"/>
      <c r="BT702" s="75"/>
      <c r="BU702" s="75"/>
      <c r="BV702" s="75"/>
      <c r="BW702" s="75"/>
      <c r="BX702" s="75"/>
      <c r="BY702" s="75"/>
      <c r="BZ702" s="75"/>
      <c r="CA702" s="75"/>
      <c r="CB702" s="75"/>
    </row>
    <row r="703" spans="1:80" ht="9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75"/>
      <c r="AQ703" s="75"/>
      <c r="AR703" s="75"/>
      <c r="AS703" s="75"/>
      <c r="AT703" s="75"/>
      <c r="AU703" s="75"/>
      <c r="AV703" s="75"/>
      <c r="AW703" s="75"/>
      <c r="AX703" s="75"/>
      <c r="AY703" s="75"/>
      <c r="AZ703" s="75"/>
      <c r="BA703" s="75"/>
      <c r="BB703" s="75"/>
      <c r="BC703" s="75"/>
      <c r="BD703" s="75"/>
      <c r="BE703" s="75"/>
      <c r="BF703" s="75"/>
      <c r="BG703" s="75"/>
      <c r="BH703" s="75"/>
      <c r="BI703" s="75"/>
      <c r="BJ703" s="75"/>
      <c r="BK703" s="75"/>
      <c r="BL703" s="75"/>
      <c r="BM703" s="75"/>
      <c r="BN703" s="75"/>
      <c r="BO703" s="75"/>
      <c r="BP703" s="75"/>
      <c r="BQ703" s="75"/>
      <c r="BR703" s="75"/>
      <c r="BS703" s="75"/>
      <c r="BT703" s="75"/>
      <c r="BU703" s="75"/>
      <c r="BV703" s="75"/>
      <c r="BW703" s="75"/>
      <c r="BX703" s="75"/>
      <c r="BY703" s="75"/>
      <c r="BZ703" s="75"/>
      <c r="CA703" s="75"/>
      <c r="CB703" s="75"/>
    </row>
    <row r="704" spans="1:80" ht="9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/>
      <c r="AS704" s="75"/>
      <c r="AT704" s="75"/>
      <c r="AU704" s="75"/>
      <c r="AV704" s="75"/>
      <c r="AW704" s="75"/>
      <c r="AX704" s="75"/>
      <c r="AY704" s="75"/>
      <c r="AZ704" s="75"/>
      <c r="BA704" s="75"/>
      <c r="BB704" s="75"/>
      <c r="BC704" s="75"/>
      <c r="BD704" s="75"/>
      <c r="BE704" s="75"/>
      <c r="BF704" s="75"/>
      <c r="BG704" s="75"/>
      <c r="BH704" s="75"/>
      <c r="BI704" s="75"/>
      <c r="BJ704" s="75"/>
      <c r="BK704" s="75"/>
      <c r="BL704" s="75"/>
      <c r="BM704" s="75"/>
      <c r="BN704" s="75"/>
      <c r="BO704" s="75"/>
      <c r="BP704" s="75"/>
      <c r="BQ704" s="75"/>
      <c r="BR704" s="75"/>
      <c r="BS704" s="75"/>
      <c r="BT704" s="75"/>
      <c r="BU704" s="75"/>
      <c r="BV704" s="75"/>
      <c r="BW704" s="75"/>
      <c r="BX704" s="75"/>
      <c r="BY704" s="75"/>
      <c r="BZ704" s="75"/>
      <c r="CA704" s="75"/>
      <c r="CB704" s="75"/>
    </row>
    <row r="705" spans="1:80" ht="9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  <c r="BF705" s="75"/>
      <c r="BG705" s="75"/>
      <c r="BH705" s="75"/>
      <c r="BI705" s="75"/>
      <c r="BJ705" s="75"/>
      <c r="BK705" s="75"/>
      <c r="BL705" s="75"/>
      <c r="BM705" s="75"/>
      <c r="BN705" s="75"/>
      <c r="BO705" s="75"/>
      <c r="BP705" s="75"/>
      <c r="BQ705" s="75"/>
      <c r="BR705" s="75"/>
      <c r="BS705" s="75"/>
      <c r="BT705" s="75"/>
      <c r="BU705" s="75"/>
      <c r="BV705" s="75"/>
      <c r="BW705" s="75"/>
      <c r="BX705" s="75"/>
      <c r="BY705" s="75"/>
      <c r="BZ705" s="75"/>
      <c r="CA705" s="75"/>
      <c r="CB705" s="75"/>
    </row>
    <row r="706" spans="1:80" ht="9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5"/>
      <c r="BG706" s="75"/>
      <c r="BH706" s="75"/>
      <c r="BI706" s="75"/>
      <c r="BJ706" s="75"/>
      <c r="BK706" s="75"/>
      <c r="BL706" s="75"/>
      <c r="BM706" s="75"/>
      <c r="BN706" s="75"/>
      <c r="BO706" s="75"/>
      <c r="BP706" s="75"/>
      <c r="BQ706" s="75"/>
      <c r="BR706" s="75"/>
      <c r="BS706" s="75"/>
      <c r="BT706" s="75"/>
      <c r="BU706" s="75"/>
      <c r="BV706" s="75"/>
      <c r="BW706" s="75"/>
      <c r="BX706" s="75"/>
      <c r="BY706" s="75"/>
      <c r="BZ706" s="75"/>
      <c r="CA706" s="75"/>
      <c r="CB706" s="75"/>
    </row>
    <row r="707" spans="1:80" ht="9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  <c r="BF707" s="75"/>
      <c r="BG707" s="75"/>
      <c r="BH707" s="75"/>
      <c r="BI707" s="75"/>
      <c r="BJ707" s="75"/>
      <c r="BK707" s="75"/>
      <c r="BL707" s="75"/>
      <c r="BM707" s="75"/>
      <c r="BN707" s="75"/>
      <c r="BO707" s="75"/>
      <c r="BP707" s="75"/>
      <c r="BQ707" s="75"/>
      <c r="BR707" s="75"/>
      <c r="BS707" s="75"/>
      <c r="BT707" s="75"/>
      <c r="BU707" s="75"/>
      <c r="BV707" s="75"/>
      <c r="BW707" s="75"/>
      <c r="BX707" s="75"/>
      <c r="BY707" s="75"/>
      <c r="BZ707" s="75"/>
      <c r="CA707" s="75"/>
      <c r="CB707" s="75"/>
    </row>
    <row r="708" spans="1:80" ht="9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  <c r="BF708" s="75"/>
      <c r="BG708" s="75"/>
      <c r="BH708" s="75"/>
      <c r="BI708" s="75"/>
      <c r="BJ708" s="75"/>
      <c r="BK708" s="75"/>
      <c r="BL708" s="75"/>
      <c r="BM708" s="75"/>
      <c r="BN708" s="75"/>
      <c r="BO708" s="75"/>
      <c r="BP708" s="75"/>
      <c r="BQ708" s="75"/>
      <c r="BR708" s="75"/>
      <c r="BS708" s="75"/>
      <c r="BT708" s="75"/>
      <c r="BU708" s="75"/>
      <c r="BV708" s="75"/>
      <c r="BW708" s="75"/>
      <c r="BX708" s="75"/>
      <c r="BY708" s="75"/>
      <c r="BZ708" s="75"/>
      <c r="CA708" s="75"/>
      <c r="CB708" s="75"/>
    </row>
    <row r="709" spans="1:80" ht="9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  <c r="BF709" s="75"/>
      <c r="BG709" s="75"/>
      <c r="BH709" s="75"/>
      <c r="BI709" s="75"/>
      <c r="BJ709" s="75"/>
      <c r="BK709" s="75"/>
      <c r="BL709" s="75"/>
      <c r="BM709" s="75"/>
      <c r="BN709" s="75"/>
      <c r="BO709" s="75"/>
      <c r="BP709" s="75"/>
      <c r="BQ709" s="75"/>
      <c r="BR709" s="75"/>
      <c r="BS709" s="75"/>
      <c r="BT709" s="75"/>
      <c r="BU709" s="75"/>
      <c r="BV709" s="75"/>
      <c r="BW709" s="75"/>
      <c r="BX709" s="75"/>
      <c r="BY709" s="75"/>
      <c r="BZ709" s="75"/>
      <c r="CA709" s="75"/>
      <c r="CB709" s="75"/>
    </row>
    <row r="710" spans="1:80" ht="9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  <c r="BF710" s="75"/>
      <c r="BG710" s="75"/>
      <c r="BH710" s="75"/>
      <c r="BI710" s="75"/>
      <c r="BJ710" s="75"/>
      <c r="BK710" s="75"/>
      <c r="BL710" s="75"/>
      <c r="BM710" s="75"/>
      <c r="BN710" s="75"/>
      <c r="BO710" s="75"/>
      <c r="BP710" s="75"/>
      <c r="BQ710" s="75"/>
      <c r="BR710" s="75"/>
      <c r="BS710" s="75"/>
      <c r="BT710" s="75"/>
      <c r="BU710" s="75"/>
      <c r="BV710" s="75"/>
      <c r="BW710" s="75"/>
      <c r="BX710" s="75"/>
      <c r="BY710" s="75"/>
      <c r="BZ710" s="75"/>
      <c r="CA710" s="75"/>
      <c r="CB710" s="75"/>
    </row>
    <row r="711" spans="1:80" ht="9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  <c r="AG711" s="75"/>
      <c r="AH711" s="75"/>
      <c r="AI711" s="75"/>
      <c r="AJ711" s="75"/>
      <c r="AK711" s="75"/>
      <c r="AL711" s="75"/>
      <c r="AM711" s="75"/>
      <c r="AN711" s="75"/>
      <c r="AO711" s="75"/>
      <c r="AP711" s="75"/>
      <c r="AQ711" s="75"/>
      <c r="AR711" s="75"/>
      <c r="AS711" s="75"/>
      <c r="AT711" s="75"/>
      <c r="AU711" s="75"/>
      <c r="AV711" s="75"/>
      <c r="AW711" s="75"/>
      <c r="AX711" s="75"/>
      <c r="AY711" s="75"/>
      <c r="AZ711" s="75"/>
      <c r="BA711" s="75"/>
      <c r="BB711" s="75"/>
      <c r="BC711" s="75"/>
      <c r="BD711" s="75"/>
      <c r="BE711" s="75"/>
      <c r="BF711" s="75"/>
      <c r="BG711" s="75"/>
      <c r="BH711" s="75"/>
      <c r="BI711" s="75"/>
      <c r="BJ711" s="75"/>
      <c r="BK711" s="75"/>
      <c r="BL711" s="75"/>
      <c r="BM711" s="75"/>
      <c r="BN711" s="75"/>
      <c r="BO711" s="75"/>
      <c r="BP711" s="75"/>
      <c r="BQ711" s="75"/>
      <c r="BR711" s="75"/>
      <c r="BS711" s="75"/>
      <c r="BT711" s="75"/>
      <c r="BU711" s="75"/>
      <c r="BV711" s="75"/>
      <c r="BW711" s="75"/>
      <c r="BX711" s="75"/>
      <c r="BY711" s="75"/>
      <c r="BZ711" s="75"/>
      <c r="CA711" s="75"/>
      <c r="CB711" s="75"/>
    </row>
    <row r="712" spans="1:80" ht="9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/>
      <c r="AS712" s="75"/>
      <c r="AT712" s="75"/>
      <c r="AU712" s="75"/>
      <c r="AV712" s="75"/>
      <c r="AW712" s="75"/>
      <c r="AX712" s="75"/>
      <c r="AY712" s="75"/>
      <c r="AZ712" s="75"/>
      <c r="BA712" s="75"/>
      <c r="BB712" s="75"/>
      <c r="BC712" s="75"/>
      <c r="BD712" s="75"/>
      <c r="BE712" s="75"/>
      <c r="BF712" s="75"/>
      <c r="BG712" s="75"/>
      <c r="BH712" s="75"/>
      <c r="BI712" s="75"/>
      <c r="BJ712" s="75"/>
      <c r="BK712" s="75"/>
      <c r="BL712" s="75"/>
      <c r="BM712" s="75"/>
      <c r="BN712" s="75"/>
      <c r="BO712" s="75"/>
      <c r="BP712" s="75"/>
      <c r="BQ712" s="75"/>
      <c r="BR712" s="75"/>
      <c r="BS712" s="75"/>
      <c r="BT712" s="75"/>
      <c r="BU712" s="75"/>
      <c r="BV712" s="75"/>
      <c r="BW712" s="75"/>
      <c r="BX712" s="75"/>
      <c r="BY712" s="75"/>
      <c r="BZ712" s="75"/>
      <c r="CA712" s="75"/>
      <c r="CB712" s="75"/>
    </row>
    <row r="713" spans="1:80" ht="9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  <c r="AS713" s="75"/>
      <c r="AT713" s="75"/>
      <c r="AU713" s="75"/>
      <c r="AV713" s="75"/>
      <c r="AW713" s="75"/>
      <c r="AX713" s="75"/>
      <c r="AY713" s="75"/>
      <c r="AZ713" s="75"/>
      <c r="BA713" s="75"/>
      <c r="BB713" s="75"/>
      <c r="BC713" s="75"/>
      <c r="BD713" s="75"/>
      <c r="BE713" s="75"/>
      <c r="BF713" s="75"/>
      <c r="BG713" s="75"/>
      <c r="BH713" s="75"/>
      <c r="BI713" s="75"/>
      <c r="BJ713" s="75"/>
      <c r="BK713" s="75"/>
      <c r="BL713" s="75"/>
      <c r="BM713" s="75"/>
      <c r="BN713" s="75"/>
      <c r="BO713" s="75"/>
      <c r="BP713" s="75"/>
      <c r="BQ713" s="75"/>
      <c r="BR713" s="75"/>
      <c r="BS713" s="75"/>
      <c r="BT713" s="75"/>
      <c r="BU713" s="75"/>
      <c r="BV713" s="75"/>
      <c r="BW713" s="75"/>
      <c r="BX713" s="75"/>
      <c r="BY713" s="75"/>
      <c r="BZ713" s="75"/>
      <c r="CA713" s="75"/>
      <c r="CB713" s="75"/>
    </row>
    <row r="714" spans="1:80" ht="9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  <c r="AG714" s="75"/>
      <c r="AH714" s="75"/>
      <c r="AI714" s="75"/>
      <c r="AJ714" s="75"/>
      <c r="AK714" s="75"/>
      <c r="AL714" s="75"/>
      <c r="AM714" s="75"/>
      <c r="AN714" s="75"/>
      <c r="AO714" s="75"/>
      <c r="AP714" s="75"/>
      <c r="AQ714" s="75"/>
      <c r="AR714" s="75"/>
      <c r="AS714" s="75"/>
      <c r="AT714" s="75"/>
      <c r="AU714" s="75"/>
      <c r="AV714" s="75"/>
      <c r="AW714" s="75"/>
      <c r="AX714" s="75"/>
      <c r="AY714" s="75"/>
      <c r="AZ714" s="75"/>
      <c r="BA714" s="75"/>
      <c r="BB714" s="75"/>
      <c r="BC714" s="75"/>
      <c r="BD714" s="75"/>
      <c r="BE714" s="75"/>
      <c r="BF714" s="75"/>
      <c r="BG714" s="75"/>
      <c r="BH714" s="75"/>
      <c r="BI714" s="75"/>
      <c r="BJ714" s="75"/>
      <c r="BK714" s="75"/>
      <c r="BL714" s="75"/>
      <c r="BM714" s="75"/>
      <c r="BN714" s="75"/>
      <c r="BO714" s="75"/>
      <c r="BP714" s="75"/>
      <c r="BQ714" s="75"/>
      <c r="BR714" s="75"/>
      <c r="BS714" s="75"/>
      <c r="BT714" s="75"/>
      <c r="BU714" s="75"/>
      <c r="BV714" s="75"/>
      <c r="BW714" s="75"/>
      <c r="BX714" s="75"/>
      <c r="BY714" s="75"/>
      <c r="BZ714" s="75"/>
      <c r="CA714" s="75"/>
      <c r="CB714" s="75"/>
    </row>
    <row r="715" spans="1:80" ht="9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  <c r="BF715" s="75"/>
      <c r="BG715" s="75"/>
      <c r="BH715" s="75"/>
      <c r="BI715" s="75"/>
      <c r="BJ715" s="75"/>
      <c r="BK715" s="75"/>
      <c r="BL715" s="75"/>
      <c r="BM715" s="75"/>
      <c r="BN715" s="75"/>
      <c r="BO715" s="75"/>
      <c r="BP715" s="75"/>
      <c r="BQ715" s="75"/>
      <c r="BR715" s="75"/>
      <c r="BS715" s="75"/>
      <c r="BT715" s="75"/>
      <c r="BU715" s="75"/>
      <c r="BV715" s="75"/>
      <c r="BW715" s="75"/>
      <c r="BX715" s="75"/>
      <c r="BY715" s="75"/>
      <c r="BZ715" s="75"/>
      <c r="CA715" s="75"/>
      <c r="CB715" s="75"/>
    </row>
    <row r="716" spans="1:80" ht="9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  <c r="BF716" s="75"/>
      <c r="BG716" s="75"/>
      <c r="BH716" s="75"/>
      <c r="BI716" s="75"/>
      <c r="BJ716" s="75"/>
      <c r="BK716" s="75"/>
      <c r="BL716" s="75"/>
      <c r="BM716" s="75"/>
      <c r="BN716" s="75"/>
      <c r="BO716" s="75"/>
      <c r="BP716" s="75"/>
      <c r="BQ716" s="75"/>
      <c r="BR716" s="75"/>
      <c r="BS716" s="75"/>
      <c r="BT716" s="75"/>
      <c r="BU716" s="75"/>
      <c r="BV716" s="75"/>
      <c r="BW716" s="75"/>
      <c r="BX716" s="75"/>
      <c r="BY716" s="75"/>
      <c r="BZ716" s="75"/>
      <c r="CA716" s="75"/>
      <c r="CB716" s="75"/>
    </row>
    <row r="717" spans="1:80" ht="9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  <c r="BF717" s="75"/>
      <c r="BG717" s="75"/>
      <c r="BH717" s="75"/>
      <c r="BI717" s="75"/>
      <c r="BJ717" s="75"/>
      <c r="BK717" s="75"/>
      <c r="BL717" s="75"/>
      <c r="BM717" s="75"/>
      <c r="BN717" s="75"/>
      <c r="BO717" s="75"/>
      <c r="BP717" s="75"/>
      <c r="BQ717" s="75"/>
      <c r="BR717" s="75"/>
      <c r="BS717" s="75"/>
      <c r="BT717" s="75"/>
      <c r="BU717" s="75"/>
      <c r="BV717" s="75"/>
      <c r="BW717" s="75"/>
      <c r="BX717" s="75"/>
      <c r="BY717" s="75"/>
      <c r="BZ717" s="75"/>
      <c r="CA717" s="75"/>
      <c r="CB717" s="75"/>
    </row>
    <row r="718" spans="1:80" ht="9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  <c r="BF718" s="75"/>
      <c r="BG718" s="75"/>
      <c r="BH718" s="75"/>
      <c r="BI718" s="75"/>
      <c r="BJ718" s="75"/>
      <c r="BK718" s="75"/>
      <c r="BL718" s="75"/>
      <c r="BM718" s="75"/>
      <c r="BN718" s="75"/>
      <c r="BO718" s="75"/>
      <c r="BP718" s="75"/>
      <c r="BQ718" s="75"/>
      <c r="BR718" s="75"/>
      <c r="BS718" s="75"/>
      <c r="BT718" s="75"/>
      <c r="BU718" s="75"/>
      <c r="BV718" s="75"/>
      <c r="BW718" s="75"/>
      <c r="BX718" s="75"/>
      <c r="BY718" s="75"/>
      <c r="BZ718" s="75"/>
      <c r="CA718" s="75"/>
      <c r="CB718" s="75"/>
    </row>
    <row r="719" spans="1:80" ht="9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  <c r="BF719" s="75"/>
      <c r="BG719" s="75"/>
      <c r="BH719" s="75"/>
      <c r="BI719" s="75"/>
      <c r="BJ719" s="75"/>
      <c r="BK719" s="75"/>
      <c r="BL719" s="75"/>
      <c r="BM719" s="75"/>
      <c r="BN719" s="75"/>
      <c r="BO719" s="75"/>
      <c r="BP719" s="75"/>
      <c r="BQ719" s="75"/>
      <c r="BR719" s="75"/>
      <c r="BS719" s="75"/>
      <c r="BT719" s="75"/>
      <c r="BU719" s="75"/>
      <c r="BV719" s="75"/>
      <c r="BW719" s="75"/>
      <c r="BX719" s="75"/>
      <c r="BY719" s="75"/>
      <c r="BZ719" s="75"/>
      <c r="CA719" s="75"/>
      <c r="CB719" s="75"/>
    </row>
    <row r="720" spans="1:80" ht="9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  <c r="BF720" s="75"/>
      <c r="BG720" s="75"/>
      <c r="BH720" s="75"/>
      <c r="BI720" s="75"/>
      <c r="BJ720" s="75"/>
      <c r="BK720" s="75"/>
      <c r="BL720" s="75"/>
      <c r="BM720" s="75"/>
      <c r="BN720" s="75"/>
      <c r="BO720" s="75"/>
      <c r="BP720" s="75"/>
      <c r="BQ720" s="75"/>
      <c r="BR720" s="75"/>
      <c r="BS720" s="75"/>
      <c r="BT720" s="75"/>
      <c r="BU720" s="75"/>
      <c r="BV720" s="75"/>
      <c r="BW720" s="75"/>
      <c r="BX720" s="75"/>
      <c r="BY720" s="75"/>
      <c r="BZ720" s="75"/>
      <c r="CA720" s="75"/>
      <c r="CB720" s="75"/>
    </row>
    <row r="721" spans="1:80" ht="9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75"/>
      <c r="AQ721" s="75"/>
      <c r="AR721" s="75"/>
      <c r="AS721" s="75"/>
      <c r="AT721" s="75"/>
      <c r="AU721" s="75"/>
      <c r="AV721" s="75"/>
      <c r="AW721" s="75"/>
      <c r="AX721" s="75"/>
      <c r="AY721" s="75"/>
      <c r="AZ721" s="75"/>
      <c r="BA721" s="75"/>
      <c r="BB721" s="75"/>
      <c r="BC721" s="75"/>
      <c r="BD721" s="75"/>
      <c r="BE721" s="75"/>
      <c r="BF721" s="75"/>
      <c r="BG721" s="75"/>
      <c r="BH721" s="75"/>
      <c r="BI721" s="75"/>
      <c r="BJ721" s="75"/>
      <c r="BK721" s="75"/>
      <c r="BL721" s="75"/>
      <c r="BM721" s="75"/>
      <c r="BN721" s="75"/>
      <c r="BO721" s="75"/>
      <c r="BP721" s="75"/>
      <c r="BQ721" s="75"/>
      <c r="BR721" s="75"/>
      <c r="BS721" s="75"/>
      <c r="BT721" s="75"/>
      <c r="BU721" s="75"/>
      <c r="BV721" s="75"/>
      <c r="BW721" s="75"/>
      <c r="BX721" s="75"/>
      <c r="BY721" s="75"/>
      <c r="BZ721" s="75"/>
      <c r="CA721" s="75"/>
      <c r="CB721" s="75"/>
    </row>
    <row r="722" spans="1:80" ht="9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  <c r="AS722" s="75"/>
      <c r="AT722" s="75"/>
      <c r="AU722" s="75"/>
      <c r="AV722" s="75"/>
      <c r="AW722" s="75"/>
      <c r="AX722" s="75"/>
      <c r="AY722" s="75"/>
      <c r="AZ722" s="75"/>
      <c r="BA722" s="75"/>
      <c r="BB722" s="75"/>
      <c r="BC722" s="75"/>
      <c r="BD722" s="75"/>
      <c r="BE722" s="75"/>
      <c r="BF722" s="75"/>
      <c r="BG722" s="75"/>
      <c r="BH722" s="75"/>
      <c r="BI722" s="75"/>
      <c r="BJ722" s="75"/>
      <c r="BK722" s="75"/>
      <c r="BL722" s="75"/>
      <c r="BM722" s="75"/>
      <c r="BN722" s="75"/>
      <c r="BO722" s="75"/>
      <c r="BP722" s="75"/>
      <c r="BQ722" s="75"/>
      <c r="BR722" s="75"/>
      <c r="BS722" s="75"/>
      <c r="BT722" s="75"/>
      <c r="BU722" s="75"/>
      <c r="BV722" s="75"/>
      <c r="BW722" s="75"/>
      <c r="BX722" s="75"/>
      <c r="BY722" s="75"/>
      <c r="BZ722" s="75"/>
      <c r="CA722" s="75"/>
      <c r="CB722" s="75"/>
    </row>
    <row r="723" spans="1:80" ht="9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  <c r="AG723" s="75"/>
      <c r="AH723" s="75"/>
      <c r="AI723" s="75"/>
      <c r="AJ723" s="75"/>
      <c r="AK723" s="75"/>
      <c r="AL723" s="75"/>
      <c r="AM723" s="75"/>
      <c r="AN723" s="75"/>
      <c r="AO723" s="75"/>
      <c r="AP723" s="75"/>
      <c r="AQ723" s="75"/>
      <c r="AR723" s="75"/>
      <c r="AS723" s="75"/>
      <c r="AT723" s="75"/>
      <c r="AU723" s="75"/>
      <c r="AV723" s="75"/>
      <c r="AW723" s="75"/>
      <c r="AX723" s="75"/>
      <c r="AY723" s="75"/>
      <c r="AZ723" s="75"/>
      <c r="BA723" s="75"/>
      <c r="BB723" s="75"/>
      <c r="BC723" s="75"/>
      <c r="BD723" s="75"/>
      <c r="BE723" s="75"/>
      <c r="BF723" s="75"/>
      <c r="BG723" s="75"/>
      <c r="BH723" s="75"/>
      <c r="BI723" s="75"/>
      <c r="BJ723" s="75"/>
      <c r="BK723" s="75"/>
      <c r="BL723" s="75"/>
      <c r="BM723" s="75"/>
      <c r="BN723" s="75"/>
      <c r="BO723" s="75"/>
      <c r="BP723" s="75"/>
      <c r="BQ723" s="75"/>
      <c r="BR723" s="75"/>
      <c r="BS723" s="75"/>
      <c r="BT723" s="75"/>
      <c r="BU723" s="75"/>
      <c r="BV723" s="75"/>
      <c r="BW723" s="75"/>
      <c r="BX723" s="75"/>
      <c r="BY723" s="75"/>
      <c r="BZ723" s="75"/>
      <c r="CA723" s="75"/>
      <c r="CB723" s="75"/>
    </row>
    <row r="724" spans="1:80" ht="9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75"/>
      <c r="AQ724" s="75"/>
      <c r="AR724" s="75"/>
      <c r="AS724" s="75"/>
      <c r="AT724" s="75"/>
      <c r="AU724" s="75"/>
      <c r="AV724" s="75"/>
      <c r="AW724" s="75"/>
      <c r="AX724" s="75"/>
      <c r="AY724" s="75"/>
      <c r="AZ724" s="75"/>
      <c r="BA724" s="75"/>
      <c r="BB724" s="75"/>
      <c r="BC724" s="75"/>
      <c r="BD724" s="75"/>
      <c r="BE724" s="75"/>
      <c r="BF724" s="75"/>
      <c r="BG724" s="75"/>
      <c r="BH724" s="75"/>
      <c r="BI724" s="75"/>
      <c r="BJ724" s="75"/>
      <c r="BK724" s="75"/>
      <c r="BL724" s="75"/>
      <c r="BM724" s="75"/>
      <c r="BN724" s="75"/>
      <c r="BO724" s="75"/>
      <c r="BP724" s="75"/>
      <c r="BQ724" s="75"/>
      <c r="BR724" s="75"/>
      <c r="BS724" s="75"/>
      <c r="BT724" s="75"/>
      <c r="BU724" s="75"/>
      <c r="BV724" s="75"/>
      <c r="BW724" s="75"/>
      <c r="BX724" s="75"/>
      <c r="BY724" s="75"/>
      <c r="BZ724" s="75"/>
      <c r="CA724" s="75"/>
      <c r="CB724" s="75"/>
    </row>
    <row r="725" spans="1:80" ht="9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  <c r="BF725" s="75"/>
      <c r="BG725" s="75"/>
      <c r="BH725" s="75"/>
      <c r="BI725" s="75"/>
      <c r="BJ725" s="75"/>
      <c r="BK725" s="75"/>
      <c r="BL725" s="75"/>
      <c r="BM725" s="75"/>
      <c r="BN725" s="75"/>
      <c r="BO725" s="75"/>
      <c r="BP725" s="75"/>
      <c r="BQ725" s="75"/>
      <c r="BR725" s="75"/>
      <c r="BS725" s="75"/>
      <c r="BT725" s="75"/>
      <c r="BU725" s="75"/>
      <c r="BV725" s="75"/>
      <c r="BW725" s="75"/>
      <c r="BX725" s="75"/>
      <c r="BY725" s="75"/>
      <c r="BZ725" s="75"/>
      <c r="CA725" s="75"/>
      <c r="CB725" s="75"/>
    </row>
    <row r="726" spans="1:80" ht="9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  <c r="BF726" s="75"/>
      <c r="BG726" s="75"/>
      <c r="BH726" s="75"/>
      <c r="BI726" s="75"/>
      <c r="BJ726" s="75"/>
      <c r="BK726" s="75"/>
      <c r="BL726" s="75"/>
      <c r="BM726" s="75"/>
      <c r="BN726" s="75"/>
      <c r="BO726" s="75"/>
      <c r="BP726" s="75"/>
      <c r="BQ726" s="75"/>
      <c r="BR726" s="75"/>
      <c r="BS726" s="75"/>
      <c r="BT726" s="75"/>
      <c r="BU726" s="75"/>
      <c r="BV726" s="75"/>
      <c r="BW726" s="75"/>
      <c r="BX726" s="75"/>
      <c r="BY726" s="75"/>
      <c r="BZ726" s="75"/>
      <c r="CA726" s="75"/>
      <c r="CB726" s="75"/>
    </row>
    <row r="727" spans="1:80" ht="9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  <c r="BF727" s="75"/>
      <c r="BG727" s="75"/>
      <c r="BH727" s="75"/>
      <c r="BI727" s="75"/>
      <c r="BJ727" s="75"/>
      <c r="BK727" s="75"/>
      <c r="BL727" s="75"/>
      <c r="BM727" s="75"/>
      <c r="BN727" s="75"/>
      <c r="BO727" s="75"/>
      <c r="BP727" s="75"/>
      <c r="BQ727" s="75"/>
      <c r="BR727" s="75"/>
      <c r="BS727" s="75"/>
      <c r="BT727" s="75"/>
      <c r="BU727" s="75"/>
      <c r="BV727" s="75"/>
      <c r="BW727" s="75"/>
      <c r="BX727" s="75"/>
      <c r="BY727" s="75"/>
      <c r="BZ727" s="75"/>
      <c r="CA727" s="75"/>
      <c r="CB727" s="75"/>
    </row>
    <row r="728" spans="1:80" ht="9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  <c r="BF728" s="75"/>
      <c r="BG728" s="75"/>
      <c r="BH728" s="75"/>
      <c r="BI728" s="75"/>
      <c r="BJ728" s="75"/>
      <c r="BK728" s="75"/>
      <c r="BL728" s="75"/>
      <c r="BM728" s="75"/>
      <c r="BN728" s="75"/>
      <c r="BO728" s="75"/>
      <c r="BP728" s="75"/>
      <c r="BQ728" s="75"/>
      <c r="BR728" s="75"/>
      <c r="BS728" s="75"/>
      <c r="BT728" s="75"/>
      <c r="BU728" s="75"/>
      <c r="BV728" s="75"/>
      <c r="BW728" s="75"/>
      <c r="BX728" s="75"/>
      <c r="BY728" s="75"/>
      <c r="BZ728" s="75"/>
      <c r="CA728" s="75"/>
      <c r="CB728" s="75"/>
    </row>
    <row r="729" spans="1:80" ht="9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  <c r="BF729" s="75"/>
      <c r="BG729" s="75"/>
      <c r="BH729" s="75"/>
      <c r="BI729" s="75"/>
      <c r="BJ729" s="75"/>
      <c r="BK729" s="75"/>
      <c r="BL729" s="75"/>
      <c r="BM729" s="75"/>
      <c r="BN729" s="75"/>
      <c r="BO729" s="75"/>
      <c r="BP729" s="75"/>
      <c r="BQ729" s="75"/>
      <c r="BR729" s="75"/>
      <c r="BS729" s="75"/>
      <c r="BT729" s="75"/>
      <c r="BU729" s="75"/>
      <c r="BV729" s="75"/>
      <c r="BW729" s="75"/>
      <c r="BX729" s="75"/>
      <c r="BY729" s="75"/>
      <c r="BZ729" s="75"/>
      <c r="CA729" s="75"/>
      <c r="CB729" s="75"/>
    </row>
    <row r="730" spans="1:80" ht="9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  <c r="BF730" s="75"/>
      <c r="BG730" s="75"/>
      <c r="BH730" s="75"/>
      <c r="BI730" s="75"/>
      <c r="BJ730" s="75"/>
      <c r="BK730" s="75"/>
      <c r="BL730" s="75"/>
      <c r="BM730" s="75"/>
      <c r="BN730" s="75"/>
      <c r="BO730" s="75"/>
      <c r="BP730" s="75"/>
      <c r="BQ730" s="75"/>
      <c r="BR730" s="75"/>
      <c r="BS730" s="75"/>
      <c r="BT730" s="75"/>
      <c r="BU730" s="75"/>
      <c r="BV730" s="75"/>
      <c r="BW730" s="75"/>
      <c r="BX730" s="75"/>
      <c r="BY730" s="75"/>
      <c r="BZ730" s="75"/>
      <c r="CA730" s="75"/>
      <c r="CB730" s="75"/>
    </row>
    <row r="731" spans="1:80" ht="9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  <c r="AG731" s="75"/>
      <c r="AH731" s="75"/>
      <c r="AI731" s="75"/>
      <c r="AJ731" s="75"/>
      <c r="AK731" s="75"/>
      <c r="AL731" s="75"/>
      <c r="AM731" s="75"/>
      <c r="AN731" s="75"/>
      <c r="AO731" s="75"/>
      <c r="AP731" s="75"/>
      <c r="AQ731" s="75"/>
      <c r="AR731" s="75"/>
      <c r="AS731" s="75"/>
      <c r="AT731" s="75"/>
      <c r="AU731" s="75"/>
      <c r="AV731" s="75"/>
      <c r="AW731" s="75"/>
      <c r="AX731" s="75"/>
      <c r="AY731" s="75"/>
      <c r="AZ731" s="75"/>
      <c r="BA731" s="75"/>
      <c r="BB731" s="75"/>
      <c r="BC731" s="75"/>
      <c r="BD731" s="75"/>
      <c r="BE731" s="75"/>
      <c r="BF731" s="75"/>
      <c r="BG731" s="75"/>
      <c r="BH731" s="75"/>
      <c r="BI731" s="75"/>
      <c r="BJ731" s="75"/>
      <c r="BK731" s="75"/>
      <c r="BL731" s="75"/>
      <c r="BM731" s="75"/>
      <c r="BN731" s="75"/>
      <c r="BO731" s="75"/>
      <c r="BP731" s="75"/>
      <c r="BQ731" s="75"/>
      <c r="BR731" s="75"/>
      <c r="BS731" s="75"/>
      <c r="BT731" s="75"/>
      <c r="BU731" s="75"/>
      <c r="BV731" s="75"/>
      <c r="BW731" s="75"/>
      <c r="BX731" s="75"/>
      <c r="BY731" s="75"/>
      <c r="BZ731" s="75"/>
      <c r="CA731" s="75"/>
      <c r="CB731" s="75"/>
    </row>
    <row r="732" spans="1:80" ht="9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  <c r="AS732" s="75"/>
      <c r="AT732" s="75"/>
      <c r="AU732" s="75"/>
      <c r="AV732" s="75"/>
      <c r="AW732" s="75"/>
      <c r="AX732" s="75"/>
      <c r="AY732" s="75"/>
      <c r="AZ732" s="75"/>
      <c r="BA732" s="75"/>
      <c r="BB732" s="75"/>
      <c r="BC732" s="75"/>
      <c r="BD732" s="75"/>
      <c r="BE732" s="75"/>
      <c r="BF732" s="75"/>
      <c r="BG732" s="75"/>
      <c r="BH732" s="75"/>
      <c r="BI732" s="75"/>
      <c r="BJ732" s="75"/>
      <c r="BK732" s="75"/>
      <c r="BL732" s="75"/>
      <c r="BM732" s="75"/>
      <c r="BN732" s="75"/>
      <c r="BO732" s="75"/>
      <c r="BP732" s="75"/>
      <c r="BQ732" s="75"/>
      <c r="BR732" s="75"/>
      <c r="BS732" s="75"/>
      <c r="BT732" s="75"/>
      <c r="BU732" s="75"/>
      <c r="BV732" s="75"/>
      <c r="BW732" s="75"/>
      <c r="BX732" s="75"/>
      <c r="BY732" s="75"/>
      <c r="BZ732" s="75"/>
      <c r="CA732" s="75"/>
      <c r="CB732" s="75"/>
    </row>
    <row r="733" spans="1:80" ht="9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75"/>
      <c r="AQ733" s="75"/>
      <c r="AR733" s="75"/>
      <c r="AS733" s="75"/>
      <c r="AT733" s="75"/>
      <c r="AU733" s="75"/>
      <c r="AV733" s="75"/>
      <c r="AW733" s="75"/>
      <c r="AX733" s="75"/>
      <c r="AY733" s="75"/>
      <c r="AZ733" s="75"/>
      <c r="BA733" s="75"/>
      <c r="BB733" s="75"/>
      <c r="BC733" s="75"/>
      <c r="BD733" s="75"/>
      <c r="BE733" s="75"/>
      <c r="BF733" s="75"/>
      <c r="BG733" s="75"/>
      <c r="BH733" s="75"/>
      <c r="BI733" s="75"/>
      <c r="BJ733" s="75"/>
      <c r="BK733" s="75"/>
      <c r="BL733" s="75"/>
      <c r="BM733" s="75"/>
      <c r="BN733" s="75"/>
      <c r="BO733" s="75"/>
      <c r="BP733" s="75"/>
      <c r="BQ733" s="75"/>
      <c r="BR733" s="75"/>
      <c r="BS733" s="75"/>
      <c r="BT733" s="75"/>
      <c r="BU733" s="75"/>
      <c r="BV733" s="75"/>
      <c r="BW733" s="75"/>
      <c r="BX733" s="75"/>
      <c r="BY733" s="75"/>
      <c r="BZ733" s="75"/>
      <c r="CA733" s="75"/>
      <c r="CB733" s="75"/>
    </row>
    <row r="734" spans="1:80" ht="9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  <c r="AS734" s="75"/>
      <c r="AT734" s="75"/>
      <c r="AU734" s="75"/>
      <c r="AV734" s="75"/>
      <c r="AW734" s="75"/>
      <c r="AX734" s="75"/>
      <c r="AY734" s="75"/>
      <c r="AZ734" s="75"/>
      <c r="BA734" s="75"/>
      <c r="BB734" s="75"/>
      <c r="BC734" s="75"/>
      <c r="BD734" s="75"/>
      <c r="BE734" s="75"/>
      <c r="BF734" s="75"/>
      <c r="BG734" s="75"/>
      <c r="BH734" s="75"/>
      <c r="BI734" s="75"/>
      <c r="BJ734" s="75"/>
      <c r="BK734" s="75"/>
      <c r="BL734" s="75"/>
      <c r="BM734" s="75"/>
      <c r="BN734" s="75"/>
      <c r="BO734" s="75"/>
      <c r="BP734" s="75"/>
      <c r="BQ734" s="75"/>
      <c r="BR734" s="75"/>
      <c r="BS734" s="75"/>
      <c r="BT734" s="75"/>
      <c r="BU734" s="75"/>
      <c r="BV734" s="75"/>
      <c r="BW734" s="75"/>
      <c r="BX734" s="75"/>
      <c r="BY734" s="75"/>
      <c r="BZ734" s="75"/>
      <c r="CA734" s="75"/>
      <c r="CB734" s="75"/>
    </row>
    <row r="735" spans="1:80" ht="9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  <c r="BF735" s="75"/>
      <c r="BG735" s="75"/>
      <c r="BH735" s="75"/>
      <c r="BI735" s="75"/>
      <c r="BJ735" s="75"/>
      <c r="BK735" s="75"/>
      <c r="BL735" s="75"/>
      <c r="BM735" s="75"/>
      <c r="BN735" s="75"/>
      <c r="BO735" s="75"/>
      <c r="BP735" s="75"/>
      <c r="BQ735" s="75"/>
      <c r="BR735" s="75"/>
      <c r="BS735" s="75"/>
      <c r="BT735" s="75"/>
      <c r="BU735" s="75"/>
      <c r="BV735" s="75"/>
      <c r="BW735" s="75"/>
      <c r="BX735" s="75"/>
      <c r="BY735" s="75"/>
      <c r="BZ735" s="75"/>
      <c r="CA735" s="75"/>
      <c r="CB735" s="75"/>
    </row>
    <row r="736" spans="1:80" ht="9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5"/>
      <c r="BG736" s="75"/>
      <c r="BH736" s="75"/>
      <c r="BI736" s="75"/>
      <c r="BJ736" s="75"/>
      <c r="BK736" s="75"/>
      <c r="BL736" s="75"/>
      <c r="BM736" s="75"/>
      <c r="BN736" s="75"/>
      <c r="BO736" s="75"/>
      <c r="BP736" s="75"/>
      <c r="BQ736" s="75"/>
      <c r="BR736" s="75"/>
      <c r="BS736" s="75"/>
      <c r="BT736" s="75"/>
      <c r="BU736" s="75"/>
      <c r="BV736" s="75"/>
      <c r="BW736" s="75"/>
      <c r="BX736" s="75"/>
      <c r="BY736" s="75"/>
      <c r="BZ736" s="75"/>
      <c r="CA736" s="75"/>
      <c r="CB736" s="75"/>
    </row>
    <row r="737" spans="1:80" ht="9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  <c r="BF737" s="75"/>
      <c r="BG737" s="75"/>
      <c r="BH737" s="75"/>
      <c r="BI737" s="75"/>
      <c r="BJ737" s="75"/>
      <c r="BK737" s="75"/>
      <c r="BL737" s="75"/>
      <c r="BM737" s="75"/>
      <c r="BN737" s="75"/>
      <c r="BO737" s="75"/>
      <c r="BP737" s="75"/>
      <c r="BQ737" s="75"/>
      <c r="BR737" s="75"/>
      <c r="BS737" s="75"/>
      <c r="BT737" s="75"/>
      <c r="BU737" s="75"/>
      <c r="BV737" s="75"/>
      <c r="BW737" s="75"/>
      <c r="BX737" s="75"/>
      <c r="BY737" s="75"/>
      <c r="BZ737" s="75"/>
      <c r="CA737" s="75"/>
      <c r="CB737" s="75"/>
    </row>
    <row r="738" spans="1:80" ht="9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  <c r="BF738" s="75"/>
      <c r="BG738" s="75"/>
      <c r="BH738" s="75"/>
      <c r="BI738" s="75"/>
      <c r="BJ738" s="75"/>
      <c r="BK738" s="75"/>
      <c r="BL738" s="75"/>
      <c r="BM738" s="75"/>
      <c r="BN738" s="75"/>
      <c r="BO738" s="75"/>
      <c r="BP738" s="75"/>
      <c r="BQ738" s="75"/>
      <c r="BR738" s="75"/>
      <c r="BS738" s="75"/>
      <c r="BT738" s="75"/>
      <c r="BU738" s="75"/>
      <c r="BV738" s="75"/>
      <c r="BW738" s="75"/>
      <c r="BX738" s="75"/>
      <c r="BY738" s="75"/>
      <c r="BZ738" s="75"/>
      <c r="CA738" s="75"/>
      <c r="CB738" s="75"/>
    </row>
    <row r="739" spans="1:80" ht="9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  <c r="BF739" s="75"/>
      <c r="BG739" s="75"/>
      <c r="BH739" s="75"/>
      <c r="BI739" s="75"/>
      <c r="BJ739" s="75"/>
      <c r="BK739" s="75"/>
      <c r="BL739" s="75"/>
      <c r="BM739" s="75"/>
      <c r="BN739" s="75"/>
      <c r="BO739" s="75"/>
      <c r="BP739" s="75"/>
      <c r="BQ739" s="75"/>
      <c r="BR739" s="75"/>
      <c r="BS739" s="75"/>
      <c r="BT739" s="75"/>
      <c r="BU739" s="75"/>
      <c r="BV739" s="75"/>
      <c r="BW739" s="75"/>
      <c r="BX739" s="75"/>
      <c r="BY739" s="75"/>
      <c r="BZ739" s="75"/>
      <c r="CA739" s="75"/>
      <c r="CB739" s="75"/>
    </row>
    <row r="740" spans="1:80" ht="9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  <c r="BF740" s="75"/>
      <c r="BG740" s="75"/>
      <c r="BH740" s="75"/>
      <c r="BI740" s="75"/>
      <c r="BJ740" s="75"/>
      <c r="BK740" s="75"/>
      <c r="BL740" s="75"/>
      <c r="BM740" s="75"/>
      <c r="BN740" s="75"/>
      <c r="BO740" s="75"/>
      <c r="BP740" s="75"/>
      <c r="BQ740" s="75"/>
      <c r="BR740" s="75"/>
      <c r="BS740" s="75"/>
      <c r="BT740" s="75"/>
      <c r="BU740" s="75"/>
      <c r="BV740" s="75"/>
      <c r="BW740" s="75"/>
      <c r="BX740" s="75"/>
      <c r="BY740" s="75"/>
      <c r="BZ740" s="75"/>
      <c r="CA740" s="75"/>
      <c r="CB740" s="75"/>
    </row>
    <row r="741" spans="1:80" ht="9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  <c r="AG741" s="75"/>
      <c r="AH741" s="75"/>
      <c r="AI741" s="75"/>
      <c r="AJ741" s="75"/>
      <c r="AK741" s="75"/>
      <c r="AL741" s="75"/>
      <c r="AM741" s="75"/>
      <c r="AN741" s="75"/>
      <c r="AO741" s="75"/>
      <c r="AP741" s="75"/>
      <c r="AQ741" s="75"/>
      <c r="AR741" s="75"/>
      <c r="AS741" s="75"/>
      <c r="AT741" s="75"/>
      <c r="AU741" s="75"/>
      <c r="AV741" s="75"/>
      <c r="AW741" s="75"/>
      <c r="AX741" s="75"/>
      <c r="AY741" s="75"/>
      <c r="AZ741" s="75"/>
      <c r="BA741" s="75"/>
      <c r="BB741" s="75"/>
      <c r="BC741" s="75"/>
      <c r="BD741" s="75"/>
      <c r="BE741" s="75"/>
      <c r="BF741" s="75"/>
      <c r="BG741" s="75"/>
      <c r="BH741" s="75"/>
      <c r="BI741" s="75"/>
      <c r="BJ741" s="75"/>
      <c r="BK741" s="75"/>
      <c r="BL741" s="75"/>
      <c r="BM741" s="75"/>
      <c r="BN741" s="75"/>
      <c r="BO741" s="75"/>
      <c r="BP741" s="75"/>
      <c r="BQ741" s="75"/>
      <c r="BR741" s="75"/>
      <c r="BS741" s="75"/>
      <c r="BT741" s="75"/>
      <c r="BU741" s="75"/>
      <c r="BV741" s="75"/>
      <c r="BW741" s="75"/>
      <c r="BX741" s="75"/>
      <c r="BY741" s="75"/>
      <c r="BZ741" s="75"/>
      <c r="CA741" s="75"/>
      <c r="CB741" s="75"/>
    </row>
    <row r="742" spans="1:80" ht="9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75"/>
      <c r="AQ742" s="75"/>
      <c r="AR742" s="75"/>
      <c r="AS742" s="75"/>
      <c r="AT742" s="75"/>
      <c r="AU742" s="75"/>
      <c r="AV742" s="75"/>
      <c r="AW742" s="75"/>
      <c r="AX742" s="75"/>
      <c r="AY742" s="75"/>
      <c r="AZ742" s="75"/>
      <c r="BA742" s="75"/>
      <c r="BB742" s="75"/>
      <c r="BC742" s="75"/>
      <c r="BD742" s="75"/>
      <c r="BE742" s="75"/>
      <c r="BF742" s="75"/>
      <c r="BG742" s="75"/>
      <c r="BH742" s="75"/>
      <c r="BI742" s="75"/>
      <c r="BJ742" s="75"/>
      <c r="BK742" s="75"/>
      <c r="BL742" s="75"/>
      <c r="BM742" s="75"/>
      <c r="BN742" s="75"/>
      <c r="BO742" s="75"/>
      <c r="BP742" s="75"/>
      <c r="BQ742" s="75"/>
      <c r="BR742" s="75"/>
      <c r="BS742" s="75"/>
      <c r="BT742" s="75"/>
      <c r="BU742" s="75"/>
      <c r="BV742" s="75"/>
      <c r="BW742" s="75"/>
      <c r="BX742" s="75"/>
      <c r="BY742" s="75"/>
      <c r="BZ742" s="75"/>
      <c r="CA742" s="75"/>
      <c r="CB742" s="75"/>
    </row>
    <row r="743" spans="1:80" ht="9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  <c r="AG743" s="75"/>
      <c r="AH743" s="75"/>
      <c r="AI743" s="75"/>
      <c r="AJ743" s="75"/>
      <c r="AK743" s="75"/>
      <c r="AL743" s="75"/>
      <c r="AM743" s="75"/>
      <c r="AN743" s="75"/>
      <c r="AO743" s="75"/>
      <c r="AP743" s="75"/>
      <c r="AQ743" s="75"/>
      <c r="AR743" s="75"/>
      <c r="AS743" s="75"/>
      <c r="AT743" s="75"/>
      <c r="AU743" s="75"/>
      <c r="AV743" s="75"/>
      <c r="AW743" s="75"/>
      <c r="AX743" s="75"/>
      <c r="AY743" s="75"/>
      <c r="AZ743" s="75"/>
      <c r="BA743" s="75"/>
      <c r="BB743" s="75"/>
      <c r="BC743" s="75"/>
      <c r="BD743" s="75"/>
      <c r="BE743" s="75"/>
      <c r="BF743" s="75"/>
      <c r="BG743" s="75"/>
      <c r="BH743" s="75"/>
      <c r="BI743" s="75"/>
      <c r="BJ743" s="75"/>
      <c r="BK743" s="75"/>
      <c r="BL743" s="75"/>
      <c r="BM743" s="75"/>
      <c r="BN743" s="75"/>
      <c r="BO743" s="75"/>
      <c r="BP743" s="75"/>
      <c r="BQ743" s="75"/>
      <c r="BR743" s="75"/>
      <c r="BS743" s="75"/>
      <c r="BT743" s="75"/>
      <c r="BU743" s="75"/>
      <c r="BV743" s="75"/>
      <c r="BW743" s="75"/>
      <c r="BX743" s="75"/>
      <c r="BY743" s="75"/>
      <c r="BZ743" s="75"/>
      <c r="CA743" s="75"/>
      <c r="CB743" s="75"/>
    </row>
    <row r="744" spans="1:80" ht="9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  <c r="AG744" s="75"/>
      <c r="AH744" s="75"/>
      <c r="AI744" s="75"/>
      <c r="AJ744" s="75"/>
      <c r="AK744" s="75"/>
      <c r="AL744" s="75"/>
      <c r="AM744" s="75"/>
      <c r="AN744" s="75"/>
      <c r="AO744" s="75"/>
      <c r="AP744" s="75"/>
      <c r="AQ744" s="75"/>
      <c r="AR744" s="75"/>
      <c r="AS744" s="75"/>
      <c r="AT744" s="75"/>
      <c r="AU744" s="75"/>
      <c r="AV744" s="75"/>
      <c r="AW744" s="75"/>
      <c r="AX744" s="75"/>
      <c r="AY744" s="75"/>
      <c r="AZ744" s="75"/>
      <c r="BA744" s="75"/>
      <c r="BB744" s="75"/>
      <c r="BC744" s="75"/>
      <c r="BD744" s="75"/>
      <c r="BE744" s="75"/>
      <c r="BF744" s="75"/>
      <c r="BG744" s="75"/>
      <c r="BH744" s="75"/>
      <c r="BI744" s="75"/>
      <c r="BJ744" s="75"/>
      <c r="BK744" s="75"/>
      <c r="BL744" s="75"/>
      <c r="BM744" s="75"/>
      <c r="BN744" s="75"/>
      <c r="BO744" s="75"/>
      <c r="BP744" s="75"/>
      <c r="BQ744" s="75"/>
      <c r="BR744" s="75"/>
      <c r="BS744" s="75"/>
      <c r="BT744" s="75"/>
      <c r="BU744" s="75"/>
      <c r="BV744" s="75"/>
      <c r="BW744" s="75"/>
      <c r="BX744" s="75"/>
      <c r="BY744" s="75"/>
      <c r="BZ744" s="75"/>
      <c r="CA744" s="75"/>
      <c r="CB744" s="75"/>
    </row>
    <row r="745" spans="1:80" ht="9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75"/>
      <c r="AQ745" s="75"/>
      <c r="AR745" s="75"/>
      <c r="AS745" s="75"/>
      <c r="AT745" s="75"/>
      <c r="AU745" s="75"/>
      <c r="AV745" s="75"/>
      <c r="AW745" s="75"/>
      <c r="AX745" s="75"/>
      <c r="AY745" s="75"/>
      <c r="AZ745" s="75"/>
      <c r="BA745" s="75"/>
      <c r="BB745" s="75"/>
      <c r="BC745" s="75"/>
      <c r="BD745" s="75"/>
      <c r="BE745" s="75"/>
      <c r="BF745" s="75"/>
      <c r="BG745" s="75"/>
      <c r="BH745" s="75"/>
      <c r="BI745" s="75"/>
      <c r="BJ745" s="75"/>
      <c r="BK745" s="75"/>
      <c r="BL745" s="75"/>
      <c r="BM745" s="75"/>
      <c r="BN745" s="75"/>
      <c r="BO745" s="75"/>
      <c r="BP745" s="75"/>
      <c r="BQ745" s="75"/>
      <c r="BR745" s="75"/>
      <c r="BS745" s="75"/>
      <c r="BT745" s="75"/>
      <c r="BU745" s="75"/>
      <c r="BV745" s="75"/>
      <c r="BW745" s="75"/>
      <c r="BX745" s="75"/>
      <c r="BY745" s="75"/>
      <c r="BZ745" s="75"/>
      <c r="CA745" s="75"/>
      <c r="CB745" s="75"/>
    </row>
    <row r="746" spans="1:80" ht="9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  <c r="BF746" s="75"/>
      <c r="BG746" s="75"/>
      <c r="BH746" s="75"/>
      <c r="BI746" s="75"/>
      <c r="BJ746" s="75"/>
      <c r="BK746" s="75"/>
      <c r="BL746" s="75"/>
      <c r="BM746" s="75"/>
      <c r="BN746" s="75"/>
      <c r="BO746" s="75"/>
      <c r="BP746" s="75"/>
      <c r="BQ746" s="75"/>
      <c r="BR746" s="75"/>
      <c r="BS746" s="75"/>
      <c r="BT746" s="75"/>
      <c r="BU746" s="75"/>
      <c r="BV746" s="75"/>
      <c r="BW746" s="75"/>
      <c r="BX746" s="75"/>
      <c r="BY746" s="75"/>
      <c r="BZ746" s="75"/>
      <c r="CA746" s="75"/>
      <c r="CB746" s="75"/>
    </row>
    <row r="747" spans="1:80" ht="9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  <c r="BF747" s="75"/>
      <c r="BG747" s="75"/>
      <c r="BH747" s="75"/>
      <c r="BI747" s="75"/>
      <c r="BJ747" s="75"/>
      <c r="BK747" s="75"/>
      <c r="BL747" s="75"/>
      <c r="BM747" s="75"/>
      <c r="BN747" s="75"/>
      <c r="BO747" s="75"/>
      <c r="BP747" s="75"/>
      <c r="BQ747" s="75"/>
      <c r="BR747" s="75"/>
      <c r="BS747" s="75"/>
      <c r="BT747" s="75"/>
      <c r="BU747" s="75"/>
      <c r="BV747" s="75"/>
      <c r="BW747" s="75"/>
      <c r="BX747" s="75"/>
      <c r="BY747" s="75"/>
      <c r="BZ747" s="75"/>
      <c r="CA747" s="75"/>
      <c r="CB747" s="75"/>
    </row>
    <row r="748" spans="1:80" ht="9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5"/>
      <c r="BG748" s="75"/>
      <c r="BH748" s="75"/>
      <c r="BI748" s="75"/>
      <c r="BJ748" s="75"/>
      <c r="BK748" s="75"/>
      <c r="BL748" s="75"/>
      <c r="BM748" s="75"/>
      <c r="BN748" s="75"/>
      <c r="BO748" s="75"/>
      <c r="BP748" s="75"/>
      <c r="BQ748" s="75"/>
      <c r="BR748" s="75"/>
      <c r="BS748" s="75"/>
      <c r="BT748" s="75"/>
      <c r="BU748" s="75"/>
      <c r="BV748" s="75"/>
      <c r="BW748" s="75"/>
      <c r="BX748" s="75"/>
      <c r="BY748" s="75"/>
      <c r="BZ748" s="75"/>
      <c r="CA748" s="75"/>
      <c r="CB748" s="75"/>
    </row>
    <row r="749" spans="1:80" ht="9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  <c r="BF749" s="75"/>
      <c r="BG749" s="75"/>
      <c r="BH749" s="75"/>
      <c r="BI749" s="75"/>
      <c r="BJ749" s="75"/>
      <c r="BK749" s="75"/>
      <c r="BL749" s="75"/>
      <c r="BM749" s="75"/>
      <c r="BN749" s="75"/>
      <c r="BO749" s="75"/>
      <c r="BP749" s="75"/>
      <c r="BQ749" s="75"/>
      <c r="BR749" s="75"/>
      <c r="BS749" s="75"/>
      <c r="BT749" s="75"/>
      <c r="BU749" s="75"/>
      <c r="BV749" s="75"/>
      <c r="BW749" s="75"/>
      <c r="BX749" s="75"/>
      <c r="BY749" s="75"/>
      <c r="BZ749" s="75"/>
      <c r="CA749" s="75"/>
      <c r="CB749" s="75"/>
    </row>
    <row r="750" spans="1:80" ht="9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  <c r="BF750" s="75"/>
      <c r="BG750" s="75"/>
      <c r="BH750" s="75"/>
      <c r="BI750" s="75"/>
      <c r="BJ750" s="75"/>
      <c r="BK750" s="75"/>
      <c r="BL750" s="75"/>
      <c r="BM750" s="75"/>
      <c r="BN750" s="75"/>
      <c r="BO750" s="75"/>
      <c r="BP750" s="75"/>
      <c r="BQ750" s="75"/>
      <c r="BR750" s="75"/>
      <c r="BS750" s="75"/>
      <c r="BT750" s="75"/>
      <c r="BU750" s="75"/>
      <c r="BV750" s="75"/>
      <c r="BW750" s="75"/>
      <c r="BX750" s="75"/>
      <c r="BY750" s="75"/>
      <c r="BZ750" s="75"/>
      <c r="CA750" s="75"/>
      <c r="CB750" s="75"/>
    </row>
    <row r="751" spans="1:80" ht="9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  <c r="BF751" s="75"/>
      <c r="BG751" s="75"/>
      <c r="BH751" s="75"/>
      <c r="BI751" s="75"/>
      <c r="BJ751" s="75"/>
      <c r="BK751" s="75"/>
      <c r="BL751" s="75"/>
      <c r="BM751" s="75"/>
      <c r="BN751" s="75"/>
      <c r="BO751" s="75"/>
      <c r="BP751" s="75"/>
      <c r="BQ751" s="75"/>
      <c r="BR751" s="75"/>
      <c r="BS751" s="75"/>
      <c r="BT751" s="75"/>
      <c r="BU751" s="75"/>
      <c r="BV751" s="75"/>
      <c r="BW751" s="75"/>
      <c r="BX751" s="75"/>
      <c r="BY751" s="75"/>
      <c r="BZ751" s="75"/>
      <c r="CA751" s="75"/>
      <c r="CB751" s="75"/>
    </row>
    <row r="752" spans="1:80" ht="9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75"/>
      <c r="AL752" s="75"/>
      <c r="AM752" s="75"/>
      <c r="AN752" s="75"/>
      <c r="AO752" s="75"/>
      <c r="AP752" s="75"/>
      <c r="AQ752" s="75"/>
      <c r="AR752" s="75"/>
      <c r="AS752" s="75"/>
      <c r="AT752" s="75"/>
      <c r="AU752" s="75"/>
      <c r="AV752" s="75"/>
      <c r="AW752" s="75"/>
      <c r="AX752" s="75"/>
      <c r="AY752" s="75"/>
      <c r="AZ752" s="75"/>
      <c r="BA752" s="75"/>
      <c r="BB752" s="75"/>
      <c r="BC752" s="75"/>
      <c r="BD752" s="75"/>
      <c r="BE752" s="75"/>
      <c r="BF752" s="75"/>
      <c r="BG752" s="75"/>
      <c r="BH752" s="75"/>
      <c r="BI752" s="75"/>
      <c r="BJ752" s="75"/>
      <c r="BK752" s="75"/>
      <c r="BL752" s="75"/>
      <c r="BM752" s="75"/>
      <c r="BN752" s="75"/>
      <c r="BO752" s="75"/>
      <c r="BP752" s="75"/>
      <c r="BQ752" s="75"/>
      <c r="BR752" s="75"/>
      <c r="BS752" s="75"/>
      <c r="BT752" s="75"/>
      <c r="BU752" s="75"/>
      <c r="BV752" s="75"/>
      <c r="BW752" s="75"/>
      <c r="BX752" s="75"/>
      <c r="BY752" s="75"/>
      <c r="BZ752" s="75"/>
      <c r="CA752" s="75"/>
      <c r="CB752" s="75"/>
    </row>
    <row r="753" spans="1:80" ht="9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  <c r="AG753" s="75"/>
      <c r="AH753" s="75"/>
      <c r="AI753" s="75"/>
      <c r="AJ753" s="75"/>
      <c r="AK753" s="75"/>
      <c r="AL753" s="75"/>
      <c r="AM753" s="75"/>
      <c r="AN753" s="75"/>
      <c r="AO753" s="75"/>
      <c r="AP753" s="75"/>
      <c r="AQ753" s="75"/>
      <c r="AR753" s="75"/>
      <c r="AS753" s="75"/>
      <c r="AT753" s="75"/>
      <c r="AU753" s="75"/>
      <c r="AV753" s="75"/>
      <c r="AW753" s="75"/>
      <c r="AX753" s="75"/>
      <c r="AY753" s="75"/>
      <c r="AZ753" s="75"/>
      <c r="BA753" s="75"/>
      <c r="BB753" s="75"/>
      <c r="BC753" s="75"/>
      <c r="BD753" s="75"/>
      <c r="BE753" s="75"/>
      <c r="BF753" s="75"/>
      <c r="BG753" s="75"/>
      <c r="BH753" s="75"/>
      <c r="BI753" s="75"/>
      <c r="BJ753" s="75"/>
      <c r="BK753" s="75"/>
      <c r="BL753" s="75"/>
      <c r="BM753" s="75"/>
      <c r="BN753" s="75"/>
      <c r="BO753" s="75"/>
      <c r="BP753" s="75"/>
      <c r="BQ753" s="75"/>
      <c r="BR753" s="75"/>
      <c r="BS753" s="75"/>
      <c r="BT753" s="75"/>
      <c r="BU753" s="75"/>
      <c r="BV753" s="75"/>
      <c r="BW753" s="75"/>
      <c r="BX753" s="75"/>
      <c r="BY753" s="75"/>
      <c r="BZ753" s="75"/>
      <c r="CA753" s="75"/>
      <c r="CB753" s="75"/>
    </row>
    <row r="754" spans="1:80" ht="9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75"/>
      <c r="AQ754" s="75"/>
      <c r="AR754" s="75"/>
      <c r="AS754" s="75"/>
      <c r="AT754" s="75"/>
      <c r="AU754" s="75"/>
      <c r="AV754" s="75"/>
      <c r="AW754" s="75"/>
      <c r="AX754" s="75"/>
      <c r="AY754" s="75"/>
      <c r="AZ754" s="75"/>
      <c r="BA754" s="75"/>
      <c r="BB754" s="75"/>
      <c r="BC754" s="75"/>
      <c r="BD754" s="75"/>
      <c r="BE754" s="75"/>
      <c r="BF754" s="75"/>
      <c r="BG754" s="75"/>
      <c r="BH754" s="75"/>
      <c r="BI754" s="75"/>
      <c r="BJ754" s="75"/>
      <c r="BK754" s="75"/>
      <c r="BL754" s="75"/>
      <c r="BM754" s="75"/>
      <c r="BN754" s="75"/>
      <c r="BO754" s="75"/>
      <c r="BP754" s="75"/>
      <c r="BQ754" s="75"/>
      <c r="BR754" s="75"/>
      <c r="BS754" s="75"/>
      <c r="BT754" s="75"/>
      <c r="BU754" s="75"/>
      <c r="BV754" s="75"/>
      <c r="BW754" s="75"/>
      <c r="BX754" s="75"/>
      <c r="BY754" s="75"/>
      <c r="BZ754" s="75"/>
      <c r="CA754" s="75"/>
      <c r="CB754" s="75"/>
    </row>
    <row r="755" spans="1:80" ht="9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  <c r="AG755" s="75"/>
      <c r="AH755" s="75"/>
      <c r="AI755" s="75"/>
      <c r="AJ755" s="75"/>
      <c r="AK755" s="75"/>
      <c r="AL755" s="75"/>
      <c r="AM755" s="75"/>
      <c r="AN755" s="75"/>
      <c r="AO755" s="75"/>
      <c r="AP755" s="75"/>
      <c r="AQ755" s="75"/>
      <c r="AR755" s="75"/>
      <c r="AS755" s="75"/>
      <c r="AT755" s="75"/>
      <c r="AU755" s="75"/>
      <c r="AV755" s="75"/>
      <c r="AW755" s="75"/>
      <c r="AX755" s="75"/>
      <c r="AY755" s="75"/>
      <c r="AZ755" s="75"/>
      <c r="BA755" s="75"/>
      <c r="BB755" s="75"/>
      <c r="BC755" s="75"/>
      <c r="BD755" s="75"/>
      <c r="BE755" s="75"/>
      <c r="BF755" s="75"/>
      <c r="BG755" s="75"/>
      <c r="BH755" s="75"/>
      <c r="BI755" s="75"/>
      <c r="BJ755" s="75"/>
      <c r="BK755" s="75"/>
      <c r="BL755" s="75"/>
      <c r="BM755" s="75"/>
      <c r="BN755" s="75"/>
      <c r="BO755" s="75"/>
      <c r="BP755" s="75"/>
      <c r="BQ755" s="75"/>
      <c r="BR755" s="75"/>
      <c r="BS755" s="75"/>
      <c r="BT755" s="75"/>
      <c r="BU755" s="75"/>
      <c r="BV755" s="75"/>
      <c r="BW755" s="75"/>
      <c r="BX755" s="75"/>
      <c r="BY755" s="75"/>
      <c r="BZ755" s="75"/>
      <c r="CA755" s="75"/>
      <c r="CB755" s="75"/>
    </row>
    <row r="756" spans="1:80" ht="9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  <c r="AG756" s="75"/>
      <c r="AH756" s="75"/>
      <c r="AI756" s="75"/>
      <c r="AJ756" s="75"/>
      <c r="AK756" s="75"/>
      <c r="AL756" s="75"/>
      <c r="AM756" s="75"/>
      <c r="AN756" s="75"/>
      <c r="AO756" s="75"/>
      <c r="AP756" s="75"/>
      <c r="AQ756" s="75"/>
      <c r="AR756" s="75"/>
      <c r="AS756" s="75"/>
      <c r="AT756" s="75"/>
      <c r="AU756" s="75"/>
      <c r="AV756" s="75"/>
      <c r="AW756" s="75"/>
      <c r="AX756" s="75"/>
      <c r="AY756" s="75"/>
      <c r="AZ756" s="75"/>
      <c r="BA756" s="75"/>
      <c r="BB756" s="75"/>
      <c r="BC756" s="75"/>
      <c r="BD756" s="75"/>
      <c r="BE756" s="75"/>
      <c r="BF756" s="75"/>
      <c r="BG756" s="75"/>
      <c r="BH756" s="75"/>
      <c r="BI756" s="75"/>
      <c r="BJ756" s="75"/>
      <c r="BK756" s="75"/>
      <c r="BL756" s="75"/>
      <c r="BM756" s="75"/>
      <c r="BN756" s="75"/>
      <c r="BO756" s="75"/>
      <c r="BP756" s="75"/>
      <c r="BQ756" s="75"/>
      <c r="BR756" s="75"/>
      <c r="BS756" s="75"/>
      <c r="BT756" s="75"/>
      <c r="BU756" s="75"/>
      <c r="BV756" s="75"/>
      <c r="BW756" s="75"/>
      <c r="BX756" s="75"/>
      <c r="BY756" s="75"/>
      <c r="BZ756" s="75"/>
      <c r="CA756" s="75"/>
      <c r="CB756" s="75"/>
    </row>
    <row r="757" spans="1:80" ht="9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  <c r="BF757" s="75"/>
      <c r="BG757" s="75"/>
      <c r="BH757" s="75"/>
      <c r="BI757" s="75"/>
      <c r="BJ757" s="75"/>
      <c r="BK757" s="75"/>
      <c r="BL757" s="75"/>
      <c r="BM757" s="75"/>
      <c r="BN757" s="75"/>
      <c r="BO757" s="75"/>
      <c r="BP757" s="75"/>
      <c r="BQ757" s="75"/>
      <c r="BR757" s="75"/>
      <c r="BS757" s="75"/>
      <c r="BT757" s="75"/>
      <c r="BU757" s="75"/>
      <c r="BV757" s="75"/>
      <c r="BW757" s="75"/>
      <c r="BX757" s="75"/>
      <c r="BY757" s="75"/>
      <c r="BZ757" s="75"/>
      <c r="CA757" s="75"/>
      <c r="CB757" s="75"/>
    </row>
    <row r="758" spans="1:80" ht="9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  <c r="BF758" s="75"/>
      <c r="BG758" s="75"/>
      <c r="BH758" s="75"/>
      <c r="BI758" s="75"/>
      <c r="BJ758" s="75"/>
      <c r="BK758" s="75"/>
      <c r="BL758" s="75"/>
      <c r="BM758" s="75"/>
      <c r="BN758" s="75"/>
      <c r="BO758" s="75"/>
      <c r="BP758" s="75"/>
      <c r="BQ758" s="75"/>
      <c r="BR758" s="75"/>
      <c r="BS758" s="75"/>
      <c r="BT758" s="75"/>
      <c r="BU758" s="75"/>
      <c r="BV758" s="75"/>
      <c r="BW758" s="75"/>
      <c r="BX758" s="75"/>
      <c r="BY758" s="75"/>
      <c r="BZ758" s="75"/>
      <c r="CA758" s="75"/>
      <c r="CB758" s="75"/>
    </row>
    <row r="759" spans="1:80" ht="9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  <c r="BF759" s="75"/>
      <c r="BG759" s="75"/>
      <c r="BH759" s="75"/>
      <c r="BI759" s="75"/>
      <c r="BJ759" s="75"/>
      <c r="BK759" s="75"/>
      <c r="BL759" s="75"/>
      <c r="BM759" s="75"/>
      <c r="BN759" s="75"/>
      <c r="BO759" s="75"/>
      <c r="BP759" s="75"/>
      <c r="BQ759" s="75"/>
      <c r="BR759" s="75"/>
      <c r="BS759" s="75"/>
      <c r="BT759" s="75"/>
      <c r="BU759" s="75"/>
      <c r="BV759" s="75"/>
      <c r="BW759" s="75"/>
      <c r="BX759" s="75"/>
      <c r="BY759" s="75"/>
      <c r="BZ759" s="75"/>
      <c r="CA759" s="75"/>
      <c r="CB759" s="75"/>
    </row>
    <row r="760" spans="1:80" ht="9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  <c r="BF760" s="75"/>
      <c r="BG760" s="75"/>
      <c r="BH760" s="75"/>
      <c r="BI760" s="75"/>
      <c r="BJ760" s="75"/>
      <c r="BK760" s="75"/>
      <c r="BL760" s="75"/>
      <c r="BM760" s="75"/>
      <c r="BN760" s="75"/>
      <c r="BO760" s="75"/>
      <c r="BP760" s="75"/>
      <c r="BQ760" s="75"/>
      <c r="BR760" s="75"/>
      <c r="BS760" s="75"/>
      <c r="BT760" s="75"/>
      <c r="BU760" s="75"/>
      <c r="BV760" s="75"/>
      <c r="BW760" s="75"/>
      <c r="BX760" s="75"/>
      <c r="BY760" s="75"/>
      <c r="BZ760" s="75"/>
      <c r="CA760" s="75"/>
      <c r="CB760" s="75"/>
    </row>
    <row r="761" spans="1:80" ht="9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5"/>
      <c r="BG761" s="75"/>
      <c r="BH761" s="75"/>
      <c r="BI761" s="75"/>
      <c r="BJ761" s="75"/>
      <c r="BK761" s="75"/>
      <c r="BL761" s="75"/>
      <c r="BM761" s="75"/>
      <c r="BN761" s="75"/>
      <c r="BO761" s="75"/>
      <c r="BP761" s="75"/>
      <c r="BQ761" s="75"/>
      <c r="BR761" s="75"/>
      <c r="BS761" s="75"/>
      <c r="BT761" s="75"/>
      <c r="BU761" s="75"/>
      <c r="BV761" s="75"/>
      <c r="BW761" s="75"/>
      <c r="BX761" s="75"/>
      <c r="BY761" s="75"/>
      <c r="BZ761" s="75"/>
      <c r="CA761" s="75"/>
      <c r="CB761" s="75"/>
    </row>
    <row r="762" spans="1:80" ht="9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  <c r="BF762" s="75"/>
      <c r="BG762" s="75"/>
      <c r="BH762" s="75"/>
      <c r="BI762" s="75"/>
      <c r="BJ762" s="75"/>
      <c r="BK762" s="75"/>
      <c r="BL762" s="75"/>
      <c r="BM762" s="75"/>
      <c r="BN762" s="75"/>
      <c r="BO762" s="75"/>
      <c r="BP762" s="75"/>
      <c r="BQ762" s="75"/>
      <c r="BR762" s="75"/>
      <c r="BS762" s="75"/>
      <c r="BT762" s="75"/>
      <c r="BU762" s="75"/>
      <c r="BV762" s="75"/>
      <c r="BW762" s="75"/>
      <c r="BX762" s="75"/>
      <c r="BY762" s="75"/>
      <c r="BZ762" s="75"/>
      <c r="CA762" s="75"/>
      <c r="CB762" s="75"/>
    </row>
    <row r="763" spans="1:80" ht="9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75"/>
      <c r="AQ763" s="75"/>
      <c r="AR763" s="75"/>
      <c r="AS763" s="75"/>
      <c r="AT763" s="75"/>
      <c r="AU763" s="75"/>
      <c r="AV763" s="75"/>
      <c r="AW763" s="75"/>
      <c r="AX763" s="75"/>
      <c r="AY763" s="75"/>
      <c r="AZ763" s="75"/>
      <c r="BA763" s="75"/>
      <c r="BB763" s="75"/>
      <c r="BC763" s="75"/>
      <c r="BD763" s="75"/>
      <c r="BE763" s="75"/>
      <c r="BF763" s="75"/>
      <c r="BG763" s="75"/>
      <c r="BH763" s="75"/>
      <c r="BI763" s="75"/>
      <c r="BJ763" s="75"/>
      <c r="BK763" s="75"/>
      <c r="BL763" s="75"/>
      <c r="BM763" s="75"/>
      <c r="BN763" s="75"/>
      <c r="BO763" s="75"/>
      <c r="BP763" s="75"/>
      <c r="BQ763" s="75"/>
      <c r="BR763" s="75"/>
      <c r="BS763" s="75"/>
      <c r="BT763" s="75"/>
      <c r="BU763" s="75"/>
      <c r="BV763" s="75"/>
      <c r="BW763" s="75"/>
      <c r="BX763" s="75"/>
      <c r="BY763" s="75"/>
      <c r="BZ763" s="75"/>
      <c r="CA763" s="75"/>
      <c r="CB763" s="75"/>
    </row>
    <row r="764" spans="1:80" ht="9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  <c r="AG764" s="75"/>
      <c r="AH764" s="75"/>
      <c r="AI764" s="75"/>
      <c r="AJ764" s="75"/>
      <c r="AK764" s="75"/>
      <c r="AL764" s="75"/>
      <c r="AM764" s="75"/>
      <c r="AN764" s="75"/>
      <c r="AO764" s="75"/>
      <c r="AP764" s="75"/>
      <c r="AQ764" s="75"/>
      <c r="AR764" s="75"/>
      <c r="AS764" s="75"/>
      <c r="AT764" s="75"/>
      <c r="AU764" s="75"/>
      <c r="AV764" s="75"/>
      <c r="AW764" s="75"/>
      <c r="AX764" s="75"/>
      <c r="AY764" s="75"/>
      <c r="AZ764" s="75"/>
      <c r="BA764" s="75"/>
      <c r="BB764" s="75"/>
      <c r="BC764" s="75"/>
      <c r="BD764" s="75"/>
      <c r="BE764" s="75"/>
      <c r="BF764" s="75"/>
      <c r="BG764" s="75"/>
      <c r="BH764" s="75"/>
      <c r="BI764" s="75"/>
      <c r="BJ764" s="75"/>
      <c r="BK764" s="75"/>
      <c r="BL764" s="75"/>
      <c r="BM764" s="75"/>
      <c r="BN764" s="75"/>
      <c r="BO764" s="75"/>
      <c r="BP764" s="75"/>
      <c r="BQ764" s="75"/>
      <c r="BR764" s="75"/>
      <c r="BS764" s="75"/>
      <c r="BT764" s="75"/>
      <c r="BU764" s="75"/>
      <c r="BV764" s="75"/>
      <c r="BW764" s="75"/>
      <c r="BX764" s="75"/>
      <c r="BY764" s="75"/>
      <c r="BZ764" s="75"/>
      <c r="CA764" s="75"/>
      <c r="CB764" s="75"/>
    </row>
    <row r="765" spans="1:80" ht="9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75"/>
      <c r="AQ765" s="75"/>
      <c r="AR765" s="75"/>
      <c r="AS765" s="75"/>
      <c r="AT765" s="75"/>
      <c r="AU765" s="75"/>
      <c r="AV765" s="75"/>
      <c r="AW765" s="75"/>
      <c r="AX765" s="75"/>
      <c r="AY765" s="75"/>
      <c r="AZ765" s="75"/>
      <c r="BA765" s="75"/>
      <c r="BB765" s="75"/>
      <c r="BC765" s="75"/>
      <c r="BD765" s="75"/>
      <c r="BE765" s="75"/>
      <c r="BF765" s="75"/>
      <c r="BG765" s="75"/>
      <c r="BH765" s="75"/>
      <c r="BI765" s="75"/>
      <c r="BJ765" s="75"/>
      <c r="BK765" s="75"/>
      <c r="BL765" s="75"/>
      <c r="BM765" s="75"/>
      <c r="BN765" s="75"/>
      <c r="BO765" s="75"/>
      <c r="BP765" s="75"/>
      <c r="BQ765" s="75"/>
      <c r="BR765" s="75"/>
      <c r="BS765" s="75"/>
      <c r="BT765" s="75"/>
      <c r="BU765" s="75"/>
      <c r="BV765" s="75"/>
      <c r="BW765" s="75"/>
      <c r="BX765" s="75"/>
      <c r="BY765" s="75"/>
      <c r="BZ765" s="75"/>
      <c r="CA765" s="75"/>
      <c r="CB765" s="75"/>
    </row>
    <row r="766" spans="1:80" ht="9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  <c r="AG766" s="75"/>
      <c r="AH766" s="75"/>
      <c r="AI766" s="75"/>
      <c r="AJ766" s="75"/>
      <c r="AK766" s="75"/>
      <c r="AL766" s="75"/>
      <c r="AM766" s="75"/>
      <c r="AN766" s="75"/>
      <c r="AO766" s="75"/>
      <c r="AP766" s="75"/>
      <c r="AQ766" s="75"/>
      <c r="AR766" s="75"/>
      <c r="AS766" s="75"/>
      <c r="AT766" s="75"/>
      <c r="AU766" s="75"/>
      <c r="AV766" s="75"/>
      <c r="AW766" s="75"/>
      <c r="AX766" s="75"/>
      <c r="AY766" s="75"/>
      <c r="AZ766" s="75"/>
      <c r="BA766" s="75"/>
      <c r="BB766" s="75"/>
      <c r="BC766" s="75"/>
      <c r="BD766" s="75"/>
      <c r="BE766" s="75"/>
      <c r="BF766" s="75"/>
      <c r="BG766" s="75"/>
      <c r="BH766" s="75"/>
      <c r="BI766" s="75"/>
      <c r="BJ766" s="75"/>
      <c r="BK766" s="75"/>
      <c r="BL766" s="75"/>
      <c r="BM766" s="75"/>
      <c r="BN766" s="75"/>
      <c r="BO766" s="75"/>
      <c r="BP766" s="75"/>
      <c r="BQ766" s="75"/>
      <c r="BR766" s="75"/>
      <c r="BS766" s="75"/>
      <c r="BT766" s="75"/>
      <c r="BU766" s="75"/>
      <c r="BV766" s="75"/>
      <c r="BW766" s="75"/>
      <c r="BX766" s="75"/>
      <c r="BY766" s="75"/>
      <c r="BZ766" s="75"/>
      <c r="CA766" s="75"/>
      <c r="CB766" s="75"/>
    </row>
    <row r="767" spans="1:80" ht="9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75"/>
      <c r="AQ767" s="75"/>
      <c r="AR767" s="75"/>
      <c r="AS767" s="75"/>
      <c r="AT767" s="75"/>
      <c r="AU767" s="75"/>
      <c r="AV767" s="75"/>
      <c r="AW767" s="75"/>
      <c r="AX767" s="75"/>
      <c r="AY767" s="75"/>
      <c r="AZ767" s="75"/>
      <c r="BA767" s="75"/>
      <c r="BB767" s="75"/>
      <c r="BC767" s="75"/>
      <c r="BD767" s="75"/>
      <c r="BE767" s="75"/>
      <c r="BF767" s="75"/>
      <c r="BG767" s="75"/>
      <c r="BH767" s="75"/>
      <c r="BI767" s="75"/>
      <c r="BJ767" s="75"/>
      <c r="BK767" s="75"/>
      <c r="BL767" s="75"/>
      <c r="BM767" s="75"/>
      <c r="BN767" s="75"/>
      <c r="BO767" s="75"/>
      <c r="BP767" s="75"/>
      <c r="BQ767" s="75"/>
      <c r="BR767" s="75"/>
      <c r="BS767" s="75"/>
      <c r="BT767" s="75"/>
      <c r="BU767" s="75"/>
      <c r="BV767" s="75"/>
      <c r="BW767" s="75"/>
      <c r="BX767" s="75"/>
      <c r="BY767" s="75"/>
      <c r="BZ767" s="75"/>
      <c r="CA767" s="75"/>
      <c r="CB767" s="75"/>
    </row>
    <row r="768" spans="1:80" ht="9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  <c r="BF768" s="75"/>
      <c r="BG768" s="75"/>
      <c r="BH768" s="75"/>
      <c r="BI768" s="75"/>
      <c r="BJ768" s="75"/>
      <c r="BK768" s="75"/>
      <c r="BL768" s="75"/>
      <c r="BM768" s="75"/>
      <c r="BN768" s="75"/>
      <c r="BO768" s="75"/>
      <c r="BP768" s="75"/>
      <c r="BQ768" s="75"/>
      <c r="BR768" s="75"/>
      <c r="BS768" s="75"/>
      <c r="BT768" s="75"/>
      <c r="BU768" s="75"/>
      <c r="BV768" s="75"/>
      <c r="BW768" s="75"/>
      <c r="BX768" s="75"/>
      <c r="BY768" s="75"/>
      <c r="BZ768" s="75"/>
      <c r="CA768" s="75"/>
      <c r="CB768" s="75"/>
    </row>
    <row r="769" spans="1:80" ht="9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  <c r="BF769" s="75"/>
      <c r="BG769" s="75"/>
      <c r="BH769" s="75"/>
      <c r="BI769" s="75"/>
      <c r="BJ769" s="75"/>
      <c r="BK769" s="75"/>
      <c r="BL769" s="75"/>
      <c r="BM769" s="75"/>
      <c r="BN769" s="75"/>
      <c r="BO769" s="75"/>
      <c r="BP769" s="75"/>
      <c r="BQ769" s="75"/>
      <c r="BR769" s="75"/>
      <c r="BS769" s="75"/>
      <c r="BT769" s="75"/>
      <c r="BU769" s="75"/>
      <c r="BV769" s="75"/>
      <c r="BW769" s="75"/>
      <c r="BX769" s="75"/>
      <c r="BY769" s="75"/>
      <c r="BZ769" s="75"/>
      <c r="CA769" s="75"/>
      <c r="CB769" s="75"/>
    </row>
    <row r="770" spans="1:80" ht="9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  <c r="BF770" s="75"/>
      <c r="BG770" s="75"/>
      <c r="BH770" s="75"/>
      <c r="BI770" s="75"/>
      <c r="BJ770" s="75"/>
      <c r="BK770" s="75"/>
      <c r="BL770" s="75"/>
      <c r="BM770" s="75"/>
      <c r="BN770" s="75"/>
      <c r="BO770" s="75"/>
      <c r="BP770" s="75"/>
      <c r="BQ770" s="75"/>
      <c r="BR770" s="75"/>
      <c r="BS770" s="75"/>
      <c r="BT770" s="75"/>
      <c r="BU770" s="75"/>
      <c r="BV770" s="75"/>
      <c r="BW770" s="75"/>
      <c r="BX770" s="75"/>
      <c r="BY770" s="75"/>
      <c r="BZ770" s="75"/>
      <c r="CA770" s="75"/>
      <c r="CB770" s="75"/>
    </row>
    <row r="771" spans="1:80" ht="9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5"/>
      <c r="BG771" s="75"/>
      <c r="BH771" s="75"/>
      <c r="BI771" s="75"/>
      <c r="BJ771" s="75"/>
      <c r="BK771" s="75"/>
      <c r="BL771" s="75"/>
      <c r="BM771" s="75"/>
      <c r="BN771" s="75"/>
      <c r="BO771" s="75"/>
      <c r="BP771" s="75"/>
      <c r="BQ771" s="75"/>
      <c r="BR771" s="75"/>
      <c r="BS771" s="75"/>
      <c r="BT771" s="75"/>
      <c r="BU771" s="75"/>
      <c r="BV771" s="75"/>
      <c r="BW771" s="75"/>
      <c r="BX771" s="75"/>
      <c r="BY771" s="75"/>
      <c r="BZ771" s="75"/>
      <c r="CA771" s="75"/>
      <c r="CB771" s="75"/>
    </row>
    <row r="772" spans="1:80" ht="9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  <c r="BF772" s="75"/>
      <c r="BG772" s="75"/>
      <c r="BH772" s="75"/>
      <c r="BI772" s="75"/>
      <c r="BJ772" s="75"/>
      <c r="BK772" s="75"/>
      <c r="BL772" s="75"/>
      <c r="BM772" s="75"/>
      <c r="BN772" s="75"/>
      <c r="BO772" s="75"/>
      <c r="BP772" s="75"/>
      <c r="BQ772" s="75"/>
      <c r="BR772" s="75"/>
      <c r="BS772" s="75"/>
      <c r="BT772" s="75"/>
      <c r="BU772" s="75"/>
      <c r="BV772" s="75"/>
      <c r="BW772" s="75"/>
      <c r="BX772" s="75"/>
      <c r="BY772" s="75"/>
      <c r="BZ772" s="75"/>
      <c r="CA772" s="75"/>
      <c r="CB772" s="75"/>
    </row>
    <row r="773" spans="1:80" ht="9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  <c r="BF773" s="75"/>
      <c r="BG773" s="75"/>
      <c r="BH773" s="75"/>
      <c r="BI773" s="75"/>
      <c r="BJ773" s="75"/>
      <c r="BK773" s="75"/>
      <c r="BL773" s="75"/>
      <c r="BM773" s="75"/>
      <c r="BN773" s="75"/>
      <c r="BO773" s="75"/>
      <c r="BP773" s="75"/>
      <c r="BQ773" s="75"/>
      <c r="BR773" s="75"/>
      <c r="BS773" s="75"/>
      <c r="BT773" s="75"/>
      <c r="BU773" s="75"/>
      <c r="BV773" s="75"/>
      <c r="BW773" s="75"/>
      <c r="BX773" s="75"/>
      <c r="BY773" s="75"/>
      <c r="BZ773" s="75"/>
      <c r="CA773" s="75"/>
      <c r="CB773" s="75"/>
    </row>
    <row r="774" spans="1:80" ht="9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  <c r="AG774" s="75"/>
      <c r="AH774" s="75"/>
      <c r="AI774" s="75"/>
      <c r="AJ774" s="75"/>
      <c r="AK774" s="75"/>
      <c r="AL774" s="75"/>
      <c r="AM774" s="75"/>
      <c r="AN774" s="75"/>
      <c r="AO774" s="75"/>
      <c r="AP774" s="75"/>
      <c r="AQ774" s="75"/>
      <c r="AR774" s="75"/>
      <c r="AS774" s="75"/>
      <c r="AT774" s="75"/>
      <c r="AU774" s="75"/>
      <c r="AV774" s="75"/>
      <c r="AW774" s="75"/>
      <c r="AX774" s="75"/>
      <c r="AY774" s="75"/>
      <c r="AZ774" s="75"/>
      <c r="BA774" s="75"/>
      <c r="BB774" s="75"/>
      <c r="BC774" s="75"/>
      <c r="BD774" s="75"/>
      <c r="BE774" s="75"/>
      <c r="BF774" s="75"/>
      <c r="BG774" s="75"/>
      <c r="BH774" s="75"/>
      <c r="BI774" s="75"/>
      <c r="BJ774" s="75"/>
      <c r="BK774" s="75"/>
      <c r="BL774" s="75"/>
      <c r="BM774" s="75"/>
      <c r="BN774" s="75"/>
      <c r="BO774" s="75"/>
      <c r="BP774" s="75"/>
      <c r="BQ774" s="75"/>
      <c r="BR774" s="75"/>
      <c r="BS774" s="75"/>
      <c r="BT774" s="75"/>
      <c r="BU774" s="75"/>
      <c r="BV774" s="75"/>
      <c r="BW774" s="75"/>
      <c r="BX774" s="75"/>
      <c r="BY774" s="75"/>
      <c r="BZ774" s="75"/>
      <c r="CA774" s="75"/>
      <c r="CB774" s="75"/>
    </row>
    <row r="775" spans="1:80" ht="9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75"/>
      <c r="AQ775" s="75"/>
      <c r="AR775" s="75"/>
      <c r="AS775" s="75"/>
      <c r="AT775" s="75"/>
      <c r="AU775" s="75"/>
      <c r="AV775" s="75"/>
      <c r="AW775" s="75"/>
      <c r="AX775" s="75"/>
      <c r="AY775" s="75"/>
      <c r="AZ775" s="75"/>
      <c r="BA775" s="75"/>
      <c r="BB775" s="75"/>
      <c r="BC775" s="75"/>
      <c r="BD775" s="75"/>
      <c r="BE775" s="75"/>
      <c r="BF775" s="75"/>
      <c r="BG775" s="75"/>
      <c r="BH775" s="75"/>
      <c r="BI775" s="75"/>
      <c r="BJ775" s="75"/>
      <c r="BK775" s="75"/>
      <c r="BL775" s="75"/>
      <c r="BM775" s="75"/>
      <c r="BN775" s="75"/>
      <c r="BO775" s="75"/>
      <c r="BP775" s="75"/>
      <c r="BQ775" s="75"/>
      <c r="BR775" s="75"/>
      <c r="BS775" s="75"/>
      <c r="BT775" s="75"/>
      <c r="BU775" s="75"/>
      <c r="BV775" s="75"/>
      <c r="BW775" s="75"/>
      <c r="BX775" s="75"/>
      <c r="BY775" s="75"/>
      <c r="BZ775" s="75"/>
      <c r="CA775" s="75"/>
      <c r="CB775" s="75"/>
    </row>
    <row r="776" spans="1:80" ht="9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  <c r="AG776" s="75"/>
      <c r="AH776" s="75"/>
      <c r="AI776" s="75"/>
      <c r="AJ776" s="75"/>
      <c r="AK776" s="75"/>
      <c r="AL776" s="75"/>
      <c r="AM776" s="75"/>
      <c r="AN776" s="75"/>
      <c r="AO776" s="75"/>
      <c r="AP776" s="75"/>
      <c r="AQ776" s="75"/>
      <c r="AR776" s="75"/>
      <c r="AS776" s="75"/>
      <c r="AT776" s="75"/>
      <c r="AU776" s="75"/>
      <c r="AV776" s="75"/>
      <c r="AW776" s="75"/>
      <c r="AX776" s="75"/>
      <c r="AY776" s="75"/>
      <c r="AZ776" s="75"/>
      <c r="BA776" s="75"/>
      <c r="BB776" s="75"/>
      <c r="BC776" s="75"/>
      <c r="BD776" s="75"/>
      <c r="BE776" s="75"/>
      <c r="BF776" s="75"/>
      <c r="BG776" s="75"/>
      <c r="BH776" s="75"/>
      <c r="BI776" s="75"/>
      <c r="BJ776" s="75"/>
      <c r="BK776" s="75"/>
      <c r="BL776" s="75"/>
      <c r="BM776" s="75"/>
      <c r="BN776" s="75"/>
      <c r="BO776" s="75"/>
      <c r="BP776" s="75"/>
      <c r="BQ776" s="75"/>
      <c r="BR776" s="75"/>
      <c r="BS776" s="75"/>
      <c r="BT776" s="75"/>
      <c r="BU776" s="75"/>
      <c r="BV776" s="75"/>
      <c r="BW776" s="75"/>
      <c r="BX776" s="75"/>
      <c r="BY776" s="75"/>
      <c r="BZ776" s="75"/>
      <c r="CA776" s="75"/>
      <c r="CB776" s="75"/>
    </row>
    <row r="777" spans="1:80" ht="9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75"/>
      <c r="AQ777" s="75"/>
      <c r="AR777" s="75"/>
      <c r="AS777" s="75"/>
      <c r="AT777" s="75"/>
      <c r="AU777" s="75"/>
      <c r="AV777" s="75"/>
      <c r="AW777" s="75"/>
      <c r="AX777" s="75"/>
      <c r="AY777" s="75"/>
      <c r="AZ777" s="75"/>
      <c r="BA777" s="75"/>
      <c r="BB777" s="75"/>
      <c r="BC777" s="75"/>
      <c r="BD777" s="75"/>
      <c r="BE777" s="75"/>
      <c r="BF777" s="75"/>
      <c r="BG777" s="75"/>
      <c r="BH777" s="75"/>
      <c r="BI777" s="75"/>
      <c r="BJ777" s="75"/>
      <c r="BK777" s="75"/>
      <c r="BL777" s="75"/>
      <c r="BM777" s="75"/>
      <c r="BN777" s="75"/>
      <c r="BO777" s="75"/>
      <c r="BP777" s="75"/>
      <c r="BQ777" s="75"/>
      <c r="BR777" s="75"/>
      <c r="BS777" s="75"/>
      <c r="BT777" s="75"/>
      <c r="BU777" s="75"/>
      <c r="BV777" s="75"/>
      <c r="BW777" s="75"/>
      <c r="BX777" s="75"/>
      <c r="BY777" s="75"/>
      <c r="BZ777" s="75"/>
      <c r="CA777" s="75"/>
      <c r="CB777" s="75"/>
    </row>
    <row r="778" spans="1:80" ht="9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  <c r="AG778" s="75"/>
      <c r="AH778" s="75"/>
      <c r="AI778" s="75"/>
      <c r="AJ778" s="75"/>
      <c r="AK778" s="75"/>
      <c r="AL778" s="75"/>
      <c r="AM778" s="75"/>
      <c r="AN778" s="75"/>
      <c r="AO778" s="75"/>
      <c r="AP778" s="75"/>
      <c r="AQ778" s="75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5"/>
      <c r="BG778" s="75"/>
      <c r="BH778" s="75"/>
      <c r="BI778" s="75"/>
      <c r="BJ778" s="75"/>
      <c r="BK778" s="75"/>
      <c r="BL778" s="75"/>
      <c r="BM778" s="75"/>
      <c r="BN778" s="75"/>
      <c r="BO778" s="75"/>
      <c r="BP778" s="75"/>
      <c r="BQ778" s="75"/>
      <c r="BR778" s="75"/>
      <c r="BS778" s="75"/>
      <c r="BT778" s="75"/>
      <c r="BU778" s="75"/>
      <c r="BV778" s="75"/>
      <c r="BW778" s="75"/>
      <c r="BX778" s="75"/>
      <c r="BY778" s="75"/>
      <c r="BZ778" s="75"/>
      <c r="CA778" s="75"/>
      <c r="CB778" s="75"/>
    </row>
    <row r="779" spans="1:80" ht="9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75"/>
      <c r="AQ779" s="75"/>
      <c r="AR779" s="75"/>
      <c r="AS779" s="75"/>
      <c r="AT779" s="75"/>
      <c r="AU779" s="75"/>
      <c r="AV779" s="75"/>
      <c r="AW779" s="75"/>
      <c r="AX779" s="75"/>
      <c r="AY779" s="75"/>
      <c r="AZ779" s="75"/>
      <c r="BA779" s="75"/>
      <c r="BB779" s="75"/>
      <c r="BC779" s="75"/>
      <c r="BD779" s="75"/>
      <c r="BE779" s="75"/>
      <c r="BF779" s="75"/>
      <c r="BG779" s="75"/>
      <c r="BH779" s="75"/>
      <c r="BI779" s="75"/>
      <c r="BJ779" s="75"/>
      <c r="BK779" s="75"/>
      <c r="BL779" s="75"/>
      <c r="BM779" s="75"/>
      <c r="BN779" s="75"/>
      <c r="BO779" s="75"/>
      <c r="BP779" s="75"/>
      <c r="BQ779" s="75"/>
      <c r="BR779" s="75"/>
      <c r="BS779" s="75"/>
      <c r="BT779" s="75"/>
      <c r="BU779" s="75"/>
      <c r="BV779" s="75"/>
      <c r="BW779" s="75"/>
      <c r="BX779" s="75"/>
      <c r="BY779" s="75"/>
      <c r="BZ779" s="75"/>
      <c r="CA779" s="75"/>
      <c r="CB779" s="75"/>
    </row>
    <row r="780" spans="1:80" ht="9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  <c r="AG780" s="75"/>
      <c r="AH780" s="75"/>
      <c r="AI780" s="75"/>
      <c r="AJ780" s="75"/>
      <c r="AK780" s="75"/>
      <c r="AL780" s="75"/>
      <c r="AM780" s="75"/>
      <c r="AN780" s="75"/>
      <c r="AO780" s="75"/>
      <c r="AP780" s="75"/>
      <c r="AQ780" s="75"/>
      <c r="AR780" s="75"/>
      <c r="AS780" s="75"/>
      <c r="AT780" s="75"/>
      <c r="AU780" s="75"/>
      <c r="AV780" s="75"/>
      <c r="AW780" s="75"/>
      <c r="AX780" s="75"/>
      <c r="AY780" s="75"/>
      <c r="AZ780" s="75"/>
      <c r="BA780" s="75"/>
      <c r="BB780" s="75"/>
      <c r="BC780" s="75"/>
      <c r="BD780" s="75"/>
      <c r="BE780" s="75"/>
      <c r="BF780" s="75"/>
      <c r="BG780" s="75"/>
      <c r="BH780" s="75"/>
      <c r="BI780" s="75"/>
      <c r="BJ780" s="75"/>
      <c r="BK780" s="75"/>
      <c r="BL780" s="75"/>
      <c r="BM780" s="75"/>
      <c r="BN780" s="75"/>
      <c r="BO780" s="75"/>
      <c r="BP780" s="75"/>
      <c r="BQ780" s="75"/>
      <c r="BR780" s="75"/>
      <c r="BS780" s="75"/>
      <c r="BT780" s="75"/>
      <c r="BU780" s="75"/>
      <c r="BV780" s="75"/>
      <c r="BW780" s="75"/>
      <c r="BX780" s="75"/>
      <c r="BY780" s="75"/>
      <c r="BZ780" s="75"/>
      <c r="CA780" s="75"/>
      <c r="CB780" s="75"/>
    </row>
    <row r="781" spans="1:80" ht="9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75"/>
      <c r="AQ781" s="75"/>
      <c r="AR781" s="75"/>
      <c r="AS781" s="75"/>
      <c r="AT781" s="75"/>
      <c r="AU781" s="75"/>
      <c r="AV781" s="75"/>
      <c r="AW781" s="75"/>
      <c r="AX781" s="75"/>
      <c r="AY781" s="75"/>
      <c r="AZ781" s="75"/>
      <c r="BA781" s="75"/>
      <c r="BB781" s="75"/>
      <c r="BC781" s="75"/>
      <c r="BD781" s="75"/>
      <c r="BE781" s="75"/>
      <c r="BF781" s="75"/>
      <c r="BG781" s="75"/>
      <c r="BH781" s="75"/>
      <c r="BI781" s="75"/>
      <c r="BJ781" s="75"/>
      <c r="BK781" s="75"/>
      <c r="BL781" s="75"/>
      <c r="BM781" s="75"/>
      <c r="BN781" s="75"/>
      <c r="BO781" s="75"/>
      <c r="BP781" s="75"/>
      <c r="BQ781" s="75"/>
      <c r="BR781" s="75"/>
      <c r="BS781" s="75"/>
      <c r="BT781" s="75"/>
      <c r="BU781" s="75"/>
      <c r="BV781" s="75"/>
      <c r="BW781" s="75"/>
      <c r="BX781" s="75"/>
      <c r="BY781" s="75"/>
      <c r="BZ781" s="75"/>
      <c r="CA781" s="75"/>
      <c r="CB781" s="75"/>
    </row>
    <row r="782" spans="1:80" ht="9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  <c r="BF782" s="75"/>
      <c r="BG782" s="75"/>
      <c r="BH782" s="75"/>
      <c r="BI782" s="75"/>
      <c r="BJ782" s="75"/>
      <c r="BK782" s="75"/>
      <c r="BL782" s="75"/>
      <c r="BM782" s="75"/>
      <c r="BN782" s="75"/>
      <c r="BO782" s="75"/>
      <c r="BP782" s="75"/>
      <c r="BQ782" s="75"/>
      <c r="BR782" s="75"/>
      <c r="BS782" s="75"/>
      <c r="BT782" s="75"/>
      <c r="BU782" s="75"/>
      <c r="BV782" s="75"/>
      <c r="BW782" s="75"/>
      <c r="BX782" s="75"/>
      <c r="BY782" s="75"/>
      <c r="BZ782" s="75"/>
      <c r="CA782" s="75"/>
      <c r="CB782" s="75"/>
    </row>
    <row r="783" spans="1:80" ht="9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  <c r="BF783" s="75"/>
      <c r="BG783" s="75"/>
      <c r="BH783" s="75"/>
      <c r="BI783" s="75"/>
      <c r="BJ783" s="75"/>
      <c r="BK783" s="75"/>
      <c r="BL783" s="75"/>
      <c r="BM783" s="75"/>
      <c r="BN783" s="75"/>
      <c r="BO783" s="75"/>
      <c r="BP783" s="75"/>
      <c r="BQ783" s="75"/>
      <c r="BR783" s="75"/>
      <c r="BS783" s="75"/>
      <c r="BT783" s="75"/>
      <c r="BU783" s="75"/>
      <c r="BV783" s="75"/>
      <c r="BW783" s="75"/>
      <c r="BX783" s="75"/>
      <c r="BY783" s="75"/>
      <c r="BZ783" s="75"/>
      <c r="CA783" s="75"/>
      <c r="CB783" s="75"/>
    </row>
    <row r="784" spans="1:80" ht="9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  <c r="BF784" s="75"/>
      <c r="BG784" s="75"/>
      <c r="BH784" s="75"/>
      <c r="BI784" s="75"/>
      <c r="BJ784" s="75"/>
      <c r="BK784" s="75"/>
      <c r="BL784" s="75"/>
      <c r="BM784" s="75"/>
      <c r="BN784" s="75"/>
      <c r="BO784" s="75"/>
      <c r="BP784" s="75"/>
      <c r="BQ784" s="75"/>
      <c r="BR784" s="75"/>
      <c r="BS784" s="75"/>
      <c r="BT784" s="75"/>
      <c r="BU784" s="75"/>
      <c r="BV784" s="75"/>
      <c r="BW784" s="75"/>
      <c r="BX784" s="75"/>
      <c r="BY784" s="75"/>
      <c r="BZ784" s="75"/>
      <c r="CA784" s="75"/>
      <c r="CB784" s="75"/>
    </row>
    <row r="785" spans="1:80" ht="9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5"/>
      <c r="BG785" s="75"/>
      <c r="BH785" s="75"/>
      <c r="BI785" s="75"/>
      <c r="BJ785" s="75"/>
      <c r="BK785" s="75"/>
      <c r="BL785" s="75"/>
      <c r="BM785" s="75"/>
      <c r="BN785" s="75"/>
      <c r="BO785" s="75"/>
      <c r="BP785" s="75"/>
      <c r="BQ785" s="75"/>
      <c r="BR785" s="75"/>
      <c r="BS785" s="75"/>
      <c r="BT785" s="75"/>
      <c r="BU785" s="75"/>
      <c r="BV785" s="75"/>
      <c r="BW785" s="75"/>
      <c r="BX785" s="75"/>
      <c r="BY785" s="75"/>
      <c r="BZ785" s="75"/>
      <c r="CA785" s="75"/>
      <c r="CB785" s="75"/>
    </row>
    <row r="786" spans="1:80" ht="9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  <c r="BF786" s="75"/>
      <c r="BG786" s="75"/>
      <c r="BH786" s="75"/>
      <c r="BI786" s="75"/>
      <c r="BJ786" s="75"/>
      <c r="BK786" s="75"/>
      <c r="BL786" s="75"/>
      <c r="BM786" s="75"/>
      <c r="BN786" s="75"/>
      <c r="BO786" s="75"/>
      <c r="BP786" s="75"/>
      <c r="BQ786" s="75"/>
      <c r="BR786" s="75"/>
      <c r="BS786" s="75"/>
      <c r="BT786" s="75"/>
      <c r="BU786" s="75"/>
      <c r="BV786" s="75"/>
      <c r="BW786" s="75"/>
      <c r="BX786" s="75"/>
      <c r="BY786" s="75"/>
      <c r="BZ786" s="75"/>
      <c r="CA786" s="75"/>
      <c r="CB786" s="75"/>
    </row>
    <row r="787" spans="1:80" ht="9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  <c r="BF787" s="75"/>
      <c r="BG787" s="75"/>
      <c r="BH787" s="75"/>
      <c r="BI787" s="75"/>
      <c r="BJ787" s="75"/>
      <c r="BK787" s="75"/>
      <c r="BL787" s="75"/>
      <c r="BM787" s="75"/>
      <c r="BN787" s="75"/>
      <c r="BO787" s="75"/>
      <c r="BP787" s="75"/>
      <c r="BQ787" s="75"/>
      <c r="BR787" s="75"/>
      <c r="BS787" s="75"/>
      <c r="BT787" s="75"/>
      <c r="BU787" s="75"/>
      <c r="BV787" s="75"/>
      <c r="BW787" s="75"/>
      <c r="BX787" s="75"/>
      <c r="BY787" s="75"/>
      <c r="BZ787" s="75"/>
      <c r="CA787" s="75"/>
      <c r="CB787" s="75"/>
    </row>
    <row r="788" spans="1:80" ht="9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  <c r="AG788" s="75"/>
      <c r="AH788" s="75"/>
      <c r="AI788" s="75"/>
      <c r="AJ788" s="75"/>
      <c r="AK788" s="75"/>
      <c r="AL788" s="75"/>
      <c r="AM788" s="75"/>
      <c r="AN788" s="75"/>
      <c r="AO788" s="75"/>
      <c r="AP788" s="75"/>
      <c r="AQ788" s="75"/>
      <c r="AR788" s="75"/>
      <c r="AS788" s="75"/>
      <c r="AT788" s="75"/>
      <c r="AU788" s="75"/>
      <c r="AV788" s="75"/>
      <c r="AW788" s="75"/>
      <c r="AX788" s="75"/>
      <c r="AY788" s="75"/>
      <c r="AZ788" s="75"/>
      <c r="BA788" s="75"/>
      <c r="BB788" s="75"/>
      <c r="BC788" s="75"/>
      <c r="BD788" s="75"/>
      <c r="BE788" s="75"/>
      <c r="BF788" s="75"/>
      <c r="BG788" s="75"/>
      <c r="BH788" s="75"/>
      <c r="BI788" s="75"/>
      <c r="BJ788" s="75"/>
      <c r="BK788" s="75"/>
      <c r="BL788" s="75"/>
      <c r="BM788" s="75"/>
      <c r="BN788" s="75"/>
      <c r="BO788" s="75"/>
      <c r="BP788" s="75"/>
      <c r="BQ788" s="75"/>
      <c r="BR788" s="75"/>
      <c r="BS788" s="75"/>
      <c r="BT788" s="75"/>
      <c r="BU788" s="75"/>
      <c r="BV788" s="75"/>
      <c r="BW788" s="75"/>
      <c r="BX788" s="75"/>
      <c r="BY788" s="75"/>
      <c r="BZ788" s="75"/>
      <c r="CA788" s="75"/>
      <c r="CB788" s="75"/>
    </row>
    <row r="789" spans="1:80" ht="9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75"/>
      <c r="AQ789" s="75"/>
      <c r="AR789" s="75"/>
      <c r="AS789" s="75"/>
      <c r="AT789" s="75"/>
      <c r="AU789" s="75"/>
      <c r="AV789" s="75"/>
      <c r="AW789" s="75"/>
      <c r="AX789" s="75"/>
      <c r="AY789" s="75"/>
      <c r="AZ789" s="75"/>
      <c r="BA789" s="75"/>
      <c r="BB789" s="75"/>
      <c r="BC789" s="75"/>
      <c r="BD789" s="75"/>
      <c r="BE789" s="75"/>
      <c r="BF789" s="75"/>
      <c r="BG789" s="75"/>
      <c r="BH789" s="75"/>
      <c r="BI789" s="75"/>
      <c r="BJ789" s="75"/>
      <c r="BK789" s="75"/>
      <c r="BL789" s="75"/>
      <c r="BM789" s="75"/>
      <c r="BN789" s="75"/>
      <c r="BO789" s="75"/>
      <c r="BP789" s="75"/>
      <c r="BQ789" s="75"/>
      <c r="BR789" s="75"/>
      <c r="BS789" s="75"/>
      <c r="BT789" s="75"/>
      <c r="BU789" s="75"/>
      <c r="BV789" s="75"/>
      <c r="BW789" s="75"/>
      <c r="BX789" s="75"/>
      <c r="BY789" s="75"/>
      <c r="BZ789" s="75"/>
      <c r="CA789" s="75"/>
      <c r="CB789" s="75"/>
    </row>
    <row r="790" spans="1:80" ht="9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  <c r="AG790" s="75"/>
      <c r="AH790" s="75"/>
      <c r="AI790" s="75"/>
      <c r="AJ790" s="75"/>
      <c r="AK790" s="75"/>
      <c r="AL790" s="75"/>
      <c r="AM790" s="75"/>
      <c r="AN790" s="75"/>
      <c r="AO790" s="75"/>
      <c r="AP790" s="75"/>
      <c r="AQ790" s="75"/>
      <c r="AR790" s="75"/>
      <c r="AS790" s="75"/>
      <c r="AT790" s="75"/>
      <c r="AU790" s="75"/>
      <c r="AV790" s="75"/>
      <c r="AW790" s="75"/>
      <c r="AX790" s="75"/>
      <c r="AY790" s="75"/>
      <c r="AZ790" s="75"/>
      <c r="BA790" s="75"/>
      <c r="BB790" s="75"/>
      <c r="BC790" s="75"/>
      <c r="BD790" s="75"/>
      <c r="BE790" s="75"/>
      <c r="BF790" s="75"/>
      <c r="BG790" s="75"/>
      <c r="BH790" s="75"/>
      <c r="BI790" s="75"/>
      <c r="BJ790" s="75"/>
      <c r="BK790" s="75"/>
      <c r="BL790" s="75"/>
      <c r="BM790" s="75"/>
      <c r="BN790" s="75"/>
      <c r="BO790" s="75"/>
      <c r="BP790" s="75"/>
      <c r="BQ790" s="75"/>
      <c r="BR790" s="75"/>
      <c r="BS790" s="75"/>
      <c r="BT790" s="75"/>
      <c r="BU790" s="75"/>
      <c r="BV790" s="75"/>
      <c r="BW790" s="75"/>
      <c r="BX790" s="75"/>
      <c r="BY790" s="75"/>
      <c r="BZ790" s="75"/>
      <c r="CA790" s="75"/>
      <c r="CB790" s="75"/>
    </row>
    <row r="791" spans="1:80" ht="9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75"/>
      <c r="AQ791" s="75"/>
      <c r="AR791" s="75"/>
      <c r="AS791" s="75"/>
      <c r="AT791" s="75"/>
      <c r="AU791" s="75"/>
      <c r="AV791" s="75"/>
      <c r="AW791" s="75"/>
      <c r="AX791" s="75"/>
      <c r="AY791" s="75"/>
      <c r="AZ791" s="75"/>
      <c r="BA791" s="75"/>
      <c r="BB791" s="75"/>
      <c r="BC791" s="75"/>
      <c r="BD791" s="75"/>
      <c r="BE791" s="75"/>
      <c r="BF791" s="75"/>
      <c r="BG791" s="75"/>
      <c r="BH791" s="75"/>
      <c r="BI791" s="75"/>
      <c r="BJ791" s="75"/>
      <c r="BK791" s="75"/>
      <c r="BL791" s="75"/>
      <c r="BM791" s="75"/>
      <c r="BN791" s="75"/>
      <c r="BO791" s="75"/>
      <c r="BP791" s="75"/>
      <c r="BQ791" s="75"/>
      <c r="BR791" s="75"/>
      <c r="BS791" s="75"/>
      <c r="BT791" s="75"/>
      <c r="BU791" s="75"/>
      <c r="BV791" s="75"/>
      <c r="BW791" s="75"/>
      <c r="BX791" s="75"/>
      <c r="BY791" s="75"/>
      <c r="BZ791" s="75"/>
      <c r="CA791" s="75"/>
      <c r="CB791" s="75"/>
    </row>
    <row r="792" spans="1:80" ht="9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  <c r="AG792" s="75"/>
      <c r="AH792" s="75"/>
      <c r="AI792" s="75"/>
      <c r="AJ792" s="75"/>
      <c r="AK792" s="75"/>
      <c r="AL792" s="75"/>
      <c r="AM792" s="75"/>
      <c r="AN792" s="75"/>
      <c r="AO792" s="75"/>
      <c r="AP792" s="75"/>
      <c r="AQ792" s="75"/>
      <c r="AR792" s="75"/>
      <c r="AS792" s="75"/>
      <c r="AT792" s="75"/>
      <c r="AU792" s="75"/>
      <c r="AV792" s="75"/>
      <c r="AW792" s="75"/>
      <c r="AX792" s="75"/>
      <c r="AY792" s="75"/>
      <c r="AZ792" s="75"/>
      <c r="BA792" s="75"/>
      <c r="BB792" s="75"/>
      <c r="BC792" s="75"/>
      <c r="BD792" s="75"/>
      <c r="BE792" s="75"/>
      <c r="BF792" s="75"/>
      <c r="BG792" s="75"/>
      <c r="BH792" s="75"/>
      <c r="BI792" s="75"/>
      <c r="BJ792" s="75"/>
      <c r="BK792" s="75"/>
      <c r="BL792" s="75"/>
      <c r="BM792" s="75"/>
      <c r="BN792" s="75"/>
      <c r="BO792" s="75"/>
      <c r="BP792" s="75"/>
      <c r="BQ792" s="75"/>
      <c r="BR792" s="75"/>
      <c r="BS792" s="75"/>
      <c r="BT792" s="75"/>
      <c r="BU792" s="75"/>
      <c r="BV792" s="75"/>
      <c r="BW792" s="75"/>
      <c r="BX792" s="75"/>
      <c r="BY792" s="75"/>
      <c r="BZ792" s="75"/>
      <c r="CA792" s="75"/>
      <c r="CB792" s="75"/>
    </row>
    <row r="793" spans="1:80" ht="9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75"/>
      <c r="AQ793" s="75"/>
      <c r="AR793" s="75"/>
      <c r="AS793" s="75"/>
      <c r="AT793" s="75"/>
      <c r="AU793" s="75"/>
      <c r="AV793" s="75"/>
      <c r="AW793" s="75"/>
      <c r="AX793" s="75"/>
      <c r="AY793" s="75"/>
      <c r="AZ793" s="75"/>
      <c r="BA793" s="75"/>
      <c r="BB793" s="75"/>
      <c r="BC793" s="75"/>
      <c r="BD793" s="75"/>
      <c r="BE793" s="75"/>
      <c r="BF793" s="75"/>
      <c r="BG793" s="75"/>
      <c r="BH793" s="75"/>
      <c r="BI793" s="75"/>
      <c r="BJ793" s="75"/>
      <c r="BK793" s="75"/>
      <c r="BL793" s="75"/>
      <c r="BM793" s="75"/>
      <c r="BN793" s="75"/>
      <c r="BO793" s="75"/>
      <c r="BP793" s="75"/>
      <c r="BQ793" s="75"/>
      <c r="BR793" s="75"/>
      <c r="BS793" s="75"/>
      <c r="BT793" s="75"/>
      <c r="BU793" s="75"/>
      <c r="BV793" s="75"/>
      <c r="BW793" s="75"/>
      <c r="BX793" s="75"/>
      <c r="BY793" s="75"/>
      <c r="BZ793" s="75"/>
      <c r="CA793" s="75"/>
      <c r="CB793" s="75"/>
    </row>
    <row r="794" spans="1:80" ht="9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  <c r="AG794" s="75"/>
      <c r="AH794" s="75"/>
      <c r="AI794" s="75"/>
      <c r="AJ794" s="75"/>
      <c r="AK794" s="75"/>
      <c r="AL794" s="75"/>
      <c r="AM794" s="75"/>
      <c r="AN794" s="75"/>
      <c r="AO794" s="75"/>
      <c r="AP794" s="75"/>
      <c r="AQ794" s="75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5"/>
      <c r="BG794" s="75"/>
      <c r="BH794" s="75"/>
      <c r="BI794" s="75"/>
      <c r="BJ794" s="75"/>
      <c r="BK794" s="75"/>
      <c r="BL794" s="75"/>
      <c r="BM794" s="75"/>
      <c r="BN794" s="75"/>
      <c r="BO794" s="75"/>
      <c r="BP794" s="75"/>
      <c r="BQ794" s="75"/>
      <c r="BR794" s="75"/>
      <c r="BS794" s="75"/>
      <c r="BT794" s="75"/>
      <c r="BU794" s="75"/>
      <c r="BV794" s="75"/>
      <c r="BW794" s="75"/>
      <c r="BX794" s="75"/>
      <c r="BY794" s="75"/>
      <c r="BZ794" s="75"/>
      <c r="CA794" s="75"/>
      <c r="CB794" s="75"/>
    </row>
    <row r="795" spans="1:80" ht="9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75"/>
      <c r="AQ795" s="75"/>
      <c r="AR795" s="75"/>
      <c r="AS795" s="75"/>
      <c r="AT795" s="75"/>
      <c r="AU795" s="75"/>
      <c r="AV795" s="75"/>
      <c r="AW795" s="75"/>
      <c r="AX795" s="75"/>
      <c r="AY795" s="75"/>
      <c r="AZ795" s="75"/>
      <c r="BA795" s="75"/>
      <c r="BB795" s="75"/>
      <c r="BC795" s="75"/>
      <c r="BD795" s="75"/>
      <c r="BE795" s="75"/>
      <c r="BF795" s="75"/>
      <c r="BG795" s="75"/>
      <c r="BH795" s="75"/>
      <c r="BI795" s="75"/>
      <c r="BJ795" s="75"/>
      <c r="BK795" s="75"/>
      <c r="BL795" s="75"/>
      <c r="BM795" s="75"/>
      <c r="BN795" s="75"/>
      <c r="BO795" s="75"/>
      <c r="BP795" s="75"/>
      <c r="BQ795" s="75"/>
      <c r="BR795" s="75"/>
      <c r="BS795" s="75"/>
      <c r="BT795" s="75"/>
      <c r="BU795" s="75"/>
      <c r="BV795" s="75"/>
      <c r="BW795" s="75"/>
      <c r="BX795" s="75"/>
      <c r="BY795" s="75"/>
      <c r="BZ795" s="75"/>
      <c r="CA795" s="75"/>
      <c r="CB795" s="75"/>
    </row>
    <row r="796" spans="1:80" ht="9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  <c r="BF796" s="75"/>
      <c r="BG796" s="75"/>
      <c r="BH796" s="75"/>
      <c r="BI796" s="75"/>
      <c r="BJ796" s="75"/>
      <c r="BK796" s="75"/>
      <c r="BL796" s="75"/>
      <c r="BM796" s="75"/>
      <c r="BN796" s="75"/>
      <c r="BO796" s="75"/>
      <c r="BP796" s="75"/>
      <c r="BQ796" s="75"/>
      <c r="BR796" s="75"/>
      <c r="BS796" s="75"/>
      <c r="BT796" s="75"/>
      <c r="BU796" s="75"/>
      <c r="BV796" s="75"/>
      <c r="BW796" s="75"/>
      <c r="BX796" s="75"/>
      <c r="BY796" s="75"/>
      <c r="BZ796" s="75"/>
      <c r="CA796" s="75"/>
      <c r="CB796" s="75"/>
    </row>
    <row r="797" spans="1:80" ht="9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  <c r="BF797" s="75"/>
      <c r="BG797" s="75"/>
      <c r="BH797" s="75"/>
      <c r="BI797" s="75"/>
      <c r="BJ797" s="75"/>
      <c r="BK797" s="75"/>
      <c r="BL797" s="75"/>
      <c r="BM797" s="75"/>
      <c r="BN797" s="75"/>
      <c r="BO797" s="75"/>
      <c r="BP797" s="75"/>
      <c r="BQ797" s="75"/>
      <c r="BR797" s="75"/>
      <c r="BS797" s="75"/>
      <c r="BT797" s="75"/>
      <c r="BU797" s="75"/>
      <c r="BV797" s="75"/>
      <c r="BW797" s="75"/>
      <c r="BX797" s="75"/>
      <c r="BY797" s="75"/>
      <c r="BZ797" s="75"/>
      <c r="CA797" s="75"/>
      <c r="CB797" s="75"/>
    </row>
    <row r="798" spans="1:80" ht="9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  <c r="BF798" s="75"/>
      <c r="BG798" s="75"/>
      <c r="BH798" s="75"/>
      <c r="BI798" s="75"/>
      <c r="BJ798" s="75"/>
      <c r="BK798" s="75"/>
      <c r="BL798" s="75"/>
      <c r="BM798" s="75"/>
      <c r="BN798" s="75"/>
      <c r="BO798" s="75"/>
      <c r="BP798" s="75"/>
      <c r="BQ798" s="75"/>
      <c r="BR798" s="75"/>
      <c r="BS798" s="75"/>
      <c r="BT798" s="75"/>
      <c r="BU798" s="75"/>
      <c r="BV798" s="75"/>
      <c r="BW798" s="75"/>
      <c r="BX798" s="75"/>
      <c r="BY798" s="75"/>
      <c r="BZ798" s="75"/>
      <c r="CA798" s="75"/>
      <c r="CB798" s="75"/>
    </row>
    <row r="799" spans="1:80" ht="9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  <c r="BF799" s="75"/>
      <c r="BG799" s="75"/>
      <c r="BH799" s="75"/>
      <c r="BI799" s="75"/>
      <c r="BJ799" s="75"/>
      <c r="BK799" s="75"/>
      <c r="BL799" s="75"/>
      <c r="BM799" s="75"/>
      <c r="BN799" s="75"/>
      <c r="BO799" s="75"/>
      <c r="BP799" s="75"/>
      <c r="BQ799" s="75"/>
      <c r="BR799" s="75"/>
      <c r="BS799" s="75"/>
      <c r="BT799" s="75"/>
      <c r="BU799" s="75"/>
      <c r="BV799" s="75"/>
      <c r="BW799" s="75"/>
      <c r="BX799" s="75"/>
      <c r="BY799" s="75"/>
      <c r="BZ799" s="75"/>
      <c r="CA799" s="75"/>
      <c r="CB799" s="75"/>
    </row>
    <row r="800" spans="1:80" ht="9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  <c r="BF800" s="75"/>
      <c r="BG800" s="75"/>
      <c r="BH800" s="75"/>
      <c r="BI800" s="75"/>
      <c r="BJ800" s="75"/>
      <c r="BK800" s="75"/>
      <c r="BL800" s="75"/>
      <c r="BM800" s="75"/>
      <c r="BN800" s="75"/>
      <c r="BO800" s="75"/>
      <c r="BP800" s="75"/>
      <c r="BQ800" s="75"/>
      <c r="BR800" s="75"/>
      <c r="BS800" s="75"/>
      <c r="BT800" s="75"/>
      <c r="BU800" s="75"/>
      <c r="BV800" s="75"/>
      <c r="BW800" s="75"/>
      <c r="BX800" s="75"/>
      <c r="BY800" s="75"/>
      <c r="BZ800" s="75"/>
      <c r="CA800" s="75"/>
      <c r="CB800" s="75"/>
    </row>
    <row r="801" spans="1:80" ht="9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  <c r="BF801" s="75"/>
      <c r="BG801" s="75"/>
      <c r="BH801" s="75"/>
      <c r="BI801" s="75"/>
      <c r="BJ801" s="75"/>
      <c r="BK801" s="75"/>
      <c r="BL801" s="75"/>
      <c r="BM801" s="75"/>
      <c r="BN801" s="75"/>
      <c r="BO801" s="75"/>
      <c r="BP801" s="75"/>
      <c r="BQ801" s="75"/>
      <c r="BR801" s="75"/>
      <c r="BS801" s="75"/>
      <c r="BT801" s="75"/>
      <c r="BU801" s="75"/>
      <c r="BV801" s="75"/>
      <c r="BW801" s="75"/>
      <c r="BX801" s="75"/>
      <c r="BY801" s="75"/>
      <c r="BZ801" s="75"/>
      <c r="CA801" s="75"/>
      <c r="CB801" s="75"/>
    </row>
    <row r="802" spans="1:80" ht="9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  <c r="BF802" s="75"/>
      <c r="BG802" s="75"/>
      <c r="BH802" s="75"/>
      <c r="BI802" s="75"/>
      <c r="BJ802" s="75"/>
      <c r="BK802" s="75"/>
      <c r="BL802" s="75"/>
      <c r="BM802" s="75"/>
      <c r="BN802" s="75"/>
      <c r="BO802" s="75"/>
      <c r="BP802" s="75"/>
      <c r="BQ802" s="75"/>
      <c r="BR802" s="75"/>
      <c r="BS802" s="75"/>
      <c r="BT802" s="75"/>
      <c r="BU802" s="75"/>
      <c r="BV802" s="75"/>
      <c r="BW802" s="75"/>
      <c r="BX802" s="75"/>
      <c r="BY802" s="75"/>
      <c r="BZ802" s="75"/>
      <c r="CA802" s="75"/>
      <c r="CB802" s="75"/>
    </row>
    <row r="803" spans="1:80" ht="9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75"/>
      <c r="AQ803" s="75"/>
      <c r="AR803" s="75"/>
      <c r="AS803" s="75"/>
      <c r="AT803" s="75"/>
      <c r="AU803" s="75"/>
      <c r="AV803" s="75"/>
      <c r="AW803" s="75"/>
      <c r="AX803" s="75"/>
      <c r="AY803" s="75"/>
      <c r="AZ803" s="75"/>
      <c r="BA803" s="75"/>
      <c r="BB803" s="75"/>
      <c r="BC803" s="75"/>
      <c r="BD803" s="75"/>
      <c r="BE803" s="75"/>
      <c r="BF803" s="75"/>
      <c r="BG803" s="75"/>
      <c r="BH803" s="75"/>
      <c r="BI803" s="75"/>
      <c r="BJ803" s="75"/>
      <c r="BK803" s="75"/>
      <c r="BL803" s="75"/>
      <c r="BM803" s="75"/>
      <c r="BN803" s="75"/>
      <c r="BO803" s="75"/>
      <c r="BP803" s="75"/>
      <c r="BQ803" s="75"/>
      <c r="BR803" s="75"/>
      <c r="BS803" s="75"/>
      <c r="BT803" s="75"/>
      <c r="BU803" s="75"/>
      <c r="BV803" s="75"/>
      <c r="BW803" s="75"/>
      <c r="BX803" s="75"/>
      <c r="BY803" s="75"/>
      <c r="BZ803" s="75"/>
      <c r="CA803" s="75"/>
      <c r="CB803" s="75"/>
    </row>
    <row r="804" spans="1:80" ht="9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  <c r="AG804" s="75"/>
      <c r="AH804" s="75"/>
      <c r="AI804" s="75"/>
      <c r="AJ804" s="75"/>
      <c r="AK804" s="75"/>
      <c r="AL804" s="75"/>
      <c r="AM804" s="75"/>
      <c r="AN804" s="75"/>
      <c r="AO804" s="75"/>
      <c r="AP804" s="75"/>
      <c r="AQ804" s="75"/>
      <c r="AR804" s="75"/>
      <c r="AS804" s="75"/>
      <c r="AT804" s="75"/>
      <c r="AU804" s="75"/>
      <c r="AV804" s="75"/>
      <c r="AW804" s="75"/>
      <c r="AX804" s="75"/>
      <c r="AY804" s="75"/>
      <c r="AZ804" s="75"/>
      <c r="BA804" s="75"/>
      <c r="BB804" s="75"/>
      <c r="BC804" s="75"/>
      <c r="BD804" s="75"/>
      <c r="BE804" s="75"/>
      <c r="BF804" s="75"/>
      <c r="BG804" s="75"/>
      <c r="BH804" s="75"/>
      <c r="BI804" s="75"/>
      <c r="BJ804" s="75"/>
      <c r="BK804" s="75"/>
      <c r="BL804" s="75"/>
      <c r="BM804" s="75"/>
      <c r="BN804" s="75"/>
      <c r="BO804" s="75"/>
      <c r="BP804" s="75"/>
      <c r="BQ804" s="75"/>
      <c r="BR804" s="75"/>
      <c r="BS804" s="75"/>
      <c r="BT804" s="75"/>
      <c r="BU804" s="75"/>
      <c r="BV804" s="75"/>
      <c r="BW804" s="75"/>
      <c r="BX804" s="75"/>
      <c r="BY804" s="75"/>
      <c r="BZ804" s="75"/>
      <c r="CA804" s="75"/>
      <c r="CB804" s="75"/>
    </row>
    <row r="805" spans="1:80" ht="9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75"/>
      <c r="AQ805" s="75"/>
      <c r="AR805" s="75"/>
      <c r="AS805" s="75"/>
      <c r="AT805" s="75"/>
      <c r="AU805" s="75"/>
      <c r="AV805" s="75"/>
      <c r="AW805" s="75"/>
      <c r="AX805" s="75"/>
      <c r="AY805" s="75"/>
      <c r="AZ805" s="75"/>
      <c r="BA805" s="75"/>
      <c r="BB805" s="75"/>
      <c r="BC805" s="75"/>
      <c r="BD805" s="75"/>
      <c r="BE805" s="75"/>
      <c r="BF805" s="75"/>
      <c r="BG805" s="75"/>
      <c r="BH805" s="75"/>
      <c r="BI805" s="75"/>
      <c r="BJ805" s="75"/>
      <c r="BK805" s="75"/>
      <c r="BL805" s="75"/>
      <c r="BM805" s="75"/>
      <c r="BN805" s="75"/>
      <c r="BO805" s="75"/>
      <c r="BP805" s="75"/>
      <c r="BQ805" s="75"/>
      <c r="BR805" s="75"/>
      <c r="BS805" s="75"/>
      <c r="BT805" s="75"/>
      <c r="BU805" s="75"/>
      <c r="BV805" s="75"/>
      <c r="BW805" s="75"/>
      <c r="BX805" s="75"/>
      <c r="BY805" s="75"/>
      <c r="BZ805" s="75"/>
      <c r="CA805" s="75"/>
      <c r="CB805" s="75"/>
    </row>
    <row r="806" spans="1:80" ht="9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  <c r="AH806" s="75"/>
      <c r="AI806" s="75"/>
      <c r="AJ806" s="75"/>
      <c r="AK806" s="75"/>
      <c r="AL806" s="75"/>
      <c r="AM806" s="75"/>
      <c r="AN806" s="75"/>
      <c r="AO806" s="75"/>
      <c r="AP806" s="75"/>
      <c r="AQ806" s="75"/>
      <c r="AR806" s="75"/>
      <c r="AS806" s="75"/>
      <c r="AT806" s="75"/>
      <c r="AU806" s="75"/>
      <c r="AV806" s="75"/>
      <c r="AW806" s="75"/>
      <c r="AX806" s="75"/>
      <c r="AY806" s="75"/>
      <c r="AZ806" s="75"/>
      <c r="BA806" s="75"/>
      <c r="BB806" s="75"/>
      <c r="BC806" s="75"/>
      <c r="BD806" s="75"/>
      <c r="BE806" s="75"/>
      <c r="BF806" s="75"/>
      <c r="BG806" s="75"/>
      <c r="BH806" s="75"/>
      <c r="BI806" s="75"/>
      <c r="BJ806" s="75"/>
      <c r="BK806" s="75"/>
      <c r="BL806" s="75"/>
      <c r="BM806" s="75"/>
      <c r="BN806" s="75"/>
      <c r="BO806" s="75"/>
      <c r="BP806" s="75"/>
      <c r="BQ806" s="75"/>
      <c r="BR806" s="75"/>
      <c r="BS806" s="75"/>
      <c r="BT806" s="75"/>
      <c r="BU806" s="75"/>
      <c r="BV806" s="75"/>
      <c r="BW806" s="75"/>
      <c r="BX806" s="75"/>
      <c r="BY806" s="75"/>
      <c r="BZ806" s="75"/>
      <c r="CA806" s="75"/>
      <c r="CB806" s="75"/>
    </row>
    <row r="807" spans="1:80" ht="9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75"/>
      <c r="AQ807" s="75"/>
      <c r="AR807" s="75"/>
      <c r="AS807" s="75"/>
      <c r="AT807" s="75"/>
      <c r="AU807" s="75"/>
      <c r="AV807" s="75"/>
      <c r="AW807" s="75"/>
      <c r="AX807" s="75"/>
      <c r="AY807" s="75"/>
      <c r="AZ807" s="75"/>
      <c r="BA807" s="75"/>
      <c r="BB807" s="75"/>
      <c r="BC807" s="75"/>
      <c r="BD807" s="75"/>
      <c r="BE807" s="75"/>
      <c r="BF807" s="75"/>
      <c r="BG807" s="75"/>
      <c r="BH807" s="75"/>
      <c r="BI807" s="75"/>
      <c r="BJ807" s="75"/>
      <c r="BK807" s="75"/>
      <c r="BL807" s="75"/>
      <c r="BM807" s="75"/>
      <c r="BN807" s="75"/>
      <c r="BO807" s="75"/>
      <c r="BP807" s="75"/>
      <c r="BQ807" s="75"/>
      <c r="BR807" s="75"/>
      <c r="BS807" s="75"/>
      <c r="BT807" s="75"/>
      <c r="BU807" s="75"/>
      <c r="BV807" s="75"/>
      <c r="BW807" s="75"/>
      <c r="BX807" s="75"/>
      <c r="BY807" s="75"/>
      <c r="BZ807" s="75"/>
      <c r="CA807" s="75"/>
      <c r="CB807" s="75"/>
    </row>
    <row r="808" spans="1:80" ht="9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5"/>
      <c r="AJ808" s="75"/>
      <c r="AK808" s="75"/>
      <c r="AL808" s="75"/>
      <c r="AM808" s="75"/>
      <c r="AN808" s="75"/>
      <c r="AO808" s="75"/>
      <c r="AP808" s="75"/>
      <c r="AQ808" s="75"/>
      <c r="AR808" s="75"/>
      <c r="AS808" s="75"/>
      <c r="AT808" s="75"/>
      <c r="AU808" s="75"/>
      <c r="AV808" s="75"/>
      <c r="AW808" s="75"/>
      <c r="AX808" s="75"/>
      <c r="AY808" s="75"/>
      <c r="AZ808" s="75"/>
      <c r="BA808" s="75"/>
      <c r="BB808" s="75"/>
      <c r="BC808" s="75"/>
      <c r="BD808" s="75"/>
      <c r="BE808" s="75"/>
      <c r="BF808" s="75"/>
      <c r="BG808" s="75"/>
      <c r="BH808" s="75"/>
      <c r="BI808" s="75"/>
      <c r="BJ808" s="75"/>
      <c r="BK808" s="75"/>
      <c r="BL808" s="75"/>
      <c r="BM808" s="75"/>
      <c r="BN808" s="75"/>
      <c r="BO808" s="75"/>
      <c r="BP808" s="75"/>
      <c r="BQ808" s="75"/>
      <c r="BR808" s="75"/>
      <c r="BS808" s="75"/>
      <c r="BT808" s="75"/>
      <c r="BU808" s="75"/>
      <c r="BV808" s="75"/>
      <c r="BW808" s="75"/>
      <c r="BX808" s="75"/>
      <c r="BY808" s="75"/>
      <c r="BZ808" s="75"/>
      <c r="CA808" s="75"/>
      <c r="CB808" s="75"/>
    </row>
    <row r="809" spans="1:80" ht="9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  <c r="BF809" s="75"/>
      <c r="BG809" s="75"/>
      <c r="BH809" s="75"/>
      <c r="BI809" s="75"/>
      <c r="BJ809" s="75"/>
      <c r="BK809" s="75"/>
      <c r="BL809" s="75"/>
      <c r="BM809" s="75"/>
      <c r="BN809" s="75"/>
      <c r="BO809" s="75"/>
      <c r="BP809" s="75"/>
      <c r="BQ809" s="75"/>
      <c r="BR809" s="75"/>
      <c r="BS809" s="75"/>
      <c r="BT809" s="75"/>
      <c r="BU809" s="75"/>
      <c r="BV809" s="75"/>
      <c r="BW809" s="75"/>
      <c r="BX809" s="75"/>
      <c r="BY809" s="75"/>
      <c r="BZ809" s="75"/>
      <c r="CA809" s="75"/>
      <c r="CB809" s="75"/>
    </row>
    <row r="810" spans="1:80" ht="9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  <c r="BF810" s="75"/>
      <c r="BG810" s="75"/>
      <c r="BH810" s="75"/>
      <c r="BI810" s="75"/>
      <c r="BJ810" s="75"/>
      <c r="BK810" s="75"/>
      <c r="BL810" s="75"/>
      <c r="BM810" s="75"/>
      <c r="BN810" s="75"/>
      <c r="BO810" s="75"/>
      <c r="BP810" s="75"/>
      <c r="BQ810" s="75"/>
      <c r="BR810" s="75"/>
      <c r="BS810" s="75"/>
      <c r="BT810" s="75"/>
      <c r="BU810" s="75"/>
      <c r="BV810" s="75"/>
      <c r="BW810" s="75"/>
      <c r="BX810" s="75"/>
      <c r="BY810" s="75"/>
      <c r="BZ810" s="75"/>
      <c r="CA810" s="75"/>
      <c r="CB810" s="75"/>
    </row>
    <row r="811" spans="1:80" ht="9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  <c r="BF811" s="75"/>
      <c r="BG811" s="75"/>
      <c r="BH811" s="75"/>
      <c r="BI811" s="75"/>
      <c r="BJ811" s="75"/>
      <c r="BK811" s="75"/>
      <c r="BL811" s="75"/>
      <c r="BM811" s="75"/>
      <c r="BN811" s="75"/>
      <c r="BO811" s="75"/>
      <c r="BP811" s="75"/>
      <c r="BQ811" s="75"/>
      <c r="BR811" s="75"/>
      <c r="BS811" s="75"/>
      <c r="BT811" s="75"/>
      <c r="BU811" s="75"/>
      <c r="BV811" s="75"/>
      <c r="BW811" s="75"/>
      <c r="BX811" s="75"/>
      <c r="BY811" s="75"/>
      <c r="BZ811" s="75"/>
      <c r="CA811" s="75"/>
      <c r="CB811" s="75"/>
    </row>
    <row r="812" spans="1:80" ht="9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  <c r="BF812" s="75"/>
      <c r="BG812" s="75"/>
      <c r="BH812" s="75"/>
      <c r="BI812" s="75"/>
      <c r="BJ812" s="75"/>
      <c r="BK812" s="75"/>
      <c r="BL812" s="75"/>
      <c r="BM812" s="75"/>
      <c r="BN812" s="75"/>
      <c r="BO812" s="75"/>
      <c r="BP812" s="75"/>
      <c r="BQ812" s="75"/>
      <c r="BR812" s="75"/>
      <c r="BS812" s="75"/>
      <c r="BT812" s="75"/>
      <c r="BU812" s="75"/>
      <c r="BV812" s="75"/>
      <c r="BW812" s="75"/>
      <c r="BX812" s="75"/>
      <c r="BY812" s="75"/>
      <c r="BZ812" s="75"/>
      <c r="CA812" s="75"/>
      <c r="CB812" s="75"/>
    </row>
    <row r="813" spans="1:80" ht="9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5"/>
      <c r="BG813" s="75"/>
      <c r="BH813" s="75"/>
      <c r="BI813" s="75"/>
      <c r="BJ813" s="75"/>
      <c r="BK813" s="75"/>
      <c r="BL813" s="75"/>
      <c r="BM813" s="75"/>
      <c r="BN813" s="75"/>
      <c r="BO813" s="75"/>
      <c r="BP813" s="75"/>
      <c r="BQ813" s="75"/>
      <c r="BR813" s="75"/>
      <c r="BS813" s="75"/>
      <c r="BT813" s="75"/>
      <c r="BU813" s="75"/>
      <c r="BV813" s="75"/>
      <c r="BW813" s="75"/>
      <c r="BX813" s="75"/>
      <c r="BY813" s="75"/>
      <c r="BZ813" s="75"/>
      <c r="CA813" s="75"/>
      <c r="CB813" s="75"/>
    </row>
    <row r="814" spans="1:80" ht="9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  <c r="BF814" s="75"/>
      <c r="BG814" s="75"/>
      <c r="BH814" s="75"/>
      <c r="BI814" s="75"/>
      <c r="BJ814" s="75"/>
      <c r="BK814" s="75"/>
      <c r="BL814" s="75"/>
      <c r="BM814" s="75"/>
      <c r="BN814" s="75"/>
      <c r="BO814" s="75"/>
      <c r="BP814" s="75"/>
      <c r="BQ814" s="75"/>
      <c r="BR814" s="75"/>
      <c r="BS814" s="75"/>
      <c r="BT814" s="75"/>
      <c r="BU814" s="75"/>
      <c r="BV814" s="75"/>
      <c r="BW814" s="75"/>
      <c r="BX814" s="75"/>
      <c r="BY814" s="75"/>
      <c r="BZ814" s="75"/>
      <c r="CA814" s="75"/>
      <c r="CB814" s="75"/>
    </row>
    <row r="815" spans="1:80" ht="9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  <c r="BF815" s="75"/>
      <c r="BG815" s="75"/>
      <c r="BH815" s="75"/>
      <c r="BI815" s="75"/>
      <c r="BJ815" s="75"/>
      <c r="BK815" s="75"/>
      <c r="BL815" s="75"/>
      <c r="BM815" s="75"/>
      <c r="BN815" s="75"/>
      <c r="BO815" s="75"/>
      <c r="BP815" s="75"/>
      <c r="BQ815" s="75"/>
      <c r="BR815" s="75"/>
      <c r="BS815" s="75"/>
      <c r="BT815" s="75"/>
      <c r="BU815" s="75"/>
      <c r="BV815" s="75"/>
      <c r="BW815" s="75"/>
      <c r="BX815" s="75"/>
      <c r="BY815" s="75"/>
      <c r="BZ815" s="75"/>
      <c r="CA815" s="75"/>
      <c r="CB815" s="75"/>
    </row>
    <row r="816" spans="1:80" ht="9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  <c r="AH816" s="75"/>
      <c r="AI816" s="75"/>
      <c r="AJ816" s="75"/>
      <c r="AK816" s="75"/>
      <c r="AL816" s="75"/>
      <c r="AM816" s="75"/>
      <c r="AN816" s="75"/>
      <c r="AO816" s="75"/>
      <c r="AP816" s="75"/>
      <c r="AQ816" s="75"/>
      <c r="AR816" s="75"/>
      <c r="AS816" s="75"/>
      <c r="AT816" s="75"/>
      <c r="AU816" s="75"/>
      <c r="AV816" s="75"/>
      <c r="AW816" s="75"/>
      <c r="AX816" s="75"/>
      <c r="AY816" s="75"/>
      <c r="AZ816" s="75"/>
      <c r="BA816" s="75"/>
      <c r="BB816" s="75"/>
      <c r="BC816" s="75"/>
      <c r="BD816" s="75"/>
      <c r="BE816" s="75"/>
      <c r="BF816" s="75"/>
      <c r="BG816" s="75"/>
      <c r="BH816" s="75"/>
      <c r="BI816" s="75"/>
      <c r="BJ816" s="75"/>
      <c r="BK816" s="75"/>
      <c r="BL816" s="75"/>
      <c r="BM816" s="75"/>
      <c r="BN816" s="75"/>
      <c r="BO816" s="75"/>
      <c r="BP816" s="75"/>
      <c r="BQ816" s="75"/>
      <c r="BR816" s="75"/>
      <c r="BS816" s="75"/>
      <c r="BT816" s="75"/>
      <c r="BU816" s="75"/>
      <c r="BV816" s="75"/>
      <c r="BW816" s="75"/>
      <c r="BX816" s="75"/>
      <c r="BY816" s="75"/>
      <c r="BZ816" s="75"/>
      <c r="CA816" s="75"/>
      <c r="CB816" s="75"/>
    </row>
    <row r="817" spans="1:80" ht="9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75"/>
      <c r="AQ817" s="75"/>
      <c r="AR817" s="75"/>
      <c r="AS817" s="75"/>
      <c r="AT817" s="75"/>
      <c r="AU817" s="75"/>
      <c r="AV817" s="75"/>
      <c r="AW817" s="75"/>
      <c r="AX817" s="75"/>
      <c r="AY817" s="75"/>
      <c r="AZ817" s="75"/>
      <c r="BA817" s="75"/>
      <c r="BB817" s="75"/>
      <c r="BC817" s="75"/>
      <c r="BD817" s="75"/>
      <c r="BE817" s="75"/>
      <c r="BF817" s="75"/>
      <c r="BG817" s="75"/>
      <c r="BH817" s="75"/>
      <c r="BI817" s="75"/>
      <c r="BJ817" s="75"/>
      <c r="BK817" s="75"/>
      <c r="BL817" s="75"/>
      <c r="BM817" s="75"/>
      <c r="BN817" s="75"/>
      <c r="BO817" s="75"/>
      <c r="BP817" s="75"/>
      <c r="BQ817" s="75"/>
      <c r="BR817" s="75"/>
      <c r="BS817" s="75"/>
      <c r="BT817" s="75"/>
      <c r="BU817" s="75"/>
      <c r="BV817" s="75"/>
      <c r="BW817" s="75"/>
      <c r="BX817" s="75"/>
      <c r="BY817" s="75"/>
      <c r="BZ817" s="75"/>
      <c r="CA817" s="75"/>
      <c r="CB817" s="75"/>
    </row>
    <row r="818" spans="1:80" ht="9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  <c r="AG818" s="75"/>
      <c r="AH818" s="75"/>
      <c r="AI818" s="75"/>
      <c r="AJ818" s="75"/>
      <c r="AK818" s="75"/>
      <c r="AL818" s="75"/>
      <c r="AM818" s="75"/>
      <c r="AN818" s="75"/>
      <c r="AO818" s="75"/>
      <c r="AP818" s="75"/>
      <c r="AQ818" s="75"/>
      <c r="AR818" s="75"/>
      <c r="AS818" s="75"/>
      <c r="AT818" s="75"/>
      <c r="AU818" s="75"/>
      <c r="AV818" s="75"/>
      <c r="AW818" s="75"/>
      <c r="AX818" s="75"/>
      <c r="AY818" s="75"/>
      <c r="AZ818" s="75"/>
      <c r="BA818" s="75"/>
      <c r="BB818" s="75"/>
      <c r="BC818" s="75"/>
      <c r="BD818" s="75"/>
      <c r="BE818" s="75"/>
      <c r="BF818" s="75"/>
      <c r="BG818" s="75"/>
      <c r="BH818" s="75"/>
      <c r="BI818" s="75"/>
      <c r="BJ818" s="75"/>
      <c r="BK818" s="75"/>
      <c r="BL818" s="75"/>
      <c r="BM818" s="75"/>
      <c r="BN818" s="75"/>
      <c r="BO818" s="75"/>
      <c r="BP818" s="75"/>
      <c r="BQ818" s="75"/>
      <c r="BR818" s="75"/>
      <c r="BS818" s="75"/>
      <c r="BT818" s="75"/>
      <c r="BU818" s="75"/>
      <c r="BV818" s="75"/>
      <c r="BW818" s="75"/>
      <c r="BX818" s="75"/>
      <c r="BY818" s="75"/>
      <c r="BZ818" s="75"/>
      <c r="CA818" s="75"/>
      <c r="CB818" s="75"/>
    </row>
    <row r="819" spans="1:80" ht="9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75"/>
      <c r="AQ819" s="75"/>
      <c r="AR819" s="75"/>
      <c r="AS819" s="75"/>
      <c r="AT819" s="75"/>
      <c r="AU819" s="75"/>
      <c r="AV819" s="75"/>
      <c r="AW819" s="75"/>
      <c r="AX819" s="75"/>
      <c r="AY819" s="75"/>
      <c r="AZ819" s="75"/>
      <c r="BA819" s="75"/>
      <c r="BB819" s="75"/>
      <c r="BC819" s="75"/>
      <c r="BD819" s="75"/>
      <c r="BE819" s="75"/>
      <c r="BF819" s="75"/>
      <c r="BG819" s="75"/>
      <c r="BH819" s="75"/>
      <c r="BI819" s="75"/>
      <c r="BJ819" s="75"/>
      <c r="BK819" s="75"/>
      <c r="BL819" s="75"/>
      <c r="BM819" s="75"/>
      <c r="BN819" s="75"/>
      <c r="BO819" s="75"/>
      <c r="BP819" s="75"/>
      <c r="BQ819" s="75"/>
      <c r="BR819" s="75"/>
      <c r="BS819" s="75"/>
      <c r="BT819" s="75"/>
      <c r="BU819" s="75"/>
      <c r="BV819" s="75"/>
      <c r="BW819" s="75"/>
      <c r="BX819" s="75"/>
      <c r="BY819" s="75"/>
      <c r="BZ819" s="75"/>
      <c r="CA819" s="75"/>
      <c r="CB819" s="75"/>
    </row>
    <row r="820" spans="1:80" ht="9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5"/>
      <c r="AJ820" s="75"/>
      <c r="AK820" s="75"/>
      <c r="AL820" s="75"/>
      <c r="AM820" s="75"/>
      <c r="AN820" s="75"/>
      <c r="AO820" s="75"/>
      <c r="AP820" s="75"/>
      <c r="AQ820" s="75"/>
      <c r="AR820" s="75"/>
      <c r="AS820" s="75"/>
      <c r="AT820" s="75"/>
      <c r="AU820" s="75"/>
      <c r="AV820" s="75"/>
      <c r="AW820" s="75"/>
      <c r="AX820" s="75"/>
      <c r="AY820" s="75"/>
      <c r="AZ820" s="75"/>
      <c r="BA820" s="75"/>
      <c r="BB820" s="75"/>
      <c r="BC820" s="75"/>
      <c r="BD820" s="75"/>
      <c r="BE820" s="75"/>
      <c r="BF820" s="75"/>
      <c r="BG820" s="75"/>
      <c r="BH820" s="75"/>
      <c r="BI820" s="75"/>
      <c r="BJ820" s="75"/>
      <c r="BK820" s="75"/>
      <c r="BL820" s="75"/>
      <c r="BM820" s="75"/>
      <c r="BN820" s="75"/>
      <c r="BO820" s="75"/>
      <c r="BP820" s="75"/>
      <c r="BQ820" s="75"/>
      <c r="BR820" s="75"/>
      <c r="BS820" s="75"/>
      <c r="BT820" s="75"/>
      <c r="BU820" s="75"/>
      <c r="BV820" s="75"/>
      <c r="BW820" s="75"/>
      <c r="BX820" s="75"/>
      <c r="BY820" s="75"/>
      <c r="BZ820" s="75"/>
      <c r="CA820" s="75"/>
      <c r="CB820" s="75"/>
    </row>
    <row r="821" spans="1:80" ht="9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75"/>
      <c r="AQ821" s="75"/>
      <c r="AR821" s="75"/>
      <c r="AS821" s="75"/>
      <c r="AT821" s="75"/>
      <c r="AU821" s="75"/>
      <c r="AV821" s="75"/>
      <c r="AW821" s="75"/>
      <c r="AX821" s="75"/>
      <c r="AY821" s="75"/>
      <c r="AZ821" s="75"/>
      <c r="BA821" s="75"/>
      <c r="BB821" s="75"/>
      <c r="BC821" s="75"/>
      <c r="BD821" s="75"/>
      <c r="BE821" s="75"/>
      <c r="BF821" s="75"/>
      <c r="BG821" s="75"/>
      <c r="BH821" s="75"/>
      <c r="BI821" s="75"/>
      <c r="BJ821" s="75"/>
      <c r="BK821" s="75"/>
      <c r="BL821" s="75"/>
      <c r="BM821" s="75"/>
      <c r="BN821" s="75"/>
      <c r="BO821" s="75"/>
      <c r="BP821" s="75"/>
      <c r="BQ821" s="75"/>
      <c r="BR821" s="75"/>
      <c r="BS821" s="75"/>
      <c r="BT821" s="75"/>
      <c r="BU821" s="75"/>
      <c r="BV821" s="75"/>
      <c r="BW821" s="75"/>
      <c r="BX821" s="75"/>
      <c r="BY821" s="75"/>
      <c r="BZ821" s="75"/>
      <c r="CA821" s="75"/>
      <c r="CB821" s="75"/>
    </row>
    <row r="822" spans="1:80" ht="9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75"/>
      <c r="AQ822" s="75"/>
      <c r="AR822" s="75"/>
      <c r="AS822" s="75"/>
      <c r="AT822" s="75"/>
      <c r="AU822" s="75"/>
      <c r="AV822" s="75"/>
      <c r="AW822" s="75"/>
      <c r="AX822" s="75"/>
      <c r="AY822" s="75"/>
      <c r="AZ822" s="75"/>
      <c r="BA822" s="75"/>
      <c r="BB822" s="75"/>
      <c r="BC822" s="75"/>
      <c r="BD822" s="75"/>
      <c r="BE822" s="75"/>
      <c r="BF822" s="75"/>
      <c r="BG822" s="75"/>
      <c r="BH822" s="75"/>
      <c r="BI822" s="75"/>
      <c r="BJ822" s="75"/>
      <c r="BK822" s="75"/>
      <c r="BL822" s="75"/>
      <c r="BM822" s="75"/>
      <c r="BN822" s="75"/>
      <c r="BO822" s="75"/>
      <c r="BP822" s="75"/>
      <c r="BQ822" s="75"/>
      <c r="BR822" s="75"/>
      <c r="BS822" s="75"/>
      <c r="BT822" s="75"/>
      <c r="BU822" s="75"/>
      <c r="BV822" s="75"/>
      <c r="BW822" s="75"/>
      <c r="BX822" s="75"/>
      <c r="BY822" s="75"/>
      <c r="BZ822" s="75"/>
      <c r="CA822" s="75"/>
      <c r="CB822" s="75"/>
    </row>
    <row r="823" spans="1:80" ht="9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5"/>
      <c r="BG823" s="75"/>
      <c r="BH823" s="75"/>
      <c r="BI823" s="75"/>
      <c r="BJ823" s="75"/>
      <c r="BK823" s="75"/>
      <c r="BL823" s="75"/>
      <c r="BM823" s="75"/>
      <c r="BN823" s="75"/>
      <c r="BO823" s="75"/>
      <c r="BP823" s="75"/>
      <c r="BQ823" s="75"/>
      <c r="BR823" s="75"/>
      <c r="BS823" s="75"/>
      <c r="BT823" s="75"/>
      <c r="BU823" s="75"/>
      <c r="BV823" s="75"/>
      <c r="BW823" s="75"/>
      <c r="BX823" s="75"/>
      <c r="BY823" s="75"/>
      <c r="BZ823" s="75"/>
      <c r="CA823" s="75"/>
      <c r="CB823" s="75"/>
    </row>
    <row r="824" spans="1:80" ht="9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  <c r="BF824" s="75"/>
      <c r="BG824" s="75"/>
      <c r="BH824" s="75"/>
      <c r="BI824" s="75"/>
      <c r="BJ824" s="75"/>
      <c r="BK824" s="75"/>
      <c r="BL824" s="75"/>
      <c r="BM824" s="75"/>
      <c r="BN824" s="75"/>
      <c r="BO824" s="75"/>
      <c r="BP824" s="75"/>
      <c r="BQ824" s="75"/>
      <c r="BR824" s="75"/>
      <c r="BS824" s="75"/>
      <c r="BT824" s="75"/>
      <c r="BU824" s="75"/>
      <c r="BV824" s="75"/>
      <c r="BW824" s="75"/>
      <c r="BX824" s="75"/>
      <c r="BY824" s="75"/>
      <c r="BZ824" s="75"/>
      <c r="CA824" s="75"/>
      <c r="CB824" s="75"/>
    </row>
    <row r="825" spans="1:80" ht="9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  <c r="BF825" s="75"/>
      <c r="BG825" s="75"/>
      <c r="BH825" s="75"/>
      <c r="BI825" s="75"/>
      <c r="BJ825" s="75"/>
      <c r="BK825" s="75"/>
      <c r="BL825" s="75"/>
      <c r="BM825" s="75"/>
      <c r="BN825" s="75"/>
      <c r="BO825" s="75"/>
      <c r="BP825" s="75"/>
      <c r="BQ825" s="75"/>
      <c r="BR825" s="75"/>
      <c r="BS825" s="75"/>
      <c r="BT825" s="75"/>
      <c r="BU825" s="75"/>
      <c r="BV825" s="75"/>
      <c r="BW825" s="75"/>
      <c r="BX825" s="75"/>
      <c r="BY825" s="75"/>
      <c r="BZ825" s="75"/>
      <c r="CA825" s="75"/>
      <c r="CB825" s="75"/>
    </row>
    <row r="826" spans="1:80" ht="9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  <c r="BF826" s="75"/>
      <c r="BG826" s="75"/>
      <c r="BH826" s="75"/>
      <c r="BI826" s="75"/>
      <c r="BJ826" s="75"/>
      <c r="BK826" s="75"/>
      <c r="BL826" s="75"/>
      <c r="BM826" s="75"/>
      <c r="BN826" s="75"/>
      <c r="BO826" s="75"/>
      <c r="BP826" s="75"/>
      <c r="BQ826" s="75"/>
      <c r="BR826" s="75"/>
      <c r="BS826" s="75"/>
      <c r="BT826" s="75"/>
      <c r="BU826" s="75"/>
      <c r="BV826" s="75"/>
      <c r="BW826" s="75"/>
      <c r="BX826" s="75"/>
      <c r="BY826" s="75"/>
      <c r="BZ826" s="75"/>
      <c r="CA826" s="75"/>
      <c r="CB826" s="75"/>
    </row>
    <row r="827" spans="1:80" ht="9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  <c r="BF827" s="75"/>
      <c r="BG827" s="75"/>
      <c r="BH827" s="75"/>
      <c r="BI827" s="75"/>
      <c r="BJ827" s="75"/>
      <c r="BK827" s="75"/>
      <c r="BL827" s="75"/>
      <c r="BM827" s="75"/>
      <c r="BN827" s="75"/>
      <c r="BO827" s="75"/>
      <c r="BP827" s="75"/>
      <c r="BQ827" s="75"/>
      <c r="BR827" s="75"/>
      <c r="BS827" s="75"/>
      <c r="BT827" s="75"/>
      <c r="BU827" s="75"/>
      <c r="BV827" s="75"/>
      <c r="BW827" s="75"/>
      <c r="BX827" s="75"/>
      <c r="BY827" s="75"/>
      <c r="BZ827" s="75"/>
      <c r="CA827" s="75"/>
      <c r="CB827" s="75"/>
    </row>
    <row r="828" spans="1:80" ht="9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  <c r="BF828" s="75"/>
      <c r="BG828" s="75"/>
      <c r="BH828" s="75"/>
      <c r="BI828" s="75"/>
      <c r="BJ828" s="75"/>
      <c r="BK828" s="75"/>
      <c r="BL828" s="75"/>
      <c r="BM828" s="75"/>
      <c r="BN828" s="75"/>
      <c r="BO828" s="75"/>
      <c r="BP828" s="75"/>
      <c r="BQ828" s="75"/>
      <c r="BR828" s="75"/>
      <c r="BS828" s="75"/>
      <c r="BT828" s="75"/>
      <c r="BU828" s="75"/>
      <c r="BV828" s="75"/>
      <c r="BW828" s="75"/>
      <c r="BX828" s="75"/>
      <c r="BY828" s="75"/>
      <c r="BZ828" s="75"/>
      <c r="CA828" s="75"/>
      <c r="CB828" s="75"/>
    </row>
    <row r="829" spans="1:80" ht="9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  <c r="BF829" s="75"/>
      <c r="BG829" s="75"/>
      <c r="BH829" s="75"/>
      <c r="BI829" s="75"/>
      <c r="BJ829" s="75"/>
      <c r="BK829" s="75"/>
      <c r="BL829" s="75"/>
      <c r="BM829" s="75"/>
      <c r="BN829" s="75"/>
      <c r="BO829" s="75"/>
      <c r="BP829" s="75"/>
      <c r="BQ829" s="75"/>
      <c r="BR829" s="75"/>
      <c r="BS829" s="75"/>
      <c r="BT829" s="75"/>
      <c r="BU829" s="75"/>
      <c r="BV829" s="75"/>
      <c r="BW829" s="75"/>
      <c r="BX829" s="75"/>
      <c r="BY829" s="75"/>
      <c r="BZ829" s="75"/>
      <c r="CA829" s="75"/>
      <c r="CB829" s="75"/>
    </row>
    <row r="830" spans="1:80" ht="9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  <c r="AH830" s="75"/>
      <c r="AI830" s="75"/>
      <c r="AJ830" s="75"/>
      <c r="AK830" s="75"/>
      <c r="AL830" s="75"/>
      <c r="AM830" s="75"/>
      <c r="AN830" s="75"/>
      <c r="AO830" s="75"/>
      <c r="AP830" s="75"/>
      <c r="AQ830" s="75"/>
      <c r="AR830" s="75"/>
      <c r="AS830" s="75"/>
      <c r="AT830" s="75"/>
      <c r="AU830" s="75"/>
      <c r="AV830" s="75"/>
      <c r="AW830" s="75"/>
      <c r="AX830" s="75"/>
      <c r="AY830" s="75"/>
      <c r="AZ830" s="75"/>
      <c r="BA830" s="75"/>
      <c r="BB830" s="75"/>
      <c r="BC830" s="75"/>
      <c r="BD830" s="75"/>
      <c r="BE830" s="75"/>
      <c r="BF830" s="75"/>
      <c r="BG830" s="75"/>
      <c r="BH830" s="75"/>
      <c r="BI830" s="75"/>
      <c r="BJ830" s="75"/>
      <c r="BK830" s="75"/>
      <c r="BL830" s="75"/>
      <c r="BM830" s="75"/>
      <c r="BN830" s="75"/>
      <c r="BO830" s="75"/>
      <c r="BP830" s="75"/>
      <c r="BQ830" s="75"/>
      <c r="BR830" s="75"/>
      <c r="BS830" s="75"/>
      <c r="BT830" s="75"/>
      <c r="BU830" s="75"/>
      <c r="BV830" s="75"/>
      <c r="BW830" s="75"/>
      <c r="BX830" s="75"/>
      <c r="BY830" s="75"/>
      <c r="BZ830" s="75"/>
      <c r="CA830" s="75"/>
      <c r="CB830" s="75"/>
    </row>
    <row r="831" spans="1:80" ht="9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75"/>
      <c r="AQ831" s="75"/>
      <c r="AR831" s="75"/>
      <c r="AS831" s="75"/>
      <c r="AT831" s="75"/>
      <c r="AU831" s="75"/>
      <c r="AV831" s="75"/>
      <c r="AW831" s="75"/>
      <c r="AX831" s="75"/>
      <c r="AY831" s="75"/>
      <c r="AZ831" s="75"/>
      <c r="BA831" s="75"/>
      <c r="BB831" s="75"/>
      <c r="BC831" s="75"/>
      <c r="BD831" s="75"/>
      <c r="BE831" s="75"/>
      <c r="BF831" s="75"/>
      <c r="BG831" s="75"/>
      <c r="BH831" s="75"/>
      <c r="BI831" s="75"/>
      <c r="BJ831" s="75"/>
      <c r="BK831" s="75"/>
      <c r="BL831" s="75"/>
      <c r="BM831" s="75"/>
      <c r="BN831" s="75"/>
      <c r="BO831" s="75"/>
      <c r="BP831" s="75"/>
      <c r="BQ831" s="75"/>
      <c r="BR831" s="75"/>
      <c r="BS831" s="75"/>
      <c r="BT831" s="75"/>
      <c r="BU831" s="75"/>
      <c r="BV831" s="75"/>
      <c r="BW831" s="75"/>
      <c r="BX831" s="75"/>
      <c r="BY831" s="75"/>
      <c r="BZ831" s="75"/>
      <c r="CA831" s="75"/>
      <c r="CB831" s="75"/>
    </row>
    <row r="832" spans="1:80" ht="9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  <c r="AG832" s="75"/>
      <c r="AH832" s="75"/>
      <c r="AI832" s="75"/>
      <c r="AJ832" s="75"/>
      <c r="AK832" s="75"/>
      <c r="AL832" s="75"/>
      <c r="AM832" s="75"/>
      <c r="AN832" s="75"/>
      <c r="AO832" s="75"/>
      <c r="AP832" s="75"/>
      <c r="AQ832" s="75"/>
      <c r="AR832" s="75"/>
      <c r="AS832" s="75"/>
      <c r="AT832" s="75"/>
      <c r="AU832" s="75"/>
      <c r="AV832" s="75"/>
      <c r="AW832" s="75"/>
      <c r="AX832" s="75"/>
      <c r="AY832" s="75"/>
      <c r="AZ832" s="75"/>
      <c r="BA832" s="75"/>
      <c r="BB832" s="75"/>
      <c r="BC832" s="75"/>
      <c r="BD832" s="75"/>
      <c r="BE832" s="75"/>
      <c r="BF832" s="75"/>
      <c r="BG832" s="75"/>
      <c r="BH832" s="75"/>
      <c r="BI832" s="75"/>
      <c r="BJ832" s="75"/>
      <c r="BK832" s="75"/>
      <c r="BL832" s="75"/>
      <c r="BM832" s="75"/>
      <c r="BN832" s="75"/>
      <c r="BO832" s="75"/>
      <c r="BP832" s="75"/>
      <c r="BQ832" s="75"/>
      <c r="BR832" s="75"/>
      <c r="BS832" s="75"/>
      <c r="BT832" s="75"/>
      <c r="BU832" s="75"/>
      <c r="BV832" s="75"/>
      <c r="BW832" s="75"/>
      <c r="BX832" s="75"/>
      <c r="BY832" s="75"/>
      <c r="BZ832" s="75"/>
      <c r="CA832" s="75"/>
      <c r="CB832" s="75"/>
    </row>
    <row r="833" spans="1:80" ht="9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75"/>
      <c r="AQ833" s="75"/>
      <c r="AR833" s="75"/>
      <c r="AS833" s="75"/>
      <c r="AT833" s="75"/>
      <c r="AU833" s="75"/>
      <c r="AV833" s="75"/>
      <c r="AW833" s="75"/>
      <c r="AX833" s="75"/>
      <c r="AY833" s="75"/>
      <c r="AZ833" s="75"/>
      <c r="BA833" s="75"/>
      <c r="BB833" s="75"/>
      <c r="BC833" s="75"/>
      <c r="BD833" s="75"/>
      <c r="BE833" s="75"/>
      <c r="BF833" s="75"/>
      <c r="BG833" s="75"/>
      <c r="BH833" s="75"/>
      <c r="BI833" s="75"/>
      <c r="BJ833" s="75"/>
      <c r="BK833" s="75"/>
      <c r="BL833" s="75"/>
      <c r="BM833" s="75"/>
      <c r="BN833" s="75"/>
      <c r="BO833" s="75"/>
      <c r="BP833" s="75"/>
      <c r="BQ833" s="75"/>
      <c r="BR833" s="75"/>
      <c r="BS833" s="75"/>
      <c r="BT833" s="75"/>
      <c r="BU833" s="75"/>
      <c r="BV833" s="75"/>
      <c r="BW833" s="75"/>
      <c r="BX833" s="75"/>
      <c r="BY833" s="75"/>
      <c r="BZ833" s="75"/>
      <c r="CA833" s="75"/>
      <c r="CB833" s="75"/>
    </row>
    <row r="834" spans="1:80" ht="9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  <c r="AG834" s="75"/>
      <c r="AH834" s="75"/>
      <c r="AI834" s="75"/>
      <c r="AJ834" s="75"/>
      <c r="AK834" s="75"/>
      <c r="AL834" s="75"/>
      <c r="AM834" s="75"/>
      <c r="AN834" s="75"/>
      <c r="AO834" s="75"/>
      <c r="AP834" s="75"/>
      <c r="AQ834" s="75"/>
      <c r="AR834" s="75"/>
      <c r="AS834" s="75"/>
      <c r="AT834" s="75"/>
      <c r="AU834" s="75"/>
      <c r="AV834" s="75"/>
      <c r="AW834" s="75"/>
      <c r="AX834" s="75"/>
      <c r="AY834" s="75"/>
      <c r="AZ834" s="75"/>
      <c r="BA834" s="75"/>
      <c r="BB834" s="75"/>
      <c r="BC834" s="75"/>
      <c r="BD834" s="75"/>
      <c r="BE834" s="75"/>
      <c r="BF834" s="75"/>
      <c r="BG834" s="75"/>
      <c r="BH834" s="75"/>
      <c r="BI834" s="75"/>
      <c r="BJ834" s="75"/>
      <c r="BK834" s="75"/>
      <c r="BL834" s="75"/>
      <c r="BM834" s="75"/>
      <c r="BN834" s="75"/>
      <c r="BO834" s="75"/>
      <c r="BP834" s="75"/>
      <c r="BQ834" s="75"/>
      <c r="BR834" s="75"/>
      <c r="BS834" s="75"/>
      <c r="BT834" s="75"/>
      <c r="BU834" s="75"/>
      <c r="BV834" s="75"/>
      <c r="BW834" s="75"/>
      <c r="BX834" s="75"/>
      <c r="BY834" s="75"/>
      <c r="BZ834" s="75"/>
      <c r="CA834" s="75"/>
      <c r="CB834" s="75"/>
    </row>
    <row r="835" spans="1:80" ht="9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75"/>
      <c r="AQ835" s="75"/>
      <c r="AR835" s="75"/>
      <c r="AS835" s="75"/>
      <c r="AT835" s="75"/>
      <c r="AU835" s="75"/>
      <c r="AV835" s="75"/>
      <c r="AW835" s="75"/>
      <c r="AX835" s="75"/>
      <c r="AY835" s="75"/>
      <c r="AZ835" s="75"/>
      <c r="BA835" s="75"/>
      <c r="BB835" s="75"/>
      <c r="BC835" s="75"/>
      <c r="BD835" s="75"/>
      <c r="BE835" s="75"/>
      <c r="BF835" s="75"/>
      <c r="BG835" s="75"/>
      <c r="BH835" s="75"/>
      <c r="BI835" s="75"/>
      <c r="BJ835" s="75"/>
      <c r="BK835" s="75"/>
      <c r="BL835" s="75"/>
      <c r="BM835" s="75"/>
      <c r="BN835" s="75"/>
      <c r="BO835" s="75"/>
      <c r="BP835" s="75"/>
      <c r="BQ835" s="75"/>
      <c r="BR835" s="75"/>
      <c r="BS835" s="75"/>
      <c r="BT835" s="75"/>
      <c r="BU835" s="75"/>
      <c r="BV835" s="75"/>
      <c r="BW835" s="75"/>
      <c r="BX835" s="75"/>
      <c r="BY835" s="75"/>
      <c r="BZ835" s="75"/>
      <c r="CA835" s="75"/>
      <c r="CB835" s="75"/>
    </row>
    <row r="836" spans="1:80" ht="9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  <c r="BF836" s="75"/>
      <c r="BG836" s="75"/>
      <c r="BH836" s="75"/>
      <c r="BI836" s="75"/>
      <c r="BJ836" s="75"/>
      <c r="BK836" s="75"/>
      <c r="BL836" s="75"/>
      <c r="BM836" s="75"/>
      <c r="BN836" s="75"/>
      <c r="BO836" s="75"/>
      <c r="BP836" s="75"/>
      <c r="BQ836" s="75"/>
      <c r="BR836" s="75"/>
      <c r="BS836" s="75"/>
      <c r="BT836" s="75"/>
      <c r="BU836" s="75"/>
      <c r="BV836" s="75"/>
      <c r="BW836" s="75"/>
      <c r="BX836" s="75"/>
      <c r="BY836" s="75"/>
      <c r="BZ836" s="75"/>
      <c r="CA836" s="75"/>
      <c r="CB836" s="75"/>
    </row>
    <row r="837" spans="1:80" ht="9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  <c r="BF837" s="75"/>
      <c r="BG837" s="75"/>
      <c r="BH837" s="75"/>
      <c r="BI837" s="75"/>
      <c r="BJ837" s="75"/>
      <c r="BK837" s="75"/>
      <c r="BL837" s="75"/>
      <c r="BM837" s="75"/>
      <c r="BN837" s="75"/>
      <c r="BO837" s="75"/>
      <c r="BP837" s="75"/>
      <c r="BQ837" s="75"/>
      <c r="BR837" s="75"/>
      <c r="BS837" s="75"/>
      <c r="BT837" s="75"/>
      <c r="BU837" s="75"/>
      <c r="BV837" s="75"/>
      <c r="BW837" s="75"/>
      <c r="BX837" s="75"/>
      <c r="BY837" s="75"/>
      <c r="BZ837" s="75"/>
      <c r="CA837" s="75"/>
      <c r="CB837" s="75"/>
    </row>
    <row r="838" spans="1:80" ht="9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  <c r="BF838" s="75"/>
      <c r="BG838" s="75"/>
      <c r="BH838" s="75"/>
      <c r="BI838" s="75"/>
      <c r="BJ838" s="75"/>
      <c r="BK838" s="75"/>
      <c r="BL838" s="75"/>
      <c r="BM838" s="75"/>
      <c r="BN838" s="75"/>
      <c r="BO838" s="75"/>
      <c r="BP838" s="75"/>
      <c r="BQ838" s="75"/>
      <c r="BR838" s="75"/>
      <c r="BS838" s="75"/>
      <c r="BT838" s="75"/>
      <c r="BU838" s="75"/>
      <c r="BV838" s="75"/>
      <c r="BW838" s="75"/>
      <c r="BX838" s="75"/>
      <c r="BY838" s="75"/>
      <c r="BZ838" s="75"/>
      <c r="CA838" s="75"/>
      <c r="CB838" s="75"/>
    </row>
    <row r="839" spans="1:80" ht="9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  <c r="BF839" s="75"/>
      <c r="BG839" s="75"/>
      <c r="BH839" s="75"/>
      <c r="BI839" s="75"/>
      <c r="BJ839" s="75"/>
      <c r="BK839" s="75"/>
      <c r="BL839" s="75"/>
      <c r="BM839" s="75"/>
      <c r="BN839" s="75"/>
      <c r="BO839" s="75"/>
      <c r="BP839" s="75"/>
      <c r="BQ839" s="75"/>
      <c r="BR839" s="75"/>
      <c r="BS839" s="75"/>
      <c r="BT839" s="75"/>
      <c r="BU839" s="75"/>
      <c r="BV839" s="75"/>
      <c r="BW839" s="75"/>
      <c r="BX839" s="75"/>
      <c r="BY839" s="75"/>
      <c r="BZ839" s="75"/>
      <c r="CA839" s="75"/>
      <c r="CB839" s="75"/>
    </row>
    <row r="840" spans="1:80" ht="9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  <c r="BF840" s="75"/>
      <c r="BG840" s="75"/>
      <c r="BH840" s="75"/>
      <c r="BI840" s="75"/>
      <c r="BJ840" s="75"/>
      <c r="BK840" s="75"/>
      <c r="BL840" s="75"/>
      <c r="BM840" s="75"/>
      <c r="BN840" s="75"/>
      <c r="BO840" s="75"/>
      <c r="BP840" s="75"/>
      <c r="BQ840" s="75"/>
      <c r="BR840" s="75"/>
      <c r="BS840" s="75"/>
      <c r="BT840" s="75"/>
      <c r="BU840" s="75"/>
      <c r="BV840" s="75"/>
      <c r="BW840" s="75"/>
      <c r="BX840" s="75"/>
      <c r="BY840" s="75"/>
      <c r="BZ840" s="75"/>
      <c r="CA840" s="75"/>
      <c r="CB840" s="75"/>
    </row>
    <row r="841" spans="1:80" ht="9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  <c r="BF841" s="75"/>
      <c r="BG841" s="75"/>
      <c r="BH841" s="75"/>
      <c r="BI841" s="75"/>
      <c r="BJ841" s="75"/>
      <c r="BK841" s="75"/>
      <c r="BL841" s="75"/>
      <c r="BM841" s="75"/>
      <c r="BN841" s="75"/>
      <c r="BO841" s="75"/>
      <c r="BP841" s="75"/>
      <c r="BQ841" s="75"/>
      <c r="BR841" s="75"/>
      <c r="BS841" s="75"/>
      <c r="BT841" s="75"/>
      <c r="BU841" s="75"/>
      <c r="BV841" s="75"/>
      <c r="BW841" s="75"/>
      <c r="BX841" s="75"/>
      <c r="BY841" s="75"/>
      <c r="BZ841" s="75"/>
      <c r="CA841" s="75"/>
      <c r="CB841" s="75"/>
    </row>
    <row r="842" spans="1:80" ht="9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75"/>
      <c r="AQ842" s="75"/>
      <c r="AR842" s="75"/>
      <c r="AS842" s="75"/>
      <c r="AT842" s="75"/>
      <c r="AU842" s="75"/>
      <c r="AV842" s="75"/>
      <c r="AW842" s="75"/>
      <c r="AX842" s="75"/>
      <c r="AY842" s="75"/>
      <c r="AZ842" s="75"/>
      <c r="BA842" s="75"/>
      <c r="BB842" s="75"/>
      <c r="BC842" s="75"/>
      <c r="BD842" s="75"/>
      <c r="BE842" s="75"/>
      <c r="BF842" s="75"/>
      <c r="BG842" s="75"/>
      <c r="BH842" s="75"/>
      <c r="BI842" s="75"/>
      <c r="BJ842" s="75"/>
      <c r="BK842" s="75"/>
      <c r="BL842" s="75"/>
      <c r="BM842" s="75"/>
      <c r="BN842" s="75"/>
      <c r="BO842" s="75"/>
      <c r="BP842" s="75"/>
      <c r="BQ842" s="75"/>
      <c r="BR842" s="75"/>
      <c r="BS842" s="75"/>
      <c r="BT842" s="75"/>
      <c r="BU842" s="75"/>
      <c r="BV842" s="75"/>
      <c r="BW842" s="75"/>
      <c r="BX842" s="75"/>
      <c r="BY842" s="75"/>
      <c r="BZ842" s="75"/>
      <c r="CA842" s="75"/>
      <c r="CB842" s="75"/>
    </row>
    <row r="843" spans="1:80" ht="9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  <c r="AG843" s="75"/>
      <c r="AH843" s="75"/>
      <c r="AI843" s="75"/>
      <c r="AJ843" s="75"/>
      <c r="AK843" s="75"/>
      <c r="AL843" s="75"/>
      <c r="AM843" s="75"/>
      <c r="AN843" s="75"/>
      <c r="AO843" s="75"/>
      <c r="AP843" s="75"/>
      <c r="AQ843" s="75"/>
      <c r="AR843" s="75"/>
      <c r="AS843" s="75"/>
      <c r="AT843" s="75"/>
      <c r="AU843" s="75"/>
      <c r="AV843" s="75"/>
      <c r="AW843" s="75"/>
      <c r="AX843" s="75"/>
      <c r="AY843" s="75"/>
      <c r="AZ843" s="75"/>
      <c r="BA843" s="75"/>
      <c r="BB843" s="75"/>
      <c r="BC843" s="75"/>
      <c r="BD843" s="75"/>
      <c r="BE843" s="75"/>
      <c r="BF843" s="75"/>
      <c r="BG843" s="75"/>
      <c r="BH843" s="75"/>
      <c r="BI843" s="75"/>
      <c r="BJ843" s="75"/>
      <c r="BK843" s="75"/>
      <c r="BL843" s="75"/>
      <c r="BM843" s="75"/>
      <c r="BN843" s="75"/>
      <c r="BO843" s="75"/>
      <c r="BP843" s="75"/>
      <c r="BQ843" s="75"/>
      <c r="BR843" s="75"/>
      <c r="BS843" s="75"/>
      <c r="BT843" s="75"/>
      <c r="BU843" s="75"/>
      <c r="BV843" s="75"/>
      <c r="BW843" s="75"/>
      <c r="BX843" s="75"/>
      <c r="BY843" s="75"/>
      <c r="BZ843" s="75"/>
      <c r="CA843" s="75"/>
      <c r="CB843" s="75"/>
    </row>
    <row r="844" spans="1:80" ht="9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75"/>
      <c r="AQ844" s="75"/>
      <c r="AR844" s="75"/>
      <c r="AS844" s="75"/>
      <c r="AT844" s="75"/>
      <c r="AU844" s="75"/>
      <c r="AV844" s="75"/>
      <c r="AW844" s="75"/>
      <c r="AX844" s="75"/>
      <c r="AY844" s="75"/>
      <c r="AZ844" s="75"/>
      <c r="BA844" s="75"/>
      <c r="BB844" s="75"/>
      <c r="BC844" s="75"/>
      <c r="BD844" s="75"/>
      <c r="BE844" s="75"/>
      <c r="BF844" s="75"/>
      <c r="BG844" s="75"/>
      <c r="BH844" s="75"/>
      <c r="BI844" s="75"/>
      <c r="BJ844" s="75"/>
      <c r="BK844" s="75"/>
      <c r="BL844" s="75"/>
      <c r="BM844" s="75"/>
      <c r="BN844" s="75"/>
      <c r="BO844" s="75"/>
      <c r="BP844" s="75"/>
      <c r="BQ844" s="75"/>
      <c r="BR844" s="75"/>
      <c r="BS844" s="75"/>
      <c r="BT844" s="75"/>
      <c r="BU844" s="75"/>
      <c r="BV844" s="75"/>
      <c r="BW844" s="75"/>
      <c r="BX844" s="75"/>
      <c r="BY844" s="75"/>
      <c r="BZ844" s="75"/>
      <c r="CA844" s="75"/>
      <c r="CB844" s="75"/>
    </row>
    <row r="845" spans="1:80" ht="9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  <c r="AG845" s="75"/>
      <c r="AH845" s="75"/>
      <c r="AI845" s="75"/>
      <c r="AJ845" s="75"/>
      <c r="AK845" s="75"/>
      <c r="AL845" s="75"/>
      <c r="AM845" s="75"/>
      <c r="AN845" s="75"/>
      <c r="AO845" s="75"/>
      <c r="AP845" s="75"/>
      <c r="AQ845" s="75"/>
      <c r="AR845" s="75"/>
      <c r="AS845" s="75"/>
      <c r="AT845" s="75"/>
      <c r="AU845" s="75"/>
      <c r="AV845" s="75"/>
      <c r="AW845" s="75"/>
      <c r="AX845" s="75"/>
      <c r="AY845" s="75"/>
      <c r="AZ845" s="75"/>
      <c r="BA845" s="75"/>
      <c r="BB845" s="75"/>
      <c r="BC845" s="75"/>
      <c r="BD845" s="75"/>
      <c r="BE845" s="75"/>
      <c r="BF845" s="75"/>
      <c r="BG845" s="75"/>
      <c r="BH845" s="75"/>
      <c r="BI845" s="75"/>
      <c r="BJ845" s="75"/>
      <c r="BK845" s="75"/>
      <c r="BL845" s="75"/>
      <c r="BM845" s="75"/>
      <c r="BN845" s="75"/>
      <c r="BO845" s="75"/>
      <c r="BP845" s="75"/>
      <c r="BQ845" s="75"/>
      <c r="BR845" s="75"/>
      <c r="BS845" s="75"/>
      <c r="BT845" s="75"/>
      <c r="BU845" s="75"/>
      <c r="BV845" s="75"/>
      <c r="BW845" s="75"/>
      <c r="BX845" s="75"/>
      <c r="BY845" s="75"/>
      <c r="BZ845" s="75"/>
      <c r="CA845" s="75"/>
      <c r="CB845" s="75"/>
    </row>
    <row r="846" spans="1:80" ht="9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  <c r="BF846" s="75"/>
      <c r="BG846" s="75"/>
      <c r="BH846" s="75"/>
      <c r="BI846" s="75"/>
      <c r="BJ846" s="75"/>
      <c r="BK846" s="75"/>
      <c r="BL846" s="75"/>
      <c r="BM846" s="75"/>
      <c r="BN846" s="75"/>
      <c r="BO846" s="75"/>
      <c r="BP846" s="75"/>
      <c r="BQ846" s="75"/>
      <c r="BR846" s="75"/>
      <c r="BS846" s="75"/>
      <c r="BT846" s="75"/>
      <c r="BU846" s="75"/>
      <c r="BV846" s="75"/>
      <c r="BW846" s="75"/>
      <c r="BX846" s="75"/>
      <c r="BY846" s="75"/>
      <c r="BZ846" s="75"/>
      <c r="CA846" s="75"/>
      <c r="CB846" s="75"/>
    </row>
    <row r="847" spans="1:80" ht="9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  <c r="BF847" s="75"/>
      <c r="BG847" s="75"/>
      <c r="BH847" s="75"/>
      <c r="BI847" s="75"/>
      <c r="BJ847" s="75"/>
      <c r="BK847" s="75"/>
      <c r="BL847" s="75"/>
      <c r="BM847" s="75"/>
      <c r="BN847" s="75"/>
      <c r="BO847" s="75"/>
      <c r="BP847" s="75"/>
      <c r="BQ847" s="75"/>
      <c r="BR847" s="75"/>
      <c r="BS847" s="75"/>
      <c r="BT847" s="75"/>
      <c r="BU847" s="75"/>
      <c r="BV847" s="75"/>
      <c r="BW847" s="75"/>
      <c r="BX847" s="75"/>
      <c r="BY847" s="75"/>
      <c r="BZ847" s="75"/>
      <c r="CA847" s="75"/>
      <c r="CB847" s="75"/>
    </row>
    <row r="848" spans="1:80" ht="9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  <c r="BF848" s="75"/>
      <c r="BG848" s="75"/>
      <c r="BH848" s="75"/>
      <c r="BI848" s="75"/>
      <c r="BJ848" s="75"/>
      <c r="BK848" s="75"/>
      <c r="BL848" s="75"/>
      <c r="BM848" s="75"/>
      <c r="BN848" s="75"/>
      <c r="BO848" s="75"/>
      <c r="BP848" s="75"/>
      <c r="BQ848" s="75"/>
      <c r="BR848" s="75"/>
      <c r="BS848" s="75"/>
      <c r="BT848" s="75"/>
      <c r="BU848" s="75"/>
      <c r="BV848" s="75"/>
      <c r="BW848" s="75"/>
      <c r="BX848" s="75"/>
      <c r="BY848" s="75"/>
      <c r="BZ848" s="75"/>
      <c r="CA848" s="75"/>
      <c r="CB848" s="75"/>
    </row>
    <row r="849" spans="1:80" ht="9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  <c r="BF849" s="75"/>
      <c r="BG849" s="75"/>
      <c r="BH849" s="75"/>
      <c r="BI849" s="75"/>
      <c r="BJ849" s="75"/>
      <c r="BK849" s="75"/>
      <c r="BL849" s="75"/>
      <c r="BM849" s="75"/>
      <c r="BN849" s="75"/>
      <c r="BO849" s="75"/>
      <c r="BP849" s="75"/>
      <c r="BQ849" s="75"/>
      <c r="BR849" s="75"/>
      <c r="BS849" s="75"/>
      <c r="BT849" s="75"/>
      <c r="BU849" s="75"/>
      <c r="BV849" s="75"/>
      <c r="BW849" s="75"/>
      <c r="BX849" s="75"/>
      <c r="BY849" s="75"/>
      <c r="BZ849" s="75"/>
      <c r="CA849" s="75"/>
      <c r="CB849" s="75"/>
    </row>
    <row r="850" spans="1:80" ht="9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  <c r="BF850" s="75"/>
      <c r="BG850" s="75"/>
      <c r="BH850" s="75"/>
      <c r="BI850" s="75"/>
      <c r="BJ850" s="75"/>
      <c r="BK850" s="75"/>
      <c r="BL850" s="75"/>
      <c r="BM850" s="75"/>
      <c r="BN850" s="75"/>
      <c r="BO850" s="75"/>
      <c r="BP850" s="75"/>
      <c r="BQ850" s="75"/>
      <c r="BR850" s="75"/>
      <c r="BS850" s="75"/>
      <c r="BT850" s="75"/>
      <c r="BU850" s="75"/>
      <c r="BV850" s="75"/>
      <c r="BW850" s="75"/>
      <c r="BX850" s="75"/>
      <c r="BY850" s="75"/>
      <c r="BZ850" s="75"/>
      <c r="CA850" s="75"/>
      <c r="CB850" s="75"/>
    </row>
    <row r="851" spans="1:80" ht="9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  <c r="BF851" s="75"/>
      <c r="BG851" s="75"/>
      <c r="BH851" s="75"/>
      <c r="BI851" s="75"/>
      <c r="BJ851" s="75"/>
      <c r="BK851" s="75"/>
      <c r="BL851" s="75"/>
      <c r="BM851" s="75"/>
      <c r="BN851" s="75"/>
      <c r="BO851" s="75"/>
      <c r="BP851" s="75"/>
      <c r="BQ851" s="75"/>
      <c r="BR851" s="75"/>
      <c r="BS851" s="75"/>
      <c r="BT851" s="75"/>
      <c r="BU851" s="75"/>
      <c r="BV851" s="75"/>
      <c r="BW851" s="75"/>
      <c r="BX851" s="75"/>
      <c r="BY851" s="75"/>
      <c r="BZ851" s="75"/>
      <c r="CA851" s="75"/>
      <c r="CB851" s="75"/>
    </row>
    <row r="852" spans="1:80" ht="9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75"/>
      <c r="AQ852" s="75"/>
      <c r="AR852" s="75"/>
      <c r="AS852" s="75"/>
      <c r="AT852" s="75"/>
      <c r="AU852" s="75"/>
      <c r="AV852" s="75"/>
      <c r="AW852" s="75"/>
      <c r="AX852" s="75"/>
      <c r="AY852" s="75"/>
      <c r="AZ852" s="75"/>
      <c r="BA852" s="75"/>
      <c r="BB852" s="75"/>
      <c r="BC852" s="75"/>
      <c r="BD852" s="75"/>
      <c r="BE852" s="75"/>
      <c r="BF852" s="75"/>
      <c r="BG852" s="75"/>
      <c r="BH852" s="75"/>
      <c r="BI852" s="75"/>
      <c r="BJ852" s="75"/>
      <c r="BK852" s="75"/>
      <c r="BL852" s="75"/>
      <c r="BM852" s="75"/>
      <c r="BN852" s="75"/>
      <c r="BO852" s="75"/>
      <c r="BP852" s="75"/>
      <c r="BQ852" s="75"/>
      <c r="BR852" s="75"/>
      <c r="BS852" s="75"/>
      <c r="BT852" s="75"/>
      <c r="BU852" s="75"/>
      <c r="BV852" s="75"/>
      <c r="BW852" s="75"/>
      <c r="BX852" s="75"/>
      <c r="BY852" s="75"/>
      <c r="BZ852" s="75"/>
      <c r="CA852" s="75"/>
      <c r="CB852" s="75"/>
    </row>
    <row r="853" spans="1:80" ht="9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  <c r="AG853" s="75"/>
      <c r="AH853" s="75"/>
      <c r="AI853" s="75"/>
      <c r="AJ853" s="75"/>
      <c r="AK853" s="75"/>
      <c r="AL853" s="75"/>
      <c r="AM853" s="75"/>
      <c r="AN853" s="75"/>
      <c r="AO853" s="75"/>
      <c r="AP853" s="75"/>
      <c r="AQ853" s="75"/>
      <c r="AR853" s="75"/>
      <c r="AS853" s="75"/>
      <c r="AT853" s="75"/>
      <c r="AU853" s="75"/>
      <c r="AV853" s="75"/>
      <c r="AW853" s="75"/>
      <c r="AX853" s="75"/>
      <c r="AY853" s="75"/>
      <c r="AZ853" s="75"/>
      <c r="BA853" s="75"/>
      <c r="BB853" s="75"/>
      <c r="BC853" s="75"/>
      <c r="BD853" s="75"/>
      <c r="BE853" s="75"/>
      <c r="BF853" s="75"/>
      <c r="BG853" s="75"/>
      <c r="BH853" s="75"/>
      <c r="BI853" s="75"/>
      <c r="BJ853" s="75"/>
      <c r="BK853" s="75"/>
      <c r="BL853" s="75"/>
      <c r="BM853" s="75"/>
      <c r="BN853" s="75"/>
      <c r="BO853" s="75"/>
      <c r="BP853" s="75"/>
      <c r="BQ853" s="75"/>
      <c r="BR853" s="75"/>
      <c r="BS853" s="75"/>
      <c r="BT853" s="75"/>
      <c r="BU853" s="75"/>
      <c r="BV853" s="75"/>
      <c r="BW853" s="75"/>
      <c r="BX853" s="75"/>
      <c r="BY853" s="75"/>
      <c r="BZ853" s="75"/>
      <c r="CA853" s="75"/>
      <c r="CB853" s="75"/>
    </row>
    <row r="854" spans="1:80" ht="9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75"/>
      <c r="AQ854" s="75"/>
      <c r="AR854" s="75"/>
      <c r="AS854" s="75"/>
      <c r="AT854" s="75"/>
      <c r="AU854" s="75"/>
      <c r="AV854" s="75"/>
      <c r="AW854" s="75"/>
      <c r="AX854" s="75"/>
      <c r="AY854" s="75"/>
      <c r="AZ854" s="75"/>
      <c r="BA854" s="75"/>
      <c r="BB854" s="75"/>
      <c r="BC854" s="75"/>
      <c r="BD854" s="75"/>
      <c r="BE854" s="75"/>
      <c r="BF854" s="75"/>
      <c r="BG854" s="75"/>
      <c r="BH854" s="75"/>
      <c r="BI854" s="75"/>
      <c r="BJ854" s="75"/>
      <c r="BK854" s="75"/>
      <c r="BL854" s="75"/>
      <c r="BM854" s="75"/>
      <c r="BN854" s="75"/>
      <c r="BO854" s="75"/>
      <c r="BP854" s="75"/>
      <c r="BQ854" s="75"/>
      <c r="BR854" s="75"/>
      <c r="BS854" s="75"/>
      <c r="BT854" s="75"/>
      <c r="BU854" s="75"/>
      <c r="BV854" s="75"/>
      <c r="BW854" s="75"/>
      <c r="BX854" s="75"/>
      <c r="BY854" s="75"/>
      <c r="BZ854" s="75"/>
      <c r="CA854" s="75"/>
      <c r="CB854" s="75"/>
    </row>
    <row r="855" spans="1:80" ht="9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75"/>
      <c r="AQ855" s="75"/>
      <c r="AR855" s="75"/>
      <c r="AS855" s="75"/>
      <c r="AT855" s="75"/>
      <c r="AU855" s="75"/>
      <c r="AV855" s="75"/>
      <c r="AW855" s="75"/>
      <c r="AX855" s="75"/>
      <c r="AY855" s="75"/>
      <c r="AZ855" s="75"/>
      <c r="BA855" s="75"/>
      <c r="BB855" s="75"/>
      <c r="BC855" s="75"/>
      <c r="BD855" s="75"/>
      <c r="BE855" s="75"/>
      <c r="BF855" s="75"/>
      <c r="BG855" s="75"/>
      <c r="BH855" s="75"/>
      <c r="BI855" s="75"/>
      <c r="BJ855" s="75"/>
      <c r="BK855" s="75"/>
      <c r="BL855" s="75"/>
      <c r="BM855" s="75"/>
      <c r="BN855" s="75"/>
      <c r="BO855" s="75"/>
      <c r="BP855" s="75"/>
      <c r="BQ855" s="75"/>
      <c r="BR855" s="75"/>
      <c r="BS855" s="75"/>
      <c r="BT855" s="75"/>
      <c r="BU855" s="75"/>
      <c r="BV855" s="75"/>
      <c r="BW855" s="75"/>
      <c r="BX855" s="75"/>
      <c r="BY855" s="75"/>
      <c r="BZ855" s="75"/>
      <c r="CA855" s="75"/>
      <c r="CB855" s="75"/>
    </row>
    <row r="856" spans="1:80" ht="9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  <c r="AG856" s="75"/>
      <c r="AH856" s="75"/>
      <c r="AI856" s="75"/>
      <c r="AJ856" s="75"/>
      <c r="AK856" s="75"/>
      <c r="AL856" s="75"/>
      <c r="AM856" s="75"/>
      <c r="AN856" s="75"/>
      <c r="AO856" s="75"/>
      <c r="AP856" s="75"/>
      <c r="AQ856" s="75"/>
      <c r="AR856" s="75"/>
      <c r="AS856" s="75"/>
      <c r="AT856" s="75"/>
      <c r="AU856" s="75"/>
      <c r="AV856" s="75"/>
      <c r="AW856" s="75"/>
      <c r="AX856" s="75"/>
      <c r="AY856" s="75"/>
      <c r="AZ856" s="75"/>
      <c r="BA856" s="75"/>
      <c r="BB856" s="75"/>
      <c r="BC856" s="75"/>
      <c r="BD856" s="75"/>
      <c r="BE856" s="75"/>
      <c r="BF856" s="75"/>
      <c r="BG856" s="75"/>
      <c r="BH856" s="75"/>
      <c r="BI856" s="75"/>
      <c r="BJ856" s="75"/>
      <c r="BK856" s="75"/>
      <c r="BL856" s="75"/>
      <c r="BM856" s="75"/>
      <c r="BN856" s="75"/>
      <c r="BO856" s="75"/>
      <c r="BP856" s="75"/>
      <c r="BQ856" s="75"/>
      <c r="BR856" s="75"/>
      <c r="BS856" s="75"/>
      <c r="BT856" s="75"/>
      <c r="BU856" s="75"/>
      <c r="BV856" s="75"/>
      <c r="BW856" s="75"/>
      <c r="BX856" s="75"/>
      <c r="BY856" s="75"/>
      <c r="BZ856" s="75"/>
      <c r="CA856" s="75"/>
      <c r="CB856" s="75"/>
    </row>
    <row r="857" spans="1:80" ht="9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  <c r="BF857" s="75"/>
      <c r="BG857" s="75"/>
      <c r="BH857" s="75"/>
      <c r="BI857" s="75"/>
      <c r="BJ857" s="75"/>
      <c r="BK857" s="75"/>
      <c r="BL857" s="75"/>
      <c r="BM857" s="75"/>
      <c r="BN857" s="75"/>
      <c r="BO857" s="75"/>
      <c r="BP857" s="75"/>
      <c r="BQ857" s="75"/>
      <c r="BR857" s="75"/>
      <c r="BS857" s="75"/>
      <c r="BT857" s="75"/>
      <c r="BU857" s="75"/>
      <c r="BV857" s="75"/>
      <c r="BW857" s="75"/>
      <c r="BX857" s="75"/>
      <c r="BY857" s="75"/>
      <c r="BZ857" s="75"/>
      <c r="CA857" s="75"/>
      <c r="CB857" s="75"/>
    </row>
    <row r="858" spans="1:80" ht="9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  <c r="BF858" s="75"/>
      <c r="BG858" s="75"/>
      <c r="BH858" s="75"/>
      <c r="BI858" s="75"/>
      <c r="BJ858" s="75"/>
      <c r="BK858" s="75"/>
      <c r="BL858" s="75"/>
      <c r="BM858" s="75"/>
      <c r="BN858" s="75"/>
      <c r="BO858" s="75"/>
      <c r="BP858" s="75"/>
      <c r="BQ858" s="75"/>
      <c r="BR858" s="75"/>
      <c r="BS858" s="75"/>
      <c r="BT858" s="75"/>
      <c r="BU858" s="75"/>
      <c r="BV858" s="75"/>
      <c r="BW858" s="75"/>
      <c r="BX858" s="75"/>
      <c r="BY858" s="75"/>
      <c r="BZ858" s="75"/>
      <c r="CA858" s="75"/>
      <c r="CB858" s="75"/>
    </row>
    <row r="859" spans="1:80" ht="9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  <c r="BF859" s="75"/>
      <c r="BG859" s="75"/>
      <c r="BH859" s="75"/>
      <c r="BI859" s="75"/>
      <c r="BJ859" s="75"/>
      <c r="BK859" s="75"/>
      <c r="BL859" s="75"/>
      <c r="BM859" s="75"/>
      <c r="BN859" s="75"/>
      <c r="BO859" s="75"/>
      <c r="BP859" s="75"/>
      <c r="BQ859" s="75"/>
      <c r="BR859" s="75"/>
      <c r="BS859" s="75"/>
      <c r="BT859" s="75"/>
      <c r="BU859" s="75"/>
      <c r="BV859" s="75"/>
      <c r="BW859" s="75"/>
      <c r="BX859" s="75"/>
      <c r="BY859" s="75"/>
      <c r="BZ859" s="75"/>
      <c r="CA859" s="75"/>
      <c r="CB859" s="75"/>
    </row>
    <row r="860" spans="1:80" ht="9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  <c r="BF860" s="75"/>
      <c r="BG860" s="75"/>
      <c r="BH860" s="75"/>
      <c r="BI860" s="75"/>
      <c r="BJ860" s="75"/>
      <c r="BK860" s="75"/>
      <c r="BL860" s="75"/>
      <c r="BM860" s="75"/>
      <c r="BN860" s="75"/>
      <c r="BO860" s="75"/>
      <c r="BP860" s="75"/>
      <c r="BQ860" s="75"/>
      <c r="BR860" s="75"/>
      <c r="BS860" s="75"/>
      <c r="BT860" s="75"/>
      <c r="BU860" s="75"/>
      <c r="BV860" s="75"/>
      <c r="BW860" s="75"/>
      <c r="BX860" s="75"/>
      <c r="BY860" s="75"/>
      <c r="BZ860" s="75"/>
      <c r="CA860" s="75"/>
      <c r="CB860" s="75"/>
    </row>
    <row r="861" spans="1:80" ht="9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  <c r="BF861" s="75"/>
      <c r="BG861" s="75"/>
      <c r="BH861" s="75"/>
      <c r="BI861" s="75"/>
      <c r="BJ861" s="75"/>
      <c r="BK861" s="75"/>
      <c r="BL861" s="75"/>
      <c r="BM861" s="75"/>
      <c r="BN861" s="75"/>
      <c r="BO861" s="75"/>
      <c r="BP861" s="75"/>
      <c r="BQ861" s="75"/>
      <c r="BR861" s="75"/>
      <c r="BS861" s="75"/>
      <c r="BT861" s="75"/>
      <c r="BU861" s="75"/>
      <c r="BV861" s="75"/>
      <c r="BW861" s="75"/>
      <c r="BX861" s="75"/>
      <c r="BY861" s="75"/>
      <c r="BZ861" s="75"/>
      <c r="CA861" s="75"/>
      <c r="CB861" s="75"/>
    </row>
    <row r="862" spans="1:80" ht="9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5"/>
      <c r="BG862" s="75"/>
      <c r="BH862" s="75"/>
      <c r="BI862" s="75"/>
      <c r="BJ862" s="75"/>
      <c r="BK862" s="75"/>
      <c r="BL862" s="75"/>
      <c r="BM862" s="75"/>
      <c r="BN862" s="75"/>
      <c r="BO862" s="75"/>
      <c r="BP862" s="75"/>
      <c r="BQ862" s="75"/>
      <c r="BR862" s="75"/>
      <c r="BS862" s="75"/>
      <c r="BT862" s="75"/>
      <c r="BU862" s="75"/>
      <c r="BV862" s="75"/>
      <c r="BW862" s="75"/>
      <c r="BX862" s="75"/>
      <c r="BY862" s="75"/>
      <c r="BZ862" s="75"/>
      <c r="CA862" s="75"/>
      <c r="CB862" s="75"/>
    </row>
    <row r="863" spans="1:80" ht="9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  <c r="AG863" s="75"/>
      <c r="AH863" s="75"/>
      <c r="AI863" s="75"/>
      <c r="AJ863" s="75"/>
      <c r="AK863" s="75"/>
      <c r="AL863" s="75"/>
      <c r="AM863" s="75"/>
      <c r="AN863" s="75"/>
      <c r="AO863" s="75"/>
      <c r="AP863" s="75"/>
      <c r="AQ863" s="75"/>
      <c r="AR863" s="75"/>
      <c r="AS863" s="75"/>
      <c r="AT863" s="75"/>
      <c r="AU863" s="75"/>
      <c r="AV863" s="75"/>
      <c r="AW863" s="75"/>
      <c r="AX863" s="75"/>
      <c r="AY863" s="75"/>
      <c r="AZ863" s="75"/>
      <c r="BA863" s="75"/>
      <c r="BB863" s="75"/>
      <c r="BC863" s="75"/>
      <c r="BD863" s="75"/>
      <c r="BE863" s="75"/>
      <c r="BF863" s="75"/>
      <c r="BG863" s="75"/>
      <c r="BH863" s="75"/>
      <c r="BI863" s="75"/>
      <c r="BJ863" s="75"/>
      <c r="BK863" s="75"/>
      <c r="BL863" s="75"/>
      <c r="BM863" s="75"/>
      <c r="BN863" s="75"/>
      <c r="BO863" s="75"/>
      <c r="BP863" s="75"/>
      <c r="BQ863" s="75"/>
      <c r="BR863" s="75"/>
      <c r="BS863" s="75"/>
      <c r="BT863" s="75"/>
      <c r="BU863" s="75"/>
      <c r="BV863" s="75"/>
      <c r="BW863" s="75"/>
      <c r="BX863" s="75"/>
      <c r="BY863" s="75"/>
      <c r="BZ863" s="75"/>
      <c r="CA863" s="75"/>
      <c r="CB863" s="75"/>
    </row>
    <row r="864" spans="1:80" ht="9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75"/>
      <c r="AQ864" s="75"/>
      <c r="AR864" s="75"/>
      <c r="AS864" s="75"/>
      <c r="AT864" s="75"/>
      <c r="AU864" s="75"/>
      <c r="AV864" s="75"/>
      <c r="AW864" s="75"/>
      <c r="AX864" s="75"/>
      <c r="AY864" s="75"/>
      <c r="AZ864" s="75"/>
      <c r="BA864" s="75"/>
      <c r="BB864" s="75"/>
      <c r="BC864" s="75"/>
      <c r="BD864" s="75"/>
      <c r="BE864" s="75"/>
      <c r="BF864" s="75"/>
      <c r="BG864" s="75"/>
      <c r="BH864" s="75"/>
      <c r="BI864" s="75"/>
      <c r="BJ864" s="75"/>
      <c r="BK864" s="75"/>
      <c r="BL864" s="75"/>
      <c r="BM864" s="75"/>
      <c r="BN864" s="75"/>
      <c r="BO864" s="75"/>
      <c r="BP864" s="75"/>
      <c r="BQ864" s="75"/>
      <c r="BR864" s="75"/>
      <c r="BS864" s="75"/>
      <c r="BT864" s="75"/>
      <c r="BU864" s="75"/>
      <c r="BV864" s="75"/>
      <c r="BW864" s="75"/>
      <c r="BX864" s="75"/>
      <c r="BY864" s="75"/>
      <c r="BZ864" s="75"/>
      <c r="CA864" s="75"/>
      <c r="CB864" s="75"/>
    </row>
    <row r="865" spans="1:80" ht="9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75"/>
      <c r="AK865" s="75"/>
      <c r="AL865" s="75"/>
      <c r="AM865" s="75"/>
      <c r="AN865" s="75"/>
      <c r="AO865" s="75"/>
      <c r="AP865" s="75"/>
      <c r="AQ865" s="75"/>
      <c r="AR865" s="75"/>
      <c r="AS865" s="75"/>
      <c r="AT865" s="75"/>
      <c r="AU865" s="75"/>
      <c r="AV865" s="75"/>
      <c r="AW865" s="75"/>
      <c r="AX865" s="75"/>
      <c r="AY865" s="75"/>
      <c r="AZ865" s="75"/>
      <c r="BA865" s="75"/>
      <c r="BB865" s="75"/>
      <c r="BC865" s="75"/>
      <c r="BD865" s="75"/>
      <c r="BE865" s="75"/>
      <c r="BF865" s="75"/>
      <c r="BG865" s="75"/>
      <c r="BH865" s="75"/>
      <c r="BI865" s="75"/>
      <c r="BJ865" s="75"/>
      <c r="BK865" s="75"/>
      <c r="BL865" s="75"/>
      <c r="BM865" s="75"/>
      <c r="BN865" s="75"/>
      <c r="BO865" s="75"/>
      <c r="BP865" s="75"/>
      <c r="BQ865" s="75"/>
      <c r="BR865" s="75"/>
      <c r="BS865" s="75"/>
      <c r="BT865" s="75"/>
      <c r="BU865" s="75"/>
      <c r="BV865" s="75"/>
      <c r="BW865" s="75"/>
      <c r="BX865" s="75"/>
      <c r="BY865" s="75"/>
      <c r="BZ865" s="75"/>
      <c r="CA865" s="75"/>
      <c r="CB865" s="75"/>
    </row>
    <row r="866" spans="1:80" ht="9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  <c r="AG866" s="75"/>
      <c r="AH866" s="75"/>
      <c r="AI866" s="75"/>
      <c r="AJ866" s="75"/>
      <c r="AK866" s="75"/>
      <c r="AL866" s="75"/>
      <c r="AM866" s="75"/>
      <c r="AN866" s="75"/>
      <c r="AO866" s="75"/>
      <c r="AP866" s="75"/>
      <c r="AQ866" s="75"/>
      <c r="AR866" s="75"/>
      <c r="AS866" s="75"/>
      <c r="AT866" s="75"/>
      <c r="AU866" s="75"/>
      <c r="AV866" s="75"/>
      <c r="AW866" s="75"/>
      <c r="AX866" s="75"/>
      <c r="AY866" s="75"/>
      <c r="AZ866" s="75"/>
      <c r="BA866" s="75"/>
      <c r="BB866" s="75"/>
      <c r="BC866" s="75"/>
      <c r="BD866" s="75"/>
      <c r="BE866" s="75"/>
      <c r="BF866" s="75"/>
      <c r="BG866" s="75"/>
      <c r="BH866" s="75"/>
      <c r="BI866" s="75"/>
      <c r="BJ866" s="75"/>
      <c r="BK866" s="75"/>
      <c r="BL866" s="75"/>
      <c r="BM866" s="75"/>
      <c r="BN866" s="75"/>
      <c r="BO866" s="75"/>
      <c r="BP866" s="75"/>
      <c r="BQ866" s="75"/>
      <c r="BR866" s="75"/>
      <c r="BS866" s="75"/>
      <c r="BT866" s="75"/>
      <c r="BU866" s="75"/>
      <c r="BV866" s="75"/>
      <c r="BW866" s="75"/>
      <c r="BX866" s="75"/>
      <c r="BY866" s="75"/>
      <c r="BZ866" s="75"/>
      <c r="CA866" s="75"/>
      <c r="CB866" s="75"/>
    </row>
    <row r="867" spans="1:80" ht="9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  <c r="AG867" s="75"/>
      <c r="AH867" s="75"/>
      <c r="AI867" s="75"/>
      <c r="AJ867" s="75"/>
      <c r="AK867" s="75"/>
      <c r="AL867" s="75"/>
      <c r="AM867" s="75"/>
      <c r="AN867" s="75"/>
      <c r="AO867" s="75"/>
      <c r="AP867" s="75"/>
      <c r="AQ867" s="75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5"/>
      <c r="BG867" s="75"/>
      <c r="BH867" s="75"/>
      <c r="BI867" s="75"/>
      <c r="BJ867" s="75"/>
      <c r="BK867" s="75"/>
      <c r="BL867" s="75"/>
      <c r="BM867" s="75"/>
      <c r="BN867" s="75"/>
      <c r="BO867" s="75"/>
      <c r="BP867" s="75"/>
      <c r="BQ867" s="75"/>
      <c r="BR867" s="75"/>
      <c r="BS867" s="75"/>
      <c r="BT867" s="75"/>
      <c r="BU867" s="75"/>
      <c r="BV867" s="75"/>
      <c r="BW867" s="75"/>
      <c r="BX867" s="75"/>
      <c r="BY867" s="75"/>
      <c r="BZ867" s="75"/>
      <c r="CA867" s="75"/>
      <c r="CB867" s="75"/>
    </row>
    <row r="868" spans="1:80" ht="9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  <c r="AG868" s="75"/>
      <c r="AH868" s="75"/>
      <c r="AI868" s="75"/>
      <c r="AJ868" s="75"/>
      <c r="AK868" s="75"/>
      <c r="AL868" s="75"/>
      <c r="AM868" s="75"/>
      <c r="AN868" s="75"/>
      <c r="AO868" s="75"/>
      <c r="AP868" s="75"/>
      <c r="AQ868" s="75"/>
      <c r="AR868" s="75"/>
      <c r="AS868" s="75"/>
      <c r="AT868" s="75"/>
      <c r="AU868" s="75"/>
      <c r="AV868" s="75"/>
      <c r="AW868" s="75"/>
      <c r="AX868" s="75"/>
      <c r="AY868" s="75"/>
      <c r="AZ868" s="75"/>
      <c r="BA868" s="75"/>
      <c r="BB868" s="75"/>
      <c r="BC868" s="75"/>
      <c r="BD868" s="75"/>
      <c r="BE868" s="75"/>
      <c r="BF868" s="75"/>
      <c r="BG868" s="75"/>
      <c r="BH868" s="75"/>
      <c r="BI868" s="75"/>
      <c r="BJ868" s="75"/>
      <c r="BK868" s="75"/>
      <c r="BL868" s="75"/>
      <c r="BM868" s="75"/>
      <c r="BN868" s="75"/>
      <c r="BO868" s="75"/>
      <c r="BP868" s="75"/>
      <c r="BQ868" s="75"/>
      <c r="BR868" s="75"/>
      <c r="BS868" s="75"/>
      <c r="BT868" s="75"/>
      <c r="BU868" s="75"/>
      <c r="BV868" s="75"/>
      <c r="BW868" s="75"/>
      <c r="BX868" s="75"/>
      <c r="BY868" s="75"/>
      <c r="BZ868" s="75"/>
      <c r="CA868" s="75"/>
      <c r="CB868" s="75"/>
    </row>
    <row r="869" spans="1:80" ht="9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  <c r="AG869" s="75"/>
      <c r="AH869" s="75"/>
      <c r="AI869" s="75"/>
      <c r="AJ869" s="75"/>
      <c r="AK869" s="75"/>
      <c r="AL869" s="75"/>
      <c r="AM869" s="75"/>
      <c r="AN869" s="75"/>
      <c r="AO869" s="75"/>
      <c r="AP869" s="75"/>
      <c r="AQ869" s="75"/>
      <c r="AR869" s="75"/>
      <c r="AS869" s="75"/>
      <c r="AT869" s="75"/>
      <c r="AU869" s="75"/>
      <c r="AV869" s="75"/>
      <c r="AW869" s="75"/>
      <c r="AX869" s="75"/>
      <c r="AY869" s="75"/>
      <c r="AZ869" s="75"/>
      <c r="BA869" s="75"/>
      <c r="BB869" s="75"/>
      <c r="BC869" s="75"/>
      <c r="BD869" s="75"/>
      <c r="BE869" s="75"/>
      <c r="BF869" s="75"/>
      <c r="BG869" s="75"/>
      <c r="BH869" s="75"/>
      <c r="BI869" s="75"/>
      <c r="BJ869" s="75"/>
      <c r="BK869" s="75"/>
      <c r="BL869" s="75"/>
      <c r="BM869" s="75"/>
      <c r="BN869" s="75"/>
      <c r="BO869" s="75"/>
      <c r="BP869" s="75"/>
      <c r="BQ869" s="75"/>
      <c r="BR869" s="75"/>
      <c r="BS869" s="75"/>
      <c r="BT869" s="75"/>
      <c r="BU869" s="75"/>
      <c r="BV869" s="75"/>
      <c r="BW869" s="75"/>
      <c r="BX869" s="75"/>
      <c r="BY869" s="75"/>
      <c r="BZ869" s="75"/>
      <c r="CA869" s="75"/>
      <c r="CB869" s="75"/>
    </row>
    <row r="870" spans="1:80" ht="9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  <c r="AH870" s="75"/>
      <c r="AI870" s="75"/>
      <c r="AJ870" s="75"/>
      <c r="AK870" s="75"/>
      <c r="AL870" s="75"/>
      <c r="AM870" s="75"/>
      <c r="AN870" s="75"/>
      <c r="AO870" s="75"/>
      <c r="AP870" s="75"/>
      <c r="AQ870" s="75"/>
      <c r="AR870" s="75"/>
      <c r="AS870" s="75"/>
      <c r="AT870" s="75"/>
      <c r="AU870" s="75"/>
      <c r="AV870" s="75"/>
      <c r="AW870" s="75"/>
      <c r="AX870" s="75"/>
      <c r="AY870" s="75"/>
      <c r="AZ870" s="75"/>
      <c r="BA870" s="75"/>
      <c r="BB870" s="75"/>
      <c r="BC870" s="75"/>
      <c r="BD870" s="75"/>
      <c r="BE870" s="75"/>
      <c r="BF870" s="75"/>
      <c r="BG870" s="75"/>
      <c r="BH870" s="75"/>
      <c r="BI870" s="75"/>
      <c r="BJ870" s="75"/>
      <c r="BK870" s="75"/>
      <c r="BL870" s="75"/>
      <c r="BM870" s="75"/>
      <c r="BN870" s="75"/>
      <c r="BO870" s="75"/>
      <c r="BP870" s="75"/>
      <c r="BQ870" s="75"/>
      <c r="BR870" s="75"/>
      <c r="BS870" s="75"/>
      <c r="BT870" s="75"/>
      <c r="BU870" s="75"/>
      <c r="BV870" s="75"/>
      <c r="BW870" s="75"/>
      <c r="BX870" s="75"/>
      <c r="BY870" s="75"/>
      <c r="BZ870" s="75"/>
      <c r="CA870" s="75"/>
      <c r="CB870" s="75"/>
    </row>
    <row r="871" spans="1:80" ht="9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  <c r="BF871" s="75"/>
      <c r="BG871" s="75"/>
      <c r="BH871" s="75"/>
      <c r="BI871" s="75"/>
      <c r="BJ871" s="75"/>
      <c r="BK871" s="75"/>
      <c r="BL871" s="75"/>
      <c r="BM871" s="75"/>
      <c r="BN871" s="75"/>
      <c r="BO871" s="75"/>
      <c r="BP871" s="75"/>
      <c r="BQ871" s="75"/>
      <c r="BR871" s="75"/>
      <c r="BS871" s="75"/>
      <c r="BT871" s="75"/>
      <c r="BU871" s="75"/>
      <c r="BV871" s="75"/>
      <c r="BW871" s="75"/>
      <c r="BX871" s="75"/>
      <c r="BY871" s="75"/>
      <c r="BZ871" s="75"/>
      <c r="CA871" s="75"/>
      <c r="CB871" s="75"/>
    </row>
    <row r="872" spans="1:80" ht="9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  <c r="BF872" s="75"/>
      <c r="BG872" s="75"/>
      <c r="BH872" s="75"/>
      <c r="BI872" s="75"/>
      <c r="BJ872" s="75"/>
      <c r="BK872" s="75"/>
      <c r="BL872" s="75"/>
      <c r="BM872" s="75"/>
      <c r="BN872" s="75"/>
      <c r="BO872" s="75"/>
      <c r="BP872" s="75"/>
      <c r="BQ872" s="75"/>
      <c r="BR872" s="75"/>
      <c r="BS872" s="75"/>
      <c r="BT872" s="75"/>
      <c r="BU872" s="75"/>
      <c r="BV872" s="75"/>
      <c r="BW872" s="75"/>
      <c r="BX872" s="75"/>
      <c r="BY872" s="75"/>
      <c r="BZ872" s="75"/>
      <c r="CA872" s="75"/>
      <c r="CB872" s="75"/>
    </row>
    <row r="873" spans="1:80" ht="9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  <c r="BF873" s="75"/>
      <c r="BG873" s="75"/>
      <c r="BH873" s="75"/>
      <c r="BI873" s="75"/>
      <c r="BJ873" s="75"/>
      <c r="BK873" s="75"/>
      <c r="BL873" s="75"/>
      <c r="BM873" s="75"/>
      <c r="BN873" s="75"/>
      <c r="BO873" s="75"/>
      <c r="BP873" s="75"/>
      <c r="BQ873" s="75"/>
      <c r="BR873" s="75"/>
      <c r="BS873" s="75"/>
      <c r="BT873" s="75"/>
      <c r="BU873" s="75"/>
      <c r="BV873" s="75"/>
      <c r="BW873" s="75"/>
      <c r="BX873" s="75"/>
      <c r="BY873" s="75"/>
      <c r="BZ873" s="75"/>
      <c r="CA873" s="75"/>
      <c r="CB873" s="75"/>
    </row>
    <row r="874" spans="1:80" ht="9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5"/>
      <c r="BG874" s="75"/>
      <c r="BH874" s="75"/>
      <c r="BI874" s="75"/>
      <c r="BJ874" s="75"/>
      <c r="BK874" s="75"/>
      <c r="BL874" s="75"/>
      <c r="BM874" s="75"/>
      <c r="BN874" s="75"/>
      <c r="BO874" s="75"/>
      <c r="BP874" s="75"/>
      <c r="BQ874" s="75"/>
      <c r="BR874" s="75"/>
      <c r="BS874" s="75"/>
      <c r="BT874" s="75"/>
      <c r="BU874" s="75"/>
      <c r="BV874" s="75"/>
      <c r="BW874" s="75"/>
      <c r="BX874" s="75"/>
      <c r="BY874" s="75"/>
      <c r="BZ874" s="75"/>
      <c r="CA874" s="75"/>
      <c r="CB874" s="75"/>
    </row>
    <row r="875" spans="1:80" ht="9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  <c r="BF875" s="75"/>
      <c r="BG875" s="75"/>
      <c r="BH875" s="75"/>
      <c r="BI875" s="75"/>
      <c r="BJ875" s="75"/>
      <c r="BK875" s="75"/>
      <c r="BL875" s="75"/>
      <c r="BM875" s="75"/>
      <c r="BN875" s="75"/>
      <c r="BO875" s="75"/>
      <c r="BP875" s="75"/>
      <c r="BQ875" s="75"/>
      <c r="BR875" s="75"/>
      <c r="BS875" s="75"/>
      <c r="BT875" s="75"/>
      <c r="BU875" s="75"/>
      <c r="BV875" s="75"/>
      <c r="BW875" s="75"/>
      <c r="BX875" s="75"/>
      <c r="BY875" s="75"/>
      <c r="BZ875" s="75"/>
      <c r="CA875" s="75"/>
      <c r="CB875" s="75"/>
    </row>
    <row r="876" spans="1:80" ht="9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  <c r="BF876" s="75"/>
      <c r="BG876" s="75"/>
      <c r="BH876" s="75"/>
      <c r="BI876" s="75"/>
      <c r="BJ876" s="75"/>
      <c r="BK876" s="75"/>
      <c r="BL876" s="75"/>
      <c r="BM876" s="75"/>
      <c r="BN876" s="75"/>
      <c r="BO876" s="75"/>
      <c r="BP876" s="75"/>
      <c r="BQ876" s="75"/>
      <c r="BR876" s="75"/>
      <c r="BS876" s="75"/>
      <c r="BT876" s="75"/>
      <c r="BU876" s="75"/>
      <c r="BV876" s="75"/>
      <c r="BW876" s="75"/>
      <c r="BX876" s="75"/>
      <c r="BY876" s="75"/>
      <c r="BZ876" s="75"/>
      <c r="CA876" s="75"/>
      <c r="CB876" s="75"/>
    </row>
    <row r="877" spans="1:80" ht="9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  <c r="BF877" s="75"/>
      <c r="BG877" s="75"/>
      <c r="BH877" s="75"/>
      <c r="BI877" s="75"/>
      <c r="BJ877" s="75"/>
      <c r="BK877" s="75"/>
      <c r="BL877" s="75"/>
      <c r="BM877" s="75"/>
      <c r="BN877" s="75"/>
      <c r="BO877" s="75"/>
      <c r="BP877" s="75"/>
      <c r="BQ877" s="75"/>
      <c r="BR877" s="75"/>
      <c r="BS877" s="75"/>
      <c r="BT877" s="75"/>
      <c r="BU877" s="75"/>
      <c r="BV877" s="75"/>
      <c r="BW877" s="75"/>
      <c r="BX877" s="75"/>
      <c r="BY877" s="75"/>
      <c r="BZ877" s="75"/>
      <c r="CA877" s="75"/>
      <c r="CB877" s="75"/>
    </row>
    <row r="878" spans="1:80" ht="9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  <c r="BF878" s="75"/>
      <c r="BG878" s="75"/>
      <c r="BH878" s="75"/>
      <c r="BI878" s="75"/>
      <c r="BJ878" s="75"/>
      <c r="BK878" s="75"/>
      <c r="BL878" s="75"/>
      <c r="BM878" s="75"/>
      <c r="BN878" s="75"/>
      <c r="BO878" s="75"/>
      <c r="BP878" s="75"/>
      <c r="BQ878" s="75"/>
      <c r="BR878" s="75"/>
      <c r="BS878" s="75"/>
      <c r="BT878" s="75"/>
      <c r="BU878" s="75"/>
      <c r="BV878" s="75"/>
      <c r="BW878" s="75"/>
      <c r="BX878" s="75"/>
      <c r="BY878" s="75"/>
      <c r="BZ878" s="75"/>
      <c r="CA878" s="75"/>
      <c r="CB878" s="75"/>
    </row>
    <row r="879" spans="1:80" ht="9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  <c r="AH879" s="75"/>
      <c r="AI879" s="75"/>
      <c r="AJ879" s="75"/>
      <c r="AK879" s="75"/>
      <c r="AL879" s="75"/>
      <c r="AM879" s="75"/>
      <c r="AN879" s="75"/>
      <c r="AO879" s="75"/>
      <c r="AP879" s="75"/>
      <c r="AQ879" s="75"/>
      <c r="AR879" s="75"/>
      <c r="AS879" s="75"/>
      <c r="AT879" s="75"/>
      <c r="AU879" s="75"/>
      <c r="AV879" s="75"/>
      <c r="AW879" s="75"/>
      <c r="AX879" s="75"/>
      <c r="AY879" s="75"/>
      <c r="AZ879" s="75"/>
      <c r="BA879" s="75"/>
      <c r="BB879" s="75"/>
      <c r="BC879" s="75"/>
      <c r="BD879" s="75"/>
      <c r="BE879" s="75"/>
      <c r="BF879" s="75"/>
      <c r="BG879" s="75"/>
      <c r="BH879" s="75"/>
      <c r="BI879" s="75"/>
      <c r="BJ879" s="75"/>
      <c r="BK879" s="75"/>
      <c r="BL879" s="75"/>
      <c r="BM879" s="75"/>
      <c r="BN879" s="75"/>
      <c r="BO879" s="75"/>
      <c r="BP879" s="75"/>
      <c r="BQ879" s="75"/>
      <c r="BR879" s="75"/>
      <c r="BS879" s="75"/>
      <c r="BT879" s="75"/>
      <c r="BU879" s="75"/>
      <c r="BV879" s="75"/>
      <c r="BW879" s="75"/>
      <c r="BX879" s="75"/>
      <c r="BY879" s="75"/>
      <c r="BZ879" s="75"/>
      <c r="CA879" s="75"/>
      <c r="CB879" s="75"/>
    </row>
    <row r="880" spans="1:80" ht="9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  <c r="AG880" s="75"/>
      <c r="AH880" s="75"/>
      <c r="AI880" s="75"/>
      <c r="AJ880" s="75"/>
      <c r="AK880" s="75"/>
      <c r="AL880" s="75"/>
      <c r="AM880" s="75"/>
      <c r="AN880" s="75"/>
      <c r="AO880" s="75"/>
      <c r="AP880" s="75"/>
      <c r="AQ880" s="75"/>
      <c r="AR880" s="75"/>
      <c r="AS880" s="75"/>
      <c r="AT880" s="75"/>
      <c r="AU880" s="75"/>
      <c r="AV880" s="75"/>
      <c r="AW880" s="75"/>
      <c r="AX880" s="75"/>
      <c r="AY880" s="75"/>
      <c r="AZ880" s="75"/>
      <c r="BA880" s="75"/>
      <c r="BB880" s="75"/>
      <c r="BC880" s="75"/>
      <c r="BD880" s="75"/>
      <c r="BE880" s="75"/>
      <c r="BF880" s="75"/>
      <c r="BG880" s="75"/>
      <c r="BH880" s="75"/>
      <c r="BI880" s="75"/>
      <c r="BJ880" s="75"/>
      <c r="BK880" s="75"/>
      <c r="BL880" s="75"/>
      <c r="BM880" s="75"/>
      <c r="BN880" s="75"/>
      <c r="BO880" s="75"/>
      <c r="BP880" s="75"/>
      <c r="BQ880" s="75"/>
      <c r="BR880" s="75"/>
      <c r="BS880" s="75"/>
      <c r="BT880" s="75"/>
      <c r="BU880" s="75"/>
      <c r="BV880" s="75"/>
      <c r="BW880" s="75"/>
      <c r="BX880" s="75"/>
      <c r="BY880" s="75"/>
      <c r="BZ880" s="75"/>
      <c r="CA880" s="75"/>
      <c r="CB880" s="75"/>
    </row>
    <row r="881" spans="1:80" ht="9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  <c r="AG881" s="75"/>
      <c r="AH881" s="75"/>
      <c r="AI881" s="75"/>
      <c r="AJ881" s="75"/>
      <c r="AK881" s="75"/>
      <c r="AL881" s="75"/>
      <c r="AM881" s="75"/>
      <c r="AN881" s="75"/>
      <c r="AO881" s="75"/>
      <c r="AP881" s="75"/>
      <c r="AQ881" s="75"/>
      <c r="AR881" s="75"/>
      <c r="AS881" s="75"/>
      <c r="AT881" s="75"/>
      <c r="AU881" s="75"/>
      <c r="AV881" s="75"/>
      <c r="AW881" s="75"/>
      <c r="AX881" s="75"/>
      <c r="AY881" s="75"/>
      <c r="AZ881" s="75"/>
      <c r="BA881" s="75"/>
      <c r="BB881" s="75"/>
      <c r="BC881" s="75"/>
      <c r="BD881" s="75"/>
      <c r="BE881" s="75"/>
      <c r="BF881" s="75"/>
      <c r="BG881" s="75"/>
      <c r="BH881" s="75"/>
      <c r="BI881" s="75"/>
      <c r="BJ881" s="75"/>
      <c r="BK881" s="75"/>
      <c r="BL881" s="75"/>
      <c r="BM881" s="75"/>
      <c r="BN881" s="75"/>
      <c r="BO881" s="75"/>
      <c r="BP881" s="75"/>
      <c r="BQ881" s="75"/>
      <c r="BR881" s="75"/>
      <c r="BS881" s="75"/>
      <c r="BT881" s="75"/>
      <c r="BU881" s="75"/>
      <c r="BV881" s="75"/>
      <c r="BW881" s="75"/>
      <c r="BX881" s="75"/>
      <c r="BY881" s="75"/>
      <c r="BZ881" s="75"/>
      <c r="CA881" s="75"/>
      <c r="CB881" s="75"/>
    </row>
    <row r="882" spans="1:80" ht="9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  <c r="AG882" s="75"/>
      <c r="AH882" s="75"/>
      <c r="AI882" s="75"/>
      <c r="AJ882" s="75"/>
      <c r="AK882" s="75"/>
      <c r="AL882" s="75"/>
      <c r="AM882" s="75"/>
      <c r="AN882" s="75"/>
      <c r="AO882" s="75"/>
      <c r="AP882" s="75"/>
      <c r="AQ882" s="75"/>
      <c r="AR882" s="75"/>
      <c r="AS882" s="75"/>
      <c r="AT882" s="75"/>
      <c r="AU882" s="75"/>
      <c r="AV882" s="75"/>
      <c r="AW882" s="75"/>
      <c r="AX882" s="75"/>
      <c r="AY882" s="75"/>
      <c r="AZ882" s="75"/>
      <c r="BA882" s="75"/>
      <c r="BB882" s="75"/>
      <c r="BC882" s="75"/>
      <c r="BD882" s="75"/>
      <c r="BE882" s="75"/>
      <c r="BF882" s="75"/>
      <c r="BG882" s="75"/>
      <c r="BH882" s="75"/>
      <c r="BI882" s="75"/>
      <c r="BJ882" s="75"/>
      <c r="BK882" s="75"/>
      <c r="BL882" s="75"/>
      <c r="BM882" s="75"/>
      <c r="BN882" s="75"/>
      <c r="BO882" s="75"/>
      <c r="BP882" s="75"/>
      <c r="BQ882" s="75"/>
      <c r="BR882" s="75"/>
      <c r="BS882" s="75"/>
      <c r="BT882" s="75"/>
      <c r="BU882" s="75"/>
      <c r="BV882" s="75"/>
      <c r="BW882" s="75"/>
      <c r="BX882" s="75"/>
      <c r="BY882" s="75"/>
      <c r="BZ882" s="75"/>
      <c r="CA882" s="75"/>
      <c r="CB882" s="75"/>
    </row>
    <row r="883" spans="1:80" ht="9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  <c r="AG883" s="75"/>
      <c r="AH883" s="75"/>
      <c r="AI883" s="75"/>
      <c r="AJ883" s="75"/>
      <c r="AK883" s="75"/>
      <c r="AL883" s="75"/>
      <c r="AM883" s="75"/>
      <c r="AN883" s="75"/>
      <c r="AO883" s="75"/>
      <c r="AP883" s="75"/>
      <c r="AQ883" s="75"/>
      <c r="AR883" s="75"/>
      <c r="AS883" s="75"/>
      <c r="AT883" s="75"/>
      <c r="AU883" s="75"/>
      <c r="AV883" s="75"/>
      <c r="AW883" s="75"/>
      <c r="AX883" s="75"/>
      <c r="AY883" s="75"/>
      <c r="AZ883" s="75"/>
      <c r="BA883" s="75"/>
      <c r="BB883" s="75"/>
      <c r="BC883" s="75"/>
      <c r="BD883" s="75"/>
      <c r="BE883" s="75"/>
      <c r="BF883" s="75"/>
      <c r="BG883" s="75"/>
      <c r="BH883" s="75"/>
      <c r="BI883" s="75"/>
      <c r="BJ883" s="75"/>
      <c r="BK883" s="75"/>
      <c r="BL883" s="75"/>
      <c r="BM883" s="75"/>
      <c r="BN883" s="75"/>
      <c r="BO883" s="75"/>
      <c r="BP883" s="75"/>
      <c r="BQ883" s="75"/>
      <c r="BR883" s="75"/>
      <c r="BS883" s="75"/>
      <c r="BT883" s="75"/>
      <c r="BU883" s="75"/>
      <c r="BV883" s="75"/>
      <c r="BW883" s="75"/>
      <c r="BX883" s="75"/>
      <c r="BY883" s="75"/>
      <c r="BZ883" s="75"/>
      <c r="CA883" s="75"/>
      <c r="CB883" s="75"/>
    </row>
    <row r="884" spans="1:80" ht="9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  <c r="AG884" s="75"/>
      <c r="AH884" s="75"/>
      <c r="AI884" s="75"/>
      <c r="AJ884" s="75"/>
      <c r="AK884" s="75"/>
      <c r="AL884" s="75"/>
      <c r="AM884" s="75"/>
      <c r="AN884" s="75"/>
      <c r="AO884" s="75"/>
      <c r="AP884" s="75"/>
      <c r="AQ884" s="75"/>
      <c r="AR884" s="75"/>
      <c r="AS884" s="75"/>
      <c r="AT884" s="75"/>
      <c r="AU884" s="75"/>
      <c r="AV884" s="75"/>
      <c r="AW884" s="75"/>
      <c r="AX884" s="75"/>
      <c r="AY884" s="75"/>
      <c r="AZ884" s="75"/>
      <c r="BA884" s="75"/>
      <c r="BB884" s="75"/>
      <c r="BC884" s="75"/>
      <c r="BD884" s="75"/>
      <c r="BE884" s="75"/>
      <c r="BF884" s="75"/>
      <c r="BG884" s="75"/>
      <c r="BH884" s="75"/>
      <c r="BI884" s="75"/>
      <c r="BJ884" s="75"/>
      <c r="BK884" s="75"/>
      <c r="BL884" s="75"/>
      <c r="BM884" s="75"/>
      <c r="BN884" s="75"/>
      <c r="BO884" s="75"/>
      <c r="BP884" s="75"/>
      <c r="BQ884" s="75"/>
      <c r="BR884" s="75"/>
      <c r="BS884" s="75"/>
      <c r="BT884" s="75"/>
      <c r="BU884" s="75"/>
      <c r="BV884" s="75"/>
      <c r="BW884" s="75"/>
      <c r="BX884" s="75"/>
      <c r="BY884" s="75"/>
      <c r="BZ884" s="75"/>
      <c r="CA884" s="75"/>
      <c r="CB884" s="75"/>
    </row>
    <row r="885" spans="1:80" ht="9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  <c r="AG885" s="75"/>
      <c r="AH885" s="75"/>
      <c r="AI885" s="75"/>
      <c r="AJ885" s="75"/>
      <c r="AK885" s="75"/>
      <c r="AL885" s="75"/>
      <c r="AM885" s="75"/>
      <c r="AN885" s="75"/>
      <c r="AO885" s="75"/>
      <c r="AP885" s="75"/>
      <c r="AQ885" s="75"/>
      <c r="AR885" s="75"/>
      <c r="AS885" s="75"/>
      <c r="AT885" s="75"/>
      <c r="AU885" s="75"/>
      <c r="AV885" s="75"/>
      <c r="AW885" s="75"/>
      <c r="AX885" s="75"/>
      <c r="AY885" s="75"/>
      <c r="AZ885" s="75"/>
      <c r="BA885" s="75"/>
      <c r="BB885" s="75"/>
      <c r="BC885" s="75"/>
      <c r="BD885" s="75"/>
      <c r="BE885" s="75"/>
      <c r="BF885" s="75"/>
      <c r="BG885" s="75"/>
      <c r="BH885" s="75"/>
      <c r="BI885" s="75"/>
      <c r="BJ885" s="75"/>
      <c r="BK885" s="75"/>
      <c r="BL885" s="75"/>
      <c r="BM885" s="75"/>
      <c r="BN885" s="75"/>
      <c r="BO885" s="75"/>
      <c r="BP885" s="75"/>
      <c r="BQ885" s="75"/>
      <c r="BR885" s="75"/>
      <c r="BS885" s="75"/>
      <c r="BT885" s="75"/>
      <c r="BU885" s="75"/>
      <c r="BV885" s="75"/>
      <c r="BW885" s="75"/>
      <c r="BX885" s="75"/>
      <c r="BY885" s="75"/>
      <c r="BZ885" s="75"/>
      <c r="CA885" s="75"/>
      <c r="CB885" s="75"/>
    </row>
    <row r="886" spans="1:80" ht="9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  <c r="AG886" s="75"/>
      <c r="AH886" s="75"/>
      <c r="AI886" s="75"/>
      <c r="AJ886" s="75"/>
      <c r="AK886" s="75"/>
      <c r="AL886" s="75"/>
      <c r="AM886" s="75"/>
      <c r="AN886" s="75"/>
      <c r="AO886" s="75"/>
      <c r="AP886" s="75"/>
      <c r="AQ886" s="75"/>
      <c r="AR886" s="75"/>
      <c r="AS886" s="75"/>
      <c r="AT886" s="75"/>
      <c r="AU886" s="75"/>
      <c r="AV886" s="75"/>
      <c r="AW886" s="75"/>
      <c r="AX886" s="75"/>
      <c r="AY886" s="75"/>
      <c r="AZ886" s="75"/>
      <c r="BA886" s="75"/>
      <c r="BB886" s="75"/>
      <c r="BC886" s="75"/>
      <c r="BD886" s="75"/>
      <c r="BE886" s="75"/>
      <c r="BF886" s="75"/>
      <c r="BG886" s="75"/>
      <c r="BH886" s="75"/>
      <c r="BI886" s="75"/>
      <c r="BJ886" s="75"/>
      <c r="BK886" s="75"/>
      <c r="BL886" s="75"/>
      <c r="BM886" s="75"/>
      <c r="BN886" s="75"/>
      <c r="BO886" s="75"/>
      <c r="BP886" s="75"/>
      <c r="BQ886" s="75"/>
      <c r="BR886" s="75"/>
      <c r="BS886" s="75"/>
      <c r="BT886" s="75"/>
      <c r="BU886" s="75"/>
      <c r="BV886" s="75"/>
      <c r="BW886" s="75"/>
      <c r="BX886" s="75"/>
      <c r="BY886" s="75"/>
      <c r="BZ886" s="75"/>
      <c r="CA886" s="75"/>
      <c r="CB886" s="75"/>
    </row>
    <row r="887" spans="1:80" ht="9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  <c r="BF887" s="75"/>
      <c r="BG887" s="75"/>
      <c r="BH887" s="75"/>
      <c r="BI887" s="75"/>
      <c r="BJ887" s="75"/>
      <c r="BK887" s="75"/>
      <c r="BL887" s="75"/>
      <c r="BM887" s="75"/>
      <c r="BN887" s="75"/>
      <c r="BO887" s="75"/>
      <c r="BP887" s="75"/>
      <c r="BQ887" s="75"/>
      <c r="BR887" s="75"/>
      <c r="BS887" s="75"/>
      <c r="BT887" s="75"/>
      <c r="BU887" s="75"/>
      <c r="BV887" s="75"/>
      <c r="BW887" s="75"/>
      <c r="BX887" s="75"/>
      <c r="BY887" s="75"/>
      <c r="BZ887" s="75"/>
      <c r="CA887" s="75"/>
      <c r="CB887" s="75"/>
    </row>
    <row r="888" spans="1:80" ht="9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  <c r="BF888" s="75"/>
      <c r="BG888" s="75"/>
      <c r="BH888" s="75"/>
      <c r="BI888" s="75"/>
      <c r="BJ888" s="75"/>
      <c r="BK888" s="75"/>
      <c r="BL888" s="75"/>
      <c r="BM888" s="75"/>
      <c r="BN888" s="75"/>
      <c r="BO888" s="75"/>
      <c r="BP888" s="75"/>
      <c r="BQ888" s="75"/>
      <c r="BR888" s="75"/>
      <c r="BS888" s="75"/>
      <c r="BT888" s="75"/>
      <c r="BU888" s="75"/>
      <c r="BV888" s="75"/>
      <c r="BW888" s="75"/>
      <c r="BX888" s="75"/>
      <c r="BY888" s="75"/>
      <c r="BZ888" s="75"/>
      <c r="CA888" s="75"/>
      <c r="CB888" s="75"/>
    </row>
    <row r="889" spans="1:80" ht="9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  <c r="BF889" s="75"/>
      <c r="BG889" s="75"/>
      <c r="BH889" s="75"/>
      <c r="BI889" s="75"/>
      <c r="BJ889" s="75"/>
      <c r="BK889" s="75"/>
      <c r="BL889" s="75"/>
      <c r="BM889" s="75"/>
      <c r="BN889" s="75"/>
      <c r="BO889" s="75"/>
      <c r="BP889" s="75"/>
      <c r="BQ889" s="75"/>
      <c r="BR889" s="75"/>
      <c r="BS889" s="75"/>
      <c r="BT889" s="75"/>
      <c r="BU889" s="75"/>
      <c r="BV889" s="75"/>
      <c r="BW889" s="75"/>
      <c r="BX889" s="75"/>
      <c r="BY889" s="75"/>
      <c r="BZ889" s="75"/>
      <c r="CA889" s="75"/>
      <c r="CB889" s="75"/>
    </row>
    <row r="890" spans="1:80" ht="9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  <c r="BF890" s="75"/>
      <c r="BG890" s="75"/>
      <c r="BH890" s="75"/>
      <c r="BI890" s="75"/>
      <c r="BJ890" s="75"/>
      <c r="BK890" s="75"/>
      <c r="BL890" s="75"/>
      <c r="BM890" s="75"/>
      <c r="BN890" s="75"/>
      <c r="BO890" s="75"/>
      <c r="BP890" s="75"/>
      <c r="BQ890" s="75"/>
      <c r="BR890" s="75"/>
      <c r="BS890" s="75"/>
      <c r="BT890" s="75"/>
      <c r="BU890" s="75"/>
      <c r="BV890" s="75"/>
      <c r="BW890" s="75"/>
      <c r="BX890" s="75"/>
      <c r="BY890" s="75"/>
      <c r="BZ890" s="75"/>
      <c r="CA890" s="75"/>
      <c r="CB890" s="75"/>
    </row>
    <row r="891" spans="1:80" ht="9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  <c r="BF891" s="75"/>
      <c r="BG891" s="75"/>
      <c r="BH891" s="75"/>
      <c r="BI891" s="75"/>
      <c r="BJ891" s="75"/>
      <c r="BK891" s="75"/>
      <c r="BL891" s="75"/>
      <c r="BM891" s="75"/>
      <c r="BN891" s="75"/>
      <c r="BO891" s="75"/>
      <c r="BP891" s="75"/>
      <c r="BQ891" s="75"/>
      <c r="BR891" s="75"/>
      <c r="BS891" s="75"/>
      <c r="BT891" s="75"/>
      <c r="BU891" s="75"/>
      <c r="BV891" s="75"/>
      <c r="BW891" s="75"/>
      <c r="BX891" s="75"/>
      <c r="BY891" s="75"/>
      <c r="BZ891" s="75"/>
      <c r="CA891" s="75"/>
      <c r="CB891" s="75"/>
    </row>
    <row r="892" spans="1:80" ht="9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75"/>
      <c r="AL892" s="75"/>
      <c r="AM892" s="75"/>
      <c r="AN892" s="75"/>
      <c r="AO892" s="75"/>
      <c r="AP892" s="75"/>
      <c r="AQ892" s="75"/>
      <c r="AR892" s="75"/>
      <c r="AS892" s="75"/>
      <c r="AT892" s="75"/>
      <c r="AU892" s="75"/>
      <c r="AV892" s="75"/>
      <c r="AW892" s="75"/>
      <c r="AX892" s="75"/>
      <c r="AY892" s="75"/>
      <c r="AZ892" s="75"/>
      <c r="BA892" s="75"/>
      <c r="BB892" s="75"/>
      <c r="BC892" s="75"/>
      <c r="BD892" s="75"/>
      <c r="BE892" s="75"/>
      <c r="BF892" s="75"/>
      <c r="BG892" s="75"/>
      <c r="BH892" s="75"/>
      <c r="BI892" s="75"/>
      <c r="BJ892" s="75"/>
      <c r="BK892" s="75"/>
      <c r="BL892" s="75"/>
      <c r="BM892" s="75"/>
      <c r="BN892" s="75"/>
      <c r="BO892" s="75"/>
      <c r="BP892" s="75"/>
      <c r="BQ892" s="75"/>
      <c r="BR892" s="75"/>
      <c r="BS892" s="75"/>
      <c r="BT892" s="75"/>
      <c r="BU892" s="75"/>
      <c r="BV892" s="75"/>
      <c r="BW892" s="75"/>
      <c r="BX892" s="75"/>
      <c r="BY892" s="75"/>
      <c r="BZ892" s="75"/>
      <c r="CA892" s="75"/>
      <c r="CB892" s="75"/>
    </row>
    <row r="893" spans="1:80" ht="9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  <c r="AG893" s="75"/>
      <c r="AH893" s="75"/>
      <c r="AI893" s="75"/>
      <c r="AJ893" s="75"/>
      <c r="AK893" s="75"/>
      <c r="AL893" s="75"/>
      <c r="AM893" s="75"/>
      <c r="AN893" s="75"/>
      <c r="AO893" s="75"/>
      <c r="AP893" s="75"/>
      <c r="AQ893" s="75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5"/>
      <c r="BG893" s="75"/>
      <c r="BH893" s="75"/>
      <c r="BI893" s="75"/>
      <c r="BJ893" s="75"/>
      <c r="BK893" s="75"/>
      <c r="BL893" s="75"/>
      <c r="BM893" s="75"/>
      <c r="BN893" s="75"/>
      <c r="BO893" s="75"/>
      <c r="BP893" s="75"/>
      <c r="BQ893" s="75"/>
      <c r="BR893" s="75"/>
      <c r="BS893" s="75"/>
      <c r="BT893" s="75"/>
      <c r="BU893" s="75"/>
      <c r="BV893" s="75"/>
      <c r="BW893" s="75"/>
      <c r="BX893" s="75"/>
      <c r="BY893" s="75"/>
      <c r="BZ893" s="75"/>
      <c r="CA893" s="75"/>
      <c r="CB893" s="75"/>
    </row>
    <row r="894" spans="1:80" ht="9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  <c r="AG894" s="75"/>
      <c r="AH894" s="75"/>
      <c r="AI894" s="75"/>
      <c r="AJ894" s="75"/>
      <c r="AK894" s="75"/>
      <c r="AL894" s="75"/>
      <c r="AM894" s="75"/>
      <c r="AN894" s="75"/>
      <c r="AO894" s="75"/>
      <c r="AP894" s="75"/>
      <c r="AQ894" s="75"/>
      <c r="AR894" s="75"/>
      <c r="AS894" s="75"/>
      <c r="AT894" s="75"/>
      <c r="AU894" s="75"/>
      <c r="AV894" s="75"/>
      <c r="AW894" s="75"/>
      <c r="AX894" s="75"/>
      <c r="AY894" s="75"/>
      <c r="AZ894" s="75"/>
      <c r="BA894" s="75"/>
      <c r="BB894" s="75"/>
      <c r="BC894" s="75"/>
      <c r="BD894" s="75"/>
      <c r="BE894" s="75"/>
      <c r="BF894" s="75"/>
      <c r="BG894" s="75"/>
      <c r="BH894" s="75"/>
      <c r="BI894" s="75"/>
      <c r="BJ894" s="75"/>
      <c r="BK894" s="75"/>
      <c r="BL894" s="75"/>
      <c r="BM894" s="75"/>
      <c r="BN894" s="75"/>
      <c r="BO894" s="75"/>
      <c r="BP894" s="75"/>
      <c r="BQ894" s="75"/>
      <c r="BR894" s="75"/>
      <c r="BS894" s="75"/>
      <c r="BT894" s="75"/>
      <c r="BU894" s="75"/>
      <c r="BV894" s="75"/>
      <c r="BW894" s="75"/>
      <c r="BX894" s="75"/>
      <c r="BY894" s="75"/>
      <c r="BZ894" s="75"/>
      <c r="CA894" s="75"/>
      <c r="CB894" s="75"/>
    </row>
    <row r="895" spans="1:80" ht="9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75"/>
      <c r="AK895" s="75"/>
      <c r="AL895" s="75"/>
      <c r="AM895" s="75"/>
      <c r="AN895" s="75"/>
      <c r="AO895" s="75"/>
      <c r="AP895" s="75"/>
      <c r="AQ895" s="75"/>
      <c r="AR895" s="75"/>
      <c r="AS895" s="75"/>
      <c r="AT895" s="75"/>
      <c r="AU895" s="75"/>
      <c r="AV895" s="75"/>
      <c r="AW895" s="75"/>
      <c r="AX895" s="75"/>
      <c r="AY895" s="75"/>
      <c r="AZ895" s="75"/>
      <c r="BA895" s="75"/>
      <c r="BB895" s="75"/>
      <c r="BC895" s="75"/>
      <c r="BD895" s="75"/>
      <c r="BE895" s="75"/>
      <c r="BF895" s="75"/>
      <c r="BG895" s="75"/>
      <c r="BH895" s="75"/>
      <c r="BI895" s="75"/>
      <c r="BJ895" s="75"/>
      <c r="BK895" s="75"/>
      <c r="BL895" s="75"/>
      <c r="BM895" s="75"/>
      <c r="BN895" s="75"/>
      <c r="BO895" s="75"/>
      <c r="BP895" s="75"/>
      <c r="BQ895" s="75"/>
      <c r="BR895" s="75"/>
      <c r="BS895" s="75"/>
      <c r="BT895" s="75"/>
      <c r="BU895" s="75"/>
      <c r="BV895" s="75"/>
      <c r="BW895" s="75"/>
      <c r="BX895" s="75"/>
      <c r="BY895" s="75"/>
      <c r="BZ895" s="75"/>
      <c r="CA895" s="75"/>
      <c r="CB895" s="75"/>
    </row>
    <row r="896" spans="1:80" ht="9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  <c r="AG896" s="75"/>
      <c r="AH896" s="75"/>
      <c r="AI896" s="75"/>
      <c r="AJ896" s="75"/>
      <c r="AK896" s="75"/>
      <c r="AL896" s="75"/>
      <c r="AM896" s="75"/>
      <c r="AN896" s="75"/>
      <c r="AO896" s="75"/>
      <c r="AP896" s="75"/>
      <c r="AQ896" s="75"/>
      <c r="AR896" s="75"/>
      <c r="AS896" s="75"/>
      <c r="AT896" s="75"/>
      <c r="AU896" s="75"/>
      <c r="AV896" s="75"/>
      <c r="AW896" s="75"/>
      <c r="AX896" s="75"/>
      <c r="AY896" s="75"/>
      <c r="AZ896" s="75"/>
      <c r="BA896" s="75"/>
      <c r="BB896" s="75"/>
      <c r="BC896" s="75"/>
      <c r="BD896" s="75"/>
      <c r="BE896" s="75"/>
      <c r="BF896" s="75"/>
      <c r="BG896" s="75"/>
      <c r="BH896" s="75"/>
      <c r="BI896" s="75"/>
      <c r="BJ896" s="75"/>
      <c r="BK896" s="75"/>
      <c r="BL896" s="75"/>
      <c r="BM896" s="75"/>
      <c r="BN896" s="75"/>
      <c r="BO896" s="75"/>
      <c r="BP896" s="75"/>
      <c r="BQ896" s="75"/>
      <c r="BR896" s="75"/>
      <c r="BS896" s="75"/>
      <c r="BT896" s="75"/>
      <c r="BU896" s="75"/>
      <c r="BV896" s="75"/>
      <c r="BW896" s="75"/>
      <c r="BX896" s="75"/>
      <c r="BY896" s="75"/>
      <c r="BZ896" s="75"/>
      <c r="CA896" s="75"/>
      <c r="CB896" s="75"/>
    </row>
    <row r="897" spans="1:80" ht="9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  <c r="AG897" s="75"/>
      <c r="AH897" s="75"/>
      <c r="AI897" s="75"/>
      <c r="AJ897" s="75"/>
      <c r="AK897" s="75"/>
      <c r="AL897" s="75"/>
      <c r="AM897" s="75"/>
      <c r="AN897" s="75"/>
      <c r="AO897" s="75"/>
      <c r="AP897" s="75"/>
      <c r="AQ897" s="75"/>
      <c r="AR897" s="75"/>
      <c r="AS897" s="75"/>
      <c r="AT897" s="75"/>
      <c r="AU897" s="75"/>
      <c r="AV897" s="75"/>
      <c r="AW897" s="75"/>
      <c r="AX897" s="75"/>
      <c r="AY897" s="75"/>
      <c r="AZ897" s="75"/>
      <c r="BA897" s="75"/>
      <c r="BB897" s="75"/>
      <c r="BC897" s="75"/>
      <c r="BD897" s="75"/>
      <c r="BE897" s="75"/>
      <c r="BF897" s="75"/>
      <c r="BG897" s="75"/>
      <c r="BH897" s="75"/>
      <c r="BI897" s="75"/>
      <c r="BJ897" s="75"/>
      <c r="BK897" s="75"/>
      <c r="BL897" s="75"/>
      <c r="BM897" s="75"/>
      <c r="BN897" s="75"/>
      <c r="BO897" s="75"/>
      <c r="BP897" s="75"/>
      <c r="BQ897" s="75"/>
      <c r="BR897" s="75"/>
      <c r="BS897" s="75"/>
      <c r="BT897" s="75"/>
      <c r="BU897" s="75"/>
      <c r="BV897" s="75"/>
      <c r="BW897" s="75"/>
      <c r="BX897" s="75"/>
      <c r="BY897" s="75"/>
      <c r="BZ897" s="75"/>
      <c r="CA897" s="75"/>
      <c r="CB897" s="75"/>
    </row>
    <row r="898" spans="1:80" ht="9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  <c r="AH898" s="75"/>
      <c r="AI898" s="75"/>
      <c r="AJ898" s="75"/>
      <c r="AK898" s="75"/>
      <c r="AL898" s="75"/>
      <c r="AM898" s="75"/>
      <c r="AN898" s="75"/>
      <c r="AO898" s="75"/>
      <c r="AP898" s="75"/>
      <c r="AQ898" s="75"/>
      <c r="AR898" s="75"/>
      <c r="AS898" s="75"/>
      <c r="AT898" s="75"/>
      <c r="AU898" s="75"/>
      <c r="AV898" s="75"/>
      <c r="AW898" s="75"/>
      <c r="AX898" s="75"/>
      <c r="AY898" s="75"/>
      <c r="AZ898" s="75"/>
      <c r="BA898" s="75"/>
      <c r="BB898" s="75"/>
      <c r="BC898" s="75"/>
      <c r="BD898" s="75"/>
      <c r="BE898" s="75"/>
      <c r="BF898" s="75"/>
      <c r="BG898" s="75"/>
      <c r="BH898" s="75"/>
      <c r="BI898" s="75"/>
      <c r="BJ898" s="75"/>
      <c r="BK898" s="75"/>
      <c r="BL898" s="75"/>
      <c r="BM898" s="75"/>
      <c r="BN898" s="75"/>
      <c r="BO898" s="75"/>
      <c r="BP898" s="75"/>
      <c r="BQ898" s="75"/>
      <c r="BR898" s="75"/>
      <c r="BS898" s="75"/>
      <c r="BT898" s="75"/>
      <c r="BU898" s="75"/>
      <c r="BV898" s="75"/>
      <c r="BW898" s="75"/>
      <c r="BX898" s="75"/>
      <c r="BY898" s="75"/>
      <c r="BZ898" s="75"/>
      <c r="CA898" s="75"/>
      <c r="CB898" s="75"/>
    </row>
    <row r="899" spans="1:80" ht="9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  <c r="AH899" s="75"/>
      <c r="AI899" s="75"/>
      <c r="AJ899" s="75"/>
      <c r="AK899" s="75"/>
      <c r="AL899" s="75"/>
      <c r="AM899" s="75"/>
      <c r="AN899" s="75"/>
      <c r="AO899" s="75"/>
      <c r="AP899" s="75"/>
      <c r="AQ899" s="75"/>
      <c r="AR899" s="75"/>
      <c r="AS899" s="75"/>
      <c r="AT899" s="75"/>
      <c r="AU899" s="75"/>
      <c r="AV899" s="75"/>
      <c r="AW899" s="75"/>
      <c r="AX899" s="75"/>
      <c r="AY899" s="75"/>
      <c r="AZ899" s="75"/>
      <c r="BA899" s="75"/>
      <c r="BB899" s="75"/>
      <c r="BC899" s="75"/>
      <c r="BD899" s="75"/>
      <c r="BE899" s="75"/>
      <c r="BF899" s="75"/>
      <c r="BG899" s="75"/>
      <c r="BH899" s="75"/>
      <c r="BI899" s="75"/>
      <c r="BJ899" s="75"/>
      <c r="BK899" s="75"/>
      <c r="BL899" s="75"/>
      <c r="BM899" s="75"/>
      <c r="BN899" s="75"/>
      <c r="BO899" s="75"/>
      <c r="BP899" s="75"/>
      <c r="BQ899" s="75"/>
      <c r="BR899" s="75"/>
      <c r="BS899" s="75"/>
      <c r="BT899" s="75"/>
      <c r="BU899" s="75"/>
      <c r="BV899" s="75"/>
      <c r="BW899" s="75"/>
      <c r="BX899" s="75"/>
      <c r="BY899" s="75"/>
      <c r="BZ899" s="75"/>
      <c r="CA899" s="75"/>
      <c r="CB899" s="75"/>
    </row>
    <row r="900" spans="1:80" ht="9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  <c r="BF900" s="75"/>
      <c r="BG900" s="75"/>
      <c r="BH900" s="75"/>
      <c r="BI900" s="75"/>
      <c r="BJ900" s="75"/>
      <c r="BK900" s="75"/>
      <c r="BL900" s="75"/>
      <c r="BM900" s="75"/>
      <c r="BN900" s="75"/>
      <c r="BO900" s="75"/>
      <c r="BP900" s="75"/>
      <c r="BQ900" s="75"/>
      <c r="BR900" s="75"/>
      <c r="BS900" s="75"/>
      <c r="BT900" s="75"/>
      <c r="BU900" s="75"/>
      <c r="BV900" s="75"/>
      <c r="BW900" s="75"/>
      <c r="BX900" s="75"/>
      <c r="BY900" s="75"/>
      <c r="BZ900" s="75"/>
      <c r="CA900" s="75"/>
      <c r="CB900" s="75"/>
    </row>
    <row r="901" spans="1:80" ht="9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5"/>
      <c r="BG901" s="75"/>
      <c r="BH901" s="75"/>
      <c r="BI901" s="75"/>
      <c r="BJ901" s="75"/>
      <c r="BK901" s="75"/>
      <c r="BL901" s="75"/>
      <c r="BM901" s="75"/>
      <c r="BN901" s="75"/>
      <c r="BO901" s="75"/>
      <c r="BP901" s="75"/>
      <c r="BQ901" s="75"/>
      <c r="BR901" s="75"/>
      <c r="BS901" s="75"/>
      <c r="BT901" s="75"/>
      <c r="BU901" s="75"/>
      <c r="BV901" s="75"/>
      <c r="BW901" s="75"/>
      <c r="BX901" s="75"/>
      <c r="BY901" s="75"/>
      <c r="BZ901" s="75"/>
      <c r="CA901" s="75"/>
      <c r="CB901" s="75"/>
    </row>
    <row r="902" spans="1:80" ht="9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  <c r="BF902" s="75"/>
      <c r="BG902" s="75"/>
      <c r="BH902" s="75"/>
      <c r="BI902" s="75"/>
      <c r="BJ902" s="75"/>
      <c r="BK902" s="75"/>
      <c r="BL902" s="75"/>
      <c r="BM902" s="75"/>
      <c r="BN902" s="75"/>
      <c r="BO902" s="75"/>
      <c r="BP902" s="75"/>
      <c r="BQ902" s="75"/>
      <c r="BR902" s="75"/>
      <c r="BS902" s="75"/>
      <c r="BT902" s="75"/>
      <c r="BU902" s="75"/>
      <c r="BV902" s="75"/>
      <c r="BW902" s="75"/>
      <c r="BX902" s="75"/>
      <c r="BY902" s="75"/>
      <c r="BZ902" s="75"/>
      <c r="CA902" s="75"/>
      <c r="CB902" s="75"/>
    </row>
    <row r="903" spans="1:80" ht="9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  <c r="BF903" s="75"/>
      <c r="BG903" s="75"/>
      <c r="BH903" s="75"/>
      <c r="BI903" s="75"/>
      <c r="BJ903" s="75"/>
      <c r="BK903" s="75"/>
      <c r="BL903" s="75"/>
      <c r="BM903" s="75"/>
      <c r="BN903" s="75"/>
      <c r="BO903" s="75"/>
      <c r="BP903" s="75"/>
      <c r="BQ903" s="75"/>
      <c r="BR903" s="75"/>
      <c r="BS903" s="75"/>
      <c r="BT903" s="75"/>
      <c r="BU903" s="75"/>
      <c r="BV903" s="75"/>
      <c r="BW903" s="75"/>
      <c r="BX903" s="75"/>
      <c r="BY903" s="75"/>
      <c r="BZ903" s="75"/>
      <c r="CA903" s="75"/>
      <c r="CB903" s="75"/>
    </row>
    <row r="904" spans="1:80" ht="9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  <c r="BF904" s="75"/>
      <c r="BG904" s="75"/>
      <c r="BH904" s="75"/>
      <c r="BI904" s="75"/>
      <c r="BJ904" s="75"/>
      <c r="BK904" s="75"/>
      <c r="BL904" s="75"/>
      <c r="BM904" s="75"/>
      <c r="BN904" s="75"/>
      <c r="BO904" s="75"/>
      <c r="BP904" s="75"/>
      <c r="BQ904" s="75"/>
      <c r="BR904" s="75"/>
      <c r="BS904" s="75"/>
      <c r="BT904" s="75"/>
      <c r="BU904" s="75"/>
      <c r="BV904" s="75"/>
      <c r="BW904" s="75"/>
      <c r="BX904" s="75"/>
      <c r="BY904" s="75"/>
      <c r="BZ904" s="75"/>
      <c r="CA904" s="75"/>
      <c r="CB904" s="75"/>
    </row>
    <row r="905" spans="1:80" ht="9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  <c r="AG905" s="75"/>
      <c r="AH905" s="75"/>
      <c r="AI905" s="75"/>
      <c r="AJ905" s="75"/>
      <c r="AK905" s="75"/>
      <c r="AL905" s="75"/>
      <c r="AM905" s="75"/>
      <c r="AN905" s="75"/>
      <c r="AO905" s="75"/>
      <c r="AP905" s="75"/>
      <c r="AQ905" s="75"/>
      <c r="AR905" s="75"/>
      <c r="AS905" s="75"/>
      <c r="AT905" s="75"/>
      <c r="AU905" s="75"/>
      <c r="AV905" s="75"/>
      <c r="AW905" s="75"/>
      <c r="AX905" s="75"/>
      <c r="AY905" s="75"/>
      <c r="AZ905" s="75"/>
      <c r="BA905" s="75"/>
      <c r="BB905" s="75"/>
      <c r="BC905" s="75"/>
      <c r="BD905" s="75"/>
      <c r="BE905" s="75"/>
      <c r="BF905" s="75"/>
      <c r="BG905" s="75"/>
      <c r="BH905" s="75"/>
      <c r="BI905" s="75"/>
      <c r="BJ905" s="75"/>
      <c r="BK905" s="75"/>
      <c r="BL905" s="75"/>
      <c r="BM905" s="75"/>
      <c r="BN905" s="75"/>
      <c r="BO905" s="75"/>
      <c r="BP905" s="75"/>
      <c r="BQ905" s="75"/>
      <c r="BR905" s="75"/>
      <c r="BS905" s="75"/>
      <c r="BT905" s="75"/>
      <c r="BU905" s="75"/>
      <c r="BV905" s="75"/>
      <c r="BW905" s="75"/>
      <c r="BX905" s="75"/>
      <c r="BY905" s="75"/>
      <c r="BZ905" s="75"/>
      <c r="CA905" s="75"/>
      <c r="CB905" s="75"/>
    </row>
    <row r="906" spans="1:80" ht="9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  <c r="AG906" s="75"/>
      <c r="AH906" s="75"/>
      <c r="AI906" s="75"/>
      <c r="AJ906" s="75"/>
      <c r="AK906" s="75"/>
      <c r="AL906" s="75"/>
      <c r="AM906" s="75"/>
      <c r="AN906" s="75"/>
      <c r="AO906" s="75"/>
      <c r="AP906" s="75"/>
      <c r="AQ906" s="75"/>
      <c r="AR906" s="75"/>
      <c r="AS906" s="75"/>
      <c r="AT906" s="75"/>
      <c r="AU906" s="75"/>
      <c r="AV906" s="75"/>
      <c r="AW906" s="75"/>
      <c r="AX906" s="75"/>
      <c r="AY906" s="75"/>
      <c r="AZ906" s="75"/>
      <c r="BA906" s="75"/>
      <c r="BB906" s="75"/>
      <c r="BC906" s="75"/>
      <c r="BD906" s="75"/>
      <c r="BE906" s="75"/>
      <c r="BF906" s="75"/>
      <c r="BG906" s="75"/>
      <c r="BH906" s="75"/>
      <c r="BI906" s="75"/>
      <c r="BJ906" s="75"/>
      <c r="BK906" s="75"/>
      <c r="BL906" s="75"/>
      <c r="BM906" s="75"/>
      <c r="BN906" s="75"/>
      <c r="BO906" s="75"/>
      <c r="BP906" s="75"/>
      <c r="BQ906" s="75"/>
      <c r="BR906" s="75"/>
      <c r="BS906" s="75"/>
      <c r="BT906" s="75"/>
      <c r="BU906" s="75"/>
      <c r="BV906" s="75"/>
      <c r="BW906" s="75"/>
      <c r="BX906" s="75"/>
      <c r="BY906" s="75"/>
      <c r="BZ906" s="75"/>
      <c r="CA906" s="75"/>
      <c r="CB906" s="75"/>
    </row>
    <row r="907" spans="1:80" ht="9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  <c r="AG907" s="75"/>
      <c r="AH907" s="75"/>
      <c r="AI907" s="75"/>
      <c r="AJ907" s="75"/>
      <c r="AK907" s="75"/>
      <c r="AL907" s="75"/>
      <c r="AM907" s="75"/>
      <c r="AN907" s="75"/>
      <c r="AO907" s="75"/>
      <c r="AP907" s="75"/>
      <c r="AQ907" s="75"/>
      <c r="AR907" s="75"/>
      <c r="AS907" s="75"/>
      <c r="AT907" s="75"/>
      <c r="AU907" s="75"/>
      <c r="AV907" s="75"/>
      <c r="AW907" s="75"/>
      <c r="AX907" s="75"/>
      <c r="AY907" s="75"/>
      <c r="AZ907" s="75"/>
      <c r="BA907" s="75"/>
      <c r="BB907" s="75"/>
      <c r="BC907" s="75"/>
      <c r="BD907" s="75"/>
      <c r="BE907" s="75"/>
      <c r="BF907" s="75"/>
      <c r="BG907" s="75"/>
      <c r="BH907" s="75"/>
      <c r="BI907" s="75"/>
      <c r="BJ907" s="75"/>
      <c r="BK907" s="75"/>
      <c r="BL907" s="75"/>
      <c r="BM907" s="75"/>
      <c r="BN907" s="75"/>
      <c r="BO907" s="75"/>
      <c r="BP907" s="75"/>
      <c r="BQ907" s="75"/>
      <c r="BR907" s="75"/>
      <c r="BS907" s="75"/>
      <c r="BT907" s="75"/>
      <c r="BU907" s="75"/>
      <c r="BV907" s="75"/>
      <c r="BW907" s="75"/>
      <c r="BX907" s="75"/>
      <c r="BY907" s="75"/>
      <c r="BZ907" s="75"/>
      <c r="CA907" s="75"/>
      <c r="CB907" s="75"/>
    </row>
    <row r="908" spans="1:80" ht="9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  <c r="AG908" s="75"/>
      <c r="AH908" s="75"/>
      <c r="AI908" s="75"/>
      <c r="AJ908" s="75"/>
      <c r="AK908" s="75"/>
      <c r="AL908" s="75"/>
      <c r="AM908" s="75"/>
      <c r="AN908" s="75"/>
      <c r="AO908" s="75"/>
      <c r="AP908" s="75"/>
      <c r="AQ908" s="75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5"/>
      <c r="BG908" s="75"/>
      <c r="BH908" s="75"/>
      <c r="BI908" s="75"/>
      <c r="BJ908" s="75"/>
      <c r="BK908" s="75"/>
      <c r="BL908" s="75"/>
      <c r="BM908" s="75"/>
      <c r="BN908" s="75"/>
      <c r="BO908" s="75"/>
      <c r="BP908" s="75"/>
      <c r="BQ908" s="75"/>
      <c r="BR908" s="75"/>
      <c r="BS908" s="75"/>
      <c r="BT908" s="75"/>
      <c r="BU908" s="75"/>
      <c r="BV908" s="75"/>
      <c r="BW908" s="75"/>
      <c r="BX908" s="75"/>
      <c r="BY908" s="75"/>
      <c r="BZ908" s="75"/>
      <c r="CA908" s="75"/>
      <c r="CB908" s="75"/>
    </row>
    <row r="909" spans="1:80" ht="9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  <c r="AG909" s="75"/>
      <c r="AH909" s="75"/>
      <c r="AI909" s="75"/>
      <c r="AJ909" s="75"/>
      <c r="AK909" s="75"/>
      <c r="AL909" s="75"/>
      <c r="AM909" s="75"/>
      <c r="AN909" s="75"/>
      <c r="AO909" s="75"/>
      <c r="AP909" s="75"/>
      <c r="AQ909" s="75"/>
      <c r="AR909" s="75"/>
      <c r="AS909" s="75"/>
      <c r="AT909" s="75"/>
      <c r="AU909" s="75"/>
      <c r="AV909" s="75"/>
      <c r="AW909" s="75"/>
      <c r="AX909" s="75"/>
      <c r="AY909" s="75"/>
      <c r="AZ909" s="75"/>
      <c r="BA909" s="75"/>
      <c r="BB909" s="75"/>
      <c r="BC909" s="75"/>
      <c r="BD909" s="75"/>
      <c r="BE909" s="75"/>
      <c r="BF909" s="75"/>
      <c r="BG909" s="75"/>
      <c r="BH909" s="75"/>
      <c r="BI909" s="75"/>
      <c r="BJ909" s="75"/>
      <c r="BK909" s="75"/>
      <c r="BL909" s="75"/>
      <c r="BM909" s="75"/>
      <c r="BN909" s="75"/>
      <c r="BO909" s="75"/>
      <c r="BP909" s="75"/>
      <c r="BQ909" s="75"/>
      <c r="BR909" s="75"/>
      <c r="BS909" s="75"/>
      <c r="BT909" s="75"/>
      <c r="BU909" s="75"/>
      <c r="BV909" s="75"/>
      <c r="BW909" s="75"/>
      <c r="BX909" s="75"/>
      <c r="BY909" s="75"/>
      <c r="BZ909" s="75"/>
      <c r="CA909" s="75"/>
      <c r="CB909" s="75"/>
    </row>
    <row r="910" spans="1:80" ht="9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  <c r="BF910" s="75"/>
      <c r="BG910" s="75"/>
      <c r="BH910" s="75"/>
      <c r="BI910" s="75"/>
      <c r="BJ910" s="75"/>
      <c r="BK910" s="75"/>
      <c r="BL910" s="75"/>
      <c r="BM910" s="75"/>
      <c r="BN910" s="75"/>
      <c r="BO910" s="75"/>
      <c r="BP910" s="75"/>
      <c r="BQ910" s="75"/>
      <c r="BR910" s="75"/>
      <c r="BS910" s="75"/>
      <c r="BT910" s="75"/>
      <c r="BU910" s="75"/>
      <c r="BV910" s="75"/>
      <c r="BW910" s="75"/>
      <c r="BX910" s="75"/>
      <c r="BY910" s="75"/>
      <c r="BZ910" s="75"/>
      <c r="CA910" s="75"/>
      <c r="CB910" s="75"/>
    </row>
    <row r="911" spans="1:80" ht="9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  <c r="BF911" s="75"/>
      <c r="BG911" s="75"/>
      <c r="BH911" s="75"/>
      <c r="BI911" s="75"/>
      <c r="BJ911" s="75"/>
      <c r="BK911" s="75"/>
      <c r="BL911" s="75"/>
      <c r="BM911" s="75"/>
      <c r="BN911" s="75"/>
      <c r="BO911" s="75"/>
      <c r="BP911" s="75"/>
      <c r="BQ911" s="75"/>
      <c r="BR911" s="75"/>
      <c r="BS911" s="75"/>
      <c r="BT911" s="75"/>
      <c r="BU911" s="75"/>
      <c r="BV911" s="75"/>
      <c r="BW911" s="75"/>
      <c r="BX911" s="75"/>
      <c r="BY911" s="75"/>
      <c r="BZ911" s="75"/>
      <c r="CA911" s="75"/>
      <c r="CB911" s="75"/>
    </row>
    <row r="912" spans="1:80" ht="9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  <c r="BF912" s="75"/>
      <c r="BG912" s="75"/>
      <c r="BH912" s="75"/>
      <c r="BI912" s="75"/>
      <c r="BJ912" s="75"/>
      <c r="BK912" s="75"/>
      <c r="BL912" s="75"/>
      <c r="BM912" s="75"/>
      <c r="BN912" s="75"/>
      <c r="BO912" s="75"/>
      <c r="BP912" s="75"/>
      <c r="BQ912" s="75"/>
      <c r="BR912" s="75"/>
      <c r="BS912" s="75"/>
      <c r="BT912" s="75"/>
      <c r="BU912" s="75"/>
      <c r="BV912" s="75"/>
      <c r="BW912" s="75"/>
      <c r="BX912" s="75"/>
      <c r="BY912" s="75"/>
      <c r="BZ912" s="75"/>
      <c r="CA912" s="75"/>
      <c r="CB912" s="75"/>
    </row>
    <row r="913" spans="1:80" ht="9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  <c r="BF913" s="75"/>
      <c r="BG913" s="75"/>
      <c r="BH913" s="75"/>
      <c r="BI913" s="75"/>
      <c r="BJ913" s="75"/>
      <c r="BK913" s="75"/>
      <c r="BL913" s="75"/>
      <c r="BM913" s="75"/>
      <c r="BN913" s="75"/>
      <c r="BO913" s="75"/>
      <c r="BP913" s="75"/>
      <c r="BQ913" s="75"/>
      <c r="BR913" s="75"/>
      <c r="BS913" s="75"/>
      <c r="BT913" s="75"/>
      <c r="BU913" s="75"/>
      <c r="BV913" s="75"/>
      <c r="BW913" s="75"/>
      <c r="BX913" s="75"/>
      <c r="BY913" s="75"/>
      <c r="BZ913" s="75"/>
      <c r="CA913" s="75"/>
      <c r="CB913" s="75"/>
    </row>
    <row r="914" spans="1:80" ht="9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  <c r="BF914" s="75"/>
      <c r="BG914" s="75"/>
      <c r="BH914" s="75"/>
      <c r="BI914" s="75"/>
      <c r="BJ914" s="75"/>
      <c r="BK914" s="75"/>
      <c r="BL914" s="75"/>
      <c r="BM914" s="75"/>
      <c r="BN914" s="75"/>
      <c r="BO914" s="75"/>
      <c r="BP914" s="75"/>
      <c r="BQ914" s="75"/>
      <c r="BR914" s="75"/>
      <c r="BS914" s="75"/>
      <c r="BT914" s="75"/>
      <c r="BU914" s="75"/>
      <c r="BV914" s="75"/>
      <c r="BW914" s="75"/>
      <c r="BX914" s="75"/>
      <c r="BY914" s="75"/>
      <c r="BZ914" s="75"/>
      <c r="CA914" s="75"/>
      <c r="CB914" s="75"/>
    </row>
    <row r="915" spans="1:80" ht="9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  <c r="AG915" s="75"/>
      <c r="AH915" s="75"/>
      <c r="AI915" s="75"/>
      <c r="AJ915" s="75"/>
      <c r="AK915" s="75"/>
      <c r="AL915" s="75"/>
      <c r="AM915" s="75"/>
      <c r="AN915" s="75"/>
      <c r="AO915" s="75"/>
      <c r="AP915" s="75"/>
      <c r="AQ915" s="75"/>
      <c r="AR915" s="75"/>
      <c r="AS915" s="75"/>
      <c r="AT915" s="75"/>
      <c r="AU915" s="75"/>
      <c r="AV915" s="75"/>
      <c r="AW915" s="75"/>
      <c r="AX915" s="75"/>
      <c r="AY915" s="75"/>
      <c r="AZ915" s="75"/>
      <c r="BA915" s="75"/>
      <c r="BB915" s="75"/>
      <c r="BC915" s="75"/>
      <c r="BD915" s="75"/>
      <c r="BE915" s="75"/>
      <c r="BF915" s="75"/>
      <c r="BG915" s="75"/>
      <c r="BH915" s="75"/>
      <c r="BI915" s="75"/>
      <c r="BJ915" s="75"/>
      <c r="BK915" s="75"/>
      <c r="BL915" s="75"/>
      <c r="BM915" s="75"/>
      <c r="BN915" s="75"/>
      <c r="BO915" s="75"/>
      <c r="BP915" s="75"/>
      <c r="BQ915" s="75"/>
      <c r="BR915" s="75"/>
      <c r="BS915" s="75"/>
      <c r="BT915" s="75"/>
      <c r="BU915" s="75"/>
      <c r="BV915" s="75"/>
      <c r="BW915" s="75"/>
      <c r="BX915" s="75"/>
      <c r="BY915" s="75"/>
      <c r="BZ915" s="75"/>
      <c r="CA915" s="75"/>
      <c r="CB915" s="75"/>
    </row>
    <row r="916" spans="1:80" ht="9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  <c r="AG916" s="75"/>
      <c r="AH916" s="75"/>
      <c r="AI916" s="75"/>
      <c r="AJ916" s="75"/>
      <c r="AK916" s="75"/>
      <c r="AL916" s="75"/>
      <c r="AM916" s="75"/>
      <c r="AN916" s="75"/>
      <c r="AO916" s="75"/>
      <c r="AP916" s="75"/>
      <c r="AQ916" s="75"/>
      <c r="AR916" s="75"/>
      <c r="AS916" s="75"/>
      <c r="AT916" s="75"/>
      <c r="AU916" s="75"/>
      <c r="AV916" s="75"/>
      <c r="AW916" s="75"/>
      <c r="AX916" s="75"/>
      <c r="AY916" s="75"/>
      <c r="AZ916" s="75"/>
      <c r="BA916" s="75"/>
      <c r="BB916" s="75"/>
      <c r="BC916" s="75"/>
      <c r="BD916" s="75"/>
      <c r="BE916" s="75"/>
      <c r="BF916" s="75"/>
      <c r="BG916" s="75"/>
      <c r="BH916" s="75"/>
      <c r="BI916" s="75"/>
      <c r="BJ916" s="75"/>
      <c r="BK916" s="75"/>
      <c r="BL916" s="75"/>
      <c r="BM916" s="75"/>
      <c r="BN916" s="75"/>
      <c r="BO916" s="75"/>
      <c r="BP916" s="75"/>
      <c r="BQ916" s="75"/>
      <c r="BR916" s="75"/>
      <c r="BS916" s="75"/>
      <c r="BT916" s="75"/>
      <c r="BU916" s="75"/>
      <c r="BV916" s="75"/>
      <c r="BW916" s="75"/>
      <c r="BX916" s="75"/>
      <c r="BY916" s="75"/>
      <c r="BZ916" s="75"/>
      <c r="CA916" s="75"/>
      <c r="CB916" s="75"/>
    </row>
    <row r="917" spans="1:80" ht="9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  <c r="AG917" s="75"/>
      <c r="AH917" s="75"/>
      <c r="AI917" s="75"/>
      <c r="AJ917" s="75"/>
      <c r="AK917" s="75"/>
      <c r="AL917" s="75"/>
      <c r="AM917" s="75"/>
      <c r="AN917" s="75"/>
      <c r="AO917" s="75"/>
      <c r="AP917" s="75"/>
      <c r="AQ917" s="75"/>
      <c r="AR917" s="75"/>
      <c r="AS917" s="75"/>
      <c r="AT917" s="75"/>
      <c r="AU917" s="75"/>
      <c r="AV917" s="75"/>
      <c r="AW917" s="75"/>
      <c r="AX917" s="75"/>
      <c r="AY917" s="75"/>
      <c r="AZ917" s="75"/>
      <c r="BA917" s="75"/>
      <c r="BB917" s="75"/>
      <c r="BC917" s="75"/>
      <c r="BD917" s="75"/>
      <c r="BE917" s="75"/>
      <c r="BF917" s="75"/>
      <c r="BG917" s="75"/>
      <c r="BH917" s="75"/>
      <c r="BI917" s="75"/>
      <c r="BJ917" s="75"/>
      <c r="BK917" s="75"/>
      <c r="BL917" s="75"/>
      <c r="BM917" s="75"/>
      <c r="BN917" s="75"/>
      <c r="BO917" s="75"/>
      <c r="BP917" s="75"/>
      <c r="BQ917" s="75"/>
      <c r="BR917" s="75"/>
      <c r="BS917" s="75"/>
      <c r="BT917" s="75"/>
      <c r="BU917" s="75"/>
      <c r="BV917" s="75"/>
      <c r="BW917" s="75"/>
      <c r="BX917" s="75"/>
      <c r="BY917" s="75"/>
      <c r="BZ917" s="75"/>
      <c r="CA917" s="75"/>
      <c r="CB917" s="75"/>
    </row>
    <row r="918" spans="1:80" ht="9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  <c r="AG918" s="75"/>
      <c r="AH918" s="75"/>
      <c r="AI918" s="75"/>
      <c r="AJ918" s="75"/>
      <c r="AK918" s="75"/>
      <c r="AL918" s="75"/>
      <c r="AM918" s="75"/>
      <c r="AN918" s="75"/>
      <c r="AO918" s="75"/>
      <c r="AP918" s="75"/>
      <c r="AQ918" s="75"/>
      <c r="AR918" s="75"/>
      <c r="AS918" s="75"/>
      <c r="AT918" s="75"/>
      <c r="AU918" s="75"/>
      <c r="AV918" s="75"/>
      <c r="AW918" s="75"/>
      <c r="AX918" s="75"/>
      <c r="AY918" s="75"/>
      <c r="AZ918" s="75"/>
      <c r="BA918" s="75"/>
      <c r="BB918" s="75"/>
      <c r="BC918" s="75"/>
      <c r="BD918" s="75"/>
      <c r="BE918" s="75"/>
      <c r="BF918" s="75"/>
      <c r="BG918" s="75"/>
      <c r="BH918" s="75"/>
      <c r="BI918" s="75"/>
      <c r="BJ918" s="75"/>
      <c r="BK918" s="75"/>
      <c r="BL918" s="75"/>
      <c r="BM918" s="75"/>
      <c r="BN918" s="75"/>
      <c r="BO918" s="75"/>
      <c r="BP918" s="75"/>
      <c r="BQ918" s="75"/>
      <c r="BR918" s="75"/>
      <c r="BS918" s="75"/>
      <c r="BT918" s="75"/>
      <c r="BU918" s="75"/>
      <c r="BV918" s="75"/>
      <c r="BW918" s="75"/>
      <c r="BX918" s="75"/>
      <c r="BY918" s="75"/>
      <c r="BZ918" s="75"/>
      <c r="CA918" s="75"/>
      <c r="CB918" s="75"/>
    </row>
    <row r="919" spans="1:80" ht="9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  <c r="BF919" s="75"/>
      <c r="BG919" s="75"/>
      <c r="BH919" s="75"/>
      <c r="BI919" s="75"/>
      <c r="BJ919" s="75"/>
      <c r="BK919" s="75"/>
      <c r="BL919" s="75"/>
      <c r="BM919" s="75"/>
      <c r="BN919" s="75"/>
      <c r="BO919" s="75"/>
      <c r="BP919" s="75"/>
      <c r="BQ919" s="75"/>
      <c r="BR919" s="75"/>
      <c r="BS919" s="75"/>
      <c r="BT919" s="75"/>
      <c r="BU919" s="75"/>
      <c r="BV919" s="75"/>
      <c r="BW919" s="75"/>
      <c r="BX919" s="75"/>
      <c r="BY919" s="75"/>
      <c r="BZ919" s="75"/>
      <c r="CA919" s="75"/>
      <c r="CB919" s="75"/>
    </row>
    <row r="920" spans="1:80" ht="9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  <c r="BF920" s="75"/>
      <c r="BG920" s="75"/>
      <c r="BH920" s="75"/>
      <c r="BI920" s="75"/>
      <c r="BJ920" s="75"/>
      <c r="BK920" s="75"/>
      <c r="BL920" s="75"/>
      <c r="BM920" s="75"/>
      <c r="BN920" s="75"/>
      <c r="BO920" s="75"/>
      <c r="BP920" s="75"/>
      <c r="BQ920" s="75"/>
      <c r="BR920" s="75"/>
      <c r="BS920" s="75"/>
      <c r="BT920" s="75"/>
      <c r="BU920" s="75"/>
      <c r="BV920" s="75"/>
      <c r="BW920" s="75"/>
      <c r="BX920" s="75"/>
      <c r="BY920" s="75"/>
      <c r="BZ920" s="75"/>
      <c r="CA920" s="75"/>
      <c r="CB920" s="75"/>
    </row>
    <row r="921" spans="1:80" ht="9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  <c r="BF921" s="75"/>
      <c r="BG921" s="75"/>
      <c r="BH921" s="75"/>
      <c r="BI921" s="75"/>
      <c r="BJ921" s="75"/>
      <c r="BK921" s="75"/>
      <c r="BL921" s="75"/>
      <c r="BM921" s="75"/>
      <c r="BN921" s="75"/>
      <c r="BO921" s="75"/>
      <c r="BP921" s="75"/>
      <c r="BQ921" s="75"/>
      <c r="BR921" s="75"/>
      <c r="BS921" s="75"/>
      <c r="BT921" s="75"/>
      <c r="BU921" s="75"/>
      <c r="BV921" s="75"/>
      <c r="BW921" s="75"/>
      <c r="BX921" s="75"/>
      <c r="BY921" s="75"/>
      <c r="BZ921" s="75"/>
      <c r="CA921" s="75"/>
      <c r="CB921" s="75"/>
    </row>
    <row r="922" spans="1:80" ht="9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  <c r="BF922" s="75"/>
      <c r="BG922" s="75"/>
      <c r="BH922" s="75"/>
      <c r="BI922" s="75"/>
      <c r="BJ922" s="75"/>
      <c r="BK922" s="75"/>
      <c r="BL922" s="75"/>
      <c r="BM922" s="75"/>
      <c r="BN922" s="75"/>
      <c r="BO922" s="75"/>
      <c r="BP922" s="75"/>
      <c r="BQ922" s="75"/>
      <c r="BR922" s="75"/>
      <c r="BS922" s="75"/>
      <c r="BT922" s="75"/>
      <c r="BU922" s="75"/>
      <c r="BV922" s="75"/>
      <c r="BW922" s="75"/>
      <c r="BX922" s="75"/>
      <c r="BY922" s="75"/>
      <c r="BZ922" s="75"/>
      <c r="CA922" s="75"/>
      <c r="CB922" s="75"/>
    </row>
    <row r="923" spans="1:80" ht="9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  <c r="BF923" s="75"/>
      <c r="BG923" s="75"/>
      <c r="BH923" s="75"/>
      <c r="BI923" s="75"/>
      <c r="BJ923" s="75"/>
      <c r="BK923" s="75"/>
      <c r="BL923" s="75"/>
      <c r="BM923" s="75"/>
      <c r="BN923" s="75"/>
      <c r="BO923" s="75"/>
      <c r="BP923" s="75"/>
      <c r="BQ923" s="75"/>
      <c r="BR923" s="75"/>
      <c r="BS923" s="75"/>
      <c r="BT923" s="75"/>
      <c r="BU923" s="75"/>
      <c r="BV923" s="75"/>
      <c r="BW923" s="75"/>
      <c r="BX923" s="75"/>
      <c r="BY923" s="75"/>
      <c r="BZ923" s="75"/>
      <c r="CA923" s="75"/>
      <c r="CB923" s="75"/>
    </row>
    <row r="924" spans="1:80" ht="9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  <c r="BF924" s="75"/>
      <c r="BG924" s="75"/>
      <c r="BH924" s="75"/>
      <c r="BI924" s="75"/>
      <c r="BJ924" s="75"/>
      <c r="BK924" s="75"/>
      <c r="BL924" s="75"/>
      <c r="BM924" s="75"/>
      <c r="BN924" s="75"/>
      <c r="BO924" s="75"/>
      <c r="BP924" s="75"/>
      <c r="BQ924" s="75"/>
      <c r="BR924" s="75"/>
      <c r="BS924" s="75"/>
      <c r="BT924" s="75"/>
      <c r="BU924" s="75"/>
      <c r="BV924" s="75"/>
      <c r="BW924" s="75"/>
      <c r="BX924" s="75"/>
      <c r="BY924" s="75"/>
      <c r="BZ924" s="75"/>
      <c r="CA924" s="75"/>
      <c r="CB924" s="75"/>
    </row>
    <row r="925" spans="1:80" ht="9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75"/>
      <c r="AK925" s="75"/>
      <c r="AL925" s="75"/>
      <c r="AM925" s="75"/>
      <c r="AN925" s="75"/>
      <c r="AO925" s="75"/>
      <c r="AP925" s="75"/>
      <c r="AQ925" s="75"/>
      <c r="AR925" s="75"/>
      <c r="AS925" s="75"/>
      <c r="AT925" s="75"/>
      <c r="AU925" s="75"/>
      <c r="AV925" s="75"/>
      <c r="AW925" s="75"/>
      <c r="AX925" s="75"/>
      <c r="AY925" s="75"/>
      <c r="AZ925" s="75"/>
      <c r="BA925" s="75"/>
      <c r="BB925" s="75"/>
      <c r="BC925" s="75"/>
      <c r="BD925" s="75"/>
      <c r="BE925" s="75"/>
      <c r="BF925" s="75"/>
      <c r="BG925" s="75"/>
      <c r="BH925" s="75"/>
      <c r="BI925" s="75"/>
      <c r="BJ925" s="75"/>
      <c r="BK925" s="75"/>
      <c r="BL925" s="75"/>
      <c r="BM925" s="75"/>
      <c r="BN925" s="75"/>
      <c r="BO925" s="75"/>
      <c r="BP925" s="75"/>
      <c r="BQ925" s="75"/>
      <c r="BR925" s="75"/>
      <c r="BS925" s="75"/>
      <c r="BT925" s="75"/>
      <c r="BU925" s="75"/>
      <c r="BV925" s="75"/>
      <c r="BW925" s="75"/>
      <c r="BX925" s="75"/>
      <c r="BY925" s="75"/>
      <c r="BZ925" s="75"/>
      <c r="CA925" s="75"/>
      <c r="CB925" s="75"/>
    </row>
    <row r="926" spans="1:80" ht="9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  <c r="AG926" s="75"/>
      <c r="AH926" s="75"/>
      <c r="AI926" s="75"/>
      <c r="AJ926" s="75"/>
      <c r="AK926" s="75"/>
      <c r="AL926" s="75"/>
      <c r="AM926" s="75"/>
      <c r="AN926" s="75"/>
      <c r="AO926" s="75"/>
      <c r="AP926" s="75"/>
      <c r="AQ926" s="75"/>
      <c r="AR926" s="75"/>
      <c r="AS926" s="75"/>
      <c r="AT926" s="75"/>
      <c r="AU926" s="75"/>
      <c r="AV926" s="75"/>
      <c r="AW926" s="75"/>
      <c r="AX926" s="75"/>
      <c r="AY926" s="75"/>
      <c r="AZ926" s="75"/>
      <c r="BA926" s="75"/>
      <c r="BB926" s="75"/>
      <c r="BC926" s="75"/>
      <c r="BD926" s="75"/>
      <c r="BE926" s="75"/>
      <c r="BF926" s="75"/>
      <c r="BG926" s="75"/>
      <c r="BH926" s="75"/>
      <c r="BI926" s="75"/>
      <c r="BJ926" s="75"/>
      <c r="BK926" s="75"/>
      <c r="BL926" s="75"/>
      <c r="BM926" s="75"/>
      <c r="BN926" s="75"/>
      <c r="BO926" s="75"/>
      <c r="BP926" s="75"/>
      <c r="BQ926" s="75"/>
      <c r="BR926" s="75"/>
      <c r="BS926" s="75"/>
      <c r="BT926" s="75"/>
      <c r="BU926" s="75"/>
      <c r="BV926" s="75"/>
      <c r="BW926" s="75"/>
      <c r="BX926" s="75"/>
      <c r="BY926" s="75"/>
      <c r="BZ926" s="75"/>
      <c r="CA926" s="75"/>
      <c r="CB926" s="75"/>
    </row>
    <row r="927" spans="1:80" ht="9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  <c r="AH927" s="75"/>
      <c r="AI927" s="75"/>
      <c r="AJ927" s="75"/>
      <c r="AK927" s="75"/>
      <c r="AL927" s="75"/>
      <c r="AM927" s="75"/>
      <c r="AN927" s="75"/>
      <c r="AO927" s="75"/>
      <c r="AP927" s="75"/>
      <c r="AQ927" s="75"/>
      <c r="AR927" s="75"/>
      <c r="AS927" s="75"/>
      <c r="AT927" s="75"/>
      <c r="AU927" s="75"/>
      <c r="AV927" s="75"/>
      <c r="AW927" s="75"/>
      <c r="AX927" s="75"/>
      <c r="AY927" s="75"/>
      <c r="AZ927" s="75"/>
      <c r="BA927" s="75"/>
      <c r="BB927" s="75"/>
      <c r="BC927" s="75"/>
      <c r="BD927" s="75"/>
      <c r="BE927" s="75"/>
      <c r="BF927" s="75"/>
      <c r="BG927" s="75"/>
      <c r="BH927" s="75"/>
      <c r="BI927" s="75"/>
      <c r="BJ927" s="75"/>
      <c r="BK927" s="75"/>
      <c r="BL927" s="75"/>
      <c r="BM927" s="75"/>
      <c r="BN927" s="75"/>
      <c r="BO927" s="75"/>
      <c r="BP927" s="75"/>
      <c r="BQ927" s="75"/>
      <c r="BR927" s="75"/>
      <c r="BS927" s="75"/>
      <c r="BT927" s="75"/>
      <c r="BU927" s="75"/>
      <c r="BV927" s="75"/>
      <c r="BW927" s="75"/>
      <c r="BX927" s="75"/>
      <c r="BY927" s="75"/>
      <c r="BZ927" s="75"/>
      <c r="CA927" s="75"/>
      <c r="CB927" s="75"/>
    </row>
    <row r="928" spans="1:80" ht="9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  <c r="AG928" s="75"/>
      <c r="AH928" s="75"/>
      <c r="AI928" s="75"/>
      <c r="AJ928" s="75"/>
      <c r="AK928" s="75"/>
      <c r="AL928" s="75"/>
      <c r="AM928" s="75"/>
      <c r="AN928" s="75"/>
      <c r="AO928" s="75"/>
      <c r="AP928" s="75"/>
      <c r="AQ928" s="75"/>
      <c r="AR928" s="75"/>
      <c r="AS928" s="75"/>
      <c r="AT928" s="75"/>
      <c r="AU928" s="75"/>
      <c r="AV928" s="75"/>
      <c r="AW928" s="75"/>
      <c r="AX928" s="75"/>
      <c r="AY928" s="75"/>
      <c r="AZ928" s="75"/>
      <c r="BA928" s="75"/>
      <c r="BB928" s="75"/>
      <c r="BC928" s="75"/>
      <c r="BD928" s="75"/>
      <c r="BE928" s="75"/>
      <c r="BF928" s="75"/>
      <c r="BG928" s="75"/>
      <c r="BH928" s="75"/>
      <c r="BI928" s="75"/>
      <c r="BJ928" s="75"/>
      <c r="BK928" s="75"/>
      <c r="BL928" s="75"/>
      <c r="BM928" s="75"/>
      <c r="BN928" s="75"/>
      <c r="BO928" s="75"/>
      <c r="BP928" s="75"/>
      <c r="BQ928" s="75"/>
      <c r="BR928" s="75"/>
      <c r="BS928" s="75"/>
      <c r="BT928" s="75"/>
      <c r="BU928" s="75"/>
      <c r="BV928" s="75"/>
      <c r="BW928" s="75"/>
      <c r="BX928" s="75"/>
      <c r="BY928" s="75"/>
      <c r="BZ928" s="75"/>
      <c r="CA928" s="75"/>
      <c r="CB928" s="75"/>
    </row>
    <row r="929" spans="1:80" ht="9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  <c r="AG929" s="75"/>
      <c r="AH929" s="75"/>
      <c r="AI929" s="75"/>
      <c r="AJ929" s="75"/>
      <c r="AK929" s="75"/>
      <c r="AL929" s="75"/>
      <c r="AM929" s="75"/>
      <c r="AN929" s="75"/>
      <c r="AO929" s="75"/>
      <c r="AP929" s="75"/>
      <c r="AQ929" s="75"/>
      <c r="AR929" s="75"/>
      <c r="AS929" s="75"/>
      <c r="AT929" s="75"/>
      <c r="AU929" s="75"/>
      <c r="AV929" s="75"/>
      <c r="AW929" s="75"/>
      <c r="AX929" s="75"/>
      <c r="AY929" s="75"/>
      <c r="AZ929" s="75"/>
      <c r="BA929" s="75"/>
      <c r="BB929" s="75"/>
      <c r="BC929" s="75"/>
      <c r="BD929" s="75"/>
      <c r="BE929" s="75"/>
      <c r="BF929" s="75"/>
      <c r="BG929" s="75"/>
      <c r="BH929" s="75"/>
      <c r="BI929" s="75"/>
      <c r="BJ929" s="75"/>
      <c r="BK929" s="75"/>
      <c r="BL929" s="75"/>
      <c r="BM929" s="75"/>
      <c r="BN929" s="75"/>
      <c r="BO929" s="75"/>
      <c r="BP929" s="75"/>
      <c r="BQ929" s="75"/>
      <c r="BR929" s="75"/>
      <c r="BS929" s="75"/>
      <c r="BT929" s="75"/>
      <c r="BU929" s="75"/>
      <c r="BV929" s="75"/>
      <c r="BW929" s="75"/>
      <c r="BX929" s="75"/>
      <c r="BY929" s="75"/>
      <c r="BZ929" s="75"/>
      <c r="CA929" s="75"/>
      <c r="CB929" s="75"/>
    </row>
    <row r="930" spans="1:80" ht="9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  <c r="BF930" s="75"/>
      <c r="BG930" s="75"/>
      <c r="BH930" s="75"/>
      <c r="BI930" s="75"/>
      <c r="BJ930" s="75"/>
      <c r="BK930" s="75"/>
      <c r="BL930" s="75"/>
      <c r="BM930" s="75"/>
      <c r="BN930" s="75"/>
      <c r="BO930" s="75"/>
      <c r="BP930" s="75"/>
      <c r="BQ930" s="75"/>
      <c r="BR930" s="75"/>
      <c r="BS930" s="75"/>
      <c r="BT930" s="75"/>
      <c r="BU930" s="75"/>
      <c r="BV930" s="75"/>
      <c r="BW930" s="75"/>
      <c r="BX930" s="75"/>
      <c r="BY930" s="75"/>
      <c r="BZ930" s="75"/>
      <c r="CA930" s="75"/>
      <c r="CB930" s="75"/>
    </row>
    <row r="931" spans="1:80" ht="9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  <c r="BF931" s="75"/>
      <c r="BG931" s="75"/>
      <c r="BH931" s="75"/>
      <c r="BI931" s="75"/>
      <c r="BJ931" s="75"/>
      <c r="BK931" s="75"/>
      <c r="BL931" s="75"/>
      <c r="BM931" s="75"/>
      <c r="BN931" s="75"/>
      <c r="BO931" s="75"/>
      <c r="BP931" s="75"/>
      <c r="BQ931" s="75"/>
      <c r="BR931" s="75"/>
      <c r="BS931" s="75"/>
      <c r="BT931" s="75"/>
      <c r="BU931" s="75"/>
      <c r="BV931" s="75"/>
      <c r="BW931" s="75"/>
      <c r="BX931" s="75"/>
      <c r="BY931" s="75"/>
      <c r="BZ931" s="75"/>
      <c r="CA931" s="75"/>
      <c r="CB931" s="75"/>
    </row>
    <row r="932" spans="1:80" ht="9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5"/>
      <c r="BG932" s="75"/>
      <c r="BH932" s="75"/>
      <c r="BI932" s="75"/>
      <c r="BJ932" s="75"/>
      <c r="BK932" s="75"/>
      <c r="BL932" s="75"/>
      <c r="BM932" s="75"/>
      <c r="BN932" s="75"/>
      <c r="BO932" s="75"/>
      <c r="BP932" s="75"/>
      <c r="BQ932" s="75"/>
      <c r="BR932" s="75"/>
      <c r="BS932" s="75"/>
      <c r="BT932" s="75"/>
      <c r="BU932" s="75"/>
      <c r="BV932" s="75"/>
      <c r="BW932" s="75"/>
      <c r="BX932" s="75"/>
      <c r="BY932" s="75"/>
      <c r="BZ932" s="75"/>
      <c r="CA932" s="75"/>
      <c r="CB932" s="75"/>
    </row>
    <row r="933" spans="1:80" ht="9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  <c r="BF933" s="75"/>
      <c r="BG933" s="75"/>
      <c r="BH933" s="75"/>
      <c r="BI933" s="75"/>
      <c r="BJ933" s="75"/>
      <c r="BK933" s="75"/>
      <c r="BL933" s="75"/>
      <c r="BM933" s="75"/>
      <c r="BN933" s="75"/>
      <c r="BO933" s="75"/>
      <c r="BP933" s="75"/>
      <c r="BQ933" s="75"/>
      <c r="BR933" s="75"/>
      <c r="BS933" s="75"/>
      <c r="BT933" s="75"/>
      <c r="BU933" s="75"/>
      <c r="BV933" s="75"/>
      <c r="BW933" s="75"/>
      <c r="BX933" s="75"/>
      <c r="BY933" s="75"/>
      <c r="BZ933" s="75"/>
      <c r="CA933" s="75"/>
      <c r="CB933" s="75"/>
    </row>
    <row r="934" spans="1:80" ht="9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  <c r="BF934" s="75"/>
      <c r="BG934" s="75"/>
      <c r="BH934" s="75"/>
      <c r="BI934" s="75"/>
      <c r="BJ934" s="75"/>
      <c r="BK934" s="75"/>
      <c r="BL934" s="75"/>
      <c r="BM934" s="75"/>
      <c r="BN934" s="75"/>
      <c r="BO934" s="75"/>
      <c r="BP934" s="75"/>
      <c r="BQ934" s="75"/>
      <c r="BR934" s="75"/>
      <c r="BS934" s="75"/>
      <c r="BT934" s="75"/>
      <c r="BU934" s="75"/>
      <c r="BV934" s="75"/>
      <c r="BW934" s="75"/>
      <c r="BX934" s="75"/>
      <c r="BY934" s="75"/>
      <c r="BZ934" s="75"/>
      <c r="CA934" s="75"/>
      <c r="CB934" s="75"/>
    </row>
    <row r="935" spans="1:80" ht="9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  <c r="BF935" s="75"/>
      <c r="BG935" s="75"/>
      <c r="BH935" s="75"/>
      <c r="BI935" s="75"/>
      <c r="BJ935" s="75"/>
      <c r="BK935" s="75"/>
      <c r="BL935" s="75"/>
      <c r="BM935" s="75"/>
      <c r="BN935" s="75"/>
      <c r="BO935" s="75"/>
      <c r="BP935" s="75"/>
      <c r="BQ935" s="75"/>
      <c r="BR935" s="75"/>
      <c r="BS935" s="75"/>
      <c r="BT935" s="75"/>
      <c r="BU935" s="75"/>
      <c r="BV935" s="75"/>
      <c r="BW935" s="75"/>
      <c r="BX935" s="75"/>
      <c r="BY935" s="75"/>
      <c r="BZ935" s="75"/>
      <c r="CA935" s="75"/>
      <c r="CB935" s="75"/>
    </row>
    <row r="936" spans="1:80" ht="9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  <c r="AG936" s="75"/>
      <c r="AH936" s="75"/>
      <c r="AI936" s="75"/>
      <c r="AJ936" s="75"/>
      <c r="AK936" s="75"/>
      <c r="AL936" s="75"/>
      <c r="AM936" s="75"/>
      <c r="AN936" s="75"/>
      <c r="AO936" s="75"/>
      <c r="AP936" s="75"/>
      <c r="AQ936" s="75"/>
      <c r="AR936" s="75"/>
      <c r="AS936" s="75"/>
      <c r="AT936" s="75"/>
      <c r="AU936" s="75"/>
      <c r="AV936" s="75"/>
      <c r="AW936" s="75"/>
      <c r="AX936" s="75"/>
      <c r="AY936" s="75"/>
      <c r="AZ936" s="75"/>
      <c r="BA936" s="75"/>
      <c r="BB936" s="75"/>
      <c r="BC936" s="75"/>
      <c r="BD936" s="75"/>
      <c r="BE936" s="75"/>
      <c r="BF936" s="75"/>
      <c r="BG936" s="75"/>
      <c r="BH936" s="75"/>
      <c r="BI936" s="75"/>
      <c r="BJ936" s="75"/>
      <c r="BK936" s="75"/>
      <c r="BL936" s="75"/>
      <c r="BM936" s="75"/>
      <c r="BN936" s="75"/>
      <c r="BO936" s="75"/>
      <c r="BP936" s="75"/>
      <c r="BQ936" s="75"/>
      <c r="BR936" s="75"/>
      <c r="BS936" s="75"/>
      <c r="BT936" s="75"/>
      <c r="BU936" s="75"/>
      <c r="BV936" s="75"/>
      <c r="BW936" s="75"/>
      <c r="BX936" s="75"/>
      <c r="BY936" s="75"/>
      <c r="BZ936" s="75"/>
      <c r="CA936" s="75"/>
      <c r="CB936" s="75"/>
    </row>
    <row r="937" spans="1:80" ht="9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  <c r="AG937" s="75"/>
      <c r="AH937" s="75"/>
      <c r="AI937" s="75"/>
      <c r="AJ937" s="75"/>
      <c r="AK937" s="75"/>
      <c r="AL937" s="75"/>
      <c r="AM937" s="75"/>
      <c r="AN937" s="75"/>
      <c r="AO937" s="75"/>
      <c r="AP937" s="75"/>
      <c r="AQ937" s="75"/>
      <c r="AR937" s="75"/>
      <c r="AS937" s="75"/>
      <c r="AT937" s="75"/>
      <c r="AU937" s="75"/>
      <c r="AV937" s="75"/>
      <c r="AW937" s="75"/>
      <c r="AX937" s="75"/>
      <c r="AY937" s="75"/>
      <c r="AZ937" s="75"/>
      <c r="BA937" s="75"/>
      <c r="BB937" s="75"/>
      <c r="BC937" s="75"/>
      <c r="BD937" s="75"/>
      <c r="BE937" s="75"/>
      <c r="BF937" s="75"/>
      <c r="BG937" s="75"/>
      <c r="BH937" s="75"/>
      <c r="BI937" s="75"/>
      <c r="BJ937" s="75"/>
      <c r="BK937" s="75"/>
      <c r="BL937" s="75"/>
      <c r="BM937" s="75"/>
      <c r="BN937" s="75"/>
      <c r="BO937" s="75"/>
      <c r="BP937" s="75"/>
      <c r="BQ937" s="75"/>
      <c r="BR937" s="75"/>
      <c r="BS937" s="75"/>
      <c r="BT937" s="75"/>
      <c r="BU937" s="75"/>
      <c r="BV937" s="75"/>
      <c r="BW937" s="75"/>
      <c r="BX937" s="75"/>
      <c r="BY937" s="75"/>
      <c r="BZ937" s="75"/>
      <c r="CA937" s="75"/>
      <c r="CB937" s="75"/>
    </row>
    <row r="938" spans="1:80" ht="9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  <c r="AG938" s="75"/>
      <c r="AH938" s="75"/>
      <c r="AI938" s="75"/>
      <c r="AJ938" s="75"/>
      <c r="AK938" s="75"/>
      <c r="AL938" s="75"/>
      <c r="AM938" s="75"/>
      <c r="AN938" s="75"/>
      <c r="AO938" s="75"/>
      <c r="AP938" s="75"/>
      <c r="AQ938" s="75"/>
      <c r="AR938" s="75"/>
      <c r="AS938" s="75"/>
      <c r="AT938" s="75"/>
      <c r="AU938" s="75"/>
      <c r="AV938" s="75"/>
      <c r="AW938" s="75"/>
      <c r="AX938" s="75"/>
      <c r="AY938" s="75"/>
      <c r="AZ938" s="75"/>
      <c r="BA938" s="75"/>
      <c r="BB938" s="75"/>
      <c r="BC938" s="75"/>
      <c r="BD938" s="75"/>
      <c r="BE938" s="75"/>
      <c r="BF938" s="75"/>
      <c r="BG938" s="75"/>
      <c r="BH938" s="75"/>
      <c r="BI938" s="75"/>
      <c r="BJ938" s="75"/>
      <c r="BK938" s="75"/>
      <c r="BL938" s="75"/>
      <c r="BM938" s="75"/>
      <c r="BN938" s="75"/>
      <c r="BO938" s="75"/>
      <c r="BP938" s="75"/>
      <c r="BQ938" s="75"/>
      <c r="BR938" s="75"/>
      <c r="BS938" s="75"/>
      <c r="BT938" s="75"/>
      <c r="BU938" s="75"/>
      <c r="BV938" s="75"/>
      <c r="BW938" s="75"/>
      <c r="BX938" s="75"/>
      <c r="BY938" s="75"/>
      <c r="BZ938" s="75"/>
      <c r="CA938" s="75"/>
      <c r="CB938" s="75"/>
    </row>
    <row r="939" spans="1:80" ht="9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  <c r="AH939" s="75"/>
      <c r="AI939" s="75"/>
      <c r="AJ939" s="75"/>
      <c r="AK939" s="75"/>
      <c r="AL939" s="75"/>
      <c r="AM939" s="75"/>
      <c r="AN939" s="75"/>
      <c r="AO939" s="75"/>
      <c r="AP939" s="75"/>
      <c r="AQ939" s="75"/>
      <c r="AR939" s="75"/>
      <c r="AS939" s="75"/>
      <c r="AT939" s="75"/>
      <c r="AU939" s="75"/>
      <c r="AV939" s="75"/>
      <c r="AW939" s="75"/>
      <c r="AX939" s="75"/>
      <c r="AY939" s="75"/>
      <c r="AZ939" s="75"/>
      <c r="BA939" s="75"/>
      <c r="BB939" s="75"/>
      <c r="BC939" s="75"/>
      <c r="BD939" s="75"/>
      <c r="BE939" s="75"/>
      <c r="BF939" s="75"/>
      <c r="BG939" s="75"/>
      <c r="BH939" s="75"/>
      <c r="BI939" s="75"/>
      <c r="BJ939" s="75"/>
      <c r="BK939" s="75"/>
      <c r="BL939" s="75"/>
      <c r="BM939" s="75"/>
      <c r="BN939" s="75"/>
      <c r="BO939" s="75"/>
      <c r="BP939" s="75"/>
      <c r="BQ939" s="75"/>
      <c r="BR939" s="75"/>
      <c r="BS939" s="75"/>
      <c r="BT939" s="75"/>
      <c r="BU939" s="75"/>
      <c r="BV939" s="75"/>
      <c r="BW939" s="75"/>
      <c r="BX939" s="75"/>
      <c r="BY939" s="75"/>
      <c r="BZ939" s="75"/>
      <c r="CA939" s="75"/>
      <c r="CB939" s="75"/>
    </row>
    <row r="940" spans="1:80" ht="9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  <c r="AG940" s="75"/>
      <c r="AH940" s="75"/>
      <c r="AI940" s="75"/>
      <c r="AJ940" s="75"/>
      <c r="AK940" s="75"/>
      <c r="AL940" s="75"/>
      <c r="AM940" s="75"/>
      <c r="AN940" s="75"/>
      <c r="AO940" s="75"/>
      <c r="AP940" s="75"/>
      <c r="AQ940" s="75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5"/>
      <c r="BG940" s="75"/>
      <c r="BH940" s="75"/>
      <c r="BI940" s="75"/>
      <c r="BJ940" s="75"/>
      <c r="BK940" s="75"/>
      <c r="BL940" s="75"/>
      <c r="BM940" s="75"/>
      <c r="BN940" s="75"/>
      <c r="BO940" s="75"/>
      <c r="BP940" s="75"/>
      <c r="BQ940" s="75"/>
      <c r="BR940" s="75"/>
      <c r="BS940" s="75"/>
      <c r="BT940" s="75"/>
      <c r="BU940" s="75"/>
      <c r="BV940" s="75"/>
      <c r="BW940" s="75"/>
      <c r="BX940" s="75"/>
      <c r="BY940" s="75"/>
      <c r="BZ940" s="75"/>
      <c r="CA940" s="75"/>
      <c r="CB940" s="75"/>
    </row>
    <row r="941" spans="1:80" ht="9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  <c r="BF941" s="75"/>
      <c r="BG941" s="75"/>
      <c r="BH941" s="75"/>
      <c r="BI941" s="75"/>
      <c r="BJ941" s="75"/>
      <c r="BK941" s="75"/>
      <c r="BL941" s="75"/>
      <c r="BM941" s="75"/>
      <c r="BN941" s="75"/>
      <c r="BO941" s="75"/>
      <c r="BP941" s="75"/>
      <c r="BQ941" s="75"/>
      <c r="BR941" s="75"/>
      <c r="BS941" s="75"/>
      <c r="BT941" s="75"/>
      <c r="BU941" s="75"/>
      <c r="BV941" s="75"/>
      <c r="BW941" s="75"/>
      <c r="BX941" s="75"/>
      <c r="BY941" s="75"/>
      <c r="BZ941" s="75"/>
      <c r="CA941" s="75"/>
      <c r="CB941" s="75"/>
    </row>
    <row r="942" spans="1:80" ht="9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  <c r="BF942" s="75"/>
      <c r="BG942" s="75"/>
      <c r="BH942" s="75"/>
      <c r="BI942" s="75"/>
      <c r="BJ942" s="75"/>
      <c r="BK942" s="75"/>
      <c r="BL942" s="75"/>
      <c r="BM942" s="75"/>
      <c r="BN942" s="75"/>
      <c r="BO942" s="75"/>
      <c r="BP942" s="75"/>
      <c r="BQ942" s="75"/>
      <c r="BR942" s="75"/>
      <c r="BS942" s="75"/>
      <c r="BT942" s="75"/>
      <c r="BU942" s="75"/>
      <c r="BV942" s="75"/>
      <c r="BW942" s="75"/>
      <c r="BX942" s="75"/>
      <c r="BY942" s="75"/>
      <c r="BZ942" s="75"/>
      <c r="CA942" s="75"/>
      <c r="CB942" s="75"/>
    </row>
    <row r="943" spans="1:80" ht="9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  <c r="BF943" s="75"/>
      <c r="BG943" s="75"/>
      <c r="BH943" s="75"/>
      <c r="BI943" s="75"/>
      <c r="BJ943" s="75"/>
      <c r="BK943" s="75"/>
      <c r="BL943" s="75"/>
      <c r="BM943" s="75"/>
      <c r="BN943" s="75"/>
      <c r="BO943" s="75"/>
      <c r="BP943" s="75"/>
      <c r="BQ943" s="75"/>
      <c r="BR943" s="75"/>
      <c r="BS943" s="75"/>
      <c r="BT943" s="75"/>
      <c r="BU943" s="75"/>
      <c r="BV943" s="75"/>
      <c r="BW943" s="75"/>
      <c r="BX943" s="75"/>
      <c r="BY943" s="75"/>
      <c r="BZ943" s="75"/>
      <c r="CA943" s="75"/>
      <c r="CB943" s="75"/>
    </row>
    <row r="944" spans="1:80" ht="9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  <c r="BF944" s="75"/>
      <c r="BG944" s="75"/>
      <c r="BH944" s="75"/>
      <c r="BI944" s="75"/>
      <c r="BJ944" s="75"/>
      <c r="BK944" s="75"/>
      <c r="BL944" s="75"/>
      <c r="BM944" s="75"/>
      <c r="BN944" s="75"/>
      <c r="BO944" s="75"/>
      <c r="BP944" s="75"/>
      <c r="BQ944" s="75"/>
      <c r="BR944" s="75"/>
      <c r="BS944" s="75"/>
      <c r="BT944" s="75"/>
      <c r="BU944" s="75"/>
      <c r="BV944" s="75"/>
      <c r="BW944" s="75"/>
      <c r="BX944" s="75"/>
      <c r="BY944" s="75"/>
      <c r="BZ944" s="75"/>
      <c r="CA944" s="75"/>
      <c r="CB944" s="75"/>
    </row>
    <row r="945" spans="1:80" ht="9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  <c r="BF945" s="75"/>
      <c r="BG945" s="75"/>
      <c r="BH945" s="75"/>
      <c r="BI945" s="75"/>
      <c r="BJ945" s="75"/>
      <c r="BK945" s="75"/>
      <c r="BL945" s="75"/>
      <c r="BM945" s="75"/>
      <c r="BN945" s="75"/>
      <c r="BO945" s="75"/>
      <c r="BP945" s="75"/>
      <c r="BQ945" s="75"/>
      <c r="BR945" s="75"/>
      <c r="BS945" s="75"/>
      <c r="BT945" s="75"/>
      <c r="BU945" s="75"/>
      <c r="BV945" s="75"/>
      <c r="BW945" s="75"/>
      <c r="BX945" s="75"/>
      <c r="BY945" s="75"/>
      <c r="BZ945" s="75"/>
      <c r="CA945" s="75"/>
      <c r="CB945" s="75"/>
    </row>
    <row r="946" spans="1:80" ht="9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  <c r="BF946" s="75"/>
      <c r="BG946" s="75"/>
      <c r="BH946" s="75"/>
      <c r="BI946" s="75"/>
      <c r="BJ946" s="75"/>
      <c r="BK946" s="75"/>
      <c r="BL946" s="75"/>
      <c r="BM946" s="75"/>
      <c r="BN946" s="75"/>
      <c r="BO946" s="75"/>
      <c r="BP946" s="75"/>
      <c r="BQ946" s="75"/>
      <c r="BR946" s="75"/>
      <c r="BS946" s="75"/>
      <c r="BT946" s="75"/>
      <c r="BU946" s="75"/>
      <c r="BV946" s="75"/>
      <c r="BW946" s="75"/>
      <c r="BX946" s="75"/>
      <c r="BY946" s="75"/>
      <c r="BZ946" s="75"/>
      <c r="CA946" s="75"/>
      <c r="CB946" s="75"/>
    </row>
    <row r="947" spans="1:80" ht="9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  <c r="BF947" s="75"/>
      <c r="BG947" s="75"/>
      <c r="BH947" s="75"/>
      <c r="BI947" s="75"/>
      <c r="BJ947" s="75"/>
      <c r="BK947" s="75"/>
      <c r="BL947" s="75"/>
      <c r="BM947" s="75"/>
      <c r="BN947" s="75"/>
      <c r="BO947" s="75"/>
      <c r="BP947" s="75"/>
      <c r="BQ947" s="75"/>
      <c r="BR947" s="75"/>
      <c r="BS947" s="75"/>
      <c r="BT947" s="75"/>
      <c r="BU947" s="75"/>
      <c r="BV947" s="75"/>
      <c r="BW947" s="75"/>
      <c r="BX947" s="75"/>
      <c r="BY947" s="75"/>
      <c r="BZ947" s="75"/>
      <c r="CA947" s="75"/>
      <c r="CB947" s="75"/>
    </row>
    <row r="948" spans="1:80" ht="9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  <c r="BF948" s="75"/>
      <c r="BG948" s="75"/>
      <c r="BH948" s="75"/>
      <c r="BI948" s="75"/>
      <c r="BJ948" s="75"/>
      <c r="BK948" s="75"/>
      <c r="BL948" s="75"/>
      <c r="BM948" s="75"/>
      <c r="BN948" s="75"/>
      <c r="BO948" s="75"/>
      <c r="BP948" s="75"/>
      <c r="BQ948" s="75"/>
      <c r="BR948" s="75"/>
      <c r="BS948" s="75"/>
      <c r="BT948" s="75"/>
      <c r="BU948" s="75"/>
      <c r="BV948" s="75"/>
      <c r="BW948" s="75"/>
      <c r="BX948" s="75"/>
      <c r="BY948" s="75"/>
      <c r="BZ948" s="75"/>
      <c r="CA948" s="75"/>
      <c r="CB948" s="75"/>
    </row>
    <row r="949" spans="1:80" ht="9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  <c r="BF949" s="75"/>
      <c r="BG949" s="75"/>
      <c r="BH949" s="75"/>
      <c r="BI949" s="75"/>
      <c r="BJ949" s="75"/>
      <c r="BK949" s="75"/>
      <c r="BL949" s="75"/>
      <c r="BM949" s="75"/>
      <c r="BN949" s="75"/>
      <c r="BO949" s="75"/>
      <c r="BP949" s="75"/>
      <c r="BQ949" s="75"/>
      <c r="BR949" s="75"/>
      <c r="BS949" s="75"/>
      <c r="BT949" s="75"/>
      <c r="BU949" s="75"/>
      <c r="BV949" s="75"/>
      <c r="BW949" s="75"/>
      <c r="BX949" s="75"/>
      <c r="BY949" s="75"/>
      <c r="BZ949" s="75"/>
      <c r="CA949" s="75"/>
      <c r="CB949" s="75"/>
    </row>
    <row r="950" spans="1:80" ht="9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  <c r="BF950" s="75"/>
      <c r="BG950" s="75"/>
      <c r="BH950" s="75"/>
      <c r="BI950" s="75"/>
      <c r="BJ950" s="75"/>
      <c r="BK950" s="75"/>
      <c r="BL950" s="75"/>
      <c r="BM950" s="75"/>
      <c r="BN950" s="75"/>
      <c r="BO950" s="75"/>
      <c r="BP950" s="75"/>
      <c r="BQ950" s="75"/>
      <c r="BR950" s="75"/>
      <c r="BS950" s="75"/>
      <c r="BT950" s="75"/>
      <c r="BU950" s="75"/>
      <c r="BV950" s="75"/>
      <c r="BW950" s="75"/>
      <c r="BX950" s="75"/>
      <c r="BY950" s="75"/>
      <c r="BZ950" s="75"/>
      <c r="CA950" s="75"/>
      <c r="CB950" s="75"/>
    </row>
    <row r="951" spans="1:80" ht="9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  <c r="BF951" s="75"/>
      <c r="BG951" s="75"/>
      <c r="BH951" s="75"/>
      <c r="BI951" s="75"/>
      <c r="BJ951" s="75"/>
      <c r="BK951" s="75"/>
      <c r="BL951" s="75"/>
      <c r="BM951" s="75"/>
      <c r="BN951" s="75"/>
      <c r="BO951" s="75"/>
      <c r="BP951" s="75"/>
      <c r="BQ951" s="75"/>
      <c r="BR951" s="75"/>
      <c r="BS951" s="75"/>
      <c r="BT951" s="75"/>
      <c r="BU951" s="75"/>
      <c r="BV951" s="75"/>
      <c r="BW951" s="75"/>
      <c r="BX951" s="75"/>
      <c r="BY951" s="75"/>
      <c r="BZ951" s="75"/>
      <c r="CA951" s="75"/>
      <c r="CB951" s="75"/>
    </row>
    <row r="952" spans="1:80" ht="9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5"/>
      <c r="BG952" s="75"/>
      <c r="BH952" s="75"/>
      <c r="BI952" s="75"/>
      <c r="BJ952" s="75"/>
      <c r="BK952" s="75"/>
      <c r="BL952" s="75"/>
      <c r="BM952" s="75"/>
      <c r="BN952" s="75"/>
      <c r="BO952" s="75"/>
      <c r="BP952" s="75"/>
      <c r="BQ952" s="75"/>
      <c r="BR952" s="75"/>
      <c r="BS952" s="75"/>
      <c r="BT952" s="75"/>
      <c r="BU952" s="75"/>
      <c r="BV952" s="75"/>
      <c r="BW952" s="75"/>
      <c r="BX952" s="75"/>
      <c r="BY952" s="75"/>
      <c r="BZ952" s="75"/>
      <c r="CA952" s="75"/>
      <c r="CB952" s="75"/>
    </row>
    <row r="953" spans="1:80" ht="9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  <c r="BF953" s="75"/>
      <c r="BG953" s="75"/>
      <c r="BH953" s="75"/>
      <c r="BI953" s="75"/>
      <c r="BJ953" s="75"/>
      <c r="BK953" s="75"/>
      <c r="BL953" s="75"/>
      <c r="BM953" s="75"/>
      <c r="BN953" s="75"/>
      <c r="BO953" s="75"/>
      <c r="BP953" s="75"/>
      <c r="BQ953" s="75"/>
      <c r="BR953" s="75"/>
      <c r="BS953" s="75"/>
      <c r="BT953" s="75"/>
      <c r="BU953" s="75"/>
      <c r="BV953" s="75"/>
      <c r="BW953" s="75"/>
      <c r="BX953" s="75"/>
      <c r="BY953" s="75"/>
      <c r="BZ953" s="75"/>
      <c r="CA953" s="75"/>
      <c r="CB953" s="75"/>
    </row>
    <row r="954" spans="1:80" ht="9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  <c r="BF954" s="75"/>
      <c r="BG954" s="75"/>
      <c r="BH954" s="75"/>
      <c r="BI954" s="75"/>
      <c r="BJ954" s="75"/>
      <c r="BK954" s="75"/>
      <c r="BL954" s="75"/>
      <c r="BM954" s="75"/>
      <c r="BN954" s="75"/>
      <c r="BO954" s="75"/>
      <c r="BP954" s="75"/>
      <c r="BQ954" s="75"/>
      <c r="BR954" s="75"/>
      <c r="BS954" s="75"/>
      <c r="BT954" s="75"/>
      <c r="BU954" s="75"/>
      <c r="BV954" s="75"/>
      <c r="BW954" s="75"/>
      <c r="BX954" s="75"/>
      <c r="BY954" s="75"/>
      <c r="BZ954" s="75"/>
      <c r="CA954" s="75"/>
      <c r="CB954" s="75"/>
    </row>
    <row r="955" spans="1:80" ht="9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75"/>
      <c r="AK955" s="75"/>
      <c r="AL955" s="75"/>
      <c r="AM955" s="75"/>
      <c r="AN955" s="75"/>
      <c r="AO955" s="75"/>
      <c r="AP955" s="75"/>
      <c r="AQ955" s="75"/>
      <c r="AR955" s="75"/>
      <c r="AS955" s="75"/>
      <c r="AT955" s="75"/>
      <c r="AU955" s="75"/>
      <c r="AV955" s="75"/>
      <c r="AW955" s="75"/>
      <c r="AX955" s="75"/>
      <c r="AY955" s="75"/>
      <c r="AZ955" s="75"/>
      <c r="BA955" s="75"/>
      <c r="BB955" s="75"/>
      <c r="BC955" s="75"/>
      <c r="BD955" s="75"/>
      <c r="BE955" s="75"/>
      <c r="BF955" s="75"/>
      <c r="BG955" s="75"/>
      <c r="BH955" s="75"/>
      <c r="BI955" s="75"/>
      <c r="BJ955" s="75"/>
      <c r="BK955" s="75"/>
      <c r="BL955" s="75"/>
      <c r="BM955" s="75"/>
      <c r="BN955" s="75"/>
      <c r="BO955" s="75"/>
      <c r="BP955" s="75"/>
      <c r="BQ955" s="75"/>
      <c r="BR955" s="75"/>
      <c r="BS955" s="75"/>
      <c r="BT955" s="75"/>
      <c r="BU955" s="75"/>
      <c r="BV955" s="75"/>
      <c r="BW955" s="75"/>
      <c r="BX955" s="75"/>
      <c r="BY955" s="75"/>
      <c r="BZ955" s="75"/>
      <c r="CA955" s="75"/>
      <c r="CB955" s="75"/>
    </row>
    <row r="956" spans="1:80" ht="9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  <c r="BF956" s="75"/>
      <c r="BG956" s="75"/>
      <c r="BH956" s="75"/>
      <c r="BI956" s="75"/>
      <c r="BJ956" s="75"/>
      <c r="BK956" s="75"/>
      <c r="BL956" s="75"/>
      <c r="BM956" s="75"/>
      <c r="BN956" s="75"/>
      <c r="BO956" s="75"/>
      <c r="BP956" s="75"/>
      <c r="BQ956" s="75"/>
      <c r="BR956" s="75"/>
      <c r="BS956" s="75"/>
      <c r="BT956" s="75"/>
      <c r="BU956" s="75"/>
      <c r="BV956" s="75"/>
      <c r="BW956" s="75"/>
      <c r="BX956" s="75"/>
      <c r="BY956" s="75"/>
      <c r="BZ956" s="75"/>
      <c r="CA956" s="75"/>
      <c r="CB956" s="75"/>
    </row>
    <row r="957" spans="1:80" ht="9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  <c r="BF957" s="75"/>
      <c r="BG957" s="75"/>
      <c r="BH957" s="75"/>
      <c r="BI957" s="75"/>
      <c r="BJ957" s="75"/>
      <c r="BK957" s="75"/>
      <c r="BL957" s="75"/>
      <c r="BM957" s="75"/>
      <c r="BN957" s="75"/>
      <c r="BO957" s="75"/>
      <c r="BP957" s="75"/>
      <c r="BQ957" s="75"/>
      <c r="BR957" s="75"/>
      <c r="BS957" s="75"/>
      <c r="BT957" s="75"/>
      <c r="BU957" s="75"/>
      <c r="BV957" s="75"/>
      <c r="BW957" s="75"/>
      <c r="BX957" s="75"/>
      <c r="BY957" s="75"/>
      <c r="BZ957" s="75"/>
      <c r="CA957" s="75"/>
      <c r="CB957" s="75"/>
    </row>
    <row r="958" spans="1:80" ht="9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  <c r="BF958" s="75"/>
      <c r="BG958" s="75"/>
      <c r="BH958" s="75"/>
      <c r="BI958" s="75"/>
      <c r="BJ958" s="75"/>
      <c r="BK958" s="75"/>
      <c r="BL958" s="75"/>
      <c r="BM958" s="75"/>
      <c r="BN958" s="75"/>
      <c r="BO958" s="75"/>
      <c r="BP958" s="75"/>
      <c r="BQ958" s="75"/>
      <c r="BR958" s="75"/>
      <c r="BS958" s="75"/>
      <c r="BT958" s="75"/>
      <c r="BU958" s="75"/>
      <c r="BV958" s="75"/>
      <c r="BW958" s="75"/>
      <c r="BX958" s="75"/>
      <c r="BY958" s="75"/>
      <c r="BZ958" s="75"/>
      <c r="CA958" s="75"/>
      <c r="CB958" s="75"/>
    </row>
    <row r="959" spans="1:80" ht="9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  <c r="BF959" s="75"/>
      <c r="BG959" s="75"/>
      <c r="BH959" s="75"/>
      <c r="BI959" s="75"/>
      <c r="BJ959" s="75"/>
      <c r="BK959" s="75"/>
      <c r="BL959" s="75"/>
      <c r="BM959" s="75"/>
      <c r="BN959" s="75"/>
      <c r="BO959" s="75"/>
      <c r="BP959" s="75"/>
      <c r="BQ959" s="75"/>
      <c r="BR959" s="75"/>
      <c r="BS959" s="75"/>
      <c r="BT959" s="75"/>
      <c r="BU959" s="75"/>
      <c r="BV959" s="75"/>
      <c r="BW959" s="75"/>
      <c r="BX959" s="75"/>
      <c r="BY959" s="75"/>
      <c r="BZ959" s="75"/>
      <c r="CA959" s="75"/>
      <c r="CB959" s="75"/>
    </row>
    <row r="960" spans="1:80" ht="9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  <c r="BF960" s="75"/>
      <c r="BG960" s="75"/>
      <c r="BH960" s="75"/>
      <c r="BI960" s="75"/>
      <c r="BJ960" s="75"/>
      <c r="BK960" s="75"/>
      <c r="BL960" s="75"/>
      <c r="BM960" s="75"/>
      <c r="BN960" s="75"/>
      <c r="BO960" s="75"/>
      <c r="BP960" s="75"/>
      <c r="BQ960" s="75"/>
      <c r="BR960" s="75"/>
      <c r="BS960" s="75"/>
      <c r="BT960" s="75"/>
      <c r="BU960" s="75"/>
      <c r="BV960" s="75"/>
      <c r="BW960" s="75"/>
      <c r="BX960" s="75"/>
      <c r="BY960" s="75"/>
      <c r="BZ960" s="75"/>
      <c r="CA960" s="75"/>
      <c r="CB960" s="75"/>
    </row>
    <row r="961" spans="1:80" ht="9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  <c r="BF961" s="75"/>
      <c r="BG961" s="75"/>
      <c r="BH961" s="75"/>
      <c r="BI961" s="75"/>
      <c r="BJ961" s="75"/>
      <c r="BK961" s="75"/>
      <c r="BL961" s="75"/>
      <c r="BM961" s="75"/>
      <c r="BN961" s="75"/>
      <c r="BO961" s="75"/>
      <c r="BP961" s="75"/>
      <c r="BQ961" s="75"/>
      <c r="BR961" s="75"/>
      <c r="BS961" s="75"/>
      <c r="BT961" s="75"/>
      <c r="BU961" s="75"/>
      <c r="BV961" s="75"/>
      <c r="BW961" s="75"/>
      <c r="BX961" s="75"/>
      <c r="BY961" s="75"/>
      <c r="BZ961" s="75"/>
      <c r="CA961" s="75"/>
      <c r="CB961" s="75"/>
    </row>
    <row r="962" spans="1:80" ht="9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5"/>
      <c r="BG962" s="75"/>
      <c r="BH962" s="75"/>
      <c r="BI962" s="75"/>
      <c r="BJ962" s="75"/>
      <c r="BK962" s="75"/>
      <c r="BL962" s="75"/>
      <c r="BM962" s="75"/>
      <c r="BN962" s="75"/>
      <c r="BO962" s="75"/>
      <c r="BP962" s="75"/>
      <c r="BQ962" s="75"/>
      <c r="BR962" s="75"/>
      <c r="BS962" s="75"/>
      <c r="BT962" s="75"/>
      <c r="BU962" s="75"/>
      <c r="BV962" s="75"/>
      <c r="BW962" s="75"/>
      <c r="BX962" s="75"/>
      <c r="BY962" s="75"/>
      <c r="BZ962" s="75"/>
      <c r="CA962" s="75"/>
      <c r="CB962" s="75"/>
    </row>
    <row r="963" spans="1:80" ht="9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  <c r="BF963" s="75"/>
      <c r="BG963" s="75"/>
      <c r="BH963" s="75"/>
      <c r="BI963" s="75"/>
      <c r="BJ963" s="75"/>
      <c r="BK963" s="75"/>
      <c r="BL963" s="75"/>
      <c r="BM963" s="75"/>
      <c r="BN963" s="75"/>
      <c r="BO963" s="75"/>
      <c r="BP963" s="75"/>
      <c r="BQ963" s="75"/>
      <c r="BR963" s="75"/>
      <c r="BS963" s="75"/>
      <c r="BT963" s="75"/>
      <c r="BU963" s="75"/>
      <c r="BV963" s="75"/>
      <c r="BW963" s="75"/>
      <c r="BX963" s="75"/>
      <c r="BY963" s="75"/>
      <c r="BZ963" s="75"/>
      <c r="CA963" s="75"/>
      <c r="CB963" s="75"/>
    </row>
    <row r="964" spans="1:80" ht="9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  <c r="AH964" s="75"/>
      <c r="AI964" s="75"/>
      <c r="AJ964" s="75"/>
      <c r="AK964" s="75"/>
      <c r="AL964" s="75"/>
      <c r="AM964" s="75"/>
      <c r="AN964" s="75"/>
      <c r="AO964" s="75"/>
      <c r="AP964" s="75"/>
      <c r="AQ964" s="75"/>
      <c r="AR964" s="75"/>
      <c r="AS964" s="75"/>
      <c r="AT964" s="75"/>
      <c r="AU964" s="75"/>
      <c r="AV964" s="75"/>
      <c r="AW964" s="75"/>
      <c r="AX964" s="75"/>
      <c r="AY964" s="75"/>
      <c r="AZ964" s="75"/>
      <c r="BA964" s="75"/>
      <c r="BB964" s="75"/>
      <c r="BC964" s="75"/>
      <c r="BD964" s="75"/>
      <c r="BE964" s="75"/>
      <c r="BF964" s="75"/>
      <c r="BG964" s="75"/>
      <c r="BH964" s="75"/>
      <c r="BI964" s="75"/>
      <c r="BJ964" s="75"/>
      <c r="BK964" s="75"/>
      <c r="BL964" s="75"/>
      <c r="BM964" s="75"/>
      <c r="BN964" s="75"/>
      <c r="BO964" s="75"/>
      <c r="BP964" s="75"/>
      <c r="BQ964" s="75"/>
      <c r="BR964" s="75"/>
      <c r="BS964" s="75"/>
      <c r="BT964" s="75"/>
      <c r="BU964" s="75"/>
      <c r="BV964" s="75"/>
      <c r="BW964" s="75"/>
      <c r="BX964" s="75"/>
      <c r="BY964" s="75"/>
      <c r="BZ964" s="75"/>
      <c r="CA964" s="75"/>
      <c r="CB964" s="75"/>
    </row>
    <row r="965" spans="1:80" ht="9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  <c r="BF965" s="75"/>
      <c r="BG965" s="75"/>
      <c r="BH965" s="75"/>
      <c r="BI965" s="75"/>
      <c r="BJ965" s="75"/>
      <c r="BK965" s="75"/>
      <c r="BL965" s="75"/>
      <c r="BM965" s="75"/>
      <c r="BN965" s="75"/>
      <c r="BO965" s="75"/>
      <c r="BP965" s="75"/>
      <c r="BQ965" s="75"/>
      <c r="BR965" s="75"/>
      <c r="BS965" s="75"/>
      <c r="BT965" s="75"/>
      <c r="BU965" s="75"/>
      <c r="BV965" s="75"/>
      <c r="BW965" s="75"/>
      <c r="BX965" s="75"/>
      <c r="BY965" s="75"/>
      <c r="BZ965" s="75"/>
      <c r="CA965" s="75"/>
      <c r="CB965" s="75"/>
    </row>
    <row r="966" spans="1:80" ht="9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  <c r="BF966" s="75"/>
      <c r="BG966" s="75"/>
      <c r="BH966" s="75"/>
      <c r="BI966" s="75"/>
      <c r="BJ966" s="75"/>
      <c r="BK966" s="75"/>
      <c r="BL966" s="75"/>
      <c r="BM966" s="75"/>
      <c r="BN966" s="75"/>
      <c r="BO966" s="75"/>
      <c r="BP966" s="75"/>
      <c r="BQ966" s="75"/>
      <c r="BR966" s="75"/>
      <c r="BS966" s="75"/>
      <c r="BT966" s="75"/>
      <c r="BU966" s="75"/>
      <c r="BV966" s="75"/>
      <c r="BW966" s="75"/>
      <c r="BX966" s="75"/>
      <c r="BY966" s="75"/>
      <c r="BZ966" s="75"/>
      <c r="CA966" s="75"/>
      <c r="CB966" s="75"/>
    </row>
    <row r="967" spans="1:80" ht="9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  <c r="BF967" s="75"/>
      <c r="BG967" s="75"/>
      <c r="BH967" s="75"/>
      <c r="BI967" s="75"/>
      <c r="BJ967" s="75"/>
      <c r="BK967" s="75"/>
      <c r="BL967" s="75"/>
      <c r="BM967" s="75"/>
      <c r="BN967" s="75"/>
      <c r="BO967" s="75"/>
      <c r="BP967" s="75"/>
      <c r="BQ967" s="75"/>
      <c r="BR967" s="75"/>
      <c r="BS967" s="75"/>
      <c r="BT967" s="75"/>
      <c r="BU967" s="75"/>
      <c r="BV967" s="75"/>
      <c r="BW967" s="75"/>
      <c r="BX967" s="75"/>
      <c r="BY967" s="75"/>
      <c r="BZ967" s="75"/>
      <c r="CA967" s="75"/>
      <c r="CB967" s="75"/>
    </row>
    <row r="968" spans="1:80" ht="9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  <c r="BF968" s="75"/>
      <c r="BG968" s="75"/>
      <c r="BH968" s="75"/>
      <c r="BI968" s="75"/>
      <c r="BJ968" s="75"/>
      <c r="BK968" s="75"/>
      <c r="BL968" s="75"/>
      <c r="BM968" s="75"/>
      <c r="BN968" s="75"/>
      <c r="BO968" s="75"/>
      <c r="BP968" s="75"/>
      <c r="BQ968" s="75"/>
      <c r="BR968" s="75"/>
      <c r="BS968" s="75"/>
      <c r="BT968" s="75"/>
      <c r="BU968" s="75"/>
      <c r="BV968" s="75"/>
      <c r="BW968" s="75"/>
      <c r="BX968" s="75"/>
      <c r="BY968" s="75"/>
      <c r="BZ968" s="75"/>
      <c r="CA968" s="75"/>
      <c r="CB968" s="75"/>
    </row>
    <row r="969" spans="1:80" ht="9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  <c r="BF969" s="75"/>
      <c r="BG969" s="75"/>
      <c r="BH969" s="75"/>
      <c r="BI969" s="75"/>
      <c r="BJ969" s="75"/>
      <c r="BK969" s="75"/>
      <c r="BL969" s="75"/>
      <c r="BM969" s="75"/>
      <c r="BN969" s="75"/>
      <c r="BO969" s="75"/>
      <c r="BP969" s="75"/>
      <c r="BQ969" s="75"/>
      <c r="BR969" s="75"/>
      <c r="BS969" s="75"/>
      <c r="BT969" s="75"/>
      <c r="BU969" s="75"/>
      <c r="BV969" s="75"/>
      <c r="BW969" s="75"/>
      <c r="BX969" s="75"/>
      <c r="BY969" s="75"/>
      <c r="BZ969" s="75"/>
      <c r="CA969" s="75"/>
      <c r="CB969" s="75"/>
    </row>
    <row r="970" spans="1:80" ht="9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  <c r="BF970" s="75"/>
      <c r="BG970" s="75"/>
      <c r="BH970" s="75"/>
      <c r="BI970" s="75"/>
      <c r="BJ970" s="75"/>
      <c r="BK970" s="75"/>
      <c r="BL970" s="75"/>
      <c r="BM970" s="75"/>
      <c r="BN970" s="75"/>
      <c r="BO970" s="75"/>
      <c r="BP970" s="75"/>
      <c r="BQ970" s="75"/>
      <c r="BR970" s="75"/>
      <c r="BS970" s="75"/>
      <c r="BT970" s="75"/>
      <c r="BU970" s="75"/>
      <c r="BV970" s="75"/>
      <c r="BW970" s="75"/>
      <c r="BX970" s="75"/>
      <c r="BY970" s="75"/>
      <c r="BZ970" s="75"/>
      <c r="CA970" s="75"/>
      <c r="CB970" s="75"/>
    </row>
    <row r="971" spans="1:80" ht="9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  <c r="BF971" s="75"/>
      <c r="BG971" s="75"/>
      <c r="BH971" s="75"/>
      <c r="BI971" s="75"/>
      <c r="BJ971" s="75"/>
      <c r="BK971" s="75"/>
      <c r="BL971" s="75"/>
      <c r="BM971" s="75"/>
      <c r="BN971" s="75"/>
      <c r="BO971" s="75"/>
      <c r="BP971" s="75"/>
      <c r="BQ971" s="75"/>
      <c r="BR971" s="75"/>
      <c r="BS971" s="75"/>
      <c r="BT971" s="75"/>
      <c r="BU971" s="75"/>
      <c r="BV971" s="75"/>
      <c r="BW971" s="75"/>
      <c r="BX971" s="75"/>
      <c r="BY971" s="75"/>
      <c r="BZ971" s="75"/>
      <c r="CA971" s="75"/>
      <c r="CB971" s="75"/>
    </row>
    <row r="972" spans="1:80" ht="9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5"/>
      <c r="BG972" s="75"/>
      <c r="BH972" s="75"/>
      <c r="BI972" s="75"/>
      <c r="BJ972" s="75"/>
      <c r="BK972" s="75"/>
      <c r="BL972" s="75"/>
      <c r="BM972" s="75"/>
      <c r="BN972" s="75"/>
      <c r="BO972" s="75"/>
      <c r="BP972" s="75"/>
      <c r="BQ972" s="75"/>
      <c r="BR972" s="75"/>
      <c r="BS972" s="75"/>
      <c r="BT972" s="75"/>
      <c r="BU972" s="75"/>
      <c r="BV972" s="75"/>
      <c r="BW972" s="75"/>
      <c r="BX972" s="75"/>
      <c r="BY972" s="75"/>
      <c r="BZ972" s="75"/>
      <c r="CA972" s="75"/>
      <c r="CB972" s="75"/>
    </row>
    <row r="973" spans="1:80" ht="9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  <c r="AG973" s="75"/>
      <c r="AH973" s="75"/>
      <c r="AI973" s="75"/>
      <c r="AJ973" s="75"/>
      <c r="AK973" s="75"/>
      <c r="AL973" s="75"/>
      <c r="AM973" s="75"/>
      <c r="AN973" s="75"/>
      <c r="AO973" s="75"/>
      <c r="AP973" s="75"/>
      <c r="AQ973" s="75"/>
      <c r="AR973" s="75"/>
      <c r="AS973" s="75"/>
      <c r="AT973" s="75"/>
      <c r="AU973" s="75"/>
      <c r="AV973" s="75"/>
      <c r="AW973" s="75"/>
      <c r="AX973" s="75"/>
      <c r="AY973" s="75"/>
      <c r="AZ973" s="75"/>
      <c r="BA973" s="75"/>
      <c r="BB973" s="75"/>
      <c r="BC973" s="75"/>
      <c r="BD973" s="75"/>
      <c r="BE973" s="75"/>
      <c r="BF973" s="75"/>
      <c r="BG973" s="75"/>
      <c r="BH973" s="75"/>
      <c r="BI973" s="75"/>
      <c r="BJ973" s="75"/>
      <c r="BK973" s="75"/>
      <c r="BL973" s="75"/>
      <c r="BM973" s="75"/>
      <c r="BN973" s="75"/>
      <c r="BO973" s="75"/>
      <c r="BP973" s="75"/>
      <c r="BQ973" s="75"/>
      <c r="BR973" s="75"/>
      <c r="BS973" s="75"/>
      <c r="BT973" s="75"/>
      <c r="BU973" s="75"/>
      <c r="BV973" s="75"/>
      <c r="BW973" s="75"/>
      <c r="BX973" s="75"/>
      <c r="BY973" s="75"/>
      <c r="BZ973" s="75"/>
      <c r="CA973" s="75"/>
      <c r="CB973" s="75"/>
    </row>
    <row r="974" spans="1:80" ht="9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  <c r="AG974" s="75"/>
      <c r="AH974" s="75"/>
      <c r="AI974" s="75"/>
      <c r="AJ974" s="75"/>
      <c r="AK974" s="75"/>
      <c r="AL974" s="75"/>
      <c r="AM974" s="75"/>
      <c r="AN974" s="75"/>
      <c r="AO974" s="75"/>
      <c r="AP974" s="75"/>
      <c r="AQ974" s="75"/>
      <c r="AR974" s="75"/>
      <c r="AS974" s="75"/>
      <c r="AT974" s="75"/>
      <c r="AU974" s="75"/>
      <c r="AV974" s="75"/>
      <c r="AW974" s="75"/>
      <c r="AX974" s="75"/>
      <c r="AY974" s="75"/>
      <c r="AZ974" s="75"/>
      <c r="BA974" s="75"/>
      <c r="BB974" s="75"/>
      <c r="BC974" s="75"/>
      <c r="BD974" s="75"/>
      <c r="BE974" s="75"/>
      <c r="BF974" s="75"/>
      <c r="BG974" s="75"/>
      <c r="BH974" s="75"/>
      <c r="BI974" s="75"/>
      <c r="BJ974" s="75"/>
      <c r="BK974" s="75"/>
      <c r="BL974" s="75"/>
      <c r="BM974" s="75"/>
      <c r="BN974" s="75"/>
      <c r="BO974" s="75"/>
      <c r="BP974" s="75"/>
      <c r="BQ974" s="75"/>
      <c r="BR974" s="75"/>
      <c r="BS974" s="75"/>
      <c r="BT974" s="75"/>
      <c r="BU974" s="75"/>
      <c r="BV974" s="75"/>
      <c r="BW974" s="75"/>
      <c r="BX974" s="75"/>
      <c r="BY974" s="75"/>
      <c r="BZ974" s="75"/>
      <c r="CA974" s="75"/>
      <c r="CB974" s="75"/>
    </row>
    <row r="975" spans="1:80" ht="9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  <c r="AG975" s="75"/>
      <c r="AH975" s="75"/>
      <c r="AI975" s="75"/>
      <c r="AJ975" s="75"/>
      <c r="AK975" s="75"/>
      <c r="AL975" s="75"/>
      <c r="AM975" s="75"/>
      <c r="AN975" s="75"/>
      <c r="AO975" s="75"/>
      <c r="AP975" s="75"/>
      <c r="AQ975" s="75"/>
      <c r="AR975" s="75"/>
      <c r="AS975" s="75"/>
      <c r="AT975" s="75"/>
      <c r="AU975" s="75"/>
      <c r="AV975" s="75"/>
      <c r="AW975" s="75"/>
      <c r="AX975" s="75"/>
      <c r="AY975" s="75"/>
      <c r="AZ975" s="75"/>
      <c r="BA975" s="75"/>
      <c r="BB975" s="75"/>
      <c r="BC975" s="75"/>
      <c r="BD975" s="75"/>
      <c r="BE975" s="75"/>
      <c r="BF975" s="75"/>
      <c r="BG975" s="75"/>
      <c r="BH975" s="75"/>
      <c r="BI975" s="75"/>
      <c r="BJ975" s="75"/>
      <c r="BK975" s="75"/>
      <c r="BL975" s="75"/>
      <c r="BM975" s="75"/>
      <c r="BN975" s="75"/>
      <c r="BO975" s="75"/>
      <c r="BP975" s="75"/>
      <c r="BQ975" s="75"/>
      <c r="BR975" s="75"/>
      <c r="BS975" s="75"/>
      <c r="BT975" s="75"/>
      <c r="BU975" s="75"/>
      <c r="BV975" s="75"/>
      <c r="BW975" s="75"/>
      <c r="BX975" s="75"/>
      <c r="BY975" s="75"/>
      <c r="BZ975" s="75"/>
      <c r="CA975" s="75"/>
      <c r="CB975" s="75"/>
    </row>
    <row r="976" spans="1:80" ht="9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  <c r="AG976" s="75"/>
      <c r="AH976" s="75"/>
      <c r="AI976" s="75"/>
      <c r="AJ976" s="75"/>
      <c r="AK976" s="75"/>
      <c r="AL976" s="75"/>
      <c r="AM976" s="75"/>
      <c r="AN976" s="75"/>
      <c r="AO976" s="75"/>
      <c r="AP976" s="75"/>
      <c r="AQ976" s="75"/>
      <c r="AR976" s="75"/>
      <c r="AS976" s="75"/>
      <c r="AT976" s="75"/>
      <c r="AU976" s="75"/>
      <c r="AV976" s="75"/>
      <c r="AW976" s="75"/>
      <c r="AX976" s="75"/>
      <c r="AY976" s="75"/>
      <c r="AZ976" s="75"/>
      <c r="BA976" s="75"/>
      <c r="BB976" s="75"/>
      <c r="BC976" s="75"/>
      <c r="BD976" s="75"/>
      <c r="BE976" s="75"/>
      <c r="BF976" s="75"/>
      <c r="BG976" s="75"/>
      <c r="BH976" s="75"/>
      <c r="BI976" s="75"/>
      <c r="BJ976" s="75"/>
      <c r="BK976" s="75"/>
      <c r="BL976" s="75"/>
      <c r="BM976" s="75"/>
      <c r="BN976" s="75"/>
      <c r="BO976" s="75"/>
      <c r="BP976" s="75"/>
      <c r="BQ976" s="75"/>
      <c r="BR976" s="75"/>
      <c r="BS976" s="75"/>
      <c r="BT976" s="75"/>
      <c r="BU976" s="75"/>
      <c r="BV976" s="75"/>
      <c r="BW976" s="75"/>
      <c r="BX976" s="75"/>
      <c r="BY976" s="75"/>
      <c r="BZ976" s="75"/>
      <c r="CA976" s="75"/>
      <c r="CB976" s="75"/>
    </row>
    <row r="977" spans="1:80" ht="9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  <c r="AH977" s="75"/>
      <c r="AI977" s="75"/>
      <c r="AJ977" s="75"/>
      <c r="AK977" s="75"/>
      <c r="AL977" s="75"/>
      <c r="AM977" s="75"/>
      <c r="AN977" s="75"/>
      <c r="AO977" s="75"/>
      <c r="AP977" s="75"/>
      <c r="AQ977" s="75"/>
      <c r="AR977" s="75"/>
      <c r="AS977" s="75"/>
      <c r="AT977" s="75"/>
      <c r="AU977" s="75"/>
      <c r="AV977" s="75"/>
      <c r="AW977" s="75"/>
      <c r="AX977" s="75"/>
      <c r="AY977" s="75"/>
      <c r="AZ977" s="75"/>
      <c r="BA977" s="75"/>
      <c r="BB977" s="75"/>
      <c r="BC977" s="75"/>
      <c r="BD977" s="75"/>
      <c r="BE977" s="75"/>
      <c r="BF977" s="75"/>
      <c r="BG977" s="75"/>
      <c r="BH977" s="75"/>
      <c r="BI977" s="75"/>
      <c r="BJ977" s="75"/>
      <c r="BK977" s="75"/>
      <c r="BL977" s="75"/>
      <c r="BM977" s="75"/>
      <c r="BN977" s="75"/>
      <c r="BO977" s="75"/>
      <c r="BP977" s="75"/>
      <c r="BQ977" s="75"/>
      <c r="BR977" s="75"/>
      <c r="BS977" s="75"/>
      <c r="BT977" s="75"/>
      <c r="BU977" s="75"/>
      <c r="BV977" s="75"/>
      <c r="BW977" s="75"/>
      <c r="BX977" s="75"/>
      <c r="BY977" s="75"/>
      <c r="BZ977" s="75"/>
      <c r="CA977" s="75"/>
      <c r="CB977" s="75"/>
    </row>
    <row r="978" spans="1:80" ht="9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  <c r="BF978" s="75"/>
      <c r="BG978" s="75"/>
      <c r="BH978" s="75"/>
      <c r="BI978" s="75"/>
      <c r="BJ978" s="75"/>
      <c r="BK978" s="75"/>
      <c r="BL978" s="75"/>
      <c r="BM978" s="75"/>
      <c r="BN978" s="75"/>
      <c r="BO978" s="75"/>
      <c r="BP978" s="75"/>
      <c r="BQ978" s="75"/>
      <c r="BR978" s="75"/>
      <c r="BS978" s="75"/>
      <c r="BT978" s="75"/>
      <c r="BU978" s="75"/>
      <c r="BV978" s="75"/>
      <c r="BW978" s="75"/>
      <c r="BX978" s="75"/>
      <c r="BY978" s="75"/>
      <c r="BZ978" s="75"/>
      <c r="CA978" s="75"/>
      <c r="CB978" s="75"/>
    </row>
    <row r="979" spans="1:80" ht="9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  <c r="BF979" s="75"/>
      <c r="BG979" s="75"/>
      <c r="BH979" s="75"/>
      <c r="BI979" s="75"/>
      <c r="BJ979" s="75"/>
      <c r="BK979" s="75"/>
      <c r="BL979" s="75"/>
      <c r="BM979" s="75"/>
      <c r="BN979" s="75"/>
      <c r="BO979" s="75"/>
      <c r="BP979" s="75"/>
      <c r="BQ979" s="75"/>
      <c r="BR979" s="75"/>
      <c r="BS979" s="75"/>
      <c r="BT979" s="75"/>
      <c r="BU979" s="75"/>
      <c r="BV979" s="75"/>
      <c r="BW979" s="75"/>
      <c r="BX979" s="75"/>
      <c r="BY979" s="75"/>
      <c r="BZ979" s="75"/>
      <c r="CA979" s="75"/>
      <c r="CB979" s="75"/>
    </row>
    <row r="980" spans="1:80" ht="9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  <c r="BF980" s="75"/>
      <c r="BG980" s="75"/>
      <c r="BH980" s="75"/>
      <c r="BI980" s="75"/>
      <c r="BJ980" s="75"/>
      <c r="BK980" s="75"/>
      <c r="BL980" s="75"/>
      <c r="BM980" s="75"/>
      <c r="BN980" s="75"/>
      <c r="BO980" s="75"/>
      <c r="BP980" s="75"/>
      <c r="BQ980" s="75"/>
      <c r="BR980" s="75"/>
      <c r="BS980" s="75"/>
      <c r="BT980" s="75"/>
      <c r="BU980" s="75"/>
      <c r="BV980" s="75"/>
      <c r="BW980" s="75"/>
      <c r="BX980" s="75"/>
      <c r="BY980" s="75"/>
      <c r="BZ980" s="75"/>
      <c r="CA980" s="75"/>
      <c r="CB980" s="75"/>
    </row>
    <row r="981" spans="1:80" ht="9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  <c r="BF981" s="75"/>
      <c r="BG981" s="75"/>
      <c r="BH981" s="75"/>
      <c r="BI981" s="75"/>
      <c r="BJ981" s="75"/>
      <c r="BK981" s="75"/>
      <c r="BL981" s="75"/>
      <c r="BM981" s="75"/>
      <c r="BN981" s="75"/>
      <c r="BO981" s="75"/>
      <c r="BP981" s="75"/>
      <c r="BQ981" s="75"/>
      <c r="BR981" s="75"/>
      <c r="BS981" s="75"/>
      <c r="BT981" s="75"/>
      <c r="BU981" s="75"/>
      <c r="BV981" s="75"/>
      <c r="BW981" s="75"/>
      <c r="BX981" s="75"/>
      <c r="BY981" s="75"/>
      <c r="BZ981" s="75"/>
      <c r="CA981" s="75"/>
      <c r="CB981" s="75"/>
    </row>
    <row r="982" spans="1:80" ht="9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  <c r="BF982" s="75"/>
      <c r="BG982" s="75"/>
      <c r="BH982" s="75"/>
      <c r="BI982" s="75"/>
      <c r="BJ982" s="75"/>
      <c r="BK982" s="75"/>
      <c r="BL982" s="75"/>
      <c r="BM982" s="75"/>
      <c r="BN982" s="75"/>
      <c r="BO982" s="75"/>
      <c r="BP982" s="75"/>
      <c r="BQ982" s="75"/>
      <c r="BR982" s="75"/>
      <c r="BS982" s="75"/>
      <c r="BT982" s="75"/>
      <c r="BU982" s="75"/>
      <c r="BV982" s="75"/>
      <c r="BW982" s="75"/>
      <c r="BX982" s="75"/>
      <c r="BY982" s="75"/>
      <c r="BZ982" s="75"/>
      <c r="CA982" s="75"/>
      <c r="CB982" s="75"/>
    </row>
    <row r="983" spans="1:80" ht="9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5"/>
      <c r="BG983" s="75"/>
      <c r="BH983" s="75"/>
      <c r="BI983" s="75"/>
      <c r="BJ983" s="75"/>
      <c r="BK983" s="75"/>
      <c r="BL983" s="75"/>
      <c r="BM983" s="75"/>
      <c r="BN983" s="75"/>
      <c r="BO983" s="75"/>
      <c r="BP983" s="75"/>
      <c r="BQ983" s="75"/>
      <c r="BR983" s="75"/>
      <c r="BS983" s="75"/>
      <c r="BT983" s="75"/>
      <c r="BU983" s="75"/>
      <c r="BV983" s="75"/>
      <c r="BW983" s="75"/>
      <c r="BX983" s="75"/>
      <c r="BY983" s="75"/>
      <c r="BZ983" s="75"/>
      <c r="CA983" s="75"/>
      <c r="CB983" s="75"/>
    </row>
    <row r="984" spans="1:80" ht="9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  <c r="AG984" s="75"/>
      <c r="AH984" s="75"/>
      <c r="AI984" s="75"/>
      <c r="AJ984" s="75"/>
      <c r="AK984" s="75"/>
      <c r="AL984" s="75"/>
      <c r="AM984" s="75"/>
      <c r="AN984" s="75"/>
      <c r="AO984" s="75"/>
      <c r="AP984" s="75"/>
      <c r="AQ984" s="75"/>
      <c r="AR984" s="75"/>
      <c r="AS984" s="75"/>
      <c r="AT984" s="75"/>
      <c r="AU984" s="75"/>
      <c r="AV984" s="75"/>
      <c r="AW984" s="75"/>
      <c r="AX984" s="75"/>
      <c r="AY984" s="75"/>
      <c r="AZ984" s="75"/>
      <c r="BA984" s="75"/>
      <c r="BB984" s="75"/>
      <c r="BC984" s="75"/>
      <c r="BD984" s="75"/>
      <c r="BE984" s="75"/>
      <c r="BF984" s="75"/>
      <c r="BG984" s="75"/>
      <c r="BH984" s="75"/>
      <c r="BI984" s="75"/>
      <c r="BJ984" s="75"/>
      <c r="BK984" s="75"/>
      <c r="BL984" s="75"/>
      <c r="BM984" s="75"/>
      <c r="BN984" s="75"/>
      <c r="BO984" s="75"/>
      <c r="BP984" s="75"/>
      <c r="BQ984" s="75"/>
      <c r="BR984" s="75"/>
      <c r="BS984" s="75"/>
      <c r="BT984" s="75"/>
      <c r="BU984" s="75"/>
      <c r="BV984" s="75"/>
      <c r="BW984" s="75"/>
      <c r="BX984" s="75"/>
      <c r="BY984" s="75"/>
      <c r="BZ984" s="75"/>
      <c r="CA984" s="75"/>
      <c r="CB984" s="75"/>
    </row>
    <row r="985" spans="1:80" ht="9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  <c r="AG985" s="75"/>
      <c r="AH985" s="75"/>
      <c r="AI985" s="75"/>
      <c r="AJ985" s="75"/>
      <c r="AK985" s="75"/>
      <c r="AL985" s="75"/>
      <c r="AM985" s="75"/>
      <c r="AN985" s="75"/>
      <c r="AO985" s="75"/>
      <c r="AP985" s="75"/>
      <c r="AQ985" s="75"/>
      <c r="AR985" s="75"/>
      <c r="AS985" s="75"/>
      <c r="AT985" s="75"/>
      <c r="AU985" s="75"/>
      <c r="AV985" s="75"/>
      <c r="AW985" s="75"/>
      <c r="AX985" s="75"/>
      <c r="AY985" s="75"/>
      <c r="AZ985" s="75"/>
      <c r="BA985" s="75"/>
      <c r="BB985" s="75"/>
      <c r="BC985" s="75"/>
      <c r="BD985" s="75"/>
      <c r="BE985" s="75"/>
      <c r="BF985" s="75"/>
      <c r="BG985" s="75"/>
      <c r="BH985" s="75"/>
      <c r="BI985" s="75"/>
      <c r="BJ985" s="75"/>
      <c r="BK985" s="75"/>
      <c r="BL985" s="75"/>
      <c r="BM985" s="75"/>
      <c r="BN985" s="75"/>
      <c r="BO985" s="75"/>
      <c r="BP985" s="75"/>
      <c r="BQ985" s="75"/>
      <c r="BR985" s="75"/>
      <c r="BS985" s="75"/>
      <c r="BT985" s="75"/>
      <c r="BU985" s="75"/>
      <c r="BV985" s="75"/>
      <c r="BW985" s="75"/>
      <c r="BX985" s="75"/>
      <c r="BY985" s="75"/>
      <c r="BZ985" s="75"/>
      <c r="CA985" s="75"/>
      <c r="CB985" s="75"/>
    </row>
    <row r="986" spans="1:80" ht="9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  <c r="AG986" s="75"/>
      <c r="AH986" s="75"/>
      <c r="AI986" s="75"/>
      <c r="AJ986" s="75"/>
      <c r="AK986" s="75"/>
      <c r="AL986" s="75"/>
      <c r="AM986" s="75"/>
      <c r="AN986" s="75"/>
      <c r="AO986" s="75"/>
      <c r="AP986" s="75"/>
      <c r="AQ986" s="75"/>
      <c r="AR986" s="75"/>
      <c r="AS986" s="75"/>
      <c r="AT986" s="75"/>
      <c r="AU986" s="75"/>
      <c r="AV986" s="75"/>
      <c r="AW986" s="75"/>
      <c r="AX986" s="75"/>
      <c r="AY986" s="75"/>
      <c r="AZ986" s="75"/>
      <c r="BA986" s="75"/>
      <c r="BB986" s="75"/>
      <c r="BC986" s="75"/>
      <c r="BD986" s="75"/>
      <c r="BE986" s="75"/>
      <c r="BF986" s="75"/>
      <c r="BG986" s="75"/>
      <c r="BH986" s="75"/>
      <c r="BI986" s="75"/>
      <c r="BJ986" s="75"/>
      <c r="BK986" s="75"/>
      <c r="BL986" s="75"/>
      <c r="BM986" s="75"/>
      <c r="BN986" s="75"/>
      <c r="BO986" s="75"/>
      <c r="BP986" s="75"/>
      <c r="BQ986" s="75"/>
      <c r="BR986" s="75"/>
      <c r="BS986" s="75"/>
      <c r="BT986" s="75"/>
      <c r="BU986" s="75"/>
      <c r="BV986" s="75"/>
      <c r="BW986" s="75"/>
      <c r="BX986" s="75"/>
      <c r="BY986" s="75"/>
      <c r="BZ986" s="75"/>
      <c r="CA986" s="75"/>
      <c r="CB986" s="75"/>
    </row>
    <row r="987" spans="1:80" ht="9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  <c r="AG987" s="75"/>
      <c r="AH987" s="75"/>
      <c r="AI987" s="75"/>
      <c r="AJ987" s="75"/>
      <c r="AK987" s="75"/>
      <c r="AL987" s="75"/>
      <c r="AM987" s="75"/>
      <c r="AN987" s="75"/>
      <c r="AO987" s="75"/>
      <c r="AP987" s="75"/>
      <c r="AQ987" s="75"/>
      <c r="AR987" s="75"/>
      <c r="AS987" s="75"/>
      <c r="AT987" s="75"/>
      <c r="AU987" s="75"/>
      <c r="AV987" s="75"/>
      <c r="AW987" s="75"/>
      <c r="AX987" s="75"/>
      <c r="AY987" s="75"/>
      <c r="AZ987" s="75"/>
      <c r="BA987" s="75"/>
      <c r="BB987" s="75"/>
      <c r="BC987" s="75"/>
      <c r="BD987" s="75"/>
      <c r="BE987" s="75"/>
      <c r="BF987" s="75"/>
      <c r="BG987" s="75"/>
      <c r="BH987" s="75"/>
      <c r="BI987" s="75"/>
      <c r="BJ987" s="75"/>
      <c r="BK987" s="75"/>
      <c r="BL987" s="75"/>
      <c r="BM987" s="75"/>
      <c r="BN987" s="75"/>
      <c r="BO987" s="75"/>
      <c r="BP987" s="75"/>
      <c r="BQ987" s="75"/>
      <c r="BR987" s="75"/>
      <c r="BS987" s="75"/>
      <c r="BT987" s="75"/>
      <c r="BU987" s="75"/>
      <c r="BV987" s="75"/>
      <c r="BW987" s="75"/>
      <c r="BX987" s="75"/>
      <c r="BY987" s="75"/>
      <c r="BZ987" s="75"/>
      <c r="CA987" s="75"/>
      <c r="CB987" s="75"/>
    </row>
    <row r="988" spans="1:80" ht="9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  <c r="BF988" s="75"/>
      <c r="BG988" s="75"/>
      <c r="BH988" s="75"/>
      <c r="BI988" s="75"/>
      <c r="BJ988" s="75"/>
      <c r="BK988" s="75"/>
      <c r="BL988" s="75"/>
      <c r="BM988" s="75"/>
      <c r="BN988" s="75"/>
      <c r="BO988" s="75"/>
      <c r="BP988" s="75"/>
      <c r="BQ988" s="75"/>
      <c r="BR988" s="75"/>
      <c r="BS988" s="75"/>
      <c r="BT988" s="75"/>
      <c r="BU988" s="75"/>
      <c r="BV988" s="75"/>
      <c r="BW988" s="75"/>
      <c r="BX988" s="75"/>
      <c r="BY988" s="75"/>
      <c r="BZ988" s="75"/>
      <c r="CA988" s="75"/>
      <c r="CB988" s="75"/>
    </row>
    <row r="989" spans="1:80" ht="9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  <c r="BF989" s="75"/>
      <c r="BG989" s="75"/>
      <c r="BH989" s="75"/>
      <c r="BI989" s="75"/>
      <c r="BJ989" s="75"/>
      <c r="BK989" s="75"/>
      <c r="BL989" s="75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</row>
    <row r="990" spans="1:80" ht="9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5"/>
      <c r="BG990" s="75"/>
      <c r="BH990" s="75"/>
      <c r="BI990" s="75"/>
      <c r="BJ990" s="75"/>
      <c r="BK990" s="75"/>
      <c r="BL990" s="75"/>
      <c r="BM990" s="75"/>
      <c r="BN990" s="75"/>
      <c r="BO990" s="75"/>
      <c r="BP990" s="75"/>
      <c r="BQ990" s="75"/>
      <c r="BR990" s="75"/>
      <c r="BS990" s="75"/>
      <c r="BT990" s="75"/>
      <c r="BU990" s="75"/>
      <c r="BV990" s="75"/>
      <c r="BW990" s="75"/>
      <c r="BX990" s="75"/>
      <c r="BY990" s="75"/>
      <c r="BZ990" s="75"/>
      <c r="CA990" s="75"/>
      <c r="CB990" s="75"/>
    </row>
    <row r="991" spans="1:80" ht="9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  <c r="BF991" s="75"/>
      <c r="BG991" s="75"/>
      <c r="BH991" s="75"/>
      <c r="BI991" s="75"/>
      <c r="BJ991" s="75"/>
      <c r="BK991" s="75"/>
      <c r="BL991" s="75"/>
      <c r="BM991" s="75"/>
      <c r="BN991" s="75"/>
      <c r="BO991" s="75"/>
      <c r="BP991" s="75"/>
      <c r="BQ991" s="75"/>
      <c r="BR991" s="75"/>
      <c r="BS991" s="75"/>
      <c r="BT991" s="75"/>
      <c r="BU991" s="75"/>
      <c r="BV991" s="75"/>
      <c r="BW991" s="75"/>
      <c r="BX991" s="75"/>
      <c r="BY991" s="75"/>
      <c r="BZ991" s="75"/>
      <c r="CA991" s="75"/>
      <c r="CB991" s="75"/>
    </row>
    <row r="992" spans="1:80" ht="9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</row>
    <row r="993" spans="1:80" ht="9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  <c r="AH993" s="75"/>
      <c r="AI993" s="75"/>
      <c r="AJ993" s="75"/>
      <c r="AK993" s="75"/>
      <c r="AL993" s="75"/>
      <c r="AM993" s="75"/>
      <c r="AN993" s="75"/>
      <c r="AO993" s="75"/>
      <c r="AP993" s="75"/>
      <c r="AQ993" s="75"/>
      <c r="AR993" s="75"/>
      <c r="AS993" s="75"/>
      <c r="AT993" s="75"/>
      <c r="AU993" s="75"/>
      <c r="AV993" s="75"/>
      <c r="AW993" s="75"/>
      <c r="AX993" s="75"/>
      <c r="AY993" s="75"/>
      <c r="AZ993" s="75"/>
      <c r="BA993" s="75"/>
      <c r="BB993" s="75"/>
      <c r="BC993" s="75"/>
      <c r="BD993" s="75"/>
      <c r="BE993" s="75"/>
      <c r="BF993" s="75"/>
      <c r="BG993" s="75"/>
      <c r="BH993" s="75"/>
      <c r="BI993" s="75"/>
      <c r="BJ993" s="75"/>
      <c r="BK993" s="75"/>
      <c r="BL993" s="75"/>
      <c r="BM993" s="75"/>
      <c r="BN993" s="75"/>
      <c r="BO993" s="75"/>
      <c r="BP993" s="75"/>
      <c r="BQ993" s="75"/>
      <c r="BR993" s="75"/>
      <c r="BS993" s="75"/>
      <c r="BT993" s="75"/>
      <c r="BU993" s="75"/>
      <c r="BV993" s="75"/>
      <c r="BW993" s="75"/>
      <c r="BX993" s="75"/>
      <c r="BY993" s="75"/>
      <c r="BZ993" s="75"/>
      <c r="CA993" s="75"/>
      <c r="CB993" s="75"/>
    </row>
    <row r="994" spans="1:80" ht="9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  <c r="AH994" s="75"/>
      <c r="AI994" s="75"/>
      <c r="AJ994" s="75"/>
      <c r="AK994" s="75"/>
      <c r="AL994" s="75"/>
      <c r="AM994" s="75"/>
      <c r="AN994" s="75"/>
      <c r="AO994" s="75"/>
      <c r="AP994" s="75"/>
      <c r="AQ994" s="75"/>
      <c r="AR994" s="75"/>
      <c r="AS994" s="75"/>
      <c r="AT994" s="75"/>
      <c r="AU994" s="75"/>
      <c r="AV994" s="75"/>
      <c r="AW994" s="75"/>
      <c r="AX994" s="75"/>
      <c r="AY994" s="75"/>
      <c r="AZ994" s="75"/>
      <c r="BA994" s="75"/>
      <c r="BB994" s="75"/>
      <c r="BC994" s="75"/>
      <c r="BD994" s="75"/>
      <c r="BE994" s="75"/>
      <c r="BF994" s="75"/>
      <c r="BG994" s="75"/>
      <c r="BH994" s="75"/>
      <c r="BI994" s="75"/>
      <c r="BJ994" s="75"/>
      <c r="BK994" s="75"/>
      <c r="BL994" s="75"/>
      <c r="BM994" s="75"/>
      <c r="BN994" s="75"/>
      <c r="BO994" s="75"/>
      <c r="BP994" s="75"/>
      <c r="BQ994" s="75"/>
      <c r="BR994" s="75"/>
      <c r="BS994" s="75"/>
      <c r="BT994" s="75"/>
      <c r="BU994" s="75"/>
      <c r="BV994" s="75"/>
      <c r="BW994" s="75"/>
      <c r="BX994" s="75"/>
      <c r="BY994" s="75"/>
      <c r="BZ994" s="75"/>
      <c r="CA994" s="75"/>
      <c r="CB994" s="75"/>
    </row>
    <row r="995" spans="1:80" ht="9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  <c r="AG995" s="75"/>
      <c r="AH995" s="75"/>
      <c r="AI995" s="75"/>
      <c r="AJ995" s="75"/>
      <c r="AK995" s="75"/>
      <c r="AL995" s="75"/>
      <c r="AM995" s="75"/>
      <c r="AN995" s="75"/>
      <c r="AO995" s="75"/>
      <c r="AP995" s="75"/>
      <c r="AQ995" s="75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5"/>
      <c r="BG995" s="75"/>
      <c r="BH995" s="75"/>
      <c r="BI995" s="75"/>
      <c r="BJ995" s="75"/>
      <c r="BK995" s="75"/>
      <c r="BL995" s="75"/>
      <c r="BM995" s="75"/>
      <c r="BN995" s="75"/>
      <c r="BO995" s="75"/>
      <c r="BP995" s="75"/>
      <c r="BQ995" s="75"/>
      <c r="BR995" s="75"/>
      <c r="BS995" s="75"/>
      <c r="BT995" s="75"/>
      <c r="BU995" s="75"/>
      <c r="BV995" s="75"/>
      <c r="BW995" s="75"/>
      <c r="BX995" s="75"/>
      <c r="BY995" s="75"/>
      <c r="BZ995" s="75"/>
      <c r="CA995" s="75"/>
      <c r="CB995" s="75"/>
    </row>
    <row r="996" spans="1:80" ht="9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  <c r="AG996" s="75"/>
      <c r="AH996" s="75"/>
      <c r="AI996" s="75"/>
      <c r="AJ996" s="75"/>
      <c r="AK996" s="75"/>
      <c r="AL996" s="75"/>
      <c r="AM996" s="75"/>
      <c r="AN996" s="75"/>
      <c r="AO996" s="75"/>
      <c r="AP996" s="75"/>
      <c r="AQ996" s="75"/>
      <c r="AR996" s="75"/>
      <c r="AS996" s="75"/>
      <c r="AT996" s="75"/>
      <c r="AU996" s="75"/>
      <c r="AV996" s="75"/>
      <c r="AW996" s="75"/>
      <c r="AX996" s="75"/>
      <c r="AY996" s="75"/>
      <c r="AZ996" s="75"/>
      <c r="BA996" s="75"/>
      <c r="BB996" s="75"/>
      <c r="BC996" s="75"/>
      <c r="BD996" s="75"/>
      <c r="BE996" s="75"/>
      <c r="BF996" s="75"/>
      <c r="BG996" s="75"/>
      <c r="BH996" s="75"/>
      <c r="BI996" s="75"/>
      <c r="BJ996" s="75"/>
      <c r="BK996" s="75"/>
      <c r="BL996" s="75"/>
      <c r="BM996" s="75"/>
      <c r="BN996" s="75"/>
      <c r="BO996" s="75"/>
      <c r="BP996" s="75"/>
      <c r="BQ996" s="75"/>
      <c r="BR996" s="75"/>
      <c r="BS996" s="75"/>
      <c r="BT996" s="75"/>
      <c r="BU996" s="75"/>
      <c r="BV996" s="75"/>
      <c r="BW996" s="75"/>
      <c r="BX996" s="75"/>
      <c r="BY996" s="75"/>
      <c r="BZ996" s="75"/>
      <c r="CA996" s="75"/>
      <c r="CB996" s="75"/>
    </row>
    <row r="997" spans="1:80" ht="9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  <c r="AG997" s="75"/>
      <c r="AH997" s="75"/>
      <c r="AI997" s="75"/>
      <c r="AJ997" s="75"/>
      <c r="AK997" s="75"/>
      <c r="AL997" s="75"/>
      <c r="AM997" s="75"/>
      <c r="AN997" s="75"/>
      <c r="AO997" s="75"/>
      <c r="AP997" s="75"/>
      <c r="AQ997" s="75"/>
      <c r="AR997" s="75"/>
      <c r="AS997" s="75"/>
      <c r="AT997" s="75"/>
      <c r="AU997" s="75"/>
      <c r="AV997" s="75"/>
      <c r="AW997" s="75"/>
      <c r="AX997" s="75"/>
      <c r="AY997" s="75"/>
      <c r="AZ997" s="75"/>
      <c r="BA997" s="75"/>
      <c r="BB997" s="75"/>
      <c r="BC997" s="75"/>
      <c r="BD997" s="75"/>
      <c r="BE997" s="75"/>
      <c r="BF997" s="75"/>
      <c r="BG997" s="75"/>
      <c r="BH997" s="75"/>
      <c r="BI997" s="75"/>
      <c r="BJ997" s="75"/>
      <c r="BK997" s="75"/>
      <c r="BL997" s="75"/>
      <c r="BM997" s="75"/>
      <c r="BN997" s="75"/>
      <c r="BO997" s="75"/>
      <c r="BP997" s="75"/>
      <c r="BQ997" s="75"/>
      <c r="BR997" s="75"/>
      <c r="BS997" s="75"/>
      <c r="BT997" s="75"/>
      <c r="BU997" s="75"/>
      <c r="BV997" s="75"/>
      <c r="BW997" s="75"/>
      <c r="BX997" s="75"/>
      <c r="BY997" s="75"/>
      <c r="BZ997" s="75"/>
      <c r="CA997" s="75"/>
      <c r="CB997" s="75"/>
    </row>
    <row r="998" spans="1:80" ht="9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  <c r="AG998" s="75"/>
      <c r="AH998" s="75"/>
      <c r="AI998" s="75"/>
      <c r="AJ998" s="75"/>
      <c r="AK998" s="75"/>
      <c r="AL998" s="75"/>
      <c r="AM998" s="75"/>
      <c r="AN998" s="75"/>
      <c r="AO998" s="75"/>
      <c r="AP998" s="75"/>
      <c r="AQ998" s="75"/>
      <c r="AR998" s="75"/>
      <c r="AS998" s="75"/>
      <c r="AT998" s="75"/>
      <c r="AU998" s="75"/>
      <c r="AV998" s="75"/>
      <c r="AW998" s="75"/>
      <c r="AX998" s="75"/>
      <c r="AY998" s="75"/>
      <c r="AZ998" s="75"/>
      <c r="BA998" s="75"/>
      <c r="BB998" s="75"/>
      <c r="BC998" s="75"/>
      <c r="BD998" s="75"/>
      <c r="BE998" s="75"/>
      <c r="BF998" s="75"/>
      <c r="BG998" s="75"/>
      <c r="BH998" s="75"/>
      <c r="BI998" s="75"/>
      <c r="BJ998" s="75"/>
      <c r="BK998" s="75"/>
      <c r="BL998" s="75"/>
      <c r="BM998" s="75"/>
      <c r="BN998" s="75"/>
      <c r="BO998" s="75"/>
      <c r="BP998" s="75"/>
      <c r="BQ998" s="75"/>
      <c r="BR998" s="75"/>
      <c r="BS998" s="75"/>
      <c r="BT998" s="75"/>
      <c r="BU998" s="75"/>
      <c r="BV998" s="75"/>
      <c r="BW998" s="75"/>
      <c r="BX998" s="75"/>
      <c r="BY998" s="75"/>
      <c r="BZ998" s="75"/>
      <c r="CA998" s="75"/>
      <c r="CB998" s="75"/>
    </row>
    <row r="999" spans="1:80" ht="9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  <c r="AG999" s="75"/>
      <c r="AH999" s="75"/>
      <c r="AI999" s="75"/>
      <c r="AJ999" s="75"/>
      <c r="AK999" s="75"/>
      <c r="AL999" s="75"/>
      <c r="AM999" s="75"/>
      <c r="AN999" s="75"/>
      <c r="AO999" s="75"/>
      <c r="AP999" s="75"/>
      <c r="AQ999" s="75"/>
      <c r="AR999" s="75"/>
      <c r="AS999" s="75"/>
      <c r="AT999" s="75"/>
      <c r="AU999" s="75"/>
      <c r="AV999" s="75"/>
      <c r="AW999" s="75"/>
      <c r="AX999" s="75"/>
      <c r="AY999" s="75"/>
      <c r="AZ999" s="75"/>
      <c r="BA999" s="75"/>
      <c r="BB999" s="75"/>
      <c r="BC999" s="75"/>
      <c r="BD999" s="75"/>
      <c r="BE999" s="75"/>
      <c r="BF999" s="75"/>
      <c r="BG999" s="75"/>
      <c r="BH999" s="75"/>
      <c r="BI999" s="75"/>
      <c r="BJ999" s="75"/>
      <c r="BK999" s="75"/>
      <c r="BL999" s="75"/>
      <c r="BM999" s="75"/>
      <c r="BN999" s="75"/>
      <c r="BO999" s="75"/>
      <c r="BP999" s="75"/>
      <c r="BQ999" s="75"/>
      <c r="BR999" s="75"/>
      <c r="BS999" s="75"/>
      <c r="BT999" s="75"/>
      <c r="BU999" s="75"/>
      <c r="BV999" s="75"/>
      <c r="BW999" s="75"/>
      <c r="BX999" s="75"/>
      <c r="BY999" s="75"/>
      <c r="BZ999" s="75"/>
      <c r="CA999" s="75"/>
      <c r="CB999" s="75"/>
    </row>
    <row r="1000" spans="1:80" ht="9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  <c r="AG1000" s="75"/>
      <c r="AH1000" s="75"/>
      <c r="AI1000" s="75"/>
      <c r="AJ1000" s="75"/>
      <c r="AK1000" s="75"/>
      <c r="AL1000" s="75"/>
      <c r="AM1000" s="75"/>
      <c r="AN1000" s="75"/>
      <c r="AO1000" s="75"/>
      <c r="AP1000" s="75"/>
      <c r="AQ1000" s="75"/>
      <c r="AR1000" s="75"/>
      <c r="AS1000" s="75"/>
      <c r="AT1000" s="75"/>
      <c r="AU1000" s="75"/>
      <c r="AV1000" s="75"/>
      <c r="AW1000" s="75"/>
      <c r="AX1000" s="75"/>
      <c r="AY1000" s="75"/>
      <c r="AZ1000" s="75"/>
      <c r="BA1000" s="75"/>
      <c r="BB1000" s="75"/>
      <c r="BC1000" s="75"/>
      <c r="BD1000" s="75"/>
      <c r="BE1000" s="75"/>
      <c r="BF1000" s="75"/>
      <c r="BG1000" s="75"/>
      <c r="BH1000" s="75"/>
      <c r="BI1000" s="75"/>
      <c r="BJ1000" s="75"/>
      <c r="BK1000" s="75"/>
      <c r="BL1000" s="75"/>
      <c r="BM1000" s="75"/>
      <c r="BN1000" s="75"/>
      <c r="BO1000" s="75"/>
      <c r="BP1000" s="75"/>
      <c r="BQ1000" s="75"/>
      <c r="BR1000" s="75"/>
      <c r="BS1000" s="75"/>
      <c r="BT1000" s="75"/>
      <c r="BU1000" s="75"/>
      <c r="BV1000" s="75"/>
      <c r="BW1000" s="75"/>
      <c r="BX1000" s="75"/>
      <c r="BY1000" s="75"/>
      <c r="BZ1000" s="75"/>
      <c r="CA1000" s="75"/>
      <c r="CB1000" s="75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</vt:i4>
      </vt:variant>
    </vt:vector>
  </HeadingPairs>
  <TitlesOfParts>
    <vt:vector size="15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IAs</vt:lpstr>
      <vt:lpstr>Prompts Usados</vt:lpstr>
      <vt:lpstr>Prompts Gerados</vt:lpstr>
      <vt:lpstr>Dados para Gráficos</vt:lpstr>
      <vt:lpstr>Dashboard</vt:lpstr>
      <vt:lpstr>Desc_Categorias</vt:lpstr>
      <vt:lpstr>Desc_Quantidades</vt:lpstr>
      <vt:lpstr>Desc_TabelaToda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2023-10-25T21:01:53Z</dcterms:modified>
</cp:coreProperties>
</file>