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krstic/Desktop/Track/Prescriptive Analytics/Assignment 1/"/>
    </mc:Choice>
  </mc:AlternateContent>
  <xr:revisionPtr revIDLastSave="0" documentId="13_ncr:1_{5AFFE1EE-2B40-A448-A240-5F8614D431A8}" xr6:coauthVersionLast="47" xr6:coauthVersionMax="47" xr10:uidLastSave="{00000000-0000-0000-0000-000000000000}"/>
  <bookViews>
    <workbookView xWindow="7960" yWindow="1220" windowWidth="20720" windowHeight="13280" activeTab="2" xr2:uid="{00000000-000D-0000-FFFF-FFFF00000000}"/>
  </bookViews>
  <sheets>
    <sheet name="Welte Fund" sheetId="1" state="hidden" r:id="rId1"/>
    <sheet name="Base model" sheetId="3" r:id="rId2"/>
    <sheet name="Answer Report 1" sheetId="4" r:id="rId3"/>
    <sheet name="Sensitivity Report 1" sheetId="2" r:id="rId4"/>
    <sheet name="Question 3" sheetId="6" r:id="rId5"/>
    <sheet name="Report Q3" sheetId="7" r:id="rId6"/>
    <sheet name="Sensitivity Q3" sheetId="8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1" hidden="1">'Base model'!$B$3:$B$7</definedName>
    <definedName name="solver_adj" localSheetId="4" hidden="1">'Question 3'!$B$3:$B$7</definedName>
    <definedName name="solver_adj" localSheetId="0" hidden="1">'Welte Fund'!$B$3:$B$4,'Welte Fund'!$B$7:$B$8,'Welte Fund'!$B$11</definedName>
    <definedName name="solver_cvg" localSheetId="1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4" hidden="1">2</definedName>
    <definedName name="solver_eng" localSheetId="0" hidden="1">2</definedName>
    <definedName name="solver_itr" localSheetId="1" hidden="1">2147483647</definedName>
    <definedName name="solver_itr" localSheetId="4" hidden="1">2147483647</definedName>
    <definedName name="solver_itr" localSheetId="0" hidden="1">2147483647</definedName>
    <definedName name="solver_lhs1" localSheetId="1" hidden="1">'Base model'!$B$10</definedName>
    <definedName name="solver_lhs1" localSheetId="4" hidden="1">'Question 3'!$B$10</definedName>
    <definedName name="solver_lhs1" localSheetId="0" hidden="1">'Welte Fund'!$B$11</definedName>
    <definedName name="solver_lhs2" localSheetId="1" hidden="1">'Base model'!$B$11</definedName>
    <definedName name="solver_lhs2" localSheetId="4" hidden="1">'Question 3'!$B$11</definedName>
    <definedName name="solver_lhs2" localSheetId="0" hidden="1">'Welte Fund'!$B$13</definedName>
    <definedName name="solver_lhs3" localSheetId="1" hidden="1">'Base model'!$B$12</definedName>
    <definedName name="solver_lhs3" localSheetId="4" hidden="1">'Question 3'!$B$12</definedName>
    <definedName name="solver_lhs3" localSheetId="0" hidden="1">'Welte Fund'!$B$4</definedName>
    <definedName name="solver_lhs4" localSheetId="1" hidden="1">'Base model'!$B$4</definedName>
    <definedName name="solver_lhs4" localSheetId="4" hidden="1">'Question 3'!$B$4</definedName>
    <definedName name="solver_lhs4" localSheetId="0" hidden="1">'Welte Fund'!$B$5</definedName>
    <definedName name="solver_lhs5" localSheetId="1" hidden="1">'Base model'!$B$7</definedName>
    <definedName name="solver_lhs5" localSheetId="4" hidden="1">'Question 3'!$B$7</definedName>
    <definedName name="solver_lhs5" localSheetId="0" hidden="1">'Welte Fund'!$B$9</definedName>
    <definedName name="solver_lin" localSheetId="1" hidden="1">1</definedName>
    <definedName name="solver_lin" localSheetId="4" hidden="1">1</definedName>
    <definedName name="solver_lin" localSheetId="0" hidden="1">1</definedName>
    <definedName name="solver_mip" localSheetId="1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0" hidden="1">2147483647</definedName>
    <definedName name="solver_num" localSheetId="1" hidden="1">5</definedName>
    <definedName name="solver_num" localSheetId="4" hidden="1">3</definedName>
    <definedName name="solver_num" localSheetId="0" hidden="1">5</definedName>
    <definedName name="solver_opt" localSheetId="1" hidden="1">'Base model'!$E$12</definedName>
    <definedName name="solver_opt" localSheetId="4" hidden="1">'Question 3'!$E$12</definedName>
    <definedName name="solver_opt" localSheetId="0" hidden="1">'Welte Fund'!$E$13</definedName>
    <definedName name="solver_pre" localSheetId="1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0" hidden="1">1</definedName>
    <definedName name="solver_rel1" localSheetId="1" hidden="1">1</definedName>
    <definedName name="solver_rel1" localSheetId="4" hidden="1">1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0" hidden="1">1</definedName>
    <definedName name="solver_rel3" localSheetId="1" hidden="1">1</definedName>
    <definedName name="solver_rel3" localSheetId="4" hidden="1">1</definedName>
    <definedName name="solver_rel3" localSheetId="0" hidden="1">1</definedName>
    <definedName name="solver_rel4" localSheetId="1" hidden="1">1</definedName>
    <definedName name="solver_rel4" localSheetId="4" hidden="1">1</definedName>
    <definedName name="solver_rel4" localSheetId="0" hidden="1">1</definedName>
    <definedName name="solver_rel5" localSheetId="1" hidden="1">3</definedName>
    <definedName name="solver_rel5" localSheetId="4" hidden="1">3</definedName>
    <definedName name="solver_rel5" localSheetId="0" hidden="1">1</definedName>
    <definedName name="solver_rhs1" localSheetId="1" hidden="1">'Base model'!$C$10</definedName>
    <definedName name="solver_rhs1" localSheetId="4" hidden="1">'Question 3'!$C$10</definedName>
    <definedName name="solver_rhs1" localSheetId="0" hidden="1">'Welte Fund'!$C$11</definedName>
    <definedName name="solver_rhs2" localSheetId="1" hidden="1">'Base model'!$C$11</definedName>
    <definedName name="solver_rhs2" localSheetId="4" hidden="1">'Question 3'!$C$11</definedName>
    <definedName name="solver_rhs2" localSheetId="0" hidden="1">'Welte Fund'!$C$13</definedName>
    <definedName name="solver_rhs3" localSheetId="1" hidden="1">'Base model'!$C$12</definedName>
    <definedName name="solver_rhs3" localSheetId="4" hidden="1">'Question 3'!$C$12</definedName>
    <definedName name="solver_rhs3" localSheetId="0" hidden="1">'Welte Fund'!$C$4</definedName>
    <definedName name="solver_rhs4" localSheetId="1" hidden="1">'Base model'!$C$4</definedName>
    <definedName name="solver_rhs4" localSheetId="4" hidden="1">'Question 3'!$C$4</definedName>
    <definedName name="solver_rhs4" localSheetId="0" hidden="1">'Welte Fund'!$C$5</definedName>
    <definedName name="solver_rhs5" localSheetId="1" hidden="1">'Base model'!$C$7</definedName>
    <definedName name="solver_rhs5" localSheetId="4" hidden="1">'Question 3'!$C$7</definedName>
    <definedName name="solver_rhs5" localSheetId="0" hidden="1">'Welte Fund'!$C$9</definedName>
    <definedName name="solver_rlx" localSheetId="1" hidden="1">1</definedName>
    <definedName name="solver_rlx" localSheetId="4" hidden="1">1</definedName>
    <definedName name="solver_rlx" localSheetId="0" hidden="1">1</definedName>
    <definedName name="solver_rsd" localSheetId="1" hidden="1">0</definedName>
    <definedName name="solver_rsd" localSheetId="4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0" hidden="1">0.01</definedName>
    <definedName name="solver_typ" localSheetId="1" hidden="1">1</definedName>
    <definedName name="solver_typ" localSheetId="4" hidden="1">1</definedName>
    <definedName name="solver_typ" localSheetId="0" hidden="1">1</definedName>
    <definedName name="solver_val" localSheetId="1" hidden="1">0</definedName>
    <definedName name="solver_val" localSheetId="4" hidden="1">0</definedName>
    <definedName name="solver_val" localSheetId="0" hidden="1">0</definedName>
    <definedName name="solver_ver" localSheetId="1" hidden="1">2</definedName>
    <definedName name="solver_ver" localSheetId="4" hidden="1">2</definedName>
    <definedName name="solver_ver" localSheetId="0" hidden="1">2</definedName>
  </definedName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6" l="1"/>
  <c r="E3" i="6"/>
  <c r="E4" i="6"/>
  <c r="E10" i="6"/>
  <c r="E5" i="6"/>
  <c r="E6" i="6"/>
  <c r="E11" i="6"/>
  <c r="E7" i="6"/>
  <c r="E12" i="6"/>
  <c r="B11" i="6"/>
  <c r="B10" i="6"/>
  <c r="B12" i="6"/>
  <c r="B10" i="3"/>
  <c r="C4" i="3"/>
  <c r="F12" i="3"/>
  <c r="E3" i="3"/>
  <c r="E10" i="3"/>
  <c r="E11" i="3"/>
  <c r="E12" i="3"/>
  <c r="E4" i="3"/>
  <c r="E5" i="3"/>
  <c r="E6" i="3"/>
  <c r="E7" i="3"/>
  <c r="B11" i="3"/>
  <c r="C7" i="3"/>
  <c r="B12" i="3"/>
  <c r="E5" i="1"/>
  <c r="E3" i="1"/>
  <c r="E4" i="1"/>
  <c r="B5" i="1"/>
  <c r="C4" i="1"/>
  <c r="B9" i="1"/>
  <c r="C11" i="1"/>
  <c r="E7" i="1"/>
  <c r="E8" i="1"/>
  <c r="E9" i="1"/>
  <c r="E11" i="1"/>
  <c r="E13" i="1"/>
  <c r="B13" i="1"/>
</calcChain>
</file>

<file path=xl/sharedStrings.xml><?xml version="1.0" encoding="utf-8"?>
<sst xmlns="http://schemas.openxmlformats.org/spreadsheetml/2006/main" count="266" uniqueCount="90">
  <si>
    <t>Welte Mutual Funds Plc.</t>
  </si>
  <si>
    <t>(in GBP mm)</t>
  </si>
  <si>
    <t>Investment</t>
  </si>
  <si>
    <t>Limit</t>
  </si>
  <si>
    <t>Return</t>
  </si>
  <si>
    <t>Atlantic Oil (A)</t>
  </si>
  <si>
    <t>Pacific Oil (P)</t>
  </si>
  <si>
    <t>Total Oil Industry</t>
  </si>
  <si>
    <t>Midewest Steel (M)</t>
  </si>
  <si>
    <t>Huber Steel (H)</t>
  </si>
  <si>
    <t>Total Steel Industry</t>
  </si>
  <si>
    <t>Govt Bonds (G)</t>
  </si>
  <si>
    <t>Total</t>
  </si>
  <si>
    <t>Microsoft Excel 16.74 Sensitivity Report</t>
  </si>
  <si>
    <t>Worksheet: [WF.xlsx]Welte Fund</t>
  </si>
  <si>
    <t>Report Created: 03.07.23 16:35:16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</si>
  <si>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</si>
  <si>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</si>
  <si>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</si>
  <si>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</si>
  <si>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</si>
  <si>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</si>
  <si>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</si>
  <si>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</si>
  <si>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</si>
  <si>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</si>
  <si>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</si>
  <si>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</si>
  <si>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</si>
  <si>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</si>
  <si>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</si>
  <si>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</si>
  <si>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</si>
  <si>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$B$3</t>
  </si>
  <si>
    <t>Atlantic Oil (A) Investment</t>
  </si>
  <si>
    <t>$B$4</t>
  </si>
  <si>
    <t>Pacific Oil (P) Investment</t>
  </si>
  <si>
    <t>$B$7</t>
  </si>
  <si>
    <t>Midewest Steel (M) Investment</t>
  </si>
  <si>
    <t>$B$8</t>
  </si>
  <si>
    <t>Huber Steel (H) Investment</t>
  </si>
  <si>
    <t>$B$11</t>
  </si>
  <si>
    <t>Govt Bonds (G) Investment</t>
  </si>
  <si>
    <t>$B$13</t>
  </si>
  <si>
    <t>Total Investment</t>
  </si>
  <si>
    <t>$B$5</t>
  </si>
  <si>
    <t>Total Oil Industry Investment</t>
  </si>
  <si>
    <t>$B$9</t>
  </si>
  <si>
    <t>Total Steel Industry Investment</t>
  </si>
  <si>
    <t>Added constraint</t>
  </si>
  <si>
    <t>Return [$]</t>
  </si>
  <si>
    <t>Return [%]</t>
  </si>
  <si>
    <t>Total invest</t>
  </si>
  <si>
    <t>Microsoft Excel 16.74 Answer Report</t>
  </si>
  <si>
    <t>Worksheet: [WF.xlsx]Welte Fund better layout</t>
  </si>
  <si>
    <t>Report Created: 03.07.23 16:43:38</t>
  </si>
  <si>
    <t>Result: Solver found a solution.  All constraints and optimality conditions are satisfied.</t>
  </si>
  <si>
    <t>Solver Engine</t>
  </si>
  <si>
    <t>Engine: Simplex LP</t>
  </si>
  <si>
    <t>Solution Time: 8590376,7 Seconds.</t>
  </si>
  <si>
    <t>Iterations: 4 Subproblems: 0</t>
  </si>
  <si>
    <t>Solver Options</t>
  </si>
  <si>
    <t>Max Time Unlimited, Iterations Unlimited, Precision 0,000001</t>
  </si>
  <si>
    <t>Max Subproblems Unlimited, Max Integer Sols Unlimited, Integer Tolerance 1%, Solve Without Integer Constraints,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</si>
  <si>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</si>
  <si>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</si>
  <si>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</si>
  <si>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</si>
  <si>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</si>
  <si>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</si>
  <si>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</si>
  <si>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</si>
  <si>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$E$12</t>
  </si>
  <si>
    <t>Total invest Return [$]</t>
  </si>
  <si>
    <t>Contin</t>
  </si>
  <si>
    <t>$B$6</t>
  </si>
  <si>
    <t>$B$10</t>
  </si>
  <si>
    <t>$B$10&lt;=$C$10</t>
  </si>
  <si>
    <t>Binding</t>
  </si>
  <si>
    <t>$B$11&lt;=$C$11</t>
  </si>
  <si>
    <t>Not Binding</t>
  </si>
  <si>
    <t>$B$12</t>
  </si>
  <si>
    <t>Total invest Investment</t>
  </si>
  <si>
    <t>$B$12&lt;=$C$12</t>
  </si>
  <si>
    <t>$B$4&lt;=$C$4</t>
  </si>
  <si>
    <t>$B$7&gt;=$C$7</t>
  </si>
  <si>
    <t>Worksheet: [WF.xlsx]Question 3</t>
  </si>
  <si>
    <t>Report Created: 03.07.23 17:12:28</t>
  </si>
  <si>
    <t>Solution Time: 8590261,355 Seconds.</t>
  </si>
  <si>
    <t>Iterations: 3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</si>
</sst>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5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8" fillId="0" borderId="0" xfId="0" applyFont="1"/>
    <xf numFmtId="0" fontId="7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9" fontId="0" fillId="0" borderId="0" xfId="1" applyFont="1"/>
    <xf numFmtId="0" fontId="1" fillId="0" borderId="0" xfId="0" applyFont="1" applyFill="1" applyAlignment="1">
      <alignment horizontal="right"/>
    </xf>
    <xf numFmtId="164" fontId="0" fillId="0" borderId="0" xfId="1" applyNumberFormat="1" applyFont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50" workbookViewId="0">
      <selection activeCell="H14" sqref="H14"/>
    </sheetView>
  </sheetViews>
  <sheetFormatPr baseColWidth="10" defaultColWidth="8.83203125" defaultRowHeight="15" x14ac:dyDescent="0.2"/>
  <cols>
    <col min="1" max="1" width="23.1640625" bestFit="1" customWidth="1"/>
    <col min="2" max="2" width="10" bestFit="1" customWidth="1"/>
    <col min="3" max="3" width="5.83203125" customWidth="1"/>
    <col min="4" max="4" width="10.33203125" bestFit="1" customWidth="1"/>
    <col min="5" max="5" width="11.5" bestFit="1" customWidth="1"/>
    <col min="6" max="6" width="14.1640625" bestFit="1" customWidth="1"/>
  </cols>
  <sheetData>
    <row r="1" spans="1:6" x14ac:dyDescent="0.2">
      <c r="A1" s="1" t="s">
        <v>0</v>
      </c>
      <c r="F1" s="16" t="s">
        <v>49</v>
      </c>
    </row>
    <row r="2" spans="1:6" x14ac:dyDescent="0.2">
      <c r="A2" s="2" t="s">
        <v>1</v>
      </c>
      <c r="B2" s="1" t="s">
        <v>2</v>
      </c>
      <c r="C2" s="1" t="s">
        <v>3</v>
      </c>
      <c r="D2" s="1" t="s">
        <v>51</v>
      </c>
      <c r="E2" s="1" t="s">
        <v>50</v>
      </c>
    </row>
    <row r="3" spans="1:6" x14ac:dyDescent="0.2">
      <c r="A3" t="s">
        <v>5</v>
      </c>
      <c r="B3" s="3">
        <v>20</v>
      </c>
      <c r="C3" s="3"/>
      <c r="D3" s="4">
        <v>7.2999999999999995E-2</v>
      </c>
      <c r="E3" s="5">
        <f>+D3*B3</f>
        <v>1.46</v>
      </c>
    </row>
    <row r="4" spans="1:6" x14ac:dyDescent="0.2">
      <c r="A4" t="s">
        <v>6</v>
      </c>
      <c r="B4" s="3">
        <v>30</v>
      </c>
      <c r="C4" s="17">
        <f>0.6*B5</f>
        <v>30</v>
      </c>
      <c r="D4" s="4">
        <v>0.10299999999999999</v>
      </c>
      <c r="E4" s="5">
        <f>+D4*B4</f>
        <v>3.09</v>
      </c>
    </row>
    <row r="5" spans="1:6" x14ac:dyDescent="0.2">
      <c r="A5" s="6" t="s">
        <v>7</v>
      </c>
      <c r="B5">
        <f>+SUM(B3:B4)</f>
        <v>50</v>
      </c>
      <c r="C5" s="14">
        <v>50</v>
      </c>
      <c r="D5" s="8"/>
      <c r="E5">
        <f>+SUM(E3:E4)</f>
        <v>4.55</v>
      </c>
    </row>
    <row r="6" spans="1:6" x14ac:dyDescent="0.2">
      <c r="C6" s="6"/>
      <c r="D6" s="8"/>
    </row>
    <row r="7" spans="1:6" x14ac:dyDescent="0.2">
      <c r="A7" t="s">
        <v>8</v>
      </c>
      <c r="B7" s="3">
        <v>0</v>
      </c>
      <c r="C7" s="15"/>
      <c r="D7" s="4">
        <v>6.4000000000000001E-2</v>
      </c>
      <c r="E7" s="5">
        <f>+D7*B7</f>
        <v>0</v>
      </c>
    </row>
    <row r="8" spans="1:6" x14ac:dyDescent="0.2">
      <c r="A8" t="s">
        <v>9</v>
      </c>
      <c r="B8" s="3">
        <v>40</v>
      </c>
      <c r="C8" s="15"/>
      <c r="D8" s="4">
        <v>7.4999999999999997E-2</v>
      </c>
      <c r="E8" s="5">
        <f>+D8*B8</f>
        <v>3</v>
      </c>
    </row>
    <row r="9" spans="1:6" x14ac:dyDescent="0.2">
      <c r="A9" s="6" t="s">
        <v>10</v>
      </c>
      <c r="B9">
        <f>+SUM(B7:B8)</f>
        <v>40</v>
      </c>
      <c r="C9" s="14">
        <v>50</v>
      </c>
      <c r="D9" s="8"/>
      <c r="E9">
        <f>+SUM(E7:E8)</f>
        <v>3</v>
      </c>
    </row>
    <row r="10" spans="1:6" x14ac:dyDescent="0.2">
      <c r="C10" s="6"/>
      <c r="D10" s="8"/>
    </row>
    <row r="11" spans="1:6" x14ac:dyDescent="0.2">
      <c r="A11" t="s">
        <v>11</v>
      </c>
      <c r="B11" s="3">
        <v>10</v>
      </c>
      <c r="C11" s="17">
        <f>0.25*B9</f>
        <v>10</v>
      </c>
      <c r="D11" s="4">
        <v>4.4999999999999998E-2</v>
      </c>
      <c r="E11" s="5">
        <f>+D11*B11</f>
        <v>0.44999999999999996</v>
      </c>
    </row>
    <row r="13" spans="1:6" x14ac:dyDescent="0.2">
      <c r="A13" s="6" t="s">
        <v>12</v>
      </c>
      <c r="B13">
        <f>+B11+B9+B5</f>
        <v>100</v>
      </c>
      <c r="C13" s="7">
        <v>100</v>
      </c>
      <c r="E13" s="9">
        <f>+E5+E9+E11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11EB-AAF5-4A42-AA96-B64CF90BCB61}">
  <dimension ref="A1:G12"/>
  <sheetViews>
    <sheetView zoomScaleNormal="150" workbookViewId="0">
      <selection activeCell="B22" sqref="B22"/>
    </sheetView>
  </sheetViews>
  <sheetFormatPr baseColWidth="10" defaultColWidth="8.83203125" defaultRowHeight="15" x14ac:dyDescent="0.2"/>
  <cols>
    <col min="1" max="1" width="23.1640625" bestFit="1" customWidth="1"/>
    <col min="2" max="2" width="10" bestFit="1" customWidth="1"/>
    <col min="3" max="3" width="5.83203125" customWidth="1"/>
    <col min="4" max="4" width="10.33203125" bestFit="1" customWidth="1"/>
    <col min="5" max="5" width="11.5" bestFit="1" customWidth="1"/>
    <col min="6" max="6" width="14.1640625" bestFit="1" customWidth="1"/>
  </cols>
  <sheetData>
    <row r="1" spans="1:7" x14ac:dyDescent="0.2">
      <c r="A1" s="1" t="s">
        <v>0</v>
      </c>
      <c r="F1" s="16" t="s">
        <v>49</v>
      </c>
    </row>
    <row r="2" spans="1:7" x14ac:dyDescent="0.2">
      <c r="A2" s="2" t="s">
        <v>1</v>
      </c>
      <c r="B2" s="1" t="s">
        <v>2</v>
      </c>
      <c r="C2" s="1" t="s">
        <v>3</v>
      </c>
      <c r="D2" s="1" t="s">
        <v>51</v>
      </c>
      <c r="E2" s="1" t="s">
        <v>50</v>
      </c>
    </row>
    <row r="3" spans="1:7" x14ac:dyDescent="0.2">
      <c r="A3" t="s">
        <v>5</v>
      </c>
      <c r="B3" s="3">
        <v>20</v>
      </c>
      <c r="C3" s="3"/>
      <c r="D3" s="4">
        <v>7.2999999999999995E-2</v>
      </c>
      <c r="E3" s="5">
        <f>+D3*B3</f>
        <v>1.46</v>
      </c>
    </row>
    <row r="4" spans="1:7" x14ac:dyDescent="0.2">
      <c r="A4" t="s">
        <v>6</v>
      </c>
      <c r="B4" s="3">
        <v>30</v>
      </c>
      <c r="C4" s="17">
        <f>0.6*B10</f>
        <v>30</v>
      </c>
      <c r="D4" s="4">
        <v>0.10299999999999999</v>
      </c>
      <c r="E4" s="5">
        <f>+D4*B4</f>
        <v>3.09</v>
      </c>
    </row>
    <row r="5" spans="1:7" x14ac:dyDescent="0.2">
      <c r="A5" t="s">
        <v>8</v>
      </c>
      <c r="B5" s="3">
        <v>0</v>
      </c>
      <c r="C5" s="15"/>
      <c r="D5" s="4">
        <v>6.4000000000000001E-2</v>
      </c>
      <c r="E5" s="5">
        <f>+D5*B5</f>
        <v>0</v>
      </c>
    </row>
    <row r="6" spans="1:7" x14ac:dyDescent="0.2">
      <c r="A6" t="s">
        <v>9</v>
      </c>
      <c r="B6" s="3">
        <v>40</v>
      </c>
      <c r="C6" s="15"/>
      <c r="D6" s="4">
        <v>7.4999999999999997E-2</v>
      </c>
      <c r="E6" s="5">
        <f>+D6*B6</f>
        <v>3</v>
      </c>
    </row>
    <row r="7" spans="1:7" x14ac:dyDescent="0.2">
      <c r="A7" t="s">
        <v>11</v>
      </c>
      <c r="B7" s="3">
        <v>10</v>
      </c>
      <c r="C7" s="17">
        <f>0.25*B11</f>
        <v>10</v>
      </c>
      <c r="D7" s="4">
        <v>4.4999999999999998E-2</v>
      </c>
      <c r="E7" s="5">
        <f>+D7*B7</f>
        <v>0.44999999999999996</v>
      </c>
    </row>
    <row r="8" spans="1:7" x14ac:dyDescent="0.2">
      <c r="B8" s="3"/>
      <c r="C8" s="4"/>
      <c r="D8" s="4"/>
      <c r="E8" s="5"/>
    </row>
    <row r="9" spans="1:7" x14ac:dyDescent="0.2">
      <c r="A9" s="18" t="s">
        <v>28</v>
      </c>
      <c r="B9" s="3"/>
      <c r="C9" s="4"/>
      <c r="D9" s="4"/>
      <c r="E9" s="5"/>
    </row>
    <row r="10" spans="1:7" x14ac:dyDescent="0.2">
      <c r="A10" s="6" t="s">
        <v>7</v>
      </c>
      <c r="B10">
        <f>+SUM(B3:B4)</f>
        <v>50</v>
      </c>
      <c r="C10" s="14">
        <v>50</v>
      </c>
      <c r="D10" s="8"/>
      <c r="E10">
        <f>+SUM(E3:E4)</f>
        <v>4.55</v>
      </c>
    </row>
    <row r="11" spans="1:7" x14ac:dyDescent="0.2">
      <c r="A11" s="6" t="s">
        <v>10</v>
      </c>
      <c r="B11">
        <f>+SUM(B5:B6)</f>
        <v>40</v>
      </c>
      <c r="C11" s="14">
        <v>50</v>
      </c>
      <c r="D11" s="8"/>
      <c r="E11">
        <f>+SUM(E5:E6)</f>
        <v>3</v>
      </c>
    </row>
    <row r="12" spans="1:7" x14ac:dyDescent="0.2">
      <c r="A12" s="6" t="s">
        <v>52</v>
      </c>
      <c r="B12">
        <f>+B7+B11+B10</f>
        <v>100</v>
      </c>
      <c r="C12" s="7">
        <v>100</v>
      </c>
      <c r="E12" s="9">
        <f>+E10+E11+E7</f>
        <v>8</v>
      </c>
      <c r="F12" s="22">
        <f>8/100</f>
        <v>0.08</v>
      </c>
      <c r="G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1002-B579-B649-BFA8-CE127A4E06AF}">
  <dimension ref="A1:G34"/>
  <sheetViews>
    <sheetView showGridLines="0" tabSelected="1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24.83203125" bestFit="1" customWidth="1"/>
    <col min="4" max="4" width="12" bestFit="1" customWidth="1"/>
    <col min="5" max="5" width="12.83203125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53</v>
      </c>
    </row>
    <row r="2" spans="1:5" x14ac:dyDescent="0.2">
      <c r="A2" s="1" t="s">
        <v>54</v>
      </c>
    </row>
    <row r="3" spans="1:5" x14ac:dyDescent="0.2">
      <c r="A3" s="1" t="s">
        <v>55</v>
      </c>
    </row>
    <row r="4" spans="1:5" x14ac:dyDescent="0.2">
      <c r="A4" s="1" t="s">
        <v>56</v>
      </c>
    </row>
    <row r="5" spans="1:5" x14ac:dyDescent="0.2">
      <c r="A5" s="1" t="s">
        <v>57</v>
      </c>
    </row>
    <row r="6" spans="1:5" x14ac:dyDescent="0.2">
      <c r="A6" s="1"/>
      <c r="B6" t="s">
        <v>58</v>
      </c>
    </row>
    <row r="7" spans="1:5" x14ac:dyDescent="0.2">
      <c r="A7" s="1"/>
      <c r="B7" t="s">
        <v>59</v>
      </c>
    </row>
    <row r="8" spans="1:5" x14ac:dyDescent="0.2">
      <c r="A8" s="1"/>
      <c r="B8" t="s">
        <v>60</v>
      </c>
    </row>
    <row r="9" spans="1:5" x14ac:dyDescent="0.2">
      <c r="A9" s="1" t="s">
        <v>61</v>
      </c>
    </row>
    <row r="10" spans="1:5" x14ac:dyDescent="0.2">
      <c r="B10" t="s">
        <v>62</v>
      </c>
    </row>
    <row r="11" spans="1:5" x14ac:dyDescent="0.2">
      <c r="B11" t="s">
        <v>63</v>
      </c>
    </row>
    <row r="14" spans="1:5" ht="16" thickBot="1" x14ac:dyDescent="0.25">
      <c r="A14" t="s">
        <v>64</v>
      </c>
    </row>
    <row r="15" spans="1:5" ht="16" thickBot="1" x14ac:dyDescent="0.25">
      <c r="B15" s="19" t="s">
        <v>17</v>
      </c>
      <c r="C15" s="19" t="s">
        <v>18</v>
      </c>
      <c r="D15" s="19" t="s">
        <v>65</v>
      </c>
      <c r="E15" s="19" t="s">
        <v>66</v>
      </c>
    </row>
    <row r="16" spans="1:5" ht="16" thickBot="1" x14ac:dyDescent="0.25">
      <c r="B16" s="11" t="s">
        <v>72</v>
      </c>
      <c r="C16" s="11" t="s">
        <v>73</v>
      </c>
      <c r="D16" s="20">
        <v>8</v>
      </c>
      <c r="E16" s="20">
        <v>8</v>
      </c>
    </row>
    <row r="19" spans="1:7" ht="16" thickBot="1" x14ac:dyDescent="0.25">
      <c r="A19" t="s">
        <v>16</v>
      </c>
    </row>
    <row r="20" spans="1:7" ht="16" thickBot="1" x14ac:dyDescent="0.25">
      <c r="B20" s="19" t="s">
        <v>17</v>
      </c>
      <c r="C20" s="19" t="s">
        <v>18</v>
      </c>
      <c r="D20" s="19" t="s">
        <v>65</v>
      </c>
      <c r="E20" s="19" t="s">
        <v>66</v>
      </c>
      <c r="F20" s="19" t="s">
        <v>67</v>
      </c>
    </row>
    <row r="21" spans="1:7" x14ac:dyDescent="0.2">
      <c r="B21" s="10" t="s">
        <v>33</v>
      </c>
      <c r="C21" s="10" t="s">
        <v>34</v>
      </c>
      <c r="D21" s="21">
        <v>20</v>
      </c>
      <c r="E21" s="21">
        <v>20</v>
      </c>
      <c r="F21" s="10" t="s">
        <v>74</v>
      </c>
    </row>
    <row r="22" spans="1:7" x14ac:dyDescent="0.2">
      <c r="B22" s="10" t="s">
        <v>35</v>
      </c>
      <c r="C22" s="10" t="s">
        <v>36</v>
      </c>
      <c r="D22" s="21">
        <v>30</v>
      </c>
      <c r="E22" s="21">
        <v>30</v>
      </c>
      <c r="F22" s="10" t="s">
        <v>74</v>
      </c>
    </row>
    <row r="23" spans="1:7" x14ac:dyDescent="0.2">
      <c r="B23" s="10" t="s">
        <v>45</v>
      </c>
      <c r="C23" s="10" t="s">
        <v>38</v>
      </c>
      <c r="D23" s="21">
        <v>0</v>
      </c>
      <c r="E23" s="21">
        <v>0</v>
      </c>
      <c r="F23" s="10" t="s">
        <v>74</v>
      </c>
    </row>
    <row r="24" spans="1:7" x14ac:dyDescent="0.2">
      <c r="B24" s="10" t="s">
        <v>75</v>
      </c>
      <c r="C24" s="10" t="s">
        <v>40</v>
      </c>
      <c r="D24" s="21">
        <v>40</v>
      </c>
      <c r="E24" s="21">
        <v>40</v>
      </c>
      <c r="F24" s="10" t="s">
        <v>74</v>
      </c>
    </row>
    <row r="25" spans="1:7" ht="16" thickBot="1" x14ac:dyDescent="0.25">
      <c r="B25" s="11" t="s">
        <v>37</v>
      </c>
      <c r="C25" s="11" t="s">
        <v>42</v>
      </c>
      <c r="D25" s="20">
        <v>10</v>
      </c>
      <c r="E25" s="20">
        <v>10</v>
      </c>
      <c r="F25" s="11" t="s">
        <v>74</v>
      </c>
    </row>
    <row r="28" spans="1:7" ht="16" thickBot="1" x14ac:dyDescent="0.25">
      <c r="A28" t="s">
        <v>28</v>
      </c>
    </row>
    <row r="29" spans="1:7" ht="16" thickBot="1" x14ac:dyDescent="0.25">
      <c r="B29" s="19" t="s">
        <v>17</v>
      </c>
      <c r="C29" s="19" t="s">
        <v>18</v>
      </c>
      <c r="D29" s="19" t="s">
        <v>68</v>
      </c>
      <c r="E29" s="19" t="s">
        <v>69</v>
      </c>
      <c r="F29" s="19" t="s">
        <v>70</v>
      </c>
      <c r="G29" s="19" t="s">
        <v>71</v>
      </c>
    </row>
    <row r="30" spans="1:7" x14ac:dyDescent="0.2">
      <c r="B30" s="10" t="s">
        <v>76</v>
      </c>
      <c r="C30" s="10" t="s">
        <v>46</v>
      </c>
      <c r="D30" s="21">
        <v>50</v>
      </c>
      <c r="E30" s="10" t="s">
        <v>77</v>
      </c>
      <c r="F30" s="10" t="s">
        <v>78</v>
      </c>
      <c r="G30" s="10">
        <v>0</v>
      </c>
    </row>
    <row r="31" spans="1:7" x14ac:dyDescent="0.2">
      <c r="B31" s="10" t="s">
        <v>41</v>
      </c>
      <c r="C31" s="10" t="s">
        <v>48</v>
      </c>
      <c r="D31" s="21">
        <v>40</v>
      </c>
      <c r="E31" s="10" t="s">
        <v>79</v>
      </c>
      <c r="F31" s="10" t="s">
        <v>80</v>
      </c>
      <c r="G31" s="10">
        <v>10</v>
      </c>
    </row>
    <row r="32" spans="1:7" x14ac:dyDescent="0.2">
      <c r="B32" s="10" t="s">
        <v>81</v>
      </c>
      <c r="C32" s="10" t="s">
        <v>82</v>
      </c>
      <c r="D32" s="21">
        <v>100</v>
      </c>
      <c r="E32" s="10" t="s">
        <v>83</v>
      </c>
      <c r="F32" s="10" t="s">
        <v>78</v>
      </c>
      <c r="G32" s="10">
        <v>0</v>
      </c>
    </row>
    <row r="33" spans="2:7" x14ac:dyDescent="0.2">
      <c r="B33" s="10" t="s">
        <v>35</v>
      </c>
      <c r="C33" s="10" t="s">
        <v>36</v>
      </c>
      <c r="D33" s="21">
        <v>30</v>
      </c>
      <c r="E33" s="10" t="s">
        <v>84</v>
      </c>
      <c r="F33" s="10" t="s">
        <v>78</v>
      </c>
      <c r="G33" s="10">
        <v>0</v>
      </c>
    </row>
    <row r="34" spans="2:7" ht="16" thickBot="1" x14ac:dyDescent="0.25">
      <c r="B34" s="11" t="s">
        <v>37</v>
      </c>
      <c r="C34" s="11" t="s">
        <v>42</v>
      </c>
      <c r="D34" s="20">
        <v>10</v>
      </c>
      <c r="E34" s="11" t="s">
        <v>85</v>
      </c>
      <c r="F34" s="11" t="s">
        <v>78</v>
      </c>
      <c r="G34" s="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5F22-14CF-8E45-A28F-5017DB52DA69}">
  <dimension ref="A1:H22"/>
  <sheetViews>
    <sheetView showGridLines="0" workbookViewId="0">
      <selection activeCell="K12" sqref="K12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24.8320312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13</v>
      </c>
    </row>
    <row r="2" spans="1:8" x14ac:dyDescent="0.2">
      <c r="A2" s="1" t="s">
        <v>14</v>
      </c>
    </row>
    <row r="3" spans="1:8" x14ac:dyDescent="0.2">
      <c r="A3" s="1" t="s">
        <v>15</v>
      </c>
    </row>
    <row r="6" spans="1:8" ht="16" thickBot="1" x14ac:dyDescent="0.25">
      <c r="A6" t="s">
        <v>16</v>
      </c>
    </row>
    <row r="7" spans="1:8" x14ac:dyDescent="0.2">
      <c r="B7" s="12"/>
      <c r="C7" s="12"/>
      <c r="D7" s="12" t="s">
        <v>19</v>
      </c>
      <c r="E7" s="12" t="s">
        <v>21</v>
      </c>
      <c r="F7" s="12" t="s">
        <v>23</v>
      </c>
      <c r="G7" s="12" t="s">
        <v>25</v>
      </c>
      <c r="H7" s="12" t="s">
        <v>25</v>
      </c>
    </row>
    <row r="8" spans="1:8" ht="16" thickBot="1" x14ac:dyDescent="0.25">
      <c r="B8" s="13" t="s">
        <v>17</v>
      </c>
      <c r="C8" s="13" t="s">
        <v>18</v>
      </c>
      <c r="D8" s="13" t="s">
        <v>20</v>
      </c>
      <c r="E8" s="13" t="s">
        <v>22</v>
      </c>
      <c r="F8" s="13" t="s">
        <v>24</v>
      </c>
      <c r="G8" s="13" t="s">
        <v>26</v>
      </c>
      <c r="H8" s="13" t="s">
        <v>27</v>
      </c>
    </row>
    <row r="9" spans="1:8" x14ac:dyDescent="0.2">
      <c r="B9" s="10" t="s">
        <v>33</v>
      </c>
      <c r="C9" s="10" t="s">
        <v>34</v>
      </c>
      <c r="D9" s="10">
        <v>20</v>
      </c>
      <c r="E9" s="10">
        <v>0</v>
      </c>
      <c r="F9" s="10">
        <v>7.2999999999999995E-2</v>
      </c>
      <c r="G9" s="10">
        <v>3.0000000000000027E-2</v>
      </c>
      <c r="H9" s="10">
        <v>5.4999999999999966E-2</v>
      </c>
    </row>
    <row r="10" spans="1:8" x14ac:dyDescent="0.2">
      <c r="B10" s="10" t="s">
        <v>35</v>
      </c>
      <c r="C10" s="10" t="s">
        <v>36</v>
      </c>
      <c r="D10" s="10">
        <v>30</v>
      </c>
      <c r="E10" s="10">
        <v>0</v>
      </c>
      <c r="F10" s="10">
        <v>0.10299999999999999</v>
      </c>
      <c r="G10" s="10">
        <v>1E+30</v>
      </c>
      <c r="H10" s="10">
        <v>3.0000000000000027E-2</v>
      </c>
    </row>
    <row r="11" spans="1:8" x14ac:dyDescent="0.2">
      <c r="B11" s="10" t="s">
        <v>37</v>
      </c>
      <c r="C11" s="10" t="s">
        <v>38</v>
      </c>
      <c r="D11" s="10">
        <v>0</v>
      </c>
      <c r="E11" s="10">
        <v>-1.100000000000001E-2</v>
      </c>
      <c r="F11" s="10">
        <v>6.4000000000000001E-2</v>
      </c>
      <c r="G11" s="10">
        <v>1.100000000000001E-2</v>
      </c>
      <c r="H11" s="10">
        <v>1E+30</v>
      </c>
    </row>
    <row r="12" spans="1:8" x14ac:dyDescent="0.2">
      <c r="B12" s="10" t="s">
        <v>39</v>
      </c>
      <c r="C12" s="10" t="s">
        <v>40</v>
      </c>
      <c r="D12" s="10">
        <v>40</v>
      </c>
      <c r="E12" s="10">
        <v>0</v>
      </c>
      <c r="F12" s="10">
        <v>7.5000000000000011E-2</v>
      </c>
      <c r="G12" s="10">
        <v>2.7499999999999983E-2</v>
      </c>
      <c r="H12" s="10">
        <v>1.100000000000001E-2</v>
      </c>
    </row>
    <row r="13" spans="1:8" ht="16" thickBot="1" x14ac:dyDescent="0.25">
      <c r="B13" s="11" t="s">
        <v>41</v>
      </c>
      <c r="C13" s="11" t="s">
        <v>42</v>
      </c>
      <c r="D13" s="11">
        <v>10</v>
      </c>
      <c r="E13" s="11">
        <v>0</v>
      </c>
      <c r="F13" s="11">
        <v>4.4999999999999984E-2</v>
      </c>
      <c r="G13" s="11">
        <v>3.000000000000003E-2</v>
      </c>
      <c r="H13" s="11">
        <v>0.34500000000000003</v>
      </c>
    </row>
    <row r="15" spans="1:8" ht="16" thickBot="1" x14ac:dyDescent="0.25">
      <c r="A15" t="s">
        <v>28</v>
      </c>
    </row>
    <row r="16" spans="1:8" x14ac:dyDescent="0.2">
      <c r="B16" s="12"/>
      <c r="C16" s="12"/>
      <c r="D16" s="12" t="s">
        <v>19</v>
      </c>
      <c r="E16" s="12" t="s">
        <v>29</v>
      </c>
      <c r="F16" s="12" t="s">
        <v>31</v>
      </c>
      <c r="G16" s="12" t="s">
        <v>25</v>
      </c>
      <c r="H16" s="12" t="s">
        <v>25</v>
      </c>
    </row>
    <row r="17" spans="2:8" ht="16" thickBot="1" x14ac:dyDescent="0.25">
      <c r="B17" s="13" t="s">
        <v>17</v>
      </c>
      <c r="C17" s="13" t="s">
        <v>18</v>
      </c>
      <c r="D17" s="13" t="s">
        <v>20</v>
      </c>
      <c r="E17" s="13" t="s">
        <v>30</v>
      </c>
      <c r="F17" s="13" t="s">
        <v>32</v>
      </c>
      <c r="G17" s="13" t="s">
        <v>26</v>
      </c>
      <c r="H17" s="13" t="s">
        <v>27</v>
      </c>
    </row>
    <row r="18" spans="2:8" x14ac:dyDescent="0.2">
      <c r="B18" s="10" t="s">
        <v>41</v>
      </c>
      <c r="C18" s="10" t="s">
        <v>42</v>
      </c>
      <c r="D18" s="10">
        <v>10</v>
      </c>
      <c r="E18" s="10">
        <v>-2.4000000000000025E-2</v>
      </c>
      <c r="F18" s="10">
        <v>0</v>
      </c>
      <c r="G18" s="10">
        <v>50</v>
      </c>
      <c r="H18" s="10">
        <v>12.5</v>
      </c>
    </row>
    <row r="19" spans="2:8" x14ac:dyDescent="0.2">
      <c r="B19" s="10" t="s">
        <v>43</v>
      </c>
      <c r="C19" s="10" t="s">
        <v>44</v>
      </c>
      <c r="D19" s="10">
        <v>100</v>
      </c>
      <c r="E19" s="10">
        <v>6.9000000000000006E-2</v>
      </c>
      <c r="F19" s="10">
        <v>100</v>
      </c>
      <c r="G19" s="10">
        <v>12.5</v>
      </c>
      <c r="H19" s="10">
        <v>50</v>
      </c>
    </row>
    <row r="20" spans="2:8" x14ac:dyDescent="0.2">
      <c r="B20" s="10" t="s">
        <v>35</v>
      </c>
      <c r="C20" s="10" t="s">
        <v>36</v>
      </c>
      <c r="D20" s="10">
        <v>30</v>
      </c>
      <c r="E20" s="10">
        <v>3.0000000000000027E-2</v>
      </c>
      <c r="F20" s="10">
        <v>0</v>
      </c>
      <c r="G20" s="10">
        <v>20</v>
      </c>
      <c r="H20" s="10">
        <v>30</v>
      </c>
    </row>
    <row r="21" spans="2:8" x14ac:dyDescent="0.2">
      <c r="B21" s="10" t="s">
        <v>45</v>
      </c>
      <c r="C21" s="10" t="s">
        <v>46</v>
      </c>
      <c r="D21" s="10">
        <v>50</v>
      </c>
      <c r="E21" s="10">
        <v>2.1999999999999988E-2</v>
      </c>
      <c r="F21" s="10">
        <v>50</v>
      </c>
      <c r="G21" s="10">
        <v>50</v>
      </c>
      <c r="H21" s="10">
        <v>12.5</v>
      </c>
    </row>
    <row r="22" spans="2:8" ht="16" thickBot="1" x14ac:dyDescent="0.25">
      <c r="B22" s="11" t="s">
        <v>47</v>
      </c>
      <c r="C22" s="11" t="s">
        <v>48</v>
      </c>
      <c r="D22" s="11">
        <v>40</v>
      </c>
      <c r="E22" s="11">
        <v>0</v>
      </c>
      <c r="F22" s="11">
        <v>50</v>
      </c>
      <c r="G22" s="11">
        <v>1E+30</v>
      </c>
      <c r="H22" s="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F60-BD9A-D841-82C8-7EE930310CB5}">
  <dimension ref="A1:G12"/>
  <sheetViews>
    <sheetView zoomScaleNormal="150" workbookViewId="0">
      <selection activeCell="J11" sqref="J11"/>
    </sheetView>
  </sheetViews>
  <sheetFormatPr baseColWidth="10" defaultColWidth="8.83203125" defaultRowHeight="15" x14ac:dyDescent="0.2"/>
  <cols>
    <col min="1" max="1" width="23.1640625" bestFit="1" customWidth="1"/>
    <col min="2" max="2" width="10" bestFit="1" customWidth="1"/>
    <col min="3" max="3" width="5.83203125" customWidth="1"/>
    <col min="4" max="4" width="10.33203125" bestFit="1" customWidth="1"/>
    <col min="5" max="5" width="11.5" bestFit="1" customWidth="1"/>
    <col min="6" max="6" width="14.1640625" bestFit="1" customWidth="1"/>
  </cols>
  <sheetData>
    <row r="1" spans="1:7" x14ac:dyDescent="0.2">
      <c r="A1" s="1" t="s">
        <v>0</v>
      </c>
      <c r="F1" s="25"/>
    </row>
    <row r="2" spans="1:7" x14ac:dyDescent="0.2">
      <c r="A2" s="2" t="s">
        <v>1</v>
      </c>
      <c r="B2" s="1" t="s">
        <v>2</v>
      </c>
      <c r="C2" s="1" t="s">
        <v>3</v>
      </c>
      <c r="D2" s="1" t="s">
        <v>51</v>
      </c>
      <c r="E2" s="1" t="s">
        <v>50</v>
      </c>
    </row>
    <row r="3" spans="1:7" x14ac:dyDescent="0.2">
      <c r="A3" t="s">
        <v>5</v>
      </c>
      <c r="B3" s="3">
        <v>0</v>
      </c>
      <c r="C3" s="3"/>
      <c r="D3" s="4">
        <v>7.2999999999999995E-2</v>
      </c>
      <c r="E3" s="5">
        <f>+D3*B3</f>
        <v>0</v>
      </c>
    </row>
    <row r="4" spans="1:7" x14ac:dyDescent="0.2">
      <c r="A4" t="s">
        <v>6</v>
      </c>
      <c r="B4" s="3">
        <v>50</v>
      </c>
      <c r="C4" s="23"/>
      <c r="D4" s="4">
        <v>0.10299999999999999</v>
      </c>
      <c r="E4" s="5">
        <f>+D4*B4</f>
        <v>5.1499999999999995</v>
      </c>
    </row>
    <row r="5" spans="1:7" x14ac:dyDescent="0.2">
      <c r="A5" t="s">
        <v>8</v>
      </c>
      <c r="B5" s="3">
        <v>0</v>
      </c>
      <c r="C5" s="15"/>
      <c r="D5" s="4">
        <v>6.4000000000000001E-2</v>
      </c>
      <c r="E5" s="5">
        <f>+D5*B5</f>
        <v>0</v>
      </c>
    </row>
    <row r="6" spans="1:7" x14ac:dyDescent="0.2">
      <c r="A6" t="s">
        <v>9</v>
      </c>
      <c r="B6" s="3">
        <v>50</v>
      </c>
      <c r="C6" s="15"/>
      <c r="D6" s="4">
        <v>7.4999999999999997E-2</v>
      </c>
      <c r="E6" s="5">
        <f>+D6*B6</f>
        <v>3.75</v>
      </c>
    </row>
    <row r="7" spans="1:7" x14ac:dyDescent="0.2">
      <c r="A7" t="s">
        <v>11</v>
      </c>
      <c r="B7" s="3">
        <v>0</v>
      </c>
      <c r="C7" s="23"/>
      <c r="D7" s="4">
        <v>4.4999999999999998E-2</v>
      </c>
      <c r="E7" s="5">
        <f>+D7*B7</f>
        <v>0</v>
      </c>
    </row>
    <row r="8" spans="1:7" x14ac:dyDescent="0.2">
      <c r="B8" s="3"/>
      <c r="C8" s="4"/>
      <c r="D8" s="4"/>
      <c r="E8" s="5"/>
    </row>
    <row r="9" spans="1:7" x14ac:dyDescent="0.2">
      <c r="A9" s="18" t="s">
        <v>28</v>
      </c>
      <c r="B9" s="3"/>
      <c r="C9" s="4"/>
      <c r="D9" s="4"/>
      <c r="E9" s="5"/>
    </row>
    <row r="10" spans="1:7" x14ac:dyDescent="0.2">
      <c r="A10" s="6" t="s">
        <v>7</v>
      </c>
      <c r="B10">
        <f>+SUM(B3:B4)</f>
        <v>50</v>
      </c>
      <c r="C10" s="14">
        <v>50</v>
      </c>
      <c r="D10" s="8"/>
      <c r="E10">
        <f>+SUM(E3:E4)</f>
        <v>5.1499999999999995</v>
      </c>
    </row>
    <row r="11" spans="1:7" x14ac:dyDescent="0.2">
      <c r="A11" s="6" t="s">
        <v>10</v>
      </c>
      <c r="B11">
        <f>+SUM(B5:B6)</f>
        <v>50</v>
      </c>
      <c r="C11" s="14">
        <v>50</v>
      </c>
      <c r="D11" s="8"/>
      <c r="E11">
        <f>+SUM(E5:E6)</f>
        <v>3.75</v>
      </c>
    </row>
    <row r="12" spans="1:7" x14ac:dyDescent="0.2">
      <c r="A12" s="6" t="s">
        <v>52</v>
      </c>
      <c r="B12">
        <f>+B7+B11+B10</f>
        <v>100</v>
      </c>
      <c r="C12" s="7">
        <v>100</v>
      </c>
      <c r="E12" s="9">
        <f>+E10+E11+E7</f>
        <v>8.8999999999999986</v>
      </c>
      <c r="F12" s="24">
        <f>E12/100</f>
        <v>8.8999999999999982E-2</v>
      </c>
      <c r="G1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D788-B047-0B45-92C1-394877D15A17}">
  <dimension ref="A1:G32"/>
  <sheetViews>
    <sheetView showGridLines="0" workbookViewId="0">
      <selection activeCell="A2" sqref="A2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24.83203125" bestFit="1" customWidth="1"/>
    <col min="4" max="4" width="12" bestFit="1" customWidth="1"/>
    <col min="5" max="5" width="12.83203125" bestFit="1" customWidth="1"/>
    <col min="6" max="6" width="7" bestFit="1" customWidth="1"/>
    <col min="7" max="7" width="5" bestFit="1" customWidth="1"/>
  </cols>
  <sheetData>
    <row r="1" spans="1:5" x14ac:dyDescent="0.2">
      <c r="A1" s="1" t="s">
        <v>53</v>
      </c>
    </row>
    <row r="2" spans="1:5" x14ac:dyDescent="0.2">
      <c r="A2" s="1" t="s">
        <v>86</v>
      </c>
    </row>
    <row r="3" spans="1:5" x14ac:dyDescent="0.2">
      <c r="A3" s="1" t="s">
        <v>87</v>
      </c>
    </row>
    <row r="4" spans="1:5" x14ac:dyDescent="0.2">
      <c r="A4" s="1" t="s">
        <v>56</v>
      </c>
    </row>
    <row r="5" spans="1:5" x14ac:dyDescent="0.2">
      <c r="A5" s="1" t="s">
        <v>57</v>
      </c>
    </row>
    <row r="6" spans="1:5" x14ac:dyDescent="0.2">
      <c r="A6" s="1"/>
      <c r="B6" t="s">
        <v>58</v>
      </c>
    </row>
    <row r="7" spans="1:5" x14ac:dyDescent="0.2">
      <c r="A7" s="1"/>
      <c r="B7" t="s">
        <v>88</v>
      </c>
    </row>
    <row r="8" spans="1:5" x14ac:dyDescent="0.2">
      <c r="A8" s="1"/>
      <c r="B8" t="s">
        <v>89</v>
      </c>
    </row>
    <row r="9" spans="1:5" x14ac:dyDescent="0.2">
      <c r="A9" s="1" t="s">
        <v>61</v>
      </c>
    </row>
    <row r="10" spans="1:5" x14ac:dyDescent="0.2">
      <c r="B10" t="s">
        <v>62</v>
      </c>
    </row>
    <row r="11" spans="1:5" x14ac:dyDescent="0.2">
      <c r="B11" t="s">
        <v>63</v>
      </c>
    </row>
    <row r="14" spans="1:5" ht="16" thickBot="1" x14ac:dyDescent="0.25">
      <c r="A14" t="s">
        <v>64</v>
      </c>
    </row>
    <row r="15" spans="1:5" ht="16" thickBot="1" x14ac:dyDescent="0.25">
      <c r="B15" s="19" t="s">
        <v>17</v>
      </c>
      <c r="C15" s="19" t="s">
        <v>18</v>
      </c>
      <c r="D15" s="19" t="s">
        <v>65</v>
      </c>
      <c r="E15" s="19" t="s">
        <v>66</v>
      </c>
    </row>
    <row r="16" spans="1:5" ht="16" thickBot="1" x14ac:dyDescent="0.25">
      <c r="B16" s="11" t="s">
        <v>72</v>
      </c>
      <c r="C16" s="11" t="s">
        <v>73</v>
      </c>
      <c r="D16" s="20">
        <v>8</v>
      </c>
      <c r="E16" s="20">
        <v>8.8999999999999986</v>
      </c>
    </row>
    <row r="19" spans="1:7" ht="16" thickBot="1" x14ac:dyDescent="0.25">
      <c r="A19" t="s">
        <v>16</v>
      </c>
    </row>
    <row r="20" spans="1:7" ht="16" thickBot="1" x14ac:dyDescent="0.25">
      <c r="B20" s="19" t="s">
        <v>17</v>
      </c>
      <c r="C20" s="19" t="s">
        <v>18</v>
      </c>
      <c r="D20" s="19" t="s">
        <v>65</v>
      </c>
      <c r="E20" s="19" t="s">
        <v>66</v>
      </c>
      <c r="F20" s="19" t="s">
        <v>67</v>
      </c>
    </row>
    <row r="21" spans="1:7" x14ac:dyDescent="0.2">
      <c r="B21" s="10" t="s">
        <v>33</v>
      </c>
      <c r="C21" s="10" t="s">
        <v>34</v>
      </c>
      <c r="D21" s="21">
        <v>20</v>
      </c>
      <c r="E21" s="21">
        <v>0</v>
      </c>
      <c r="F21" s="10" t="s">
        <v>74</v>
      </c>
    </row>
    <row r="22" spans="1:7" x14ac:dyDescent="0.2">
      <c r="B22" s="10" t="s">
        <v>35</v>
      </c>
      <c r="C22" s="10" t="s">
        <v>36</v>
      </c>
      <c r="D22" s="21">
        <v>30</v>
      </c>
      <c r="E22" s="21">
        <v>50</v>
      </c>
      <c r="F22" s="10" t="s">
        <v>74</v>
      </c>
    </row>
    <row r="23" spans="1:7" x14ac:dyDescent="0.2">
      <c r="B23" s="10" t="s">
        <v>45</v>
      </c>
      <c r="C23" s="10" t="s">
        <v>38</v>
      </c>
      <c r="D23" s="21">
        <v>0</v>
      </c>
      <c r="E23" s="21">
        <v>0</v>
      </c>
      <c r="F23" s="10" t="s">
        <v>74</v>
      </c>
    </row>
    <row r="24" spans="1:7" x14ac:dyDescent="0.2">
      <c r="B24" s="10" t="s">
        <v>75</v>
      </c>
      <c r="C24" s="10" t="s">
        <v>40</v>
      </c>
      <c r="D24" s="21">
        <v>40</v>
      </c>
      <c r="E24" s="21">
        <v>50</v>
      </c>
      <c r="F24" s="10" t="s">
        <v>74</v>
      </c>
    </row>
    <row r="25" spans="1:7" ht="16" thickBot="1" x14ac:dyDescent="0.25">
      <c r="B25" s="11" t="s">
        <v>37</v>
      </c>
      <c r="C25" s="11" t="s">
        <v>42</v>
      </c>
      <c r="D25" s="20">
        <v>10</v>
      </c>
      <c r="E25" s="20">
        <v>0</v>
      </c>
      <c r="F25" s="11" t="s">
        <v>74</v>
      </c>
    </row>
    <row r="28" spans="1:7" ht="16" thickBot="1" x14ac:dyDescent="0.25">
      <c r="A28" t="s">
        <v>28</v>
      </c>
    </row>
    <row r="29" spans="1:7" ht="16" thickBot="1" x14ac:dyDescent="0.25">
      <c r="B29" s="19" t="s">
        <v>17</v>
      </c>
      <c r="C29" s="19" t="s">
        <v>18</v>
      </c>
      <c r="D29" s="19" t="s">
        <v>68</v>
      </c>
      <c r="E29" s="19" t="s">
        <v>69</v>
      </c>
      <c r="F29" s="19" t="s">
        <v>70</v>
      </c>
      <c r="G29" s="19" t="s">
        <v>71</v>
      </c>
    </row>
    <row r="30" spans="1:7" x14ac:dyDescent="0.2">
      <c r="B30" s="10" t="s">
        <v>76</v>
      </c>
      <c r="C30" s="10" t="s">
        <v>46</v>
      </c>
      <c r="D30" s="21">
        <v>50</v>
      </c>
      <c r="E30" s="10" t="s">
        <v>77</v>
      </c>
      <c r="F30" s="10" t="s">
        <v>78</v>
      </c>
      <c r="G30" s="10">
        <v>0</v>
      </c>
    </row>
    <row r="31" spans="1:7" x14ac:dyDescent="0.2">
      <c r="B31" s="10" t="s">
        <v>41</v>
      </c>
      <c r="C31" s="10" t="s">
        <v>48</v>
      </c>
      <c r="D31" s="21">
        <v>50</v>
      </c>
      <c r="E31" s="10" t="s">
        <v>79</v>
      </c>
      <c r="F31" s="10" t="s">
        <v>78</v>
      </c>
      <c r="G31" s="10">
        <v>0</v>
      </c>
    </row>
    <row r="32" spans="1:7" ht="16" thickBot="1" x14ac:dyDescent="0.25">
      <c r="B32" s="11" t="s">
        <v>81</v>
      </c>
      <c r="C32" s="11" t="s">
        <v>82</v>
      </c>
      <c r="D32" s="20">
        <v>100</v>
      </c>
      <c r="E32" s="11" t="s">
        <v>83</v>
      </c>
      <c r="F32" s="11" t="s">
        <v>78</v>
      </c>
      <c r="G32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3ED9-F556-C94F-AF5F-CE75B034E311}">
  <dimension ref="A1:H20"/>
  <sheetViews>
    <sheetView showGridLines="0" workbookViewId="0">
      <selection activeCell="K22" sqref="K22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24.8320312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13</v>
      </c>
    </row>
    <row r="2" spans="1:8" x14ac:dyDescent="0.2">
      <c r="A2" s="1" t="s">
        <v>86</v>
      </c>
    </row>
    <row r="3" spans="1:8" x14ac:dyDescent="0.2">
      <c r="A3" s="1" t="s">
        <v>87</v>
      </c>
    </row>
    <row r="6" spans="1:8" ht="16" thickBot="1" x14ac:dyDescent="0.25">
      <c r="A6" t="s">
        <v>16</v>
      </c>
    </row>
    <row r="7" spans="1:8" x14ac:dyDescent="0.2">
      <c r="B7" s="12"/>
      <c r="C7" s="12"/>
      <c r="D7" s="12" t="s">
        <v>19</v>
      </c>
      <c r="E7" s="12" t="s">
        <v>21</v>
      </c>
      <c r="F7" s="12" t="s">
        <v>23</v>
      </c>
      <c r="G7" s="12" t="s">
        <v>25</v>
      </c>
      <c r="H7" s="12" t="s">
        <v>25</v>
      </c>
    </row>
    <row r="8" spans="1:8" ht="16" thickBot="1" x14ac:dyDescent="0.25">
      <c r="B8" s="13" t="s">
        <v>17</v>
      </c>
      <c r="C8" s="13" t="s">
        <v>18</v>
      </c>
      <c r="D8" s="13" t="s">
        <v>20</v>
      </c>
      <c r="E8" s="13" t="s">
        <v>22</v>
      </c>
      <c r="F8" s="13" t="s">
        <v>24</v>
      </c>
      <c r="G8" s="13" t="s">
        <v>26</v>
      </c>
      <c r="H8" s="13" t="s">
        <v>27</v>
      </c>
    </row>
    <row r="9" spans="1:8" x14ac:dyDescent="0.2">
      <c r="B9" s="10" t="s">
        <v>33</v>
      </c>
      <c r="C9" s="10" t="s">
        <v>34</v>
      </c>
      <c r="D9" s="10">
        <v>0</v>
      </c>
      <c r="E9" s="10">
        <v>-0.03</v>
      </c>
      <c r="F9" s="10">
        <v>7.2999999999999995E-2</v>
      </c>
      <c r="G9" s="10">
        <v>0.03</v>
      </c>
      <c r="H9" s="10">
        <v>1E+30</v>
      </c>
    </row>
    <row r="10" spans="1:8" x14ac:dyDescent="0.2">
      <c r="B10" s="10" t="s">
        <v>35</v>
      </c>
      <c r="C10" s="10" t="s">
        <v>36</v>
      </c>
      <c r="D10" s="10">
        <v>50</v>
      </c>
      <c r="E10" s="10">
        <v>0</v>
      </c>
      <c r="F10" s="10">
        <v>0.10299999999999999</v>
      </c>
      <c r="G10" s="10">
        <v>1E+30</v>
      </c>
      <c r="H10" s="10">
        <v>0.03</v>
      </c>
    </row>
    <row r="11" spans="1:8" x14ac:dyDescent="0.2">
      <c r="B11" s="10" t="s">
        <v>45</v>
      </c>
      <c r="C11" s="10" t="s">
        <v>38</v>
      </c>
      <c r="D11" s="10">
        <v>0</v>
      </c>
      <c r="E11" s="10">
        <v>-1.100000000000001E-2</v>
      </c>
      <c r="F11" s="10">
        <v>6.4000000000000001E-2</v>
      </c>
      <c r="G11" s="10">
        <v>1.100000000000001E-2</v>
      </c>
      <c r="H11" s="10">
        <v>1E+30</v>
      </c>
    </row>
    <row r="12" spans="1:8" x14ac:dyDescent="0.2">
      <c r="B12" s="10" t="s">
        <v>75</v>
      </c>
      <c r="C12" s="10" t="s">
        <v>40</v>
      </c>
      <c r="D12" s="10">
        <v>50</v>
      </c>
      <c r="E12" s="10">
        <v>0</v>
      </c>
      <c r="F12" s="10">
        <v>7.5000000000000011E-2</v>
      </c>
      <c r="G12" s="10">
        <v>1E+30</v>
      </c>
      <c r="H12" s="10">
        <v>1.100000000000001E-2</v>
      </c>
    </row>
    <row r="13" spans="1:8" ht="16" thickBot="1" x14ac:dyDescent="0.25">
      <c r="B13" s="11" t="s">
        <v>37</v>
      </c>
      <c r="C13" s="11" t="s">
        <v>42</v>
      </c>
      <c r="D13" s="11">
        <v>0</v>
      </c>
      <c r="E13" s="11">
        <v>0</v>
      </c>
      <c r="F13" s="11">
        <v>4.4999999999999984E-2</v>
      </c>
      <c r="G13" s="11">
        <v>3.0000000000000027E-2</v>
      </c>
      <c r="H13" s="11">
        <v>4.4999999999999984E-2</v>
      </c>
    </row>
    <row r="15" spans="1:8" ht="16" thickBot="1" x14ac:dyDescent="0.25">
      <c r="A15" t="s">
        <v>28</v>
      </c>
    </row>
    <row r="16" spans="1:8" x14ac:dyDescent="0.2">
      <c r="B16" s="12"/>
      <c r="C16" s="12"/>
      <c r="D16" s="12" t="s">
        <v>19</v>
      </c>
      <c r="E16" s="12" t="s">
        <v>29</v>
      </c>
      <c r="F16" s="12" t="s">
        <v>31</v>
      </c>
      <c r="G16" s="12" t="s">
        <v>25</v>
      </c>
      <c r="H16" s="12" t="s">
        <v>25</v>
      </c>
    </row>
    <row r="17" spans="2:8" ht="16" thickBot="1" x14ac:dyDescent="0.25">
      <c r="B17" s="13" t="s">
        <v>17</v>
      </c>
      <c r="C17" s="13" t="s">
        <v>18</v>
      </c>
      <c r="D17" s="13" t="s">
        <v>20</v>
      </c>
      <c r="E17" s="13" t="s">
        <v>30</v>
      </c>
      <c r="F17" s="13" t="s">
        <v>32</v>
      </c>
      <c r="G17" s="13" t="s">
        <v>26</v>
      </c>
      <c r="H17" s="13" t="s">
        <v>27</v>
      </c>
    </row>
    <row r="18" spans="2:8" x14ac:dyDescent="0.2">
      <c r="B18" s="10" t="s">
        <v>76</v>
      </c>
      <c r="C18" s="10" t="s">
        <v>46</v>
      </c>
      <c r="D18" s="10">
        <v>50</v>
      </c>
      <c r="E18" s="10">
        <v>5.800000000000001E-2</v>
      </c>
      <c r="F18" s="10">
        <v>50</v>
      </c>
      <c r="G18" s="10">
        <v>0</v>
      </c>
      <c r="H18" s="10">
        <v>50</v>
      </c>
    </row>
    <row r="19" spans="2:8" x14ac:dyDescent="0.2">
      <c r="B19" s="10" t="s">
        <v>41</v>
      </c>
      <c r="C19" s="10" t="s">
        <v>48</v>
      </c>
      <c r="D19" s="10">
        <v>50</v>
      </c>
      <c r="E19" s="10">
        <v>3.0000000000000027E-2</v>
      </c>
      <c r="F19" s="10">
        <v>50</v>
      </c>
      <c r="G19" s="10">
        <v>0</v>
      </c>
      <c r="H19" s="10">
        <v>50</v>
      </c>
    </row>
    <row r="20" spans="2:8" ht="16" thickBot="1" x14ac:dyDescent="0.25">
      <c r="B20" s="11" t="s">
        <v>81</v>
      </c>
      <c r="C20" s="11" t="s">
        <v>82</v>
      </c>
      <c r="D20" s="11">
        <v>100</v>
      </c>
      <c r="E20" s="11">
        <v>4.4999999999999984E-2</v>
      </c>
      <c r="F20" s="11">
        <v>100</v>
      </c>
      <c r="G20" s="11">
        <v>1E+30</v>
      </c>
      <c r="H20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Welte Fund</vt:lpstr>
      <vt:lpstr>Base model</vt:lpstr>
      <vt:lpstr>Answer Report 1</vt:lpstr>
      <vt:lpstr>Sensitivity Report 1</vt:lpstr>
      <vt:lpstr>Question 3</vt:lpstr>
      <vt:lpstr>Report Q3</vt:lpstr>
      <vt:lpstr>Sensitivity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Farooqi</dc:creator>
  <cp:lastModifiedBy>Jonas Krstic</cp:lastModifiedBy>
  <dcterms:created xsi:type="dcterms:W3CDTF">2022-03-02T19:50:14Z</dcterms:created>
  <dcterms:modified xsi:type="dcterms:W3CDTF">2023-07-03T15:15:13Z</dcterms:modified>
</cp:coreProperties>
</file>