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4"/>
    <sheet state="visible" name="Division 1" sheetId="2" r:id="rId5"/>
    <sheet state="visible" name="Division 2" sheetId="3" r:id="rId6"/>
    <sheet state="visible" name="Division 3" sheetId="4" r:id="rId7"/>
    <sheet state="visible" name="Division 4" sheetId="5" r:id="rId8"/>
    <sheet state="visible" name="Division 5" sheetId="6" r:id="rId9"/>
    <sheet state="visible" name="Division 6" sheetId="7" r:id="rId10"/>
  </sheets>
  <definedNames/>
  <calcPr/>
  <extLst>
    <ext uri="GoogleSheetsCustomDataVersion2">
      <go:sheetsCustomData xmlns:go="http://customooxmlschemas.google.com/" r:id="rId11" roundtripDataChecksum="teQgqYgK3c4Ehov0lANOCSLZNdLGsdlsTZS8qYioRbw="/>
    </ext>
  </extLst>
</workbook>
</file>

<file path=xl/sharedStrings.xml><?xml version="1.0" encoding="utf-8"?>
<sst xmlns="http://schemas.openxmlformats.org/spreadsheetml/2006/main" count="533" uniqueCount="131">
  <si>
    <t>Elektra Mixed Doubles 2023</t>
  </si>
  <si>
    <t>Division 1</t>
  </si>
  <si>
    <t>Reuben Borg</t>
  </si>
  <si>
    <t>Erika Azzopardi</t>
  </si>
  <si>
    <t>Adrian Chetcuti</t>
  </si>
  <si>
    <t>Ann Marie Mangion</t>
  </si>
  <si>
    <t>Eric Roca</t>
  </si>
  <si>
    <t>Alison Muscat</t>
  </si>
  <si>
    <t>Matthew Mifsud</t>
  </si>
  <si>
    <t>Lara Pule'</t>
  </si>
  <si>
    <t>Duncan D'Alessandro</t>
  </si>
  <si>
    <t>Anthea Gauci</t>
  </si>
  <si>
    <t>Division 2</t>
  </si>
  <si>
    <t>Keith Micallef</t>
  </si>
  <si>
    <t>Mirka Micallef</t>
  </si>
  <si>
    <t>Melchior Farrugia</t>
  </si>
  <si>
    <t>Doriana Portelli</t>
  </si>
  <si>
    <t>Adrian Manduca</t>
  </si>
  <si>
    <t>Julie Spiteri</t>
  </si>
  <si>
    <t>Andrew Pule'</t>
  </si>
  <si>
    <t>Celeste Zammit Marquette</t>
  </si>
  <si>
    <t>Daniel Falzon</t>
  </si>
  <si>
    <t>Amanda Falzon</t>
  </si>
  <si>
    <t>Manuel Bonello</t>
  </si>
  <si>
    <t>Alexia Meilak Gouder</t>
  </si>
  <si>
    <t>Division 3</t>
  </si>
  <si>
    <t>Gio Marcos</t>
  </si>
  <si>
    <t>Jennifer Roca</t>
  </si>
  <si>
    <t>Gabriel Pace</t>
  </si>
  <si>
    <t>Kelsey Gauci</t>
  </si>
  <si>
    <t>Cristian Andreozzi</t>
  </si>
  <si>
    <t>Luiza Andreozzi</t>
  </si>
  <si>
    <t>George Grech</t>
  </si>
  <si>
    <t>Rowena Caruana</t>
  </si>
  <si>
    <t>Chi Chi Canonce</t>
  </si>
  <si>
    <t>Yana Cachia</t>
  </si>
  <si>
    <t>Division 4</t>
  </si>
  <si>
    <t>Willem Steenkamer</t>
  </si>
  <si>
    <t>Mariska Steenkamer</t>
  </si>
  <si>
    <t>James Farrugia</t>
  </si>
  <si>
    <t>Nancy Wong</t>
  </si>
  <si>
    <t>Kristen Cachia</t>
  </si>
  <si>
    <t>Francesca Sciortino</t>
  </si>
  <si>
    <t>Luigi Porto</t>
  </si>
  <si>
    <t>Vanessa Azzopardi</t>
  </si>
  <si>
    <t>Cyril Lastimosa</t>
  </si>
  <si>
    <t>Laureen Agius</t>
  </si>
  <si>
    <t>Jayboy Lastimosa</t>
  </si>
  <si>
    <t>Ceridwen Scerri</t>
  </si>
  <si>
    <t>Division 5 - Group A</t>
  </si>
  <si>
    <t>Division 5 - Group B</t>
  </si>
  <si>
    <t>Daniel Farrugia</t>
  </si>
  <si>
    <t>Diane Farrugia</t>
  </si>
  <si>
    <t>Victor Rutter</t>
  </si>
  <si>
    <t>Jennifer Mifsud</t>
  </si>
  <si>
    <t>David Camilleri</t>
  </si>
  <si>
    <t>Emma Camilleri</t>
  </si>
  <si>
    <t>Ryan Ebejer</t>
  </si>
  <si>
    <t>Sophia Re</t>
  </si>
  <si>
    <t>Maurice Borg</t>
  </si>
  <si>
    <t>Mary Borg</t>
  </si>
  <si>
    <t>Matthew Micallef</t>
  </si>
  <si>
    <t>Josette D'Alessandro</t>
  </si>
  <si>
    <t>Robert Attard</t>
  </si>
  <si>
    <t>Silvana Portelli</t>
  </si>
  <si>
    <t>Karl Azzopardi</t>
  </si>
  <si>
    <t>Dawn Azzopardi</t>
  </si>
  <si>
    <t>JP Sciberras</t>
  </si>
  <si>
    <t>Brenda Baldacchino</t>
  </si>
  <si>
    <t>Jake Gatt</t>
  </si>
  <si>
    <t>Nicole Lia</t>
  </si>
  <si>
    <t>Cory Greenland</t>
  </si>
  <si>
    <t>Marica Cassar</t>
  </si>
  <si>
    <t>Dunstan Vella</t>
  </si>
  <si>
    <t>Heidi Tabone</t>
  </si>
  <si>
    <t>Division 6</t>
  </si>
  <si>
    <t>Kevin Sciberras</t>
  </si>
  <si>
    <t>Giada Sciberras</t>
  </si>
  <si>
    <t>Clayton Saliba Hersey</t>
  </si>
  <si>
    <t>Frances Saliba Hersey</t>
  </si>
  <si>
    <t>Sean Cachia</t>
  </si>
  <si>
    <t>Daphne Vella</t>
  </si>
  <si>
    <t>Dayle Scicluna</t>
  </si>
  <si>
    <t>Alida Borg</t>
  </si>
  <si>
    <t>Sammy Ben Tamer</t>
  </si>
  <si>
    <t>Martina Murdocco</t>
  </si>
  <si>
    <t>Juan Sammut</t>
  </si>
  <si>
    <t>Jade Sammut</t>
  </si>
  <si>
    <t>Players</t>
  </si>
  <si>
    <t>Set Scores</t>
  </si>
  <si>
    <t>Tie</t>
  </si>
  <si>
    <t>Player</t>
  </si>
  <si>
    <t>Games</t>
  </si>
  <si>
    <t>Points</t>
  </si>
  <si>
    <t>Games Won</t>
  </si>
  <si>
    <t>Sets Won</t>
  </si>
  <si>
    <t>Score</t>
  </si>
  <si>
    <t>Set 1 Work</t>
  </si>
  <si>
    <t>Set 2 Work</t>
  </si>
  <si>
    <t>Tie Work</t>
  </si>
  <si>
    <t>Game Played</t>
  </si>
  <si>
    <t>Sets Points Work</t>
  </si>
  <si>
    <t>Sets &amp; Tie Points Work</t>
  </si>
  <si>
    <t>Games Wins Work</t>
  </si>
  <si>
    <t>Sets Wins Work</t>
  </si>
  <si>
    <t>Winner Working</t>
  </si>
  <si>
    <t>Runner Up Working</t>
  </si>
  <si>
    <t>Total Games Work</t>
  </si>
  <si>
    <t>Winner</t>
  </si>
  <si>
    <t>Runner Up</t>
  </si>
  <si>
    <t>vs.</t>
  </si>
  <si>
    <t>Divison Winner</t>
  </si>
  <si>
    <t>Adrian Chetcuti/Annemarie Mangion</t>
  </si>
  <si>
    <t>Divison Runner Up</t>
  </si>
  <si>
    <t>Melchior Farrugia/Doriana Portellil</t>
  </si>
  <si>
    <t>Andrew Pule'/Celeste Zammit Marquette</t>
  </si>
  <si>
    <t>Ret</t>
  </si>
  <si>
    <t>Cristian Andreozzi/Luiza Andreozzi</t>
  </si>
  <si>
    <t>James Farrugia/Nancy Wong</t>
  </si>
  <si>
    <t>Willem Steenkamer/Mariska Steenkamer</t>
  </si>
  <si>
    <t>Group A Winner</t>
  </si>
  <si>
    <t>Daniel Farrugia/Diane Farrugia</t>
  </si>
  <si>
    <t>W/O</t>
  </si>
  <si>
    <t>Group B Winner</t>
  </si>
  <si>
    <t>Ryan Ebejer/Sophia Re</t>
  </si>
  <si>
    <t>w/o</t>
  </si>
  <si>
    <t>Final</t>
  </si>
  <si>
    <t>Division 6 - Round 1</t>
  </si>
  <si>
    <t>Dayle Scicluna/Alida Borg</t>
  </si>
  <si>
    <t>Juan Sammut/Jade Sammut</t>
  </si>
  <si>
    <t>Division 6 - Round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</si>
</sst>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1">
    <font>
      <sz val="10.0"/>
      <color rgb="FF000000"/>
      <name val="Arial"/>
      <scheme val="minor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0.0"/>
      <color theme="1"/>
      <name val="Arial"/>
    </font>
    <font>
      <sz val="16.0"/>
      <color theme="1"/>
      <name val="Arial"/>
    </font>
    <font>
      <b/>
      <u/>
      <sz val="16.0"/>
      <color theme="1"/>
      <name val="Arial"/>
    </font>
    <font/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9966"/>
        <bgColor rgb="FFFF9966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A8D08D"/>
        <bgColor rgb="FFA8D08D"/>
      </patternFill>
    </fill>
    <fill>
      <patternFill patternType="solid">
        <fgColor rgb="FFFB33C2"/>
        <bgColor rgb="FFFB33C2"/>
      </patternFill>
    </fill>
    <fill>
      <patternFill patternType="solid">
        <fgColor rgb="FF00B050"/>
        <bgColor rgb="FF00B050"/>
      </patternFill>
    </fill>
    <fill>
      <patternFill patternType="solid">
        <fgColor rgb="FF9CC2E5"/>
        <bgColor rgb="FF9CC2E5"/>
      </patternFill>
    </fill>
    <fill>
      <patternFill patternType="solid">
        <fgColor rgb="FF000000"/>
        <bgColor rgb="FF000000"/>
      </patternFill>
    </fill>
    <fill>
      <patternFill patternType="solid">
        <fgColor rgb="FFF7CAAC"/>
        <bgColor rgb="FFF7CAAC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</fills>
  <borders count="27">
    <border/>
    <border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2" fillId="2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7" fillId="3" fontId="7" numFmtId="0" xfId="0" applyAlignment="1" applyBorder="1" applyFill="1" applyFont="1">
      <alignment horizontal="center" vertical="center"/>
    </xf>
    <xf borderId="8" fillId="0" fontId="6" numFmtId="0" xfId="0" applyBorder="1" applyFont="1"/>
    <xf borderId="3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vertical="center"/>
    </xf>
    <xf borderId="10" fillId="4" fontId="8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10" fillId="5" fontId="9" numFmtId="0" xfId="0" applyAlignment="1" applyBorder="1" applyFill="1" applyFont="1">
      <alignment horizontal="center" vertical="center"/>
    </xf>
    <xf borderId="10" fillId="6" fontId="10" numFmtId="0" xfId="0" applyAlignment="1" applyBorder="1" applyFill="1" applyFont="1">
      <alignment horizontal="center" vertical="center"/>
    </xf>
    <xf borderId="10" fillId="7" fontId="11" numFmtId="0" xfId="0" applyAlignment="1" applyBorder="1" applyFill="1" applyFont="1">
      <alignment horizontal="center" vertical="center"/>
    </xf>
    <xf borderId="10" fillId="8" fontId="12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11" fillId="9" fontId="13" numFmtId="0" xfId="0" applyAlignment="1" applyBorder="1" applyFill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0" fillId="0" fontId="14" numFmtId="0" xfId="0" applyAlignment="1" applyFont="1">
      <alignment horizontal="center" shrinkToFit="0" vertical="center" wrapText="1"/>
    </xf>
    <xf borderId="4" fillId="9" fontId="15" numFmtId="0" xfId="0" applyAlignment="1" applyBorder="1" applyFont="1">
      <alignment horizontal="center" shrinkToFit="0" vertical="center" wrapText="1"/>
    </xf>
    <xf borderId="10" fillId="9" fontId="16" numFmtId="0" xfId="0" applyAlignment="1" applyBorder="1" applyFont="1">
      <alignment horizontal="center" shrinkToFit="0" vertical="center" wrapText="1"/>
    </xf>
    <xf borderId="14" fillId="0" fontId="6" numFmtId="0" xfId="0" applyBorder="1" applyFont="1"/>
    <xf borderId="15" fillId="9" fontId="14" numFmtId="0" xfId="0" applyAlignment="1" applyBorder="1" applyFont="1">
      <alignment horizontal="center" shrinkToFit="0" vertical="center" wrapText="1"/>
    </xf>
    <xf borderId="16" fillId="9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17" fillId="10" fontId="19" numFmtId="0" xfId="0" applyAlignment="1" applyBorder="1" applyFill="1" applyFont="1">
      <alignment horizontal="center" shrinkToFit="0" vertical="center" wrapText="1"/>
    </xf>
    <xf borderId="18" fillId="10" fontId="20" numFmtId="0" xfId="0" applyAlignment="1" applyBorder="1" applyFont="1">
      <alignment horizontal="center" shrinkToFit="0" vertical="center" wrapText="1"/>
    </xf>
    <xf borderId="4" fillId="10" fontId="21" numFmtId="0" xfId="0" applyAlignment="1" applyBorder="1" applyFont="1">
      <alignment horizontal="center" shrinkToFit="0" vertical="center" wrapText="1"/>
    </xf>
    <xf borderId="19" fillId="0" fontId="14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20" fillId="0" fontId="14" numFmtId="0" xfId="0" applyAlignment="1" applyBorder="1" applyFont="1">
      <alignment horizontal="center"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21" fillId="9" fontId="22" numFmtId="0" xfId="0" applyAlignment="1" applyBorder="1" applyFont="1">
      <alignment horizontal="center" shrinkToFit="0" vertical="center" wrapText="1"/>
    </xf>
    <xf borderId="14" fillId="0" fontId="18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1" fillId="0" fontId="6" numFmtId="0" xfId="0" applyBorder="1" applyFont="1"/>
    <xf borderId="0" fillId="0" fontId="14" numFmtId="0" xfId="0" applyAlignment="1" applyFont="1">
      <alignment shrinkToFit="0" vertical="center" wrapText="1"/>
    </xf>
    <xf borderId="23" fillId="0" fontId="14" numFmtId="0" xfId="0" applyAlignment="1" applyBorder="1" applyFont="1">
      <alignment horizontal="center" shrinkToFit="0" vertical="center" wrapText="1"/>
    </xf>
    <xf borderId="24" fillId="0" fontId="14" numFmtId="0" xfId="0" applyAlignment="1" applyBorder="1" applyFont="1">
      <alignment horizontal="center" shrinkToFit="0" vertical="center" wrapText="1"/>
    </xf>
    <xf borderId="24" fillId="0" fontId="18" numFmtId="0" xfId="0" applyAlignment="1" applyBorder="1" applyFont="1">
      <alignment horizontal="center" shrinkToFit="0" vertical="center" wrapText="1"/>
    </xf>
    <xf borderId="10" fillId="0" fontId="23" numFmtId="0" xfId="0" applyAlignment="1" applyBorder="1" applyFont="1">
      <alignment horizontal="center" readingOrder="0" shrinkToFit="0" vertical="center" wrapText="1"/>
    </xf>
    <xf borderId="10" fillId="0" fontId="24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11" fillId="11" fontId="27" numFmtId="0" xfId="0" applyAlignment="1" applyBorder="1" applyFill="1" applyFont="1">
      <alignment horizontal="center" shrinkToFit="0" vertical="center" wrapText="1"/>
    </xf>
    <xf borderId="4" fillId="11" fontId="28" numFmtId="0" xfId="0" applyAlignment="1" applyBorder="1" applyFont="1">
      <alignment horizontal="center" shrinkToFit="0" vertical="center" wrapText="1"/>
    </xf>
    <xf borderId="10" fillId="11" fontId="29" numFmtId="0" xfId="0" applyAlignment="1" applyBorder="1" applyFont="1">
      <alignment horizontal="center" shrinkToFit="0" vertical="center" wrapText="1"/>
    </xf>
    <xf borderId="15" fillId="11" fontId="14" numFmtId="0" xfId="0" applyAlignment="1" applyBorder="1" applyFont="1">
      <alignment horizontal="center" shrinkToFit="0" vertical="center" wrapText="1"/>
    </xf>
    <xf borderId="16" fillId="11" fontId="30" numFmtId="0" xfId="0" applyAlignment="1" applyBorder="1" applyFont="1">
      <alignment horizontal="center" shrinkToFit="0" vertical="center" wrapText="1"/>
    </xf>
    <xf borderId="21" fillId="11" fontId="31" numFmtId="0" xfId="0" applyAlignment="1" applyBorder="1" applyFont="1">
      <alignment horizontal="center" shrinkToFit="0" vertical="center" wrapText="1"/>
    </xf>
    <xf borderId="11" fillId="4" fontId="32" numFmtId="0" xfId="0" applyAlignment="1" applyBorder="1" applyFont="1">
      <alignment horizontal="center" shrinkToFit="0" vertical="center" wrapText="1"/>
    </xf>
    <xf borderId="4" fillId="4" fontId="33" numFmtId="0" xfId="0" applyAlignment="1" applyBorder="1" applyFont="1">
      <alignment horizontal="center" shrinkToFit="0" vertical="center" wrapText="1"/>
    </xf>
    <xf borderId="10" fillId="4" fontId="34" numFmtId="0" xfId="0" applyAlignment="1" applyBorder="1" applyFont="1">
      <alignment horizontal="center" shrinkToFit="0" vertical="center" wrapText="1"/>
    </xf>
    <xf borderId="15" fillId="4" fontId="14" numFmtId="0" xfId="0" applyAlignment="1" applyBorder="1" applyFont="1">
      <alignment horizontal="center" shrinkToFit="0" vertical="center" wrapText="1"/>
    </xf>
    <xf borderId="16" fillId="4" fontId="35" numFmtId="0" xfId="0" applyAlignment="1" applyBorder="1" applyFont="1">
      <alignment horizontal="center" shrinkToFit="0" vertical="center" wrapText="1"/>
    </xf>
    <xf borderId="21" fillId="4" fontId="36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11" fillId="5" fontId="37" numFmtId="0" xfId="0" applyAlignment="1" applyBorder="1" applyFont="1">
      <alignment horizontal="center" shrinkToFit="0" vertical="center" wrapText="1"/>
    </xf>
    <xf borderId="4" fillId="5" fontId="38" numFmtId="0" xfId="0" applyAlignment="1" applyBorder="1" applyFont="1">
      <alignment horizontal="center" shrinkToFit="0" vertical="center" wrapText="1"/>
    </xf>
    <xf borderId="10" fillId="5" fontId="39" numFmtId="0" xfId="0" applyAlignment="1" applyBorder="1" applyFont="1">
      <alignment horizontal="center" shrinkToFit="0" vertical="center" wrapText="1"/>
    </xf>
    <xf borderId="15" fillId="5" fontId="14" numFmtId="0" xfId="0" applyAlignment="1" applyBorder="1" applyFont="1">
      <alignment horizontal="center" shrinkToFit="0" vertical="center" wrapText="1"/>
    </xf>
    <xf borderId="16" fillId="5" fontId="40" numFmtId="0" xfId="0" applyAlignment="1" applyBorder="1" applyFont="1">
      <alignment horizontal="center" shrinkToFit="0" vertical="center" wrapText="1"/>
    </xf>
    <xf borderId="21" fillId="5" fontId="41" numFmtId="0" xfId="0" applyAlignment="1" applyBorder="1" applyFont="1">
      <alignment horizontal="center" shrinkToFit="0" vertical="center" wrapText="1"/>
    </xf>
    <xf borderId="11" fillId="6" fontId="42" numFmtId="0" xfId="0" applyAlignment="1" applyBorder="1" applyFont="1">
      <alignment horizontal="center" shrinkToFit="0" vertical="center" wrapText="1"/>
    </xf>
    <xf borderId="4" fillId="6" fontId="43" numFmtId="0" xfId="0" applyAlignment="1" applyBorder="1" applyFont="1">
      <alignment horizontal="center" shrinkToFit="0" vertical="center" wrapText="1"/>
    </xf>
    <xf borderId="10" fillId="6" fontId="44" numFmtId="0" xfId="0" applyAlignment="1" applyBorder="1" applyFont="1">
      <alignment horizontal="center" shrinkToFit="0" vertical="center" wrapText="1"/>
    </xf>
    <xf borderId="15" fillId="6" fontId="14" numFmtId="0" xfId="0" applyAlignment="1" applyBorder="1" applyFont="1">
      <alignment horizontal="center" shrinkToFit="0" vertical="center" wrapText="1"/>
    </xf>
    <xf borderId="16" fillId="6" fontId="45" numFmtId="0" xfId="0" applyAlignment="1" applyBorder="1" applyFont="1">
      <alignment horizontal="center" shrinkToFit="0" vertical="center" wrapText="1"/>
    </xf>
    <xf borderId="21" fillId="6" fontId="46" numFmtId="0" xfId="0" applyAlignment="1" applyBorder="1" applyFont="1">
      <alignment horizontal="center" shrinkToFit="0" vertical="center" wrapText="1"/>
    </xf>
    <xf borderId="11" fillId="7" fontId="47" numFmtId="0" xfId="0" applyAlignment="1" applyBorder="1" applyFont="1">
      <alignment horizontal="center" shrinkToFit="0" vertical="center" wrapText="1"/>
    </xf>
    <xf borderId="4" fillId="7" fontId="48" numFmtId="0" xfId="0" applyAlignment="1" applyBorder="1" applyFont="1">
      <alignment horizontal="center" shrinkToFit="0" vertical="center" wrapText="1"/>
    </xf>
    <xf borderId="10" fillId="7" fontId="49" numFmtId="0" xfId="0" applyAlignment="1" applyBorder="1" applyFont="1">
      <alignment horizontal="center" shrinkToFit="0" vertical="center" wrapText="1"/>
    </xf>
    <xf borderId="15" fillId="7" fontId="14" numFmtId="0" xfId="0" applyAlignment="1" applyBorder="1" applyFont="1">
      <alignment horizontal="center" shrinkToFit="0" vertical="center" wrapText="1"/>
    </xf>
    <xf borderId="16" fillId="7" fontId="50" numFmtId="0" xfId="0" applyAlignment="1" applyBorder="1" applyFont="1">
      <alignment horizontal="center" shrinkToFit="0" vertical="center" wrapText="1"/>
    </xf>
    <xf borderId="21" fillId="7" fontId="51" numFmtId="0" xfId="0" applyAlignment="1" applyBorder="1" applyFont="1">
      <alignment horizontal="center" shrinkToFit="0" vertical="center" wrapText="1"/>
    </xf>
    <xf borderId="10" fillId="12" fontId="52" numFmtId="0" xfId="0" applyAlignment="1" applyBorder="1" applyFill="1" applyFont="1">
      <alignment horizontal="center" shrinkToFit="0" vertical="center" wrapText="1"/>
    </xf>
    <xf borderId="25" fillId="0" fontId="6" numFmtId="0" xfId="0" applyBorder="1" applyFont="1"/>
    <xf borderId="4" fillId="12" fontId="53" numFmtId="0" xfId="0" applyAlignment="1" applyBorder="1" applyFont="1">
      <alignment horizontal="center" shrinkToFit="0" vertical="center" wrapText="1"/>
    </xf>
    <xf borderId="15" fillId="13" fontId="14" numFmtId="0" xfId="0" applyAlignment="1" applyBorder="1" applyFill="1" applyFont="1">
      <alignment horizontal="center" shrinkToFit="0" vertical="center" wrapText="1"/>
    </xf>
    <xf borderId="16" fillId="13" fontId="54" numFmtId="0" xfId="0" applyAlignment="1" applyBorder="1" applyFont="1">
      <alignment horizontal="center" shrinkToFit="0" vertical="center" wrapText="1"/>
    </xf>
    <xf borderId="23" fillId="0" fontId="55" numFmtId="0" xfId="0" applyAlignment="1" applyBorder="1" applyFont="1">
      <alignment horizontal="center" shrinkToFit="0" vertical="center" wrapText="1"/>
    </xf>
    <xf borderId="24" fillId="0" fontId="6" numFmtId="0" xfId="0" applyBorder="1" applyFont="1"/>
    <xf borderId="26" fillId="0" fontId="6" numFmtId="0" xfId="0" applyBorder="1" applyFont="1"/>
    <xf borderId="11" fillId="8" fontId="56" numFmtId="0" xfId="0" applyAlignment="1" applyBorder="1" applyFont="1">
      <alignment horizontal="center" shrinkToFit="0" vertical="center" wrapText="1"/>
    </xf>
    <xf borderId="4" fillId="8" fontId="57" numFmtId="0" xfId="0" applyAlignment="1" applyBorder="1" applyFont="1">
      <alignment horizontal="center" shrinkToFit="0" vertical="center" wrapText="1"/>
    </xf>
    <xf borderId="10" fillId="8" fontId="58" numFmtId="0" xfId="0" applyAlignment="1" applyBorder="1" applyFont="1">
      <alignment horizontal="center" shrinkToFit="0" vertical="center" wrapText="1"/>
    </xf>
    <xf borderId="15" fillId="8" fontId="14" numFmtId="0" xfId="0" applyAlignment="1" applyBorder="1" applyFont="1">
      <alignment horizontal="center" shrinkToFit="0" vertical="center" wrapText="1"/>
    </xf>
    <xf borderId="16" fillId="8" fontId="59" numFmtId="0" xfId="0" applyAlignment="1" applyBorder="1" applyFont="1">
      <alignment horizontal="center" shrinkToFit="0" vertical="center" wrapText="1"/>
    </xf>
    <xf borderId="21" fillId="8" fontId="6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1724025</xdr:colOff>
      <xdr:row>0</xdr:row>
      <xdr:rowOff>9525</xdr:rowOff>
    </xdr:from>
    <xdr:ext cx="1228725" cy="533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0</xdr:rowOff>
    </xdr:from>
    <xdr:ext cx="666750" cy="609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238125</xdr:colOff>
      <xdr:row>0</xdr:row>
      <xdr:rowOff>161925</xdr:rowOff>
    </xdr:from>
    <xdr:ext cx="1381125" cy="5429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238125</xdr:colOff>
      <xdr:row>0</xdr:row>
      <xdr:rowOff>161925</xdr:rowOff>
    </xdr:from>
    <xdr:ext cx="1381125" cy="542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57150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238125</xdr:colOff>
      <xdr:row>0</xdr:row>
      <xdr:rowOff>161925</xdr:rowOff>
    </xdr:from>
    <xdr:ext cx="1381125" cy="542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238125</xdr:colOff>
      <xdr:row>0</xdr:row>
      <xdr:rowOff>161925</xdr:rowOff>
    </xdr:from>
    <xdr:ext cx="1381125" cy="5429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238125</xdr:colOff>
      <xdr:row>0</xdr:row>
      <xdr:rowOff>161925</xdr:rowOff>
    </xdr:from>
    <xdr:ext cx="1381125" cy="5429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238125</xdr:colOff>
      <xdr:row>0</xdr:row>
      <xdr:rowOff>161925</xdr:rowOff>
    </xdr:from>
    <xdr:ext cx="1381125" cy="5429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44.63"/>
    <col customWidth="1" min="4" max="4" width="9.13"/>
    <col customWidth="1" min="5" max="5" width="8.0"/>
    <col customWidth="1" min="6" max="7" width="44.63"/>
    <col customWidth="1" min="8" max="26" width="9.13"/>
  </cols>
  <sheetData>
    <row r="1" ht="21.0" customHeight="1">
      <c r="A1" s="1" t="s">
        <v>0</v>
      </c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1.0" customHeight="1">
      <c r="D2" s="2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2.75" customHeigh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21.0" customHeight="1">
      <c r="A5" s="6"/>
      <c r="B5" s="7" t="s">
        <v>1</v>
      </c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21.0" customHeight="1">
      <c r="A6" s="6">
        <v>1.0</v>
      </c>
      <c r="B6" s="9" t="s">
        <v>2</v>
      </c>
      <c r="C6" s="9" t="s">
        <v>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21.0" customHeight="1">
      <c r="A7" s="10">
        <v>2.0</v>
      </c>
      <c r="B7" s="11" t="s">
        <v>4</v>
      </c>
      <c r="C7" s="9" t="s">
        <v>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21.0" customHeight="1">
      <c r="A8" s="10">
        <v>3.0</v>
      </c>
      <c r="B8" s="9" t="s">
        <v>6</v>
      </c>
      <c r="C8" s="9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21.0" customHeight="1">
      <c r="A9" s="10">
        <v>4.0</v>
      </c>
      <c r="B9" s="9" t="s">
        <v>8</v>
      </c>
      <c r="C9" s="12" t="s">
        <v>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21.0" customHeight="1">
      <c r="A10" s="10">
        <v>5.0</v>
      </c>
      <c r="B10" s="12" t="s">
        <v>10</v>
      </c>
      <c r="C10" s="12" t="s">
        <v>11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13"/>
      <c r="B11" s="13"/>
      <c r="C11" s="1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3"/>
      <c r="B12" s="14" t="s">
        <v>12</v>
      </c>
      <c r="C12" s="1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10">
        <v>1.0</v>
      </c>
      <c r="B13" s="16" t="s">
        <v>13</v>
      </c>
      <c r="C13" s="9" t="s">
        <v>14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10">
        <v>2.0</v>
      </c>
      <c r="B14" s="9" t="s">
        <v>15</v>
      </c>
      <c r="C14" s="9" t="s">
        <v>16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10">
        <v>3.0</v>
      </c>
      <c r="B15" s="9" t="s">
        <v>17</v>
      </c>
      <c r="C15" s="17" t="s">
        <v>18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10">
        <v>4.0</v>
      </c>
      <c r="B16" s="9" t="s">
        <v>19</v>
      </c>
      <c r="C16" s="9" t="s"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0">
        <v>5.0</v>
      </c>
      <c r="B17" s="18" t="s">
        <v>21</v>
      </c>
      <c r="C17" s="9" t="s">
        <v>22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19">
        <v>6.0</v>
      </c>
      <c r="B18" s="9" t="s">
        <v>23</v>
      </c>
      <c r="C18" s="16" t="s">
        <v>24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13"/>
      <c r="B19" s="13"/>
      <c r="C19" s="1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13"/>
      <c r="B20" s="20" t="s">
        <v>25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10">
        <v>1.0</v>
      </c>
      <c r="B21" s="21" t="s">
        <v>26</v>
      </c>
      <c r="C21" s="21" t="s">
        <v>27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10">
        <v>2.0</v>
      </c>
      <c r="B22" s="21" t="s">
        <v>28</v>
      </c>
      <c r="C22" s="21" t="s">
        <v>29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10">
        <v>3.0</v>
      </c>
      <c r="B23" s="21" t="s">
        <v>30</v>
      </c>
      <c r="C23" s="21" t="s">
        <v>31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10">
        <v>4.0</v>
      </c>
      <c r="B24" s="21" t="s">
        <v>32</v>
      </c>
      <c r="C24" s="21" t="s">
        <v>33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10">
        <v>5.0</v>
      </c>
      <c r="B25" s="21" t="s">
        <v>34</v>
      </c>
      <c r="C25" s="21" t="s">
        <v>35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13"/>
      <c r="B26" s="13"/>
      <c r="C26" s="1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13"/>
      <c r="B27" s="22" t="s">
        <v>36</v>
      </c>
      <c r="C27" s="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10">
        <v>1.0</v>
      </c>
      <c r="B28" s="21" t="s">
        <v>37</v>
      </c>
      <c r="C28" s="21" t="s">
        <v>38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10">
        <v>2.0</v>
      </c>
      <c r="B29" s="21" t="s">
        <v>39</v>
      </c>
      <c r="C29" s="21" t="s">
        <v>40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0">
        <v>3.0</v>
      </c>
      <c r="B30" s="21" t="s">
        <v>41</v>
      </c>
      <c r="C30" s="21" t="s">
        <v>42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10">
        <v>4.0</v>
      </c>
      <c r="B31" s="21" t="s">
        <v>43</v>
      </c>
      <c r="C31" s="21" t="s">
        <v>44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10">
        <v>5.0</v>
      </c>
      <c r="B32" s="21" t="s">
        <v>45</v>
      </c>
      <c r="C32" s="21" t="s">
        <v>46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0">
        <v>6.0</v>
      </c>
      <c r="B33" s="10" t="s">
        <v>47</v>
      </c>
      <c r="C33" s="10" t="s">
        <v>48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13"/>
      <c r="B34" s="13"/>
      <c r="C34" s="1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3"/>
      <c r="B35" s="23" t="s">
        <v>49</v>
      </c>
      <c r="C35" s="8"/>
      <c r="D35" s="4"/>
      <c r="E35" s="13"/>
      <c r="F35" s="24" t="s">
        <v>50</v>
      </c>
      <c r="G35" s="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10">
        <v>1.0</v>
      </c>
      <c r="B36" s="21" t="s">
        <v>51</v>
      </c>
      <c r="C36" s="21" t="s">
        <v>52</v>
      </c>
      <c r="D36" s="4"/>
      <c r="E36" s="10">
        <v>1.0</v>
      </c>
      <c r="F36" s="21" t="s">
        <v>53</v>
      </c>
      <c r="G36" s="21" t="s">
        <v>54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0">
        <v>2.0</v>
      </c>
      <c r="B37" s="21" t="s">
        <v>55</v>
      </c>
      <c r="C37" s="21" t="s">
        <v>56</v>
      </c>
      <c r="D37" s="4"/>
      <c r="E37" s="10">
        <v>2.0</v>
      </c>
      <c r="F37" s="21" t="s">
        <v>57</v>
      </c>
      <c r="G37" s="21" t="s">
        <v>58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10">
        <v>3.0</v>
      </c>
      <c r="B38" s="21" t="s">
        <v>59</v>
      </c>
      <c r="C38" s="21" t="s">
        <v>60</v>
      </c>
      <c r="D38" s="4"/>
      <c r="E38" s="10">
        <v>3.0</v>
      </c>
      <c r="F38" s="21" t="s">
        <v>61</v>
      </c>
      <c r="G38" s="21" t="s">
        <v>62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0">
        <v>4.0</v>
      </c>
      <c r="B39" s="21" t="s">
        <v>63</v>
      </c>
      <c r="C39" s="21" t="s">
        <v>64</v>
      </c>
      <c r="D39" s="4"/>
      <c r="E39" s="10">
        <v>4.0</v>
      </c>
      <c r="F39" s="21" t="s">
        <v>65</v>
      </c>
      <c r="G39" s="21" t="s">
        <v>66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10">
        <v>5.0</v>
      </c>
      <c r="B40" s="21" t="s">
        <v>67</v>
      </c>
      <c r="C40" s="21" t="s">
        <v>68</v>
      </c>
      <c r="D40" s="4"/>
      <c r="E40" s="10">
        <v>5.0</v>
      </c>
      <c r="F40" s="21" t="s">
        <v>69</v>
      </c>
      <c r="G40" s="21" t="s">
        <v>70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10">
        <v>6.0</v>
      </c>
      <c r="B41" s="10" t="s">
        <v>71</v>
      </c>
      <c r="C41" s="10" t="s">
        <v>72</v>
      </c>
      <c r="D41" s="4"/>
      <c r="E41" s="10">
        <v>6.0</v>
      </c>
      <c r="F41" s="10" t="s">
        <v>73</v>
      </c>
      <c r="G41" s="10" t="s">
        <v>74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13"/>
      <c r="B42" s="13"/>
      <c r="C42" s="1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13"/>
      <c r="B43" s="25" t="s">
        <v>75</v>
      </c>
      <c r="C43" s="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0">
        <v>1.0</v>
      </c>
      <c r="B44" s="21" t="s">
        <v>76</v>
      </c>
      <c r="C44" s="21" t="s">
        <v>77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10">
        <v>2.0</v>
      </c>
      <c r="B45" s="21" t="s">
        <v>78</v>
      </c>
      <c r="C45" s="21" t="s">
        <v>79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10">
        <v>3.0</v>
      </c>
      <c r="B46" s="21" t="s">
        <v>80</v>
      </c>
      <c r="C46" s="21" t="s">
        <v>81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10">
        <v>4.0</v>
      </c>
      <c r="B47" s="21" t="s">
        <v>82</v>
      </c>
      <c r="C47" s="21" t="s">
        <v>83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10">
        <v>5.0</v>
      </c>
      <c r="B48" s="21" t="s">
        <v>84</v>
      </c>
      <c r="C48" s="21" t="s">
        <v>85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10">
        <v>6.0</v>
      </c>
      <c r="B49" s="10" t="s">
        <v>86</v>
      </c>
      <c r="C49" s="10" t="s">
        <v>87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2"/>
    <mergeCell ref="B5:C5"/>
    <mergeCell ref="B12:C12"/>
    <mergeCell ref="B20:C20"/>
    <mergeCell ref="B27:C27"/>
    <mergeCell ref="B35:C35"/>
    <mergeCell ref="F35:G35"/>
    <mergeCell ref="B43:C4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8.63"/>
    <col customWidth="1" min="16" max="16" width="45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45.63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27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9"/>
      <c r="AJ5" s="30"/>
      <c r="AK5" s="30"/>
      <c r="AL5" s="30"/>
      <c r="AM5" s="30"/>
      <c r="AN5" s="30"/>
    </row>
    <row r="6" ht="13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</row>
    <row r="7">
      <c r="A7" s="31" t="s">
        <v>88</v>
      </c>
      <c r="B7" s="32" t="s">
        <v>89</v>
      </c>
      <c r="C7" s="33"/>
      <c r="D7" s="33"/>
      <c r="E7" s="8"/>
      <c r="F7" s="34"/>
      <c r="G7" s="35"/>
      <c r="H7" s="31" t="s">
        <v>90</v>
      </c>
      <c r="I7" s="30"/>
      <c r="J7" s="30"/>
      <c r="K7" s="30"/>
      <c r="L7" s="30"/>
      <c r="M7" s="36"/>
      <c r="N7" s="36"/>
      <c r="O7" s="36"/>
      <c r="P7" s="31" t="s">
        <v>88</v>
      </c>
      <c r="Q7" s="32" t="s">
        <v>89</v>
      </c>
      <c r="R7" s="33"/>
      <c r="S7" s="33"/>
      <c r="T7" s="8"/>
      <c r="U7" s="34"/>
      <c r="V7" s="35"/>
      <c r="W7" s="31" t="s">
        <v>90</v>
      </c>
      <c r="X7" s="30"/>
      <c r="Y7" s="36"/>
      <c r="Z7" s="36"/>
      <c r="AA7" s="36"/>
      <c r="AB7" s="36"/>
      <c r="AC7" s="36"/>
      <c r="AD7" s="36"/>
      <c r="AE7" s="31" t="s">
        <v>91</v>
      </c>
      <c r="AF7" s="31" t="s">
        <v>92</v>
      </c>
      <c r="AG7" s="31" t="s">
        <v>93</v>
      </c>
      <c r="AH7" s="31" t="s">
        <v>94</v>
      </c>
      <c r="AI7" s="31" t="s">
        <v>95</v>
      </c>
      <c r="AJ7" s="36"/>
      <c r="AK7" s="36"/>
      <c r="AL7" s="36"/>
      <c r="AM7" s="30"/>
      <c r="AN7" s="30"/>
    </row>
    <row r="8" hidden="1">
      <c r="A8" s="30"/>
      <c r="B8" s="37" t="s">
        <v>96</v>
      </c>
      <c r="C8" s="37" t="s">
        <v>97</v>
      </c>
      <c r="D8" s="37"/>
      <c r="E8" s="37" t="s">
        <v>96</v>
      </c>
      <c r="F8" s="37" t="s">
        <v>98</v>
      </c>
      <c r="G8" s="37"/>
      <c r="H8" s="37" t="s">
        <v>96</v>
      </c>
      <c r="I8" s="37" t="s">
        <v>99</v>
      </c>
      <c r="J8" s="37" t="s">
        <v>100</v>
      </c>
      <c r="K8" s="37" t="s">
        <v>101</v>
      </c>
      <c r="L8" s="37" t="s">
        <v>102</v>
      </c>
      <c r="M8" s="37" t="s">
        <v>103</v>
      </c>
      <c r="N8" s="37" t="s">
        <v>104</v>
      </c>
      <c r="O8" s="30"/>
      <c r="P8" s="30"/>
      <c r="Q8" s="37" t="s">
        <v>96</v>
      </c>
      <c r="R8" s="37" t="s">
        <v>97</v>
      </c>
      <c r="S8" s="37"/>
      <c r="T8" s="37" t="s">
        <v>96</v>
      </c>
      <c r="U8" s="37" t="s">
        <v>98</v>
      </c>
      <c r="V8" s="37"/>
      <c r="W8" s="37" t="s">
        <v>96</v>
      </c>
      <c r="X8" s="37" t="s">
        <v>99</v>
      </c>
      <c r="Y8" s="37" t="s">
        <v>100</v>
      </c>
      <c r="Z8" s="37" t="s">
        <v>101</v>
      </c>
      <c r="AA8" s="37" t="s">
        <v>102</v>
      </c>
      <c r="AB8" s="37" t="s">
        <v>103</v>
      </c>
      <c r="AC8" s="37" t="s">
        <v>104</v>
      </c>
      <c r="AD8" s="30"/>
      <c r="AE8" s="36"/>
      <c r="AF8" s="36"/>
      <c r="AG8" s="36"/>
      <c r="AH8" s="36"/>
      <c r="AI8" s="36"/>
      <c r="AJ8" s="37" t="s">
        <v>105</v>
      </c>
      <c r="AK8" s="37" t="s">
        <v>106</v>
      </c>
      <c r="AL8" s="38" t="s">
        <v>107</v>
      </c>
      <c r="AM8" s="39" t="s">
        <v>108</v>
      </c>
      <c r="AN8" s="39" t="s">
        <v>109</v>
      </c>
    </row>
    <row r="9" ht="13.5" customHeight="1">
      <c r="A9" s="40" t="str">
        <f>AE9</f>
        <v>Reuben Borg / Erika Azzopardi</v>
      </c>
      <c r="B9" s="41">
        <v>7.0</v>
      </c>
      <c r="C9" s="42">
        <f>IF(B9&gt;B11,1,0)</f>
        <v>1</v>
      </c>
      <c r="D9" s="43"/>
      <c r="E9" s="41">
        <v>3.0</v>
      </c>
      <c r="F9" s="42">
        <f>IF(E9&gt;E11,1,0)</f>
        <v>0</v>
      </c>
      <c r="G9" s="43"/>
      <c r="H9" s="41">
        <v>5.0</v>
      </c>
      <c r="I9" s="30">
        <f>IF(H9&gt;H11,1,0)</f>
        <v>0</v>
      </c>
      <c r="J9" s="30">
        <f>IF(B9="",0,1)</f>
        <v>1</v>
      </c>
      <c r="K9" s="30">
        <f>IF(C9+F9=2,3,IF(C9+F9=1,1,0))</f>
        <v>1</v>
      </c>
      <c r="L9" s="30">
        <f>IF(K9=3,3,IF(I9+K9=2,2,IF(K9=1,1,0)))</f>
        <v>1</v>
      </c>
      <c r="M9" s="30">
        <f>B9+E9</f>
        <v>10</v>
      </c>
      <c r="N9" s="30">
        <f>C9+F9+I9</f>
        <v>1</v>
      </c>
      <c r="O9" s="30"/>
      <c r="P9" s="40" t="str">
        <f>AE9</f>
        <v>Reuben Borg / Erika Azzopardi</v>
      </c>
      <c r="Q9" s="41">
        <v>6.0</v>
      </c>
      <c r="R9" s="42">
        <f>IF(Q9&gt;Q11,1,0)</f>
        <v>1</v>
      </c>
      <c r="S9" s="43"/>
      <c r="T9" s="41">
        <v>7.0</v>
      </c>
      <c r="U9" s="42">
        <f>IF(T9&gt;T11,1,0)</f>
        <v>1</v>
      </c>
      <c r="V9" s="43"/>
      <c r="W9" s="44"/>
      <c r="X9" s="30">
        <f>IF(W9&gt;W11,1,0)</f>
        <v>0</v>
      </c>
      <c r="Y9" s="30">
        <f>IF(Q9="",0,1)</f>
        <v>1</v>
      </c>
      <c r="Z9" s="30">
        <f>IF(R9+U9=2,3,IF(R9+U9=1,1,0))</f>
        <v>3</v>
      </c>
      <c r="AA9" s="30">
        <f>IF(Z9=3,3,IF(X9+Z9=2,2,IF(Z9=1,1,0)))</f>
        <v>3</v>
      </c>
      <c r="AB9" s="30">
        <f>Q9+T9</f>
        <v>13</v>
      </c>
      <c r="AC9" s="30">
        <f>R9+U9+X9</f>
        <v>2</v>
      </c>
      <c r="AD9" s="30"/>
      <c r="AE9" s="45" t="str">
        <f>Players!B6&amp; " / " &amp;Players!C6</f>
        <v>Reuben Borg / Erika Azzopardi</v>
      </c>
      <c r="AF9" s="46">
        <f>J17+Y9+J13+J9</f>
        <v>4</v>
      </c>
      <c r="AG9" s="46">
        <f t="shared" ref="AG9:AI9" si="1">L17+AA9+L13+L9</f>
        <v>9</v>
      </c>
      <c r="AH9" s="46">
        <f t="shared" si="1"/>
        <v>47</v>
      </c>
      <c r="AI9" s="47">
        <f t="shared" si="1"/>
        <v>7</v>
      </c>
      <c r="AJ9" s="30">
        <f>MAX(AG9:AG17)</f>
        <v>9</v>
      </c>
      <c r="AK9" s="30">
        <f>LARGE(AG9:AG17, 2)</f>
        <v>9</v>
      </c>
      <c r="AL9" s="30">
        <f>SUM(AF9:AF17)</f>
        <v>20</v>
      </c>
      <c r="AM9" s="30" t="str">
        <f>IF(AG9=$AJ$9,AE9,IF(AG11=$AJ$9,AE11,IF(AG13=$AJ$9,AE13,IF(AG15=$AJ$9,AE15,IF(AG17=$AJ$9,AE17,"")))))</f>
        <v>Reuben Borg / Erika Azzopardi</v>
      </c>
      <c r="AN9" s="30" t="str">
        <f>IF(AG9=$AK$9,AE9,IF(AG11=$AK$9,AE11,IF(AG13=$AK$9,AE13,IF(AG15=$AK$9,AE15,IF(AG17=$AK$9,AE17,"")))))</f>
        <v>Reuben Borg / Erika Azzopardi</v>
      </c>
    </row>
    <row r="10" ht="13.5" customHeight="1">
      <c r="A10" s="48" t="s">
        <v>110</v>
      </c>
      <c r="H10" s="49"/>
      <c r="I10" s="50"/>
      <c r="J10" s="30"/>
      <c r="K10" s="30"/>
      <c r="L10" s="30"/>
      <c r="M10" s="30"/>
      <c r="N10" s="30"/>
      <c r="O10" s="30"/>
      <c r="P10" s="48" t="s">
        <v>110</v>
      </c>
      <c r="W10" s="49"/>
      <c r="X10" s="50"/>
      <c r="Y10" s="30"/>
      <c r="Z10" s="30"/>
      <c r="AA10" s="30"/>
      <c r="AB10" s="30"/>
      <c r="AC10" s="30"/>
      <c r="AD10" s="30"/>
      <c r="AE10" s="30"/>
      <c r="AF10" s="36"/>
      <c r="AG10" s="36"/>
      <c r="AH10" s="36"/>
      <c r="AI10" s="36"/>
      <c r="AJ10" s="30"/>
      <c r="AK10" s="36"/>
      <c r="AL10" s="36"/>
      <c r="AM10" s="30"/>
      <c r="AN10" s="30"/>
    </row>
    <row r="11" ht="13.5" customHeight="1">
      <c r="A11" s="51" t="str">
        <f>AE11</f>
        <v>Adrian Chetcuti / Ann Marie Mangion</v>
      </c>
      <c r="B11" s="41">
        <v>5.0</v>
      </c>
      <c r="C11" s="52">
        <f>IF(B11&gt;B9,1,0)</f>
        <v>0</v>
      </c>
      <c r="D11" s="53"/>
      <c r="E11" s="41">
        <v>6.0</v>
      </c>
      <c r="F11" s="52">
        <f>IF(E11&gt;E9,1,0)</f>
        <v>1</v>
      </c>
      <c r="G11" s="53"/>
      <c r="H11" s="41">
        <v>10.0</v>
      </c>
      <c r="I11" s="30">
        <f>IF(H11&gt;H9,1,0)</f>
        <v>1</v>
      </c>
      <c r="J11" s="30">
        <f>IF(B11="",0,1)</f>
        <v>1</v>
      </c>
      <c r="K11" s="30">
        <f>IF(C11+F11=2,3,IF(C11+F11=1,1,0))</f>
        <v>1</v>
      </c>
      <c r="L11" s="30">
        <f>IF(K11=3,3,IF(I11+K11=2,2,IF(K11=1,1,0)))</f>
        <v>2</v>
      </c>
      <c r="M11" s="30">
        <f>B11+E11</f>
        <v>11</v>
      </c>
      <c r="N11" s="30">
        <f>C11+F11+I11</f>
        <v>2</v>
      </c>
      <c r="O11" s="30"/>
      <c r="P11" s="51" t="str">
        <f>AE15</f>
        <v>Matthew Mifsud / Lara Pule'</v>
      </c>
      <c r="Q11" s="41">
        <v>2.0</v>
      </c>
      <c r="R11" s="52">
        <f>IF(Q11&gt;Q9,1,0)</f>
        <v>0</v>
      </c>
      <c r="S11" s="53"/>
      <c r="T11" s="41">
        <v>5.0</v>
      </c>
      <c r="U11" s="52">
        <f>IF(T11&gt;T9,1,0)</f>
        <v>0</v>
      </c>
      <c r="V11" s="53"/>
      <c r="W11" s="44"/>
      <c r="X11" s="30">
        <f>IF(W11&gt;W9,1,0)</f>
        <v>0</v>
      </c>
      <c r="Y11" s="30">
        <f>IF(Q11="",0,1)</f>
        <v>1</v>
      </c>
      <c r="Z11" s="30">
        <f>IF(R11+U11=2,3,IF(R11+U11=1,1,0))</f>
        <v>0</v>
      </c>
      <c r="AA11" s="30">
        <f>IF(Z11=3,3,IF(X11+Z11=2,2,IF(Z11=1,1,0)))</f>
        <v>0</v>
      </c>
      <c r="AB11" s="30">
        <f>Q11+T11</f>
        <v>7</v>
      </c>
      <c r="AC11" s="30">
        <f>R11+U11+X11</f>
        <v>0</v>
      </c>
      <c r="AD11" s="30"/>
      <c r="AE11" s="45" t="str">
        <f>Players!B7&amp; " / " &amp;Players!C7</f>
        <v>Adrian Chetcuti / Ann Marie Mangion</v>
      </c>
      <c r="AF11" s="46">
        <f>Y21+Y25+Y13+J11</f>
        <v>4</v>
      </c>
      <c r="AG11" s="46">
        <f t="shared" ref="AG11:AI11" si="2">AA21+AA25+AA13+L11</f>
        <v>9</v>
      </c>
      <c r="AH11" s="46">
        <f t="shared" si="2"/>
        <v>43</v>
      </c>
      <c r="AI11" s="47">
        <f t="shared" si="2"/>
        <v>8</v>
      </c>
      <c r="AJ11" s="36"/>
      <c r="AK11" s="36"/>
      <c r="AL11" s="36"/>
      <c r="AM11" s="30"/>
      <c r="AN11" s="30"/>
    </row>
    <row r="12" ht="13.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6"/>
      <c r="AG12" s="36"/>
      <c r="AH12" s="36"/>
      <c r="AI12" s="36"/>
      <c r="AJ12" s="36"/>
      <c r="AK12" s="36"/>
      <c r="AL12" s="36"/>
      <c r="AM12" s="30"/>
      <c r="AN12" s="30"/>
    </row>
    <row r="13" ht="13.5" customHeight="1">
      <c r="A13" s="40" t="str">
        <f>AE9</f>
        <v>Reuben Borg / Erika Azzopardi</v>
      </c>
      <c r="B13" s="44">
        <v>6.0</v>
      </c>
      <c r="C13" s="42">
        <f>IF(B13&gt;B15,1,0)</f>
        <v>1</v>
      </c>
      <c r="D13" s="43"/>
      <c r="E13" s="44">
        <v>6.0</v>
      </c>
      <c r="F13" s="42">
        <f>IF(E13&gt;E15,1,0)</f>
        <v>0</v>
      </c>
      <c r="G13" s="43"/>
      <c r="H13" s="44">
        <v>10.0</v>
      </c>
      <c r="I13" s="30">
        <f>IF(H13&gt;H15,1,0)</f>
        <v>1</v>
      </c>
      <c r="J13" s="30">
        <f>IF(B13="",0,1)</f>
        <v>1</v>
      </c>
      <c r="K13" s="30">
        <f>IF(C13+F13=2,3,IF(C13+F13=1,1,0))</f>
        <v>1</v>
      </c>
      <c r="L13" s="30">
        <f>IF(K13=3,3,IF(I13+K13=2,2,IF(K13=1,1,0)))</f>
        <v>2</v>
      </c>
      <c r="M13" s="30">
        <f>B13+E13</f>
        <v>12</v>
      </c>
      <c r="N13" s="30">
        <f>C13+F13+I13</f>
        <v>2</v>
      </c>
      <c r="O13" s="30"/>
      <c r="P13" s="40" t="str">
        <f>AE11</f>
        <v>Adrian Chetcuti / Ann Marie Mangion</v>
      </c>
      <c r="Q13" s="44">
        <v>2.0</v>
      </c>
      <c r="R13" s="42">
        <f>IF(Q13&gt;Q15,1,0)</f>
        <v>0</v>
      </c>
      <c r="S13" s="43"/>
      <c r="T13" s="44">
        <v>6.0</v>
      </c>
      <c r="U13" s="42">
        <f>IF(T13&gt;T15,1,0)</f>
        <v>1</v>
      </c>
      <c r="V13" s="43"/>
      <c r="W13" s="44">
        <v>10.0</v>
      </c>
      <c r="X13" s="30">
        <f>IF(W13&gt;W15,1,0)</f>
        <v>1</v>
      </c>
      <c r="Y13" s="30">
        <f>IF(Q13="",0,1)</f>
        <v>1</v>
      </c>
      <c r="Z13" s="30">
        <f>IF(R13+U13=2,3,IF(R13+U13=1,1,0))</f>
        <v>1</v>
      </c>
      <c r="AA13" s="30">
        <f>IF(Z13=3,3,IF(X13+Z13=2,2,IF(Z13=1,1,0)))</f>
        <v>2</v>
      </c>
      <c r="AB13" s="30">
        <f>Q13+T13</f>
        <v>8</v>
      </c>
      <c r="AC13" s="30">
        <f>R13+U13+X13</f>
        <v>2</v>
      </c>
      <c r="AD13" s="30"/>
      <c r="AE13" s="45" t="str">
        <f>Players!B8&amp; " / " &amp;Players!C8</f>
        <v>Eric Roca / Alison Muscat</v>
      </c>
      <c r="AF13" s="46">
        <f>Y23+Y17+J15+J21</f>
        <v>4</v>
      </c>
      <c r="AG13" s="46">
        <f t="shared" ref="AG13:AI13" si="3">AA23+AA17+L15+L21</f>
        <v>3</v>
      </c>
      <c r="AH13" s="46">
        <f t="shared" si="3"/>
        <v>32</v>
      </c>
      <c r="AI13" s="47">
        <f t="shared" si="3"/>
        <v>3</v>
      </c>
      <c r="AJ13" s="36"/>
      <c r="AK13" s="36"/>
      <c r="AL13" s="36"/>
      <c r="AM13" s="30"/>
      <c r="AN13" s="30"/>
    </row>
    <row r="14" ht="13.5" customHeight="1">
      <c r="A14" s="48" t="s">
        <v>110</v>
      </c>
      <c r="H14" s="49"/>
      <c r="I14" s="50"/>
      <c r="J14" s="30"/>
      <c r="K14" s="30"/>
      <c r="L14" s="30"/>
      <c r="M14" s="30"/>
      <c r="N14" s="30"/>
      <c r="O14" s="30"/>
      <c r="P14" s="48" t="s">
        <v>110</v>
      </c>
      <c r="W14" s="49"/>
      <c r="X14" s="50"/>
      <c r="Y14" s="30"/>
      <c r="Z14" s="30"/>
      <c r="AA14" s="30"/>
      <c r="AB14" s="30"/>
      <c r="AC14" s="30"/>
      <c r="AD14" s="30"/>
      <c r="AE14" s="30"/>
      <c r="AF14" s="36"/>
      <c r="AG14" s="36"/>
      <c r="AH14" s="36"/>
      <c r="AI14" s="36"/>
      <c r="AJ14" s="36"/>
      <c r="AK14" s="36"/>
      <c r="AL14" s="36"/>
      <c r="AM14" s="30"/>
      <c r="AN14" s="30"/>
    </row>
    <row r="15" ht="13.5" customHeight="1">
      <c r="A15" s="51" t="str">
        <f>AE13</f>
        <v>Eric Roca / Alison Muscat</v>
      </c>
      <c r="B15" s="44">
        <v>3.0</v>
      </c>
      <c r="C15" s="52">
        <f>IF(B15&gt;B13,1,0)</f>
        <v>0</v>
      </c>
      <c r="D15" s="53"/>
      <c r="E15" s="44">
        <v>7.0</v>
      </c>
      <c r="F15" s="52">
        <f>IF(E15&gt;E13,1,0)</f>
        <v>1</v>
      </c>
      <c r="G15" s="53"/>
      <c r="H15" s="44">
        <v>4.0</v>
      </c>
      <c r="I15" s="30">
        <f>IF(H15&gt;H13,1,0)</f>
        <v>0</v>
      </c>
      <c r="J15" s="30">
        <f>IF(B15="",0,1)</f>
        <v>1</v>
      </c>
      <c r="K15" s="30">
        <f>IF(C15+F15=2,3,IF(C15+F15=1,1,0))</f>
        <v>1</v>
      </c>
      <c r="L15" s="30">
        <f>IF(K15=3,3,IF(I15+K15=2,2,IF(K15=1,1,0)))</f>
        <v>1</v>
      </c>
      <c r="M15" s="30">
        <f>B15+E15</f>
        <v>10</v>
      </c>
      <c r="N15" s="30">
        <f>C15+F15+I15</f>
        <v>1</v>
      </c>
      <c r="O15" s="30"/>
      <c r="P15" s="51" t="str">
        <f>AE15</f>
        <v>Matthew Mifsud / Lara Pule'</v>
      </c>
      <c r="Q15" s="44">
        <v>6.0</v>
      </c>
      <c r="R15" s="52">
        <f>IF(Q15&gt;Q13,1,0)</f>
        <v>1</v>
      </c>
      <c r="S15" s="53"/>
      <c r="T15" s="44">
        <v>4.0</v>
      </c>
      <c r="U15" s="52">
        <f>IF(T15&gt;T13,1,0)</f>
        <v>0</v>
      </c>
      <c r="V15" s="53"/>
      <c r="W15" s="44">
        <v>7.0</v>
      </c>
      <c r="X15" s="30">
        <f>IF(W15&gt;W13,1,0)</f>
        <v>0</v>
      </c>
      <c r="Y15" s="30">
        <f>IF(Q15="",0,1)</f>
        <v>1</v>
      </c>
      <c r="Z15" s="30">
        <f>IF(R15+U15=2,3,IF(R15+U15=1,1,0))</f>
        <v>1</v>
      </c>
      <c r="AA15" s="30">
        <f>IF(Z15=3,3,IF(X15+Z15=2,2,IF(Z15=1,1,0)))</f>
        <v>1</v>
      </c>
      <c r="AB15" s="30">
        <f>Q15+T15</f>
        <v>10</v>
      </c>
      <c r="AC15" s="30">
        <f>R15+U15+X15</f>
        <v>1</v>
      </c>
      <c r="AD15" s="30"/>
      <c r="AE15" s="45" t="str">
        <f>Players!B9&amp; " / " &amp;Players!C9</f>
        <v>Matthew Mifsud / Lara Pule'</v>
      </c>
      <c r="AF15" s="46">
        <f>J25+Y19+Y11+Y15</f>
        <v>4</v>
      </c>
      <c r="AG15" s="46">
        <f t="shared" ref="AG15:AI15" si="4">L25+AA19+AA11+AA15</f>
        <v>7</v>
      </c>
      <c r="AH15" s="46">
        <f t="shared" si="4"/>
        <v>42</v>
      </c>
      <c r="AI15" s="47">
        <f t="shared" si="4"/>
        <v>5</v>
      </c>
      <c r="AJ15" s="36"/>
      <c r="AK15" s="36"/>
      <c r="AL15" s="36"/>
      <c r="AM15" s="30"/>
      <c r="AN15" s="30"/>
    </row>
    <row r="16" ht="13.5" customHeight="1">
      <c r="A16" s="30"/>
      <c r="B16" s="3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6"/>
      <c r="AG16" s="36"/>
      <c r="AH16" s="36"/>
      <c r="AI16" s="36"/>
      <c r="AJ16" s="36"/>
      <c r="AK16" s="36"/>
      <c r="AL16" s="36"/>
      <c r="AM16" s="30"/>
      <c r="AN16" s="30"/>
    </row>
    <row r="17" ht="13.5" customHeight="1">
      <c r="A17" s="40" t="str">
        <f>AE9</f>
        <v>Reuben Borg / Erika Azzopardi</v>
      </c>
      <c r="B17" s="44">
        <v>6.0</v>
      </c>
      <c r="C17" s="42">
        <f>IF(B17&gt;B19,1,0)</f>
        <v>1</v>
      </c>
      <c r="D17" s="43"/>
      <c r="E17" s="44">
        <v>6.0</v>
      </c>
      <c r="F17" s="42">
        <f>IF(E17&gt;E19,1,0)</f>
        <v>1</v>
      </c>
      <c r="G17" s="43"/>
      <c r="H17" s="44"/>
      <c r="I17" s="30">
        <f>IF(H17&gt;H19,1,0)</f>
        <v>0</v>
      </c>
      <c r="J17" s="30">
        <f>IF(B17="",0,1)</f>
        <v>1</v>
      </c>
      <c r="K17" s="30">
        <f>IF(C17+F17=2,3,IF(C17+F17=1,1,0))</f>
        <v>3</v>
      </c>
      <c r="L17" s="30">
        <f>IF(K17=3,3,IF(I17+K17=2,2,IF(K17=1,1,0)))</f>
        <v>3</v>
      </c>
      <c r="M17" s="30">
        <f>B17+E17</f>
        <v>12</v>
      </c>
      <c r="N17" s="30">
        <f>C17+F17+I17</f>
        <v>2</v>
      </c>
      <c r="O17" s="30"/>
      <c r="P17" s="40" t="str">
        <f>AE13</f>
        <v>Eric Roca / Alison Muscat</v>
      </c>
      <c r="Q17" s="44">
        <v>1.0</v>
      </c>
      <c r="R17" s="42">
        <f>IF(Q17&gt;Q19,1,0)</f>
        <v>0</v>
      </c>
      <c r="S17" s="43"/>
      <c r="T17" s="44">
        <v>4.0</v>
      </c>
      <c r="U17" s="42">
        <f>IF(T17&gt;T19,1,0)</f>
        <v>0</v>
      </c>
      <c r="V17" s="43"/>
      <c r="W17" s="44"/>
      <c r="X17" s="30">
        <f>IF(W17&gt;W19,1,0)</f>
        <v>0</v>
      </c>
      <c r="Y17" s="30">
        <f>IF(Q17="",0,1)</f>
        <v>1</v>
      </c>
      <c r="Z17" s="30">
        <f>IF(R17+U17=2,3,IF(R17+U17=1,1,0))</f>
        <v>0</v>
      </c>
      <c r="AA17" s="30">
        <f>IF(Z17=3,3,IF(X17+Z17=2,2,IF(Z17=1,1,0)))</f>
        <v>0</v>
      </c>
      <c r="AB17" s="30">
        <f>Q17+T17</f>
        <v>5</v>
      </c>
      <c r="AC17" s="30">
        <f>R17+U17+X17</f>
        <v>0</v>
      </c>
      <c r="AD17" s="30"/>
      <c r="AE17" s="45" t="str">
        <f>Players!B10&amp; " / " &amp;Players!C10</f>
        <v>Duncan D'Alessandro / Anthea Gauci</v>
      </c>
      <c r="AF17" s="46">
        <f>J27+J19+Y27+J23</f>
        <v>4</v>
      </c>
      <c r="AG17" s="46">
        <f t="shared" ref="AG17:AI17" si="5">L27+L19+AA27+L23</f>
        <v>2</v>
      </c>
      <c r="AH17" s="46">
        <f t="shared" si="5"/>
        <v>34</v>
      </c>
      <c r="AI17" s="47">
        <f t="shared" si="5"/>
        <v>2</v>
      </c>
      <c r="AJ17" s="36"/>
      <c r="AK17" s="36"/>
      <c r="AL17" s="36"/>
      <c r="AM17" s="30"/>
      <c r="AN17" s="30"/>
    </row>
    <row r="18" ht="13.5" customHeight="1">
      <c r="A18" s="48" t="s">
        <v>110</v>
      </c>
      <c r="H18" s="49"/>
      <c r="I18" s="50"/>
      <c r="J18" s="30"/>
      <c r="K18" s="30"/>
      <c r="L18" s="30"/>
      <c r="M18" s="30"/>
      <c r="N18" s="30"/>
      <c r="O18" s="30"/>
      <c r="P18" s="48" t="s">
        <v>110</v>
      </c>
      <c r="W18" s="49"/>
      <c r="X18" s="50"/>
      <c r="Y18" s="30"/>
      <c r="Z18" s="30"/>
      <c r="AA18" s="30"/>
      <c r="AB18" s="30"/>
      <c r="AC18" s="30"/>
      <c r="AD18" s="30"/>
      <c r="AJ18" s="36"/>
      <c r="AK18" s="36"/>
      <c r="AL18" s="36"/>
      <c r="AM18" s="30"/>
      <c r="AN18" s="30"/>
    </row>
    <row r="19" ht="13.5" customHeight="1">
      <c r="A19" s="51" t="str">
        <f>AE17</f>
        <v>Duncan D'Alessandro / Anthea Gauci</v>
      </c>
      <c r="B19" s="44">
        <v>4.0</v>
      </c>
      <c r="C19" s="52">
        <f>IF(B19&gt;B17,1,0)</f>
        <v>0</v>
      </c>
      <c r="D19" s="53"/>
      <c r="E19" s="44">
        <v>1.0</v>
      </c>
      <c r="F19" s="52">
        <f>IF(E19&gt;E17,1,0)</f>
        <v>0</v>
      </c>
      <c r="G19" s="53"/>
      <c r="H19" s="44"/>
      <c r="I19" s="30">
        <f>IF(H19&gt;H17,1,0)</f>
        <v>0</v>
      </c>
      <c r="J19" s="30">
        <f>IF(B19="",0,1)</f>
        <v>1</v>
      </c>
      <c r="K19" s="30">
        <f>IF(C19+F19=2,3,IF(C19+F19=1,1,0))</f>
        <v>0</v>
      </c>
      <c r="L19" s="30">
        <f>IF(K19=3,3,IF(I19+K19=2,2,IF(K19=1,1,0)))</f>
        <v>0</v>
      </c>
      <c r="M19" s="30">
        <f>B19+E19</f>
        <v>5</v>
      </c>
      <c r="N19" s="30">
        <f>C19+F19+I19</f>
        <v>0</v>
      </c>
      <c r="O19" s="30"/>
      <c r="P19" s="51" t="str">
        <f>AE15</f>
        <v>Matthew Mifsud / Lara Pule'</v>
      </c>
      <c r="Q19" s="44">
        <v>6.0</v>
      </c>
      <c r="R19" s="52">
        <f>IF(Q19&gt;Q17,1,0)</f>
        <v>1</v>
      </c>
      <c r="S19" s="53"/>
      <c r="T19" s="44">
        <v>6.0</v>
      </c>
      <c r="U19" s="52">
        <f>IF(T19&gt;T17,1,0)</f>
        <v>1</v>
      </c>
      <c r="V19" s="53"/>
      <c r="W19" s="44"/>
      <c r="X19" s="30">
        <f>IF(W19&gt;W17,1,0)</f>
        <v>0</v>
      </c>
      <c r="Y19" s="30">
        <f>IF(Q19="",0,1)</f>
        <v>1</v>
      </c>
      <c r="Z19" s="30">
        <f>IF(R19+U19=2,3,IF(R19+U19=1,1,0))</f>
        <v>3</v>
      </c>
      <c r="AA19" s="30">
        <f>IF(Z19=3,3,IF(X19+Z19=2,2,IF(Z19=1,1,0)))</f>
        <v>3</v>
      </c>
      <c r="AB19" s="30">
        <f>Q19+T19</f>
        <v>12</v>
      </c>
      <c r="AC19" s="30">
        <f>R19+U19+X19</f>
        <v>2</v>
      </c>
      <c r="AD19" s="30"/>
      <c r="AJ19" s="30"/>
      <c r="AK19" s="36"/>
      <c r="AL19" s="36"/>
      <c r="AM19" s="30"/>
      <c r="AN19" s="30"/>
    </row>
    <row r="20" ht="13.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6"/>
      <c r="AL20" s="30"/>
      <c r="AM20" s="30"/>
      <c r="AN20" s="30"/>
    </row>
    <row r="21" ht="13.5" customHeight="1">
      <c r="A21" s="40" t="str">
        <f>AE13</f>
        <v>Eric Roca / Alison Muscat</v>
      </c>
      <c r="B21" s="41">
        <v>6.0</v>
      </c>
      <c r="C21" s="42">
        <f>IF(B21&gt;B23,1,0)</f>
        <v>0</v>
      </c>
      <c r="D21" s="43"/>
      <c r="E21" s="41">
        <v>6.0</v>
      </c>
      <c r="F21" s="42">
        <f>IF(E21&gt;E23,1,0)</f>
        <v>1</v>
      </c>
      <c r="G21" s="43"/>
      <c r="H21" s="41">
        <v>10.0</v>
      </c>
      <c r="I21" s="30">
        <f>IF(H21&gt;H23,1,0)</f>
        <v>1</v>
      </c>
      <c r="J21" s="30">
        <f>IF(B21="",0,1)</f>
        <v>1</v>
      </c>
      <c r="K21" s="30">
        <f>IF(C21+F21=2,3,IF(C21+F21=1,1,0))</f>
        <v>1</v>
      </c>
      <c r="L21" s="30">
        <f>IF(K21=3,3,IF(I21+K21=2,2,IF(K21=1,1,0)))</f>
        <v>2</v>
      </c>
      <c r="M21" s="30">
        <f>B21+E21</f>
        <v>12</v>
      </c>
      <c r="N21" s="30">
        <f>C21+F21+I21</f>
        <v>2</v>
      </c>
      <c r="O21" s="30"/>
      <c r="P21" s="40" t="str">
        <f>AE11</f>
        <v>Adrian Chetcuti / Ann Marie Mangion</v>
      </c>
      <c r="Q21" s="41">
        <v>6.0</v>
      </c>
      <c r="R21" s="42">
        <f>IF(Q21&gt;Q23,1,0)</f>
        <v>1</v>
      </c>
      <c r="S21" s="43"/>
      <c r="T21" s="41">
        <v>6.0</v>
      </c>
      <c r="U21" s="42">
        <f>IF(T21&gt;T23,1,0)</f>
        <v>1</v>
      </c>
      <c r="V21" s="43"/>
      <c r="W21" s="44"/>
      <c r="X21" s="30">
        <f>IF(W21&gt;W23,1,0)</f>
        <v>0</v>
      </c>
      <c r="Y21" s="30">
        <f>IF(Q21="",0,1)</f>
        <v>1</v>
      </c>
      <c r="Z21" s="30">
        <f>IF(R21+U21=2,3,IF(R21+U21=1,1,0))</f>
        <v>3</v>
      </c>
      <c r="AA21" s="30">
        <f>IF(Z21=3,3,IF(X21+Z21=2,2,IF(Z21=1,1,0)))</f>
        <v>3</v>
      </c>
      <c r="AB21" s="30">
        <f>Q21+T21</f>
        <v>12</v>
      </c>
      <c r="AC21" s="30">
        <f>R21+U21+X21</f>
        <v>2</v>
      </c>
      <c r="AD21" s="30"/>
      <c r="AE21" s="32" t="s">
        <v>111</v>
      </c>
      <c r="AF21" s="33"/>
      <c r="AG21" s="33"/>
      <c r="AH21" s="33"/>
      <c r="AI21" s="8"/>
      <c r="AJ21" s="30"/>
      <c r="AK21" s="30"/>
      <c r="AL21" s="30"/>
      <c r="AM21" s="30"/>
      <c r="AN21" s="30"/>
    </row>
    <row r="22" ht="13.5" customHeight="1">
      <c r="A22" s="48" t="s">
        <v>110</v>
      </c>
      <c r="H22" s="49"/>
      <c r="I22" s="50"/>
      <c r="J22" s="30"/>
      <c r="K22" s="30"/>
      <c r="L22" s="30"/>
      <c r="M22" s="30"/>
      <c r="N22" s="30"/>
      <c r="O22" s="30"/>
      <c r="P22" s="48" t="s">
        <v>110</v>
      </c>
      <c r="W22" s="49"/>
      <c r="X22" s="50"/>
      <c r="Y22" s="30"/>
      <c r="Z22" s="30"/>
      <c r="AA22" s="30"/>
      <c r="AB22" s="30"/>
      <c r="AC22" s="30"/>
      <c r="AD22" s="30"/>
      <c r="AE22" s="54" t="s">
        <v>112</v>
      </c>
      <c r="AF22" s="33"/>
      <c r="AG22" s="33"/>
      <c r="AH22" s="33"/>
      <c r="AI22" s="8"/>
      <c r="AJ22" s="30"/>
      <c r="AK22" s="36"/>
      <c r="AL22" s="30"/>
      <c r="AM22" s="30"/>
      <c r="AN22" s="30"/>
    </row>
    <row r="23" ht="13.5" customHeight="1">
      <c r="A23" s="51" t="str">
        <f>AE17</f>
        <v>Duncan D'Alessandro / Anthea Gauci</v>
      </c>
      <c r="B23" s="41">
        <v>7.0</v>
      </c>
      <c r="C23" s="52">
        <f>IF(B23&gt;B21,1,0)</f>
        <v>1</v>
      </c>
      <c r="D23" s="53"/>
      <c r="E23" s="41">
        <v>3.0</v>
      </c>
      <c r="F23" s="52">
        <f>IF(E23&gt;E21,1,0)</f>
        <v>0</v>
      </c>
      <c r="G23" s="53"/>
      <c r="H23" s="41">
        <v>2.0</v>
      </c>
      <c r="I23" s="30">
        <f>IF(H23&gt;H21,1,0)</f>
        <v>0</v>
      </c>
      <c r="J23" s="30">
        <f>IF(B23="",0,1)</f>
        <v>1</v>
      </c>
      <c r="K23" s="30">
        <f>IF(C23+F23=2,3,IF(C23+F23=1,1,0))</f>
        <v>1</v>
      </c>
      <c r="L23" s="30">
        <f>IF(K23=3,3,IF(I23+K23=2,2,IF(K23=1,1,0)))</f>
        <v>1</v>
      </c>
      <c r="M23" s="30">
        <f>B23+E23</f>
        <v>10</v>
      </c>
      <c r="N23" s="30">
        <f>C23+F23+I23</f>
        <v>1</v>
      </c>
      <c r="O23" s="30"/>
      <c r="P23" s="51" t="str">
        <f>AE13</f>
        <v>Eric Roca / Alison Muscat</v>
      </c>
      <c r="Q23" s="41">
        <v>1.0</v>
      </c>
      <c r="R23" s="52">
        <f>IF(Q23&gt;Q21,1,0)</f>
        <v>0</v>
      </c>
      <c r="S23" s="53"/>
      <c r="T23" s="41">
        <v>4.0</v>
      </c>
      <c r="U23" s="52">
        <f>IF(T23&gt;T21,1,0)</f>
        <v>0</v>
      </c>
      <c r="V23" s="53"/>
      <c r="W23" s="44"/>
      <c r="X23" s="30">
        <f>IF(W23&gt;W21,1,0)</f>
        <v>0</v>
      </c>
      <c r="Y23" s="30">
        <f>IF(Q23="",0,1)</f>
        <v>1</v>
      </c>
      <c r="Z23" s="30">
        <f>IF(R23+U23=2,3,IF(R23+U23=1,1,0))</f>
        <v>0</v>
      </c>
      <c r="AA23" s="30">
        <f>IF(Z23=3,3,IF(X23+Z23=2,2,IF(Z23=1,1,0)))</f>
        <v>0</v>
      </c>
      <c r="AB23" s="30">
        <f>Q23+T23</f>
        <v>5</v>
      </c>
      <c r="AC23" s="30">
        <f>R23+U23+X23</f>
        <v>0</v>
      </c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</row>
    <row r="24" ht="13.5" customHeight="1">
      <c r="A24" s="30"/>
      <c r="B24" s="30"/>
      <c r="C24" s="30"/>
      <c r="D24" s="30"/>
      <c r="E24" s="30"/>
      <c r="F24" s="30"/>
      <c r="G24" s="30"/>
      <c r="H24" s="30"/>
      <c r="I24" s="30"/>
      <c r="J24" s="36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6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</row>
    <row r="25" ht="13.5" customHeight="1">
      <c r="A25" s="40" t="str">
        <f>AE15</f>
        <v>Matthew Mifsud / Lara Pule'</v>
      </c>
      <c r="B25" s="44">
        <v>6.0</v>
      </c>
      <c r="C25" s="42">
        <f>IF(B25&gt;B27,1,0)</f>
        <v>1</v>
      </c>
      <c r="D25" s="43"/>
      <c r="E25" s="44">
        <v>7.0</v>
      </c>
      <c r="F25" s="42">
        <f>IF(E25&gt;E27,1,0)</f>
        <v>1</v>
      </c>
      <c r="G25" s="43"/>
      <c r="H25" s="44"/>
      <c r="I25" s="30">
        <f>IF(H25&gt;H27,1,0)</f>
        <v>0</v>
      </c>
      <c r="J25" s="30">
        <f>IF(B25="",0,1)</f>
        <v>1</v>
      </c>
      <c r="K25" s="30">
        <f>IF(C25+F25=2,3,IF(C25+F25=1,1,0))</f>
        <v>3</v>
      </c>
      <c r="L25" s="30">
        <f>IF(K25=3,3,IF(I25+K25=2,2,IF(K25=1,1,0)))</f>
        <v>3</v>
      </c>
      <c r="M25" s="30">
        <f>B25+E25</f>
        <v>13</v>
      </c>
      <c r="N25" s="30">
        <f>C25+F25+I25</f>
        <v>2</v>
      </c>
      <c r="O25" s="30"/>
      <c r="P25" s="40" t="str">
        <f>AE11</f>
        <v>Adrian Chetcuti / Ann Marie Mangion</v>
      </c>
      <c r="Q25" s="44">
        <v>6.0</v>
      </c>
      <c r="R25" s="42">
        <f>IF(Q25&gt;Q27,1,0)</f>
        <v>1</v>
      </c>
      <c r="S25" s="43"/>
      <c r="T25" s="44">
        <v>6.0</v>
      </c>
      <c r="U25" s="42">
        <f>IF(T25&gt;T27,1,0)</f>
        <v>0</v>
      </c>
      <c r="V25" s="43"/>
      <c r="W25" s="44">
        <v>10.0</v>
      </c>
      <c r="X25" s="30">
        <f>IF(W25&gt;W27,1,0)</f>
        <v>1</v>
      </c>
      <c r="Y25" s="30">
        <f>IF(Q25="",0,1)</f>
        <v>1</v>
      </c>
      <c r="Z25" s="30">
        <f>IF(R25+U25=2,3,IF(R25+U25=1,1,0))</f>
        <v>1</v>
      </c>
      <c r="AA25" s="30">
        <f>IF(Z25=3,3,IF(X25+Z25=2,2,IF(Z25=1,1,0)))</f>
        <v>2</v>
      </c>
      <c r="AB25" s="30">
        <f>Q25+T25</f>
        <v>12</v>
      </c>
      <c r="AC25" s="30">
        <f>R25+U25+X25</f>
        <v>2</v>
      </c>
      <c r="AD25" s="30"/>
      <c r="AE25" s="32" t="s">
        <v>113</v>
      </c>
      <c r="AF25" s="33"/>
      <c r="AG25" s="33"/>
      <c r="AH25" s="33"/>
      <c r="AI25" s="8"/>
      <c r="AJ25" s="30"/>
      <c r="AK25" s="30"/>
      <c r="AL25" s="30"/>
      <c r="AM25" s="30"/>
      <c r="AN25" s="30"/>
    </row>
    <row r="26" ht="13.5" customHeight="1">
      <c r="A26" s="48" t="s">
        <v>110</v>
      </c>
      <c r="H26" s="49"/>
      <c r="I26" s="50"/>
      <c r="J26" s="30"/>
      <c r="K26" s="30"/>
      <c r="L26" s="30"/>
      <c r="M26" s="30"/>
      <c r="N26" s="30"/>
      <c r="O26" s="30"/>
      <c r="P26" s="48" t="s">
        <v>110</v>
      </c>
      <c r="W26" s="49"/>
      <c r="X26" s="50"/>
      <c r="Y26" s="30"/>
      <c r="Z26" s="30"/>
      <c r="AA26" s="30"/>
      <c r="AB26" s="30"/>
      <c r="AC26" s="30"/>
      <c r="AD26" s="30"/>
      <c r="AE26" s="55" t="str">
        <f>IF(AL9=20,AN9,"")</f>
        <v>Reuben Borg / Erika Azzopardi</v>
      </c>
      <c r="AF26" s="33"/>
      <c r="AG26" s="33"/>
      <c r="AH26" s="33"/>
      <c r="AI26" s="8"/>
      <c r="AJ26" s="30"/>
      <c r="AK26" s="30"/>
      <c r="AL26" s="30"/>
      <c r="AM26" s="30"/>
      <c r="AN26" s="30"/>
    </row>
    <row r="27" ht="13.5" customHeight="1">
      <c r="A27" s="51" t="str">
        <f>AE17</f>
        <v>Duncan D'Alessandro / Anthea Gauci</v>
      </c>
      <c r="B27" s="44">
        <v>3.0</v>
      </c>
      <c r="C27" s="52">
        <f>IF(B27&gt;B25,1,0)</f>
        <v>0</v>
      </c>
      <c r="D27" s="53"/>
      <c r="E27" s="44">
        <v>6.0</v>
      </c>
      <c r="F27" s="52">
        <f>IF(E27&gt;E25,1,0)</f>
        <v>0</v>
      </c>
      <c r="G27" s="53"/>
      <c r="H27" s="44"/>
      <c r="I27" s="30">
        <f>IF(H27&gt;H25,1,0)</f>
        <v>0</v>
      </c>
      <c r="J27" s="30">
        <f>IF(B27="",0,1)</f>
        <v>1</v>
      </c>
      <c r="K27" s="30">
        <f>IF(C27+F27=2,3,IF(C27+F27=1,1,0))</f>
        <v>0</v>
      </c>
      <c r="L27" s="30">
        <f>IF(K27=3,3,IF(I27+K27=2,2,IF(K27=1,1,0)))</f>
        <v>0</v>
      </c>
      <c r="M27" s="30">
        <f>B27+E27</f>
        <v>9</v>
      </c>
      <c r="N27" s="30">
        <f>C27+F27+I27</f>
        <v>0</v>
      </c>
      <c r="O27" s="30"/>
      <c r="P27" s="51" t="str">
        <f>AE17</f>
        <v>Duncan D'Alessandro / Anthea Gauci</v>
      </c>
      <c r="Q27" s="44">
        <v>3.0</v>
      </c>
      <c r="R27" s="52">
        <f>IF(Q27&gt;Q25,1,0)</f>
        <v>0</v>
      </c>
      <c r="S27" s="53"/>
      <c r="T27" s="44">
        <v>7.0</v>
      </c>
      <c r="U27" s="52">
        <f>IF(T27&gt;T25,1,0)</f>
        <v>1</v>
      </c>
      <c r="V27" s="53"/>
      <c r="W27" s="44">
        <v>5.0</v>
      </c>
      <c r="X27" s="30">
        <f>IF(W27&gt;W25,1,0)</f>
        <v>0</v>
      </c>
      <c r="Y27" s="30">
        <f>IF(Q27="",0,1)</f>
        <v>1</v>
      </c>
      <c r="Z27" s="30">
        <f>IF(R27+U27=2,3,IF(R27+U27=1,1,0))</f>
        <v>1</v>
      </c>
      <c r="AA27" s="30">
        <f>IF(Z27=3,3,IF(X27+Z27=2,2,IF(Z27=1,1,0)))</f>
        <v>1</v>
      </c>
      <c r="AB27" s="30">
        <f>Q27+T27</f>
        <v>10</v>
      </c>
      <c r="AC27" s="30">
        <f>R27+U27+X27</f>
        <v>1</v>
      </c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ht="13.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6"/>
      <c r="AI28" s="30"/>
      <c r="AJ28" s="30"/>
      <c r="AK28" s="30"/>
      <c r="AL28" s="30"/>
      <c r="AM28" s="30"/>
      <c r="AN28" s="30"/>
    </row>
    <row r="29" ht="13.5" customHeight="1"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</row>
    <row r="30" ht="13.5" customHeight="1"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J30" s="30"/>
      <c r="AK30" s="30"/>
      <c r="AL30" s="56"/>
      <c r="AM30" s="30"/>
      <c r="AN30" s="30"/>
    </row>
    <row r="31" ht="13.5" customHeight="1"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J31" s="30"/>
      <c r="AK31" s="30"/>
      <c r="AL31" s="30"/>
      <c r="AM31" s="30"/>
      <c r="AN31" s="36"/>
    </row>
    <row r="32" ht="13.5" customHeight="1">
      <c r="AD32" s="30"/>
      <c r="AJ32" s="30"/>
      <c r="AK32" s="30"/>
      <c r="AL32" s="56"/>
      <c r="AM32" s="30"/>
      <c r="AN32" s="30"/>
    </row>
    <row r="33" ht="13.5" customHeight="1">
      <c r="AD33" s="30"/>
      <c r="AJ33" s="30"/>
      <c r="AK33" s="30"/>
      <c r="AL33" s="30"/>
      <c r="AM33" s="30"/>
      <c r="AN33" s="30"/>
    </row>
    <row r="34" ht="13.5" customHeight="1">
      <c r="AD34" s="30"/>
      <c r="AJ34" s="30"/>
      <c r="AK34" s="30"/>
      <c r="AL34" s="30"/>
      <c r="AM34" s="30"/>
      <c r="AN34" s="30"/>
    </row>
    <row r="35" ht="13.5" customHeight="1">
      <c r="AD35" s="30"/>
      <c r="AJ35" s="30"/>
      <c r="AK35" s="30"/>
      <c r="AL35" s="30"/>
      <c r="AM35" s="30"/>
      <c r="AN35" s="30"/>
    </row>
    <row r="36" ht="13.5" customHeight="1">
      <c r="AD36" s="30"/>
      <c r="AJ36" s="30"/>
      <c r="AK36" s="36"/>
      <c r="AL36" s="30"/>
      <c r="AM36" s="30"/>
      <c r="AN36" s="30"/>
    </row>
    <row r="37" ht="13.5" customHeight="1">
      <c r="AD37" s="30"/>
      <c r="AJ37" s="30"/>
      <c r="AK37" s="36"/>
      <c r="AL37" s="30"/>
      <c r="AM37" s="30"/>
      <c r="AN37" s="30"/>
    </row>
    <row r="38" ht="13.5" customHeight="1">
      <c r="AD38" s="30"/>
      <c r="AJ38" s="57"/>
      <c r="AK38" s="30"/>
      <c r="AL38" s="30"/>
      <c r="AM38" s="30"/>
      <c r="AN38" s="30"/>
    </row>
    <row r="39" ht="13.5" customHeight="1"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</row>
    <row r="40" ht="13.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</row>
    <row r="41" ht="13.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57"/>
      <c r="AK41" s="30"/>
      <c r="AL41" s="30"/>
      <c r="AM41" s="30"/>
      <c r="AN41" s="30"/>
    </row>
    <row r="42" ht="13.5" customHeight="1"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</row>
    <row r="43" ht="13.5" customHeight="1"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</row>
    <row r="44" ht="13.5" customHeight="1"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</row>
    <row r="45" ht="13.5" customHeight="1"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</row>
    <row r="46" ht="13.5" customHeight="1">
      <c r="AD46" s="30"/>
      <c r="AE46" s="30"/>
      <c r="AF46" s="30"/>
      <c r="AG46" s="30"/>
      <c r="AH46" s="30"/>
      <c r="AI46" s="30"/>
      <c r="AJ46" s="57"/>
      <c r="AK46" s="30"/>
      <c r="AL46" s="36"/>
      <c r="AM46" s="30"/>
      <c r="AN46" s="30"/>
    </row>
    <row r="47" ht="13.5" customHeight="1"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</row>
    <row r="48" ht="13.5" customHeight="1"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</row>
    <row r="49" ht="13.5" customHeight="1"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</row>
    <row r="50" ht="13.5" customHeight="1"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ht="13.5" customHeight="1">
      <c r="AD51" s="30"/>
      <c r="AE51" s="30"/>
      <c r="AF51" s="30"/>
      <c r="AG51" s="30"/>
      <c r="AH51" s="30"/>
      <c r="AI51" s="30"/>
      <c r="AJ51" s="57"/>
      <c r="AK51" s="30"/>
      <c r="AL51" s="30"/>
      <c r="AM51" s="30"/>
      <c r="AN51" s="36"/>
    </row>
    <row r="52" ht="13.5" customHeight="1"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</row>
    <row r="53" ht="13.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ht="13.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ht="13.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6"/>
      <c r="AI55" s="30"/>
      <c r="AJ55" s="30"/>
      <c r="AK55" s="36"/>
      <c r="AL55" s="30"/>
      <c r="AM55" s="30"/>
      <c r="AN55" s="30"/>
    </row>
    <row r="56" ht="13.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</row>
    <row r="57" ht="13.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ht="13.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</row>
    <row r="59" ht="13.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ht="13.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</row>
    <row r="61" ht="13.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</row>
    <row r="62" ht="13.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ht="13.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ht="13.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ht="13.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ht="13.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ht="13.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</row>
    <row r="68" ht="13.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ht="13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</row>
    <row r="70" ht="13.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</row>
    <row r="71" ht="13.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</row>
    <row r="72" ht="13.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</row>
    <row r="73" ht="13.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</row>
    <row r="74" ht="13.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</row>
    <row r="75" ht="13.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</row>
    <row r="76" ht="13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</row>
    <row r="77" ht="13.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</row>
    <row r="78" ht="13.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</row>
    <row r="79" ht="13.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</row>
    <row r="80" ht="13.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</row>
    <row r="81" ht="13.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</row>
    <row r="82" ht="13.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</row>
    <row r="83" ht="13.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</row>
    <row r="84" ht="13.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</row>
    <row r="85" ht="13.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</row>
    <row r="86" ht="13.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</row>
    <row r="87" ht="13.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</row>
    <row r="88" ht="13.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</row>
    <row r="89" ht="13.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</row>
    <row r="90" ht="13.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</row>
    <row r="91" ht="13.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</row>
    <row r="92" ht="13.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</row>
    <row r="93" ht="13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</row>
    <row r="94" ht="13.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</row>
    <row r="95" ht="13.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</row>
    <row r="96" ht="13.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</row>
    <row r="97" ht="13.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</row>
    <row r="98" ht="13.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</row>
    <row r="99" ht="13.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</row>
    <row r="100" ht="13.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</row>
    <row r="101" ht="13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</row>
    <row r="102" ht="13.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</row>
    <row r="103" ht="13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</row>
    <row r="104" ht="13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</row>
    <row r="105" ht="13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6"/>
      <c r="R105" s="36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</row>
    <row r="106" ht="13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</row>
    <row r="107" ht="13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</row>
    <row r="108" ht="13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</row>
    <row r="109" ht="13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</row>
    <row r="110" ht="13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</row>
    <row r="111" ht="13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</row>
    <row r="112" ht="13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</row>
    <row r="113" ht="13.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</row>
    <row r="114" ht="13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</row>
    <row r="115" ht="13.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</row>
    <row r="116" ht="13.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</row>
    <row r="117" ht="13.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</row>
    <row r="118" ht="13.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</row>
    <row r="119" ht="13.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</row>
    <row r="120" ht="13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</row>
    <row r="121" ht="13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</row>
    <row r="122" ht="13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</row>
    <row r="123" ht="13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</row>
    <row r="124" ht="13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</row>
    <row r="125" ht="13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</row>
    <row r="126" ht="13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</row>
    <row r="127" ht="13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</row>
    <row r="128" ht="13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</row>
    <row r="129" ht="13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</row>
    <row r="130" ht="13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</row>
    <row r="131" ht="13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</row>
    <row r="132" ht="13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</row>
    <row r="133" ht="13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</row>
    <row r="134" ht="13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</row>
    <row r="135" ht="13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</row>
    <row r="136" ht="13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</row>
    <row r="137" ht="13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</row>
    <row r="138" ht="13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</row>
    <row r="139" ht="13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</row>
    <row r="140" ht="13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</row>
    <row r="141" ht="13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</row>
    <row r="142" ht="13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</row>
    <row r="143" ht="13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</row>
    <row r="144" ht="13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ht="13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ht="13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</row>
    <row r="147" ht="13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</row>
    <row r="148" ht="13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</row>
    <row r="149" ht="13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</row>
    <row r="150" ht="13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</row>
    <row r="151" ht="13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</row>
    <row r="152" ht="13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</row>
    <row r="153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</row>
    <row r="154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</row>
    <row r="155" ht="13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</row>
    <row r="156" ht="13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</row>
    <row r="157" ht="13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</row>
    <row r="158" ht="13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</row>
    <row r="159" ht="13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</row>
    <row r="160" ht="13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</row>
    <row r="161" ht="13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</row>
    <row r="162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</row>
    <row r="163" ht="13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</row>
    <row r="164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</row>
    <row r="165" ht="13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</row>
    <row r="166" ht="13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</row>
    <row r="167" ht="13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</row>
    <row r="168" ht="13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  <row r="169" ht="13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</row>
    <row r="170" ht="13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</row>
    <row r="171" ht="13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</row>
    <row r="172" ht="13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</row>
    <row r="173" ht="13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</row>
    <row r="174" ht="13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</row>
    <row r="175" ht="13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</row>
    <row r="176" ht="13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</row>
    <row r="177" ht="13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</row>
    <row r="178" ht="13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</row>
    <row r="179" ht="13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</row>
    <row r="180" ht="13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</row>
    <row r="181" ht="13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</row>
    <row r="182" ht="13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</row>
    <row r="183" ht="13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</row>
    <row r="184" ht="13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</row>
    <row r="185" ht="13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</row>
    <row r="186" ht="13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</row>
    <row r="187" ht="13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</row>
    <row r="188" ht="13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</row>
    <row r="189" ht="13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</row>
    <row r="190" ht="13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</row>
    <row r="191" ht="13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</row>
    <row r="192" ht="13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</row>
    <row r="193" ht="13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</row>
    <row r="194" ht="13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</row>
    <row r="195" ht="13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</row>
    <row r="196" ht="13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</row>
    <row r="197" ht="13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</row>
    <row r="198" ht="13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</row>
    <row r="199" ht="13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</row>
    <row r="200" ht="13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</row>
    <row r="201" ht="13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</row>
    <row r="202" ht="13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</row>
    <row r="203" ht="13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</row>
    <row r="204" ht="13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</row>
    <row r="205" ht="13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</row>
    <row r="206" ht="13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</row>
    <row r="207" ht="13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</row>
    <row r="208" ht="13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</row>
    <row r="209" ht="13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</row>
    <row r="210" ht="13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</row>
    <row r="211" ht="13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</row>
    <row r="212" ht="13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</row>
    <row r="213" ht="13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</row>
    <row r="214" ht="13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</row>
    <row r="215" ht="13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</row>
    <row r="216" ht="13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</row>
    <row r="217" ht="13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</row>
    <row r="218" ht="13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</row>
    <row r="219" ht="13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</row>
    <row r="220" ht="13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</row>
    <row r="221" ht="13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</row>
    <row r="222" ht="13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</row>
    <row r="223" ht="13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</row>
    <row r="224" ht="13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</row>
    <row r="225" ht="13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</row>
    <row r="226" ht="13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</row>
    <row r="227" ht="13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E25:AI25"/>
    <mergeCell ref="AE26:AI26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8.63"/>
    <col customWidth="1" min="16" max="16" width="45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45.63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58" t="s">
        <v>12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9"/>
      <c r="AJ5" s="30"/>
      <c r="AK5" s="30"/>
      <c r="AL5" s="30"/>
      <c r="AM5" s="30"/>
      <c r="AN5" s="30"/>
    </row>
    <row r="6" ht="13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</row>
    <row r="7">
      <c r="A7" s="59" t="s">
        <v>88</v>
      </c>
      <c r="B7" s="60" t="s">
        <v>89</v>
      </c>
      <c r="C7" s="33"/>
      <c r="D7" s="33"/>
      <c r="E7" s="8"/>
      <c r="F7" s="61"/>
      <c r="G7" s="62"/>
      <c r="H7" s="59" t="s">
        <v>90</v>
      </c>
      <c r="I7" s="30"/>
      <c r="J7" s="30"/>
      <c r="K7" s="30"/>
      <c r="L7" s="30"/>
      <c r="M7" s="36"/>
      <c r="N7" s="36"/>
      <c r="O7" s="36"/>
      <c r="P7" s="59" t="s">
        <v>88</v>
      </c>
      <c r="Q7" s="60" t="s">
        <v>89</v>
      </c>
      <c r="R7" s="33"/>
      <c r="S7" s="33"/>
      <c r="T7" s="8"/>
      <c r="U7" s="61"/>
      <c r="V7" s="62"/>
      <c r="W7" s="59" t="s">
        <v>90</v>
      </c>
      <c r="X7" s="30"/>
      <c r="Y7" s="36"/>
      <c r="Z7" s="36"/>
      <c r="AA7" s="36"/>
      <c r="AB7" s="36"/>
      <c r="AC7" s="36"/>
      <c r="AD7" s="36"/>
      <c r="AE7" s="59" t="s">
        <v>91</v>
      </c>
      <c r="AF7" s="59" t="s">
        <v>92</v>
      </c>
      <c r="AG7" s="59" t="s">
        <v>93</v>
      </c>
      <c r="AH7" s="59" t="s">
        <v>94</v>
      </c>
      <c r="AI7" s="59" t="s">
        <v>95</v>
      </c>
      <c r="AJ7" s="36"/>
      <c r="AK7" s="36"/>
      <c r="AL7" s="36"/>
      <c r="AM7" s="30"/>
      <c r="AN7" s="30"/>
    </row>
    <row r="8" hidden="1">
      <c r="A8" s="30"/>
      <c r="B8" s="37" t="s">
        <v>96</v>
      </c>
      <c r="C8" s="37" t="s">
        <v>97</v>
      </c>
      <c r="D8" s="37"/>
      <c r="E8" s="37" t="s">
        <v>96</v>
      </c>
      <c r="F8" s="37" t="s">
        <v>98</v>
      </c>
      <c r="G8" s="37"/>
      <c r="H8" s="37" t="s">
        <v>96</v>
      </c>
      <c r="I8" s="37" t="s">
        <v>99</v>
      </c>
      <c r="J8" s="37" t="s">
        <v>100</v>
      </c>
      <c r="K8" s="37" t="s">
        <v>101</v>
      </c>
      <c r="L8" s="37" t="s">
        <v>102</v>
      </c>
      <c r="M8" s="37" t="s">
        <v>103</v>
      </c>
      <c r="N8" s="37" t="s">
        <v>104</v>
      </c>
      <c r="O8" s="30"/>
      <c r="P8" s="30"/>
      <c r="Q8" s="37" t="s">
        <v>96</v>
      </c>
      <c r="R8" s="37" t="s">
        <v>97</v>
      </c>
      <c r="S8" s="37"/>
      <c r="T8" s="37" t="s">
        <v>96</v>
      </c>
      <c r="U8" s="37" t="s">
        <v>98</v>
      </c>
      <c r="V8" s="37"/>
      <c r="W8" s="37" t="s">
        <v>96</v>
      </c>
      <c r="X8" s="37" t="s">
        <v>99</v>
      </c>
      <c r="Y8" s="37" t="s">
        <v>100</v>
      </c>
      <c r="Z8" s="37" t="s">
        <v>101</v>
      </c>
      <c r="AA8" s="37" t="s">
        <v>102</v>
      </c>
      <c r="AB8" s="37" t="s">
        <v>103</v>
      </c>
      <c r="AC8" s="37" t="s">
        <v>104</v>
      </c>
      <c r="AD8" s="30"/>
      <c r="AE8" s="36"/>
      <c r="AF8" s="36"/>
      <c r="AG8" s="36"/>
      <c r="AH8" s="36"/>
      <c r="AI8" s="36"/>
      <c r="AJ8" s="37" t="s">
        <v>105</v>
      </c>
      <c r="AK8" s="37" t="s">
        <v>106</v>
      </c>
      <c r="AL8" s="38" t="s">
        <v>107</v>
      </c>
      <c r="AM8" s="39" t="s">
        <v>108</v>
      </c>
      <c r="AN8" s="39" t="s">
        <v>109</v>
      </c>
    </row>
    <row r="9" ht="13.5" customHeight="1">
      <c r="A9" s="40" t="str">
        <f>AE9</f>
        <v>Keith Micallef / Mirka Micallef</v>
      </c>
      <c r="B9" s="44">
        <v>2.0</v>
      </c>
      <c r="C9" s="42">
        <f>IF(B9&gt;B11,1,0)</f>
        <v>0</v>
      </c>
      <c r="D9" s="43"/>
      <c r="E9" s="44">
        <v>6.0</v>
      </c>
      <c r="F9" s="42">
        <f>IF(E9&gt;E11,1,0)</f>
        <v>1</v>
      </c>
      <c r="G9" s="43"/>
      <c r="H9" s="44">
        <v>7.0</v>
      </c>
      <c r="I9" s="30">
        <f>IF(H9&gt;H11,1,0)</f>
        <v>0</v>
      </c>
      <c r="J9" s="30">
        <f>IF(B9="",0,1)</f>
        <v>1</v>
      </c>
      <c r="K9" s="30">
        <f>IF(C9+F9=2,3,IF(C9+F9=1,1,0))</f>
        <v>1</v>
      </c>
      <c r="L9" s="30">
        <f>IF(K9=3,3,IF(I9+K9=2,2,IF(K9=1,1,0)))</f>
        <v>1</v>
      </c>
      <c r="M9" s="30">
        <f>B9+E9</f>
        <v>8</v>
      </c>
      <c r="N9" s="30">
        <f>C9+F9+I9</f>
        <v>1</v>
      </c>
      <c r="O9" s="30"/>
      <c r="P9" s="40" t="str">
        <f>AE9</f>
        <v>Keith Micallef / Mirka Micallef</v>
      </c>
      <c r="Q9" s="41">
        <v>6.0</v>
      </c>
      <c r="R9" s="42">
        <f>IF(Q9&gt;Q11,1,0)</f>
        <v>1</v>
      </c>
      <c r="S9" s="43"/>
      <c r="T9" s="41">
        <v>6.0</v>
      </c>
      <c r="U9" s="42">
        <f>IF(T9&gt;T11,1,0)</f>
        <v>1</v>
      </c>
      <c r="V9" s="43"/>
      <c r="W9" s="44"/>
      <c r="X9" s="30">
        <f>IF(W9&gt;W11,1,0)</f>
        <v>0</v>
      </c>
      <c r="Y9" s="30">
        <f>IF(Q9="",0,1)</f>
        <v>1</v>
      </c>
      <c r="Z9" s="30">
        <f>IF(R9+U9=2,3,IF(R9+U9=1,1,0))</f>
        <v>3</v>
      </c>
      <c r="AA9" s="30">
        <f>IF(Z9=3,3,IF(X9+Z9=2,2,IF(Z9=1,1,0)))</f>
        <v>3</v>
      </c>
      <c r="AB9" s="30">
        <f>Q9+T9</f>
        <v>12</v>
      </c>
      <c r="AC9" s="30">
        <f>R9+U9+X9</f>
        <v>2</v>
      </c>
      <c r="AD9" s="30"/>
      <c r="AE9" s="63" t="str">
        <f>Players!B13&amp; " / " &amp;Players!C13</f>
        <v>Keith Micallef / Mirka Micallef</v>
      </c>
      <c r="AF9" s="46">
        <f>J9+Y9+J13+Y13+J17</f>
        <v>5</v>
      </c>
      <c r="AG9" s="46">
        <f t="shared" ref="AG9:AI9" si="1">L9+AA9+L13+AA13+L17</f>
        <v>8</v>
      </c>
      <c r="AH9" s="46">
        <f t="shared" si="1"/>
        <v>52</v>
      </c>
      <c r="AI9" s="47">
        <f t="shared" si="1"/>
        <v>6</v>
      </c>
      <c r="AJ9" s="30">
        <f>MAX(AG9:AG19)</f>
        <v>12</v>
      </c>
      <c r="AK9" s="30">
        <f>LARGE(AG9:AG19, 2)</f>
        <v>12</v>
      </c>
      <c r="AL9" s="30">
        <f>SUM(AF9:AF19)</f>
        <v>28</v>
      </c>
      <c r="AM9" s="30" t="str">
        <f>IF(AG9=$AJ$9,AE9,IF(AG11=$AJ$9,AE11,IF(AG13=$AJ$9,AE13,IF(AG15=$AJ$9,AE15,IF(AG17=$AJ$9,AE17,IF(AG19=$AJ$9,AE19,""))))))</f>
        <v>Melchior Farrugia / Doriana Portelli</v>
      </c>
      <c r="AN9" s="30" t="str">
        <f>IF(AG9=$AK$9,AE9,IF(AG11=$AK$9,AE11,IF(AG13=$AK$9,AE13,IF(AG15=$AK$9,AE15,IF(AG17=$AK$9,AE17,IF(AG19=$AK$9,AE19,""))))))</f>
        <v>Melchior Farrugia / Doriana Portelli</v>
      </c>
    </row>
    <row r="10" ht="13.5" customHeight="1">
      <c r="A10" s="48" t="s">
        <v>110</v>
      </c>
      <c r="H10" s="49"/>
      <c r="I10" s="50"/>
      <c r="J10" s="30"/>
      <c r="K10" s="30"/>
      <c r="L10" s="30"/>
      <c r="M10" s="30"/>
      <c r="N10" s="30"/>
      <c r="O10" s="30"/>
      <c r="P10" s="48" t="s">
        <v>110</v>
      </c>
      <c r="W10" s="49"/>
      <c r="X10" s="5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6"/>
      <c r="AL10" s="36"/>
      <c r="AM10" s="30"/>
      <c r="AN10" s="30"/>
    </row>
    <row r="11" ht="13.5" customHeight="1">
      <c r="A11" s="51" t="str">
        <f>AE11</f>
        <v>Melchior Farrugia / Doriana Portelli</v>
      </c>
      <c r="B11" s="44">
        <v>6.0</v>
      </c>
      <c r="C11" s="52">
        <f>IF(B11&gt;B9,1,0)</f>
        <v>1</v>
      </c>
      <c r="D11" s="53"/>
      <c r="E11" s="44">
        <v>4.0</v>
      </c>
      <c r="F11" s="52">
        <f>IF(E11&gt;E9,1,0)</f>
        <v>0</v>
      </c>
      <c r="G11" s="53"/>
      <c r="H11" s="44">
        <v>10.0</v>
      </c>
      <c r="I11" s="30">
        <f>IF(H11&gt;H9,1,0)</f>
        <v>1</v>
      </c>
      <c r="J11" s="30">
        <f>IF(B11="",0,1)</f>
        <v>1</v>
      </c>
      <c r="K11" s="30">
        <f>IF(C11+F11=2,3,IF(C11+F11=1,1,0))</f>
        <v>1</v>
      </c>
      <c r="L11" s="30">
        <f>IF(K11=3,3,IF(I11+K11=2,2,IF(K11=1,1,0)))</f>
        <v>2</v>
      </c>
      <c r="M11" s="30">
        <f>B11+E11</f>
        <v>10</v>
      </c>
      <c r="N11" s="30">
        <f>C11+F11+I11</f>
        <v>2</v>
      </c>
      <c r="O11" s="30"/>
      <c r="P11" s="51" t="str">
        <f>AE13</f>
        <v>Adrian Manduca / Julie Spiteri</v>
      </c>
      <c r="Q11" s="41">
        <v>2.0</v>
      </c>
      <c r="R11" s="52">
        <f>IF(Q11&gt;Q9,1,0)</f>
        <v>0</v>
      </c>
      <c r="S11" s="53"/>
      <c r="T11" s="41">
        <v>3.0</v>
      </c>
      <c r="U11" s="52">
        <f>IF(T11&gt;T9,1,0)</f>
        <v>0</v>
      </c>
      <c r="V11" s="53"/>
      <c r="W11" s="44"/>
      <c r="X11" s="30">
        <f>IF(W11&gt;W9,1,0)</f>
        <v>0</v>
      </c>
      <c r="Y11" s="30">
        <f>IF(Q11="",0,1)</f>
        <v>1</v>
      </c>
      <c r="Z11" s="30">
        <f>IF(R11+U11=2,3,IF(R11+U11=1,1,0))</f>
        <v>0</v>
      </c>
      <c r="AA11" s="30">
        <f>IF(Z11=3,3,IF(X11+Z11=2,2,IF(Z11=1,1,0)))</f>
        <v>0</v>
      </c>
      <c r="AB11" s="30">
        <f>Q11+T11</f>
        <v>5</v>
      </c>
      <c r="AC11" s="30">
        <f>R11+U11+X11</f>
        <v>0</v>
      </c>
      <c r="AD11" s="30"/>
      <c r="AE11" s="63" t="str">
        <f>Players!B14&amp; " / " &amp;Players!C14</f>
        <v>Melchior Farrugia / Doriana Portelli</v>
      </c>
      <c r="AF11" s="46">
        <f>J11+Y25+J21+Y21+Y17</f>
        <v>5</v>
      </c>
      <c r="AG11" s="46">
        <f t="shared" ref="AG11:AI11" si="2">L11+AA25+L21+AA21+AA17</f>
        <v>12</v>
      </c>
      <c r="AH11" s="46">
        <f t="shared" si="2"/>
        <v>54</v>
      </c>
      <c r="AI11" s="47">
        <f t="shared" si="2"/>
        <v>10</v>
      </c>
      <c r="AJ11" s="36"/>
      <c r="AK11" s="36"/>
      <c r="AL11" s="36"/>
      <c r="AM11" s="30"/>
      <c r="AN11" s="30"/>
    </row>
    <row r="12" ht="13.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6"/>
      <c r="AG12" s="36"/>
      <c r="AH12" s="36"/>
      <c r="AI12" s="36"/>
      <c r="AJ12" s="36"/>
      <c r="AK12" s="36"/>
      <c r="AL12" s="36"/>
      <c r="AM12" s="30"/>
      <c r="AN12" s="30"/>
    </row>
    <row r="13" ht="13.5" customHeight="1">
      <c r="A13" s="40" t="str">
        <f>AE9</f>
        <v>Keith Micallef / Mirka Micallef</v>
      </c>
      <c r="B13" s="41">
        <v>4.0</v>
      </c>
      <c r="C13" s="42">
        <f>IF(B13&gt;B15,1,0)</f>
        <v>0</v>
      </c>
      <c r="D13" s="43"/>
      <c r="E13" s="41">
        <v>3.0</v>
      </c>
      <c r="F13" s="42">
        <f>IF(E13&gt;E15,1,0)</f>
        <v>0</v>
      </c>
      <c r="G13" s="43"/>
      <c r="H13" s="44"/>
      <c r="I13" s="30">
        <f>IF(H13&gt;H15,1,0)</f>
        <v>0</v>
      </c>
      <c r="J13" s="30">
        <f>IF(B13="",0,1)</f>
        <v>1</v>
      </c>
      <c r="K13" s="30">
        <f>IF(C13+F13=2,3,IF(C13+F13=1,1,0))</f>
        <v>0</v>
      </c>
      <c r="L13" s="30">
        <f>IF(K13=3,3,IF(I13+K13=2,2,IF(K13=1,1,0)))</f>
        <v>0</v>
      </c>
      <c r="M13" s="30">
        <f>B13+E13</f>
        <v>7</v>
      </c>
      <c r="N13" s="30">
        <f>C13+F13+I13</f>
        <v>0</v>
      </c>
      <c r="O13" s="30"/>
      <c r="P13" s="40" t="str">
        <f>AE9</f>
        <v>Keith Micallef / Mirka Micallef</v>
      </c>
      <c r="Q13" s="41">
        <v>6.0</v>
      </c>
      <c r="R13" s="42">
        <f>IF(Q13&gt;Q15,1,0)</f>
        <v>0</v>
      </c>
      <c r="S13" s="43"/>
      <c r="T13" s="41">
        <v>6.0</v>
      </c>
      <c r="U13" s="42">
        <f>IF(T13&gt;T15,1,0)</f>
        <v>1</v>
      </c>
      <c r="V13" s="43"/>
      <c r="W13" s="41">
        <v>7.0</v>
      </c>
      <c r="X13" s="30">
        <f>IF(W13&gt;W15,1,0)</f>
        <v>0</v>
      </c>
      <c r="Y13" s="30">
        <f>IF(Q13="",0,1)</f>
        <v>1</v>
      </c>
      <c r="Z13" s="30">
        <f>IF(R13+U13=2,3,IF(R13+U13=1,1,0))</f>
        <v>1</v>
      </c>
      <c r="AA13" s="30">
        <f>IF(Z13=3,3,IF(X13+Z13=2,2,IF(Z13=1,1,0)))</f>
        <v>1</v>
      </c>
      <c r="AB13" s="30">
        <f>Q13+T13</f>
        <v>12</v>
      </c>
      <c r="AC13" s="30">
        <f>R13+U13+X13</f>
        <v>1</v>
      </c>
      <c r="AD13" s="30"/>
      <c r="AE13" s="63" t="str">
        <f>Players!B15&amp; " / " &amp;Players!C15</f>
        <v>Adrian Manduca / Julie Spiteri</v>
      </c>
      <c r="AF13" s="46">
        <f>Y29+Y11+Y33+J25+Y19</f>
        <v>4</v>
      </c>
      <c r="AG13" s="46">
        <f t="shared" ref="AG13:AI13" si="3">AA29+AA11+AA33+L25+AA19</f>
        <v>0</v>
      </c>
      <c r="AH13" s="46">
        <f t="shared" si="3"/>
        <v>17</v>
      </c>
      <c r="AI13" s="47">
        <f t="shared" si="3"/>
        <v>0</v>
      </c>
      <c r="AJ13" s="36"/>
      <c r="AK13" s="36"/>
      <c r="AL13" s="36"/>
      <c r="AM13" s="30"/>
      <c r="AN13" s="30"/>
    </row>
    <row r="14" ht="13.5" customHeight="1">
      <c r="A14" s="48" t="s">
        <v>110</v>
      </c>
      <c r="H14" s="49"/>
      <c r="I14" s="50"/>
      <c r="J14" s="30"/>
      <c r="K14" s="30"/>
      <c r="L14" s="30"/>
      <c r="M14" s="30"/>
      <c r="N14" s="30"/>
      <c r="O14" s="30"/>
      <c r="P14" s="48" t="s">
        <v>110</v>
      </c>
      <c r="W14" s="49"/>
      <c r="X14" s="50"/>
      <c r="Y14" s="30"/>
      <c r="Z14" s="30"/>
      <c r="AA14" s="30"/>
      <c r="AB14" s="30"/>
      <c r="AC14" s="30"/>
      <c r="AD14" s="30"/>
      <c r="AE14" s="30"/>
      <c r="AF14" s="36"/>
      <c r="AG14" s="36"/>
      <c r="AH14" s="36"/>
      <c r="AI14" s="36"/>
      <c r="AJ14" s="36"/>
      <c r="AK14" s="36"/>
      <c r="AL14" s="36"/>
      <c r="AM14" s="30"/>
      <c r="AN14" s="30"/>
    </row>
    <row r="15" ht="13.5" customHeight="1">
      <c r="A15" s="51" t="str">
        <f>AE15</f>
        <v>Andrew Pule' / Celeste Zammit Marquette</v>
      </c>
      <c r="B15" s="41">
        <v>6.0</v>
      </c>
      <c r="C15" s="52">
        <f>IF(B15&gt;B13,1,0)</f>
        <v>1</v>
      </c>
      <c r="D15" s="53"/>
      <c r="E15" s="41">
        <v>6.0</v>
      </c>
      <c r="F15" s="52">
        <f>IF(E15&gt;E13,1,0)</f>
        <v>1</v>
      </c>
      <c r="G15" s="53"/>
      <c r="H15" s="44"/>
      <c r="I15" s="30">
        <f>IF(H15&gt;H13,1,0)</f>
        <v>0</v>
      </c>
      <c r="J15" s="30">
        <f>IF(B15="",0,1)</f>
        <v>1</v>
      </c>
      <c r="K15" s="30">
        <f>IF(C15+F15=2,3,IF(C15+F15=1,1,0))</f>
        <v>3</v>
      </c>
      <c r="L15" s="30">
        <f>IF(K15=3,3,IF(I15+K15=2,2,IF(K15=1,1,0)))</f>
        <v>3</v>
      </c>
      <c r="M15" s="30">
        <f>B15+E15</f>
        <v>12</v>
      </c>
      <c r="N15" s="30">
        <f>C15+F15+I15</f>
        <v>2</v>
      </c>
      <c r="O15" s="30"/>
      <c r="P15" s="51" t="str">
        <f>AE17</f>
        <v>Daniel Falzon / Amanda Falzon</v>
      </c>
      <c r="Q15" s="41">
        <v>7.0</v>
      </c>
      <c r="R15" s="52">
        <f>IF(Q15&gt;Q13,1,0)</f>
        <v>1</v>
      </c>
      <c r="S15" s="53"/>
      <c r="T15" s="41">
        <v>0.0</v>
      </c>
      <c r="U15" s="52">
        <f>IF(T15&gt;T13,1,0)</f>
        <v>0</v>
      </c>
      <c r="V15" s="53"/>
      <c r="W15" s="41">
        <v>10.0</v>
      </c>
      <c r="X15" s="30">
        <f>IF(W15&gt;W13,1,0)</f>
        <v>1</v>
      </c>
      <c r="Y15" s="30">
        <f>IF(Q15="",0,1)</f>
        <v>1</v>
      </c>
      <c r="Z15" s="30">
        <f>IF(R15+U15=2,3,IF(R15+U15=1,1,0))</f>
        <v>1</v>
      </c>
      <c r="AA15" s="30">
        <f>IF(Z15=3,3,IF(X15+Z15=2,2,IF(Z15=1,1,0)))</f>
        <v>2</v>
      </c>
      <c r="AB15" s="30">
        <f>Q15+T15</f>
        <v>7</v>
      </c>
      <c r="AC15" s="30">
        <f>R15+U15+X15</f>
        <v>2</v>
      </c>
      <c r="AD15" s="30"/>
      <c r="AE15" s="63" t="str">
        <f>Players!B16&amp; " / " &amp;Players!C16</f>
        <v>Andrew Pule' / Celeste Zammit Marquette</v>
      </c>
      <c r="AF15" s="46">
        <f>Y31+J37+J15+Y23+J29</f>
        <v>5</v>
      </c>
      <c r="AG15" s="46">
        <f t="shared" ref="AG15:AI15" si="4">AA31+L37+L15+AA23+L29</f>
        <v>12</v>
      </c>
      <c r="AH15" s="46">
        <f t="shared" si="4"/>
        <v>58</v>
      </c>
      <c r="AI15" s="47">
        <f t="shared" si="4"/>
        <v>8</v>
      </c>
      <c r="AJ15" s="36"/>
      <c r="AK15" s="36"/>
      <c r="AL15" s="36"/>
      <c r="AM15" s="30"/>
      <c r="AN15" s="30"/>
    </row>
    <row r="16" ht="13.5" customHeight="1">
      <c r="A16" s="30"/>
      <c r="B16" s="3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6"/>
      <c r="AG16" s="36"/>
      <c r="AH16" s="36"/>
      <c r="AI16" s="36"/>
      <c r="AJ16" s="36"/>
      <c r="AK16" s="36"/>
      <c r="AL16" s="36"/>
      <c r="AM16" s="30"/>
      <c r="AN16" s="30"/>
    </row>
    <row r="17" ht="13.5" customHeight="1">
      <c r="A17" s="40" t="str">
        <f>AE9</f>
        <v>Keith Micallef / Mirka Micallef</v>
      </c>
      <c r="B17" s="44">
        <v>6.0</v>
      </c>
      <c r="C17" s="42">
        <f>IF(B17&gt;B19,1,0)</f>
        <v>1</v>
      </c>
      <c r="D17" s="43"/>
      <c r="E17" s="44">
        <v>7.0</v>
      </c>
      <c r="F17" s="42">
        <f>IF(E17&gt;E19,1,0)</f>
        <v>1</v>
      </c>
      <c r="G17" s="43"/>
      <c r="H17" s="44"/>
      <c r="I17" s="30">
        <f>IF(H17&gt;H19,1,0)</f>
        <v>0</v>
      </c>
      <c r="J17" s="30">
        <f>IF(B17="",0,1)</f>
        <v>1</v>
      </c>
      <c r="K17" s="30">
        <f>IF(C17+F17=2,3,IF(C17+F17=1,1,0))</f>
        <v>3</v>
      </c>
      <c r="L17" s="30">
        <f>IF(K17=3,3,IF(I17+K17=2,2,IF(K17=1,1,0)))</f>
        <v>3</v>
      </c>
      <c r="M17" s="30">
        <f>B17+E17</f>
        <v>13</v>
      </c>
      <c r="N17" s="30">
        <f>C17+F17+I17</f>
        <v>2</v>
      </c>
      <c r="O17" s="30"/>
      <c r="P17" s="40" t="str">
        <f>AE11</f>
        <v>Melchior Farrugia / Doriana Portelli</v>
      </c>
      <c r="Q17" s="41">
        <v>6.0</v>
      </c>
      <c r="R17" s="42">
        <f>IF(Q17&gt;Q19,1,0)</f>
        <v>1</v>
      </c>
      <c r="S17" s="43"/>
      <c r="T17" s="41">
        <v>6.0</v>
      </c>
      <c r="U17" s="42">
        <f>IF(T17&gt;T19,1,0)</f>
        <v>1</v>
      </c>
      <c r="V17" s="43"/>
      <c r="W17" s="44"/>
      <c r="X17" s="30">
        <f>IF(W17&gt;W19,1,0)</f>
        <v>0</v>
      </c>
      <c r="Y17" s="30">
        <f>IF(Q17="",0,1)</f>
        <v>1</v>
      </c>
      <c r="Z17" s="30">
        <f>IF(R17+U17=2,3,IF(R17+U17=1,1,0))</f>
        <v>3</v>
      </c>
      <c r="AA17" s="30">
        <f>IF(Z17=3,3,IF(X17+Z17=2,2,IF(Z17=1,1,0)))</f>
        <v>3</v>
      </c>
      <c r="AB17" s="30">
        <f>Q17+T17</f>
        <v>12</v>
      </c>
      <c r="AC17" s="30">
        <f>R17+U17+X17</f>
        <v>2</v>
      </c>
      <c r="AD17" s="30"/>
      <c r="AE17" s="63" t="str">
        <f>Players!B17&amp; " / " &amp;Players!C17</f>
        <v>Daniel Falzon / Amanda Falzon</v>
      </c>
      <c r="AF17" s="46">
        <f>J33+J39+J23+Y15+J27</f>
        <v>4</v>
      </c>
      <c r="AG17" s="46">
        <f t="shared" ref="AG17:AI17" si="5">L33+L39+L23+AA15+L27</f>
        <v>3</v>
      </c>
      <c r="AH17" s="46">
        <f t="shared" si="5"/>
        <v>29</v>
      </c>
      <c r="AI17" s="47">
        <f t="shared" si="5"/>
        <v>3</v>
      </c>
      <c r="AJ17" s="36"/>
      <c r="AK17" s="36"/>
      <c r="AL17" s="36"/>
      <c r="AM17" s="30"/>
      <c r="AN17" s="30"/>
    </row>
    <row r="18" ht="13.5" customHeight="1">
      <c r="A18" s="48" t="s">
        <v>110</v>
      </c>
      <c r="H18" s="49"/>
      <c r="I18" s="50"/>
      <c r="J18" s="30"/>
      <c r="K18" s="30"/>
      <c r="L18" s="30"/>
      <c r="M18" s="30"/>
      <c r="N18" s="30"/>
      <c r="O18" s="30"/>
      <c r="P18" s="48" t="s">
        <v>110</v>
      </c>
      <c r="W18" s="49"/>
      <c r="X18" s="50"/>
      <c r="Y18" s="30"/>
      <c r="Z18" s="30"/>
      <c r="AA18" s="30"/>
      <c r="AB18" s="30"/>
      <c r="AC18" s="30"/>
      <c r="AD18" s="30"/>
      <c r="AE18" s="30"/>
      <c r="AF18" s="36"/>
      <c r="AG18" s="36"/>
      <c r="AH18" s="36"/>
      <c r="AI18" s="36"/>
      <c r="AJ18" s="36"/>
      <c r="AK18" s="36"/>
      <c r="AL18" s="36"/>
      <c r="AM18" s="30"/>
      <c r="AN18" s="30"/>
    </row>
    <row r="19" ht="13.5" customHeight="1">
      <c r="A19" s="51" t="str">
        <f>AE19</f>
        <v>Manuel Bonello / Alexia Meilak Gouder</v>
      </c>
      <c r="B19" s="44">
        <v>4.0</v>
      </c>
      <c r="C19" s="52">
        <f>IF(B19&gt;B17,1,0)</f>
        <v>0</v>
      </c>
      <c r="D19" s="53"/>
      <c r="E19" s="44">
        <v>5.0</v>
      </c>
      <c r="F19" s="52">
        <f>IF(E19&gt;E17,1,0)</f>
        <v>0</v>
      </c>
      <c r="G19" s="53"/>
      <c r="H19" s="44"/>
      <c r="I19" s="30">
        <f>IF(H19&gt;H17,1,0)</f>
        <v>0</v>
      </c>
      <c r="J19" s="30">
        <f>IF(B19="",0,1)</f>
        <v>1</v>
      </c>
      <c r="K19" s="30">
        <f>IF(C19+F19=2,3,IF(C19+F19=1,1,0))</f>
        <v>0</v>
      </c>
      <c r="L19" s="30">
        <f>IF(K19=3,3,IF(I19+K19=2,2,IF(K19=1,1,0)))</f>
        <v>0</v>
      </c>
      <c r="M19" s="30">
        <f>B19+E19</f>
        <v>9</v>
      </c>
      <c r="N19" s="30">
        <f>C19+F19+I19</f>
        <v>0</v>
      </c>
      <c r="O19" s="30"/>
      <c r="P19" s="51" t="str">
        <f>AE13</f>
        <v>Adrian Manduca / Julie Spiteri</v>
      </c>
      <c r="Q19" s="41">
        <v>2.0</v>
      </c>
      <c r="R19" s="52">
        <f>IF(Q19&gt;Q17,1,0)</f>
        <v>0</v>
      </c>
      <c r="S19" s="53"/>
      <c r="T19" s="41">
        <v>1.0</v>
      </c>
      <c r="U19" s="52">
        <f>IF(T19&gt;T17,1,0)</f>
        <v>0</v>
      </c>
      <c r="V19" s="53"/>
      <c r="W19" s="44"/>
      <c r="X19" s="30">
        <f>IF(W19&gt;W17,1,0)</f>
        <v>0</v>
      </c>
      <c r="Y19" s="30">
        <f>IF(Q19="",0,1)</f>
        <v>1</v>
      </c>
      <c r="Z19" s="30">
        <f>IF(R19+U19=2,3,IF(R19+U19=1,1,0))</f>
        <v>0</v>
      </c>
      <c r="AA19" s="30">
        <f>IF(Z19=3,3,IF(X19+Z19=2,2,IF(Z19=1,1,0)))</f>
        <v>0</v>
      </c>
      <c r="AB19" s="30">
        <f>Q19+T19</f>
        <v>3</v>
      </c>
      <c r="AC19" s="30">
        <f>R19+U19+X19</f>
        <v>0</v>
      </c>
      <c r="AD19" s="30"/>
      <c r="AE19" s="63" t="str">
        <f>Players!B18&amp; " / " &amp;Players!C18</f>
        <v>Manuel Bonello / Alexia Meilak Gouder</v>
      </c>
      <c r="AF19" s="46">
        <f>J35+Y27+Y35+J19+J31</f>
        <v>5</v>
      </c>
      <c r="AG19" s="46">
        <f t="shared" ref="AG19:AI19" si="6">L35+AA27+AA35+L19+L31</f>
        <v>7</v>
      </c>
      <c r="AH19" s="46">
        <f t="shared" si="6"/>
        <v>52</v>
      </c>
      <c r="AI19" s="47">
        <f t="shared" si="6"/>
        <v>5</v>
      </c>
      <c r="AJ19" s="30"/>
      <c r="AK19" s="36"/>
      <c r="AL19" s="36"/>
      <c r="AM19" s="30"/>
      <c r="AN19" s="30"/>
    </row>
    <row r="20" ht="13.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6"/>
      <c r="AL20" s="30"/>
      <c r="AM20" s="30"/>
      <c r="AN20" s="30"/>
    </row>
    <row r="21" ht="13.5" customHeight="1">
      <c r="A21" s="40" t="str">
        <f>AE11</f>
        <v>Melchior Farrugia / Doriana Portelli</v>
      </c>
      <c r="B21" s="44">
        <v>6.0</v>
      </c>
      <c r="C21" s="42">
        <f>IF(B21&gt;B23,1,0)</f>
        <v>1</v>
      </c>
      <c r="D21" s="43"/>
      <c r="E21" s="44">
        <v>4.0</v>
      </c>
      <c r="F21" s="42">
        <f>IF(E21&gt;E23,1,0)</f>
        <v>0</v>
      </c>
      <c r="G21" s="43"/>
      <c r="H21" s="44">
        <v>10.0</v>
      </c>
      <c r="I21" s="30">
        <f>IF(H21&gt;H23,1,0)</f>
        <v>1</v>
      </c>
      <c r="J21" s="30">
        <f>IF(B21="",0,1)</f>
        <v>1</v>
      </c>
      <c r="K21" s="30">
        <f>IF(C21+F21=2,3,IF(C21+F21=1,1,0))</f>
        <v>1</v>
      </c>
      <c r="L21" s="30">
        <f>IF(K21=3,3,IF(I21+K21=2,2,IF(K21=1,1,0)))</f>
        <v>2</v>
      </c>
      <c r="M21" s="30">
        <f>B21+E21</f>
        <v>10</v>
      </c>
      <c r="N21" s="30">
        <f>C21+F21+I21</f>
        <v>2</v>
      </c>
      <c r="O21" s="30"/>
      <c r="P21" s="40" t="str">
        <f>AE11</f>
        <v>Melchior Farrugia / Doriana Portelli</v>
      </c>
      <c r="Q21" s="44">
        <v>7.0</v>
      </c>
      <c r="R21" s="42">
        <f>IF(Q21&gt;Q23,1,0)</f>
        <v>1</v>
      </c>
      <c r="S21" s="43"/>
      <c r="T21" s="44">
        <v>6.0</v>
      </c>
      <c r="U21" s="42">
        <f>IF(T21&gt;T23,1,0)</f>
        <v>1</v>
      </c>
      <c r="V21" s="43"/>
      <c r="W21" s="44"/>
      <c r="X21" s="30">
        <f>IF(W21&gt;W23,1,0)</f>
        <v>0</v>
      </c>
      <c r="Y21" s="30">
        <f>IF(Q21="",0,1)</f>
        <v>1</v>
      </c>
      <c r="Z21" s="30">
        <f>IF(R21+U21=2,3,IF(R21+U21=1,1,0))</f>
        <v>3</v>
      </c>
      <c r="AA21" s="30">
        <f>IF(Z21=3,3,IF(X21+Z21=2,2,IF(Z21=1,1,0)))</f>
        <v>3</v>
      </c>
      <c r="AB21" s="30">
        <f>Q21+T21</f>
        <v>13</v>
      </c>
      <c r="AC21" s="30">
        <f>R21+U21+X21</f>
        <v>2</v>
      </c>
      <c r="AD21" s="30"/>
      <c r="AE21" s="60" t="s">
        <v>111</v>
      </c>
      <c r="AF21" s="33"/>
      <c r="AG21" s="33"/>
      <c r="AH21" s="33"/>
      <c r="AI21" s="8"/>
      <c r="AJ21" s="30"/>
      <c r="AK21" s="30"/>
      <c r="AL21" s="30"/>
      <c r="AM21" s="30"/>
      <c r="AN21" s="30"/>
    </row>
    <row r="22" ht="13.5" customHeight="1">
      <c r="A22" s="48" t="s">
        <v>110</v>
      </c>
      <c r="H22" s="49"/>
      <c r="I22" s="50"/>
      <c r="J22" s="30"/>
      <c r="K22" s="30"/>
      <c r="L22" s="30"/>
      <c r="M22" s="30"/>
      <c r="N22" s="30"/>
      <c r="O22" s="30"/>
      <c r="P22" s="48" t="s">
        <v>110</v>
      </c>
      <c r="W22" s="49"/>
      <c r="X22" s="50"/>
      <c r="Y22" s="30"/>
      <c r="Z22" s="30"/>
      <c r="AA22" s="30"/>
      <c r="AB22" s="30"/>
      <c r="AC22" s="30"/>
      <c r="AD22" s="30"/>
      <c r="AE22" s="54" t="s">
        <v>114</v>
      </c>
      <c r="AF22" s="33"/>
      <c r="AG22" s="33"/>
      <c r="AH22" s="33"/>
      <c r="AI22" s="8"/>
      <c r="AJ22" s="30"/>
      <c r="AK22" s="36"/>
      <c r="AL22" s="30"/>
      <c r="AM22" s="30"/>
      <c r="AN22" s="30"/>
    </row>
    <row r="23" ht="13.5" customHeight="1">
      <c r="A23" s="51" t="str">
        <f>AE17</f>
        <v>Daniel Falzon / Amanda Falzon</v>
      </c>
      <c r="B23" s="44">
        <v>1.0</v>
      </c>
      <c r="C23" s="52">
        <f>IF(B23&gt;B21,1,0)</f>
        <v>0</v>
      </c>
      <c r="D23" s="53"/>
      <c r="E23" s="44">
        <v>6.0</v>
      </c>
      <c r="F23" s="52">
        <f>IF(E23&gt;E21,1,0)</f>
        <v>1</v>
      </c>
      <c r="G23" s="53"/>
      <c r="H23" s="44">
        <v>3.0</v>
      </c>
      <c r="I23" s="30">
        <f>IF(H23&gt;H21,1,0)</f>
        <v>0</v>
      </c>
      <c r="J23" s="30">
        <f>IF(B23="",0,1)</f>
        <v>1</v>
      </c>
      <c r="K23" s="30">
        <f>IF(C23+F23=2,3,IF(C23+F23=1,1,0))</f>
        <v>1</v>
      </c>
      <c r="L23" s="30">
        <f>IF(K23=3,3,IF(I23+K23=2,2,IF(K23=1,1,0)))</f>
        <v>1</v>
      </c>
      <c r="M23" s="30">
        <f>B23+E23</f>
        <v>7</v>
      </c>
      <c r="N23" s="30">
        <f>C23+F23+I23</f>
        <v>1</v>
      </c>
      <c r="O23" s="30"/>
      <c r="P23" s="51" t="str">
        <f>AE15</f>
        <v>Andrew Pule' / Celeste Zammit Marquette</v>
      </c>
      <c r="Q23" s="44">
        <v>5.0</v>
      </c>
      <c r="R23" s="52">
        <f>IF(Q23&gt;Q21,1,0)</f>
        <v>0</v>
      </c>
      <c r="S23" s="53"/>
      <c r="T23" s="44">
        <v>3.0</v>
      </c>
      <c r="U23" s="52">
        <f>IF(T23&gt;T21,1,0)</f>
        <v>0</v>
      </c>
      <c r="V23" s="53"/>
      <c r="W23" s="44"/>
      <c r="X23" s="30">
        <f>IF(W23&gt;W21,1,0)</f>
        <v>0</v>
      </c>
      <c r="Y23" s="30">
        <f>IF(Q23="",0,1)</f>
        <v>1</v>
      </c>
      <c r="Z23" s="30">
        <f>IF(R23+U23=2,3,IF(R23+U23=1,1,0))</f>
        <v>0</v>
      </c>
      <c r="AA23" s="30">
        <f>IF(Z23=3,3,IF(X23+Z23=2,2,IF(Z23=1,1,0)))</f>
        <v>0</v>
      </c>
      <c r="AB23" s="30">
        <f>Q23+T23</f>
        <v>8</v>
      </c>
      <c r="AC23" s="30">
        <f>R23+U23+X23</f>
        <v>0</v>
      </c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</row>
    <row r="24" ht="13.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</row>
    <row r="25" ht="13.5" customHeight="1">
      <c r="A25" s="40" t="str">
        <f>AE13</f>
        <v>Adrian Manduca / Julie Spiteri</v>
      </c>
      <c r="B25" s="44"/>
      <c r="C25" s="42">
        <f>IF(B25&gt;B27,1,0)</f>
        <v>0</v>
      </c>
      <c r="D25" s="43"/>
      <c r="E25" s="44"/>
      <c r="F25" s="42">
        <f>IF(E25&gt;E27,1,0)</f>
        <v>0</v>
      </c>
      <c r="G25" s="43"/>
      <c r="H25" s="44"/>
      <c r="I25" s="30">
        <f>IF(H25&gt;H27,1,0)</f>
        <v>0</v>
      </c>
      <c r="J25" s="30">
        <f>IF(B25="",0,1)</f>
        <v>0</v>
      </c>
      <c r="K25" s="30">
        <f>IF(C25+F25=2,3,IF(C25+F25=1,1,0))</f>
        <v>0</v>
      </c>
      <c r="L25" s="30">
        <f>IF(K25=3,3,IF(I25+K25=2,2,IF(K25=1,1,0)))</f>
        <v>0</v>
      </c>
      <c r="M25" s="30">
        <f>B25+E25</f>
        <v>0</v>
      </c>
      <c r="N25" s="30">
        <f>C25+F25+I25</f>
        <v>0</v>
      </c>
      <c r="O25" s="30"/>
      <c r="P25" s="40" t="str">
        <f>AE11</f>
        <v>Melchior Farrugia / Doriana Portelli</v>
      </c>
      <c r="Q25" s="41">
        <v>6.0</v>
      </c>
      <c r="R25" s="42">
        <f>IF(Q25&gt;Q27,1,0)</f>
        <v>1</v>
      </c>
      <c r="S25" s="43"/>
      <c r="T25" s="41">
        <v>3.0</v>
      </c>
      <c r="U25" s="42">
        <f>IF(T25&gt;T27,1,0)</f>
        <v>0</v>
      </c>
      <c r="V25" s="43"/>
      <c r="W25" s="41">
        <v>10.0</v>
      </c>
      <c r="X25" s="30">
        <f>IF(W25&gt;W27,1,0)</f>
        <v>1</v>
      </c>
      <c r="Y25" s="30">
        <f>IF(Q25="",0,1)</f>
        <v>1</v>
      </c>
      <c r="Z25" s="30">
        <f>IF(R25+U25=2,3,IF(R25+U25=1,1,0))</f>
        <v>1</v>
      </c>
      <c r="AA25" s="30">
        <f>IF(Z25=3,3,IF(X25+Z25=2,2,IF(Z25=1,1,0)))</f>
        <v>2</v>
      </c>
      <c r="AB25" s="30">
        <f>Q25+T25</f>
        <v>9</v>
      </c>
      <c r="AC25" s="30">
        <f>R25+U25+X25</f>
        <v>2</v>
      </c>
      <c r="AD25" s="30"/>
      <c r="AE25" s="60" t="s">
        <v>113</v>
      </c>
      <c r="AF25" s="33"/>
      <c r="AG25" s="33"/>
      <c r="AH25" s="33"/>
      <c r="AI25" s="8"/>
      <c r="AJ25" s="30"/>
      <c r="AK25" s="30"/>
      <c r="AL25" s="30"/>
      <c r="AM25" s="30"/>
      <c r="AN25" s="30"/>
    </row>
    <row r="26" ht="13.5" customHeight="1">
      <c r="A26" s="48" t="s">
        <v>110</v>
      </c>
      <c r="H26" s="49"/>
      <c r="I26" s="50"/>
      <c r="J26" s="30"/>
      <c r="K26" s="30"/>
      <c r="L26" s="30"/>
      <c r="M26" s="30"/>
      <c r="N26" s="30"/>
      <c r="O26" s="30"/>
      <c r="P26" s="48" t="s">
        <v>110</v>
      </c>
      <c r="W26" s="49"/>
      <c r="X26" s="50"/>
      <c r="Y26" s="30"/>
      <c r="Z26" s="30"/>
      <c r="AA26" s="30"/>
      <c r="AB26" s="30"/>
      <c r="AC26" s="30"/>
      <c r="AD26" s="30"/>
      <c r="AE26" s="54" t="s">
        <v>115</v>
      </c>
      <c r="AF26" s="33"/>
      <c r="AG26" s="33"/>
      <c r="AH26" s="33"/>
      <c r="AI26" s="8"/>
      <c r="AJ26" s="30"/>
      <c r="AK26" s="30"/>
      <c r="AL26" s="30"/>
      <c r="AM26" s="30"/>
      <c r="AN26" s="30"/>
    </row>
    <row r="27" ht="13.5" customHeight="1">
      <c r="A27" s="51" t="str">
        <f>AE17</f>
        <v>Daniel Falzon / Amanda Falzon</v>
      </c>
      <c r="B27" s="44"/>
      <c r="C27" s="52">
        <f>IF(B27&gt;B25,1,0)</f>
        <v>0</v>
      </c>
      <c r="D27" s="53"/>
      <c r="E27" s="44"/>
      <c r="F27" s="52">
        <f>IF(E27&gt;E25,1,0)</f>
        <v>0</v>
      </c>
      <c r="G27" s="53"/>
      <c r="H27" s="44"/>
      <c r="I27" s="30">
        <f>IF(H27&gt;H25,1,0)</f>
        <v>0</v>
      </c>
      <c r="J27" s="30">
        <f>IF(B27="",0,1)</f>
        <v>0</v>
      </c>
      <c r="K27" s="30">
        <f>IF(C27+F27=2,3,IF(C27+F27=1,1,0))</f>
        <v>0</v>
      </c>
      <c r="L27" s="30">
        <f>IF(K27=3,3,IF(I27+K27=2,2,IF(K27=1,1,0)))</f>
        <v>0</v>
      </c>
      <c r="M27" s="30">
        <f>B27+E27</f>
        <v>0</v>
      </c>
      <c r="N27" s="30">
        <f>C27+F27+I27</f>
        <v>0</v>
      </c>
      <c r="O27" s="30"/>
      <c r="P27" s="51" t="str">
        <f>AE19</f>
        <v>Manuel Bonello / Alexia Meilak Gouder</v>
      </c>
      <c r="Q27" s="41">
        <v>4.0</v>
      </c>
      <c r="R27" s="52">
        <f>IF(Q27&gt;Q25,1,0)</f>
        <v>0</v>
      </c>
      <c r="S27" s="53"/>
      <c r="T27" s="41">
        <v>6.0</v>
      </c>
      <c r="U27" s="52">
        <f>IF(T27&gt;T25,1,0)</f>
        <v>1</v>
      </c>
      <c r="V27" s="53"/>
      <c r="W27" s="41">
        <v>6.0</v>
      </c>
      <c r="X27" s="30">
        <f>IF(W27&gt;W25,1,0)</f>
        <v>0</v>
      </c>
      <c r="Y27" s="30">
        <f>IF(Q27="",0,1)</f>
        <v>1</v>
      </c>
      <c r="Z27" s="30">
        <f>IF(R27+U27=2,3,IF(R27+U27=1,1,0))</f>
        <v>1</v>
      </c>
      <c r="AA27" s="30">
        <f>IF(Z27=3,3,IF(X27+Z27=2,2,IF(Z27=1,1,0)))</f>
        <v>1</v>
      </c>
      <c r="AB27" s="30">
        <f>Q27+T27</f>
        <v>10</v>
      </c>
      <c r="AC27" s="30">
        <f>R27+U27+X27</f>
        <v>1</v>
      </c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ht="13.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6"/>
      <c r="AI28" s="30"/>
      <c r="AJ28" s="30"/>
      <c r="AK28" s="30"/>
      <c r="AL28" s="30"/>
      <c r="AM28" s="30"/>
      <c r="AN28" s="30"/>
    </row>
    <row r="29" ht="13.5" customHeight="1">
      <c r="A29" s="40" t="str">
        <f>AE15</f>
        <v>Andrew Pule' / Celeste Zammit Marquette</v>
      </c>
      <c r="B29" s="41">
        <v>7.0</v>
      </c>
      <c r="C29" s="42">
        <f>IF(B29&gt;B31,1,0)</f>
        <v>1</v>
      </c>
      <c r="D29" s="43"/>
      <c r="E29" s="41">
        <v>6.0</v>
      </c>
      <c r="F29" s="42">
        <f>IF(E29&gt;E31,1,0)</f>
        <v>1</v>
      </c>
      <c r="G29" s="43"/>
      <c r="H29" s="44"/>
      <c r="I29" s="30">
        <f>IF(H29&gt;H31,1,0)</f>
        <v>0</v>
      </c>
      <c r="J29" s="30">
        <f>IF(B29="",0,1)</f>
        <v>1</v>
      </c>
      <c r="K29" s="30">
        <f>IF(C29+F29=2,3,IF(C29+F29=1,1,0))</f>
        <v>3</v>
      </c>
      <c r="L29" s="30">
        <f>IF(K29=3,3,IF(I29+K29=2,2,IF(K29=1,1,0)))</f>
        <v>3</v>
      </c>
      <c r="M29" s="30">
        <f>B29+E29</f>
        <v>13</v>
      </c>
      <c r="N29" s="30">
        <f>C29+F29+I29</f>
        <v>2</v>
      </c>
      <c r="O29" s="30"/>
      <c r="P29" s="40" t="str">
        <f>AE13</f>
        <v>Adrian Manduca / Julie Spiteri</v>
      </c>
      <c r="Q29" s="41">
        <v>2.0</v>
      </c>
      <c r="R29" s="42">
        <f>IF(Q29&gt;Q31,1,0)</f>
        <v>0</v>
      </c>
      <c r="S29" s="43"/>
      <c r="T29" s="41">
        <v>5.0</v>
      </c>
      <c r="U29" s="42">
        <f>IF(T29&gt;T31,1,0)</f>
        <v>0</v>
      </c>
      <c r="V29" s="43"/>
      <c r="W29" s="44"/>
      <c r="X29" s="30">
        <f>IF(W29&gt;W31,1,0)</f>
        <v>0</v>
      </c>
      <c r="Y29" s="30">
        <f>IF(Q29="",0,1)</f>
        <v>1</v>
      </c>
      <c r="Z29" s="30">
        <f>IF(R29+U29=2,3,IF(R29+U29=1,1,0))</f>
        <v>0</v>
      </c>
      <c r="AA29" s="30">
        <f>IF(Z29=3,3,IF(X29+Z29=2,2,IF(Z29=1,1,0)))</f>
        <v>0</v>
      </c>
      <c r="AB29" s="30">
        <f>Q29+T29</f>
        <v>7</v>
      </c>
      <c r="AC29" s="30">
        <f>R29+U29+X29</f>
        <v>0</v>
      </c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</row>
    <row r="30" ht="13.5" customHeight="1">
      <c r="A30" s="48" t="s">
        <v>110</v>
      </c>
      <c r="H30" s="49"/>
      <c r="I30" s="50"/>
      <c r="J30" s="30"/>
      <c r="K30" s="30"/>
      <c r="L30" s="30"/>
      <c r="M30" s="30"/>
      <c r="N30" s="30"/>
      <c r="O30" s="30"/>
      <c r="P30" s="48" t="s">
        <v>110</v>
      </c>
      <c r="W30" s="49"/>
      <c r="X30" s="5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56"/>
      <c r="AM30" s="30"/>
      <c r="AN30" s="30"/>
    </row>
    <row r="31" ht="13.5" customHeight="1">
      <c r="A31" s="51" t="str">
        <f>AE19</f>
        <v>Manuel Bonello / Alexia Meilak Gouder</v>
      </c>
      <c r="B31" s="41">
        <v>5.0</v>
      </c>
      <c r="C31" s="52">
        <f>IF(B31&gt;B29,1,0)</f>
        <v>0</v>
      </c>
      <c r="D31" s="53"/>
      <c r="E31" s="41">
        <v>3.0</v>
      </c>
      <c r="F31" s="52">
        <f>IF(E31&gt;E29,1,0)</f>
        <v>0</v>
      </c>
      <c r="G31" s="53"/>
      <c r="H31" s="44"/>
      <c r="I31" s="30">
        <f>IF(H31&gt;H29,1,0)</f>
        <v>0</v>
      </c>
      <c r="J31" s="30">
        <f>IF(B31="",0,1)</f>
        <v>1</v>
      </c>
      <c r="K31" s="30">
        <f>IF(C31+F31=2,3,IF(C31+F31=1,1,0))</f>
        <v>0</v>
      </c>
      <c r="L31" s="30">
        <f>IF(K31=3,3,IF(I31+K31=2,2,IF(K31=1,1,0)))</f>
        <v>0</v>
      </c>
      <c r="M31" s="30">
        <f>B31+E31</f>
        <v>8</v>
      </c>
      <c r="N31" s="30">
        <f>C31+F31+I31</f>
        <v>0</v>
      </c>
      <c r="O31" s="30"/>
      <c r="P31" s="51" t="str">
        <f>AE15</f>
        <v>Andrew Pule' / Celeste Zammit Marquette</v>
      </c>
      <c r="Q31" s="41">
        <v>6.0</v>
      </c>
      <c r="R31" s="52">
        <f>IF(Q31&gt;Q29,1,0)</f>
        <v>1</v>
      </c>
      <c r="S31" s="53"/>
      <c r="T31" s="41">
        <v>7.0</v>
      </c>
      <c r="U31" s="52">
        <f>IF(T31&gt;T29,1,0)</f>
        <v>1</v>
      </c>
      <c r="V31" s="53"/>
      <c r="W31" s="44"/>
      <c r="X31" s="30">
        <f>IF(W31&gt;W29,1,0)</f>
        <v>0</v>
      </c>
      <c r="Y31" s="30">
        <f>IF(Q31="",0,1)</f>
        <v>1</v>
      </c>
      <c r="Z31" s="30">
        <f>IF(R31+U31=2,3,IF(R31+U31=1,1,0))</f>
        <v>3</v>
      </c>
      <c r="AA31" s="30">
        <f>IF(Z31=3,3,IF(X31+Z31=2,2,IF(Z31=1,1,0)))</f>
        <v>3</v>
      </c>
      <c r="AB31" s="30">
        <f>Q31+T31</f>
        <v>13</v>
      </c>
      <c r="AC31" s="30">
        <f>R31+U31+X31</f>
        <v>2</v>
      </c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6"/>
    </row>
    <row r="32" ht="13.5" customHeight="1">
      <c r="A32" s="30"/>
      <c r="B32" s="30"/>
      <c r="C32" s="30"/>
      <c r="D32" s="30"/>
      <c r="E32" s="30"/>
      <c r="F32" s="30"/>
      <c r="G32" s="30"/>
      <c r="H32" s="30"/>
      <c r="I32" s="30"/>
      <c r="J32" s="36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6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56"/>
      <c r="AM32" s="30"/>
      <c r="AN32" s="30"/>
    </row>
    <row r="33" ht="13.5" customHeight="1">
      <c r="A33" s="40" t="str">
        <f>AE17</f>
        <v>Daniel Falzon / Amanda Falzon</v>
      </c>
      <c r="B33" s="44">
        <v>3.0</v>
      </c>
      <c r="C33" s="42">
        <f>IF(B33&gt;B35,1,0)</f>
        <v>0</v>
      </c>
      <c r="D33" s="43"/>
      <c r="E33" s="44">
        <v>5.0</v>
      </c>
      <c r="F33" s="42">
        <f>IF(E33&gt;E35,1,0)</f>
        <v>0</v>
      </c>
      <c r="G33" s="43"/>
      <c r="H33" s="44"/>
      <c r="I33" s="30">
        <f>IF(H33&gt;H35,1,0)</f>
        <v>0</v>
      </c>
      <c r="J33" s="30">
        <f>IF(B33="",0,1)</f>
        <v>1</v>
      </c>
      <c r="K33" s="30">
        <f>IF(C33+F33=2,3,IF(C33+F33=1,1,0))</f>
        <v>0</v>
      </c>
      <c r="L33" s="30">
        <f>IF(K33=3,3,IF(I33+K33=2,2,IF(K33=1,1,0)))</f>
        <v>0</v>
      </c>
      <c r="M33" s="30">
        <f>B33+E33</f>
        <v>8</v>
      </c>
      <c r="N33" s="30">
        <f>C33+F33+I33</f>
        <v>0</v>
      </c>
      <c r="O33" s="30"/>
      <c r="P33" s="40" t="str">
        <f>AE13</f>
        <v>Adrian Manduca / Julie Spiteri</v>
      </c>
      <c r="Q33" s="44">
        <v>1.0</v>
      </c>
      <c r="R33" s="42">
        <f>IF(Q33&gt;Q35,1,0)</f>
        <v>0</v>
      </c>
      <c r="S33" s="43"/>
      <c r="T33" s="44">
        <v>1.0</v>
      </c>
      <c r="U33" s="42">
        <f>IF(T33&gt;T35,1,0)</f>
        <v>0</v>
      </c>
      <c r="V33" s="43"/>
      <c r="W33" s="44"/>
      <c r="X33" s="30">
        <f>IF(W33&gt;W35,1,0)</f>
        <v>0</v>
      </c>
      <c r="Y33" s="30">
        <f>IF(Q33="",0,1)</f>
        <v>1</v>
      </c>
      <c r="Z33" s="30">
        <f>IF(R33+U33=2,3,IF(R33+U33=1,1,0))</f>
        <v>0</v>
      </c>
      <c r="AA33" s="30">
        <f>IF(Z33=3,3,IF(X33+Z33=2,2,IF(Z33=1,1,0)))</f>
        <v>0</v>
      </c>
      <c r="AB33" s="30">
        <f>Q33+T33</f>
        <v>2</v>
      </c>
      <c r="AC33" s="30">
        <f>R33+U33+X33</f>
        <v>0</v>
      </c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</row>
    <row r="34" ht="13.5" customHeight="1">
      <c r="A34" s="48" t="s">
        <v>110</v>
      </c>
      <c r="H34" s="49"/>
      <c r="I34" s="50"/>
      <c r="J34" s="30"/>
      <c r="K34" s="30"/>
      <c r="L34" s="30"/>
      <c r="M34" s="30"/>
      <c r="N34" s="30"/>
      <c r="O34" s="30"/>
      <c r="P34" s="48" t="s">
        <v>110</v>
      </c>
      <c r="W34" s="49"/>
      <c r="X34" s="5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</row>
    <row r="35" ht="13.5" customHeight="1">
      <c r="A35" s="51" t="str">
        <f>AE19</f>
        <v>Manuel Bonello / Alexia Meilak Gouder</v>
      </c>
      <c r="B35" s="44">
        <v>6.0</v>
      </c>
      <c r="C35" s="52">
        <f>IF(B35&gt;B33,1,0)</f>
        <v>1</v>
      </c>
      <c r="D35" s="53"/>
      <c r="E35" s="44">
        <v>7.0</v>
      </c>
      <c r="F35" s="52">
        <f>IF(E35&gt;E33,1,0)</f>
        <v>1</v>
      </c>
      <c r="G35" s="53"/>
      <c r="H35" s="44"/>
      <c r="I35" s="30">
        <f>IF(H35&gt;H33,1,0)</f>
        <v>0</v>
      </c>
      <c r="J35" s="30">
        <f>IF(B35="",0,1)</f>
        <v>1</v>
      </c>
      <c r="K35" s="30">
        <f>IF(C35+F35=2,3,IF(C35+F35=1,1,0))</f>
        <v>3</v>
      </c>
      <c r="L35" s="30">
        <f>IF(K35=3,3,IF(I35+K35=2,2,IF(K35=1,1,0)))</f>
        <v>3</v>
      </c>
      <c r="M35" s="30">
        <f>B35+E35</f>
        <v>13</v>
      </c>
      <c r="N35" s="30">
        <f>C35+F35+I35</f>
        <v>2</v>
      </c>
      <c r="O35" s="30"/>
      <c r="P35" s="51" t="str">
        <f>AE19</f>
        <v>Manuel Bonello / Alexia Meilak Gouder</v>
      </c>
      <c r="Q35" s="44">
        <v>6.0</v>
      </c>
      <c r="R35" s="52">
        <f>IF(Q35&gt;Q33,1,0)</f>
        <v>1</v>
      </c>
      <c r="S35" s="53"/>
      <c r="T35" s="44">
        <v>6.0</v>
      </c>
      <c r="U35" s="52">
        <f>IF(T35&gt;T33,1,0)</f>
        <v>1</v>
      </c>
      <c r="V35" s="53"/>
      <c r="W35" s="44"/>
      <c r="X35" s="30">
        <f>IF(W35&gt;W33,1,0)</f>
        <v>0</v>
      </c>
      <c r="Y35" s="30">
        <f>IF(Q35="",0,1)</f>
        <v>1</v>
      </c>
      <c r="Z35" s="30">
        <f>IF(R35+U35=2,3,IF(R35+U35=1,1,0))</f>
        <v>3</v>
      </c>
      <c r="AA35" s="30">
        <f>IF(Z35=3,3,IF(X35+Z35=2,2,IF(Z35=1,1,0)))</f>
        <v>3</v>
      </c>
      <c r="AB35" s="30">
        <f>Q35+T35</f>
        <v>12</v>
      </c>
      <c r="AC35" s="30">
        <f>R35+U35+X35</f>
        <v>2</v>
      </c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</row>
    <row r="36" ht="13.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6"/>
      <c r="AI36" s="30"/>
      <c r="AJ36" s="30"/>
      <c r="AK36" s="36"/>
      <c r="AL36" s="30"/>
      <c r="AM36" s="30"/>
      <c r="AN36" s="30"/>
    </row>
    <row r="37" ht="13.5" customHeight="1">
      <c r="A37" s="40" t="str">
        <f>AE15</f>
        <v>Andrew Pule' / Celeste Zammit Marquette</v>
      </c>
      <c r="B37" s="44">
        <v>6.0</v>
      </c>
      <c r="C37" s="42">
        <f>IF(B37&gt;B39,1,0)</f>
        <v>1</v>
      </c>
      <c r="D37" s="43"/>
      <c r="E37" s="44">
        <v>6.0</v>
      </c>
      <c r="F37" s="42">
        <f>IF(E37&gt;E39,1,0)</f>
        <v>1</v>
      </c>
      <c r="G37" s="43"/>
      <c r="H37" s="44"/>
      <c r="I37" s="30">
        <f>IF(H37&gt;H39,1,0)</f>
        <v>0</v>
      </c>
      <c r="J37" s="30">
        <f>IF(B37="",0,1)</f>
        <v>1</v>
      </c>
      <c r="K37" s="30">
        <f>IF(C37+F37=2,3,IF(C37+F37=1,1,0))</f>
        <v>3</v>
      </c>
      <c r="L37" s="30">
        <f>IF(K37=3,3,IF(I37+K37=2,2,IF(K37=1,1,0)))</f>
        <v>3</v>
      </c>
      <c r="M37" s="30">
        <f>B37+E37</f>
        <v>12</v>
      </c>
      <c r="N37" s="30">
        <f>C37+F37+I37</f>
        <v>2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6"/>
      <c r="AL37" s="30"/>
      <c r="AM37" s="30"/>
      <c r="AN37" s="30"/>
    </row>
    <row r="38" ht="13.5" customHeight="1">
      <c r="A38" s="48" t="s">
        <v>110</v>
      </c>
      <c r="H38" s="49"/>
      <c r="I38" s="5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57"/>
      <c r="AK38" s="30"/>
      <c r="AL38" s="30"/>
      <c r="AM38" s="30"/>
      <c r="AN38" s="30"/>
    </row>
    <row r="39" ht="13.5" customHeight="1">
      <c r="A39" s="51" t="str">
        <f>AE17</f>
        <v>Daniel Falzon / Amanda Falzon</v>
      </c>
      <c r="B39" s="44">
        <v>3.0</v>
      </c>
      <c r="C39" s="52">
        <f>IF(B39&gt;B37,1,0)</f>
        <v>0</v>
      </c>
      <c r="D39" s="53"/>
      <c r="E39" s="44">
        <v>4.0</v>
      </c>
      <c r="F39" s="52">
        <f>IF(E39&gt;E37,1,0)</f>
        <v>0</v>
      </c>
      <c r="G39" s="53"/>
      <c r="H39" s="44"/>
      <c r="I39" s="30">
        <f>IF(H39&gt;H37,1,0)</f>
        <v>0</v>
      </c>
      <c r="J39" s="30">
        <f>IF(B39="",0,1)</f>
        <v>1</v>
      </c>
      <c r="K39" s="30">
        <f>IF(C39+F39=2,3,IF(C39+F39=1,1,0))</f>
        <v>0</v>
      </c>
      <c r="L39" s="30">
        <f>IF(K39=3,3,IF(I39+K39=2,2,IF(K39=1,1,0)))</f>
        <v>0</v>
      </c>
      <c r="M39" s="30">
        <f>B39+E39</f>
        <v>7</v>
      </c>
      <c r="N39" s="30">
        <f>C39+F39+I39</f>
        <v>0</v>
      </c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</row>
    <row r="40" ht="13.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</row>
    <row r="41" ht="13.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57"/>
      <c r="AK41" s="30"/>
      <c r="AL41" s="30"/>
      <c r="AM41" s="30"/>
      <c r="AN41" s="30"/>
    </row>
    <row r="42" ht="13.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</row>
    <row r="43" ht="13.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</row>
    <row r="44" ht="13.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</row>
    <row r="45" ht="13.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</row>
    <row r="46" ht="13.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57"/>
      <c r="AK46" s="30"/>
      <c r="AL46" s="36"/>
      <c r="AM46" s="30"/>
      <c r="AN46" s="30"/>
    </row>
    <row r="47" ht="13.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</row>
    <row r="48" ht="13.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</row>
    <row r="49" ht="13.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</row>
    <row r="50" ht="13.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ht="13.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57"/>
      <c r="AK51" s="30"/>
      <c r="AL51" s="30"/>
      <c r="AM51" s="30"/>
      <c r="AN51" s="36"/>
    </row>
    <row r="52" ht="13.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</row>
    <row r="53" ht="13.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ht="13.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ht="13.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6"/>
      <c r="AI55" s="30"/>
      <c r="AJ55" s="30"/>
      <c r="AK55" s="36"/>
      <c r="AL55" s="30"/>
      <c r="AM55" s="30"/>
      <c r="AN55" s="30"/>
    </row>
    <row r="56" ht="13.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</row>
    <row r="57" ht="13.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ht="13.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</row>
    <row r="59" ht="13.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ht="13.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</row>
    <row r="61" ht="13.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</row>
    <row r="62" ht="13.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ht="13.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ht="13.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ht="13.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ht="13.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ht="13.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</row>
    <row r="68" ht="13.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ht="13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</row>
    <row r="70" ht="13.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</row>
    <row r="71" ht="13.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</row>
    <row r="72" ht="13.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</row>
    <row r="73" ht="13.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</row>
    <row r="74" ht="13.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</row>
    <row r="75" ht="13.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</row>
    <row r="76" ht="13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</row>
    <row r="77" ht="13.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</row>
    <row r="78" ht="13.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</row>
    <row r="79" ht="13.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</row>
    <row r="80" ht="13.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</row>
    <row r="81" ht="13.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</row>
    <row r="82" ht="13.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</row>
    <row r="83" ht="13.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</row>
    <row r="84" ht="13.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</row>
    <row r="85" ht="13.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</row>
    <row r="86" ht="13.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</row>
    <row r="87" ht="13.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</row>
    <row r="88" ht="13.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</row>
    <row r="89" ht="13.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</row>
    <row r="90" ht="13.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</row>
    <row r="91" ht="13.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</row>
    <row r="92" ht="13.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</row>
    <row r="93" ht="13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</row>
    <row r="94" ht="13.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</row>
    <row r="95" ht="13.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</row>
    <row r="96" ht="13.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</row>
    <row r="97" ht="13.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</row>
    <row r="98" ht="13.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</row>
    <row r="99" ht="13.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</row>
    <row r="100" ht="13.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</row>
    <row r="101" ht="13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</row>
    <row r="102" ht="13.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</row>
    <row r="103" ht="13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</row>
    <row r="104" ht="13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</row>
    <row r="105" ht="13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6"/>
      <c r="R105" s="36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</row>
    <row r="106" ht="13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</row>
    <row r="107" ht="13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</row>
    <row r="108" ht="13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</row>
    <row r="109" ht="13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</row>
    <row r="110" ht="13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</row>
    <row r="111" ht="13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</row>
    <row r="112" ht="13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</row>
    <row r="113" ht="13.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</row>
    <row r="114" ht="13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</row>
    <row r="115" ht="13.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</row>
    <row r="116" ht="13.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</row>
    <row r="117" ht="13.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</row>
    <row r="118" ht="13.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</row>
    <row r="119" ht="13.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</row>
    <row r="120" ht="13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</row>
    <row r="121" ht="13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</row>
    <row r="122" ht="13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</row>
    <row r="123" ht="13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</row>
    <row r="124" ht="13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</row>
    <row r="125" ht="13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</row>
    <row r="126" ht="13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</row>
    <row r="127" ht="13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</row>
    <row r="128" ht="13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</row>
    <row r="129" ht="13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</row>
    <row r="130" ht="13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</row>
    <row r="131" ht="13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</row>
    <row r="132" ht="13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</row>
    <row r="133" ht="13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</row>
    <row r="134" ht="13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</row>
    <row r="135" ht="13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</row>
    <row r="136" ht="13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</row>
    <row r="137" ht="13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</row>
    <row r="138" ht="13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</row>
    <row r="139" ht="13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</row>
    <row r="140" ht="13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</row>
    <row r="141" ht="13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</row>
    <row r="142" ht="13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</row>
    <row r="143" ht="13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</row>
    <row r="144" ht="13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ht="13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ht="13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</row>
    <row r="147" ht="13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</row>
    <row r="148" ht="13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</row>
    <row r="149" ht="13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</row>
    <row r="150" ht="13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</row>
    <row r="151" ht="13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</row>
    <row r="152" ht="13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</row>
    <row r="153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</row>
    <row r="154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</row>
    <row r="155" ht="13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</row>
    <row r="156" ht="13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</row>
    <row r="157" ht="13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</row>
    <row r="158" ht="13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</row>
    <row r="159" ht="13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</row>
    <row r="160" ht="13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</row>
    <row r="161" ht="13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</row>
    <row r="162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</row>
    <row r="163" ht="13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</row>
    <row r="164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</row>
    <row r="165" ht="13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</row>
    <row r="166" ht="13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</row>
    <row r="167" ht="13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</row>
    <row r="168" ht="13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  <row r="169" ht="13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</row>
    <row r="170" ht="13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</row>
    <row r="171" ht="13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</row>
    <row r="172" ht="13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</row>
    <row r="173" ht="13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</row>
    <row r="174" ht="13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</row>
    <row r="175" ht="13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</row>
    <row r="176" ht="13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</row>
    <row r="177" ht="13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</row>
    <row r="178" ht="13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</row>
    <row r="179" ht="13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</row>
    <row r="180" ht="13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</row>
    <row r="181" ht="13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</row>
    <row r="182" ht="13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</row>
    <row r="183" ht="13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</row>
    <row r="184" ht="13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</row>
    <row r="185" ht="13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</row>
    <row r="186" ht="13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</row>
    <row r="187" ht="13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</row>
    <row r="188" ht="13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</row>
    <row r="189" ht="13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</row>
    <row r="190" ht="13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</row>
    <row r="191" ht="13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</row>
    <row r="192" ht="13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</row>
    <row r="193" ht="13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</row>
    <row r="194" ht="13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</row>
    <row r="195" ht="13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</row>
    <row r="196" ht="13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</row>
    <row r="197" ht="13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</row>
    <row r="198" ht="13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</row>
    <row r="199" ht="13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</row>
    <row r="200" ht="13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</row>
    <row r="201" ht="13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</row>
    <row r="202" ht="13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</row>
    <row r="203" ht="13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</row>
    <row r="204" ht="13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</row>
    <row r="205" ht="13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</row>
    <row r="206" ht="13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</row>
    <row r="207" ht="13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</row>
    <row r="208" ht="13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</row>
    <row r="209" ht="13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</row>
    <row r="210" ht="13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</row>
    <row r="211" ht="13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</row>
    <row r="212" ht="13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</row>
    <row r="213" ht="13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</row>
    <row r="214" ht="13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</row>
    <row r="215" ht="13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</row>
    <row r="216" ht="13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</row>
    <row r="217" ht="13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</row>
    <row r="218" ht="13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</row>
    <row r="219" ht="13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</row>
    <row r="220" ht="13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</row>
    <row r="221" ht="13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</row>
    <row r="222" ht="13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</row>
    <row r="223" ht="13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</row>
    <row r="224" ht="13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</row>
    <row r="225" ht="13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</row>
    <row r="226" ht="13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</row>
    <row r="227" ht="13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</row>
    <row r="228" ht="13.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</row>
    <row r="229" ht="13.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</row>
    <row r="230" ht="13.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</row>
    <row r="231" ht="13.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</row>
    <row r="232" ht="13.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</row>
    <row r="233" ht="13.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</row>
    <row r="234" ht="13.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</row>
    <row r="235" ht="13.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</row>
    <row r="236" ht="13.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</row>
    <row r="237" ht="13.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</row>
    <row r="238" ht="13.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</row>
    <row r="239" ht="13.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8.63"/>
    <col customWidth="1" min="16" max="16" width="45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45.63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64" t="s">
        <v>25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9"/>
      <c r="AJ5" s="30"/>
      <c r="AK5" s="30"/>
      <c r="AL5" s="30"/>
      <c r="AM5" s="30"/>
      <c r="AN5" s="30"/>
    </row>
    <row r="6" ht="13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</row>
    <row r="7">
      <c r="A7" s="65" t="s">
        <v>88</v>
      </c>
      <c r="B7" s="66" t="s">
        <v>89</v>
      </c>
      <c r="C7" s="33"/>
      <c r="D7" s="33"/>
      <c r="E7" s="8"/>
      <c r="F7" s="67"/>
      <c r="G7" s="68"/>
      <c r="H7" s="65" t="s">
        <v>90</v>
      </c>
      <c r="I7" s="30"/>
      <c r="J7" s="30"/>
      <c r="K7" s="30"/>
      <c r="L7" s="30"/>
      <c r="M7" s="36"/>
      <c r="N7" s="36"/>
      <c r="O7" s="36"/>
      <c r="P7" s="65" t="s">
        <v>88</v>
      </c>
      <c r="Q7" s="66" t="s">
        <v>89</v>
      </c>
      <c r="R7" s="33"/>
      <c r="S7" s="33"/>
      <c r="T7" s="8"/>
      <c r="U7" s="67"/>
      <c r="V7" s="68"/>
      <c r="W7" s="65" t="s">
        <v>90</v>
      </c>
      <c r="X7" s="30"/>
      <c r="Y7" s="36"/>
      <c r="Z7" s="36"/>
      <c r="AA7" s="36"/>
      <c r="AB7" s="36"/>
      <c r="AC7" s="36"/>
      <c r="AD7" s="36"/>
      <c r="AE7" s="65" t="s">
        <v>91</v>
      </c>
      <c r="AF7" s="65" t="s">
        <v>92</v>
      </c>
      <c r="AG7" s="65" t="s">
        <v>93</v>
      </c>
      <c r="AH7" s="65" t="s">
        <v>94</v>
      </c>
      <c r="AI7" s="65" t="s">
        <v>95</v>
      </c>
      <c r="AJ7" s="36"/>
      <c r="AK7" s="36"/>
      <c r="AL7" s="36"/>
      <c r="AM7" s="30"/>
      <c r="AN7" s="30"/>
    </row>
    <row r="8" hidden="1">
      <c r="A8" s="30"/>
      <c r="B8" s="37" t="s">
        <v>96</v>
      </c>
      <c r="C8" s="37" t="s">
        <v>97</v>
      </c>
      <c r="D8" s="37"/>
      <c r="E8" s="37" t="s">
        <v>96</v>
      </c>
      <c r="F8" s="37" t="s">
        <v>98</v>
      </c>
      <c r="G8" s="37"/>
      <c r="H8" s="37" t="s">
        <v>96</v>
      </c>
      <c r="I8" s="37" t="s">
        <v>99</v>
      </c>
      <c r="J8" s="37" t="s">
        <v>100</v>
      </c>
      <c r="K8" s="37" t="s">
        <v>101</v>
      </c>
      <c r="L8" s="37" t="s">
        <v>102</v>
      </c>
      <c r="M8" s="37" t="s">
        <v>103</v>
      </c>
      <c r="N8" s="37" t="s">
        <v>104</v>
      </c>
      <c r="O8" s="30"/>
      <c r="P8" s="30"/>
      <c r="Q8" s="37" t="s">
        <v>96</v>
      </c>
      <c r="R8" s="37" t="s">
        <v>97</v>
      </c>
      <c r="S8" s="37"/>
      <c r="T8" s="37" t="s">
        <v>96</v>
      </c>
      <c r="U8" s="37" t="s">
        <v>98</v>
      </c>
      <c r="V8" s="37"/>
      <c r="W8" s="37" t="s">
        <v>96</v>
      </c>
      <c r="X8" s="37" t="s">
        <v>99</v>
      </c>
      <c r="Y8" s="37" t="s">
        <v>100</v>
      </c>
      <c r="Z8" s="37" t="s">
        <v>101</v>
      </c>
      <c r="AA8" s="37" t="s">
        <v>102</v>
      </c>
      <c r="AB8" s="37" t="s">
        <v>103</v>
      </c>
      <c r="AC8" s="37" t="s">
        <v>104</v>
      </c>
      <c r="AD8" s="30"/>
      <c r="AE8" s="36"/>
      <c r="AF8" s="36"/>
      <c r="AG8" s="36"/>
      <c r="AH8" s="36"/>
      <c r="AI8" s="36"/>
      <c r="AJ8" s="37" t="s">
        <v>105</v>
      </c>
      <c r="AK8" s="37" t="s">
        <v>106</v>
      </c>
      <c r="AL8" s="38" t="s">
        <v>107</v>
      </c>
      <c r="AM8" s="39" t="s">
        <v>108</v>
      </c>
      <c r="AN8" s="39" t="s">
        <v>109</v>
      </c>
    </row>
    <row r="9" ht="13.5" customHeight="1">
      <c r="A9" s="40" t="str">
        <f>AE9</f>
        <v>Gio Marcos / Jennifer Roca</v>
      </c>
      <c r="B9" s="44">
        <v>4.0</v>
      </c>
      <c r="C9" s="42">
        <f>IF(B9&gt;B11,1,0)</f>
        <v>0</v>
      </c>
      <c r="D9" s="43"/>
      <c r="E9" s="44">
        <v>3.0</v>
      </c>
      <c r="F9" s="42">
        <f>IF(E9&gt;E11,1,0)</f>
        <v>0</v>
      </c>
      <c r="G9" s="43"/>
      <c r="H9" s="44"/>
      <c r="I9" s="30">
        <f>IF(H9&gt;H11,1,0)</f>
        <v>0</v>
      </c>
      <c r="J9" s="30">
        <f>IF(B9="",0,1)</f>
        <v>1</v>
      </c>
      <c r="K9" s="30">
        <f>IF(C9+F9=2,3,IF(C9+F9=1,1,0))</f>
        <v>0</v>
      </c>
      <c r="L9" s="30">
        <f>IF(K9=3,3,IF(I9+K9=2,2,IF(K9=1,1,0)))</f>
        <v>0</v>
      </c>
      <c r="M9" s="30">
        <f>B9+E9</f>
        <v>7</v>
      </c>
      <c r="N9" s="30">
        <f>C9+F9+I9</f>
        <v>0</v>
      </c>
      <c r="O9" s="30"/>
      <c r="P9" s="40" t="str">
        <f>AE9</f>
        <v>Gio Marcos / Jennifer Roca</v>
      </c>
      <c r="Q9" s="44">
        <v>6.0</v>
      </c>
      <c r="R9" s="42">
        <f>IF(Q9&gt;Q11,1,0)</f>
        <v>1</v>
      </c>
      <c r="S9" s="43"/>
      <c r="T9" s="44">
        <v>4.0</v>
      </c>
      <c r="U9" s="42">
        <f>IF(T9&gt;T11,1,0)</f>
        <v>0</v>
      </c>
      <c r="V9" s="43"/>
      <c r="W9" s="44">
        <v>10.0</v>
      </c>
      <c r="X9" s="30">
        <f>IF(W9&gt;W11,1,0)</f>
        <v>1</v>
      </c>
      <c r="Y9" s="30">
        <f>IF(Q9="",0,1)</f>
        <v>1</v>
      </c>
      <c r="Z9" s="30">
        <f>IF(R9+U9=2,3,IF(R9+U9=1,1,0))</f>
        <v>1</v>
      </c>
      <c r="AA9" s="30">
        <f>IF(Z9=3,3,IF(X9+Z9=2,2,IF(Z9=1,1,0)))</f>
        <v>2</v>
      </c>
      <c r="AB9" s="30">
        <f>Q9+T9</f>
        <v>10</v>
      </c>
      <c r="AC9" s="30">
        <f>R9+U9+X9</f>
        <v>2</v>
      </c>
      <c r="AD9" s="30"/>
      <c r="AE9" s="69" t="str">
        <f>Players!B21&amp; " / " &amp;Players!C21</f>
        <v>Gio Marcos / Jennifer Roca</v>
      </c>
      <c r="AF9" s="46">
        <f>J9+Y9+J13+Y13</f>
        <v>4</v>
      </c>
      <c r="AG9" s="46">
        <f t="shared" ref="AG9:AI9" si="1">L9+AA9+L13+AA13</f>
        <v>6</v>
      </c>
      <c r="AH9" s="46">
        <f t="shared" si="1"/>
        <v>40</v>
      </c>
      <c r="AI9" s="47">
        <f t="shared" si="1"/>
        <v>5</v>
      </c>
      <c r="AJ9" s="30">
        <f>MAX(AG9:AG17)</f>
        <v>10</v>
      </c>
      <c r="AK9" s="30">
        <f>LARGE(AG9:AG17, 2)</f>
        <v>7</v>
      </c>
      <c r="AL9" s="30">
        <f>SUM(AF9:AF17)</f>
        <v>20</v>
      </c>
      <c r="AM9" s="30" t="str">
        <f>IF(AG9=$AJ$9,AE9,IF(AG11=$AJ$9,AE11,IF(AG13=$AJ$9,AE13,IF(AG15=$AJ$9,AE15,IF(AG17=$AJ$9,AE17,"")))))</f>
        <v>Chi Chi Canonce / Yana Cachia</v>
      </c>
      <c r="AN9" s="30" t="str">
        <f>IF(AG9=$AK$9,AE9,IF(AG11=$AK$9,AE11,IF(AG13=$AK$9,AE13,IF(AG15=$AK$9,AE15,IF(AG17=$AK$9,AE17,"")))))</f>
        <v>Gabriel Pace / Kelsey Gauci</v>
      </c>
    </row>
    <row r="10" ht="13.5" customHeight="1">
      <c r="A10" s="48" t="s">
        <v>110</v>
      </c>
      <c r="H10" s="49"/>
      <c r="I10" s="50"/>
      <c r="J10" s="30"/>
      <c r="K10" s="30"/>
      <c r="L10" s="30"/>
      <c r="M10" s="30"/>
      <c r="N10" s="30"/>
      <c r="O10" s="30"/>
      <c r="P10" s="48" t="s">
        <v>110</v>
      </c>
      <c r="W10" s="49"/>
      <c r="X10" s="5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6"/>
      <c r="AL10" s="36"/>
      <c r="AM10" s="30"/>
      <c r="AN10" s="30"/>
    </row>
    <row r="11" ht="13.5" customHeight="1">
      <c r="A11" s="51" t="str">
        <f>AE11</f>
        <v>Gabriel Pace / Kelsey Gauci</v>
      </c>
      <c r="B11" s="44">
        <v>6.0</v>
      </c>
      <c r="C11" s="52">
        <f>IF(B11&gt;B9,1,0)</f>
        <v>1</v>
      </c>
      <c r="D11" s="53"/>
      <c r="E11" s="44">
        <v>6.0</v>
      </c>
      <c r="F11" s="52">
        <f>IF(E11&gt;E9,1,0)</f>
        <v>1</v>
      </c>
      <c r="G11" s="53"/>
      <c r="H11" s="44"/>
      <c r="I11" s="30">
        <f>IF(H11&gt;H9,1,0)</f>
        <v>0</v>
      </c>
      <c r="J11" s="30">
        <f>IF(B11="",0,1)</f>
        <v>1</v>
      </c>
      <c r="K11" s="30">
        <f>IF(C11+F11=2,3,IF(C11+F11=1,1,0))</f>
        <v>3</v>
      </c>
      <c r="L11" s="30">
        <f>IF(K11=3,3,IF(I11+K11=2,2,IF(K11=1,1,0)))</f>
        <v>3</v>
      </c>
      <c r="M11" s="30">
        <f>B11+E11</f>
        <v>12</v>
      </c>
      <c r="N11" s="30">
        <f>C11+F11+I11</f>
        <v>2</v>
      </c>
      <c r="O11" s="30"/>
      <c r="P11" s="51" t="str">
        <f>AE13</f>
        <v>Cristian Andreozzi / Luiza Andreozzi</v>
      </c>
      <c r="Q11" s="44">
        <v>3.0</v>
      </c>
      <c r="R11" s="52">
        <f>IF(Q11&gt;Q9,1,0)</f>
        <v>0</v>
      </c>
      <c r="S11" s="53"/>
      <c r="T11" s="44">
        <v>6.0</v>
      </c>
      <c r="U11" s="52">
        <f>IF(T11&gt;T9,1,0)</f>
        <v>1</v>
      </c>
      <c r="V11" s="53"/>
      <c r="W11" s="44">
        <v>6.0</v>
      </c>
      <c r="X11" s="30">
        <f>IF(W11&gt;W9,1,0)</f>
        <v>0</v>
      </c>
      <c r="Y11" s="30">
        <f>IF(Q11="",0,1)</f>
        <v>1</v>
      </c>
      <c r="Z11" s="30">
        <f>IF(R11+U11=2,3,IF(R11+U11=1,1,0))</f>
        <v>1</v>
      </c>
      <c r="AA11" s="30">
        <f>IF(Z11=3,3,IF(X11+Z11=2,2,IF(Z11=1,1,0)))</f>
        <v>1</v>
      </c>
      <c r="AB11" s="30">
        <f>Q11+T11</f>
        <v>9</v>
      </c>
      <c r="AC11" s="30">
        <f>R11+U11+X11</f>
        <v>1</v>
      </c>
      <c r="AD11" s="30"/>
      <c r="AE11" s="69" t="str">
        <f>Players!B22&amp; " / " &amp;Players!C22</f>
        <v>Gabriel Pace / Kelsey Gauci</v>
      </c>
      <c r="AF11" s="46">
        <f>J11+J21+Y17+J17</f>
        <v>4</v>
      </c>
      <c r="AG11" s="46">
        <f t="shared" ref="AG11:AI11" si="2">L11+L21+AA17+L17</f>
        <v>7</v>
      </c>
      <c r="AH11" s="46">
        <f t="shared" si="2"/>
        <v>34</v>
      </c>
      <c r="AI11" s="47">
        <f t="shared" si="2"/>
        <v>5</v>
      </c>
      <c r="AJ11" s="36"/>
      <c r="AK11" s="36"/>
      <c r="AL11" s="36"/>
      <c r="AM11" s="30"/>
      <c r="AN11" s="30"/>
    </row>
    <row r="12" ht="13.5" customHeight="1">
      <c r="A12" s="30"/>
      <c r="B12" s="30"/>
      <c r="C12" s="30"/>
      <c r="D12" s="30"/>
      <c r="E12" s="30"/>
      <c r="F12" s="30"/>
      <c r="G12" s="30"/>
      <c r="H12" s="52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2"/>
      <c r="X12" s="30"/>
      <c r="Y12" s="30"/>
      <c r="Z12" s="30"/>
      <c r="AA12" s="30"/>
      <c r="AB12" s="30"/>
      <c r="AC12" s="30"/>
      <c r="AD12" s="30"/>
      <c r="AE12" s="30"/>
      <c r="AF12" s="36"/>
      <c r="AG12" s="36"/>
      <c r="AH12" s="36"/>
      <c r="AI12" s="36"/>
      <c r="AJ12" s="36"/>
      <c r="AK12" s="36"/>
      <c r="AL12" s="36"/>
      <c r="AM12" s="30"/>
      <c r="AN12" s="30"/>
    </row>
    <row r="13" ht="13.5" customHeight="1">
      <c r="A13" s="40" t="str">
        <f>AE9</f>
        <v>Gio Marcos / Jennifer Roca</v>
      </c>
      <c r="B13" s="41">
        <v>7.0</v>
      </c>
      <c r="C13" s="42">
        <f>IF(B13&gt;B15,1,0)</f>
        <v>1</v>
      </c>
      <c r="D13" s="43"/>
      <c r="E13" s="41">
        <v>6.0</v>
      </c>
      <c r="F13" s="42">
        <f>IF(E13&gt;E15,1,0)</f>
        <v>1</v>
      </c>
      <c r="G13" s="43"/>
      <c r="H13" s="44"/>
      <c r="I13" s="30">
        <f>IF(H13&gt;H15,1,0)</f>
        <v>0</v>
      </c>
      <c r="J13" s="30">
        <f>IF(B13="",0,1)</f>
        <v>1</v>
      </c>
      <c r="K13" s="30">
        <f>IF(C13+F13=2,3,IF(C13+F13=1,1,0))</f>
        <v>3</v>
      </c>
      <c r="L13" s="30">
        <f>IF(K13=3,3,IF(I13+K13=2,2,IF(K13=1,1,0)))</f>
        <v>3</v>
      </c>
      <c r="M13" s="30">
        <f>B13+E13</f>
        <v>13</v>
      </c>
      <c r="N13" s="30">
        <f>C13+F13+I13</f>
        <v>2</v>
      </c>
      <c r="O13" s="30"/>
      <c r="P13" s="40" t="str">
        <f>AE9</f>
        <v>Gio Marcos / Jennifer Roca</v>
      </c>
      <c r="Q13" s="44">
        <v>6.0</v>
      </c>
      <c r="R13" s="42">
        <f>IF(Q13&gt;Q15,1,0)</f>
        <v>1</v>
      </c>
      <c r="S13" s="43"/>
      <c r="T13" s="44">
        <v>4.0</v>
      </c>
      <c r="U13" s="42">
        <f>IF(T13&gt;T15,1,0)</f>
        <v>0</v>
      </c>
      <c r="V13" s="43"/>
      <c r="W13" s="44">
        <v>7.0</v>
      </c>
      <c r="X13" s="30">
        <f>IF(W13&gt;W15,1,0)</f>
        <v>0</v>
      </c>
      <c r="Y13" s="30">
        <f>IF(Q13="",0,1)</f>
        <v>1</v>
      </c>
      <c r="Z13" s="30">
        <f>IF(R13+U13=2,3,IF(R13+U13=1,1,0))</f>
        <v>1</v>
      </c>
      <c r="AA13" s="30">
        <f>IF(Z13=3,3,IF(X13+Z13=2,2,IF(Z13=1,1,0)))</f>
        <v>1</v>
      </c>
      <c r="AB13" s="30">
        <f>Q13+T13</f>
        <v>10</v>
      </c>
      <c r="AC13" s="30">
        <f>R13+U13+X13</f>
        <v>1</v>
      </c>
      <c r="AD13" s="30"/>
      <c r="AE13" s="69" t="str">
        <f>Players!B23&amp; " / " &amp;Players!C23</f>
        <v>Cristian Andreozzi / Luiza Andreozzi</v>
      </c>
      <c r="AF13" s="46">
        <f>Y21+Y11+J25+J19</f>
        <v>4</v>
      </c>
      <c r="AG13" s="46">
        <f t="shared" ref="AG13:AI13" si="3">AA21+AA11+L25+L19</f>
        <v>7</v>
      </c>
      <c r="AH13" s="46">
        <f t="shared" si="3"/>
        <v>40</v>
      </c>
      <c r="AI13" s="47">
        <f t="shared" si="3"/>
        <v>6</v>
      </c>
      <c r="AJ13" s="36"/>
      <c r="AK13" s="36"/>
      <c r="AL13" s="36"/>
      <c r="AM13" s="30"/>
      <c r="AN13" s="30"/>
    </row>
    <row r="14" ht="13.5" customHeight="1">
      <c r="A14" s="48" t="s">
        <v>110</v>
      </c>
      <c r="H14" s="49"/>
      <c r="I14" s="50"/>
      <c r="J14" s="30"/>
      <c r="K14" s="30"/>
      <c r="L14" s="30"/>
      <c r="M14" s="30"/>
      <c r="N14" s="30"/>
      <c r="O14" s="70" t="s">
        <v>116</v>
      </c>
      <c r="P14" s="48" t="s">
        <v>110</v>
      </c>
      <c r="W14" s="49"/>
      <c r="X14" s="50"/>
      <c r="Y14" s="30"/>
      <c r="Z14" s="30"/>
      <c r="AA14" s="30"/>
      <c r="AB14" s="30"/>
      <c r="AC14" s="30"/>
      <c r="AD14" s="30"/>
      <c r="AE14" s="30"/>
      <c r="AF14" s="36"/>
      <c r="AG14" s="36"/>
      <c r="AH14" s="36"/>
      <c r="AI14" s="36"/>
      <c r="AJ14" s="36"/>
      <c r="AK14" s="36"/>
      <c r="AL14" s="36"/>
      <c r="AM14" s="30"/>
      <c r="AN14" s="30"/>
    </row>
    <row r="15" ht="13.5" customHeight="1">
      <c r="A15" s="51" t="str">
        <f>AE15</f>
        <v>George Grech / Rowena Caruana</v>
      </c>
      <c r="B15" s="41">
        <v>5.0</v>
      </c>
      <c r="C15" s="52">
        <f>IF(B15&gt;B13,1,0)</f>
        <v>0</v>
      </c>
      <c r="D15" s="53"/>
      <c r="E15" s="41">
        <v>0.0</v>
      </c>
      <c r="F15" s="52">
        <f>IF(E15&gt;E13,1,0)</f>
        <v>0</v>
      </c>
      <c r="G15" s="53"/>
      <c r="H15" s="44"/>
      <c r="I15" s="30">
        <f>IF(H15&gt;H13,1,0)</f>
        <v>0</v>
      </c>
      <c r="J15" s="30">
        <f>IF(B15="",0,1)</f>
        <v>1</v>
      </c>
      <c r="K15" s="30">
        <f>IF(C15+F15=2,3,IF(C15+F15=1,1,0))</f>
        <v>0</v>
      </c>
      <c r="L15" s="30">
        <f>IF(K15=3,3,IF(I15+K15=2,2,IF(K15=1,1,0)))</f>
        <v>0</v>
      </c>
      <c r="M15" s="30">
        <f>B15+E15</f>
        <v>5</v>
      </c>
      <c r="N15" s="30">
        <f>C15+F15+I15</f>
        <v>0</v>
      </c>
      <c r="O15" s="30"/>
      <c r="P15" s="51" t="str">
        <f>AE17</f>
        <v>Chi Chi Canonce / Yana Cachia</v>
      </c>
      <c r="Q15" s="44">
        <v>3.0</v>
      </c>
      <c r="R15" s="52">
        <f>IF(Q15&gt;Q13,1,0)</f>
        <v>0</v>
      </c>
      <c r="S15" s="53"/>
      <c r="T15" s="44">
        <v>6.0</v>
      </c>
      <c r="U15" s="52">
        <f>IF(T15&gt;T13,1,0)</f>
        <v>1</v>
      </c>
      <c r="V15" s="53"/>
      <c r="W15" s="44">
        <v>10.0</v>
      </c>
      <c r="X15" s="30">
        <f>IF(W15&gt;W13,1,0)</f>
        <v>1</v>
      </c>
      <c r="Y15" s="30">
        <f>IF(Q15="",0,1)</f>
        <v>1</v>
      </c>
      <c r="Z15" s="30">
        <f>IF(R15+U15=2,3,IF(R15+U15=1,1,0))</f>
        <v>1</v>
      </c>
      <c r="AA15" s="30">
        <f>IF(Z15=3,3,IF(X15+Z15=2,2,IF(Z15=1,1,0)))</f>
        <v>2</v>
      </c>
      <c r="AB15" s="30">
        <f>Q15+T15</f>
        <v>9</v>
      </c>
      <c r="AC15" s="30">
        <f>R15+U15+X15</f>
        <v>2</v>
      </c>
      <c r="AD15" s="30"/>
      <c r="AE15" s="69" t="str">
        <f>Players!B24&amp; " / " &amp;Players!C24</f>
        <v>George Grech / Rowena Caruana</v>
      </c>
      <c r="AF15" s="46">
        <f>Y23+J29+J15+Y19</f>
        <v>4</v>
      </c>
      <c r="AG15" s="46">
        <f t="shared" ref="AG15:AI15" si="4">AA23+L29+L15+AA19</f>
        <v>0</v>
      </c>
      <c r="AH15" s="46">
        <f t="shared" si="4"/>
        <v>18</v>
      </c>
      <c r="AI15" s="47">
        <f t="shared" si="4"/>
        <v>0</v>
      </c>
      <c r="AJ15" s="36"/>
      <c r="AK15" s="36"/>
      <c r="AL15" s="36"/>
      <c r="AM15" s="30"/>
      <c r="AN15" s="30"/>
    </row>
    <row r="16" ht="13.5" customHeight="1">
      <c r="A16" s="30"/>
      <c r="B16" s="36"/>
      <c r="C16" s="30"/>
      <c r="D16" s="30"/>
      <c r="E16" s="30"/>
      <c r="F16" s="30"/>
      <c r="G16" s="30"/>
      <c r="H16" s="52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30"/>
      <c r="Y16" s="30"/>
      <c r="Z16" s="30"/>
      <c r="AA16" s="30"/>
      <c r="AB16" s="30"/>
      <c r="AC16" s="30"/>
      <c r="AD16" s="30"/>
      <c r="AE16" s="30"/>
      <c r="AF16" s="36"/>
      <c r="AG16" s="36"/>
      <c r="AH16" s="36"/>
      <c r="AI16" s="36"/>
      <c r="AJ16" s="36"/>
      <c r="AK16" s="36"/>
      <c r="AL16" s="36"/>
      <c r="AM16" s="30"/>
      <c r="AN16" s="30"/>
    </row>
    <row r="17" ht="13.5" customHeight="1">
      <c r="A17" s="40" t="str">
        <f>AE11</f>
        <v>Gabriel Pace / Kelsey Gauci</v>
      </c>
      <c r="B17" s="44">
        <v>6.0</v>
      </c>
      <c r="C17" s="42">
        <f>IF(B17&gt;B19,1,0)</f>
        <v>1</v>
      </c>
      <c r="D17" s="43"/>
      <c r="E17" s="44">
        <v>3.0</v>
      </c>
      <c r="F17" s="42">
        <f>IF(E17&gt;E19,1,0)</f>
        <v>0</v>
      </c>
      <c r="G17" s="43"/>
      <c r="H17" s="44">
        <v>4.0</v>
      </c>
      <c r="I17" s="30">
        <f>IF(H17&gt;H19,1,0)</f>
        <v>0</v>
      </c>
      <c r="J17" s="30">
        <f>IF(B17="",0,1)</f>
        <v>1</v>
      </c>
      <c r="K17" s="30">
        <f>IF(C17+F17=2,3,IF(C17+F17=1,1,0))</f>
        <v>1</v>
      </c>
      <c r="L17" s="30">
        <f>IF(K17=3,3,IF(I17+K17=2,2,IF(K17=1,1,0)))</f>
        <v>1</v>
      </c>
      <c r="M17" s="30">
        <f>B17+E17</f>
        <v>9</v>
      </c>
      <c r="N17" s="30">
        <f>C17+F17+I17</f>
        <v>1</v>
      </c>
      <c r="O17" s="30"/>
      <c r="P17" s="40" t="str">
        <f>AE11</f>
        <v>Gabriel Pace / Kelsey Gauci</v>
      </c>
      <c r="Q17" s="44">
        <v>6.0</v>
      </c>
      <c r="R17" s="42">
        <f>IF(Q17&gt;Q19,1,0)</f>
        <v>1</v>
      </c>
      <c r="S17" s="43"/>
      <c r="T17" s="44">
        <v>6.0</v>
      </c>
      <c r="U17" s="42">
        <f>IF(T17&gt;T19,1,0)</f>
        <v>1</v>
      </c>
      <c r="V17" s="43"/>
      <c r="W17" s="44"/>
      <c r="X17" s="30">
        <f>IF(W17&gt;W19,1,0)</f>
        <v>0</v>
      </c>
      <c r="Y17" s="30">
        <f>IF(Q17="",0,1)</f>
        <v>1</v>
      </c>
      <c r="Z17" s="30">
        <f>IF(R17+U17=2,3,IF(R17+U17=1,1,0))</f>
        <v>3</v>
      </c>
      <c r="AA17" s="30">
        <f>IF(Z17=3,3,IF(X17+Z17=2,2,IF(Z17=1,1,0)))</f>
        <v>3</v>
      </c>
      <c r="AB17" s="30">
        <f>Q17+T17</f>
        <v>12</v>
      </c>
      <c r="AC17" s="30">
        <f>R17+U17+X17</f>
        <v>2</v>
      </c>
      <c r="AD17" s="30"/>
      <c r="AE17" s="69" t="str">
        <f>Players!B25&amp; " / " &amp;Players!C25</f>
        <v>Chi Chi Canonce / Yana Cachia</v>
      </c>
      <c r="AF17" s="46">
        <f>J31+J23+Y15+J27</f>
        <v>4</v>
      </c>
      <c r="AG17" s="46">
        <f t="shared" ref="AG17:AI17" si="5">L31+L23+AA15+L27</f>
        <v>10</v>
      </c>
      <c r="AH17" s="46">
        <f t="shared" si="5"/>
        <v>41</v>
      </c>
      <c r="AI17" s="47">
        <f t="shared" si="5"/>
        <v>8</v>
      </c>
      <c r="AJ17" s="36"/>
      <c r="AK17" s="36"/>
      <c r="AL17" s="36"/>
      <c r="AM17" s="30"/>
      <c r="AN17" s="30"/>
    </row>
    <row r="18" ht="13.5" customHeight="1">
      <c r="A18" s="48" t="s">
        <v>110</v>
      </c>
      <c r="H18" s="49"/>
      <c r="I18" s="50"/>
      <c r="J18" s="30"/>
      <c r="K18" s="30"/>
      <c r="L18" s="30"/>
      <c r="M18" s="30"/>
      <c r="N18" s="30"/>
      <c r="O18" s="30"/>
      <c r="P18" s="48" t="s">
        <v>110</v>
      </c>
      <c r="W18" s="49"/>
      <c r="X18" s="50"/>
      <c r="Y18" s="30"/>
      <c r="Z18" s="30"/>
      <c r="AA18" s="30"/>
      <c r="AB18" s="30"/>
      <c r="AC18" s="30"/>
      <c r="AD18" s="30"/>
      <c r="AE18" s="30"/>
      <c r="AF18" s="36"/>
      <c r="AG18" s="36"/>
      <c r="AH18" s="36"/>
      <c r="AI18" s="36"/>
      <c r="AJ18" s="36"/>
      <c r="AK18" s="36"/>
      <c r="AL18" s="36"/>
      <c r="AM18" s="30"/>
      <c r="AN18" s="30"/>
    </row>
    <row r="19" ht="13.5" customHeight="1">
      <c r="A19" s="51" t="str">
        <f>AE13</f>
        <v>Cristian Andreozzi / Luiza Andreozzi</v>
      </c>
      <c r="B19" s="44">
        <v>4.0</v>
      </c>
      <c r="C19" s="52">
        <f>IF(B19&gt;B17,1,0)</f>
        <v>0</v>
      </c>
      <c r="D19" s="53"/>
      <c r="E19" s="44">
        <v>6.0</v>
      </c>
      <c r="F19" s="52">
        <f>IF(E19&gt;E17,1,0)</f>
        <v>1</v>
      </c>
      <c r="G19" s="53"/>
      <c r="H19" s="44">
        <v>10.0</v>
      </c>
      <c r="I19" s="30">
        <f>IF(H19&gt;H17,1,0)</f>
        <v>1</v>
      </c>
      <c r="J19" s="30">
        <f>IF(B19="",0,1)</f>
        <v>1</v>
      </c>
      <c r="K19" s="30">
        <f>IF(C19+F19=2,3,IF(C19+F19=1,1,0))</f>
        <v>1</v>
      </c>
      <c r="L19" s="30">
        <f>IF(K19=3,3,IF(I19+K19=2,2,IF(K19=1,1,0)))</f>
        <v>2</v>
      </c>
      <c r="M19" s="30">
        <f>B19+E19</f>
        <v>10</v>
      </c>
      <c r="N19" s="30">
        <f>C19+F19+I19</f>
        <v>2</v>
      </c>
      <c r="O19" s="30"/>
      <c r="P19" s="51" t="str">
        <f>AE15</f>
        <v>George Grech / Rowena Caruana</v>
      </c>
      <c r="Q19" s="44">
        <v>2.0</v>
      </c>
      <c r="R19" s="52">
        <f>IF(Q19&gt;Q17,1,0)</f>
        <v>0</v>
      </c>
      <c r="S19" s="53"/>
      <c r="T19" s="44">
        <v>4.0</v>
      </c>
      <c r="U19" s="52">
        <f>IF(T19&gt;T17,1,0)</f>
        <v>0</v>
      </c>
      <c r="V19" s="53"/>
      <c r="W19" s="44"/>
      <c r="X19" s="30">
        <f>IF(W19&gt;W17,1,0)</f>
        <v>0</v>
      </c>
      <c r="Y19" s="30">
        <f>IF(Q19="",0,1)</f>
        <v>1</v>
      </c>
      <c r="Z19" s="30">
        <f>IF(R19+U19=2,3,IF(R19+U19=1,1,0))</f>
        <v>0</v>
      </c>
      <c r="AA19" s="30">
        <f>IF(Z19=3,3,IF(X19+Z19=2,2,IF(Z19=1,1,0)))</f>
        <v>0</v>
      </c>
      <c r="AB19" s="30">
        <f>Q19+T19</f>
        <v>6</v>
      </c>
      <c r="AC19" s="30">
        <f>R19+U19+X19</f>
        <v>0</v>
      </c>
      <c r="AD19" s="30"/>
      <c r="AE19" s="30"/>
      <c r="AF19" s="30"/>
      <c r="AG19" s="30"/>
      <c r="AH19" s="30"/>
      <c r="AI19" s="30"/>
      <c r="AJ19" s="30"/>
      <c r="AK19" s="36"/>
      <c r="AL19" s="36"/>
      <c r="AM19" s="30"/>
      <c r="AN19" s="30"/>
    </row>
    <row r="20" ht="13.5" customHeight="1">
      <c r="A20" s="30"/>
      <c r="B20" s="30"/>
      <c r="C20" s="30"/>
      <c r="D20" s="30"/>
      <c r="E20" s="30"/>
      <c r="F20" s="30"/>
      <c r="G20" s="30"/>
      <c r="H20" s="52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6"/>
      <c r="AL20" s="30"/>
      <c r="AM20" s="30"/>
      <c r="AN20" s="30"/>
    </row>
    <row r="21" ht="13.5" customHeight="1">
      <c r="A21" s="40" t="str">
        <f>AE11</f>
        <v>Gabriel Pace / Kelsey Gauci</v>
      </c>
      <c r="B21" s="44">
        <v>0.0</v>
      </c>
      <c r="C21" s="42">
        <f>IF(B21&gt;B23,1,0)</f>
        <v>0</v>
      </c>
      <c r="D21" s="43"/>
      <c r="E21" s="44">
        <v>1.0</v>
      </c>
      <c r="F21" s="42">
        <f>IF(E21&gt;E23,1,0)</f>
        <v>0</v>
      </c>
      <c r="G21" s="43"/>
      <c r="H21" s="44"/>
      <c r="I21" s="30">
        <f>IF(H21&gt;H23,1,0)</f>
        <v>0</v>
      </c>
      <c r="J21" s="30">
        <f>IF(B21="",0,1)</f>
        <v>1</v>
      </c>
      <c r="K21" s="30">
        <f>IF(C21+F21=2,3,IF(C21+F21=1,1,0))</f>
        <v>0</v>
      </c>
      <c r="L21" s="30">
        <f>IF(K21=3,3,IF(I21+K21=2,2,IF(K21=1,1,0)))</f>
        <v>0</v>
      </c>
      <c r="M21" s="30">
        <f>B21+E21</f>
        <v>1</v>
      </c>
      <c r="N21" s="30">
        <f>C21+F21+I21</f>
        <v>0</v>
      </c>
      <c r="O21" s="30"/>
      <c r="P21" s="40" t="str">
        <f>AE13</f>
        <v>Cristian Andreozzi / Luiza Andreozzi</v>
      </c>
      <c r="Q21" s="44">
        <v>6.0</v>
      </c>
      <c r="R21" s="42">
        <f>IF(Q21&gt;Q23,1,0)</f>
        <v>1</v>
      </c>
      <c r="S21" s="43"/>
      <c r="T21" s="44">
        <v>6.0</v>
      </c>
      <c r="U21" s="42">
        <f>IF(T21&gt;T23,1,0)</f>
        <v>1</v>
      </c>
      <c r="V21" s="43"/>
      <c r="W21" s="44"/>
      <c r="X21" s="30">
        <f>IF(W21&gt;W23,1,0)</f>
        <v>0</v>
      </c>
      <c r="Y21" s="30">
        <f>IF(Q21="",0,1)</f>
        <v>1</v>
      </c>
      <c r="Z21" s="30">
        <f>IF(R21+U21=2,3,IF(R21+U21=1,1,0))</f>
        <v>3</v>
      </c>
      <c r="AA21" s="30">
        <f>IF(Z21=3,3,IF(X21+Z21=2,2,IF(Z21=1,1,0)))</f>
        <v>3</v>
      </c>
      <c r="AB21" s="30">
        <f>Q21+T21</f>
        <v>12</v>
      </c>
      <c r="AC21" s="30">
        <f>R21+U21+X21</f>
        <v>2</v>
      </c>
      <c r="AD21" s="30"/>
      <c r="AE21" s="66" t="s">
        <v>111</v>
      </c>
      <c r="AF21" s="33"/>
      <c r="AG21" s="33"/>
      <c r="AH21" s="33"/>
      <c r="AI21" s="8"/>
      <c r="AJ21" s="30"/>
      <c r="AK21" s="30"/>
      <c r="AL21" s="30"/>
      <c r="AM21" s="30"/>
      <c r="AN21" s="30"/>
    </row>
    <row r="22" ht="13.5" customHeight="1">
      <c r="A22" s="48" t="s">
        <v>110</v>
      </c>
      <c r="H22" s="49"/>
      <c r="I22" s="50"/>
      <c r="J22" s="30"/>
      <c r="K22" s="30"/>
      <c r="L22" s="30"/>
      <c r="M22" s="30"/>
      <c r="N22" s="30"/>
      <c r="O22" s="30"/>
      <c r="P22" s="48" t="s">
        <v>110</v>
      </c>
      <c r="W22" s="49"/>
      <c r="X22" s="50"/>
      <c r="Y22" s="30"/>
      <c r="Z22" s="30"/>
      <c r="AA22" s="30"/>
      <c r="AB22" s="30"/>
      <c r="AC22" s="30"/>
      <c r="AD22" s="30"/>
      <c r="AE22" s="55" t="str">
        <f>IF(AL9=20,AM9,"")</f>
        <v>Chi Chi Canonce / Yana Cachia</v>
      </c>
      <c r="AF22" s="33"/>
      <c r="AG22" s="33"/>
      <c r="AH22" s="33"/>
      <c r="AI22" s="8"/>
      <c r="AJ22" s="30"/>
      <c r="AK22" s="36"/>
      <c r="AL22" s="30"/>
      <c r="AM22" s="30"/>
      <c r="AN22" s="30"/>
    </row>
    <row r="23" ht="13.5" customHeight="1">
      <c r="A23" s="51" t="str">
        <f>AE17</f>
        <v>Chi Chi Canonce / Yana Cachia</v>
      </c>
      <c r="B23" s="44">
        <v>6.0</v>
      </c>
      <c r="C23" s="52">
        <f>IF(B23&gt;B21,1,0)</f>
        <v>1</v>
      </c>
      <c r="D23" s="53"/>
      <c r="E23" s="44">
        <v>6.0</v>
      </c>
      <c r="F23" s="52">
        <f>IF(E23&gt;E21,1,0)</f>
        <v>1</v>
      </c>
      <c r="G23" s="53"/>
      <c r="H23" s="44"/>
      <c r="I23" s="30">
        <f>IF(H23&gt;H21,1,0)</f>
        <v>0</v>
      </c>
      <c r="J23" s="30">
        <f>IF(B23="",0,1)</f>
        <v>1</v>
      </c>
      <c r="K23" s="30">
        <f>IF(C23+F23=2,3,IF(C23+F23=1,1,0))</f>
        <v>3</v>
      </c>
      <c r="L23" s="30">
        <f>IF(K23=3,3,IF(I23+K23=2,2,IF(K23=1,1,0)))</f>
        <v>3</v>
      </c>
      <c r="M23" s="30">
        <f>B23+E23</f>
        <v>12</v>
      </c>
      <c r="N23" s="30">
        <f>C23+F23+I23</f>
        <v>2</v>
      </c>
      <c r="O23" s="30"/>
      <c r="P23" s="51" t="str">
        <f>AE15</f>
        <v>George Grech / Rowena Caruana</v>
      </c>
      <c r="Q23" s="44">
        <v>0.0</v>
      </c>
      <c r="R23" s="52">
        <f>IF(Q23&gt;Q21,1,0)</f>
        <v>0</v>
      </c>
      <c r="S23" s="53"/>
      <c r="T23" s="44">
        <v>3.0</v>
      </c>
      <c r="U23" s="52">
        <f>IF(T23&gt;T21,1,0)</f>
        <v>0</v>
      </c>
      <c r="V23" s="53"/>
      <c r="W23" s="44"/>
      <c r="X23" s="30">
        <f>IF(W23&gt;W21,1,0)</f>
        <v>0</v>
      </c>
      <c r="Y23" s="30">
        <f>IF(Q23="",0,1)</f>
        <v>1</v>
      </c>
      <c r="Z23" s="30">
        <f>IF(R23+U23=2,3,IF(R23+U23=1,1,0))</f>
        <v>0</v>
      </c>
      <c r="AA23" s="30">
        <f>IF(Z23=3,3,IF(X23+Z23=2,2,IF(Z23=1,1,0)))</f>
        <v>0</v>
      </c>
      <c r="AB23" s="30">
        <f>Q23+T23</f>
        <v>3</v>
      </c>
      <c r="AC23" s="30">
        <f>R23+U23+X23</f>
        <v>0</v>
      </c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</row>
    <row r="24" ht="13.5" customHeight="1">
      <c r="A24" s="30"/>
      <c r="B24" s="30"/>
      <c r="C24" s="30"/>
      <c r="D24" s="30"/>
      <c r="E24" s="30"/>
      <c r="F24" s="30"/>
      <c r="G24" s="30"/>
      <c r="H24" s="52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</row>
    <row r="25" ht="13.5" customHeight="1">
      <c r="A25" s="40" t="str">
        <f>AE13</f>
        <v>Cristian Andreozzi / Luiza Andreozzi</v>
      </c>
      <c r="B25" s="44">
        <v>3.0</v>
      </c>
      <c r="C25" s="42">
        <f>IF(B25&gt;B27,1,0)</f>
        <v>0</v>
      </c>
      <c r="D25" s="43"/>
      <c r="E25" s="44">
        <v>6.0</v>
      </c>
      <c r="F25" s="42">
        <f>IF(E25&gt;E27,1,0)</f>
        <v>1</v>
      </c>
      <c r="G25" s="43"/>
      <c r="H25" s="44">
        <v>9.0</v>
      </c>
      <c r="I25" s="30">
        <f>IF(H25&gt;H27,1,0)</f>
        <v>0</v>
      </c>
      <c r="J25" s="30">
        <f>IF(B25="",0,1)</f>
        <v>1</v>
      </c>
      <c r="K25" s="30">
        <f>IF(C25+F25=2,3,IF(C25+F25=1,1,0))</f>
        <v>1</v>
      </c>
      <c r="L25" s="30">
        <f>IF(K25=3,3,IF(I25+K25=2,2,IF(K25=1,1,0)))</f>
        <v>1</v>
      </c>
      <c r="M25" s="30">
        <f>B25+E25</f>
        <v>9</v>
      </c>
      <c r="N25" s="30">
        <f>C25+F25+I25</f>
        <v>1</v>
      </c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66" t="s">
        <v>113</v>
      </c>
      <c r="AF25" s="33"/>
      <c r="AG25" s="33"/>
      <c r="AH25" s="33"/>
      <c r="AI25" s="8"/>
      <c r="AJ25" s="30"/>
      <c r="AK25" s="30"/>
      <c r="AL25" s="30"/>
      <c r="AM25" s="30"/>
      <c r="AN25" s="30"/>
    </row>
    <row r="26" ht="13.5" customHeight="1">
      <c r="A26" s="48" t="s">
        <v>110</v>
      </c>
      <c r="H26" s="49"/>
      <c r="I26" s="5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54" t="s">
        <v>117</v>
      </c>
      <c r="AF26" s="33"/>
      <c r="AG26" s="33"/>
      <c r="AH26" s="33"/>
      <c r="AI26" s="8"/>
      <c r="AJ26" s="30"/>
      <c r="AK26" s="30"/>
      <c r="AL26" s="30"/>
      <c r="AM26" s="30"/>
      <c r="AN26" s="30"/>
    </row>
    <row r="27" ht="13.5" customHeight="1">
      <c r="A27" s="51" t="str">
        <f>AE17</f>
        <v>Chi Chi Canonce / Yana Cachia</v>
      </c>
      <c r="B27" s="44">
        <v>6.0</v>
      </c>
      <c r="C27" s="52">
        <f>IF(B27&gt;B25,1,0)</f>
        <v>1</v>
      </c>
      <c r="D27" s="53"/>
      <c r="E27" s="44">
        <v>2.0</v>
      </c>
      <c r="F27" s="52">
        <f>IF(E27&gt;E25,1,0)</f>
        <v>0</v>
      </c>
      <c r="G27" s="53"/>
      <c r="H27" s="44">
        <v>11.0</v>
      </c>
      <c r="I27" s="30">
        <f>IF(H27&gt;H25,1,0)</f>
        <v>1</v>
      </c>
      <c r="J27" s="30">
        <f>IF(B27="",0,1)</f>
        <v>1</v>
      </c>
      <c r="K27" s="30">
        <f>IF(C27+F27=2,3,IF(C27+F27=1,1,0))</f>
        <v>1</v>
      </c>
      <c r="L27" s="30">
        <f>IF(K27=3,3,IF(I27+K27=2,2,IF(K27=1,1,0)))</f>
        <v>2</v>
      </c>
      <c r="M27" s="30">
        <f>B27+E27</f>
        <v>8</v>
      </c>
      <c r="N27" s="30">
        <f>C27+F27+I27</f>
        <v>2</v>
      </c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ht="13.5" customHeight="1">
      <c r="A28" s="30"/>
      <c r="B28" s="30"/>
      <c r="C28" s="30"/>
      <c r="D28" s="30"/>
      <c r="E28" s="30"/>
      <c r="F28" s="30"/>
      <c r="G28" s="30"/>
      <c r="H28" s="52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6"/>
      <c r="AI28" s="30"/>
      <c r="AJ28" s="30"/>
      <c r="AK28" s="30"/>
      <c r="AL28" s="30"/>
      <c r="AM28" s="30"/>
      <c r="AN28" s="30"/>
    </row>
    <row r="29" ht="13.5" customHeight="1">
      <c r="A29" s="40" t="str">
        <f>AE15</f>
        <v>George Grech / Rowena Caruana</v>
      </c>
      <c r="B29" s="44">
        <v>3.0</v>
      </c>
      <c r="C29" s="42">
        <f>IF(B29&gt;B31,1,0)</f>
        <v>0</v>
      </c>
      <c r="D29" s="43"/>
      <c r="E29" s="44">
        <v>1.0</v>
      </c>
      <c r="F29" s="42">
        <f>IF(E29&gt;E31,1,0)</f>
        <v>0</v>
      </c>
      <c r="G29" s="43"/>
      <c r="H29" s="44"/>
      <c r="I29" s="30">
        <f>IF(H29&gt;H31,1,0)</f>
        <v>0</v>
      </c>
      <c r="J29" s="30">
        <f>IF(B29="",0,1)</f>
        <v>1</v>
      </c>
      <c r="K29" s="30">
        <f>IF(C29+F29=2,3,IF(C29+F29=1,1,0))</f>
        <v>0</v>
      </c>
      <c r="L29" s="30">
        <f>IF(K29=3,3,IF(I29+K29=2,2,IF(K29=1,1,0)))</f>
        <v>0</v>
      </c>
      <c r="M29" s="30">
        <f>B29+E29</f>
        <v>4</v>
      </c>
      <c r="N29" s="30">
        <f>C29+F29+I29</f>
        <v>0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</row>
    <row r="30" ht="13.5" customHeight="1">
      <c r="A30" s="48" t="s">
        <v>110</v>
      </c>
      <c r="H30" s="49"/>
      <c r="I30" s="5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56"/>
      <c r="AM30" s="30"/>
      <c r="AN30" s="30"/>
    </row>
    <row r="31" ht="13.5" customHeight="1">
      <c r="A31" s="51" t="str">
        <f>AE17</f>
        <v>Chi Chi Canonce / Yana Cachia</v>
      </c>
      <c r="B31" s="44">
        <v>6.0</v>
      </c>
      <c r="C31" s="52">
        <f>IF(B31&gt;B29,1,0)</f>
        <v>1</v>
      </c>
      <c r="D31" s="53"/>
      <c r="E31" s="44">
        <v>6.0</v>
      </c>
      <c r="F31" s="52">
        <f>IF(E31&gt;E29,1,0)</f>
        <v>1</v>
      </c>
      <c r="G31" s="53"/>
      <c r="H31" s="44"/>
      <c r="I31" s="30">
        <f>IF(H31&gt;H29,1,0)</f>
        <v>0</v>
      </c>
      <c r="J31" s="30">
        <f>IF(B31="",0,1)</f>
        <v>1</v>
      </c>
      <c r="K31" s="30">
        <f>IF(C31+F31=2,3,IF(C31+F31=1,1,0))</f>
        <v>3</v>
      </c>
      <c r="L31" s="30">
        <f>IF(K31=3,3,IF(I31+K31=2,2,IF(K31=1,1,0)))</f>
        <v>3</v>
      </c>
      <c r="M31" s="30">
        <f>B31+E31</f>
        <v>12</v>
      </c>
      <c r="N31" s="30">
        <f>C31+F31+I31</f>
        <v>2</v>
      </c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6"/>
    </row>
    <row r="32" ht="13.5" customHeight="1">
      <c r="A32" s="30"/>
      <c r="B32" s="30"/>
      <c r="C32" s="30"/>
      <c r="D32" s="30"/>
      <c r="E32" s="36"/>
      <c r="F32" s="30"/>
      <c r="G32" s="30"/>
      <c r="H32" s="36"/>
      <c r="I32" s="30"/>
      <c r="J32" s="36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56"/>
      <c r="AM32" s="30"/>
      <c r="AN32" s="30"/>
    </row>
    <row r="33" ht="13.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</row>
    <row r="34" ht="13.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</row>
    <row r="35" ht="13.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</row>
    <row r="36" ht="13.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6"/>
      <c r="AI36" s="30"/>
      <c r="AJ36" s="30"/>
      <c r="AK36" s="36"/>
      <c r="AL36" s="30"/>
      <c r="AM36" s="30"/>
      <c r="AN36" s="30"/>
    </row>
    <row r="37" ht="13.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6"/>
      <c r="AL37" s="30"/>
      <c r="AM37" s="30"/>
      <c r="AN37" s="30"/>
    </row>
    <row r="38" ht="13.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57"/>
      <c r="AK38" s="30"/>
      <c r="AL38" s="30"/>
      <c r="AM38" s="30"/>
      <c r="AN38" s="30"/>
    </row>
    <row r="39" ht="13.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</row>
    <row r="40" ht="13.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</row>
    <row r="41" ht="13.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57"/>
      <c r="AK41" s="30"/>
      <c r="AL41" s="30"/>
      <c r="AM41" s="30"/>
      <c r="AN41" s="30"/>
    </row>
    <row r="42" ht="13.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</row>
    <row r="43" ht="13.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</row>
    <row r="44" ht="13.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</row>
    <row r="45" ht="13.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</row>
    <row r="46" ht="13.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57"/>
      <c r="AK46" s="30"/>
      <c r="AL46" s="36"/>
      <c r="AM46" s="30"/>
      <c r="AN46" s="30"/>
    </row>
    <row r="47" ht="13.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</row>
    <row r="48" ht="13.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</row>
    <row r="49" ht="13.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</row>
    <row r="50" ht="13.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ht="13.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57"/>
      <c r="AK51" s="30"/>
      <c r="AL51" s="30"/>
      <c r="AM51" s="30"/>
      <c r="AN51" s="36"/>
    </row>
    <row r="52" ht="13.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</row>
    <row r="53" ht="13.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ht="13.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ht="13.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6"/>
      <c r="AI55" s="30"/>
      <c r="AJ55" s="30"/>
      <c r="AK55" s="36"/>
      <c r="AL55" s="30"/>
      <c r="AM55" s="30"/>
      <c r="AN55" s="30"/>
    </row>
    <row r="56" ht="13.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</row>
    <row r="57" ht="13.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ht="13.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</row>
    <row r="59" ht="13.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ht="13.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</row>
    <row r="61" ht="13.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</row>
    <row r="62" ht="13.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ht="13.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ht="13.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ht="13.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ht="13.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ht="13.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</row>
    <row r="68" ht="13.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ht="13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</row>
    <row r="70" ht="13.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</row>
    <row r="71" ht="13.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</row>
    <row r="72" ht="13.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</row>
    <row r="73" ht="13.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</row>
    <row r="74" ht="13.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</row>
    <row r="75" ht="13.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</row>
    <row r="76" ht="13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</row>
    <row r="77" ht="13.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</row>
    <row r="78" ht="13.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</row>
    <row r="79" ht="13.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</row>
    <row r="80" ht="13.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</row>
    <row r="81" ht="13.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</row>
    <row r="82" ht="13.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</row>
    <row r="83" ht="13.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</row>
    <row r="84" ht="13.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</row>
    <row r="85" ht="13.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</row>
    <row r="86" ht="13.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</row>
    <row r="87" ht="13.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</row>
    <row r="88" ht="13.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</row>
    <row r="89" ht="13.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</row>
    <row r="90" ht="13.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</row>
    <row r="91" ht="13.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</row>
    <row r="92" ht="13.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</row>
    <row r="93" ht="13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</row>
    <row r="94" ht="13.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</row>
    <row r="95" ht="13.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</row>
    <row r="96" ht="13.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</row>
    <row r="97" ht="13.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</row>
    <row r="98" ht="13.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</row>
    <row r="99" ht="13.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</row>
    <row r="100" ht="13.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</row>
    <row r="101" ht="13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</row>
    <row r="102" ht="13.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</row>
    <row r="103" ht="13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</row>
    <row r="104" ht="13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</row>
    <row r="105" ht="13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6"/>
      <c r="R105" s="36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</row>
    <row r="106" ht="13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</row>
    <row r="107" ht="13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</row>
    <row r="108" ht="13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</row>
    <row r="109" ht="13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</row>
    <row r="110" ht="13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</row>
    <row r="111" ht="13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</row>
    <row r="112" ht="13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</row>
    <row r="113" ht="13.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</row>
    <row r="114" ht="13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</row>
    <row r="115" ht="13.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</row>
    <row r="116" ht="13.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</row>
    <row r="117" ht="13.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</row>
    <row r="118" ht="13.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</row>
    <row r="119" ht="13.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</row>
    <row r="120" ht="13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</row>
    <row r="121" ht="13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</row>
    <row r="122" ht="13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</row>
    <row r="123" ht="13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</row>
    <row r="124" ht="13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</row>
    <row r="125" ht="13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</row>
    <row r="126" ht="13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</row>
    <row r="127" ht="13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</row>
    <row r="128" ht="13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</row>
    <row r="129" ht="13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</row>
    <row r="130" ht="13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</row>
    <row r="131" ht="13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</row>
    <row r="132" ht="13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</row>
    <row r="133" ht="13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</row>
    <row r="134" ht="13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</row>
    <row r="135" ht="13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</row>
    <row r="136" ht="13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</row>
    <row r="137" ht="13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</row>
    <row r="138" ht="13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</row>
    <row r="139" ht="13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</row>
    <row r="140" ht="13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</row>
    <row r="141" ht="13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</row>
    <row r="142" ht="13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</row>
    <row r="143" ht="13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</row>
    <row r="144" ht="13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ht="13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ht="13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</row>
    <row r="147" ht="13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</row>
    <row r="148" ht="13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</row>
    <row r="149" ht="13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</row>
    <row r="150" ht="13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</row>
    <row r="151" ht="13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</row>
    <row r="152" ht="13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</row>
    <row r="153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</row>
    <row r="154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</row>
    <row r="155" ht="13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</row>
    <row r="156" ht="13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</row>
    <row r="157" ht="13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</row>
    <row r="158" ht="13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</row>
    <row r="159" ht="13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</row>
    <row r="160" ht="13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</row>
    <row r="161" ht="13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</row>
    <row r="162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</row>
    <row r="163" ht="13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</row>
    <row r="164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</row>
    <row r="165" ht="13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</row>
    <row r="166" ht="13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</row>
    <row r="167" ht="13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</row>
    <row r="168" ht="13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  <row r="169" ht="13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</row>
    <row r="170" ht="13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</row>
    <row r="171" ht="13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</row>
    <row r="172" ht="13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</row>
    <row r="173" ht="13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</row>
    <row r="174" ht="13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</row>
    <row r="175" ht="13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</row>
    <row r="176" ht="13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</row>
    <row r="177" ht="13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</row>
    <row r="178" ht="13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</row>
    <row r="179" ht="13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</row>
    <row r="180" ht="13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</row>
    <row r="181" ht="13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</row>
    <row r="182" ht="13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</row>
    <row r="183" ht="13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</row>
    <row r="184" ht="13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</row>
    <row r="185" ht="13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</row>
    <row r="186" ht="13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</row>
    <row r="187" ht="13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</row>
    <row r="188" ht="13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</row>
    <row r="189" ht="13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</row>
    <row r="190" ht="13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</row>
    <row r="191" ht="13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</row>
    <row r="192" ht="13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</row>
    <row r="193" ht="13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</row>
    <row r="194" ht="13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</row>
    <row r="195" ht="13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</row>
    <row r="196" ht="13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</row>
    <row r="197" ht="13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</row>
    <row r="198" ht="13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</row>
    <row r="199" ht="13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</row>
    <row r="200" ht="13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</row>
    <row r="201" ht="13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</row>
    <row r="202" ht="13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</row>
    <row r="203" ht="13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</row>
    <row r="204" ht="13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</row>
    <row r="205" ht="13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</row>
    <row r="206" ht="13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</row>
    <row r="207" ht="13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</row>
    <row r="208" ht="13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</row>
    <row r="209" ht="13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</row>
    <row r="210" ht="13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</row>
    <row r="211" ht="13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</row>
    <row r="212" ht="13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</row>
    <row r="213" ht="13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</row>
    <row r="214" ht="13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</row>
    <row r="215" ht="13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</row>
    <row r="216" ht="13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</row>
    <row r="217" ht="13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</row>
    <row r="218" ht="13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</row>
    <row r="219" ht="13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</row>
    <row r="220" ht="13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</row>
    <row r="221" ht="13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</row>
    <row r="222" ht="13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</row>
    <row r="223" ht="13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</row>
    <row r="224" ht="13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</row>
    <row r="225" ht="13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</row>
    <row r="226" ht="13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</row>
    <row r="227" ht="13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</row>
    <row r="228" ht="13.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</row>
    <row r="229" ht="13.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</row>
    <row r="230" ht="13.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</row>
    <row r="231" ht="13.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14:H14"/>
    <mergeCell ref="A18:H18"/>
    <mergeCell ref="P18:W18"/>
    <mergeCell ref="AE21:AI21"/>
    <mergeCell ref="P22:W22"/>
    <mergeCell ref="AE22:AI22"/>
    <mergeCell ref="AE25:AI25"/>
    <mergeCell ref="AE26:AI26"/>
  </mergeCells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8.63"/>
    <col customWidth="1" min="16" max="16" width="45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45.63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71" t="s">
        <v>36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9"/>
      <c r="AJ5" s="30"/>
      <c r="AK5" s="30"/>
      <c r="AL5" s="30"/>
      <c r="AM5" s="30"/>
      <c r="AN5" s="30"/>
    </row>
    <row r="6" ht="13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</row>
    <row r="7">
      <c r="A7" s="72" t="s">
        <v>88</v>
      </c>
      <c r="B7" s="73" t="s">
        <v>89</v>
      </c>
      <c r="C7" s="33"/>
      <c r="D7" s="33"/>
      <c r="E7" s="8"/>
      <c r="F7" s="74"/>
      <c r="G7" s="75"/>
      <c r="H7" s="72" t="s">
        <v>90</v>
      </c>
      <c r="I7" s="30"/>
      <c r="J7" s="30"/>
      <c r="K7" s="30"/>
      <c r="L7" s="30"/>
      <c r="M7" s="36"/>
      <c r="N7" s="36"/>
      <c r="O7" s="30"/>
      <c r="P7" s="72" t="s">
        <v>88</v>
      </c>
      <c r="Q7" s="73" t="s">
        <v>89</v>
      </c>
      <c r="R7" s="33"/>
      <c r="S7" s="33"/>
      <c r="T7" s="8"/>
      <c r="U7" s="74"/>
      <c r="V7" s="75"/>
      <c r="W7" s="72" t="s">
        <v>90</v>
      </c>
      <c r="X7" s="30"/>
      <c r="Y7" s="36"/>
      <c r="Z7" s="36"/>
      <c r="AA7" s="36"/>
      <c r="AB7" s="36"/>
      <c r="AC7" s="36"/>
      <c r="AD7" s="30"/>
      <c r="AE7" s="72" t="s">
        <v>91</v>
      </c>
      <c r="AF7" s="72" t="s">
        <v>92</v>
      </c>
      <c r="AG7" s="72" t="s">
        <v>93</v>
      </c>
      <c r="AH7" s="72" t="s">
        <v>94</v>
      </c>
      <c r="AI7" s="72" t="s">
        <v>95</v>
      </c>
      <c r="AJ7" s="36"/>
      <c r="AK7" s="36"/>
      <c r="AL7" s="36"/>
      <c r="AM7" s="30"/>
      <c r="AN7" s="30"/>
    </row>
    <row r="8" hidden="1">
      <c r="A8" s="30"/>
      <c r="B8" s="37" t="s">
        <v>96</v>
      </c>
      <c r="C8" s="37" t="s">
        <v>97</v>
      </c>
      <c r="D8" s="37"/>
      <c r="E8" s="37" t="s">
        <v>96</v>
      </c>
      <c r="F8" s="37" t="s">
        <v>98</v>
      </c>
      <c r="G8" s="37"/>
      <c r="H8" s="37" t="s">
        <v>96</v>
      </c>
      <c r="I8" s="37" t="s">
        <v>99</v>
      </c>
      <c r="J8" s="37" t="s">
        <v>100</v>
      </c>
      <c r="K8" s="37" t="s">
        <v>101</v>
      </c>
      <c r="L8" s="37" t="s">
        <v>102</v>
      </c>
      <c r="M8" s="37" t="s">
        <v>103</v>
      </c>
      <c r="N8" s="37" t="s">
        <v>104</v>
      </c>
      <c r="O8" s="30"/>
      <c r="P8" s="30"/>
      <c r="Q8" s="37" t="s">
        <v>96</v>
      </c>
      <c r="R8" s="37" t="s">
        <v>97</v>
      </c>
      <c r="S8" s="37"/>
      <c r="T8" s="37" t="s">
        <v>96</v>
      </c>
      <c r="U8" s="37" t="s">
        <v>98</v>
      </c>
      <c r="V8" s="37"/>
      <c r="W8" s="37" t="s">
        <v>96</v>
      </c>
      <c r="X8" s="37" t="s">
        <v>99</v>
      </c>
      <c r="Y8" s="37" t="s">
        <v>100</v>
      </c>
      <c r="Z8" s="37" t="s">
        <v>101</v>
      </c>
      <c r="AA8" s="37" t="s">
        <v>102</v>
      </c>
      <c r="AB8" s="37" t="s">
        <v>103</v>
      </c>
      <c r="AC8" s="37" t="s">
        <v>104</v>
      </c>
      <c r="AD8" s="30"/>
      <c r="AE8" s="36"/>
      <c r="AF8" s="36"/>
      <c r="AG8" s="36"/>
      <c r="AH8" s="36"/>
      <c r="AI8" s="36"/>
      <c r="AJ8" s="37" t="s">
        <v>105</v>
      </c>
      <c r="AK8" s="37" t="s">
        <v>106</v>
      </c>
      <c r="AL8" s="38" t="s">
        <v>107</v>
      </c>
      <c r="AM8" s="39" t="s">
        <v>108</v>
      </c>
      <c r="AN8" s="39" t="s">
        <v>109</v>
      </c>
    </row>
    <row r="9" ht="13.5" customHeight="1">
      <c r="A9" s="40" t="str">
        <f>AE9</f>
        <v>Willem Steenkamer / Mariska Steenkamer</v>
      </c>
      <c r="B9" s="44">
        <v>6.0</v>
      </c>
      <c r="C9" s="42">
        <f>IF(B9&gt;B11,1,0)</f>
        <v>1</v>
      </c>
      <c r="D9" s="43"/>
      <c r="E9" s="44">
        <v>6.0</v>
      </c>
      <c r="F9" s="42">
        <f>IF(E9&gt;E11,1,0)</f>
        <v>0</v>
      </c>
      <c r="G9" s="43"/>
      <c r="H9" s="44">
        <v>4.0</v>
      </c>
      <c r="I9" s="30">
        <f>IF(H9&gt;H11,1,0)</f>
        <v>0</v>
      </c>
      <c r="J9" s="30">
        <f>IF(B9="",0,1)</f>
        <v>1</v>
      </c>
      <c r="K9" s="30">
        <f>IF(C9+F9=2,3,IF(C9+F9=1,1,0))</f>
        <v>1</v>
      </c>
      <c r="L9" s="30">
        <f>IF(K9=3,3,IF(I9+K9=2,2,IF(K9=1,1,0)))</f>
        <v>1</v>
      </c>
      <c r="M9" s="30">
        <f>B9+E9</f>
        <v>12</v>
      </c>
      <c r="N9" s="30">
        <f>C9+F9+I9</f>
        <v>1</v>
      </c>
      <c r="O9" s="30"/>
      <c r="P9" s="40" t="str">
        <f>AE9</f>
        <v>Willem Steenkamer / Mariska Steenkamer</v>
      </c>
      <c r="Q9" s="41">
        <v>6.0</v>
      </c>
      <c r="R9" s="42">
        <f>IF(Q9&gt;Q11,1,0)</f>
        <v>1</v>
      </c>
      <c r="S9" s="43"/>
      <c r="T9" s="41">
        <v>4.0</v>
      </c>
      <c r="U9" s="42">
        <f>IF(T9&gt;T11,1,0)</f>
        <v>0</v>
      </c>
      <c r="V9" s="43"/>
      <c r="W9" s="41">
        <v>13.0</v>
      </c>
      <c r="X9" s="30">
        <f>IF(W9&gt;W11,1,0)</f>
        <v>1</v>
      </c>
      <c r="Y9" s="30">
        <f>IF(Q9="",0,1)</f>
        <v>1</v>
      </c>
      <c r="Z9" s="30">
        <f>IF(R9+U9=2,3,IF(R9+U9=1,1,0))</f>
        <v>1</v>
      </c>
      <c r="AA9" s="30">
        <f>IF(Z9=3,3,IF(X9+Z9=2,2,IF(Z9=1,1,0)))</f>
        <v>2</v>
      </c>
      <c r="AB9" s="30">
        <f>Q9+T9</f>
        <v>10</v>
      </c>
      <c r="AC9" s="30">
        <f>R9+U9+X9</f>
        <v>2</v>
      </c>
      <c r="AD9" s="30"/>
      <c r="AE9" s="76" t="str">
        <f>Players!B28&amp; " / " &amp;Players!C28</f>
        <v>Willem Steenkamer / Mariska Steenkamer</v>
      </c>
      <c r="AF9" s="46">
        <f>J9+Y9+J13+Y13+J17</f>
        <v>5</v>
      </c>
      <c r="AG9" s="46">
        <f t="shared" ref="AG9:AI9" si="1">L9+AA9+L13+AA13+L17</f>
        <v>10</v>
      </c>
      <c r="AH9" s="46">
        <f t="shared" si="1"/>
        <v>58</v>
      </c>
      <c r="AI9" s="47">
        <f t="shared" si="1"/>
        <v>8</v>
      </c>
      <c r="AJ9" s="30">
        <f>MAX(AG9:AG19)</f>
        <v>14</v>
      </c>
      <c r="AK9" s="30">
        <f>LARGE(AG9:AG19, 2)</f>
        <v>10</v>
      </c>
      <c r="AL9" s="30">
        <f>SUM(AF9:AF19)</f>
        <v>28</v>
      </c>
      <c r="AM9" s="30" t="str">
        <f>IF(AG9=$AJ$9,AE9,IF(AG11=$AJ$9,AE11,IF(AG13=$AJ$9,AE13,IF(AG15=$AJ$9,AE15,IF(AG17=$AJ$9,AE17,IF(AG19=$AJ$9,AE19,""))))))</f>
        <v>James Farrugia / Nancy Wong</v>
      </c>
      <c r="AN9" s="30" t="str">
        <f>IF(AG9=$AK$9,AE9,IF(AG11=$AK$9,AE11,IF(AG13=$AK$9,AE13,IF(AG15=$AK$9,AE15,IF(AG17=$AK$9,AE17,IF(AG19=$AK$9,AE19,""))))))</f>
        <v>Willem Steenkamer / Mariska Steenkamer</v>
      </c>
    </row>
    <row r="10" ht="13.5" customHeight="1">
      <c r="A10" s="48" t="s">
        <v>110</v>
      </c>
      <c r="H10" s="49"/>
      <c r="I10" s="50"/>
      <c r="J10" s="30"/>
      <c r="K10" s="30"/>
      <c r="L10" s="30"/>
      <c r="M10" s="30"/>
      <c r="N10" s="30"/>
      <c r="O10" s="30"/>
      <c r="P10" s="48" t="s">
        <v>110</v>
      </c>
      <c r="W10" s="49"/>
      <c r="X10" s="5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6"/>
      <c r="AL10" s="36"/>
      <c r="AM10" s="30"/>
      <c r="AN10" s="30"/>
    </row>
    <row r="11" ht="13.5" customHeight="1">
      <c r="A11" s="51" t="str">
        <f>AE11</f>
        <v>James Farrugia / Nancy Wong</v>
      </c>
      <c r="B11" s="44">
        <v>4.0</v>
      </c>
      <c r="C11" s="52">
        <f>IF(B11&gt;B9,1,0)</f>
        <v>0</v>
      </c>
      <c r="D11" s="53"/>
      <c r="E11" s="44">
        <v>7.0</v>
      </c>
      <c r="F11" s="52">
        <f>IF(E11&gt;E9,1,0)</f>
        <v>1</v>
      </c>
      <c r="G11" s="53"/>
      <c r="H11" s="44">
        <v>10.0</v>
      </c>
      <c r="I11" s="30">
        <f>IF(H11&gt;H9,1,0)</f>
        <v>1</v>
      </c>
      <c r="J11" s="30">
        <f>IF(B11="",0,1)</f>
        <v>1</v>
      </c>
      <c r="K11" s="30">
        <f>IF(C11+F11=2,3,IF(C11+F11=1,1,0))</f>
        <v>1</v>
      </c>
      <c r="L11" s="30">
        <f>IF(K11=3,3,IF(I11+K11=2,2,IF(K11=1,1,0)))</f>
        <v>2</v>
      </c>
      <c r="M11" s="30">
        <f>B11+E11</f>
        <v>11</v>
      </c>
      <c r="N11" s="30">
        <f>C11+F11+I11</f>
        <v>2</v>
      </c>
      <c r="O11" s="30"/>
      <c r="P11" s="51" t="str">
        <f>AE13</f>
        <v>Kristen Cachia / Francesca Sciortino</v>
      </c>
      <c r="Q11" s="41">
        <v>0.0</v>
      </c>
      <c r="R11" s="52">
        <f>IF(Q11&gt;Q9,1,0)</f>
        <v>0</v>
      </c>
      <c r="S11" s="53"/>
      <c r="T11" s="41">
        <v>6.0</v>
      </c>
      <c r="U11" s="52">
        <f>IF(T11&gt;T9,1,0)</f>
        <v>1</v>
      </c>
      <c r="V11" s="53"/>
      <c r="W11" s="41">
        <v>11.0</v>
      </c>
      <c r="X11" s="30">
        <f>IF(W11&gt;W9,1,0)</f>
        <v>0</v>
      </c>
      <c r="Y11" s="30">
        <f>IF(Q11="",0,1)</f>
        <v>1</v>
      </c>
      <c r="Z11" s="30">
        <f>IF(R11+U11=2,3,IF(R11+U11=1,1,0))</f>
        <v>1</v>
      </c>
      <c r="AA11" s="30">
        <f>IF(Z11=3,3,IF(X11+Z11=2,2,IF(Z11=1,1,0)))</f>
        <v>1</v>
      </c>
      <c r="AB11" s="30">
        <f>Q11+T11</f>
        <v>6</v>
      </c>
      <c r="AC11" s="30">
        <f>R11+U11+X11</f>
        <v>1</v>
      </c>
      <c r="AD11" s="30"/>
      <c r="AE11" s="76" t="str">
        <f>Players!B29&amp; " / " &amp;Players!C29</f>
        <v>James Farrugia / Nancy Wong</v>
      </c>
      <c r="AF11" s="46">
        <f>J11+Y25+J25+Y21+J21</f>
        <v>5</v>
      </c>
      <c r="AG11" s="46">
        <f t="shared" ref="AG11:AI11" si="2">L11+AA25+L25+AA21+L21</f>
        <v>14</v>
      </c>
      <c r="AH11" s="46">
        <f t="shared" si="2"/>
        <v>60</v>
      </c>
      <c r="AI11" s="47">
        <f t="shared" si="2"/>
        <v>10</v>
      </c>
      <c r="AJ11" s="36"/>
      <c r="AK11" s="36"/>
      <c r="AL11" s="36"/>
      <c r="AM11" s="30"/>
      <c r="AN11" s="30"/>
    </row>
    <row r="12" ht="13.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6"/>
      <c r="AG12" s="36"/>
      <c r="AH12" s="36"/>
      <c r="AI12" s="36"/>
      <c r="AJ12" s="36"/>
      <c r="AK12" s="36"/>
      <c r="AL12" s="36"/>
      <c r="AM12" s="30"/>
      <c r="AN12" s="30"/>
    </row>
    <row r="13" ht="13.5" customHeight="1">
      <c r="A13" s="40" t="str">
        <f>AE9</f>
        <v>Willem Steenkamer / Mariska Steenkamer</v>
      </c>
      <c r="B13" s="41">
        <v>6.0</v>
      </c>
      <c r="C13" s="42">
        <f>IF(B13&gt;B15,1,0)</f>
        <v>1</v>
      </c>
      <c r="D13" s="43"/>
      <c r="E13" s="41">
        <v>6.0</v>
      </c>
      <c r="F13" s="42">
        <f>IF(E13&gt;E15,1,0)</f>
        <v>1</v>
      </c>
      <c r="G13" s="43"/>
      <c r="H13" s="44"/>
      <c r="I13" s="30">
        <f>IF(H13&gt;H15,1,0)</f>
        <v>0</v>
      </c>
      <c r="J13" s="30">
        <f>IF(B13="",0,1)</f>
        <v>1</v>
      </c>
      <c r="K13" s="30">
        <f>IF(C13+F13=2,3,IF(C13+F13=1,1,0))</f>
        <v>3</v>
      </c>
      <c r="L13" s="30">
        <f>IF(K13=3,3,IF(I13+K13=2,2,IF(K13=1,1,0)))</f>
        <v>3</v>
      </c>
      <c r="M13" s="30">
        <f>B13+E13</f>
        <v>12</v>
      </c>
      <c r="N13" s="30">
        <f>C13+F13+I13</f>
        <v>2</v>
      </c>
      <c r="O13" s="30"/>
      <c r="P13" s="40" t="str">
        <f>AE9</f>
        <v>Willem Steenkamer / Mariska Steenkamer</v>
      </c>
      <c r="Q13" s="44">
        <v>6.0</v>
      </c>
      <c r="R13" s="42">
        <f>IF(Q13&gt;Q15,1,0)</f>
        <v>1</v>
      </c>
      <c r="S13" s="43"/>
      <c r="T13" s="44">
        <v>6.0</v>
      </c>
      <c r="U13" s="42">
        <f>IF(T13&gt;T15,1,0)</f>
        <v>0</v>
      </c>
      <c r="V13" s="43"/>
      <c r="W13" s="44">
        <v>3.0</v>
      </c>
      <c r="X13" s="30">
        <f>IF(W13&gt;W15,1,0)</f>
        <v>0</v>
      </c>
      <c r="Y13" s="30">
        <f>IF(Q13="",0,1)</f>
        <v>1</v>
      </c>
      <c r="Z13" s="30">
        <f>IF(R13+U13=2,3,IF(R13+U13=1,1,0))</f>
        <v>1</v>
      </c>
      <c r="AA13" s="30">
        <f>IF(Z13=3,3,IF(X13+Z13=2,2,IF(Z13=1,1,0)))</f>
        <v>1</v>
      </c>
      <c r="AB13" s="30">
        <f>Q13+T13</f>
        <v>12</v>
      </c>
      <c r="AC13" s="30">
        <f>R13+U13+X13</f>
        <v>1</v>
      </c>
      <c r="AD13" s="30"/>
      <c r="AE13" s="76" t="str">
        <f>Players!B30&amp; " / " &amp;Players!C30</f>
        <v>Kristen Cachia / Francesca Sciortino</v>
      </c>
      <c r="AF13" s="46">
        <f>Y29+Y11+Y33+J33+J23</f>
        <v>4</v>
      </c>
      <c r="AG13" s="46">
        <f t="shared" ref="AG13:AI13" si="3">AA29+AA11+AA33+L33+L23</f>
        <v>5</v>
      </c>
      <c r="AH13" s="46">
        <f t="shared" si="3"/>
        <v>37</v>
      </c>
      <c r="AI13" s="47">
        <f t="shared" si="3"/>
        <v>4</v>
      </c>
      <c r="AJ13" s="36"/>
      <c r="AK13" s="36"/>
      <c r="AL13" s="36"/>
      <c r="AM13" s="30"/>
      <c r="AN13" s="30"/>
    </row>
    <row r="14" ht="13.5" customHeight="1">
      <c r="A14" s="48" t="s">
        <v>110</v>
      </c>
      <c r="H14" s="49"/>
      <c r="I14" s="50"/>
      <c r="J14" s="30"/>
      <c r="K14" s="30"/>
      <c r="L14" s="30"/>
      <c r="M14" s="30"/>
      <c r="N14" s="30"/>
      <c r="O14" s="30"/>
      <c r="P14" s="48" t="s">
        <v>110</v>
      </c>
      <c r="W14" s="49"/>
      <c r="X14" s="50"/>
      <c r="Y14" s="30"/>
      <c r="Z14" s="30"/>
      <c r="AA14" s="30"/>
      <c r="AB14" s="30"/>
      <c r="AC14" s="30"/>
      <c r="AD14" s="30"/>
      <c r="AE14" s="30"/>
      <c r="AF14" s="36"/>
      <c r="AG14" s="36"/>
      <c r="AH14" s="36"/>
      <c r="AI14" s="36"/>
      <c r="AJ14" s="36"/>
      <c r="AK14" s="36"/>
      <c r="AL14" s="36"/>
      <c r="AM14" s="30"/>
      <c r="AN14" s="30"/>
    </row>
    <row r="15" ht="13.5" customHeight="1">
      <c r="A15" s="51" t="str">
        <f>AE15</f>
        <v>Luigi Porto / Vanessa Azzopardi</v>
      </c>
      <c r="B15" s="41">
        <v>2.0</v>
      </c>
      <c r="C15" s="52">
        <f>IF(B15&gt;B13,1,0)</f>
        <v>0</v>
      </c>
      <c r="D15" s="53"/>
      <c r="E15" s="41">
        <v>1.0</v>
      </c>
      <c r="F15" s="52">
        <f>IF(E15&gt;E13,1,0)</f>
        <v>0</v>
      </c>
      <c r="G15" s="53"/>
      <c r="H15" s="44"/>
      <c r="I15" s="30">
        <f>IF(H15&gt;H13,1,0)</f>
        <v>0</v>
      </c>
      <c r="J15" s="30">
        <f>IF(B15="",0,1)</f>
        <v>1</v>
      </c>
      <c r="K15" s="30">
        <f>IF(C15+F15=2,3,IF(C15+F15=1,1,0))</f>
        <v>0</v>
      </c>
      <c r="L15" s="30">
        <f>IF(K15=3,3,IF(I15+K15=2,2,IF(K15=1,1,0)))</f>
        <v>0</v>
      </c>
      <c r="M15" s="30">
        <f>B15+E15</f>
        <v>3</v>
      </c>
      <c r="N15" s="30">
        <f>C15+F15+I15</f>
        <v>0</v>
      </c>
      <c r="O15" s="30"/>
      <c r="P15" s="51" t="str">
        <f>AE17</f>
        <v>Cyril Lastimosa / Laureen Agius</v>
      </c>
      <c r="Q15" s="44">
        <v>4.0</v>
      </c>
      <c r="R15" s="52">
        <f>IF(Q15&gt;Q13,1,0)</f>
        <v>0</v>
      </c>
      <c r="S15" s="53"/>
      <c r="T15" s="44">
        <v>7.0</v>
      </c>
      <c r="U15" s="52">
        <f>IF(T15&gt;T13,1,0)</f>
        <v>1</v>
      </c>
      <c r="V15" s="53"/>
      <c r="W15" s="44">
        <v>10.0</v>
      </c>
      <c r="X15" s="30">
        <f>IF(W15&gt;W13,1,0)</f>
        <v>1</v>
      </c>
      <c r="Y15" s="30">
        <f>IF(Q15="",0,1)</f>
        <v>1</v>
      </c>
      <c r="Z15" s="30">
        <f>IF(R15+U15=2,3,IF(R15+U15=1,1,0))</f>
        <v>1</v>
      </c>
      <c r="AA15" s="30">
        <f>IF(Z15=3,3,IF(X15+Z15=2,2,IF(Z15=1,1,0)))</f>
        <v>2</v>
      </c>
      <c r="AB15" s="30">
        <f>Q15+T15</f>
        <v>11</v>
      </c>
      <c r="AC15" s="30">
        <f>R15+U15+X15</f>
        <v>2</v>
      </c>
      <c r="AD15" s="30"/>
      <c r="AE15" s="76" t="str">
        <f>Players!B31&amp; " / " &amp;Players!C31</f>
        <v>Luigi Porto / Vanessa Azzopardi</v>
      </c>
      <c r="AF15" s="46">
        <f>Y31+J37+J15+Y23+J29</f>
        <v>5</v>
      </c>
      <c r="AG15" s="46">
        <f t="shared" ref="AG15:AI15" si="4">AA31+L37+L15+AA23+L29</f>
        <v>3</v>
      </c>
      <c r="AH15" s="46">
        <f t="shared" si="4"/>
        <v>36</v>
      </c>
      <c r="AI15" s="47">
        <f t="shared" si="4"/>
        <v>3</v>
      </c>
      <c r="AJ15" s="36"/>
      <c r="AK15" s="36"/>
      <c r="AL15" s="36"/>
      <c r="AM15" s="30"/>
      <c r="AN15" s="30"/>
    </row>
    <row r="16" ht="13.5" customHeight="1">
      <c r="A16" s="30"/>
      <c r="B16" s="3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6"/>
      <c r="AG16" s="36"/>
      <c r="AH16" s="36"/>
      <c r="AI16" s="36"/>
      <c r="AJ16" s="36"/>
      <c r="AK16" s="36"/>
      <c r="AL16" s="36"/>
      <c r="AM16" s="30"/>
      <c r="AN16" s="30"/>
    </row>
    <row r="17" ht="13.5" customHeight="1">
      <c r="A17" s="40" t="str">
        <f>AE9</f>
        <v>Willem Steenkamer / Mariska Steenkamer</v>
      </c>
      <c r="B17" s="41">
        <v>6.0</v>
      </c>
      <c r="C17" s="42">
        <f>IF(B17&gt;B19,1,0)</f>
        <v>1</v>
      </c>
      <c r="D17" s="43"/>
      <c r="E17" s="41">
        <v>6.0</v>
      </c>
      <c r="F17" s="42">
        <f>IF(E17&gt;E19,1,0)</f>
        <v>1</v>
      </c>
      <c r="G17" s="43"/>
      <c r="H17" s="44"/>
      <c r="I17" s="30">
        <f>IF(H17&gt;H19,1,0)</f>
        <v>0</v>
      </c>
      <c r="J17" s="30">
        <f>IF(B17="",0,1)</f>
        <v>1</v>
      </c>
      <c r="K17" s="30">
        <f>IF(C17+F17=2,3,IF(C17+F17=1,1,0))</f>
        <v>3</v>
      </c>
      <c r="L17" s="30">
        <f>IF(K17=3,3,IF(I17+K17=2,2,IF(K17=1,1,0)))</f>
        <v>3</v>
      </c>
      <c r="M17" s="30">
        <f>B17+E17</f>
        <v>12</v>
      </c>
      <c r="N17" s="30">
        <f>C17+F17+I17</f>
        <v>2</v>
      </c>
      <c r="O17" s="30"/>
      <c r="P17" s="40" t="str">
        <f>AE17</f>
        <v>Cyril Lastimosa / Laureen Agius</v>
      </c>
      <c r="Q17" s="41">
        <v>6.0</v>
      </c>
      <c r="R17" s="42">
        <f>IF(Q17&gt;Q19,1,0)</f>
        <v>0</v>
      </c>
      <c r="S17" s="43"/>
      <c r="T17" s="41">
        <v>4.0</v>
      </c>
      <c r="U17" s="42">
        <f>IF(T17&gt;T19,1,0)</f>
        <v>0</v>
      </c>
      <c r="V17" s="43"/>
      <c r="W17" s="44"/>
      <c r="X17" s="30">
        <f>IF(W17&gt;W19,1,0)</f>
        <v>0</v>
      </c>
      <c r="Y17" s="30">
        <f>IF(Q17="",0,1)</f>
        <v>1</v>
      </c>
      <c r="Z17" s="30">
        <f>IF(R17+U17=2,3,IF(R17+U17=1,1,0))</f>
        <v>0</v>
      </c>
      <c r="AA17" s="30">
        <f>IF(Z17=3,3,IF(X17+Z17=2,2,IF(Z17=1,1,0)))</f>
        <v>0</v>
      </c>
      <c r="AB17" s="30">
        <f>Q17+T17</f>
        <v>10</v>
      </c>
      <c r="AC17" s="30">
        <f>R17+U17+X17</f>
        <v>0</v>
      </c>
      <c r="AD17" s="30"/>
      <c r="AE17" s="76" t="str">
        <f>Players!B32&amp; " / " &amp;Players!C32</f>
        <v>Cyril Lastimosa / Laureen Agius</v>
      </c>
      <c r="AF17" s="46">
        <f>Y17+J39+J27+Y15+J35</f>
        <v>4</v>
      </c>
      <c r="AG17" s="46">
        <f t="shared" ref="AG17:AI17" si="5">AA17+L39+L27+AA15+L35</f>
        <v>4</v>
      </c>
      <c r="AH17" s="46">
        <f t="shared" si="5"/>
        <v>36</v>
      </c>
      <c r="AI17" s="47">
        <f t="shared" si="5"/>
        <v>4</v>
      </c>
      <c r="AJ17" s="36"/>
      <c r="AK17" s="36"/>
      <c r="AL17" s="36"/>
      <c r="AM17" s="30"/>
      <c r="AN17" s="30"/>
    </row>
    <row r="18" ht="13.5" customHeight="1">
      <c r="A18" s="48" t="s">
        <v>110</v>
      </c>
      <c r="H18" s="49"/>
      <c r="I18" s="50"/>
      <c r="J18" s="30"/>
      <c r="K18" s="30"/>
      <c r="L18" s="30"/>
      <c r="M18" s="30"/>
      <c r="N18" s="30"/>
      <c r="O18" s="30"/>
      <c r="P18" s="48" t="s">
        <v>110</v>
      </c>
      <c r="W18" s="49"/>
      <c r="X18" s="50"/>
      <c r="Y18" s="30"/>
      <c r="Z18" s="30"/>
      <c r="AA18" s="30"/>
      <c r="AB18" s="30"/>
      <c r="AC18" s="30"/>
      <c r="AD18" s="30"/>
      <c r="AE18" s="30"/>
      <c r="AF18" s="36"/>
      <c r="AG18" s="36"/>
      <c r="AH18" s="36"/>
      <c r="AI18" s="36"/>
      <c r="AJ18" s="36"/>
      <c r="AK18" s="36"/>
      <c r="AL18" s="36"/>
      <c r="AM18" s="30"/>
      <c r="AN18" s="30"/>
    </row>
    <row r="19" ht="13.5" customHeight="1">
      <c r="A19" s="51" t="str">
        <f>AE19</f>
        <v>Jayboy Lastimosa / Ceridwen Scerri</v>
      </c>
      <c r="B19" s="41">
        <v>3.0</v>
      </c>
      <c r="C19" s="52">
        <f>IF(B19&gt;B17,1,0)</f>
        <v>0</v>
      </c>
      <c r="D19" s="53"/>
      <c r="E19" s="41">
        <v>4.0</v>
      </c>
      <c r="F19" s="52">
        <f>IF(E19&gt;E17,1,0)</f>
        <v>0</v>
      </c>
      <c r="G19" s="53"/>
      <c r="H19" s="44"/>
      <c r="I19" s="30">
        <f>IF(H19&gt;H17,1,0)</f>
        <v>0</v>
      </c>
      <c r="J19" s="30">
        <f>IF(B19="",0,1)</f>
        <v>1</v>
      </c>
      <c r="K19" s="30">
        <f>IF(C19+F19=2,3,IF(C19+F19=1,1,0))</f>
        <v>0</v>
      </c>
      <c r="L19" s="30">
        <f>IF(K19=3,3,IF(I19+K19=2,2,IF(K19=1,1,0)))</f>
        <v>0</v>
      </c>
      <c r="M19" s="30">
        <f>B19+E19</f>
        <v>7</v>
      </c>
      <c r="N19" s="30">
        <f>C19+F19+I19</f>
        <v>0</v>
      </c>
      <c r="O19" s="30"/>
      <c r="P19" s="51" t="str">
        <f>AE19</f>
        <v>Jayboy Lastimosa / Ceridwen Scerri</v>
      </c>
      <c r="Q19" s="41">
        <v>7.0</v>
      </c>
      <c r="R19" s="52">
        <f>IF(Q19&gt;Q17,1,0)</f>
        <v>1</v>
      </c>
      <c r="S19" s="53"/>
      <c r="T19" s="41">
        <v>6.0</v>
      </c>
      <c r="U19" s="52">
        <f>IF(T19&gt;T17,1,0)</f>
        <v>1</v>
      </c>
      <c r="V19" s="53"/>
      <c r="W19" s="44"/>
      <c r="X19" s="30">
        <f>IF(W19&gt;W17,1,0)</f>
        <v>0</v>
      </c>
      <c r="Y19" s="30">
        <f>IF(Q19="",0,1)</f>
        <v>1</v>
      </c>
      <c r="Z19" s="30">
        <f>IF(R19+U19=2,3,IF(R19+U19=1,1,0))</f>
        <v>3</v>
      </c>
      <c r="AA19" s="30">
        <f>IF(Z19=3,3,IF(X19+Z19=2,2,IF(Z19=1,1,0)))</f>
        <v>3</v>
      </c>
      <c r="AB19" s="30">
        <f>Q19+T19</f>
        <v>13</v>
      </c>
      <c r="AC19" s="30">
        <f>R19+U19+X19</f>
        <v>2</v>
      </c>
      <c r="AD19" s="30"/>
      <c r="AE19" s="76" t="str">
        <f>Players!B33&amp; " / " &amp;Players!C33</f>
        <v>Jayboy Lastimosa / Ceridwen Scerri</v>
      </c>
      <c r="AF19" s="46">
        <f>Y19+Y27+Y35+J19+J31</f>
        <v>5</v>
      </c>
      <c r="AG19" s="46">
        <f t="shared" ref="AG19:AI19" si="6">AA19+AA27+AA35+L19+L31</f>
        <v>6</v>
      </c>
      <c r="AH19" s="46">
        <f t="shared" si="6"/>
        <v>36</v>
      </c>
      <c r="AI19" s="47">
        <f t="shared" si="6"/>
        <v>4</v>
      </c>
      <c r="AJ19" s="30"/>
      <c r="AK19" s="36"/>
      <c r="AL19" s="36"/>
      <c r="AM19" s="30"/>
      <c r="AN19" s="30"/>
    </row>
    <row r="20" ht="13.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6"/>
      <c r="AL20" s="30"/>
      <c r="AM20" s="30"/>
      <c r="AN20" s="30"/>
    </row>
    <row r="21" ht="13.5" customHeight="1">
      <c r="A21" s="40" t="str">
        <f>AE11</f>
        <v>James Farrugia / Nancy Wong</v>
      </c>
      <c r="B21" s="44">
        <v>7.0</v>
      </c>
      <c r="C21" s="42">
        <f>IF(B21&gt;B23,1,0)</f>
        <v>1</v>
      </c>
      <c r="D21" s="43"/>
      <c r="E21" s="44">
        <v>6.0</v>
      </c>
      <c r="F21" s="42">
        <f>IF(E21&gt;E23,1,0)</f>
        <v>1</v>
      </c>
      <c r="G21" s="43"/>
      <c r="H21" s="44"/>
      <c r="I21" s="30">
        <f>IF(H21&gt;H23,1,0)</f>
        <v>0</v>
      </c>
      <c r="J21" s="30">
        <f>IF(B21="",0,1)</f>
        <v>1</v>
      </c>
      <c r="K21" s="30">
        <f>IF(C21+F21=2,3,IF(C21+F21=1,1,0))</f>
        <v>3</v>
      </c>
      <c r="L21" s="30">
        <f>IF(K21=3,3,IF(I21+K21=2,2,IF(K21=1,1,0)))</f>
        <v>3</v>
      </c>
      <c r="M21" s="30">
        <f>B21+E21</f>
        <v>13</v>
      </c>
      <c r="N21" s="30">
        <f>C21+F21+I21</f>
        <v>2</v>
      </c>
      <c r="O21" s="30"/>
      <c r="P21" s="40" t="str">
        <f>AE11</f>
        <v>James Farrugia / Nancy Wong</v>
      </c>
      <c r="Q21" s="41">
        <v>6.0</v>
      </c>
      <c r="R21" s="42">
        <f>IF(Q21&gt;Q23,1,0)</f>
        <v>1</v>
      </c>
      <c r="S21" s="43"/>
      <c r="T21" s="41">
        <v>6.0</v>
      </c>
      <c r="U21" s="42">
        <f>IF(T21&gt;T23,1,0)</f>
        <v>1</v>
      </c>
      <c r="V21" s="43"/>
      <c r="W21" s="44"/>
      <c r="X21" s="30">
        <f>IF(W21&gt;W23,1,0)</f>
        <v>0</v>
      </c>
      <c r="Y21" s="30">
        <f>IF(Q21="",0,1)</f>
        <v>1</v>
      </c>
      <c r="Z21" s="30">
        <f>IF(R21+U21=2,3,IF(R21+U21=1,1,0))</f>
        <v>3</v>
      </c>
      <c r="AA21" s="30">
        <f>IF(Z21=3,3,IF(X21+Z21=2,2,IF(Z21=1,1,0)))</f>
        <v>3</v>
      </c>
      <c r="AB21" s="30">
        <f>Q21+T21</f>
        <v>12</v>
      </c>
      <c r="AC21" s="30">
        <f>R21+U21+X21</f>
        <v>2</v>
      </c>
      <c r="AD21" s="30"/>
      <c r="AE21" s="73" t="s">
        <v>111</v>
      </c>
      <c r="AF21" s="33"/>
      <c r="AG21" s="33"/>
      <c r="AH21" s="33"/>
      <c r="AI21" s="8"/>
      <c r="AJ21" s="30"/>
      <c r="AK21" s="30"/>
      <c r="AL21" s="30"/>
      <c r="AM21" s="30"/>
      <c r="AN21" s="30"/>
    </row>
    <row r="22" ht="13.5" customHeight="1">
      <c r="A22" s="48" t="s">
        <v>110</v>
      </c>
      <c r="H22" s="49"/>
      <c r="I22" s="50"/>
      <c r="J22" s="30"/>
      <c r="K22" s="30"/>
      <c r="L22" s="30"/>
      <c r="M22" s="30"/>
      <c r="N22" s="30"/>
      <c r="O22" s="30"/>
      <c r="P22" s="48" t="s">
        <v>110</v>
      </c>
      <c r="W22" s="49"/>
      <c r="X22" s="50"/>
      <c r="Y22" s="30"/>
      <c r="Z22" s="30"/>
      <c r="AA22" s="30"/>
      <c r="AB22" s="30"/>
      <c r="AC22" s="30"/>
      <c r="AD22" s="30"/>
      <c r="AE22" s="54" t="s">
        <v>118</v>
      </c>
      <c r="AF22" s="33"/>
      <c r="AG22" s="33"/>
      <c r="AH22" s="33"/>
      <c r="AI22" s="8"/>
      <c r="AJ22" s="30"/>
      <c r="AK22" s="36"/>
      <c r="AL22" s="30"/>
      <c r="AM22" s="30"/>
      <c r="AN22" s="30"/>
    </row>
    <row r="23" ht="13.5" customHeight="1">
      <c r="A23" s="51" t="str">
        <f>AE13</f>
        <v>Kristen Cachia / Francesca Sciortino</v>
      </c>
      <c r="B23" s="44">
        <v>6.0</v>
      </c>
      <c r="C23" s="52">
        <f>IF(B23&gt;B21,1,0)</f>
        <v>0</v>
      </c>
      <c r="D23" s="53"/>
      <c r="E23" s="44">
        <v>3.0</v>
      </c>
      <c r="F23" s="52">
        <f>IF(E23&gt;E21,1,0)</f>
        <v>0</v>
      </c>
      <c r="G23" s="53"/>
      <c r="H23" s="44"/>
      <c r="I23" s="30">
        <f>IF(H23&gt;H21,1,0)</f>
        <v>0</v>
      </c>
      <c r="J23" s="30">
        <f>IF(B23="",0,1)</f>
        <v>1</v>
      </c>
      <c r="K23" s="30">
        <f>IF(C23+F23=2,3,IF(C23+F23=1,1,0))</f>
        <v>0</v>
      </c>
      <c r="L23" s="30">
        <f>IF(K23=3,3,IF(I23+K23=2,2,IF(K23=1,1,0)))</f>
        <v>0</v>
      </c>
      <c r="M23" s="30">
        <f>B23+E23</f>
        <v>9</v>
      </c>
      <c r="N23" s="30">
        <f>C23+F23+I23</f>
        <v>0</v>
      </c>
      <c r="O23" s="30"/>
      <c r="P23" s="51" t="str">
        <f>AE15</f>
        <v>Luigi Porto / Vanessa Azzopardi</v>
      </c>
      <c r="Q23" s="41">
        <v>3.0</v>
      </c>
      <c r="R23" s="52">
        <f>IF(Q23&gt;Q21,1,0)</f>
        <v>0</v>
      </c>
      <c r="S23" s="53"/>
      <c r="T23" s="41">
        <v>2.0</v>
      </c>
      <c r="U23" s="52">
        <f>IF(T23&gt;T21,1,0)</f>
        <v>0</v>
      </c>
      <c r="V23" s="53"/>
      <c r="W23" s="44"/>
      <c r="X23" s="30">
        <f>IF(W23&gt;W21,1,0)</f>
        <v>0</v>
      </c>
      <c r="Y23" s="30">
        <f>IF(Q23="",0,1)</f>
        <v>1</v>
      </c>
      <c r="Z23" s="30">
        <f>IF(R23+U23=2,3,IF(R23+U23=1,1,0))</f>
        <v>0</v>
      </c>
      <c r="AA23" s="30">
        <f>IF(Z23=3,3,IF(X23+Z23=2,2,IF(Z23=1,1,0)))</f>
        <v>0</v>
      </c>
      <c r="AB23" s="30">
        <f>Q23+T23</f>
        <v>5</v>
      </c>
      <c r="AC23" s="30">
        <f>R23+U23+X23</f>
        <v>0</v>
      </c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</row>
    <row r="24" ht="13.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</row>
    <row r="25" ht="13.5" customHeight="1">
      <c r="A25" s="40" t="str">
        <f>AE11</f>
        <v>James Farrugia / Nancy Wong</v>
      </c>
      <c r="B25" s="44">
        <v>6.0</v>
      </c>
      <c r="C25" s="42">
        <f>IF(B25&gt;B27,1,0)</f>
        <v>1</v>
      </c>
      <c r="D25" s="43"/>
      <c r="E25" s="44">
        <v>6.0</v>
      </c>
      <c r="F25" s="42">
        <f>IF(E25&gt;E27,1,0)</f>
        <v>1</v>
      </c>
      <c r="G25" s="43"/>
      <c r="H25" s="44"/>
      <c r="I25" s="30">
        <f>IF(H25&gt;H27,1,0)</f>
        <v>0</v>
      </c>
      <c r="J25" s="30">
        <f>IF(B25="",0,1)</f>
        <v>1</v>
      </c>
      <c r="K25" s="30">
        <f>IF(C25+F25=2,3,IF(C25+F25=1,1,0))</f>
        <v>3</v>
      </c>
      <c r="L25" s="30">
        <f>IF(K25=3,3,IF(I25+K25=2,2,IF(K25=1,1,0)))</f>
        <v>3</v>
      </c>
      <c r="M25" s="30">
        <f>B25+E25</f>
        <v>12</v>
      </c>
      <c r="N25" s="30">
        <f>C25+F25+I25</f>
        <v>2</v>
      </c>
      <c r="O25" s="30"/>
      <c r="P25" s="40" t="str">
        <f>AE11</f>
        <v>James Farrugia / Nancy Wong</v>
      </c>
      <c r="Q25" s="44">
        <v>6.0</v>
      </c>
      <c r="R25" s="42">
        <f>IF(Q25&gt;Q27,1,0)</f>
        <v>1</v>
      </c>
      <c r="S25" s="43"/>
      <c r="T25" s="44">
        <v>6.0</v>
      </c>
      <c r="U25" s="42">
        <f>IF(T25&gt;T27,1,0)</f>
        <v>1</v>
      </c>
      <c r="V25" s="43"/>
      <c r="W25" s="44"/>
      <c r="X25" s="30">
        <f>IF(W25&gt;W27,1,0)</f>
        <v>0</v>
      </c>
      <c r="Y25" s="30">
        <f>IF(Q25="",0,1)</f>
        <v>1</v>
      </c>
      <c r="Z25" s="30">
        <f>IF(R25+U25=2,3,IF(R25+U25=1,1,0))</f>
        <v>3</v>
      </c>
      <c r="AA25" s="30">
        <f>IF(Z25=3,3,IF(X25+Z25=2,2,IF(Z25=1,1,0)))</f>
        <v>3</v>
      </c>
      <c r="AB25" s="30">
        <f>Q25+T25</f>
        <v>12</v>
      </c>
      <c r="AC25" s="30">
        <f>R25+U25+X25</f>
        <v>2</v>
      </c>
      <c r="AD25" s="30"/>
      <c r="AE25" s="73" t="s">
        <v>113</v>
      </c>
      <c r="AF25" s="33"/>
      <c r="AG25" s="33"/>
      <c r="AH25" s="33"/>
      <c r="AI25" s="8"/>
      <c r="AJ25" s="30"/>
      <c r="AK25" s="30"/>
      <c r="AL25" s="30"/>
      <c r="AM25" s="30"/>
      <c r="AN25" s="30"/>
    </row>
    <row r="26" ht="13.5" customHeight="1">
      <c r="A26" s="48" t="s">
        <v>110</v>
      </c>
      <c r="H26" s="49"/>
      <c r="I26" s="50"/>
      <c r="J26" s="30"/>
      <c r="K26" s="30"/>
      <c r="L26" s="30"/>
      <c r="M26" s="30"/>
      <c r="N26" s="30"/>
      <c r="O26" s="30"/>
      <c r="P26" s="48" t="s">
        <v>110</v>
      </c>
      <c r="W26" s="49"/>
      <c r="X26" s="50"/>
      <c r="Y26" s="30"/>
      <c r="Z26" s="30"/>
      <c r="AA26" s="30"/>
      <c r="AB26" s="30"/>
      <c r="AC26" s="30"/>
      <c r="AD26" s="30"/>
      <c r="AE26" s="54" t="s">
        <v>119</v>
      </c>
      <c r="AF26" s="33"/>
      <c r="AG26" s="33"/>
      <c r="AH26" s="33"/>
      <c r="AI26" s="8"/>
      <c r="AJ26" s="30"/>
      <c r="AK26" s="30"/>
      <c r="AL26" s="30"/>
      <c r="AM26" s="30"/>
      <c r="AN26" s="30"/>
    </row>
    <row r="27" ht="13.5" customHeight="1">
      <c r="A27" s="51" t="str">
        <f>AE17</f>
        <v>Cyril Lastimosa / Laureen Agius</v>
      </c>
      <c r="B27" s="44">
        <v>2.0</v>
      </c>
      <c r="C27" s="52">
        <f>IF(B27&gt;B25,1,0)</f>
        <v>0</v>
      </c>
      <c r="D27" s="53"/>
      <c r="E27" s="44">
        <v>3.0</v>
      </c>
      <c r="F27" s="52">
        <f>IF(E27&gt;E25,1,0)</f>
        <v>0</v>
      </c>
      <c r="G27" s="53"/>
      <c r="H27" s="44"/>
      <c r="I27" s="30">
        <f>IF(H27&gt;H25,1,0)</f>
        <v>0</v>
      </c>
      <c r="J27" s="30">
        <f>IF(B27="",0,1)</f>
        <v>1</v>
      </c>
      <c r="K27" s="30">
        <f>IF(C27+F27=2,3,IF(C27+F27=1,1,0))</f>
        <v>0</v>
      </c>
      <c r="L27" s="30">
        <f>IF(K27=3,3,IF(I27+K27=2,2,IF(K27=1,1,0)))</f>
        <v>0</v>
      </c>
      <c r="M27" s="30">
        <f>B27+E27</f>
        <v>5</v>
      </c>
      <c r="N27" s="30">
        <f>C27+F27+I27</f>
        <v>0</v>
      </c>
      <c r="O27" s="30"/>
      <c r="P27" s="51" t="str">
        <f>AE19</f>
        <v>Jayboy Lastimosa / Ceridwen Scerri</v>
      </c>
      <c r="Q27" s="44">
        <v>0.0</v>
      </c>
      <c r="R27" s="52">
        <f>IF(Q27&gt;Q25,1,0)</f>
        <v>0</v>
      </c>
      <c r="S27" s="53"/>
      <c r="T27" s="44">
        <v>1.0</v>
      </c>
      <c r="U27" s="52">
        <f>IF(T27&gt;T25,1,0)</f>
        <v>0</v>
      </c>
      <c r="V27" s="53"/>
      <c r="W27" s="44"/>
      <c r="X27" s="30">
        <f>IF(W27&gt;W25,1,0)</f>
        <v>0</v>
      </c>
      <c r="Y27" s="30">
        <f>IF(Q27="",0,1)</f>
        <v>1</v>
      </c>
      <c r="Z27" s="30">
        <f>IF(R27+U27=2,3,IF(R27+U27=1,1,0))</f>
        <v>0</v>
      </c>
      <c r="AA27" s="30">
        <f>IF(Z27=3,3,IF(X27+Z27=2,2,IF(Z27=1,1,0)))</f>
        <v>0</v>
      </c>
      <c r="AB27" s="30">
        <f>Q27+T27</f>
        <v>1</v>
      </c>
      <c r="AC27" s="30">
        <f>R27+U27+X27</f>
        <v>0</v>
      </c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ht="13.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6"/>
      <c r="AI28" s="30"/>
      <c r="AJ28" s="30"/>
      <c r="AK28" s="30"/>
      <c r="AL28" s="30"/>
      <c r="AM28" s="30"/>
      <c r="AN28" s="30"/>
    </row>
    <row r="29" ht="13.5" customHeight="1">
      <c r="A29" s="40" t="str">
        <f>AE15</f>
        <v>Luigi Porto / Vanessa Azzopardi</v>
      </c>
      <c r="B29" s="44">
        <v>4.0</v>
      </c>
      <c r="C29" s="42">
        <f>IF(B29&gt;B31,1,0)</f>
        <v>0</v>
      </c>
      <c r="D29" s="43"/>
      <c r="E29" s="44">
        <v>3.0</v>
      </c>
      <c r="F29" s="42">
        <f>IF(E29&gt;E31,1,0)</f>
        <v>0</v>
      </c>
      <c r="G29" s="43"/>
      <c r="H29" s="44"/>
      <c r="I29" s="30">
        <f>IF(H29&gt;H31,1,0)</f>
        <v>0</v>
      </c>
      <c r="J29" s="30">
        <f>IF(B29="",0,1)</f>
        <v>1</v>
      </c>
      <c r="K29" s="30">
        <f>IF(C29+F29=2,3,IF(C29+F29=1,1,0))</f>
        <v>0</v>
      </c>
      <c r="L29" s="30">
        <f>IF(K29=3,3,IF(I29+K29=2,2,IF(K29=1,1,0)))</f>
        <v>0</v>
      </c>
      <c r="M29" s="30">
        <f>B29+E29</f>
        <v>7</v>
      </c>
      <c r="N29" s="30">
        <f>C29+F29+I29</f>
        <v>0</v>
      </c>
      <c r="O29" s="30"/>
      <c r="P29" s="40" t="str">
        <f>AE13</f>
        <v>Kristen Cachia / Francesca Sciortino</v>
      </c>
      <c r="Q29" s="41">
        <v>4.0</v>
      </c>
      <c r="R29" s="42">
        <f>IF(Q29&gt;Q31,1,0)</f>
        <v>0</v>
      </c>
      <c r="S29" s="43"/>
      <c r="T29" s="41">
        <v>6.0</v>
      </c>
      <c r="U29" s="42">
        <f>IF(T29&gt;T31,1,0)</f>
        <v>1</v>
      </c>
      <c r="V29" s="43"/>
      <c r="W29" s="41">
        <v>8.0</v>
      </c>
      <c r="X29" s="30">
        <f>IF(W29&gt;W31,1,0)</f>
        <v>0</v>
      </c>
      <c r="Y29" s="30">
        <f>IF(Q29="",0,1)</f>
        <v>1</v>
      </c>
      <c r="Z29" s="30">
        <f>IF(R29+U29=2,3,IF(R29+U29=1,1,0))</f>
        <v>1</v>
      </c>
      <c r="AA29" s="30">
        <f>IF(Z29=3,3,IF(X29+Z29=2,2,IF(Z29=1,1,0)))</f>
        <v>1</v>
      </c>
      <c r="AB29" s="30">
        <f>Q29+T29</f>
        <v>10</v>
      </c>
      <c r="AC29" s="30">
        <f>R29+U29+X29</f>
        <v>1</v>
      </c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</row>
    <row r="30" ht="13.5" customHeight="1">
      <c r="A30" s="48" t="s">
        <v>110</v>
      </c>
      <c r="H30" s="49"/>
      <c r="I30" s="50"/>
      <c r="J30" s="30"/>
      <c r="K30" s="30"/>
      <c r="L30" s="30"/>
      <c r="M30" s="30"/>
      <c r="N30" s="30"/>
      <c r="O30" s="30"/>
      <c r="P30" s="48" t="s">
        <v>110</v>
      </c>
      <c r="W30" s="49"/>
      <c r="X30" s="5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56"/>
      <c r="AM30" s="30"/>
      <c r="AN30" s="30"/>
    </row>
    <row r="31" ht="13.5" customHeight="1">
      <c r="A31" s="51" t="str">
        <f>AE19</f>
        <v>Jayboy Lastimosa / Ceridwen Scerri</v>
      </c>
      <c r="B31" s="44">
        <v>6.0</v>
      </c>
      <c r="C31" s="52">
        <f>IF(B31&gt;B29,1,0)</f>
        <v>1</v>
      </c>
      <c r="D31" s="53"/>
      <c r="E31" s="44">
        <v>6.0</v>
      </c>
      <c r="F31" s="52">
        <f>IF(E31&gt;E29,1,0)</f>
        <v>1</v>
      </c>
      <c r="G31" s="53"/>
      <c r="H31" s="44"/>
      <c r="I31" s="30">
        <f>IF(H31&gt;H29,1,0)</f>
        <v>0</v>
      </c>
      <c r="J31" s="30">
        <f>IF(B31="",0,1)</f>
        <v>1</v>
      </c>
      <c r="K31" s="30">
        <f>IF(C31+F31=2,3,IF(C31+F31=1,1,0))</f>
        <v>3</v>
      </c>
      <c r="L31" s="30">
        <f>IF(K31=3,3,IF(I31+K31=2,2,IF(K31=1,1,0)))</f>
        <v>3</v>
      </c>
      <c r="M31" s="30">
        <f>B31+E31</f>
        <v>12</v>
      </c>
      <c r="N31" s="30">
        <f>C31+F31+I31</f>
        <v>2</v>
      </c>
      <c r="O31" s="30"/>
      <c r="P31" s="51" t="str">
        <f>AE15</f>
        <v>Luigi Porto / Vanessa Azzopardi</v>
      </c>
      <c r="Q31" s="41">
        <v>6.0</v>
      </c>
      <c r="R31" s="52">
        <f>IF(Q31&gt;Q29,1,0)</f>
        <v>1</v>
      </c>
      <c r="S31" s="53"/>
      <c r="T31" s="41">
        <v>3.0</v>
      </c>
      <c r="U31" s="52">
        <f>IF(T31&gt;T29,1,0)</f>
        <v>0</v>
      </c>
      <c r="V31" s="53"/>
      <c r="W31" s="41">
        <v>10.0</v>
      </c>
      <c r="X31" s="30">
        <f>IF(W31&gt;W29,1,0)</f>
        <v>1</v>
      </c>
      <c r="Y31" s="30">
        <f>IF(Q31="",0,1)</f>
        <v>1</v>
      </c>
      <c r="Z31" s="30">
        <f>IF(R31+U31=2,3,IF(R31+U31=1,1,0))</f>
        <v>1</v>
      </c>
      <c r="AA31" s="30">
        <f>IF(Z31=3,3,IF(X31+Z31=2,2,IF(Z31=1,1,0)))</f>
        <v>2</v>
      </c>
      <c r="AB31" s="30">
        <f>Q31+T31</f>
        <v>9</v>
      </c>
      <c r="AC31" s="30">
        <f>R31+U31+X31</f>
        <v>2</v>
      </c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6"/>
    </row>
    <row r="32" ht="13.5" customHeight="1">
      <c r="A32" s="30"/>
      <c r="B32" s="30"/>
      <c r="C32" s="30"/>
      <c r="D32" s="30"/>
      <c r="E32" s="36"/>
      <c r="F32" s="30"/>
      <c r="G32" s="30"/>
      <c r="H32" s="36"/>
      <c r="I32" s="30"/>
      <c r="J32" s="36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6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56"/>
      <c r="AM32" s="30"/>
      <c r="AN32" s="30"/>
    </row>
    <row r="33" ht="13.5" customHeight="1">
      <c r="A33" s="40" t="str">
        <f>AE13</f>
        <v>Kristen Cachia / Francesca Sciortino</v>
      </c>
      <c r="B33" s="44"/>
      <c r="C33" s="42">
        <f>IF(B33&gt;B35,1,0)</f>
        <v>0</v>
      </c>
      <c r="D33" s="43"/>
      <c r="E33" s="44"/>
      <c r="F33" s="42">
        <f>IF(E33&gt;E35,1,0)</f>
        <v>0</v>
      </c>
      <c r="G33" s="43"/>
      <c r="H33" s="44"/>
      <c r="I33" s="30">
        <f>IF(H33&gt;H35,1,0)</f>
        <v>0</v>
      </c>
      <c r="J33" s="30">
        <f>IF(B33="",0,1)</f>
        <v>0</v>
      </c>
      <c r="K33" s="30">
        <f>IF(C33+F33=2,3,IF(C33+F33=1,1,0))</f>
        <v>0</v>
      </c>
      <c r="L33" s="30">
        <f>IF(K33=3,3,IF(I33+K33=2,2,IF(K33=1,1,0)))</f>
        <v>0</v>
      </c>
      <c r="M33" s="30">
        <f>B33+E33</f>
        <v>0</v>
      </c>
      <c r="N33" s="30">
        <f>C33+F33+I33</f>
        <v>0</v>
      </c>
      <c r="O33" s="30"/>
      <c r="P33" s="40" t="str">
        <f>AE13</f>
        <v>Kristen Cachia / Francesca Sciortino</v>
      </c>
      <c r="Q33" s="44">
        <v>6.0</v>
      </c>
      <c r="R33" s="42">
        <f>IF(Q33&gt;Q35,1,0)</f>
        <v>1</v>
      </c>
      <c r="S33" s="43"/>
      <c r="T33" s="44">
        <v>6.0</v>
      </c>
      <c r="U33" s="42">
        <f>IF(T33&gt;T35,1,0)</f>
        <v>1</v>
      </c>
      <c r="V33" s="43"/>
      <c r="W33" s="44"/>
      <c r="X33" s="30">
        <f>IF(W33&gt;W35,1,0)</f>
        <v>0</v>
      </c>
      <c r="Y33" s="30">
        <f>IF(Q33="",0,1)</f>
        <v>1</v>
      </c>
      <c r="Z33" s="30">
        <f>IF(R33+U33=2,3,IF(R33+U33=1,1,0))</f>
        <v>3</v>
      </c>
      <c r="AA33" s="30">
        <f>IF(Z33=3,3,IF(X33+Z33=2,2,IF(Z33=1,1,0)))</f>
        <v>3</v>
      </c>
      <c r="AB33" s="30">
        <f>Q33+T33</f>
        <v>12</v>
      </c>
      <c r="AC33" s="30">
        <f>R33+U33+X33</f>
        <v>2</v>
      </c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</row>
    <row r="34" ht="13.5" customHeight="1">
      <c r="A34" s="48" t="s">
        <v>110</v>
      </c>
      <c r="H34" s="49"/>
      <c r="I34" s="50"/>
      <c r="J34" s="30"/>
      <c r="K34" s="30"/>
      <c r="L34" s="30"/>
      <c r="M34" s="30"/>
      <c r="N34" s="30"/>
      <c r="O34" s="30"/>
      <c r="P34" s="48" t="s">
        <v>110</v>
      </c>
      <c r="W34" s="49"/>
      <c r="X34" s="5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</row>
    <row r="35" ht="13.5" customHeight="1">
      <c r="A35" s="51" t="str">
        <f>AE17</f>
        <v>Cyril Lastimosa / Laureen Agius</v>
      </c>
      <c r="B35" s="44"/>
      <c r="C35" s="52">
        <f>IF(B35&gt;B33,1,0)</f>
        <v>0</v>
      </c>
      <c r="D35" s="53"/>
      <c r="E35" s="44"/>
      <c r="F35" s="52">
        <f>IF(E35&gt;E33,1,0)</f>
        <v>0</v>
      </c>
      <c r="G35" s="53"/>
      <c r="H35" s="44"/>
      <c r="I35" s="30">
        <f>IF(H35&gt;H33,1,0)</f>
        <v>0</v>
      </c>
      <c r="J35" s="30">
        <f>IF(B35="",0,1)</f>
        <v>0</v>
      </c>
      <c r="K35" s="30">
        <f>IF(C35+F35=2,3,IF(C35+F35=1,1,0))</f>
        <v>0</v>
      </c>
      <c r="L35" s="30">
        <f>IF(K35=3,3,IF(I35+K35=2,2,IF(K35=1,1,0)))</f>
        <v>0</v>
      </c>
      <c r="M35" s="30">
        <f>B35+E35</f>
        <v>0</v>
      </c>
      <c r="N35" s="30">
        <f>C35+F35+I35</f>
        <v>0</v>
      </c>
      <c r="O35" s="30"/>
      <c r="P35" s="51" t="str">
        <f>AE19</f>
        <v>Jayboy Lastimosa / Ceridwen Scerri</v>
      </c>
      <c r="Q35" s="44">
        <v>2.0</v>
      </c>
      <c r="R35" s="52">
        <f>IF(Q35&gt;Q33,1,0)</f>
        <v>0</v>
      </c>
      <c r="S35" s="53"/>
      <c r="T35" s="44">
        <v>1.0</v>
      </c>
      <c r="U35" s="52">
        <f>IF(T35&gt;T33,1,0)</f>
        <v>0</v>
      </c>
      <c r="V35" s="53"/>
      <c r="W35" s="44"/>
      <c r="X35" s="30">
        <f>IF(W35&gt;W33,1,0)</f>
        <v>0</v>
      </c>
      <c r="Y35" s="30">
        <f>IF(Q35="",0,1)</f>
        <v>1</v>
      </c>
      <c r="Z35" s="30">
        <f>IF(R35+U35=2,3,IF(R35+U35=1,1,0))</f>
        <v>0</v>
      </c>
      <c r="AA35" s="30">
        <f>IF(Z35=3,3,IF(X35+Z35=2,2,IF(Z35=1,1,0)))</f>
        <v>0</v>
      </c>
      <c r="AB35" s="30">
        <f>Q35+T35</f>
        <v>3</v>
      </c>
      <c r="AC35" s="30">
        <f>R35+U35+X35</f>
        <v>0</v>
      </c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</row>
    <row r="36" ht="13.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6"/>
      <c r="AI36" s="30"/>
      <c r="AJ36" s="30"/>
      <c r="AK36" s="36"/>
      <c r="AL36" s="30"/>
      <c r="AM36" s="30"/>
      <c r="AN36" s="30"/>
    </row>
    <row r="37" ht="13.5" customHeight="1">
      <c r="A37" s="40" t="str">
        <f>AE15</f>
        <v>Luigi Porto / Vanessa Azzopardi</v>
      </c>
      <c r="B37" s="44">
        <v>6.0</v>
      </c>
      <c r="C37" s="42">
        <f>IF(B37&gt;B39,1,0)</f>
        <v>1</v>
      </c>
      <c r="D37" s="43"/>
      <c r="E37" s="44">
        <v>6.0</v>
      </c>
      <c r="F37" s="42">
        <f>IF(E37&gt;E39,1,0)</f>
        <v>0</v>
      </c>
      <c r="G37" s="43"/>
      <c r="H37" s="44">
        <v>7.0</v>
      </c>
      <c r="I37" s="30">
        <f>IF(H37&gt;H39,1,0)</f>
        <v>0</v>
      </c>
      <c r="J37" s="30">
        <f>IF(B37="",0,1)</f>
        <v>1</v>
      </c>
      <c r="K37" s="30">
        <f>IF(C37+F37=2,3,IF(C37+F37=1,1,0))</f>
        <v>1</v>
      </c>
      <c r="L37" s="30">
        <f>IF(K37=3,3,IF(I37+K37=2,2,IF(K37=1,1,0)))</f>
        <v>1</v>
      </c>
      <c r="M37" s="30">
        <f>B37+E37</f>
        <v>12</v>
      </c>
      <c r="N37" s="30">
        <f>C37+F37+I37</f>
        <v>1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6"/>
      <c r="AL37" s="30"/>
      <c r="AM37" s="30"/>
      <c r="AN37" s="30"/>
    </row>
    <row r="38" ht="13.5" customHeight="1">
      <c r="A38" s="48" t="s">
        <v>110</v>
      </c>
      <c r="H38" s="49"/>
      <c r="I38" s="5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57"/>
      <c r="AK38" s="30"/>
      <c r="AL38" s="30"/>
      <c r="AM38" s="30"/>
      <c r="AN38" s="30"/>
    </row>
    <row r="39" ht="13.5" customHeight="1">
      <c r="A39" s="51" t="str">
        <f>AE17</f>
        <v>Cyril Lastimosa / Laureen Agius</v>
      </c>
      <c r="B39" s="44">
        <v>3.0</v>
      </c>
      <c r="C39" s="52">
        <f>IF(B39&gt;B37,1,0)</f>
        <v>0</v>
      </c>
      <c r="D39" s="53"/>
      <c r="E39" s="44">
        <v>7.0</v>
      </c>
      <c r="F39" s="52">
        <f>IF(E39&gt;E37,1,0)</f>
        <v>1</v>
      </c>
      <c r="G39" s="53"/>
      <c r="H39" s="44">
        <v>10.0</v>
      </c>
      <c r="I39" s="30">
        <f>IF(H39&gt;H37,1,0)</f>
        <v>1</v>
      </c>
      <c r="J39" s="30">
        <f>IF(B39="",0,1)</f>
        <v>1</v>
      </c>
      <c r="K39" s="30">
        <f>IF(C39+F39=2,3,IF(C39+F39=1,1,0))</f>
        <v>1</v>
      </c>
      <c r="L39" s="30">
        <f>IF(K39=3,3,IF(I39+K39=2,2,IF(K39=1,1,0)))</f>
        <v>2</v>
      </c>
      <c r="M39" s="30">
        <f>B39+E39</f>
        <v>10</v>
      </c>
      <c r="N39" s="30">
        <f>C39+F39+I39</f>
        <v>2</v>
      </c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</row>
    <row r="40" ht="13.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</row>
    <row r="41" ht="13.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</row>
    <row r="42" ht="13.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57"/>
      <c r="AK42" s="30"/>
      <c r="AL42" s="30"/>
      <c r="AM42" s="30"/>
      <c r="AN42" s="30"/>
    </row>
    <row r="43" ht="13.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</row>
    <row r="44" ht="13.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</row>
    <row r="45" ht="13.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</row>
    <row r="46" ht="13.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</row>
    <row r="47" ht="13.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57"/>
      <c r="AK47" s="30"/>
      <c r="AL47" s="36"/>
      <c r="AM47" s="30"/>
      <c r="AN47" s="30"/>
    </row>
    <row r="48" ht="13.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</row>
    <row r="49" ht="13.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</row>
    <row r="50" ht="13.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ht="13.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</row>
    <row r="52" ht="13.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57"/>
      <c r="AK52" s="30"/>
      <c r="AL52" s="30"/>
      <c r="AM52" s="30"/>
      <c r="AN52" s="36"/>
    </row>
    <row r="53" ht="13.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ht="13.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ht="13.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</row>
    <row r="56" ht="13.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6"/>
      <c r="AI56" s="30"/>
      <c r="AJ56" s="30"/>
      <c r="AK56" s="36"/>
      <c r="AL56" s="30"/>
      <c r="AM56" s="30"/>
      <c r="AN56" s="30"/>
    </row>
    <row r="57" ht="13.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ht="13.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</row>
    <row r="59" ht="13.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ht="13.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</row>
    <row r="61" ht="13.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</row>
    <row r="62" ht="13.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ht="13.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ht="13.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ht="13.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ht="13.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ht="13.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</row>
    <row r="68" ht="13.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ht="13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</row>
    <row r="70" ht="13.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</row>
    <row r="71" ht="13.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</row>
    <row r="72" ht="13.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</row>
    <row r="73" ht="13.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</row>
    <row r="74" ht="13.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</row>
    <row r="75" ht="13.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</row>
    <row r="76" ht="13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</row>
    <row r="77" ht="13.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</row>
    <row r="78" ht="13.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</row>
    <row r="79" ht="13.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</row>
    <row r="80" ht="13.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</row>
    <row r="81" ht="13.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</row>
    <row r="82" ht="13.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</row>
    <row r="83" ht="13.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</row>
    <row r="84" ht="13.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</row>
    <row r="85" ht="13.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</row>
    <row r="86" ht="13.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</row>
    <row r="87" ht="13.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</row>
    <row r="88" ht="13.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</row>
    <row r="89" ht="13.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</row>
    <row r="90" ht="13.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</row>
    <row r="91" ht="13.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</row>
    <row r="92" ht="13.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</row>
    <row r="93" ht="13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</row>
    <row r="94" ht="13.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</row>
    <row r="95" ht="13.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</row>
    <row r="96" ht="13.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</row>
    <row r="97" ht="13.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</row>
    <row r="98" ht="13.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</row>
    <row r="99" ht="13.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</row>
    <row r="100" ht="13.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</row>
    <row r="101" ht="13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</row>
    <row r="102" ht="13.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</row>
    <row r="103" ht="13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</row>
    <row r="104" ht="13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</row>
    <row r="105" ht="13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</row>
    <row r="106" ht="13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6"/>
      <c r="R106" s="36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</row>
    <row r="107" ht="13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</row>
    <row r="108" ht="13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</row>
    <row r="109" ht="13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</row>
    <row r="110" ht="13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</row>
    <row r="111" ht="13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</row>
    <row r="112" ht="13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</row>
    <row r="113" ht="13.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</row>
    <row r="114" ht="13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</row>
    <row r="115" ht="13.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</row>
    <row r="116" ht="13.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</row>
    <row r="117" ht="13.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</row>
    <row r="118" ht="13.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</row>
    <row r="119" ht="13.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</row>
    <row r="120" ht="13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</row>
    <row r="121" ht="13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</row>
    <row r="122" ht="13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</row>
    <row r="123" ht="13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</row>
    <row r="124" ht="13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</row>
    <row r="125" ht="13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</row>
    <row r="126" ht="13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</row>
    <row r="127" ht="13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</row>
    <row r="128" ht="13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</row>
    <row r="129" ht="13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</row>
    <row r="130" ht="13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</row>
    <row r="131" ht="13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</row>
    <row r="132" ht="13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</row>
    <row r="133" ht="13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</row>
    <row r="134" ht="13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</row>
    <row r="135" ht="13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</row>
    <row r="136" ht="13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</row>
    <row r="137" ht="13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</row>
    <row r="138" ht="13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</row>
    <row r="139" ht="13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</row>
    <row r="140" ht="13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</row>
    <row r="141" ht="13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</row>
    <row r="142" ht="13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</row>
    <row r="143" ht="13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</row>
    <row r="144" ht="13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ht="13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ht="13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</row>
    <row r="147" ht="13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</row>
    <row r="148" ht="13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</row>
    <row r="149" ht="13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</row>
    <row r="150" ht="13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</row>
    <row r="151" ht="13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</row>
    <row r="152" ht="13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</row>
    <row r="153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</row>
    <row r="154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</row>
    <row r="155" ht="13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</row>
    <row r="156" ht="13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</row>
    <row r="157" ht="13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</row>
    <row r="158" ht="13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</row>
    <row r="159" ht="13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</row>
    <row r="160" ht="13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</row>
    <row r="161" ht="13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</row>
    <row r="162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</row>
    <row r="163" ht="13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</row>
    <row r="164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</row>
    <row r="165" ht="13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</row>
    <row r="166" ht="13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</row>
    <row r="167" ht="13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</row>
    <row r="168" ht="13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  <row r="169" ht="13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</row>
    <row r="170" ht="13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</row>
    <row r="171" ht="13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</row>
    <row r="172" ht="13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</row>
    <row r="173" ht="13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</row>
    <row r="174" ht="13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</row>
    <row r="175" ht="13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</row>
    <row r="176" ht="13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</row>
    <row r="177" ht="13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</row>
    <row r="178" ht="13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</row>
    <row r="179" ht="13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</row>
    <row r="180" ht="13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</row>
    <row r="181" ht="13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</row>
    <row r="182" ht="13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</row>
    <row r="183" ht="13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</row>
    <row r="184" ht="13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</row>
    <row r="185" ht="13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</row>
    <row r="186" ht="13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</row>
    <row r="187" ht="13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</row>
    <row r="188" ht="13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</row>
    <row r="189" ht="13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</row>
    <row r="190" ht="13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</row>
    <row r="191" ht="13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</row>
    <row r="192" ht="13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</row>
    <row r="193" ht="13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</row>
    <row r="194" ht="13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</row>
    <row r="195" ht="13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</row>
    <row r="196" ht="13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</row>
    <row r="197" ht="13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</row>
    <row r="198" ht="13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</row>
    <row r="199" ht="13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</row>
    <row r="200" ht="13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</row>
    <row r="201" ht="13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</row>
    <row r="202" ht="13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</row>
    <row r="203" ht="13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</row>
    <row r="204" ht="13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</row>
    <row r="205" ht="13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</row>
    <row r="206" ht="13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</row>
    <row r="207" ht="13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</row>
    <row r="208" ht="13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</row>
    <row r="209" ht="13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</row>
    <row r="210" ht="13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</row>
    <row r="211" ht="13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</row>
    <row r="212" ht="13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</row>
    <row r="213" ht="13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</row>
    <row r="214" ht="13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</row>
    <row r="215" ht="13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</row>
    <row r="216" ht="13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</row>
    <row r="217" ht="13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</row>
    <row r="218" ht="13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</row>
    <row r="219" ht="13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</row>
    <row r="220" ht="13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</row>
    <row r="221" ht="13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</row>
    <row r="222" ht="13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</row>
    <row r="223" ht="13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</row>
    <row r="224" ht="13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</row>
    <row r="225" ht="13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</row>
    <row r="226" ht="13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</row>
    <row r="227" ht="13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</row>
    <row r="228" ht="13.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</row>
    <row r="229" ht="13.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</row>
    <row r="230" ht="13.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</row>
    <row r="231" ht="13.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</row>
    <row r="232" ht="13.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</row>
    <row r="233" ht="13.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</row>
    <row r="234" ht="13.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</row>
    <row r="235" ht="13.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</row>
    <row r="236" ht="13.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</row>
    <row r="237" ht="13.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</row>
    <row r="238" ht="13.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</row>
    <row r="239" ht="13.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A34:H34"/>
    <mergeCell ref="A38:H38"/>
    <mergeCell ref="AE25:AI25"/>
    <mergeCell ref="AE26:AI26"/>
    <mergeCell ref="P30:W30"/>
    <mergeCell ref="P34:W34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1.0" footer="0.0" header="0.0" left="0.75" right="0.75" top="1.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8.63"/>
    <col customWidth="1" min="16" max="16" width="45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45.63"/>
    <col customWidth="1" min="32" max="35" width="8.63"/>
    <col customWidth="1" hidden="1" min="36" max="36" width="9.38"/>
    <col customWidth="1" hidden="1" min="37" max="37" width="8.0"/>
    <col customWidth="1" hidden="1" min="38" max="38" width="41.13"/>
  </cols>
  <sheetData>
    <row r="1" ht="21.0" customHeight="1">
      <c r="A1" s="1" t="s">
        <v>0</v>
      </c>
      <c r="AJ1" s="4"/>
      <c r="AK1" s="4"/>
      <c r="AL1" s="4"/>
    </row>
    <row r="2" ht="21.0" customHeight="1">
      <c r="AJ2" s="4"/>
      <c r="AK2" s="4"/>
      <c r="AL2" s="4"/>
    </row>
    <row r="3" ht="13.5" customHeight="1">
      <c r="A3" s="2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3.5" customHeight="1">
      <c r="A5" s="77" t="s">
        <v>49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9"/>
      <c r="AJ5" s="30"/>
      <c r="AK5" s="30"/>
      <c r="AL5" s="30"/>
    </row>
    <row r="6" ht="13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</row>
    <row r="7">
      <c r="A7" s="78" t="s">
        <v>88</v>
      </c>
      <c r="B7" s="79" t="s">
        <v>89</v>
      </c>
      <c r="C7" s="33"/>
      <c r="D7" s="33"/>
      <c r="E7" s="8"/>
      <c r="F7" s="80"/>
      <c r="G7" s="81"/>
      <c r="H7" s="78" t="s">
        <v>90</v>
      </c>
      <c r="I7" s="30"/>
      <c r="J7" s="30"/>
      <c r="K7" s="30"/>
      <c r="L7" s="30"/>
      <c r="M7" s="36"/>
      <c r="N7" s="36"/>
      <c r="O7" s="36"/>
      <c r="P7" s="78" t="s">
        <v>88</v>
      </c>
      <c r="Q7" s="79" t="s">
        <v>89</v>
      </c>
      <c r="R7" s="33"/>
      <c r="S7" s="33"/>
      <c r="T7" s="8"/>
      <c r="U7" s="80"/>
      <c r="V7" s="81"/>
      <c r="W7" s="78" t="s">
        <v>90</v>
      </c>
      <c r="X7" s="30"/>
      <c r="Y7" s="36"/>
      <c r="Z7" s="36"/>
      <c r="AA7" s="36"/>
      <c r="AB7" s="36"/>
      <c r="AC7" s="36"/>
      <c r="AD7" s="36"/>
      <c r="AE7" s="78" t="s">
        <v>91</v>
      </c>
      <c r="AF7" s="78" t="s">
        <v>92</v>
      </c>
      <c r="AG7" s="78" t="s">
        <v>93</v>
      </c>
      <c r="AH7" s="78" t="s">
        <v>94</v>
      </c>
      <c r="AI7" s="78" t="s">
        <v>95</v>
      </c>
      <c r="AJ7" s="36"/>
      <c r="AK7" s="36"/>
      <c r="AL7" s="30"/>
    </row>
    <row r="8" hidden="1">
      <c r="A8" s="30"/>
      <c r="B8" s="37" t="s">
        <v>96</v>
      </c>
      <c r="C8" s="37" t="s">
        <v>97</v>
      </c>
      <c r="D8" s="37"/>
      <c r="E8" s="37" t="s">
        <v>96</v>
      </c>
      <c r="F8" s="37" t="s">
        <v>98</v>
      </c>
      <c r="G8" s="37"/>
      <c r="H8" s="37" t="s">
        <v>96</v>
      </c>
      <c r="I8" s="37" t="s">
        <v>99</v>
      </c>
      <c r="J8" s="37" t="s">
        <v>100</v>
      </c>
      <c r="K8" s="37" t="s">
        <v>101</v>
      </c>
      <c r="L8" s="37" t="s">
        <v>102</v>
      </c>
      <c r="M8" s="37" t="s">
        <v>103</v>
      </c>
      <c r="N8" s="37" t="s">
        <v>104</v>
      </c>
      <c r="O8" s="30"/>
      <c r="P8" s="30"/>
      <c r="Q8" s="37" t="s">
        <v>96</v>
      </c>
      <c r="R8" s="37" t="s">
        <v>97</v>
      </c>
      <c r="S8" s="37"/>
      <c r="T8" s="37" t="s">
        <v>96</v>
      </c>
      <c r="U8" s="37" t="s">
        <v>98</v>
      </c>
      <c r="V8" s="37"/>
      <c r="W8" s="37" t="s">
        <v>96</v>
      </c>
      <c r="X8" s="37" t="s">
        <v>99</v>
      </c>
      <c r="Y8" s="37" t="s">
        <v>100</v>
      </c>
      <c r="Z8" s="37" t="s">
        <v>101</v>
      </c>
      <c r="AA8" s="37" t="s">
        <v>102</v>
      </c>
      <c r="AB8" s="37" t="s">
        <v>103</v>
      </c>
      <c r="AC8" s="37" t="s">
        <v>104</v>
      </c>
      <c r="AD8" s="30"/>
      <c r="AE8" s="36"/>
      <c r="AF8" s="36"/>
      <c r="AG8" s="36"/>
      <c r="AH8" s="36"/>
      <c r="AI8" s="36"/>
      <c r="AJ8" s="37" t="s">
        <v>105</v>
      </c>
      <c r="AK8" s="38" t="s">
        <v>107</v>
      </c>
      <c r="AL8" s="39" t="s">
        <v>108</v>
      </c>
    </row>
    <row r="9" ht="13.5" customHeight="1">
      <c r="A9" s="40" t="str">
        <f>AE9</f>
        <v>Daniel Farrugia / Diane Farrugia</v>
      </c>
      <c r="B9" s="44">
        <v>6.0</v>
      </c>
      <c r="C9" s="42">
        <f>IF(B9&gt;B11,1,0)</f>
        <v>1</v>
      </c>
      <c r="D9" s="43"/>
      <c r="E9" s="44">
        <v>6.0</v>
      </c>
      <c r="F9" s="42">
        <f>IF(E9&gt;E11,1,0)</f>
        <v>1</v>
      </c>
      <c r="G9" s="43"/>
      <c r="H9" s="44"/>
      <c r="I9" s="30">
        <f>IF(H9&gt;H11,1,0)</f>
        <v>0</v>
      </c>
      <c r="J9" s="30">
        <f>IF(B9="",0,1)</f>
        <v>1</v>
      </c>
      <c r="K9" s="30">
        <f>IF(C9+F9=2,3,IF(C9+F9=1,1,0))</f>
        <v>3</v>
      </c>
      <c r="L9" s="30">
        <f>IF(K9=3,3,IF(I9+K9=2,2,IF(K9=1,1,0)))</f>
        <v>3</v>
      </c>
      <c r="M9" s="30">
        <f>B9+E9</f>
        <v>12</v>
      </c>
      <c r="N9" s="30">
        <f>C9+F9+I9</f>
        <v>2</v>
      </c>
      <c r="O9" s="30"/>
      <c r="P9" s="40" t="str">
        <f>AE9</f>
        <v>Daniel Farrugia / Diane Farrugia</v>
      </c>
      <c r="Q9" s="44">
        <v>6.0</v>
      </c>
      <c r="R9" s="42">
        <f>IF(Q9&gt;Q11,1,0)</f>
        <v>1</v>
      </c>
      <c r="S9" s="43"/>
      <c r="T9" s="44">
        <v>6.0</v>
      </c>
      <c r="U9" s="42">
        <f>IF(T9&gt;T11,1,0)</f>
        <v>1</v>
      </c>
      <c r="V9" s="43"/>
      <c r="W9" s="44"/>
      <c r="X9" s="30">
        <f>IF(W9&gt;W11,1,0)</f>
        <v>0</v>
      </c>
      <c r="Y9" s="30">
        <f>IF(Q9="",0,1)</f>
        <v>1</v>
      </c>
      <c r="Z9" s="30">
        <f>IF(R9+U9=2,3,IF(R9+U9=1,1,0))</f>
        <v>3</v>
      </c>
      <c r="AA9" s="30">
        <f>IF(Z9=3,3,IF(X9+Z9=2,2,IF(Z9=1,1,0)))</f>
        <v>3</v>
      </c>
      <c r="AB9" s="30">
        <f>Q9+T9</f>
        <v>12</v>
      </c>
      <c r="AC9" s="30">
        <f>R9+U9+X9</f>
        <v>2</v>
      </c>
      <c r="AD9" s="30"/>
      <c r="AE9" s="82" t="str">
        <f>Players!B36&amp; " / " &amp;Players!C36</f>
        <v>Daniel Farrugia / Diane Farrugia</v>
      </c>
      <c r="AF9" s="46">
        <f>J9+Y9+J13+Y13+J17</f>
        <v>5</v>
      </c>
      <c r="AG9" s="46">
        <f t="shared" ref="AG9:AI9" si="1">L9+AA9+L13+AA13+L17</f>
        <v>15</v>
      </c>
      <c r="AH9" s="46">
        <f t="shared" si="1"/>
        <v>60</v>
      </c>
      <c r="AI9" s="47">
        <f t="shared" si="1"/>
        <v>10</v>
      </c>
      <c r="AJ9" s="30">
        <f>MAX(AG9:AG19)</f>
        <v>15</v>
      </c>
      <c r="AK9" s="30">
        <f>SUM(AF9:AF19)</f>
        <v>30</v>
      </c>
      <c r="AL9" s="30" t="str">
        <f>IF(AG9=$AJ$9,AE9,IF(AG11=$AJ$9,AE11,IF(AG13=$AJ$9,AE13,IF(AG15=$AJ$9,AE15,IF(AG17=$AJ$9,AE17,IF(AG19=$AJ$9,AE19,""))))))</f>
        <v>Daniel Farrugia / Diane Farrugia</v>
      </c>
    </row>
    <row r="10" ht="13.5" customHeight="1">
      <c r="A10" s="48" t="s">
        <v>110</v>
      </c>
      <c r="H10" s="49"/>
      <c r="I10" s="50"/>
      <c r="J10" s="30"/>
      <c r="K10" s="30"/>
      <c r="L10" s="30"/>
      <c r="M10" s="30"/>
      <c r="N10" s="30"/>
      <c r="O10" s="30"/>
      <c r="P10" s="48" t="s">
        <v>110</v>
      </c>
      <c r="W10" s="49"/>
      <c r="X10" s="5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6"/>
      <c r="AL10" s="30"/>
    </row>
    <row r="11" ht="13.5" customHeight="1">
      <c r="A11" s="51" t="str">
        <f>AE11</f>
        <v>David Camilleri / Emma Camilleri</v>
      </c>
      <c r="B11" s="44">
        <v>1.0</v>
      </c>
      <c r="C11" s="52">
        <f>IF(B11&gt;B9,1,0)</f>
        <v>0</v>
      </c>
      <c r="D11" s="53"/>
      <c r="E11" s="44">
        <v>2.0</v>
      </c>
      <c r="F11" s="52">
        <f>IF(E11&gt;E9,1,0)</f>
        <v>0</v>
      </c>
      <c r="G11" s="53"/>
      <c r="H11" s="44"/>
      <c r="I11" s="30">
        <f>IF(H11&gt;H9,1,0)</f>
        <v>0</v>
      </c>
      <c r="J11" s="30">
        <f>IF(B11="",0,1)</f>
        <v>1</v>
      </c>
      <c r="K11" s="30">
        <f>IF(C11+F11=2,3,IF(C11+F11=1,1,0))</f>
        <v>0</v>
      </c>
      <c r="L11" s="30">
        <f>IF(K11=3,3,IF(I11+K11=2,2,IF(K11=1,1,0)))</f>
        <v>0</v>
      </c>
      <c r="M11" s="30">
        <f>B11+E11</f>
        <v>3</v>
      </c>
      <c r="N11" s="30">
        <f>C11+F11+I11</f>
        <v>0</v>
      </c>
      <c r="O11" s="30"/>
      <c r="P11" s="51" t="str">
        <f>AE13</f>
        <v>Maurice Borg / Mary Borg</v>
      </c>
      <c r="Q11" s="44">
        <v>1.0</v>
      </c>
      <c r="R11" s="52">
        <f>IF(Q11&gt;Q9,1,0)</f>
        <v>0</v>
      </c>
      <c r="S11" s="53"/>
      <c r="T11" s="44">
        <v>2.0</v>
      </c>
      <c r="U11" s="52">
        <f>IF(T11&gt;T9,1,0)</f>
        <v>0</v>
      </c>
      <c r="V11" s="53"/>
      <c r="W11" s="44"/>
      <c r="X11" s="30">
        <f>IF(W11&gt;W9,1,0)</f>
        <v>0</v>
      </c>
      <c r="Y11" s="30">
        <f>IF(Q11="",0,1)</f>
        <v>1</v>
      </c>
      <c r="Z11" s="30">
        <f>IF(R11+U11=2,3,IF(R11+U11=1,1,0))</f>
        <v>0</v>
      </c>
      <c r="AA11" s="30">
        <f>IF(Z11=3,3,IF(X11+Z11=2,2,IF(Z11=1,1,0)))</f>
        <v>0</v>
      </c>
      <c r="AB11" s="30">
        <f>Q11+T11</f>
        <v>3</v>
      </c>
      <c r="AC11" s="30">
        <f>R11+U11+X11</f>
        <v>0</v>
      </c>
      <c r="AD11" s="30"/>
      <c r="AE11" s="82" t="str">
        <f>Players!B37&amp; " / " &amp;Players!C37</f>
        <v>David Camilleri / Emma Camilleri</v>
      </c>
      <c r="AF11" s="46">
        <f>J11+Y25+J25+Y21+J21</f>
        <v>5</v>
      </c>
      <c r="AG11" s="46">
        <f t="shared" ref="AG11:AI11" si="2">L11+AA25+L25+AA21+L21</f>
        <v>6</v>
      </c>
      <c r="AH11" s="46">
        <f t="shared" si="2"/>
        <v>43</v>
      </c>
      <c r="AI11" s="47">
        <f t="shared" si="2"/>
        <v>5</v>
      </c>
      <c r="AJ11" s="36"/>
      <c r="AK11" s="36"/>
      <c r="AL11" s="30"/>
    </row>
    <row r="12" ht="13.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6"/>
      <c r="AG12" s="36"/>
      <c r="AH12" s="36"/>
      <c r="AI12" s="36"/>
      <c r="AJ12" s="36"/>
      <c r="AK12" s="36"/>
      <c r="AL12" s="30"/>
    </row>
    <row r="13" ht="13.5" customHeight="1">
      <c r="A13" s="40" t="str">
        <f>AE9</f>
        <v>Daniel Farrugia / Diane Farrugia</v>
      </c>
      <c r="B13" s="44">
        <v>6.0</v>
      </c>
      <c r="C13" s="42">
        <f>IF(B13&gt;B15,1,0)</f>
        <v>1</v>
      </c>
      <c r="D13" s="43"/>
      <c r="E13" s="44">
        <v>6.0</v>
      </c>
      <c r="F13" s="42">
        <f>IF(E13&gt;E15,1,0)</f>
        <v>1</v>
      </c>
      <c r="G13" s="43"/>
      <c r="H13" s="44"/>
      <c r="I13" s="30">
        <f>IF(H13&gt;H15,1,0)</f>
        <v>0</v>
      </c>
      <c r="J13" s="30">
        <f>IF(B13="",0,1)</f>
        <v>1</v>
      </c>
      <c r="K13" s="30">
        <f>IF(C13+F13=2,3,IF(C13+F13=1,1,0))</f>
        <v>3</v>
      </c>
      <c r="L13" s="30">
        <f>IF(K13=3,3,IF(I13+K13=2,2,IF(K13=1,1,0)))</f>
        <v>3</v>
      </c>
      <c r="M13" s="30">
        <f>B13+E13</f>
        <v>12</v>
      </c>
      <c r="N13" s="30">
        <f>C13+F13+I13</f>
        <v>2</v>
      </c>
      <c r="O13" s="30"/>
      <c r="P13" s="40" t="str">
        <f>AE9</f>
        <v>Daniel Farrugia / Diane Farrugia</v>
      </c>
      <c r="Q13" s="41">
        <v>6.0</v>
      </c>
      <c r="R13" s="42">
        <f>IF(Q13&gt;Q15,1,0)</f>
        <v>1</v>
      </c>
      <c r="S13" s="43"/>
      <c r="T13" s="41">
        <v>6.0</v>
      </c>
      <c r="U13" s="42">
        <f>IF(T13&gt;T15,1,0)</f>
        <v>1</v>
      </c>
      <c r="V13" s="43"/>
      <c r="W13" s="44"/>
      <c r="X13" s="30">
        <f>IF(W13&gt;W15,1,0)</f>
        <v>0</v>
      </c>
      <c r="Y13" s="30">
        <f>IF(Q13="",0,1)</f>
        <v>1</v>
      </c>
      <c r="Z13" s="30">
        <f>IF(R13+U13=2,3,IF(R13+U13=1,1,0))</f>
        <v>3</v>
      </c>
      <c r="AA13" s="30">
        <f>IF(Z13=3,3,IF(X13+Z13=2,2,IF(Z13=1,1,0)))</f>
        <v>3</v>
      </c>
      <c r="AB13" s="30">
        <f>Q13+T13</f>
        <v>12</v>
      </c>
      <c r="AC13" s="30">
        <f>R13+U13+X13</f>
        <v>2</v>
      </c>
      <c r="AD13" s="30"/>
      <c r="AE13" s="82" t="str">
        <f>Players!B38&amp; " / " &amp;Players!C38</f>
        <v>Maurice Borg / Mary Borg</v>
      </c>
      <c r="AF13" s="46">
        <f>Y29+Y11+Y33+J33+J23</f>
        <v>5</v>
      </c>
      <c r="AG13" s="46">
        <f t="shared" ref="AG13:AI13" si="3">AA29+AA11+AA33+L33+L23</f>
        <v>9</v>
      </c>
      <c r="AH13" s="46">
        <f t="shared" si="3"/>
        <v>51</v>
      </c>
      <c r="AI13" s="47">
        <f t="shared" si="3"/>
        <v>7</v>
      </c>
      <c r="AJ13" s="36"/>
      <c r="AK13" s="36"/>
      <c r="AL13" s="30"/>
    </row>
    <row r="14" ht="13.5" customHeight="1">
      <c r="A14" s="48" t="s">
        <v>110</v>
      </c>
      <c r="H14" s="49"/>
      <c r="I14" s="50"/>
      <c r="J14" s="30"/>
      <c r="K14" s="30"/>
      <c r="L14" s="30"/>
      <c r="M14" s="30"/>
      <c r="N14" s="30"/>
      <c r="O14" s="30"/>
      <c r="P14" s="48" t="s">
        <v>110</v>
      </c>
      <c r="W14" s="49"/>
      <c r="X14" s="50"/>
      <c r="Y14" s="30"/>
      <c r="Z14" s="30"/>
      <c r="AA14" s="30"/>
      <c r="AB14" s="30"/>
      <c r="AC14" s="30"/>
      <c r="AD14" s="30"/>
      <c r="AE14" s="30"/>
      <c r="AF14" s="36"/>
      <c r="AG14" s="36"/>
      <c r="AH14" s="36"/>
      <c r="AI14" s="36"/>
      <c r="AJ14" s="36"/>
      <c r="AK14" s="36"/>
      <c r="AL14" s="30"/>
    </row>
    <row r="15" ht="13.5" customHeight="1">
      <c r="A15" s="51" t="str">
        <f>AE15</f>
        <v>Robert Attard / Silvana Portelli</v>
      </c>
      <c r="B15" s="44">
        <v>2.0</v>
      </c>
      <c r="C15" s="52">
        <f>IF(B15&gt;B13,1,0)</f>
        <v>0</v>
      </c>
      <c r="D15" s="53"/>
      <c r="E15" s="44">
        <v>2.0</v>
      </c>
      <c r="F15" s="52">
        <f>IF(E15&gt;E13,1,0)</f>
        <v>0</v>
      </c>
      <c r="G15" s="53"/>
      <c r="H15" s="44"/>
      <c r="I15" s="30">
        <f>IF(H15&gt;H13,1,0)</f>
        <v>0</v>
      </c>
      <c r="J15" s="30">
        <f>IF(B15="",0,1)</f>
        <v>1</v>
      </c>
      <c r="K15" s="30">
        <f>IF(C15+F15=2,3,IF(C15+F15=1,1,0))</f>
        <v>0</v>
      </c>
      <c r="L15" s="30">
        <f>IF(K15=3,3,IF(I15+K15=2,2,IF(K15=1,1,0)))</f>
        <v>0</v>
      </c>
      <c r="M15" s="30">
        <f>B15+E15</f>
        <v>4</v>
      </c>
      <c r="N15" s="30">
        <f>C15+F15+I15</f>
        <v>0</v>
      </c>
      <c r="O15" s="30"/>
      <c r="P15" s="51" t="str">
        <f>AE17</f>
        <v>JP Sciberras / Brenda Baldacchino</v>
      </c>
      <c r="Q15" s="41">
        <v>2.0</v>
      </c>
      <c r="R15" s="52">
        <f>IF(Q15&gt;Q13,1,0)</f>
        <v>0</v>
      </c>
      <c r="S15" s="53"/>
      <c r="T15" s="41">
        <v>1.0</v>
      </c>
      <c r="U15" s="52">
        <f>IF(T15&gt;T13,1,0)</f>
        <v>0</v>
      </c>
      <c r="V15" s="53"/>
      <c r="W15" s="44"/>
      <c r="X15" s="30">
        <f>IF(W15&gt;W13,1,0)</f>
        <v>0</v>
      </c>
      <c r="Y15" s="30">
        <f>IF(Q15="",0,1)</f>
        <v>1</v>
      </c>
      <c r="Z15" s="30">
        <f>IF(R15+U15=2,3,IF(R15+U15=1,1,0))</f>
        <v>0</v>
      </c>
      <c r="AA15" s="30">
        <f>IF(Z15=3,3,IF(X15+Z15=2,2,IF(Z15=1,1,0)))</f>
        <v>0</v>
      </c>
      <c r="AB15" s="30">
        <f>Q15+T15</f>
        <v>3</v>
      </c>
      <c r="AC15" s="30">
        <f>R15+U15+X15</f>
        <v>0</v>
      </c>
      <c r="AD15" s="30"/>
      <c r="AE15" s="82" t="str">
        <f>Players!B39&amp; " / " &amp;Players!C39</f>
        <v>Robert Attard / Silvana Portelli</v>
      </c>
      <c r="AF15" s="46">
        <f>Y31+J37+J15+Y23+J29</f>
        <v>5</v>
      </c>
      <c r="AG15" s="46">
        <f t="shared" ref="AG15:AI15" si="4">AA31+L37+L15+AA23+L29</f>
        <v>8</v>
      </c>
      <c r="AH15" s="46">
        <f t="shared" si="4"/>
        <v>37</v>
      </c>
      <c r="AI15" s="47">
        <f t="shared" si="4"/>
        <v>6</v>
      </c>
      <c r="AJ15" s="36"/>
      <c r="AK15" s="36"/>
      <c r="AL15" s="30"/>
    </row>
    <row r="16" ht="13.5" customHeight="1">
      <c r="A16" s="30"/>
      <c r="B16" s="3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6"/>
      <c r="AG16" s="36"/>
      <c r="AH16" s="36"/>
      <c r="AI16" s="36"/>
      <c r="AJ16" s="36"/>
      <c r="AK16" s="36"/>
      <c r="AL16" s="30"/>
    </row>
    <row r="17" ht="13.5" customHeight="1">
      <c r="A17" s="40" t="str">
        <f>AE9</f>
        <v>Daniel Farrugia / Diane Farrugia</v>
      </c>
      <c r="B17" s="44">
        <v>6.0</v>
      </c>
      <c r="C17" s="42">
        <f>IF(B17&gt;B19,1,0)</f>
        <v>1</v>
      </c>
      <c r="D17" s="43"/>
      <c r="E17" s="44">
        <v>6.0</v>
      </c>
      <c r="F17" s="42">
        <f>IF(E17&gt;E19,1,0)</f>
        <v>1</v>
      </c>
      <c r="G17" s="43"/>
      <c r="H17" s="44"/>
      <c r="I17" s="30">
        <f>IF(H17&gt;H19,1,0)</f>
        <v>0</v>
      </c>
      <c r="J17" s="30">
        <f>IF(B17="",0,1)</f>
        <v>1</v>
      </c>
      <c r="K17" s="30">
        <f>IF(C17+F17=2,3,IF(C17+F17=1,1,0))</f>
        <v>3</v>
      </c>
      <c r="L17" s="30">
        <f>IF(K17=3,3,IF(I17+K17=2,2,IF(K17=1,1,0)))</f>
        <v>3</v>
      </c>
      <c r="M17" s="30">
        <f>B17+E17</f>
        <v>12</v>
      </c>
      <c r="N17" s="30">
        <f>C17+F17+I17</f>
        <v>2</v>
      </c>
      <c r="O17" s="30"/>
      <c r="P17" s="40" t="str">
        <f>AE17</f>
        <v>JP Sciberras / Brenda Baldacchino</v>
      </c>
      <c r="Q17" s="44">
        <v>0.0</v>
      </c>
      <c r="R17" s="42">
        <f>IF(Q17&gt;Q19,1,0)</f>
        <v>0</v>
      </c>
      <c r="S17" s="43"/>
      <c r="T17" s="44">
        <v>5.0</v>
      </c>
      <c r="U17" s="42">
        <f>IF(T17&gt;T19,1,0)</f>
        <v>0</v>
      </c>
      <c r="V17" s="43"/>
      <c r="W17" s="44"/>
      <c r="X17" s="30">
        <f>IF(W17&gt;W19,1,0)</f>
        <v>0</v>
      </c>
      <c r="Y17" s="30">
        <f>IF(Q17="",0,1)</f>
        <v>1</v>
      </c>
      <c r="Z17" s="30">
        <f>IF(R17+U17=2,3,IF(R17+U17=1,1,0))</f>
        <v>0</v>
      </c>
      <c r="AA17" s="30">
        <f>IF(Z17=3,3,IF(X17+Z17=2,2,IF(Z17=1,1,0)))</f>
        <v>0</v>
      </c>
      <c r="AB17" s="30">
        <f>Q17+T17</f>
        <v>5</v>
      </c>
      <c r="AC17" s="30">
        <f>R17+U17+X17</f>
        <v>0</v>
      </c>
      <c r="AD17" s="30"/>
      <c r="AE17" s="82" t="str">
        <f>Players!B40&amp; " / " &amp;Players!C40</f>
        <v>JP Sciberras / Brenda Baldacchino</v>
      </c>
      <c r="AF17" s="46">
        <f>Y17+J39+J27+Y15+J35</f>
        <v>5</v>
      </c>
      <c r="AG17" s="46">
        <f t="shared" ref="AG17:AI17" si="5">AA17+L39+L27+AA15+L35</f>
        <v>0</v>
      </c>
      <c r="AH17" s="46">
        <f t="shared" si="5"/>
        <v>17</v>
      </c>
      <c r="AI17" s="47">
        <f t="shared" si="5"/>
        <v>0</v>
      </c>
      <c r="AJ17" s="36"/>
      <c r="AK17" s="36"/>
      <c r="AL17" s="30"/>
    </row>
    <row r="18" ht="13.5" customHeight="1">
      <c r="A18" s="48" t="s">
        <v>110</v>
      </c>
      <c r="H18" s="49"/>
      <c r="I18" s="50"/>
      <c r="J18" s="30"/>
      <c r="K18" s="30"/>
      <c r="L18" s="30"/>
      <c r="M18" s="30"/>
      <c r="N18" s="30"/>
      <c r="O18" s="30"/>
      <c r="P18" s="48" t="s">
        <v>110</v>
      </c>
      <c r="W18" s="49"/>
      <c r="X18" s="50"/>
      <c r="Y18" s="30"/>
      <c r="Z18" s="30"/>
      <c r="AA18" s="30"/>
      <c r="AB18" s="30"/>
      <c r="AC18" s="30"/>
      <c r="AD18" s="30"/>
      <c r="AE18" s="30"/>
      <c r="AF18" s="36"/>
      <c r="AG18" s="36"/>
      <c r="AH18" s="36"/>
      <c r="AI18" s="36"/>
      <c r="AJ18" s="36"/>
      <c r="AK18" s="36"/>
      <c r="AL18" s="30"/>
    </row>
    <row r="19" ht="13.5" customHeight="1">
      <c r="A19" s="51" t="str">
        <f>AE19</f>
        <v>Cory Greenland / Marica Cassar</v>
      </c>
      <c r="B19" s="44">
        <v>1.0</v>
      </c>
      <c r="C19" s="52">
        <f>IF(B19&gt;B17,1,0)</f>
        <v>0</v>
      </c>
      <c r="D19" s="53"/>
      <c r="E19" s="44">
        <v>0.0</v>
      </c>
      <c r="F19" s="52">
        <f>IF(E19&gt;E17,1,0)</f>
        <v>0</v>
      </c>
      <c r="G19" s="53"/>
      <c r="H19" s="44"/>
      <c r="I19" s="30">
        <f>IF(H19&gt;H17,1,0)</f>
        <v>0</v>
      </c>
      <c r="J19" s="30">
        <f>IF(B19="",0,1)</f>
        <v>1</v>
      </c>
      <c r="K19" s="30">
        <f>IF(C19+F19=2,3,IF(C19+F19=1,1,0))</f>
        <v>0</v>
      </c>
      <c r="L19" s="30">
        <f>IF(K19=3,3,IF(I19+K19=2,2,IF(K19=1,1,0)))</f>
        <v>0</v>
      </c>
      <c r="M19" s="30">
        <f>B19+E19</f>
        <v>1</v>
      </c>
      <c r="N19" s="30">
        <f>C19+F19+I19</f>
        <v>0</v>
      </c>
      <c r="O19" s="30"/>
      <c r="P19" s="51" t="str">
        <f>AE19</f>
        <v>Cory Greenland / Marica Cassar</v>
      </c>
      <c r="Q19" s="44">
        <v>6.0</v>
      </c>
      <c r="R19" s="52">
        <f>IF(Q19&gt;Q17,1,0)</f>
        <v>1</v>
      </c>
      <c r="S19" s="53"/>
      <c r="T19" s="44">
        <v>7.0</v>
      </c>
      <c r="U19" s="52">
        <f>IF(T19&gt;T17,1,0)</f>
        <v>1</v>
      </c>
      <c r="V19" s="53"/>
      <c r="W19" s="44"/>
      <c r="X19" s="30">
        <f>IF(W19&gt;W17,1,0)</f>
        <v>0</v>
      </c>
      <c r="Y19" s="30">
        <f>IF(Q19="",0,1)</f>
        <v>1</v>
      </c>
      <c r="Z19" s="30">
        <f>IF(R19+U19=2,3,IF(R19+U19=1,1,0))</f>
        <v>3</v>
      </c>
      <c r="AA19" s="30">
        <f>IF(Z19=3,3,IF(X19+Z19=2,2,IF(Z19=1,1,0)))</f>
        <v>3</v>
      </c>
      <c r="AB19" s="30">
        <f>Q19+T19</f>
        <v>13</v>
      </c>
      <c r="AC19" s="30">
        <f>R19+U19+X19</f>
        <v>2</v>
      </c>
      <c r="AD19" s="30"/>
      <c r="AE19" s="82" t="str">
        <f>Players!B41&amp; " / " &amp;Players!C41</f>
        <v>Cory Greenland / Marica Cassar</v>
      </c>
      <c r="AF19" s="46">
        <f>Y19+Y27+Y35+J19+J31</f>
        <v>5</v>
      </c>
      <c r="AG19" s="46">
        <f>AA19+AA35+L31+AA27+L19</f>
        <v>7</v>
      </c>
      <c r="AH19" s="46">
        <f t="shared" ref="AH19:AI19" si="6">AB19+AB27+AB35+M19+M31</f>
        <v>46</v>
      </c>
      <c r="AI19" s="47">
        <f t="shared" si="6"/>
        <v>5</v>
      </c>
      <c r="AJ19" s="30"/>
      <c r="AK19" s="36"/>
      <c r="AL19" s="30"/>
    </row>
    <row r="20" ht="13.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</row>
    <row r="21" ht="13.5" customHeight="1">
      <c r="A21" s="40" t="str">
        <f>AE11</f>
        <v>David Camilleri / Emma Camilleri</v>
      </c>
      <c r="B21" s="44">
        <v>6.0</v>
      </c>
      <c r="C21" s="42">
        <f>IF(B21&gt;B23,1,0)</f>
        <v>0</v>
      </c>
      <c r="D21" s="43"/>
      <c r="E21" s="44">
        <v>6.0</v>
      </c>
      <c r="F21" s="42">
        <f>IF(E21&gt;E23,1,0)</f>
        <v>1</v>
      </c>
      <c r="G21" s="43"/>
      <c r="H21" s="44">
        <v>4.0</v>
      </c>
      <c r="I21" s="30">
        <f>IF(H21&gt;H23,1,0)</f>
        <v>0</v>
      </c>
      <c r="J21" s="30">
        <f>IF(B21="",0,1)</f>
        <v>1</v>
      </c>
      <c r="K21" s="30">
        <f>IF(C21+F21=2,3,IF(C21+F21=1,1,0))</f>
        <v>1</v>
      </c>
      <c r="L21" s="30">
        <f>IF(K21=3,3,IF(I21+K21=2,2,IF(K21=1,1,0)))</f>
        <v>1</v>
      </c>
      <c r="M21" s="30">
        <f>B21+E21</f>
        <v>12</v>
      </c>
      <c r="N21" s="30">
        <f>C21+F21+I21</f>
        <v>1</v>
      </c>
      <c r="O21" s="30"/>
      <c r="P21" s="40" t="str">
        <f>AE11</f>
        <v>David Camilleri / Emma Camilleri</v>
      </c>
      <c r="Q21" s="44">
        <v>3.0</v>
      </c>
      <c r="R21" s="42">
        <f>IF(Q21&gt;Q23,1,0)</f>
        <v>0</v>
      </c>
      <c r="S21" s="43"/>
      <c r="T21" s="44">
        <v>3.0</v>
      </c>
      <c r="U21" s="42">
        <f>IF(T21&gt;T23,1,0)</f>
        <v>0</v>
      </c>
      <c r="V21" s="43"/>
      <c r="W21" s="44"/>
      <c r="X21" s="30">
        <f>IF(W21&gt;W23,1,0)</f>
        <v>0</v>
      </c>
      <c r="Y21" s="30">
        <f>IF(Q21="",0,1)</f>
        <v>1</v>
      </c>
      <c r="Z21" s="30">
        <f>IF(R21+U21=2,3,IF(R21+U21=1,1,0))</f>
        <v>0</v>
      </c>
      <c r="AA21" s="30">
        <f>IF(Z21=3,3,IF(X21+Z21=2,2,IF(Z21=1,1,0)))</f>
        <v>0</v>
      </c>
      <c r="AB21" s="30">
        <f>Q21+T21</f>
        <v>6</v>
      </c>
      <c r="AC21" s="30">
        <f>R21+U21+X21</f>
        <v>0</v>
      </c>
      <c r="AD21" s="30"/>
      <c r="AE21" s="79" t="s">
        <v>120</v>
      </c>
      <c r="AF21" s="33"/>
      <c r="AG21" s="33"/>
      <c r="AH21" s="33"/>
      <c r="AI21" s="8"/>
      <c r="AJ21" s="30"/>
      <c r="AK21" s="30"/>
      <c r="AL21" s="30"/>
    </row>
    <row r="22" ht="13.5" customHeight="1">
      <c r="A22" s="48" t="s">
        <v>110</v>
      </c>
      <c r="H22" s="49"/>
      <c r="I22" s="50"/>
      <c r="J22" s="30"/>
      <c r="K22" s="30"/>
      <c r="L22" s="30"/>
      <c r="M22" s="30"/>
      <c r="N22" s="30"/>
      <c r="O22" s="30"/>
      <c r="P22" s="48" t="s">
        <v>110</v>
      </c>
      <c r="W22" s="49"/>
      <c r="X22" s="50"/>
      <c r="Y22" s="30"/>
      <c r="Z22" s="30"/>
      <c r="AA22" s="30"/>
      <c r="AB22" s="30"/>
      <c r="AC22" s="30"/>
      <c r="AD22" s="30"/>
      <c r="AE22" s="54" t="s">
        <v>121</v>
      </c>
      <c r="AF22" s="33"/>
      <c r="AG22" s="33"/>
      <c r="AH22" s="33"/>
      <c r="AI22" s="8"/>
      <c r="AJ22" s="30"/>
      <c r="AK22" s="30"/>
      <c r="AL22" s="30"/>
    </row>
    <row r="23" ht="13.5" customHeight="1">
      <c r="A23" s="51" t="str">
        <f>AE13</f>
        <v>Maurice Borg / Mary Borg</v>
      </c>
      <c r="B23" s="44">
        <v>7.0</v>
      </c>
      <c r="C23" s="52">
        <f>IF(B23&gt;B21,1,0)</f>
        <v>1</v>
      </c>
      <c r="D23" s="53"/>
      <c r="E23" s="44">
        <v>4.0</v>
      </c>
      <c r="F23" s="52">
        <f>IF(E23&gt;E21,1,0)</f>
        <v>0</v>
      </c>
      <c r="G23" s="53"/>
      <c r="H23" s="44">
        <v>10.0</v>
      </c>
      <c r="I23" s="30">
        <f>IF(H23&gt;H21,1,0)</f>
        <v>1</v>
      </c>
      <c r="J23" s="30">
        <f>IF(B23="",0,1)</f>
        <v>1</v>
      </c>
      <c r="K23" s="30">
        <f>IF(C23+F23=2,3,IF(C23+F23=1,1,0))</f>
        <v>1</v>
      </c>
      <c r="L23" s="30">
        <f>IF(K23=3,3,IF(I23+K23=2,2,IF(K23=1,1,0)))</f>
        <v>2</v>
      </c>
      <c r="M23" s="30">
        <f>B23+E23</f>
        <v>11</v>
      </c>
      <c r="N23" s="30">
        <f>C23+F23+I23</f>
        <v>2</v>
      </c>
      <c r="O23" s="30"/>
      <c r="P23" s="51" t="str">
        <f>AE15</f>
        <v>Robert Attard / Silvana Portelli</v>
      </c>
      <c r="Q23" s="44">
        <v>6.0</v>
      </c>
      <c r="R23" s="52">
        <f>IF(Q23&gt;Q21,1,0)</f>
        <v>1</v>
      </c>
      <c r="S23" s="53"/>
      <c r="T23" s="44">
        <v>6.0</v>
      </c>
      <c r="U23" s="52">
        <f>IF(T23&gt;T21,1,0)</f>
        <v>1</v>
      </c>
      <c r="V23" s="53"/>
      <c r="W23" s="44"/>
      <c r="X23" s="30">
        <f>IF(W23&gt;W21,1,0)</f>
        <v>0</v>
      </c>
      <c r="Y23" s="30">
        <f>IF(Q23="",0,1)</f>
        <v>1</v>
      </c>
      <c r="Z23" s="30">
        <f>IF(R23+U23=2,3,IF(R23+U23=1,1,0))</f>
        <v>3</v>
      </c>
      <c r="AA23" s="30">
        <f>IF(Z23=3,3,IF(X23+Z23=2,2,IF(Z23=1,1,0)))</f>
        <v>3</v>
      </c>
      <c r="AB23" s="30">
        <f>Q23+T23</f>
        <v>12</v>
      </c>
      <c r="AC23" s="30">
        <f>R23+U23+X23</f>
        <v>2</v>
      </c>
      <c r="AD23" s="30"/>
      <c r="AE23" s="30"/>
      <c r="AF23" s="30"/>
      <c r="AG23" s="30"/>
      <c r="AH23" s="30"/>
      <c r="AI23" s="30"/>
      <c r="AJ23" s="30"/>
      <c r="AK23" s="30"/>
      <c r="AL23" s="30"/>
    </row>
    <row r="24" ht="13.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</row>
    <row r="25" ht="13.5" customHeight="1">
      <c r="A25" s="40" t="str">
        <f>AE11</f>
        <v>David Camilleri / Emma Camilleri</v>
      </c>
      <c r="B25" s="41">
        <v>6.0</v>
      </c>
      <c r="C25" s="42">
        <f>IF(B25&gt;B27,1,0)</f>
        <v>1</v>
      </c>
      <c r="D25" s="43"/>
      <c r="E25" s="41">
        <v>6.0</v>
      </c>
      <c r="F25" s="42">
        <f>IF(E25&gt;E27,1,0)</f>
        <v>1</v>
      </c>
      <c r="G25" s="43"/>
      <c r="H25" s="44"/>
      <c r="I25" s="30">
        <f>IF(H25&gt;H27,1,0)</f>
        <v>0</v>
      </c>
      <c r="J25" s="30">
        <f>IF(B25="",0,1)</f>
        <v>1</v>
      </c>
      <c r="K25" s="30">
        <f>IF(C25+F25=2,3,IF(C25+F25=1,1,0))</f>
        <v>3</v>
      </c>
      <c r="L25" s="30">
        <f>IF(K25=3,3,IF(I25+K25=2,2,IF(K25=1,1,0)))</f>
        <v>3</v>
      </c>
      <c r="M25" s="30">
        <f>B25+E25</f>
        <v>12</v>
      </c>
      <c r="N25" s="30">
        <f>C25+F25+I25</f>
        <v>2</v>
      </c>
      <c r="O25" s="30"/>
      <c r="P25" s="40" t="str">
        <f>AE11</f>
        <v>David Camilleri / Emma Camilleri</v>
      </c>
      <c r="Q25" s="44">
        <v>3.0</v>
      </c>
      <c r="R25" s="42">
        <f>IF(Q25&gt;Q27,1,0)</f>
        <v>0</v>
      </c>
      <c r="S25" s="43"/>
      <c r="T25" s="44">
        <v>7.0</v>
      </c>
      <c r="U25" s="42">
        <f>IF(T25&gt;T27,1,0)</f>
        <v>1</v>
      </c>
      <c r="V25" s="43"/>
      <c r="W25" s="44">
        <v>10.0</v>
      </c>
      <c r="X25" s="30">
        <f>IF(W25&gt;W27,1,0)</f>
        <v>1</v>
      </c>
      <c r="Y25" s="30">
        <f>IF(Q25="",0,1)</f>
        <v>1</v>
      </c>
      <c r="Z25" s="30">
        <f>IF(R25+U25=2,3,IF(R25+U25=1,1,0))</f>
        <v>1</v>
      </c>
      <c r="AA25" s="30">
        <f>IF(Z25=3,3,IF(X25+Z25=2,2,IF(Z25=1,1,0)))</f>
        <v>2</v>
      </c>
      <c r="AB25" s="30">
        <f>Q25+T25</f>
        <v>10</v>
      </c>
      <c r="AC25" s="30">
        <f>R25+U25+X25</f>
        <v>2</v>
      </c>
      <c r="AD25" s="30"/>
      <c r="AE25" s="30"/>
      <c r="AF25" s="30"/>
      <c r="AG25" s="30"/>
      <c r="AH25" s="30"/>
      <c r="AI25" s="30"/>
      <c r="AJ25" s="30"/>
      <c r="AK25" s="30"/>
      <c r="AL25" s="30"/>
    </row>
    <row r="26" ht="13.5" customHeight="1">
      <c r="A26" s="48" t="s">
        <v>110</v>
      </c>
      <c r="H26" s="49"/>
      <c r="I26" s="50"/>
      <c r="J26" s="30"/>
      <c r="K26" s="30"/>
      <c r="L26" s="30"/>
      <c r="M26" s="30"/>
      <c r="N26" s="30"/>
      <c r="O26" s="30"/>
      <c r="P26" s="48" t="s">
        <v>110</v>
      </c>
      <c r="W26" s="49"/>
      <c r="X26" s="5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</row>
    <row r="27" ht="13.5" customHeight="1">
      <c r="A27" s="51" t="str">
        <f>AE17</f>
        <v>JP Sciberras / Brenda Baldacchino</v>
      </c>
      <c r="B27" s="41">
        <v>1.0</v>
      </c>
      <c r="C27" s="52">
        <f>IF(B27&gt;B25,1,0)</f>
        <v>0</v>
      </c>
      <c r="D27" s="53"/>
      <c r="E27" s="41">
        <v>3.0</v>
      </c>
      <c r="F27" s="52">
        <f>IF(E27&gt;E25,1,0)</f>
        <v>0</v>
      </c>
      <c r="G27" s="53"/>
      <c r="H27" s="44"/>
      <c r="I27" s="30">
        <f>IF(H27&gt;H25,1,0)</f>
        <v>0</v>
      </c>
      <c r="J27" s="30">
        <f>IF(B27="",0,1)</f>
        <v>1</v>
      </c>
      <c r="K27" s="30">
        <f>IF(C27+F27=2,3,IF(C27+F27=1,1,0))</f>
        <v>0</v>
      </c>
      <c r="L27" s="30">
        <f>IF(K27=3,3,IF(I27+K27=2,2,IF(K27=1,1,0)))</f>
        <v>0</v>
      </c>
      <c r="M27" s="30">
        <f>B27+E27</f>
        <v>4</v>
      </c>
      <c r="N27" s="30">
        <f>C27+F27+I27</f>
        <v>0</v>
      </c>
      <c r="O27" s="30"/>
      <c r="P27" s="51" t="str">
        <f>AE19</f>
        <v>Cory Greenland / Marica Cassar</v>
      </c>
      <c r="Q27" s="44">
        <v>6.0</v>
      </c>
      <c r="R27" s="52">
        <f>IF(Q27&gt;Q25,1,0)</f>
        <v>1</v>
      </c>
      <c r="S27" s="53"/>
      <c r="T27" s="44">
        <v>6.0</v>
      </c>
      <c r="U27" s="52">
        <f>IF(T27&gt;T25,1,0)</f>
        <v>0</v>
      </c>
      <c r="V27" s="53"/>
      <c r="W27" s="44">
        <v>6.0</v>
      </c>
      <c r="X27" s="30">
        <f>IF(W27&gt;W25,1,0)</f>
        <v>0</v>
      </c>
      <c r="Y27" s="30">
        <f>IF(Q27="",0,1)</f>
        <v>1</v>
      </c>
      <c r="Z27" s="30">
        <f>IF(R27+U27=2,3,IF(R27+U27=1,1,0))</f>
        <v>1</v>
      </c>
      <c r="AA27" s="30">
        <f>IF(Z27=3,3,IF(X27+Z27=2,2,IF(Z27=1,1,0)))</f>
        <v>1</v>
      </c>
      <c r="AB27" s="30">
        <f>Q27+T27</f>
        <v>12</v>
      </c>
      <c r="AC27" s="30">
        <f>R27+U27+X27</f>
        <v>1</v>
      </c>
      <c r="AD27" s="30"/>
      <c r="AE27" s="30"/>
      <c r="AF27" s="30"/>
      <c r="AG27" s="30"/>
      <c r="AH27" s="30"/>
      <c r="AI27" s="30"/>
      <c r="AJ27" s="30"/>
      <c r="AK27" s="30"/>
      <c r="AL27" s="30"/>
    </row>
    <row r="28" ht="13.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6"/>
      <c r="AI28" s="30"/>
      <c r="AJ28" s="30"/>
      <c r="AK28" s="30"/>
      <c r="AL28" s="30"/>
    </row>
    <row r="29" ht="13.5" customHeight="1">
      <c r="A29" s="40" t="str">
        <f>AE15</f>
        <v>Robert Attard / Silvana Portelli</v>
      </c>
      <c r="B29" s="41">
        <v>0.0</v>
      </c>
      <c r="C29" s="42">
        <f>IF(B29&gt;B31,1,0)</f>
        <v>0</v>
      </c>
      <c r="D29" s="43"/>
      <c r="E29" s="41">
        <v>0.0</v>
      </c>
      <c r="F29" s="42">
        <f>IF(E29&gt;E31,1,0)</f>
        <v>0</v>
      </c>
      <c r="G29" s="43"/>
      <c r="H29" s="44"/>
      <c r="I29" s="30">
        <f>IF(H29&gt;H31,1,0)</f>
        <v>0</v>
      </c>
      <c r="J29" s="30">
        <f>IF(B29="",0,1)</f>
        <v>1</v>
      </c>
      <c r="K29" s="30">
        <f>IF(C29+F29=2,3,IF(C29+F29=1,1,0))</f>
        <v>0</v>
      </c>
      <c r="L29" s="30">
        <f>IF(K29=3,3,IF(I29+K29=2,2,IF(K29=1,1,0)))</f>
        <v>0</v>
      </c>
      <c r="M29" s="30">
        <f>B29+E29</f>
        <v>0</v>
      </c>
      <c r="N29" s="30">
        <f>C29+F29+I29</f>
        <v>0</v>
      </c>
      <c r="O29" s="70" t="s">
        <v>122</v>
      </c>
      <c r="P29" s="40" t="str">
        <f>AE13</f>
        <v>Maurice Borg / Mary Borg</v>
      </c>
      <c r="Q29" s="44">
        <v>6.0</v>
      </c>
      <c r="R29" s="42">
        <f>IF(Q29&gt;Q31,1,0)</f>
        <v>0</v>
      </c>
      <c r="S29" s="43"/>
      <c r="T29" s="44">
        <v>6.0</v>
      </c>
      <c r="U29" s="42">
        <f>IF(T29&gt;T31,1,0)</f>
        <v>1</v>
      </c>
      <c r="V29" s="43"/>
      <c r="W29" s="44">
        <v>7.0</v>
      </c>
      <c r="X29" s="30">
        <f>IF(W29&gt;W31,1,0)</f>
        <v>0</v>
      </c>
      <c r="Y29" s="30">
        <f>IF(Q29="",0,1)</f>
        <v>1</v>
      </c>
      <c r="Z29" s="30">
        <f>IF(R29+U29=2,3,IF(R29+U29=1,1,0))</f>
        <v>1</v>
      </c>
      <c r="AA29" s="30">
        <f>IF(Z29=3,3,IF(X29+Z29=2,2,IF(Z29=1,1,0)))</f>
        <v>1</v>
      </c>
      <c r="AB29" s="30">
        <f>Q29+T29</f>
        <v>12</v>
      </c>
      <c r="AC29" s="30">
        <f>R29+U29+X29</f>
        <v>1</v>
      </c>
      <c r="AD29" s="30"/>
      <c r="AE29" s="30"/>
      <c r="AF29" s="30"/>
      <c r="AG29" s="30"/>
      <c r="AH29" s="30"/>
      <c r="AI29" s="30"/>
      <c r="AJ29" s="30"/>
      <c r="AK29" s="30"/>
      <c r="AL29" s="30"/>
    </row>
    <row r="30" ht="13.5" customHeight="1">
      <c r="A30" s="48" t="s">
        <v>110</v>
      </c>
      <c r="H30" s="49"/>
      <c r="I30" s="50"/>
      <c r="J30" s="30"/>
      <c r="K30" s="30"/>
      <c r="L30" s="30"/>
      <c r="M30" s="30"/>
      <c r="N30" s="30"/>
      <c r="O30" s="30"/>
      <c r="P30" s="48" t="s">
        <v>110</v>
      </c>
      <c r="W30" s="49"/>
      <c r="X30" s="5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56"/>
      <c r="AL30" s="30"/>
    </row>
    <row r="31" ht="13.5" customHeight="1">
      <c r="A31" s="51" t="str">
        <f>AE19</f>
        <v>Cory Greenland / Marica Cassar</v>
      </c>
      <c r="B31" s="41">
        <v>6.0</v>
      </c>
      <c r="C31" s="52">
        <f>IF(B31&gt;B29,1,0)</f>
        <v>1</v>
      </c>
      <c r="D31" s="53"/>
      <c r="E31" s="41">
        <v>6.0</v>
      </c>
      <c r="F31" s="52">
        <f>IF(E31&gt;E29,1,0)</f>
        <v>1</v>
      </c>
      <c r="G31" s="53"/>
      <c r="H31" s="44"/>
      <c r="I31" s="30">
        <f>IF(H31&gt;H29,1,0)</f>
        <v>0</v>
      </c>
      <c r="J31" s="30">
        <f>IF(B31="",0,1)</f>
        <v>1</v>
      </c>
      <c r="K31" s="30">
        <f>IF(C31+F31=2,3,IF(C31+F31=1,1,0))</f>
        <v>3</v>
      </c>
      <c r="L31" s="30">
        <f>IF(K31=3,3,IF(I31+K31=2,2,IF(K31=1,1,0)))</f>
        <v>3</v>
      </c>
      <c r="M31" s="30">
        <f>B31+E31</f>
        <v>12</v>
      </c>
      <c r="N31" s="30">
        <f>C31+F31+I31</f>
        <v>2</v>
      </c>
      <c r="O31" s="30"/>
      <c r="P31" s="51" t="str">
        <f>AE15</f>
        <v>Robert Attard / Silvana Portelli</v>
      </c>
      <c r="Q31" s="44">
        <v>7.0</v>
      </c>
      <c r="R31" s="52">
        <f>IF(Q31&gt;Q29,1,0)</f>
        <v>1</v>
      </c>
      <c r="S31" s="53"/>
      <c r="T31" s="44">
        <v>2.0</v>
      </c>
      <c r="U31" s="52">
        <f>IF(T31&gt;T29,1,0)</f>
        <v>0</v>
      </c>
      <c r="V31" s="53"/>
      <c r="W31" s="44">
        <v>10.0</v>
      </c>
      <c r="X31" s="30">
        <f>IF(W31&gt;W29,1,0)</f>
        <v>1</v>
      </c>
      <c r="Y31" s="30">
        <f>IF(Q31="",0,1)</f>
        <v>1</v>
      </c>
      <c r="Z31" s="30">
        <f>IF(R31+U31=2,3,IF(R31+U31=1,1,0))</f>
        <v>1</v>
      </c>
      <c r="AA31" s="30">
        <f>IF(Z31=3,3,IF(X31+Z31=2,2,IF(Z31=1,1,0)))</f>
        <v>2</v>
      </c>
      <c r="AB31" s="30">
        <f>Q31+T31</f>
        <v>9</v>
      </c>
      <c r="AC31" s="30">
        <f>R31+U31+X31</f>
        <v>2</v>
      </c>
      <c r="AD31" s="30"/>
      <c r="AE31" s="30"/>
      <c r="AF31" s="30"/>
      <c r="AG31" s="30"/>
      <c r="AH31" s="30"/>
      <c r="AI31" s="30"/>
      <c r="AJ31" s="30"/>
      <c r="AK31" s="30"/>
      <c r="AL31" s="30"/>
    </row>
    <row r="32" ht="13.5" customHeight="1">
      <c r="A32" s="30"/>
      <c r="B32" s="30"/>
      <c r="C32" s="30"/>
      <c r="D32" s="30"/>
      <c r="E32" s="36"/>
      <c r="F32" s="30"/>
      <c r="G32" s="30"/>
      <c r="H32" s="36"/>
      <c r="I32" s="30"/>
      <c r="J32" s="36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6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56"/>
      <c r="AL32" s="30"/>
    </row>
    <row r="33" ht="13.5" customHeight="1">
      <c r="A33" s="40" t="str">
        <f>AE13</f>
        <v>Maurice Borg / Mary Borg</v>
      </c>
      <c r="B33" s="44">
        <v>6.0</v>
      </c>
      <c r="C33" s="42">
        <f>IF(B33&gt;B35,1,0)</f>
        <v>1</v>
      </c>
      <c r="D33" s="43"/>
      <c r="E33" s="44">
        <v>6.0</v>
      </c>
      <c r="F33" s="42">
        <f>IF(E33&gt;E35,1,0)</f>
        <v>1</v>
      </c>
      <c r="G33" s="43"/>
      <c r="H33" s="44"/>
      <c r="I33" s="30">
        <f>IF(H33&gt;H35,1,0)</f>
        <v>0</v>
      </c>
      <c r="J33" s="30">
        <f>IF(B33="",0,1)</f>
        <v>1</v>
      </c>
      <c r="K33" s="30">
        <f>IF(C33+F33=2,3,IF(C33+F33=1,1,0))</f>
        <v>3</v>
      </c>
      <c r="L33" s="30">
        <f>IF(K33=3,3,IF(I33+K33=2,2,IF(K33=1,1,0)))</f>
        <v>3</v>
      </c>
      <c r="M33" s="30">
        <f>B33+E33</f>
        <v>12</v>
      </c>
      <c r="N33" s="30">
        <f>C33+F33+I33</f>
        <v>2</v>
      </c>
      <c r="O33" s="30"/>
      <c r="P33" s="40" t="str">
        <f>AE13</f>
        <v>Maurice Borg / Mary Borg</v>
      </c>
      <c r="Q33" s="41">
        <v>7.0</v>
      </c>
      <c r="R33" s="42">
        <f>IF(Q33&gt;Q35,1,0)</f>
        <v>1</v>
      </c>
      <c r="S33" s="43"/>
      <c r="T33" s="41">
        <v>6.0</v>
      </c>
      <c r="U33" s="42">
        <f>IF(T33&gt;T35,1,0)</f>
        <v>1</v>
      </c>
      <c r="V33" s="43"/>
      <c r="W33" s="44"/>
      <c r="X33" s="30">
        <f>IF(W33&gt;W35,1,0)</f>
        <v>0</v>
      </c>
      <c r="Y33" s="30">
        <f>IF(Q33="",0,1)</f>
        <v>1</v>
      </c>
      <c r="Z33" s="30">
        <f>IF(R33+U33=2,3,IF(R33+U33=1,1,0))</f>
        <v>3</v>
      </c>
      <c r="AA33" s="30">
        <f>IF(Z33=3,3,IF(X33+Z33=2,2,IF(Z33=1,1,0)))</f>
        <v>3</v>
      </c>
      <c r="AB33" s="30">
        <f>Q33+T33</f>
        <v>13</v>
      </c>
      <c r="AC33" s="30">
        <f>R33+U33+X33</f>
        <v>2</v>
      </c>
      <c r="AD33" s="30"/>
      <c r="AE33" s="30"/>
      <c r="AF33" s="30"/>
      <c r="AG33" s="30"/>
      <c r="AH33" s="30"/>
      <c r="AI33" s="30"/>
      <c r="AJ33" s="30"/>
      <c r="AK33" s="30"/>
      <c r="AL33" s="30"/>
    </row>
    <row r="34" ht="13.5" customHeight="1">
      <c r="A34" s="48" t="s">
        <v>110</v>
      </c>
      <c r="H34" s="49"/>
      <c r="I34" s="50"/>
      <c r="J34" s="30"/>
      <c r="K34" s="30"/>
      <c r="L34" s="30"/>
      <c r="M34" s="30"/>
      <c r="N34" s="30"/>
      <c r="O34" s="30"/>
      <c r="P34" s="48" t="s">
        <v>110</v>
      </c>
      <c r="W34" s="49"/>
      <c r="X34" s="5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ht="13.5" customHeight="1">
      <c r="A35" s="51" t="str">
        <f>AE17</f>
        <v>JP Sciberras / Brenda Baldacchino</v>
      </c>
      <c r="B35" s="44">
        <v>1.0</v>
      </c>
      <c r="C35" s="52">
        <f>IF(B35&gt;B33,1,0)</f>
        <v>0</v>
      </c>
      <c r="D35" s="53"/>
      <c r="E35" s="44">
        <v>2.0</v>
      </c>
      <c r="F35" s="52">
        <f>IF(E35&gt;E33,1,0)</f>
        <v>0</v>
      </c>
      <c r="G35" s="53"/>
      <c r="H35" s="44"/>
      <c r="I35" s="30">
        <f>IF(H35&gt;H33,1,0)</f>
        <v>0</v>
      </c>
      <c r="J35" s="30">
        <f>IF(B35="",0,1)</f>
        <v>1</v>
      </c>
      <c r="K35" s="30">
        <f>IF(C35+F35=2,3,IF(C35+F35=1,1,0))</f>
        <v>0</v>
      </c>
      <c r="L35" s="30">
        <f>IF(K35=3,3,IF(I35+K35=2,2,IF(K35=1,1,0)))</f>
        <v>0</v>
      </c>
      <c r="M35" s="30">
        <f>B35+E35</f>
        <v>3</v>
      </c>
      <c r="N35" s="30">
        <f>C35+F35+I35</f>
        <v>0</v>
      </c>
      <c r="O35" s="30"/>
      <c r="P35" s="51" t="str">
        <f>AE19</f>
        <v>Cory Greenland / Marica Cassar</v>
      </c>
      <c r="Q35" s="41">
        <v>5.0</v>
      </c>
      <c r="R35" s="52">
        <f>IF(Q35&gt;Q33,1,0)</f>
        <v>0</v>
      </c>
      <c r="S35" s="53"/>
      <c r="T35" s="41">
        <v>3.0</v>
      </c>
      <c r="U35" s="52">
        <f>IF(T35&gt;T33,1,0)</f>
        <v>0</v>
      </c>
      <c r="V35" s="53"/>
      <c r="W35" s="44"/>
      <c r="X35" s="30">
        <f>IF(W35&gt;W33,1,0)</f>
        <v>0</v>
      </c>
      <c r="Y35" s="30">
        <f>IF(Q35="",0,1)</f>
        <v>1</v>
      </c>
      <c r="Z35" s="30">
        <f>IF(R35+U35=2,3,IF(R35+U35=1,1,0))</f>
        <v>0</v>
      </c>
      <c r="AA35" s="30">
        <f>IF(Z35=3,3,IF(X35+Z35=2,2,IF(Z35=1,1,0)))</f>
        <v>0</v>
      </c>
      <c r="AB35" s="30">
        <f>Q35+T35</f>
        <v>8</v>
      </c>
      <c r="AC35" s="30">
        <f>R35+U35+X35</f>
        <v>0</v>
      </c>
      <c r="AD35" s="30"/>
      <c r="AE35" s="30"/>
      <c r="AF35" s="30"/>
      <c r="AG35" s="30"/>
      <c r="AH35" s="30"/>
      <c r="AI35" s="30"/>
      <c r="AJ35" s="30"/>
      <c r="AK35" s="30"/>
      <c r="AL35" s="30"/>
    </row>
    <row r="36" ht="13.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6"/>
      <c r="AI36" s="30"/>
      <c r="AJ36" s="30"/>
      <c r="AK36" s="30"/>
      <c r="AL36" s="30"/>
    </row>
    <row r="37" ht="13.5" customHeight="1">
      <c r="A37" s="40" t="str">
        <f>AE15</f>
        <v>Robert Attard / Silvana Portelli</v>
      </c>
      <c r="B37" s="44">
        <v>6.0</v>
      </c>
      <c r="C37" s="42">
        <f>IF(B37&gt;B39,1,0)</f>
        <v>1</v>
      </c>
      <c r="D37" s="43"/>
      <c r="E37" s="44">
        <v>6.0</v>
      </c>
      <c r="F37" s="42">
        <f>IF(E37&gt;E39,1,0)</f>
        <v>1</v>
      </c>
      <c r="G37" s="43"/>
      <c r="H37" s="44"/>
      <c r="I37" s="30">
        <f>IF(H37&gt;H39,1,0)</f>
        <v>0</v>
      </c>
      <c r="J37" s="30">
        <f>IF(B37="",0,1)</f>
        <v>1</v>
      </c>
      <c r="K37" s="30">
        <f>IF(C37+F37=2,3,IF(C37+F37=1,1,0))</f>
        <v>3</v>
      </c>
      <c r="L37" s="30">
        <f>IF(K37=3,3,IF(I37+K37=2,2,IF(K37=1,1,0)))</f>
        <v>3</v>
      </c>
      <c r="M37" s="30">
        <f>B37+E37</f>
        <v>12</v>
      </c>
      <c r="N37" s="30">
        <f>C37+F37+I37</f>
        <v>2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</row>
    <row r="38" ht="13.5" customHeight="1">
      <c r="A38" s="48" t="s">
        <v>110</v>
      </c>
      <c r="H38" s="49"/>
      <c r="I38" s="5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57"/>
      <c r="AK38" s="30"/>
      <c r="AL38" s="30"/>
    </row>
    <row r="39" ht="13.5" customHeight="1">
      <c r="A39" s="51" t="str">
        <f>AE17</f>
        <v>JP Sciberras / Brenda Baldacchino</v>
      </c>
      <c r="B39" s="44">
        <v>1.0</v>
      </c>
      <c r="C39" s="52">
        <f>IF(B39&gt;B37,1,0)</f>
        <v>0</v>
      </c>
      <c r="D39" s="53"/>
      <c r="E39" s="44">
        <v>1.0</v>
      </c>
      <c r="F39" s="52">
        <f>IF(E39&gt;E37,1,0)</f>
        <v>0</v>
      </c>
      <c r="G39" s="53"/>
      <c r="H39" s="44"/>
      <c r="I39" s="30">
        <f>IF(H39&gt;H37,1,0)</f>
        <v>0</v>
      </c>
      <c r="J39" s="30">
        <f>IF(B39="",0,1)</f>
        <v>1</v>
      </c>
      <c r="K39" s="30">
        <f>IF(C39+F39=2,3,IF(C39+F39=1,1,0))</f>
        <v>0</v>
      </c>
      <c r="L39" s="30">
        <f>IF(K39=3,3,IF(I39+K39=2,2,IF(K39=1,1,0)))</f>
        <v>0</v>
      </c>
      <c r="M39" s="30">
        <f>B39+E39</f>
        <v>2</v>
      </c>
      <c r="N39" s="30">
        <f>C39+F39+I39</f>
        <v>0</v>
      </c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</row>
    <row r="40" ht="13.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</row>
    <row r="41" ht="13.5" customHeight="1">
      <c r="A41" s="83" t="s">
        <v>50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9"/>
      <c r="AJ41" s="30"/>
      <c r="AK41" s="30"/>
      <c r="AL41" s="30"/>
    </row>
    <row r="42" ht="13.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</row>
    <row r="43" ht="15.75" customHeight="1">
      <c r="A43" s="84" t="s">
        <v>88</v>
      </c>
      <c r="B43" s="85" t="s">
        <v>89</v>
      </c>
      <c r="C43" s="33"/>
      <c r="D43" s="33"/>
      <c r="E43" s="8"/>
      <c r="F43" s="86"/>
      <c r="G43" s="87"/>
      <c r="H43" s="84" t="s">
        <v>90</v>
      </c>
      <c r="I43" s="30"/>
      <c r="J43" s="30"/>
      <c r="K43" s="30"/>
      <c r="L43" s="30"/>
      <c r="M43" s="36"/>
      <c r="N43" s="36"/>
      <c r="O43" s="36"/>
      <c r="P43" s="84" t="s">
        <v>88</v>
      </c>
      <c r="Q43" s="85" t="s">
        <v>89</v>
      </c>
      <c r="R43" s="33"/>
      <c r="S43" s="33"/>
      <c r="T43" s="8"/>
      <c r="U43" s="86"/>
      <c r="V43" s="87"/>
      <c r="W43" s="84" t="s">
        <v>90</v>
      </c>
      <c r="X43" s="30"/>
      <c r="Y43" s="36"/>
      <c r="Z43" s="36"/>
      <c r="AA43" s="36"/>
      <c r="AB43" s="36"/>
      <c r="AC43" s="36"/>
      <c r="AD43" s="36"/>
      <c r="AE43" s="84" t="s">
        <v>91</v>
      </c>
      <c r="AF43" s="84" t="s">
        <v>92</v>
      </c>
      <c r="AG43" s="84" t="s">
        <v>93</v>
      </c>
      <c r="AH43" s="84" t="s">
        <v>94</v>
      </c>
      <c r="AI43" s="84" t="s">
        <v>95</v>
      </c>
      <c r="AJ43" s="36"/>
      <c r="AK43" s="36"/>
      <c r="AL43" s="30"/>
    </row>
    <row r="44" ht="15.75" hidden="1" customHeight="1">
      <c r="A44" s="30"/>
      <c r="B44" s="37" t="s">
        <v>96</v>
      </c>
      <c r="C44" s="37" t="s">
        <v>97</v>
      </c>
      <c r="D44" s="37"/>
      <c r="E44" s="37" t="s">
        <v>96</v>
      </c>
      <c r="F44" s="37" t="s">
        <v>98</v>
      </c>
      <c r="G44" s="37"/>
      <c r="H44" s="37" t="s">
        <v>96</v>
      </c>
      <c r="I44" s="37" t="s">
        <v>99</v>
      </c>
      <c r="J44" s="37" t="s">
        <v>100</v>
      </c>
      <c r="K44" s="37" t="s">
        <v>101</v>
      </c>
      <c r="L44" s="37" t="s">
        <v>102</v>
      </c>
      <c r="M44" s="37" t="s">
        <v>103</v>
      </c>
      <c r="N44" s="37" t="s">
        <v>104</v>
      </c>
      <c r="O44" s="30"/>
      <c r="P44" s="30"/>
      <c r="Q44" s="37" t="s">
        <v>96</v>
      </c>
      <c r="R44" s="37" t="s">
        <v>97</v>
      </c>
      <c r="S44" s="37"/>
      <c r="T44" s="37" t="s">
        <v>96</v>
      </c>
      <c r="U44" s="37" t="s">
        <v>98</v>
      </c>
      <c r="V44" s="37"/>
      <c r="W44" s="37" t="s">
        <v>96</v>
      </c>
      <c r="X44" s="37" t="s">
        <v>99</v>
      </c>
      <c r="Y44" s="37" t="s">
        <v>100</v>
      </c>
      <c r="Z44" s="37" t="s">
        <v>101</v>
      </c>
      <c r="AA44" s="37" t="s">
        <v>102</v>
      </c>
      <c r="AB44" s="37" t="s">
        <v>103</v>
      </c>
      <c r="AC44" s="37" t="s">
        <v>104</v>
      </c>
      <c r="AD44" s="30"/>
      <c r="AE44" s="36"/>
      <c r="AF44" s="36"/>
      <c r="AG44" s="36"/>
      <c r="AH44" s="36"/>
      <c r="AI44" s="36"/>
      <c r="AJ44" s="37" t="s">
        <v>105</v>
      </c>
      <c r="AK44" s="38" t="s">
        <v>107</v>
      </c>
      <c r="AL44" s="39" t="s">
        <v>108</v>
      </c>
    </row>
    <row r="45" ht="13.5" customHeight="1">
      <c r="A45" s="40" t="str">
        <f>AE45</f>
        <v>Victor Rutter / Jennifer Mifsud</v>
      </c>
      <c r="B45" s="44">
        <v>3.0</v>
      </c>
      <c r="C45" s="42">
        <f>IF(B45&gt;B47,1,0)</f>
        <v>0</v>
      </c>
      <c r="D45" s="43"/>
      <c r="E45" s="44">
        <v>6.0</v>
      </c>
      <c r="F45" s="42">
        <f>IF(E45&gt;E47,1,0)</f>
        <v>1</v>
      </c>
      <c r="G45" s="43"/>
      <c r="H45" s="44">
        <v>7.0</v>
      </c>
      <c r="I45" s="30">
        <f>IF(H45&gt;H47,1,0)</f>
        <v>0</v>
      </c>
      <c r="J45" s="30">
        <f>IF(B45="",0,1)</f>
        <v>1</v>
      </c>
      <c r="K45" s="30">
        <f>IF(C45+F45=2,3,IF(C45+F45=1,1,0))</f>
        <v>1</v>
      </c>
      <c r="L45" s="30">
        <f>IF(K45=3,3,IF(I45+K45=2,2,IF(K45=1,1,0)))</f>
        <v>1</v>
      </c>
      <c r="M45" s="30">
        <f>B45+E45</f>
        <v>9</v>
      </c>
      <c r="N45" s="30">
        <f>C45+F45+I45</f>
        <v>1</v>
      </c>
      <c r="O45" s="30"/>
      <c r="P45" s="40" t="str">
        <f>AE45</f>
        <v>Victor Rutter / Jennifer Mifsud</v>
      </c>
      <c r="Q45" s="44">
        <v>6.0</v>
      </c>
      <c r="R45" s="42">
        <f>IF(Q45&gt;Q47,1,0)</f>
        <v>1</v>
      </c>
      <c r="S45" s="43"/>
      <c r="T45" s="44">
        <v>6.0</v>
      </c>
      <c r="U45" s="42">
        <f>IF(T45&gt;T47,1,0)</f>
        <v>1</v>
      </c>
      <c r="V45" s="43"/>
      <c r="W45" s="44"/>
      <c r="X45" s="30">
        <f>IF(W45&gt;W47,1,0)</f>
        <v>0</v>
      </c>
      <c r="Y45" s="30">
        <f>IF(Q45="",0,1)</f>
        <v>1</v>
      </c>
      <c r="Z45" s="30">
        <f>IF(R45+U45=2,3,IF(R45+U45=1,1,0))</f>
        <v>3</v>
      </c>
      <c r="AA45" s="30">
        <f>IF(Z45=3,3,IF(X45+Z45=2,2,IF(Z45=1,1,0)))</f>
        <v>3</v>
      </c>
      <c r="AB45" s="30">
        <f>Q45+T45</f>
        <v>12</v>
      </c>
      <c r="AC45" s="30">
        <f>R45+U45+X45</f>
        <v>2</v>
      </c>
      <c r="AD45" s="30"/>
      <c r="AE45" s="88" t="str">
        <f>Players!F36&amp; " / " &amp;Players!G36</f>
        <v>Victor Rutter / Jennifer Mifsud</v>
      </c>
      <c r="AF45" s="46">
        <f>J45+Y45+J49+Y49+J53</f>
        <v>5</v>
      </c>
      <c r="AG45" s="46">
        <f t="shared" ref="AG45:AI45" si="7">L45+AA45+L49+AA49+L53</f>
        <v>12</v>
      </c>
      <c r="AH45" s="46">
        <f t="shared" si="7"/>
        <v>54</v>
      </c>
      <c r="AI45" s="47">
        <f t="shared" si="7"/>
        <v>9</v>
      </c>
      <c r="AJ45" s="30">
        <f>MAX(AG45:AG55)</f>
        <v>13</v>
      </c>
      <c r="AK45" s="30">
        <f>SUM(AF45:AF55)</f>
        <v>30</v>
      </c>
      <c r="AL45" s="30" t="str">
        <f>IF(AG45=$AJ$45,AE45,IF(AG47=$AJ$45,AE47,IF(AG49=$AJ$45,AE49,IF(AG51=$AJ$45,AE51,IF(AG53=$AJ$45,AE53,IF(AG55=$AJ$45,AE55,""))))))</f>
        <v>Ryan Ebejer / Sophia Re</v>
      </c>
    </row>
    <row r="46" ht="13.5" customHeight="1">
      <c r="A46" s="48" t="s">
        <v>110</v>
      </c>
      <c r="H46" s="49"/>
      <c r="I46" s="50"/>
      <c r="J46" s="30"/>
      <c r="K46" s="30"/>
      <c r="L46" s="30"/>
      <c r="M46" s="30"/>
      <c r="N46" s="30"/>
      <c r="O46" s="30"/>
      <c r="P46" s="48" t="s">
        <v>110</v>
      </c>
      <c r="W46" s="49"/>
      <c r="X46" s="5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6"/>
      <c r="AL46" s="30"/>
    </row>
    <row r="47" ht="13.5" customHeight="1">
      <c r="A47" s="51" t="str">
        <f>AE47</f>
        <v>Ryan Ebejer / Sophia Re</v>
      </c>
      <c r="B47" s="44">
        <v>6.0</v>
      </c>
      <c r="C47" s="52">
        <f>IF(B47&gt;B45,1,0)</f>
        <v>1</v>
      </c>
      <c r="D47" s="53"/>
      <c r="E47" s="44">
        <v>1.0</v>
      </c>
      <c r="F47" s="52">
        <f>IF(E47&gt;E45,1,0)</f>
        <v>0</v>
      </c>
      <c r="G47" s="53"/>
      <c r="H47" s="44">
        <v>10.0</v>
      </c>
      <c r="I47" s="30">
        <f>IF(H47&gt;H45,1,0)</f>
        <v>1</v>
      </c>
      <c r="J47" s="30">
        <f>IF(B47="",0,1)</f>
        <v>1</v>
      </c>
      <c r="K47" s="30">
        <f>IF(C47+F47=2,3,IF(C47+F47=1,1,0))</f>
        <v>1</v>
      </c>
      <c r="L47" s="30">
        <f>IF(K47=3,3,IF(I47+K47=2,2,IF(K47=1,1,0)))</f>
        <v>2</v>
      </c>
      <c r="M47" s="30">
        <f>B47+E47</f>
        <v>7</v>
      </c>
      <c r="N47" s="30">
        <f>C47+F47+I47</f>
        <v>2</v>
      </c>
      <c r="O47" s="30"/>
      <c r="P47" s="51" t="str">
        <f>AE49</f>
        <v>Matthew Micallef / Josette D'Alessandro</v>
      </c>
      <c r="Q47" s="44">
        <v>2.0</v>
      </c>
      <c r="R47" s="52">
        <f>IF(Q47&gt;Q45,1,0)</f>
        <v>0</v>
      </c>
      <c r="S47" s="53"/>
      <c r="T47" s="44">
        <v>0.0</v>
      </c>
      <c r="U47" s="52">
        <f>IF(T47&gt;T45,1,0)</f>
        <v>0</v>
      </c>
      <c r="V47" s="53"/>
      <c r="W47" s="44"/>
      <c r="X47" s="30">
        <f>IF(W47&gt;W45,1,0)</f>
        <v>0</v>
      </c>
      <c r="Y47" s="30">
        <f>IF(Q47="",0,1)</f>
        <v>1</v>
      </c>
      <c r="Z47" s="30">
        <f>IF(R47+U47=2,3,IF(R47+U47=1,1,0))</f>
        <v>0</v>
      </c>
      <c r="AA47" s="30">
        <f>IF(Z47=3,3,IF(X47+Z47=2,2,IF(Z47=1,1,0)))</f>
        <v>0</v>
      </c>
      <c r="AB47" s="30">
        <f>Q47+T47</f>
        <v>2</v>
      </c>
      <c r="AC47" s="30">
        <f>R47+U47+X47</f>
        <v>0</v>
      </c>
      <c r="AD47" s="30"/>
      <c r="AE47" s="88" t="str">
        <f>Players!F37&amp; " / " &amp;Players!G37</f>
        <v>Ryan Ebejer / Sophia Re</v>
      </c>
      <c r="AF47" s="46">
        <f>J47+Y61+J61+Y57+J57</f>
        <v>5</v>
      </c>
      <c r="AG47" s="46">
        <f t="shared" ref="AG47:AI47" si="8">L47+AA61+L61+AA57+L57</f>
        <v>13</v>
      </c>
      <c r="AH47" s="46">
        <f t="shared" si="8"/>
        <v>51</v>
      </c>
      <c r="AI47" s="47">
        <f t="shared" si="8"/>
        <v>10</v>
      </c>
      <c r="AJ47" s="36"/>
      <c r="AK47" s="36"/>
      <c r="AL47" s="30"/>
    </row>
    <row r="48" ht="13.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6"/>
      <c r="AG48" s="36"/>
      <c r="AH48" s="36"/>
      <c r="AI48" s="36"/>
      <c r="AJ48" s="36"/>
      <c r="AK48" s="36"/>
      <c r="AL48" s="30"/>
    </row>
    <row r="49" ht="13.5" customHeight="1">
      <c r="A49" s="40" t="str">
        <f>AE45</f>
        <v>Victor Rutter / Jennifer Mifsud</v>
      </c>
      <c r="B49" s="41">
        <v>6.0</v>
      </c>
      <c r="C49" s="42">
        <f>IF(B49&gt;B51,1,0)</f>
        <v>1</v>
      </c>
      <c r="D49" s="43"/>
      <c r="E49" s="41">
        <v>6.0</v>
      </c>
      <c r="F49" s="42">
        <f>IF(E49&gt;E51,1,0)</f>
        <v>1</v>
      </c>
      <c r="G49" s="43"/>
      <c r="H49" s="44"/>
      <c r="I49" s="30">
        <f>IF(H49&gt;H51,1,0)</f>
        <v>0</v>
      </c>
      <c r="J49" s="30">
        <f>IF(B49="",0,1)</f>
        <v>1</v>
      </c>
      <c r="K49" s="30">
        <f>IF(C49+F49=2,3,IF(C49+F49=1,1,0))</f>
        <v>3</v>
      </c>
      <c r="L49" s="30">
        <f>IF(K49=3,3,IF(I49+K49=2,2,IF(K49=1,1,0)))</f>
        <v>3</v>
      </c>
      <c r="M49" s="30">
        <f>B49+E49</f>
        <v>12</v>
      </c>
      <c r="N49" s="30">
        <f>C49+F49+I49</f>
        <v>2</v>
      </c>
      <c r="O49" s="30"/>
      <c r="P49" s="40" t="str">
        <f>AE45</f>
        <v>Victor Rutter / Jennifer Mifsud</v>
      </c>
      <c r="Q49" s="41">
        <v>7.0</v>
      </c>
      <c r="R49" s="42">
        <f>IF(Q49&gt;Q51,1,0)</f>
        <v>1</v>
      </c>
      <c r="S49" s="43"/>
      <c r="T49" s="41">
        <v>6.0</v>
      </c>
      <c r="U49" s="42">
        <f>IF(T49&gt;T51,1,0)</f>
        <v>1</v>
      </c>
      <c r="V49" s="43"/>
      <c r="W49" s="44"/>
      <c r="X49" s="30">
        <f>IF(W49&gt;W51,1,0)</f>
        <v>0</v>
      </c>
      <c r="Y49" s="30">
        <f>IF(Q49="",0,1)</f>
        <v>1</v>
      </c>
      <c r="Z49" s="30">
        <f>IF(R49+U49=2,3,IF(R49+U49=1,1,0))</f>
        <v>3</v>
      </c>
      <c r="AA49" s="30">
        <f>IF(Z49=3,3,IF(X49+Z49=2,2,IF(Z49=1,1,0)))</f>
        <v>3</v>
      </c>
      <c r="AB49" s="30">
        <f>Q49+T49</f>
        <v>13</v>
      </c>
      <c r="AC49" s="30">
        <f>R49+U49+X49</f>
        <v>2</v>
      </c>
      <c r="AD49" s="30"/>
      <c r="AE49" s="88" t="str">
        <f>Players!F38&amp; " / " &amp;Players!G38</f>
        <v>Matthew Micallef / Josette D'Alessandro</v>
      </c>
      <c r="AF49" s="46">
        <f>Y65+Y47+Y69+J69+J59</f>
        <v>5</v>
      </c>
      <c r="AG49" s="46">
        <f t="shared" ref="AG49:AI49" si="9">AA65+AA47+AA69+L69+L59</f>
        <v>0</v>
      </c>
      <c r="AH49" s="46">
        <f t="shared" si="9"/>
        <v>10</v>
      </c>
      <c r="AI49" s="47">
        <f t="shared" si="9"/>
        <v>0</v>
      </c>
      <c r="AJ49" s="36"/>
      <c r="AK49" s="36"/>
      <c r="AL49" s="30"/>
    </row>
    <row r="50" ht="13.5" customHeight="1">
      <c r="A50" s="48" t="s">
        <v>110</v>
      </c>
      <c r="H50" s="49"/>
      <c r="I50" s="50"/>
      <c r="J50" s="30"/>
      <c r="K50" s="30"/>
      <c r="L50" s="30"/>
      <c r="M50" s="30"/>
      <c r="N50" s="30"/>
      <c r="O50" s="30"/>
      <c r="P50" s="48" t="s">
        <v>110</v>
      </c>
      <c r="W50" s="49"/>
      <c r="X50" s="50"/>
      <c r="Y50" s="30"/>
      <c r="Z50" s="30"/>
      <c r="AA50" s="30"/>
      <c r="AB50" s="30"/>
      <c r="AC50" s="30"/>
      <c r="AD50" s="30"/>
      <c r="AE50" s="30"/>
      <c r="AF50" s="36"/>
      <c r="AG50" s="36"/>
      <c r="AH50" s="36"/>
      <c r="AI50" s="36"/>
      <c r="AJ50" s="36"/>
      <c r="AK50" s="36"/>
      <c r="AL50" s="30"/>
    </row>
    <row r="51" ht="13.5" customHeight="1">
      <c r="A51" s="51" t="str">
        <f>AE51</f>
        <v>Karl Azzopardi / Dawn Azzopardi</v>
      </c>
      <c r="B51" s="41">
        <v>1.0</v>
      </c>
      <c r="C51" s="52">
        <f>IF(B51&gt;B49,1,0)</f>
        <v>0</v>
      </c>
      <c r="D51" s="53"/>
      <c r="E51" s="41">
        <v>1.0</v>
      </c>
      <c r="F51" s="52">
        <f>IF(E51&gt;E49,1,0)</f>
        <v>0</v>
      </c>
      <c r="G51" s="53"/>
      <c r="H51" s="44"/>
      <c r="I51" s="30">
        <f>IF(H51&gt;H49,1,0)</f>
        <v>0</v>
      </c>
      <c r="J51" s="30">
        <f>IF(B51="",0,1)</f>
        <v>1</v>
      </c>
      <c r="K51" s="30">
        <f>IF(C51+F51=2,3,IF(C51+F51=1,1,0))</f>
        <v>0</v>
      </c>
      <c r="L51" s="30">
        <f>IF(K51=3,3,IF(I51+K51=2,2,IF(K51=1,1,0)))</f>
        <v>0</v>
      </c>
      <c r="M51" s="30">
        <f>B51+E51</f>
        <v>2</v>
      </c>
      <c r="N51" s="30">
        <f>C51+F51+I51</f>
        <v>0</v>
      </c>
      <c r="O51" s="30"/>
      <c r="P51" s="51" t="str">
        <f>AE53</f>
        <v>Jake Gatt / Nicole Lia</v>
      </c>
      <c r="Q51" s="41">
        <v>5.0</v>
      </c>
      <c r="R51" s="52">
        <f>IF(Q51&gt;Q49,1,0)</f>
        <v>0</v>
      </c>
      <c r="S51" s="53"/>
      <c r="T51" s="41">
        <v>1.0</v>
      </c>
      <c r="U51" s="52">
        <f>IF(T51&gt;T49,1,0)</f>
        <v>0</v>
      </c>
      <c r="V51" s="53"/>
      <c r="W51" s="44"/>
      <c r="X51" s="30">
        <f>IF(W51&gt;W49,1,0)</f>
        <v>0</v>
      </c>
      <c r="Y51" s="30">
        <f>IF(Q51="",0,1)</f>
        <v>1</v>
      </c>
      <c r="Z51" s="30">
        <f>IF(R51+U51=2,3,IF(R51+U51=1,1,0))</f>
        <v>0</v>
      </c>
      <c r="AA51" s="30">
        <f>IF(Z51=3,3,IF(X51+Z51=2,2,IF(Z51=1,1,0)))</f>
        <v>0</v>
      </c>
      <c r="AB51" s="30">
        <f>Q51+T51</f>
        <v>6</v>
      </c>
      <c r="AC51" s="30">
        <f>R51+U51+X51</f>
        <v>0</v>
      </c>
      <c r="AD51" s="30"/>
      <c r="AE51" s="88" t="str">
        <f>Players!F39&amp; " / " &amp;Players!G39</f>
        <v>Karl Azzopardi / Dawn Azzopardi</v>
      </c>
      <c r="AF51" s="46">
        <f>Y67+J73+J51+Y59+J65</f>
        <v>5</v>
      </c>
      <c r="AG51" s="46">
        <f t="shared" ref="AG51:AI51" si="10">AA67+L73+L51+AA59+L65</f>
        <v>4</v>
      </c>
      <c r="AH51" s="46">
        <f t="shared" si="10"/>
        <v>34</v>
      </c>
      <c r="AI51" s="47">
        <f t="shared" si="10"/>
        <v>3</v>
      </c>
      <c r="AJ51" s="36"/>
      <c r="AK51" s="36"/>
      <c r="AL51" s="30"/>
    </row>
    <row r="52" ht="13.5" customHeight="1">
      <c r="A52" s="30"/>
      <c r="B52" s="36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6"/>
      <c r="AG52" s="36"/>
      <c r="AH52" s="36"/>
      <c r="AI52" s="36"/>
      <c r="AJ52" s="36"/>
      <c r="AK52" s="36"/>
      <c r="AL52" s="30"/>
    </row>
    <row r="53" ht="13.5" customHeight="1">
      <c r="A53" s="40" t="str">
        <f>AE45</f>
        <v>Victor Rutter / Jennifer Mifsud</v>
      </c>
      <c r="B53" s="44">
        <v>2.0</v>
      </c>
      <c r="C53" s="42">
        <f>IF(B53&gt;B55,1,0)</f>
        <v>0</v>
      </c>
      <c r="D53" s="43"/>
      <c r="E53" s="44">
        <v>6.0</v>
      </c>
      <c r="F53" s="42">
        <f>IF(E53&gt;E55,1,0)</f>
        <v>1</v>
      </c>
      <c r="G53" s="43"/>
      <c r="H53" s="44">
        <v>10.0</v>
      </c>
      <c r="I53" s="30">
        <f>IF(H53&gt;H55,1,0)</f>
        <v>1</v>
      </c>
      <c r="J53" s="30">
        <f>IF(B53="",0,1)</f>
        <v>1</v>
      </c>
      <c r="K53" s="30">
        <f>IF(C53+F53=2,3,IF(C53+F53=1,1,0))</f>
        <v>1</v>
      </c>
      <c r="L53" s="30">
        <f>IF(K53=3,3,IF(I53+K53=2,2,IF(K53=1,1,0)))</f>
        <v>2</v>
      </c>
      <c r="M53" s="30">
        <f>B53+E53</f>
        <v>8</v>
      </c>
      <c r="N53" s="30">
        <f>C53+F53+I53</f>
        <v>2</v>
      </c>
      <c r="O53" s="30"/>
      <c r="P53" s="40" t="str">
        <f>AE53</f>
        <v>Jake Gatt / Nicole Lia</v>
      </c>
      <c r="Q53" s="44">
        <v>0.0</v>
      </c>
      <c r="R53" s="42">
        <f>IF(Q53&gt;Q55,1,0)</f>
        <v>0</v>
      </c>
      <c r="S53" s="43"/>
      <c r="T53" s="44">
        <v>0.0</v>
      </c>
      <c r="U53" s="42">
        <f>IF(T53&gt;T55,1,0)</f>
        <v>0</v>
      </c>
      <c r="V53" s="43"/>
      <c r="W53" s="44"/>
      <c r="X53" s="30">
        <f>IF(W53&gt;W55,1,0)</f>
        <v>0</v>
      </c>
      <c r="Y53" s="30">
        <f>IF(Q53="",0,1)</f>
        <v>1</v>
      </c>
      <c r="Z53" s="30">
        <f>IF(R53+U53=2,3,IF(R53+U53=1,1,0))</f>
        <v>0</v>
      </c>
      <c r="AA53" s="30">
        <f>IF(Z53=3,3,IF(X53+Z53=2,2,IF(Z53=1,1,0)))</f>
        <v>0</v>
      </c>
      <c r="AB53" s="30">
        <f>Q53+T53</f>
        <v>0</v>
      </c>
      <c r="AC53" s="30">
        <f>R53+U53+X53</f>
        <v>0</v>
      </c>
      <c r="AD53" s="30"/>
      <c r="AE53" s="88" t="str">
        <f>Players!F40&amp; " / " &amp;Players!G40</f>
        <v>Jake Gatt / Nicole Lia</v>
      </c>
      <c r="AF53" s="46">
        <f>Y53+J75+J63+Y51+J71</f>
        <v>5</v>
      </c>
      <c r="AG53" s="46">
        <f t="shared" ref="AG53:AI53" si="11">AA53+L75+L63+AA51+L71</f>
        <v>5</v>
      </c>
      <c r="AH53" s="46">
        <f t="shared" si="11"/>
        <v>31</v>
      </c>
      <c r="AI53" s="47">
        <f t="shared" si="11"/>
        <v>4</v>
      </c>
      <c r="AJ53" s="36"/>
      <c r="AK53" s="36"/>
      <c r="AL53" s="30"/>
    </row>
    <row r="54" ht="13.5" customHeight="1">
      <c r="A54" s="48" t="s">
        <v>110</v>
      </c>
      <c r="H54" s="49"/>
      <c r="I54" s="50"/>
      <c r="J54" s="30"/>
      <c r="K54" s="30"/>
      <c r="L54" s="30"/>
      <c r="M54" s="30"/>
      <c r="N54" s="30"/>
      <c r="O54" s="30"/>
      <c r="P54" s="48" t="s">
        <v>110</v>
      </c>
      <c r="W54" s="49"/>
      <c r="X54" s="50"/>
      <c r="Y54" s="30"/>
      <c r="Z54" s="30"/>
      <c r="AA54" s="30"/>
      <c r="AB54" s="30"/>
      <c r="AC54" s="30"/>
      <c r="AD54" s="30"/>
      <c r="AE54" s="30"/>
      <c r="AF54" s="36"/>
      <c r="AG54" s="36"/>
      <c r="AH54" s="36"/>
      <c r="AI54" s="36"/>
      <c r="AJ54" s="36"/>
      <c r="AK54" s="36"/>
      <c r="AL54" s="30"/>
    </row>
    <row r="55" ht="13.5" customHeight="1">
      <c r="A55" s="51" t="str">
        <f>AE55</f>
        <v>Dunstan Vella / Heidi Tabone</v>
      </c>
      <c r="B55" s="44">
        <v>6.0</v>
      </c>
      <c r="C55" s="52">
        <f>IF(B55&gt;B53,1,0)</f>
        <v>1</v>
      </c>
      <c r="D55" s="53"/>
      <c r="E55" s="44">
        <v>3.0</v>
      </c>
      <c r="F55" s="52">
        <f>IF(E55&gt;E53,1,0)</f>
        <v>0</v>
      </c>
      <c r="G55" s="53"/>
      <c r="H55" s="44">
        <v>5.0</v>
      </c>
      <c r="I55" s="30">
        <f>IF(H55&gt;H53,1,0)</f>
        <v>0</v>
      </c>
      <c r="J55" s="30">
        <f>IF(B55="",0,1)</f>
        <v>1</v>
      </c>
      <c r="K55" s="30">
        <f>IF(C55+F55=2,3,IF(C55+F55=1,1,0))</f>
        <v>1</v>
      </c>
      <c r="L55" s="30">
        <f>IF(K55=3,3,IF(I55+K55=2,2,IF(K55=1,1,0)))</f>
        <v>1</v>
      </c>
      <c r="M55" s="30">
        <f>B55+E55</f>
        <v>9</v>
      </c>
      <c r="N55" s="30">
        <f>C55+F55+I55</f>
        <v>1</v>
      </c>
      <c r="O55" s="30"/>
      <c r="P55" s="51" t="str">
        <f>AE55</f>
        <v>Dunstan Vella / Heidi Tabone</v>
      </c>
      <c r="Q55" s="44">
        <v>6.0</v>
      </c>
      <c r="R55" s="52">
        <f>IF(Q55&gt;Q53,1,0)</f>
        <v>1</v>
      </c>
      <c r="S55" s="53"/>
      <c r="T55" s="44">
        <v>6.0</v>
      </c>
      <c r="U55" s="52">
        <f>IF(T55&gt;T53,1,0)</f>
        <v>1</v>
      </c>
      <c r="V55" s="53"/>
      <c r="W55" s="44"/>
      <c r="X55" s="30">
        <f>IF(W55&gt;W53,1,0)</f>
        <v>0</v>
      </c>
      <c r="Y55" s="30">
        <f>IF(Q55="",0,1)</f>
        <v>1</v>
      </c>
      <c r="Z55" s="30">
        <f>IF(R55+U55=2,3,IF(R55+U55=1,1,0))</f>
        <v>3</v>
      </c>
      <c r="AA55" s="30">
        <f>IF(Z55=3,3,IF(X55+Z55=2,2,IF(Z55=1,1,0)))</f>
        <v>3</v>
      </c>
      <c r="AB55" s="30">
        <f>Q55+T55</f>
        <v>12</v>
      </c>
      <c r="AC55" s="30">
        <f>R55+U55+X55</f>
        <v>2</v>
      </c>
      <c r="AD55" s="30"/>
      <c r="AE55" s="88" t="str">
        <f>Players!F41&amp; " / " &amp;Players!G41</f>
        <v>Dunstan Vella / Heidi Tabone</v>
      </c>
      <c r="AF55" s="46">
        <f>Y55+Y63+Y71+J55+J67</f>
        <v>5</v>
      </c>
      <c r="AG55" s="46">
        <f t="shared" ref="AG55:AI55" si="12">AA55+AA63+AA71+L55+L67</f>
        <v>11</v>
      </c>
      <c r="AH55" s="46">
        <f t="shared" si="12"/>
        <v>55</v>
      </c>
      <c r="AI55" s="47">
        <f t="shared" si="12"/>
        <v>8</v>
      </c>
      <c r="AJ55" s="30"/>
      <c r="AK55" s="36"/>
      <c r="AL55" s="30"/>
    </row>
    <row r="56" ht="13.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</row>
    <row r="57" ht="13.5" customHeight="1">
      <c r="A57" s="40" t="str">
        <f>AE47</f>
        <v>Ryan Ebejer / Sophia Re</v>
      </c>
      <c r="B57" s="44">
        <v>6.0</v>
      </c>
      <c r="C57" s="42">
        <f>IF(B57&gt;B59,1,0)</f>
        <v>1</v>
      </c>
      <c r="D57" s="43"/>
      <c r="E57" s="44">
        <v>6.0</v>
      </c>
      <c r="F57" s="42">
        <f>IF(E57&gt;E59,1,0)</f>
        <v>1</v>
      </c>
      <c r="G57" s="43"/>
      <c r="H57" s="44"/>
      <c r="I57" s="30">
        <f>IF(H57&gt;H59,1,0)</f>
        <v>0</v>
      </c>
      <c r="J57" s="30">
        <f>IF(B57="",0,1)</f>
        <v>1</v>
      </c>
      <c r="K57" s="30">
        <f>IF(C57+F57=2,3,IF(C57+F57=1,1,0))</f>
        <v>3</v>
      </c>
      <c r="L57" s="30">
        <f>IF(K57=3,3,IF(I57+K57=2,2,IF(K57=1,1,0)))</f>
        <v>3</v>
      </c>
      <c r="M57" s="30">
        <f>B57+E57</f>
        <v>12</v>
      </c>
      <c r="N57" s="30">
        <f>C57+F57+I57</f>
        <v>2</v>
      </c>
      <c r="O57" s="30"/>
      <c r="P57" s="40" t="str">
        <f>AE47</f>
        <v>Ryan Ebejer / Sophia Re</v>
      </c>
      <c r="Q57" s="44">
        <v>6.0</v>
      </c>
      <c r="R57" s="42">
        <f>IF(Q57&gt;Q59,1,0)</f>
        <v>1</v>
      </c>
      <c r="S57" s="43"/>
      <c r="T57" s="44">
        <v>6.0</v>
      </c>
      <c r="U57" s="42">
        <f>IF(T57&gt;T59,1,0)</f>
        <v>1</v>
      </c>
      <c r="V57" s="43"/>
      <c r="W57" s="44"/>
      <c r="X57" s="30">
        <f>IF(W57&gt;W59,1,0)</f>
        <v>0</v>
      </c>
      <c r="Y57" s="30">
        <f>IF(Q57="",0,1)</f>
        <v>1</v>
      </c>
      <c r="Z57" s="30">
        <f>IF(R57+U57=2,3,IF(R57+U57=1,1,0))</f>
        <v>3</v>
      </c>
      <c r="AA57" s="30">
        <f>IF(Z57=3,3,IF(X57+Z57=2,2,IF(Z57=1,1,0)))</f>
        <v>3</v>
      </c>
      <c r="AB57" s="30">
        <f>Q57+T57</f>
        <v>12</v>
      </c>
      <c r="AC57" s="30">
        <f>R57+U57+X57</f>
        <v>2</v>
      </c>
      <c r="AD57" s="30"/>
      <c r="AE57" s="85" t="s">
        <v>123</v>
      </c>
      <c r="AF57" s="33"/>
      <c r="AG57" s="33"/>
      <c r="AH57" s="33"/>
      <c r="AI57" s="8"/>
      <c r="AJ57" s="30"/>
      <c r="AK57" s="30"/>
      <c r="AL57" s="30"/>
    </row>
    <row r="58" ht="13.5" customHeight="1">
      <c r="A58" s="48" t="s">
        <v>110</v>
      </c>
      <c r="H58" s="49"/>
      <c r="I58" s="50"/>
      <c r="J58" s="30"/>
      <c r="K58" s="30"/>
      <c r="L58" s="30"/>
      <c r="M58" s="30"/>
      <c r="N58" s="30"/>
      <c r="O58" s="30"/>
      <c r="P58" s="48" t="s">
        <v>110</v>
      </c>
      <c r="W58" s="49"/>
      <c r="X58" s="50"/>
      <c r="Y58" s="30"/>
      <c r="Z58" s="30"/>
      <c r="AA58" s="30"/>
      <c r="AB58" s="30"/>
      <c r="AC58" s="30"/>
      <c r="AD58" s="30"/>
      <c r="AE58" s="54" t="s">
        <v>124</v>
      </c>
      <c r="AF58" s="33"/>
      <c r="AG58" s="33"/>
      <c r="AH58" s="33"/>
      <c r="AI58" s="8"/>
      <c r="AJ58" s="30"/>
      <c r="AK58" s="30"/>
      <c r="AL58" s="30"/>
    </row>
    <row r="59" ht="13.5" customHeight="1">
      <c r="A59" s="51" t="str">
        <f>AE49</f>
        <v>Matthew Micallef / Josette D'Alessandro</v>
      </c>
      <c r="B59" s="44">
        <v>1.0</v>
      </c>
      <c r="C59" s="52">
        <f>IF(B59&gt;B57,1,0)</f>
        <v>0</v>
      </c>
      <c r="D59" s="53"/>
      <c r="E59" s="44">
        <v>1.0</v>
      </c>
      <c r="F59" s="52">
        <f>IF(E59&gt;E57,1,0)</f>
        <v>0</v>
      </c>
      <c r="G59" s="53"/>
      <c r="H59" s="44"/>
      <c r="I59" s="30">
        <f>IF(H59&gt;H57,1,0)</f>
        <v>0</v>
      </c>
      <c r="J59" s="30">
        <f>IF(B59="",0,1)</f>
        <v>1</v>
      </c>
      <c r="K59" s="30">
        <f>IF(C59+F59=2,3,IF(C59+F59=1,1,0))</f>
        <v>0</v>
      </c>
      <c r="L59" s="30">
        <f>IF(K59=3,3,IF(I59+K59=2,2,IF(K59=1,1,0)))</f>
        <v>0</v>
      </c>
      <c r="M59" s="30">
        <f>B59+E59</f>
        <v>2</v>
      </c>
      <c r="N59" s="30">
        <f>C59+F59+I59</f>
        <v>0</v>
      </c>
      <c r="O59" s="30"/>
      <c r="P59" s="51" t="str">
        <f>AE51</f>
        <v>Karl Azzopardi / Dawn Azzopardi</v>
      </c>
      <c r="Q59" s="44">
        <v>3.0</v>
      </c>
      <c r="R59" s="52">
        <f>IF(Q59&gt;Q57,1,0)</f>
        <v>0</v>
      </c>
      <c r="S59" s="53"/>
      <c r="T59" s="44">
        <v>2.0</v>
      </c>
      <c r="U59" s="52">
        <f>IF(T59&gt;T57,1,0)</f>
        <v>0</v>
      </c>
      <c r="V59" s="53"/>
      <c r="W59" s="44"/>
      <c r="X59" s="30">
        <f>IF(W59&gt;W57,1,0)</f>
        <v>0</v>
      </c>
      <c r="Y59" s="30">
        <f>IF(Q59="",0,1)</f>
        <v>1</v>
      </c>
      <c r="Z59" s="30">
        <f>IF(R59+U59=2,3,IF(R59+U59=1,1,0))</f>
        <v>0</v>
      </c>
      <c r="AA59" s="30">
        <f>IF(Z59=3,3,IF(X59+Z59=2,2,IF(Z59=1,1,0)))</f>
        <v>0</v>
      </c>
      <c r="AB59" s="30">
        <f>Q59+T59</f>
        <v>5</v>
      </c>
      <c r="AC59" s="30">
        <f>R59+U59+X59</f>
        <v>0</v>
      </c>
      <c r="AD59" s="30"/>
      <c r="AE59" s="30"/>
      <c r="AF59" s="30"/>
      <c r="AG59" s="30"/>
      <c r="AH59" s="30"/>
      <c r="AI59" s="30"/>
      <c r="AJ59" s="30"/>
      <c r="AK59" s="30"/>
      <c r="AL59" s="30"/>
    </row>
    <row r="60" ht="13.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</row>
    <row r="61" ht="13.5" customHeight="1">
      <c r="A61" s="40" t="str">
        <f>AE47</f>
        <v>Ryan Ebejer / Sophia Re</v>
      </c>
      <c r="B61" s="44">
        <v>6.0</v>
      </c>
      <c r="C61" s="42">
        <f>IF(B61&gt;B63,1,0)</f>
        <v>1</v>
      </c>
      <c r="D61" s="43"/>
      <c r="E61" s="44">
        <v>6.0</v>
      </c>
      <c r="F61" s="42">
        <f>IF(E61&gt;E63,1,0)</f>
        <v>1</v>
      </c>
      <c r="G61" s="43"/>
      <c r="H61" s="44"/>
      <c r="I61" s="30">
        <f>IF(H61&gt;H63,1,0)</f>
        <v>0</v>
      </c>
      <c r="J61" s="30">
        <f>IF(B61="",0,1)</f>
        <v>1</v>
      </c>
      <c r="K61" s="30">
        <f>IF(C61+F61=2,3,IF(C61+F61=1,1,0))</f>
        <v>3</v>
      </c>
      <c r="L61" s="30">
        <f>IF(K61=3,3,IF(I61+K61=2,2,IF(K61=1,1,0)))</f>
        <v>3</v>
      </c>
      <c r="M61" s="30">
        <f>B61+E61</f>
        <v>12</v>
      </c>
      <c r="N61" s="30">
        <f>C61+F61+I61</f>
        <v>2</v>
      </c>
      <c r="O61" s="30"/>
      <c r="P61" s="40" t="str">
        <f>AE47</f>
        <v>Ryan Ebejer / Sophia Re</v>
      </c>
      <c r="Q61" s="44">
        <v>6.0</v>
      </c>
      <c r="R61" s="42">
        <f>IF(Q61&gt;Q63,1,0)</f>
        <v>1</v>
      </c>
      <c r="S61" s="43"/>
      <c r="T61" s="44">
        <v>2.0</v>
      </c>
      <c r="U61" s="42">
        <f>IF(T61&gt;T63,1,0)</f>
        <v>0</v>
      </c>
      <c r="V61" s="43"/>
      <c r="W61" s="44">
        <v>10.0</v>
      </c>
      <c r="X61" s="30">
        <f>IF(W61&gt;W63,1,0)</f>
        <v>1</v>
      </c>
      <c r="Y61" s="30">
        <f>IF(Q61="",0,1)</f>
        <v>1</v>
      </c>
      <c r="Z61" s="30">
        <f>IF(R61+U61=2,3,IF(R61+U61=1,1,0))</f>
        <v>1</v>
      </c>
      <c r="AA61" s="30">
        <f>IF(Z61=3,3,IF(X61+Z61=2,2,IF(Z61=1,1,0)))</f>
        <v>2</v>
      </c>
      <c r="AB61" s="30">
        <f>Q61+T61</f>
        <v>8</v>
      </c>
      <c r="AC61" s="30">
        <f>R61+U61+X61</f>
        <v>2</v>
      </c>
      <c r="AD61" s="30"/>
      <c r="AE61" s="30"/>
      <c r="AF61" s="30"/>
      <c r="AG61" s="30"/>
      <c r="AH61" s="30"/>
      <c r="AI61" s="30"/>
      <c r="AJ61" s="30"/>
      <c r="AK61" s="30"/>
      <c r="AL61" s="30"/>
    </row>
    <row r="62" ht="13.5" customHeight="1">
      <c r="A62" s="48" t="s">
        <v>110</v>
      </c>
      <c r="H62" s="49"/>
      <c r="I62" s="50"/>
      <c r="J62" s="30"/>
      <c r="K62" s="30"/>
      <c r="L62" s="30"/>
      <c r="M62" s="30"/>
      <c r="N62" s="30"/>
      <c r="O62" s="30"/>
      <c r="P62" s="48" t="s">
        <v>110</v>
      </c>
      <c r="W62" s="49"/>
      <c r="X62" s="5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</row>
    <row r="63" ht="13.5" customHeight="1">
      <c r="A63" s="51" t="str">
        <f>AE53</f>
        <v>Jake Gatt / Nicole Lia</v>
      </c>
      <c r="B63" s="44">
        <v>4.0</v>
      </c>
      <c r="C63" s="52">
        <f>IF(B63&gt;B61,1,0)</f>
        <v>0</v>
      </c>
      <c r="D63" s="53"/>
      <c r="E63" s="44">
        <v>1.0</v>
      </c>
      <c r="F63" s="52">
        <f>IF(E63&gt;E61,1,0)</f>
        <v>0</v>
      </c>
      <c r="G63" s="53"/>
      <c r="H63" s="44"/>
      <c r="I63" s="30">
        <f>IF(H63&gt;H61,1,0)</f>
        <v>0</v>
      </c>
      <c r="J63" s="30">
        <f>IF(B63="",0,1)</f>
        <v>1</v>
      </c>
      <c r="K63" s="30">
        <f>IF(C63+F63=2,3,IF(C63+F63=1,1,0))</f>
        <v>0</v>
      </c>
      <c r="L63" s="30">
        <f>IF(K63=3,3,IF(I63+K63=2,2,IF(K63=1,1,0)))</f>
        <v>0</v>
      </c>
      <c r="M63" s="30">
        <f>B63+E63</f>
        <v>5</v>
      </c>
      <c r="N63" s="30">
        <f>C63+F63+I63</f>
        <v>0</v>
      </c>
      <c r="O63" s="30"/>
      <c r="P63" s="51" t="str">
        <f>AE55</f>
        <v>Dunstan Vella / Heidi Tabone</v>
      </c>
      <c r="Q63" s="44">
        <v>4.0</v>
      </c>
      <c r="R63" s="52">
        <f>IF(Q63&gt;Q61,1,0)</f>
        <v>0</v>
      </c>
      <c r="S63" s="53"/>
      <c r="T63" s="44">
        <v>6.0</v>
      </c>
      <c r="U63" s="52">
        <f>IF(T63&gt;T61,1,0)</f>
        <v>1</v>
      </c>
      <c r="V63" s="53"/>
      <c r="W63" s="44">
        <v>8.0</v>
      </c>
      <c r="X63" s="30">
        <f>IF(W63&gt;W61,1,0)</f>
        <v>0</v>
      </c>
      <c r="Y63" s="30">
        <f>IF(Q63="",0,1)</f>
        <v>1</v>
      </c>
      <c r="Z63" s="30">
        <f>IF(R63+U63=2,3,IF(R63+U63=1,1,0))</f>
        <v>1</v>
      </c>
      <c r="AA63" s="30">
        <f>IF(Z63=3,3,IF(X63+Z63=2,2,IF(Z63=1,1,0)))</f>
        <v>1</v>
      </c>
      <c r="AB63" s="30">
        <f>Q63+T63</f>
        <v>10</v>
      </c>
      <c r="AC63" s="30">
        <f>R63+U63+X63</f>
        <v>1</v>
      </c>
      <c r="AD63" s="30"/>
      <c r="AE63" s="30"/>
      <c r="AF63" s="30"/>
      <c r="AG63" s="30"/>
      <c r="AH63" s="30"/>
      <c r="AI63" s="30"/>
      <c r="AJ63" s="30"/>
      <c r="AK63" s="30"/>
      <c r="AL63" s="30"/>
    </row>
    <row r="64" ht="13.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6"/>
      <c r="AI64" s="30"/>
      <c r="AJ64" s="30"/>
      <c r="AK64" s="30"/>
      <c r="AL64" s="30"/>
    </row>
    <row r="65" ht="13.5" customHeight="1">
      <c r="A65" s="40" t="str">
        <f>AE51</f>
        <v>Karl Azzopardi / Dawn Azzopardi</v>
      </c>
      <c r="B65" s="44">
        <v>3.0</v>
      </c>
      <c r="C65" s="42">
        <f>IF(B65&gt;B67,1,0)</f>
        <v>0</v>
      </c>
      <c r="D65" s="43"/>
      <c r="E65" s="44">
        <v>2.0</v>
      </c>
      <c r="F65" s="42">
        <f>IF(E65&gt;E67,1,0)</f>
        <v>0</v>
      </c>
      <c r="G65" s="43"/>
      <c r="H65" s="44"/>
      <c r="I65" s="30">
        <f>IF(H65&gt;H67,1,0)</f>
        <v>0</v>
      </c>
      <c r="J65" s="30">
        <f>IF(B65="",0,1)</f>
        <v>1</v>
      </c>
      <c r="K65" s="30">
        <f>IF(C65+F65=2,3,IF(C65+F65=1,1,0))</f>
        <v>0</v>
      </c>
      <c r="L65" s="30">
        <f>IF(K65=3,3,IF(I65+K65=2,2,IF(K65=1,1,0)))</f>
        <v>0</v>
      </c>
      <c r="M65" s="30">
        <f>B65+E65</f>
        <v>5</v>
      </c>
      <c r="N65" s="30">
        <f>C65+F65+I65</f>
        <v>0</v>
      </c>
      <c r="O65" s="30"/>
      <c r="P65" s="40" t="str">
        <f>AE49</f>
        <v>Matthew Micallef / Josette D'Alessandro</v>
      </c>
      <c r="Q65" s="41">
        <v>0.0</v>
      </c>
      <c r="R65" s="42">
        <f>IF(Q65&gt;Q67,1,0)</f>
        <v>0</v>
      </c>
      <c r="S65" s="43"/>
      <c r="T65" s="41">
        <v>0.0</v>
      </c>
      <c r="U65" s="42">
        <f>IF(T65&gt;T67,1,0)</f>
        <v>0</v>
      </c>
      <c r="V65" s="43"/>
      <c r="W65" s="44"/>
      <c r="X65" s="30">
        <f>IF(W65&gt;W67,1,0)</f>
        <v>0</v>
      </c>
      <c r="Y65" s="30">
        <f>IF(Q65="",0,1)</f>
        <v>1</v>
      </c>
      <c r="Z65" s="30">
        <f>IF(R65+U65=2,3,IF(R65+U65=1,1,0))</f>
        <v>0</v>
      </c>
      <c r="AA65" s="30">
        <f>IF(Z65=3,3,IF(X65+Z65=2,2,IF(Z65=1,1,0)))</f>
        <v>0</v>
      </c>
      <c r="AB65" s="30">
        <f>Q65+T65</f>
        <v>0</v>
      </c>
      <c r="AC65" s="30">
        <f>R65+U65+X65</f>
        <v>0</v>
      </c>
      <c r="AD65" s="70" t="s">
        <v>125</v>
      </c>
      <c r="AE65" s="30"/>
      <c r="AF65" s="30"/>
      <c r="AG65" s="30"/>
      <c r="AH65" s="30"/>
      <c r="AI65" s="30"/>
      <c r="AJ65" s="30"/>
      <c r="AK65" s="30"/>
      <c r="AL65" s="30"/>
    </row>
    <row r="66" ht="13.5" customHeight="1">
      <c r="A66" s="48" t="s">
        <v>110</v>
      </c>
      <c r="H66" s="49"/>
      <c r="I66" s="50"/>
      <c r="J66" s="30"/>
      <c r="K66" s="30"/>
      <c r="L66" s="30"/>
      <c r="M66" s="30"/>
      <c r="N66" s="30"/>
      <c r="O66" s="30"/>
      <c r="P66" s="48" t="s">
        <v>110</v>
      </c>
      <c r="W66" s="49"/>
      <c r="X66" s="5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56"/>
      <c r="AL66" s="30"/>
    </row>
    <row r="67" ht="13.5" customHeight="1">
      <c r="A67" s="51" t="str">
        <f>AE55</f>
        <v>Dunstan Vella / Heidi Tabone</v>
      </c>
      <c r="B67" s="44">
        <v>6.0</v>
      </c>
      <c r="C67" s="52">
        <f>IF(B67&gt;B65,1,0)</f>
        <v>1</v>
      </c>
      <c r="D67" s="53"/>
      <c r="E67" s="44">
        <v>6.0</v>
      </c>
      <c r="F67" s="52">
        <f>IF(E67&gt;E65,1,0)</f>
        <v>1</v>
      </c>
      <c r="G67" s="53"/>
      <c r="H67" s="44"/>
      <c r="I67" s="30">
        <f>IF(H67&gt;H65,1,0)</f>
        <v>0</v>
      </c>
      <c r="J67" s="30">
        <f>IF(B67="",0,1)</f>
        <v>1</v>
      </c>
      <c r="K67" s="30">
        <f>IF(C67+F67=2,3,IF(C67+F67=1,1,0))</f>
        <v>3</v>
      </c>
      <c r="L67" s="30">
        <f>IF(K67=3,3,IF(I67+K67=2,2,IF(K67=1,1,0)))</f>
        <v>3</v>
      </c>
      <c r="M67" s="30">
        <f>B67+E67</f>
        <v>12</v>
      </c>
      <c r="N67" s="30">
        <f>C67+F67+I67</f>
        <v>2</v>
      </c>
      <c r="O67" s="30"/>
      <c r="P67" s="51" t="str">
        <f>AE51</f>
        <v>Karl Azzopardi / Dawn Azzopardi</v>
      </c>
      <c r="Q67" s="41">
        <v>6.0</v>
      </c>
      <c r="R67" s="52">
        <f>IF(Q67&gt;Q65,1,0)</f>
        <v>1</v>
      </c>
      <c r="S67" s="53"/>
      <c r="T67" s="41">
        <v>6.0</v>
      </c>
      <c r="U67" s="52">
        <f>IF(T67&gt;T65,1,0)</f>
        <v>1</v>
      </c>
      <c r="V67" s="53"/>
      <c r="W67" s="44"/>
      <c r="X67" s="30">
        <f>IF(W67&gt;W65,1,0)</f>
        <v>0</v>
      </c>
      <c r="Y67" s="30">
        <f>IF(Q67="",0,1)</f>
        <v>1</v>
      </c>
      <c r="Z67" s="30">
        <f>IF(R67+U67=2,3,IF(R67+U67=1,1,0))</f>
        <v>3</v>
      </c>
      <c r="AA67" s="30">
        <f>IF(Z67=3,3,IF(X67+Z67=2,2,IF(Z67=1,1,0)))</f>
        <v>3</v>
      </c>
      <c r="AB67" s="30">
        <f>Q67+T67</f>
        <v>12</v>
      </c>
      <c r="AC67" s="30">
        <f>R67+U67+X67</f>
        <v>2</v>
      </c>
      <c r="AD67" s="30"/>
      <c r="AE67" s="30"/>
      <c r="AF67" s="30"/>
      <c r="AG67" s="30"/>
      <c r="AH67" s="30"/>
      <c r="AI67" s="30"/>
      <c r="AJ67" s="30"/>
      <c r="AK67" s="30"/>
      <c r="AL67" s="30"/>
    </row>
    <row r="68" ht="13.5" customHeight="1">
      <c r="A68" s="30"/>
      <c r="B68" s="30"/>
      <c r="C68" s="30"/>
      <c r="D68" s="30"/>
      <c r="E68" s="36"/>
      <c r="F68" s="30"/>
      <c r="G68" s="30"/>
      <c r="H68" s="36"/>
      <c r="I68" s="30"/>
      <c r="J68" s="36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6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56"/>
      <c r="AL68" s="30"/>
    </row>
    <row r="69" ht="13.5" customHeight="1">
      <c r="A69" s="40" t="str">
        <f>AE49</f>
        <v>Matthew Micallef / Josette D'Alessandro</v>
      </c>
      <c r="B69" s="41">
        <v>0.0</v>
      </c>
      <c r="C69" s="42">
        <f>IF(B69&gt;B71,1,0)</f>
        <v>0</v>
      </c>
      <c r="D69" s="43"/>
      <c r="E69" s="41">
        <v>0.0</v>
      </c>
      <c r="F69" s="42">
        <f>IF(E69&gt;E71,1,0)</f>
        <v>0</v>
      </c>
      <c r="G69" s="43"/>
      <c r="H69" s="44"/>
      <c r="I69" s="30">
        <f>IF(H69&gt;H71,1,0)</f>
        <v>0</v>
      </c>
      <c r="J69" s="30">
        <f>IF(B69="",0,1)</f>
        <v>1</v>
      </c>
      <c r="K69" s="30">
        <f>IF(C69+F69=2,3,IF(C69+F69=1,1,0))</f>
        <v>0</v>
      </c>
      <c r="L69" s="30">
        <f>IF(K69=3,3,IF(I69+K69=2,2,IF(K69=1,1,0)))</f>
        <v>0</v>
      </c>
      <c r="M69" s="30">
        <f>B69+E69</f>
        <v>0</v>
      </c>
      <c r="N69" s="30">
        <f>C69+F69+I69</f>
        <v>0</v>
      </c>
      <c r="O69" s="70" t="s">
        <v>125</v>
      </c>
      <c r="P69" s="40" t="str">
        <f>AE49</f>
        <v>Matthew Micallef / Josette D'Alessandro</v>
      </c>
      <c r="Q69" s="41">
        <v>2.0</v>
      </c>
      <c r="R69" s="42">
        <f>IF(Q69&gt;Q71,1,0)</f>
        <v>0</v>
      </c>
      <c r="S69" s="43"/>
      <c r="T69" s="41">
        <v>4.0</v>
      </c>
      <c r="U69" s="42">
        <f>IF(T69&gt;T71,1,0)</f>
        <v>0</v>
      </c>
      <c r="V69" s="43"/>
      <c r="W69" s="44"/>
      <c r="X69" s="30">
        <f>IF(W69&gt;W71,1,0)</f>
        <v>0</v>
      </c>
      <c r="Y69" s="30">
        <f>IF(Q69="",0,1)</f>
        <v>1</v>
      </c>
      <c r="Z69" s="30">
        <f>IF(R69+U69=2,3,IF(R69+U69=1,1,0))</f>
        <v>0</v>
      </c>
      <c r="AA69" s="30">
        <f>IF(Z69=3,3,IF(X69+Z69=2,2,IF(Z69=1,1,0)))</f>
        <v>0</v>
      </c>
      <c r="AB69" s="30">
        <f>Q69+T69</f>
        <v>6</v>
      </c>
      <c r="AC69" s="30">
        <f>R69+U69+X69</f>
        <v>0</v>
      </c>
      <c r="AD69" s="30"/>
      <c r="AE69" s="30"/>
      <c r="AF69" s="30"/>
      <c r="AG69" s="30"/>
      <c r="AH69" s="30"/>
      <c r="AI69" s="30"/>
      <c r="AJ69" s="30"/>
      <c r="AK69" s="30"/>
      <c r="AL69" s="30"/>
    </row>
    <row r="70" ht="13.5" customHeight="1">
      <c r="A70" s="48" t="s">
        <v>110</v>
      </c>
      <c r="H70" s="49"/>
      <c r="I70" s="50"/>
      <c r="J70" s="30"/>
      <c r="K70" s="30"/>
      <c r="L70" s="30"/>
      <c r="M70" s="30"/>
      <c r="N70" s="30"/>
      <c r="O70" s="30"/>
      <c r="P70" s="48" t="s">
        <v>110</v>
      </c>
      <c r="W70" s="49"/>
      <c r="X70" s="5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</row>
    <row r="71" ht="13.5" customHeight="1">
      <c r="A71" s="51" t="str">
        <f>AE53</f>
        <v>Jake Gatt / Nicole Lia</v>
      </c>
      <c r="B71" s="41">
        <v>6.0</v>
      </c>
      <c r="C71" s="52">
        <f>IF(B71&gt;B69,1,0)</f>
        <v>1</v>
      </c>
      <c r="D71" s="53"/>
      <c r="E71" s="41">
        <v>6.0</v>
      </c>
      <c r="F71" s="52">
        <f>IF(E71&gt;E69,1,0)</f>
        <v>1</v>
      </c>
      <c r="G71" s="53"/>
      <c r="H71" s="44"/>
      <c r="I71" s="30">
        <f>IF(H71&gt;H69,1,0)</f>
        <v>0</v>
      </c>
      <c r="J71" s="30">
        <f>IF(B71="",0,1)</f>
        <v>1</v>
      </c>
      <c r="K71" s="30">
        <f>IF(C71+F71=2,3,IF(C71+F71=1,1,0))</f>
        <v>3</v>
      </c>
      <c r="L71" s="30">
        <f>IF(K71=3,3,IF(I71+K71=2,2,IF(K71=1,1,0)))</f>
        <v>3</v>
      </c>
      <c r="M71" s="30">
        <f>B71+E71</f>
        <v>12</v>
      </c>
      <c r="N71" s="30">
        <f>C71+F71+I71</f>
        <v>2</v>
      </c>
      <c r="O71" s="30"/>
      <c r="P71" s="51" t="str">
        <f>AE55</f>
        <v>Dunstan Vella / Heidi Tabone</v>
      </c>
      <c r="Q71" s="41">
        <v>6.0</v>
      </c>
      <c r="R71" s="52">
        <f>IF(Q71&gt;Q69,1,0)</f>
        <v>1</v>
      </c>
      <c r="S71" s="53"/>
      <c r="T71" s="41">
        <v>6.0</v>
      </c>
      <c r="U71" s="52">
        <f>IF(T71&gt;T69,1,0)</f>
        <v>1</v>
      </c>
      <c r="V71" s="53"/>
      <c r="W71" s="44"/>
      <c r="X71" s="30">
        <f>IF(W71&gt;W69,1,0)</f>
        <v>0</v>
      </c>
      <c r="Y71" s="30">
        <f>IF(Q71="",0,1)</f>
        <v>1</v>
      </c>
      <c r="Z71" s="30">
        <f>IF(R71+U71=2,3,IF(R71+U71=1,1,0))</f>
        <v>3</v>
      </c>
      <c r="AA71" s="30">
        <f>IF(Z71=3,3,IF(X71+Z71=2,2,IF(Z71=1,1,0)))</f>
        <v>3</v>
      </c>
      <c r="AB71" s="30">
        <f>Q71+T71</f>
        <v>12</v>
      </c>
      <c r="AC71" s="30">
        <f>R71+U71+X71</f>
        <v>2</v>
      </c>
      <c r="AD71" s="30"/>
      <c r="AE71" s="30"/>
      <c r="AF71" s="30"/>
      <c r="AG71" s="30"/>
      <c r="AH71" s="30"/>
      <c r="AI71" s="30"/>
      <c r="AJ71" s="30"/>
      <c r="AK71" s="30"/>
      <c r="AL71" s="30"/>
    </row>
    <row r="72" ht="13.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6"/>
      <c r="AI72" s="30"/>
      <c r="AJ72" s="30"/>
      <c r="AK72" s="30"/>
      <c r="AL72" s="30"/>
    </row>
    <row r="73" ht="13.5" customHeight="1">
      <c r="A73" s="40" t="str">
        <f>AE51</f>
        <v>Karl Azzopardi / Dawn Azzopardi</v>
      </c>
      <c r="B73" s="44">
        <v>6.0</v>
      </c>
      <c r="C73" s="42">
        <f>IF(B73&gt;B75,1,0)</f>
        <v>1</v>
      </c>
      <c r="D73" s="43"/>
      <c r="E73" s="44">
        <v>4.0</v>
      </c>
      <c r="F73" s="42">
        <f>IF(E73&gt;E75,1,0)</f>
        <v>0</v>
      </c>
      <c r="G73" s="43"/>
      <c r="H73" s="44">
        <v>5.0</v>
      </c>
      <c r="I73" s="30">
        <f>IF(H73&gt;H75,1,0)</f>
        <v>0</v>
      </c>
      <c r="J73" s="30">
        <f>IF(B73="",0,1)</f>
        <v>1</v>
      </c>
      <c r="K73" s="30">
        <f>IF(C73+F73=2,3,IF(C73+F73=1,1,0))</f>
        <v>1</v>
      </c>
      <c r="L73" s="30">
        <f>IF(K73=3,3,IF(I73+K73=2,2,IF(K73=1,1,0)))</f>
        <v>1</v>
      </c>
      <c r="M73" s="30">
        <f>B73+E73</f>
        <v>10</v>
      </c>
      <c r="N73" s="30">
        <f>C73+F73+I73</f>
        <v>1</v>
      </c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</row>
    <row r="74" ht="13.5" customHeight="1">
      <c r="A74" s="48" t="s">
        <v>110</v>
      </c>
      <c r="H74" s="49"/>
      <c r="I74" s="5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57"/>
      <c r="AK74" s="30"/>
      <c r="AL74" s="30"/>
    </row>
    <row r="75" ht="13.5" customHeight="1">
      <c r="A75" s="51" t="str">
        <f>AE53</f>
        <v>Jake Gatt / Nicole Lia</v>
      </c>
      <c r="B75" s="44">
        <v>2.0</v>
      </c>
      <c r="C75" s="52">
        <f>IF(B75&gt;B73,1,0)</f>
        <v>0</v>
      </c>
      <c r="D75" s="53"/>
      <c r="E75" s="44">
        <v>6.0</v>
      </c>
      <c r="F75" s="52">
        <f>IF(E75&gt;E73,1,0)</f>
        <v>1</v>
      </c>
      <c r="G75" s="53"/>
      <c r="H75" s="44">
        <v>10.0</v>
      </c>
      <c r="I75" s="30">
        <f>IF(H75&gt;H73,1,0)</f>
        <v>1</v>
      </c>
      <c r="J75" s="30">
        <f>IF(B75="",0,1)</f>
        <v>1</v>
      </c>
      <c r="K75" s="30">
        <f>IF(C75+F75=2,3,IF(C75+F75=1,1,0))</f>
        <v>1</v>
      </c>
      <c r="L75" s="30">
        <f>IF(K75=3,3,IF(I75+K75=2,2,IF(K75=1,1,0)))</f>
        <v>2</v>
      </c>
      <c r="M75" s="30">
        <f>B75+E75</f>
        <v>8</v>
      </c>
      <c r="N75" s="30">
        <f>C75+F75+I75</f>
        <v>2</v>
      </c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</row>
    <row r="76" ht="13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</row>
    <row r="77" ht="13.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89" t="s">
        <v>126</v>
      </c>
      <c r="Q77" s="33"/>
      <c r="R77" s="33"/>
      <c r="S77" s="33"/>
      <c r="T77" s="33"/>
      <c r="U77" s="33"/>
      <c r="V77" s="33"/>
      <c r="W77" s="9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</row>
    <row r="78" ht="13.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</row>
    <row r="79" ht="30.0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91" t="s">
        <v>88</v>
      </c>
      <c r="Q79" s="89" t="s">
        <v>89</v>
      </c>
      <c r="R79" s="33"/>
      <c r="S79" s="33"/>
      <c r="T79" s="8"/>
      <c r="U79" s="92"/>
      <c r="V79" s="93"/>
      <c r="W79" s="91" t="s">
        <v>90</v>
      </c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</row>
    <row r="80" ht="15.75" hidden="1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7" t="s">
        <v>96</v>
      </c>
      <c r="R80" s="37" t="s">
        <v>97</v>
      </c>
      <c r="S80" s="37"/>
      <c r="T80" s="37" t="s">
        <v>96</v>
      </c>
      <c r="U80" s="37" t="s">
        <v>98</v>
      </c>
      <c r="V80" s="37"/>
      <c r="W80" s="37" t="s">
        <v>96</v>
      </c>
      <c r="X80" s="37" t="s">
        <v>99</v>
      </c>
      <c r="Y80" s="37" t="s">
        <v>100</v>
      </c>
      <c r="Z80" s="37" t="s">
        <v>101</v>
      </c>
      <c r="AA80" s="37" t="s">
        <v>102</v>
      </c>
      <c r="AB80" s="37" t="s">
        <v>103</v>
      </c>
      <c r="AC80" s="37" t="s">
        <v>104</v>
      </c>
      <c r="AD80" s="30"/>
      <c r="AE80" s="30"/>
      <c r="AF80" s="30"/>
      <c r="AG80" s="30"/>
      <c r="AH80" s="30"/>
      <c r="AI80" s="30"/>
      <c r="AJ80" s="30"/>
      <c r="AK80" s="30"/>
      <c r="AL80" s="30"/>
    </row>
    <row r="81" ht="13.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40" t="str">
        <f>AE22</f>
        <v>Daniel Farrugia/Diane Farrugia</v>
      </c>
      <c r="Q81" s="41">
        <v>6.0</v>
      </c>
      <c r="R81" s="42">
        <f>IF(Q81&gt;Q83,1,0)</f>
        <v>1</v>
      </c>
      <c r="S81" s="43"/>
      <c r="T81" s="41">
        <v>6.0</v>
      </c>
      <c r="U81" s="42">
        <f>IF(T81&gt;T83,1,0)</f>
        <v>1</v>
      </c>
      <c r="V81" s="43"/>
      <c r="W81" s="44"/>
      <c r="X81" s="30">
        <f>IF(W81&gt;W83,1,0)</f>
        <v>0</v>
      </c>
      <c r="Y81" s="30">
        <f>IF(Q81="",0,1)</f>
        <v>1</v>
      </c>
      <c r="Z81" s="30">
        <f>IF(R81+U81=2,3,IF(R81+U81=1,1,0))</f>
        <v>3</v>
      </c>
      <c r="AA81" s="30">
        <f>IF(Z81=3,3,IF(X81+Z81=2,2,IF(Z81=1,1,0)))</f>
        <v>3</v>
      </c>
      <c r="AB81" s="30">
        <f>Q81+T81</f>
        <v>12</v>
      </c>
      <c r="AC81" s="30">
        <f>R81+U81+X81</f>
        <v>2</v>
      </c>
      <c r="AD81" s="30"/>
      <c r="AE81" s="30"/>
      <c r="AF81" s="30"/>
      <c r="AG81" s="30"/>
      <c r="AH81" s="30"/>
      <c r="AI81" s="30"/>
      <c r="AJ81" s="30"/>
      <c r="AK81" s="30"/>
      <c r="AL81" s="30"/>
    </row>
    <row r="82" ht="13.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48" t="s">
        <v>110</v>
      </c>
      <c r="W82" s="49"/>
      <c r="X82" s="5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</row>
    <row r="83" ht="13.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51" t="str">
        <f>AE58</f>
        <v>Ryan Ebejer/Sophia Re</v>
      </c>
      <c r="Q83" s="41">
        <v>0.0</v>
      </c>
      <c r="R83" s="52">
        <f>IF(Q83&gt;Q81,1,0)</f>
        <v>0</v>
      </c>
      <c r="S83" s="53"/>
      <c r="T83" s="41">
        <v>1.0</v>
      </c>
      <c r="U83" s="52">
        <f>IF(T83&gt;T81,1,0)</f>
        <v>0</v>
      </c>
      <c r="V83" s="53"/>
      <c r="W83" s="44"/>
      <c r="X83" s="30">
        <f>IF(W83&gt;W81,1,0)</f>
        <v>0</v>
      </c>
      <c r="Y83" s="30">
        <f>IF(Q83="",0,1)</f>
        <v>1</v>
      </c>
      <c r="Z83" s="30">
        <f>IF(R83+U83=2,3,IF(R83+U83=1,1,0))</f>
        <v>0</v>
      </c>
      <c r="AA83" s="30">
        <f>IF(Z83=3,3,IF(X83+Z83=2,2,IF(Z83=1,1,0)))</f>
        <v>0</v>
      </c>
      <c r="AB83" s="30">
        <f>Q83+T83</f>
        <v>1</v>
      </c>
      <c r="AC83" s="30">
        <f>R83+U83+X83</f>
        <v>0</v>
      </c>
      <c r="AD83" s="30"/>
      <c r="AE83" s="30"/>
      <c r="AF83" s="30"/>
      <c r="AG83" s="30"/>
      <c r="AH83" s="30"/>
      <c r="AI83" s="30"/>
      <c r="AJ83" s="30"/>
      <c r="AK83" s="30"/>
      <c r="AL83" s="30"/>
    </row>
    <row r="84" ht="13.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</row>
    <row r="85" ht="13.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89" t="s">
        <v>111</v>
      </c>
      <c r="Q85" s="33"/>
      <c r="R85" s="33"/>
      <c r="S85" s="33"/>
      <c r="T85" s="33"/>
      <c r="U85" s="33"/>
      <c r="V85" s="33"/>
      <c r="W85" s="8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</row>
    <row r="86" ht="13.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94" t="str">
        <f>IF(AA81&gt;AA83,P81,P83)</f>
        <v>Daniel Farrugia/Diane Farrugia</v>
      </c>
      <c r="Q86" s="95"/>
      <c r="R86" s="95"/>
      <c r="S86" s="95"/>
      <c r="T86" s="95"/>
      <c r="U86" s="95"/>
      <c r="V86" s="95"/>
      <c r="W86" s="96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</row>
    <row r="87" ht="13.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</row>
    <row r="88" ht="13.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</row>
    <row r="89" ht="13.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89" t="s">
        <v>113</v>
      </c>
      <c r="Q89" s="33"/>
      <c r="R89" s="33"/>
      <c r="S89" s="33"/>
      <c r="T89" s="33"/>
      <c r="U89" s="33"/>
      <c r="V89" s="33"/>
      <c r="W89" s="8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</row>
    <row r="90" ht="13.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94" t="str">
        <f>IF(AA81&lt;AA83,P81,P83)</f>
        <v>Ryan Ebejer/Sophia Re</v>
      </c>
      <c r="Q90" s="95"/>
      <c r="R90" s="95"/>
      <c r="S90" s="95"/>
      <c r="T90" s="95"/>
      <c r="U90" s="95"/>
      <c r="V90" s="95"/>
      <c r="W90" s="96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</row>
    <row r="91" ht="13.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</row>
    <row r="92" ht="13.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</row>
    <row r="93" ht="13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</row>
    <row r="94" ht="13.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</row>
    <row r="95" ht="13.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</row>
    <row r="96" ht="13.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</row>
    <row r="97" ht="13.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</row>
    <row r="98" ht="13.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</row>
    <row r="99" ht="13.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</row>
    <row r="100" ht="13.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</row>
    <row r="101" ht="13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</row>
    <row r="102" ht="13.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</row>
    <row r="103" ht="13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</row>
    <row r="104" ht="13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</row>
    <row r="105" ht="13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</row>
    <row r="106" ht="13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6"/>
      <c r="R106" s="36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</row>
    <row r="107" ht="13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</row>
    <row r="108" ht="13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</row>
    <row r="109" ht="13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</row>
    <row r="110" ht="13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</row>
    <row r="111" ht="13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</row>
    <row r="112" ht="13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</row>
    <row r="113" ht="13.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</row>
    <row r="114" ht="13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</row>
    <row r="115" ht="13.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</row>
    <row r="116" ht="13.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</row>
    <row r="117" ht="13.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</row>
    <row r="118" ht="13.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</row>
    <row r="119" ht="13.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</row>
    <row r="120" ht="13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</row>
    <row r="121" ht="13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</row>
    <row r="122" ht="13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</row>
    <row r="123" ht="13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</row>
    <row r="124" ht="13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</row>
    <row r="125" ht="13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</row>
    <row r="126" ht="13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</row>
    <row r="127" ht="13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</row>
    <row r="128" ht="13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</row>
    <row r="129" ht="13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</row>
    <row r="130" ht="13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</row>
    <row r="131" ht="13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</row>
    <row r="132" ht="13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</row>
    <row r="133" ht="13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</row>
    <row r="134" ht="13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</row>
    <row r="135" ht="13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</row>
    <row r="136" ht="13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</row>
    <row r="137" ht="13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</row>
    <row r="138" ht="13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</row>
    <row r="139" ht="13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</row>
    <row r="140" ht="13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</row>
    <row r="141" ht="13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</row>
    <row r="142" ht="13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</row>
    <row r="143" ht="13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</row>
    <row r="144" ht="13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</row>
    <row r="145" ht="13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</row>
    <row r="146" ht="13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</row>
    <row r="147" ht="13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</row>
    <row r="148" ht="13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</row>
    <row r="149" ht="13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</row>
    <row r="150" ht="13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</row>
    <row r="151" ht="13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</row>
    <row r="152" ht="13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</row>
    <row r="153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</row>
    <row r="154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</row>
    <row r="155" ht="13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</row>
    <row r="156" ht="13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</row>
    <row r="157" ht="13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</row>
    <row r="158" ht="13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</row>
    <row r="159" ht="13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</row>
    <row r="160" ht="13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</row>
    <row r="161" ht="13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</row>
    <row r="162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</row>
    <row r="163" ht="13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</row>
    <row r="164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</row>
    <row r="165" ht="13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</row>
    <row r="166" ht="13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</row>
    <row r="167" ht="13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</row>
    <row r="168" ht="13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</row>
    <row r="169" ht="13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</row>
    <row r="170" ht="13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</row>
    <row r="171" ht="13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</row>
    <row r="172" ht="13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</row>
    <row r="173" ht="13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</row>
    <row r="174" ht="13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</row>
    <row r="175" ht="13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</row>
    <row r="176" ht="13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</row>
    <row r="177" ht="13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</row>
    <row r="178" ht="13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</row>
    <row r="179" ht="13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</row>
    <row r="180" ht="13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</row>
    <row r="181" ht="13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</row>
    <row r="182" ht="13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</row>
    <row r="183" ht="13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</row>
    <row r="184" ht="13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</row>
    <row r="185" ht="13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</row>
    <row r="186" ht="13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</row>
    <row r="187" ht="13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</row>
    <row r="188" ht="13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</row>
    <row r="189" ht="13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</row>
    <row r="190" ht="13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</row>
    <row r="191" ht="13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</row>
    <row r="192" ht="13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</row>
    <row r="193" ht="13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</row>
    <row r="194" ht="13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</row>
    <row r="195" ht="13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</row>
    <row r="196" ht="13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</row>
    <row r="197" ht="13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</row>
    <row r="198" ht="13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</row>
    <row r="199" ht="13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</row>
    <row r="200" ht="13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</row>
    <row r="201" ht="13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</row>
    <row r="202" ht="13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</row>
    <row r="203" ht="13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</row>
    <row r="204" ht="13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</row>
    <row r="205" ht="13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</row>
    <row r="206" ht="13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</row>
    <row r="207" ht="13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</row>
    <row r="208" ht="13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</row>
    <row r="209" ht="13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</row>
    <row r="210" ht="13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</row>
    <row r="211" ht="13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</row>
    <row r="212" ht="13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</row>
    <row r="213" ht="13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</row>
    <row r="214" ht="13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</row>
    <row r="215" ht="13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</row>
    <row r="216" ht="13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</row>
    <row r="217" ht="13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</row>
    <row r="218" ht="13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</row>
    <row r="219" ht="13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</row>
    <row r="220" ht="13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</row>
    <row r="221" ht="13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</row>
    <row r="222" ht="13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</row>
    <row r="223" ht="13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</row>
    <row r="224" ht="13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</row>
    <row r="225" ht="13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</row>
    <row r="226" ht="13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</row>
    <row r="227" ht="13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</row>
    <row r="228" ht="13.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</row>
    <row r="229" ht="13.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</row>
    <row r="230" ht="13.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</row>
    <row r="231" ht="13.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</row>
    <row r="232" ht="13.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</row>
    <row r="233" ht="13.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</row>
    <row r="234" ht="13.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</row>
    <row r="235" ht="13.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</row>
    <row r="236" ht="13.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</row>
    <row r="237" ht="13.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</row>
    <row r="238" ht="13.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</row>
    <row r="239" ht="13.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</row>
    <row r="240" ht="13.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</row>
    <row r="241" ht="13.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</row>
    <row r="242" ht="13.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</row>
    <row r="243" ht="13.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</row>
    <row r="244" ht="13.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</row>
    <row r="245" ht="13.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</row>
    <row r="246" ht="13.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</row>
    <row r="247" ht="13.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</row>
    <row r="248" ht="13.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</row>
    <row r="249" ht="13.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</row>
    <row r="250" ht="13.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</row>
    <row r="251" ht="13.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</row>
    <row r="252" ht="13.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</row>
    <row r="253" ht="13.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</row>
    <row r="254" ht="13.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</row>
    <row r="255" ht="13.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</row>
    <row r="256" ht="13.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</row>
    <row r="257" ht="13.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</row>
    <row r="258" ht="13.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</row>
    <row r="259" ht="13.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</row>
    <row r="260" ht="13.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</row>
    <row r="261" ht="13.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</row>
    <row r="262" ht="13.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</row>
    <row r="263" ht="13.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</row>
    <row r="264" ht="13.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</row>
    <row r="265" ht="13.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</row>
    <row r="266" ht="13.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</row>
    <row r="267" ht="13.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</row>
    <row r="268" ht="13.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</row>
    <row r="269" ht="13.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</row>
    <row r="270" ht="13.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</row>
    <row r="271" ht="13.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</row>
    <row r="272" ht="13.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</row>
    <row r="273" ht="13.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</row>
    <row r="274" ht="13.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</row>
    <row r="275" ht="13.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</row>
    <row r="276" ht="13.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</row>
    <row r="277" ht="13.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</row>
    <row r="278" ht="13.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</row>
    <row r="279" ht="13.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</row>
    <row r="280" ht="13.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</row>
    <row r="281" ht="13.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</row>
    <row r="282" ht="13.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</row>
    <row r="283" ht="13.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</row>
    <row r="284" ht="13.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</row>
    <row r="285" ht="13.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</row>
    <row r="286" ht="13.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</row>
    <row r="287" ht="13.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</row>
    <row r="288" ht="13.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</row>
    <row r="289" ht="13.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</row>
    <row r="290" ht="13.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AI2"/>
    <mergeCell ref="A5:AI5"/>
    <mergeCell ref="B7:E7"/>
    <mergeCell ref="Q7:T7"/>
    <mergeCell ref="A10:H10"/>
    <mergeCell ref="P10:W10"/>
    <mergeCell ref="P14:W14"/>
    <mergeCell ref="A14:H14"/>
    <mergeCell ref="A18:H18"/>
    <mergeCell ref="P18:W18"/>
    <mergeCell ref="AE21:AI21"/>
    <mergeCell ref="A22:H22"/>
    <mergeCell ref="P22:W22"/>
    <mergeCell ref="AE22:AI22"/>
    <mergeCell ref="A26:H26"/>
    <mergeCell ref="P26:W26"/>
    <mergeCell ref="A30:H30"/>
    <mergeCell ref="P30:W30"/>
    <mergeCell ref="A34:H34"/>
    <mergeCell ref="P34:W34"/>
    <mergeCell ref="A41:AI41"/>
    <mergeCell ref="Q43:T43"/>
    <mergeCell ref="P46:W46"/>
    <mergeCell ref="P50:W50"/>
    <mergeCell ref="P54:W54"/>
    <mergeCell ref="AE57:AI57"/>
    <mergeCell ref="P58:W58"/>
    <mergeCell ref="AE58:AI58"/>
    <mergeCell ref="A66:H66"/>
    <mergeCell ref="A70:H70"/>
    <mergeCell ref="A74:H74"/>
    <mergeCell ref="A38:H38"/>
    <mergeCell ref="B43:E43"/>
    <mergeCell ref="A46:H46"/>
    <mergeCell ref="A50:H50"/>
    <mergeCell ref="A54:H54"/>
    <mergeCell ref="A58:H58"/>
    <mergeCell ref="A62:H62"/>
    <mergeCell ref="P86:W86"/>
    <mergeCell ref="P89:W89"/>
    <mergeCell ref="P90:W90"/>
    <mergeCell ref="P62:W62"/>
    <mergeCell ref="P66:W66"/>
    <mergeCell ref="P70:W70"/>
    <mergeCell ref="P77:W77"/>
    <mergeCell ref="Q79:T79"/>
    <mergeCell ref="P82:W82"/>
    <mergeCell ref="P85:W85"/>
  </mergeCells>
  <printOptions/>
  <pageMargins bottom="1.0" footer="0.0" header="0.0" left="0.75" right="0.75" top="1.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7.0"/>
    <col customWidth="1" hidden="1" min="3" max="3" width="6.13"/>
    <col customWidth="1" min="4" max="4" width="1.63"/>
    <col customWidth="1" min="5" max="5" width="7.0"/>
    <col customWidth="1" hidden="1" min="6" max="6" width="6.13"/>
    <col customWidth="1" min="7" max="7" width="1.63"/>
    <col customWidth="1" min="8" max="8" width="7.0"/>
    <col customWidth="1" hidden="1" min="9" max="9" width="6.13"/>
    <col customWidth="1" hidden="1" min="10" max="10" width="7.63"/>
    <col customWidth="1" hidden="1" min="11" max="11" width="7.38"/>
    <col customWidth="1" hidden="1" min="12" max="12" width="11.38"/>
    <col customWidth="1" hidden="1" min="13" max="13" width="8.0"/>
    <col customWidth="1" hidden="1" min="14" max="14" width="6.13"/>
    <col customWidth="1" min="15" max="15" width="8.63"/>
    <col customWidth="1" min="16" max="16" width="45.63"/>
    <col customWidth="1" min="17" max="17" width="7.0"/>
    <col customWidth="1" hidden="1" min="18" max="18" width="6.13"/>
    <col customWidth="1" min="19" max="19" width="1.63"/>
    <col customWidth="1" min="20" max="20" width="7.0"/>
    <col customWidth="1" hidden="1" min="21" max="21" width="6.13"/>
    <col customWidth="1" min="22" max="22" width="1.63"/>
    <col customWidth="1" min="23" max="23" width="7.0"/>
    <col customWidth="1" hidden="1" min="24" max="24" width="6.13"/>
    <col customWidth="1" hidden="1" min="25" max="25" width="7.63"/>
    <col customWidth="1" hidden="1" min="26" max="26" width="7.38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48.38"/>
    <col customWidth="1" min="32" max="35" width="8.63"/>
    <col customWidth="1" hidden="1" min="36" max="36" width="9.38"/>
    <col customWidth="1" hidden="1" min="37" max="37" width="12.0"/>
    <col customWidth="1" hidden="1" min="38" max="38" width="8.0"/>
    <col customWidth="1" hidden="1" min="39" max="40" width="41.13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J2" s="4"/>
      <c r="AK2" s="4"/>
      <c r="AL2" s="4"/>
      <c r="AM2" s="4"/>
      <c r="AN2" s="4"/>
    </row>
    <row r="3" ht="13.5" customHeight="1">
      <c r="A3" s="2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13.5" customHeight="1">
      <c r="A5" s="97" t="s">
        <v>127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9"/>
      <c r="AJ5" s="30"/>
      <c r="AK5" s="30"/>
      <c r="AL5" s="30"/>
      <c r="AM5" s="30"/>
      <c r="AN5" s="30"/>
    </row>
    <row r="6" ht="13.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</row>
    <row r="7">
      <c r="A7" s="98" t="s">
        <v>88</v>
      </c>
      <c r="B7" s="99" t="s">
        <v>89</v>
      </c>
      <c r="C7" s="33"/>
      <c r="D7" s="33"/>
      <c r="E7" s="8"/>
      <c r="F7" s="100"/>
      <c r="G7" s="101"/>
      <c r="H7" s="98" t="s">
        <v>90</v>
      </c>
      <c r="I7" s="30"/>
      <c r="J7" s="30"/>
      <c r="K7" s="30"/>
      <c r="L7" s="30"/>
      <c r="M7" s="36"/>
      <c r="N7" s="36"/>
      <c r="O7" s="30"/>
      <c r="P7" s="98" t="s">
        <v>88</v>
      </c>
      <c r="Q7" s="99" t="s">
        <v>89</v>
      </c>
      <c r="R7" s="33"/>
      <c r="S7" s="33"/>
      <c r="T7" s="8"/>
      <c r="U7" s="100"/>
      <c r="V7" s="101"/>
      <c r="W7" s="98" t="s">
        <v>90</v>
      </c>
      <c r="X7" s="30"/>
      <c r="Y7" s="36"/>
      <c r="Z7" s="36"/>
      <c r="AA7" s="36"/>
      <c r="AB7" s="36"/>
      <c r="AC7" s="36"/>
      <c r="AD7" s="30"/>
      <c r="AE7" s="98" t="s">
        <v>91</v>
      </c>
      <c r="AF7" s="98" t="s">
        <v>92</v>
      </c>
      <c r="AG7" s="98" t="s">
        <v>93</v>
      </c>
      <c r="AH7" s="98" t="s">
        <v>94</v>
      </c>
      <c r="AI7" s="98" t="s">
        <v>95</v>
      </c>
      <c r="AJ7" s="36"/>
      <c r="AK7" s="36"/>
      <c r="AL7" s="36"/>
      <c r="AM7" s="30"/>
      <c r="AN7" s="30"/>
    </row>
    <row r="8" hidden="1">
      <c r="A8" s="30"/>
      <c r="B8" s="37" t="s">
        <v>96</v>
      </c>
      <c r="C8" s="37" t="s">
        <v>97</v>
      </c>
      <c r="D8" s="37"/>
      <c r="E8" s="37" t="s">
        <v>96</v>
      </c>
      <c r="F8" s="37" t="s">
        <v>98</v>
      </c>
      <c r="G8" s="37"/>
      <c r="H8" s="37" t="s">
        <v>96</v>
      </c>
      <c r="I8" s="37" t="s">
        <v>99</v>
      </c>
      <c r="J8" s="37" t="s">
        <v>100</v>
      </c>
      <c r="K8" s="37" t="s">
        <v>101</v>
      </c>
      <c r="L8" s="37" t="s">
        <v>102</v>
      </c>
      <c r="M8" s="37" t="s">
        <v>103</v>
      </c>
      <c r="N8" s="37" t="s">
        <v>104</v>
      </c>
      <c r="O8" s="30"/>
      <c r="P8" s="30"/>
      <c r="Q8" s="37" t="s">
        <v>96</v>
      </c>
      <c r="R8" s="37" t="s">
        <v>97</v>
      </c>
      <c r="S8" s="37"/>
      <c r="T8" s="37" t="s">
        <v>96</v>
      </c>
      <c r="U8" s="37" t="s">
        <v>98</v>
      </c>
      <c r="V8" s="37"/>
      <c r="W8" s="37" t="s">
        <v>96</v>
      </c>
      <c r="X8" s="37" t="s">
        <v>99</v>
      </c>
      <c r="Y8" s="37" t="s">
        <v>100</v>
      </c>
      <c r="Z8" s="37" t="s">
        <v>101</v>
      </c>
      <c r="AA8" s="37" t="s">
        <v>102</v>
      </c>
      <c r="AB8" s="37" t="s">
        <v>103</v>
      </c>
      <c r="AC8" s="37" t="s">
        <v>104</v>
      </c>
      <c r="AD8" s="30"/>
      <c r="AE8" s="36"/>
      <c r="AF8" s="36"/>
      <c r="AG8" s="36"/>
      <c r="AH8" s="36"/>
      <c r="AI8" s="36"/>
      <c r="AJ8" s="37" t="s">
        <v>105</v>
      </c>
      <c r="AK8" s="37" t="s">
        <v>106</v>
      </c>
      <c r="AL8" s="38" t="s">
        <v>107</v>
      </c>
      <c r="AM8" s="39" t="s">
        <v>108</v>
      </c>
      <c r="AN8" s="39" t="s">
        <v>109</v>
      </c>
    </row>
    <row r="9" ht="13.5" customHeight="1">
      <c r="A9" s="40" t="str">
        <f>AE9</f>
        <v>Kevin Sciberras / Giada Sciberras</v>
      </c>
      <c r="B9" s="44">
        <v>6.0</v>
      </c>
      <c r="C9" s="42">
        <f>IF(B9&gt;B11,1,0)</f>
        <v>1</v>
      </c>
      <c r="D9" s="43"/>
      <c r="E9" s="44">
        <v>6.0</v>
      </c>
      <c r="F9" s="42">
        <f>IF(E9&gt;E11,1,0)</f>
        <v>1</v>
      </c>
      <c r="G9" s="43"/>
      <c r="H9" s="44"/>
      <c r="I9" s="30">
        <f>IF(H9&gt;H11,1,0)</f>
        <v>0</v>
      </c>
      <c r="J9" s="30">
        <f>IF(B9="",0,1)</f>
        <v>1</v>
      </c>
      <c r="K9" s="30">
        <f>IF(C9+F9=2,3,IF(C9+F9=1,1,0))</f>
        <v>3</v>
      </c>
      <c r="L9" s="30">
        <f>IF(K9=3,3,IF(I9+K9=2,2,IF(K9=1,1,0)))</f>
        <v>3</v>
      </c>
      <c r="M9" s="30">
        <f>B9+E9</f>
        <v>12</v>
      </c>
      <c r="N9" s="30">
        <f>C9+F9+I9</f>
        <v>2</v>
      </c>
      <c r="O9" s="30"/>
      <c r="P9" s="40" t="str">
        <f>AE9</f>
        <v>Kevin Sciberras / Giada Sciberras</v>
      </c>
      <c r="Q9" s="44">
        <v>7.0</v>
      </c>
      <c r="R9" s="42">
        <f>IF(Q9&gt;Q11,1,0)</f>
        <v>1</v>
      </c>
      <c r="S9" s="43"/>
      <c r="T9" s="44">
        <v>7.0</v>
      </c>
      <c r="U9" s="42">
        <f>IF(T9&gt;T11,1,0)</f>
        <v>1</v>
      </c>
      <c r="V9" s="43"/>
      <c r="W9" s="44"/>
      <c r="X9" s="30">
        <f>IF(W9&gt;W11,1,0)</f>
        <v>0</v>
      </c>
      <c r="Y9" s="30">
        <f>IF(Q9="",0,1)</f>
        <v>1</v>
      </c>
      <c r="Z9" s="30">
        <f>IF(R9+U9=2,3,IF(R9+U9=1,1,0))</f>
        <v>3</v>
      </c>
      <c r="AA9" s="30">
        <f>IF(Z9=3,3,IF(X9+Z9=2,2,IF(Z9=1,1,0)))</f>
        <v>3</v>
      </c>
      <c r="AB9" s="30">
        <f>Q9+T9</f>
        <v>14</v>
      </c>
      <c r="AC9" s="30">
        <f>R9+U9+X9</f>
        <v>2</v>
      </c>
      <c r="AD9" s="30"/>
      <c r="AE9" s="102" t="str">
        <f>Players!B44&amp; " / " &amp;Players!C44</f>
        <v>Kevin Sciberras / Giada Sciberras</v>
      </c>
      <c r="AF9" s="46">
        <f>J9+J13+Y9+J17+J37+J41+Y37</f>
        <v>7</v>
      </c>
      <c r="AG9" s="46">
        <f>L9+L13+AA9+L17+L37+AA37+L41</f>
        <v>10</v>
      </c>
      <c r="AH9" s="46">
        <f t="shared" ref="AH9:AI9" si="1">M9+M13+AB9+M17+M37+M41+AB37</f>
        <v>69</v>
      </c>
      <c r="AI9" s="47">
        <f t="shared" si="1"/>
        <v>7</v>
      </c>
      <c r="AJ9" s="30">
        <f>MAX(AG9:AG19)</f>
        <v>16</v>
      </c>
      <c r="AK9" s="30">
        <f>LARGE(AG9:AG19, 2)</f>
        <v>16</v>
      </c>
      <c r="AL9" s="30">
        <f>SUM(AF9:AF19)</f>
        <v>34</v>
      </c>
      <c r="AM9" s="30" t="str">
        <f>IF(AG9=$AJ$9,AE9,IF(AG11=$AJ$9,AE11,IF(AG13=$AJ$9,AE13,IF(AG15=$AJ$9,AE15,IF(AG17=$AJ$9,AE17,IF(AG19=$AJ$9,AE19,""))))))</f>
        <v>Dayle Scicluna / Alida Borg</v>
      </c>
      <c r="AN9" s="30" t="str">
        <f>IF(AG9=$AK$9,AE9,IF(AG11=$AK$9,AE11,IF(AG13=$AK$9,AE13,IF(AG15=$AK$9,AE15,IF(AG17=$AK$9,AE17,IF(AG19=$AK$9,AE19,""))))))</f>
        <v>Dayle Scicluna / Alida Borg</v>
      </c>
    </row>
    <row r="10" ht="13.5" customHeight="1">
      <c r="A10" s="48" t="s">
        <v>110</v>
      </c>
      <c r="H10" s="49"/>
      <c r="I10" s="50"/>
      <c r="J10" s="30"/>
      <c r="K10" s="30"/>
      <c r="L10" s="30"/>
      <c r="M10" s="30"/>
      <c r="N10" s="30"/>
      <c r="O10" s="30"/>
      <c r="P10" s="48" t="s">
        <v>110</v>
      </c>
      <c r="W10" s="49"/>
      <c r="X10" s="5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6"/>
      <c r="AL10" s="36"/>
      <c r="AM10" s="30"/>
      <c r="AN10" s="30"/>
    </row>
    <row r="11" ht="13.5" customHeight="1">
      <c r="A11" s="51" t="str">
        <f>AE11</f>
        <v>Clayton Saliba Hersey / Frances Saliba Hersey</v>
      </c>
      <c r="B11" s="44">
        <v>0.0</v>
      </c>
      <c r="C11" s="52">
        <f>IF(B11&gt;B9,1,0)</f>
        <v>0</v>
      </c>
      <c r="D11" s="53"/>
      <c r="E11" s="44">
        <v>0.0</v>
      </c>
      <c r="F11" s="52">
        <f>IF(E11&gt;E9,1,0)</f>
        <v>0</v>
      </c>
      <c r="G11" s="53"/>
      <c r="H11" s="44"/>
      <c r="I11" s="30">
        <f>IF(H11&gt;H9,1,0)</f>
        <v>0</v>
      </c>
      <c r="J11" s="30">
        <f>IF(B11="",0,1)</f>
        <v>1</v>
      </c>
      <c r="K11" s="30">
        <f>IF(C11+F11=2,3,IF(C11+F11=1,1,0))</f>
        <v>0</v>
      </c>
      <c r="L11" s="30">
        <f>IF(K11=3,3,IF(I11+K11=2,2,IF(K11=1,1,0)))</f>
        <v>0</v>
      </c>
      <c r="M11" s="30">
        <f>B11+E11</f>
        <v>0</v>
      </c>
      <c r="N11" s="30">
        <f>C11+F11+I11</f>
        <v>0</v>
      </c>
      <c r="O11" s="30"/>
      <c r="P11" s="51" t="str">
        <f>AE17</f>
        <v>Sammy Ben Tamer / Martina Murdocco</v>
      </c>
      <c r="Q11" s="44">
        <v>5.0</v>
      </c>
      <c r="R11" s="52">
        <f>IF(Q11&gt;Q9,1,0)</f>
        <v>0</v>
      </c>
      <c r="S11" s="53"/>
      <c r="T11" s="44">
        <v>5.0</v>
      </c>
      <c r="U11" s="52">
        <f>IF(T11&gt;T9,1,0)</f>
        <v>0</v>
      </c>
      <c r="V11" s="53"/>
      <c r="W11" s="44"/>
      <c r="X11" s="30">
        <f>IF(W11&gt;W9,1,0)</f>
        <v>0</v>
      </c>
      <c r="Y11" s="30">
        <f>IF(Q11="",0,1)</f>
        <v>1</v>
      </c>
      <c r="Z11" s="30">
        <f>IF(R11+U11=2,3,IF(R11+U11=1,1,0))</f>
        <v>0</v>
      </c>
      <c r="AA11" s="30">
        <f>IF(Z11=3,3,IF(X11+Z11=2,2,IF(Z11=1,1,0)))</f>
        <v>0</v>
      </c>
      <c r="AB11" s="30">
        <f>Q11+T11</f>
        <v>10</v>
      </c>
      <c r="AC11" s="30">
        <f>R11+U11+X11</f>
        <v>0</v>
      </c>
      <c r="AD11" s="30"/>
      <c r="AE11" s="102" t="str">
        <f>Players!B45&amp; " / " &amp;Players!C45</f>
        <v>Clayton Saliba Hersey / Frances Saliba Hersey</v>
      </c>
      <c r="AF11" s="46">
        <f>J11+Y25+J25+Y21+J21</f>
        <v>5</v>
      </c>
      <c r="AG11" s="46">
        <f t="shared" ref="AG11:AI11" si="2">L11+AA25+L25+AA21+L21</f>
        <v>4</v>
      </c>
      <c r="AH11" s="46">
        <f t="shared" si="2"/>
        <v>28</v>
      </c>
      <c r="AI11" s="47">
        <f t="shared" si="2"/>
        <v>4</v>
      </c>
      <c r="AJ11" s="36"/>
      <c r="AK11" s="36"/>
      <c r="AL11" s="36"/>
      <c r="AM11" s="30"/>
      <c r="AN11" s="30"/>
    </row>
    <row r="12" ht="13.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6"/>
      <c r="AG12" s="36"/>
      <c r="AH12" s="36"/>
      <c r="AI12" s="36"/>
      <c r="AJ12" s="36"/>
      <c r="AK12" s="36"/>
      <c r="AL12" s="36"/>
      <c r="AM12" s="30"/>
      <c r="AN12" s="30"/>
    </row>
    <row r="13" ht="13.5" customHeight="1">
      <c r="A13" s="40" t="str">
        <f>AE9</f>
        <v>Kevin Sciberras / Giada Sciberras</v>
      </c>
      <c r="B13" s="44">
        <v>7.0</v>
      </c>
      <c r="C13" s="42">
        <f>IF(B13&gt;B15,1,0)</f>
        <v>1</v>
      </c>
      <c r="D13" s="43"/>
      <c r="E13" s="44">
        <v>3.0</v>
      </c>
      <c r="F13" s="42">
        <f>IF(E13&gt;E15,1,0)</f>
        <v>0</v>
      </c>
      <c r="G13" s="43"/>
      <c r="H13" s="44">
        <v>7.0</v>
      </c>
      <c r="I13" s="30">
        <f>IF(H13&gt;H15,1,0)</f>
        <v>0</v>
      </c>
      <c r="J13" s="30">
        <f>IF(B13="",0,1)</f>
        <v>1</v>
      </c>
      <c r="K13" s="30">
        <f>IF(C13+F13=2,3,IF(C13+F13=1,1,0))</f>
        <v>1</v>
      </c>
      <c r="L13" s="30">
        <f>IF(K13=3,3,IF(I13+K13=2,2,IF(K13=1,1,0)))</f>
        <v>1</v>
      </c>
      <c r="M13" s="30">
        <f>B13+E13</f>
        <v>10</v>
      </c>
      <c r="N13" s="30">
        <f>C13+F13+I13</f>
        <v>1</v>
      </c>
      <c r="O13" s="30"/>
      <c r="P13" s="40" t="str">
        <f>AE15</f>
        <v>Dayle Scicluna / Alida Borg</v>
      </c>
      <c r="Q13" s="44">
        <v>6.0</v>
      </c>
      <c r="R13" s="42">
        <f>IF(Q13&gt;Q15,1,0)</f>
        <v>1</v>
      </c>
      <c r="S13" s="43"/>
      <c r="T13" s="44">
        <v>6.0</v>
      </c>
      <c r="U13" s="42">
        <f>IF(T13&gt;T15,1,0)</f>
        <v>1</v>
      </c>
      <c r="V13" s="43"/>
      <c r="W13" s="44"/>
      <c r="X13" s="30">
        <f>IF(W13&gt;W15,1,0)</f>
        <v>0</v>
      </c>
      <c r="Y13" s="30">
        <f>IF(Q13="",0,1)</f>
        <v>1</v>
      </c>
      <c r="Z13" s="30">
        <f>IF(R13+U13=2,3,IF(R13+U13=1,1,0))</f>
        <v>3</v>
      </c>
      <c r="AA13" s="30">
        <f>IF(Z13=3,3,IF(X13+Z13=2,2,IF(Z13=1,1,0)))</f>
        <v>3</v>
      </c>
      <c r="AB13" s="30">
        <f>Q13+T13</f>
        <v>12</v>
      </c>
      <c r="AC13" s="30">
        <f>R13+U13+X13</f>
        <v>2</v>
      </c>
      <c r="AD13" s="30"/>
      <c r="AE13" s="102" t="str">
        <f>Players!B46&amp; " / " &amp;Players!C46</f>
        <v>Sean Cachia / Daphne Vella</v>
      </c>
      <c r="AF13" s="46">
        <f>J23</f>
        <v>1</v>
      </c>
      <c r="AG13" s="46">
        <f t="shared" ref="AG13:AI13" si="3">L23</f>
        <v>2</v>
      </c>
      <c r="AH13" s="46">
        <f t="shared" si="3"/>
        <v>7</v>
      </c>
      <c r="AI13" s="47">
        <f t="shared" si="3"/>
        <v>2</v>
      </c>
      <c r="AJ13" s="36"/>
      <c r="AK13" s="36"/>
      <c r="AL13" s="36"/>
      <c r="AM13" s="30"/>
      <c r="AN13" s="30"/>
    </row>
    <row r="14" ht="13.5" customHeight="1">
      <c r="A14" s="48" t="s">
        <v>110</v>
      </c>
      <c r="H14" s="49"/>
      <c r="I14" s="50"/>
      <c r="J14" s="30"/>
      <c r="K14" s="30"/>
      <c r="L14" s="30"/>
      <c r="M14" s="30"/>
      <c r="N14" s="30"/>
      <c r="O14" s="30"/>
      <c r="P14" s="48" t="s">
        <v>110</v>
      </c>
      <c r="W14" s="49"/>
      <c r="X14" s="50"/>
      <c r="Y14" s="30"/>
      <c r="Z14" s="30"/>
      <c r="AA14" s="30"/>
      <c r="AB14" s="30"/>
      <c r="AC14" s="30"/>
      <c r="AD14" s="30"/>
      <c r="AE14" s="30"/>
      <c r="AF14" s="36"/>
      <c r="AG14" s="36"/>
      <c r="AH14" s="36"/>
      <c r="AI14" s="36"/>
      <c r="AJ14" s="36"/>
      <c r="AK14" s="36"/>
      <c r="AL14" s="36"/>
      <c r="AM14" s="30"/>
      <c r="AN14" s="30"/>
    </row>
    <row r="15" ht="13.5" customHeight="1">
      <c r="A15" s="51" t="str">
        <f>AE15</f>
        <v>Dayle Scicluna / Alida Borg</v>
      </c>
      <c r="B15" s="44">
        <v>6.0</v>
      </c>
      <c r="C15" s="52">
        <f>IF(B15&gt;B13,1,0)</f>
        <v>0</v>
      </c>
      <c r="D15" s="53"/>
      <c r="E15" s="44">
        <v>6.0</v>
      </c>
      <c r="F15" s="52">
        <f>IF(E15&gt;E13,1,0)</f>
        <v>1</v>
      </c>
      <c r="G15" s="53"/>
      <c r="H15" s="44">
        <v>10.0</v>
      </c>
      <c r="I15" s="30">
        <f>IF(H15&gt;H13,1,0)</f>
        <v>1</v>
      </c>
      <c r="J15" s="30">
        <f>IF(B15="",0,1)</f>
        <v>1</v>
      </c>
      <c r="K15" s="30">
        <f>IF(C15+F15=2,3,IF(C15+F15=1,1,0))</f>
        <v>1</v>
      </c>
      <c r="L15" s="30">
        <f>IF(K15=3,3,IF(I15+K15=2,2,IF(K15=1,1,0)))</f>
        <v>2</v>
      </c>
      <c r="M15" s="30">
        <f>B15+E15</f>
        <v>12</v>
      </c>
      <c r="N15" s="30">
        <f>C15+F15+I15</f>
        <v>2</v>
      </c>
      <c r="O15" s="30"/>
      <c r="P15" s="51" t="str">
        <f>AE17</f>
        <v>Sammy Ben Tamer / Martina Murdocco</v>
      </c>
      <c r="Q15" s="44">
        <v>1.0</v>
      </c>
      <c r="R15" s="52">
        <f>IF(Q15&gt;Q13,1,0)</f>
        <v>0</v>
      </c>
      <c r="S15" s="53"/>
      <c r="T15" s="44">
        <v>1.0</v>
      </c>
      <c r="U15" s="52">
        <f>IF(T15&gt;T13,1,0)</f>
        <v>0</v>
      </c>
      <c r="V15" s="53"/>
      <c r="W15" s="44"/>
      <c r="X15" s="30">
        <f>IF(W15&gt;W13,1,0)</f>
        <v>0</v>
      </c>
      <c r="Y15" s="30">
        <f>IF(Q15="",0,1)</f>
        <v>1</v>
      </c>
      <c r="Z15" s="30">
        <f>IF(R15+U15=2,3,IF(R15+U15=1,1,0))</f>
        <v>0</v>
      </c>
      <c r="AA15" s="30">
        <f>IF(Z15=3,3,IF(X15+Z15=2,2,IF(Z15=1,1,0)))</f>
        <v>0</v>
      </c>
      <c r="AB15" s="30">
        <f>Q15+T15</f>
        <v>2</v>
      </c>
      <c r="AC15" s="30">
        <f>R15+U15+X15</f>
        <v>0</v>
      </c>
      <c r="AD15" s="30"/>
      <c r="AE15" s="102" t="str">
        <f>Players!B47&amp; " / " &amp;Players!C47</f>
        <v>Dayle Scicluna / Alida Borg</v>
      </c>
      <c r="AF15" s="46">
        <f>Y13+J15+Y23+J29+Y39+Y41+J45</f>
        <v>7</v>
      </c>
      <c r="AG15" s="46">
        <f>AA13+L15+AA23+L29+L45+AA39+AA41</f>
        <v>16</v>
      </c>
      <c r="AH15" s="46">
        <f>AB13+M15+AB23+M29+AB39+AB41+M45</f>
        <v>76</v>
      </c>
      <c r="AI15" s="47">
        <f>AC13+N15+AC23+N29+N45+AC41+AC39</f>
        <v>13</v>
      </c>
      <c r="AJ15" s="36"/>
      <c r="AK15" s="36"/>
      <c r="AL15" s="36"/>
      <c r="AM15" s="30"/>
      <c r="AN15" s="30"/>
    </row>
    <row r="16" ht="13.5" customHeight="1">
      <c r="A16" s="30"/>
      <c r="B16" s="3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6"/>
      <c r="AG16" s="36"/>
      <c r="AH16" s="36"/>
      <c r="AI16" s="36"/>
      <c r="AJ16" s="36"/>
      <c r="AK16" s="36"/>
      <c r="AL16" s="36"/>
      <c r="AM16" s="30"/>
      <c r="AN16" s="30"/>
    </row>
    <row r="17" ht="13.5" customHeight="1">
      <c r="A17" s="40" t="str">
        <f>AE9</f>
        <v>Kevin Sciberras / Giada Sciberras</v>
      </c>
      <c r="B17" s="44">
        <v>1.0</v>
      </c>
      <c r="C17" s="42">
        <f>IF(B17&gt;B19,1,0)</f>
        <v>0</v>
      </c>
      <c r="D17" s="43"/>
      <c r="E17" s="44">
        <v>4.0</v>
      </c>
      <c r="F17" s="42">
        <f>IF(E17&gt;E19,1,0)</f>
        <v>0</v>
      </c>
      <c r="G17" s="43"/>
      <c r="H17" s="44"/>
      <c r="I17" s="30">
        <f>IF(H17&gt;H19,1,0)</f>
        <v>0</v>
      </c>
      <c r="J17" s="30">
        <f>IF(B17="",0,1)</f>
        <v>1</v>
      </c>
      <c r="K17" s="30">
        <f>IF(C17+F17=2,3,IF(C17+F17=1,1,0))</f>
        <v>0</v>
      </c>
      <c r="L17" s="30">
        <f>IF(K17=3,3,IF(I17+K17=2,2,IF(K17=1,1,0)))</f>
        <v>0</v>
      </c>
      <c r="M17" s="30">
        <f>B17+E17</f>
        <v>5</v>
      </c>
      <c r="N17" s="30">
        <f>C17+F17+I17</f>
        <v>0</v>
      </c>
      <c r="O17" s="30"/>
      <c r="P17" s="40" t="str">
        <f>AE17</f>
        <v>Sammy Ben Tamer / Martina Murdocco</v>
      </c>
      <c r="Q17" s="41">
        <v>1.0</v>
      </c>
      <c r="R17" s="42">
        <f>IF(Q17&gt;Q19,1,0)</f>
        <v>0</v>
      </c>
      <c r="S17" s="43"/>
      <c r="T17" s="41">
        <v>0.0</v>
      </c>
      <c r="U17" s="42">
        <f>IF(T17&gt;T19,1,0)</f>
        <v>0</v>
      </c>
      <c r="V17" s="43"/>
      <c r="W17" s="44"/>
      <c r="X17" s="30">
        <f>IF(W17&gt;W19,1,0)</f>
        <v>0</v>
      </c>
      <c r="Y17" s="30">
        <f>IF(Q17="",0,1)</f>
        <v>1</v>
      </c>
      <c r="Z17" s="30">
        <f>IF(R17+U17=2,3,IF(R17+U17=1,1,0))</f>
        <v>0</v>
      </c>
      <c r="AA17" s="30">
        <f>IF(Z17=3,3,IF(X17+Z17=2,2,IF(Z17=1,1,0)))</f>
        <v>0</v>
      </c>
      <c r="AB17" s="30">
        <f>Q17+T17</f>
        <v>1</v>
      </c>
      <c r="AC17" s="30">
        <f>R17+U17+X17</f>
        <v>0</v>
      </c>
      <c r="AD17" s="30"/>
      <c r="AE17" s="102" t="str">
        <f>Players!B48&amp; " / " &amp;Players!C48</f>
        <v>Sammy Ben Tamer / Martina Murdocco</v>
      </c>
      <c r="AF17" s="46">
        <f>Y17+Y15+J27+Y11+J39+Y43+Y45</f>
        <v>7</v>
      </c>
      <c r="AG17" s="46">
        <f t="shared" ref="AG17:AI17" si="4">AA17+AA15+L27+AA11+L39+AA43+AA45</f>
        <v>3</v>
      </c>
      <c r="AH17" s="46">
        <f t="shared" si="4"/>
        <v>34</v>
      </c>
      <c r="AI17" s="47">
        <f t="shared" si="4"/>
        <v>2</v>
      </c>
      <c r="AJ17" s="36"/>
      <c r="AK17" s="36"/>
      <c r="AL17" s="36"/>
      <c r="AM17" s="30"/>
      <c r="AN17" s="30"/>
    </row>
    <row r="18" ht="13.5" customHeight="1">
      <c r="A18" s="48" t="s">
        <v>110</v>
      </c>
      <c r="H18" s="49"/>
      <c r="I18" s="50"/>
      <c r="J18" s="30"/>
      <c r="K18" s="30"/>
      <c r="L18" s="30"/>
      <c r="M18" s="30"/>
      <c r="N18" s="30"/>
      <c r="O18" s="30"/>
      <c r="P18" s="48" t="s">
        <v>110</v>
      </c>
      <c r="W18" s="49"/>
      <c r="X18" s="50"/>
      <c r="Y18" s="30"/>
      <c r="Z18" s="30"/>
      <c r="AA18" s="30"/>
      <c r="AB18" s="30"/>
      <c r="AC18" s="30"/>
      <c r="AD18" s="30"/>
      <c r="AE18" s="30"/>
      <c r="AF18" s="36"/>
      <c r="AG18" s="36"/>
      <c r="AH18" s="36"/>
      <c r="AI18" s="36"/>
      <c r="AJ18" s="36"/>
      <c r="AK18" s="36"/>
      <c r="AL18" s="36"/>
      <c r="AM18" s="30"/>
      <c r="AN18" s="30"/>
    </row>
    <row r="19" ht="13.5" customHeight="1">
      <c r="A19" s="51" t="str">
        <f>AE19</f>
        <v>Juan Sammut / Jade Sammut</v>
      </c>
      <c r="B19" s="44">
        <v>6.0</v>
      </c>
      <c r="C19" s="52">
        <f>IF(B19&gt;B17,1,0)</f>
        <v>1</v>
      </c>
      <c r="D19" s="53"/>
      <c r="E19" s="44">
        <v>6.0</v>
      </c>
      <c r="F19" s="52">
        <f>IF(E19&gt;E17,1,0)</f>
        <v>1</v>
      </c>
      <c r="G19" s="53"/>
      <c r="H19" s="44"/>
      <c r="I19" s="30">
        <f>IF(H19&gt;H17,1,0)</f>
        <v>0</v>
      </c>
      <c r="J19" s="30">
        <f>IF(B19="",0,1)</f>
        <v>1</v>
      </c>
      <c r="K19" s="30">
        <f>IF(C19+F19=2,3,IF(C19+F19=1,1,0))</f>
        <v>3</v>
      </c>
      <c r="L19" s="30">
        <f>IF(K19=3,3,IF(I19+K19=2,2,IF(K19=1,1,0)))</f>
        <v>3</v>
      </c>
      <c r="M19" s="30">
        <f>B19+E19</f>
        <v>12</v>
      </c>
      <c r="N19" s="30">
        <f>C19+F19+I19</f>
        <v>2</v>
      </c>
      <c r="O19" s="30"/>
      <c r="P19" s="51" t="str">
        <f>AE19</f>
        <v>Juan Sammut / Jade Sammut</v>
      </c>
      <c r="Q19" s="41">
        <v>6.0</v>
      </c>
      <c r="R19" s="52">
        <f>IF(Q19&gt;Q17,1,0)</f>
        <v>1</v>
      </c>
      <c r="S19" s="53"/>
      <c r="T19" s="41">
        <v>6.0</v>
      </c>
      <c r="U19" s="52">
        <f>IF(T19&gt;T17,1,0)</f>
        <v>1</v>
      </c>
      <c r="V19" s="53"/>
      <c r="W19" s="44"/>
      <c r="X19" s="30">
        <f>IF(W19&gt;W17,1,0)</f>
        <v>0</v>
      </c>
      <c r="Y19" s="30">
        <f>IF(Q19="",0,1)</f>
        <v>1</v>
      </c>
      <c r="Z19" s="30">
        <f>IF(R19+U19=2,3,IF(R19+U19=1,1,0))</f>
        <v>3</v>
      </c>
      <c r="AA19" s="30">
        <f>IF(Z19=3,3,IF(X19+Z19=2,2,IF(Z19=1,1,0)))</f>
        <v>3</v>
      </c>
      <c r="AB19" s="30">
        <f>Q19+T19</f>
        <v>12</v>
      </c>
      <c r="AC19" s="30">
        <f>R19+U19+X19</f>
        <v>2</v>
      </c>
      <c r="AD19" s="30"/>
      <c r="AE19" s="102" t="str">
        <f>Players!B49&amp; " / " &amp;Players!C49</f>
        <v>Juan Sammut / Jade Sammut</v>
      </c>
      <c r="AF19" s="46">
        <f>Y19+Y27+J19+J31+J43+J47+Y47</f>
        <v>7</v>
      </c>
      <c r="AG19" s="46">
        <f t="shared" ref="AG19:AH19" si="5">AA19+AA27+L19+L31+L43+L47+AA47</f>
        <v>16</v>
      </c>
      <c r="AH19" s="46">
        <f t="shared" si="5"/>
        <v>73</v>
      </c>
      <c r="AI19" s="47">
        <f>AC19+AC27+N19+N31+N47+AC47+N43</f>
        <v>12</v>
      </c>
      <c r="AJ19" s="30"/>
      <c r="AK19" s="36"/>
      <c r="AL19" s="36"/>
      <c r="AM19" s="30"/>
      <c r="AN19" s="30"/>
    </row>
    <row r="20" ht="13.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6"/>
      <c r="AL20" s="30"/>
      <c r="AM20" s="30"/>
      <c r="AN20" s="30"/>
    </row>
    <row r="21" ht="13.5" customHeight="1">
      <c r="A21" s="40" t="str">
        <f>AE11</f>
        <v>Clayton Saliba Hersey / Frances Saliba Hersey</v>
      </c>
      <c r="B21" s="44">
        <v>6.0</v>
      </c>
      <c r="C21" s="42">
        <f>IF(B21&gt;B23,1,0)</f>
        <v>1</v>
      </c>
      <c r="D21" s="43"/>
      <c r="E21" s="44">
        <v>3.0</v>
      </c>
      <c r="F21" s="42">
        <f>IF(E21&gt;E23,1,0)</f>
        <v>0</v>
      </c>
      <c r="G21" s="43"/>
      <c r="H21" s="44">
        <v>8.0</v>
      </c>
      <c r="I21" s="30">
        <f>IF(H21&gt;H23,1,0)</f>
        <v>0</v>
      </c>
      <c r="J21" s="30">
        <f>IF(B21="",0,1)</f>
        <v>1</v>
      </c>
      <c r="K21" s="30">
        <f>IF(C21+F21=2,3,IF(C21+F21=1,1,0))</f>
        <v>1</v>
      </c>
      <c r="L21" s="30">
        <f>IF(K21=3,3,IF(I21+K21=2,2,IF(K21=1,1,0)))</f>
        <v>1</v>
      </c>
      <c r="M21" s="30">
        <f>B21+E21</f>
        <v>9</v>
      </c>
      <c r="N21" s="30">
        <f>C21+F21+I21</f>
        <v>1</v>
      </c>
      <c r="O21" s="30"/>
      <c r="P21" s="40" t="str">
        <f>AE11</f>
        <v>Clayton Saliba Hersey / Frances Saliba Hersey</v>
      </c>
      <c r="Q21" s="44">
        <v>3.0</v>
      </c>
      <c r="R21" s="42">
        <f>IF(Q21&gt;Q23,1,0)</f>
        <v>0</v>
      </c>
      <c r="S21" s="43"/>
      <c r="T21" s="44">
        <v>6.0</v>
      </c>
      <c r="U21" s="42">
        <f>IF(T21&gt;T23,1,0)</f>
        <v>1</v>
      </c>
      <c r="V21" s="43"/>
      <c r="W21" s="44">
        <v>10.0</v>
      </c>
      <c r="X21" s="30">
        <f>IF(W21&gt;W23,1,0)</f>
        <v>1</v>
      </c>
      <c r="Y21" s="30">
        <f>IF(Q21="",0,1)</f>
        <v>1</v>
      </c>
      <c r="Z21" s="30">
        <f>IF(R21+U21=2,3,IF(R21+U21=1,1,0))</f>
        <v>1</v>
      </c>
      <c r="AA21" s="30">
        <f>IF(Z21=3,3,IF(X21+Z21=2,2,IF(Z21=1,1,0)))</f>
        <v>2</v>
      </c>
      <c r="AB21" s="30">
        <f>Q21+T21</f>
        <v>9</v>
      </c>
      <c r="AC21" s="30">
        <f>R21+U21+X21</f>
        <v>2</v>
      </c>
      <c r="AD21" s="30"/>
      <c r="AE21" s="99" t="s">
        <v>111</v>
      </c>
      <c r="AF21" s="33"/>
      <c r="AG21" s="33"/>
      <c r="AH21" s="33"/>
      <c r="AI21" s="8"/>
      <c r="AJ21" s="30"/>
      <c r="AK21" s="30"/>
      <c r="AL21" s="30"/>
      <c r="AM21" s="30"/>
      <c r="AN21" s="30"/>
    </row>
    <row r="22" ht="13.5" customHeight="1">
      <c r="A22" s="48" t="s">
        <v>110</v>
      </c>
      <c r="H22" s="49"/>
      <c r="I22" s="50"/>
      <c r="J22" s="30"/>
      <c r="K22" s="30"/>
      <c r="L22" s="30"/>
      <c r="M22" s="30"/>
      <c r="N22" s="30"/>
      <c r="O22" s="30"/>
      <c r="P22" s="48" t="s">
        <v>110</v>
      </c>
      <c r="W22" s="49"/>
      <c r="X22" s="50"/>
      <c r="Y22" s="30"/>
      <c r="Z22" s="30"/>
      <c r="AA22" s="30"/>
      <c r="AB22" s="30"/>
      <c r="AC22" s="30"/>
      <c r="AD22" s="30"/>
      <c r="AE22" s="54" t="s">
        <v>128</v>
      </c>
      <c r="AF22" s="33"/>
      <c r="AG22" s="33"/>
      <c r="AH22" s="33"/>
      <c r="AI22" s="8"/>
      <c r="AJ22" s="30"/>
      <c r="AK22" s="36"/>
      <c r="AL22" s="30"/>
      <c r="AM22" s="30"/>
      <c r="AN22" s="30"/>
    </row>
    <row r="23" ht="13.5" customHeight="1">
      <c r="A23" s="51" t="str">
        <f>AE13</f>
        <v>Sean Cachia / Daphne Vella</v>
      </c>
      <c r="B23" s="44">
        <v>1.0</v>
      </c>
      <c r="C23" s="52">
        <f>IF(B23&gt;B21,1,0)</f>
        <v>0</v>
      </c>
      <c r="D23" s="53"/>
      <c r="E23" s="44">
        <v>6.0</v>
      </c>
      <c r="F23" s="52">
        <f>IF(E23&gt;E21,1,0)</f>
        <v>1</v>
      </c>
      <c r="G23" s="53"/>
      <c r="H23" s="44">
        <v>10.0</v>
      </c>
      <c r="I23" s="30">
        <f>IF(H23&gt;H21,1,0)</f>
        <v>1</v>
      </c>
      <c r="J23" s="30">
        <f>IF(B23="",0,1)</f>
        <v>1</v>
      </c>
      <c r="K23" s="30">
        <f>IF(C23+F23=2,3,IF(C23+F23=1,1,0))</f>
        <v>1</v>
      </c>
      <c r="L23" s="30">
        <f>IF(K23=3,3,IF(I23+K23=2,2,IF(K23=1,1,0)))</f>
        <v>2</v>
      </c>
      <c r="M23" s="30">
        <f>B23+E23</f>
        <v>7</v>
      </c>
      <c r="N23" s="30">
        <f>C23+F23+I23</f>
        <v>2</v>
      </c>
      <c r="O23" s="30"/>
      <c r="P23" s="51" t="str">
        <f>AE15</f>
        <v>Dayle Scicluna / Alida Borg</v>
      </c>
      <c r="Q23" s="44">
        <v>6.0</v>
      </c>
      <c r="R23" s="52">
        <f>IF(Q23&gt;Q21,1,0)</f>
        <v>1</v>
      </c>
      <c r="S23" s="53"/>
      <c r="T23" s="44">
        <v>2.0</v>
      </c>
      <c r="U23" s="52">
        <f>IF(T23&gt;T21,1,0)</f>
        <v>0</v>
      </c>
      <c r="V23" s="53"/>
      <c r="W23" s="44">
        <v>7.0</v>
      </c>
      <c r="X23" s="30">
        <f>IF(W23&gt;W21,1,0)</f>
        <v>0</v>
      </c>
      <c r="Y23" s="30">
        <f>IF(Q23="",0,1)</f>
        <v>1</v>
      </c>
      <c r="Z23" s="30">
        <f>IF(R23+U23=2,3,IF(R23+U23=1,1,0))</f>
        <v>1</v>
      </c>
      <c r="AA23" s="30">
        <f>IF(Z23=3,3,IF(X23+Z23=2,2,IF(Z23=1,1,0)))</f>
        <v>1</v>
      </c>
      <c r="AB23" s="30">
        <f>Q23+T23</f>
        <v>8</v>
      </c>
      <c r="AC23" s="30">
        <f>R23+U23+X23</f>
        <v>1</v>
      </c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</row>
    <row r="24" ht="13.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</row>
    <row r="25" ht="13.5" customHeight="1">
      <c r="A25" s="40" t="str">
        <f>AE11</f>
        <v>Clayton Saliba Hersey / Frances Saliba Hersey</v>
      </c>
      <c r="B25" s="44">
        <v>0.0</v>
      </c>
      <c r="C25" s="42">
        <f>IF(B25&gt;B27,1,0)</f>
        <v>0</v>
      </c>
      <c r="D25" s="43"/>
      <c r="E25" s="44">
        <v>0.0</v>
      </c>
      <c r="F25" s="42">
        <f>IF(E25&gt;E27,1,0)</f>
        <v>0</v>
      </c>
      <c r="G25" s="43"/>
      <c r="H25" s="44"/>
      <c r="I25" s="30">
        <f>IF(H25&gt;H27,1,0)</f>
        <v>0</v>
      </c>
      <c r="J25" s="30">
        <f>IF(B25="",0,1)</f>
        <v>1</v>
      </c>
      <c r="K25" s="30">
        <f>IF(C25+F25=2,3,IF(C25+F25=1,1,0))</f>
        <v>0</v>
      </c>
      <c r="L25" s="30">
        <f>IF(K25=3,3,IF(I25+K25=2,2,IF(K25=1,1,0)))</f>
        <v>0</v>
      </c>
      <c r="M25" s="30">
        <f>B25+E25</f>
        <v>0</v>
      </c>
      <c r="N25" s="30">
        <f>C25+F25+I25</f>
        <v>0</v>
      </c>
      <c r="O25" s="30"/>
      <c r="P25" s="40" t="str">
        <f>AE11</f>
        <v>Clayton Saliba Hersey / Frances Saliba Hersey</v>
      </c>
      <c r="Q25" s="44">
        <v>4.0</v>
      </c>
      <c r="R25" s="42">
        <f>IF(Q25&gt;Q27,1,0)</f>
        <v>0</v>
      </c>
      <c r="S25" s="43"/>
      <c r="T25" s="44">
        <v>6.0</v>
      </c>
      <c r="U25" s="42">
        <f>IF(T25&gt;T27,1,0)</f>
        <v>1</v>
      </c>
      <c r="V25" s="43"/>
      <c r="W25" s="44">
        <v>9.0</v>
      </c>
      <c r="X25" s="30">
        <f>IF(W25&gt;W27,1,0)</f>
        <v>0</v>
      </c>
      <c r="Y25" s="30">
        <f>IF(Q25="",0,1)</f>
        <v>1</v>
      </c>
      <c r="Z25" s="30">
        <f>IF(R25+U25=2,3,IF(R25+U25=1,1,0))</f>
        <v>1</v>
      </c>
      <c r="AA25" s="30">
        <f>IF(Z25=3,3,IF(X25+Z25=2,2,IF(Z25=1,1,0)))</f>
        <v>1</v>
      </c>
      <c r="AB25" s="30">
        <f>Q25+T25</f>
        <v>10</v>
      </c>
      <c r="AC25" s="30">
        <f>R25+U25+X25</f>
        <v>1</v>
      </c>
      <c r="AD25" s="30"/>
      <c r="AE25" s="99" t="s">
        <v>113</v>
      </c>
      <c r="AF25" s="33"/>
      <c r="AG25" s="33"/>
      <c r="AH25" s="33"/>
      <c r="AI25" s="8"/>
      <c r="AJ25" s="30"/>
      <c r="AK25" s="30"/>
      <c r="AL25" s="30"/>
      <c r="AM25" s="30"/>
      <c r="AN25" s="30"/>
    </row>
    <row r="26" ht="13.5" customHeight="1">
      <c r="A26" s="48" t="s">
        <v>110</v>
      </c>
      <c r="H26" s="49"/>
      <c r="I26" s="50"/>
      <c r="J26" s="30"/>
      <c r="K26" s="30"/>
      <c r="L26" s="30"/>
      <c r="M26" s="30"/>
      <c r="N26" s="30"/>
      <c r="O26" s="30"/>
      <c r="P26" s="48" t="s">
        <v>110</v>
      </c>
      <c r="W26" s="49"/>
      <c r="X26" s="50"/>
      <c r="Y26" s="30"/>
      <c r="Z26" s="30"/>
      <c r="AA26" s="30"/>
      <c r="AB26" s="30"/>
      <c r="AC26" s="30"/>
      <c r="AD26" s="30"/>
      <c r="AE26" s="54" t="s">
        <v>129</v>
      </c>
      <c r="AF26" s="33"/>
      <c r="AG26" s="33"/>
      <c r="AH26" s="33"/>
      <c r="AI26" s="8"/>
      <c r="AJ26" s="30"/>
      <c r="AK26" s="30"/>
      <c r="AL26" s="30"/>
      <c r="AM26" s="30"/>
      <c r="AN26" s="30"/>
    </row>
    <row r="27" ht="13.5" customHeight="1">
      <c r="A27" s="51" t="str">
        <f>AE17</f>
        <v>Sammy Ben Tamer / Martina Murdocco</v>
      </c>
      <c r="B27" s="44">
        <v>6.0</v>
      </c>
      <c r="C27" s="52">
        <f>IF(B27&gt;B25,1,0)</f>
        <v>1</v>
      </c>
      <c r="D27" s="53"/>
      <c r="E27" s="44">
        <v>6.0</v>
      </c>
      <c r="F27" s="52">
        <f>IF(E27&gt;E25,1,0)</f>
        <v>1</v>
      </c>
      <c r="G27" s="53"/>
      <c r="H27" s="44"/>
      <c r="I27" s="30">
        <f>IF(H27&gt;H25,1,0)</f>
        <v>0</v>
      </c>
      <c r="J27" s="30">
        <f>IF(B27="",0,1)</f>
        <v>1</v>
      </c>
      <c r="K27" s="30">
        <f>IF(C27+F27=2,3,IF(C27+F27=1,1,0))</f>
        <v>3</v>
      </c>
      <c r="L27" s="30">
        <f>IF(K27=3,3,IF(I27+K27=2,2,IF(K27=1,1,0)))</f>
        <v>3</v>
      </c>
      <c r="M27" s="30">
        <f>B27+E27</f>
        <v>12</v>
      </c>
      <c r="N27" s="30">
        <f>C27+F27+I27</f>
        <v>2</v>
      </c>
      <c r="O27" s="30"/>
      <c r="P27" s="51" t="str">
        <f>AE19</f>
        <v>Juan Sammut / Jade Sammut</v>
      </c>
      <c r="Q27" s="44">
        <v>6.0</v>
      </c>
      <c r="R27" s="52">
        <f>IF(Q27&gt;Q25,1,0)</f>
        <v>1</v>
      </c>
      <c r="S27" s="53"/>
      <c r="T27" s="44">
        <v>2.0</v>
      </c>
      <c r="U27" s="52">
        <f>IF(T27&gt;T25,1,0)</f>
        <v>0</v>
      </c>
      <c r="V27" s="53"/>
      <c r="W27" s="44">
        <v>11.0</v>
      </c>
      <c r="X27" s="30">
        <f>IF(W27&gt;W25,1,0)</f>
        <v>1</v>
      </c>
      <c r="Y27" s="30">
        <f>IF(Q27="",0,1)</f>
        <v>1</v>
      </c>
      <c r="Z27" s="30">
        <f>IF(R27+U27=2,3,IF(R27+U27=1,1,0))</f>
        <v>1</v>
      </c>
      <c r="AA27" s="30">
        <f>IF(Z27=3,3,IF(X27+Z27=2,2,IF(Z27=1,1,0)))</f>
        <v>2</v>
      </c>
      <c r="AB27" s="30">
        <f>Q27+T27</f>
        <v>8</v>
      </c>
      <c r="AC27" s="30">
        <f>R27+U27+X27</f>
        <v>2</v>
      </c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</row>
    <row r="28" ht="13.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6"/>
      <c r="AI28" s="30"/>
      <c r="AJ28" s="30"/>
      <c r="AK28" s="30"/>
      <c r="AL28" s="30"/>
      <c r="AM28" s="30"/>
      <c r="AN28" s="30"/>
    </row>
    <row r="29" ht="13.5" customHeight="1">
      <c r="A29" s="40" t="str">
        <f>AE15</f>
        <v>Dayle Scicluna / Alida Borg</v>
      </c>
      <c r="B29" s="44">
        <v>6.0</v>
      </c>
      <c r="C29" s="42">
        <f>IF(B29&gt;B31,1,0)</f>
        <v>1</v>
      </c>
      <c r="D29" s="43"/>
      <c r="E29" s="44">
        <v>5.0</v>
      </c>
      <c r="F29" s="42">
        <f>IF(E29&gt;E31,1,0)</f>
        <v>0</v>
      </c>
      <c r="G29" s="43"/>
      <c r="H29" s="44">
        <v>10.0</v>
      </c>
      <c r="I29" s="30">
        <f>IF(H29&gt;H31,1,0)</f>
        <v>1</v>
      </c>
      <c r="J29" s="30">
        <f>IF(B29="",0,1)</f>
        <v>1</v>
      </c>
      <c r="K29" s="30">
        <f>IF(C29+F29=2,3,IF(C29+F29=1,1,0))</f>
        <v>1</v>
      </c>
      <c r="L29" s="30">
        <f>IF(K29=3,3,IF(I29+K29=2,2,IF(K29=1,1,0)))</f>
        <v>2</v>
      </c>
      <c r="M29" s="30">
        <f>B29+E29</f>
        <v>11</v>
      </c>
      <c r="N29" s="30">
        <f>C29+F29+I29</f>
        <v>2</v>
      </c>
      <c r="O29" s="7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</row>
    <row r="30" ht="13.5" customHeight="1">
      <c r="A30" s="48" t="s">
        <v>110</v>
      </c>
      <c r="H30" s="49"/>
      <c r="I30" s="5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56"/>
      <c r="AM30" s="30"/>
      <c r="AN30" s="30"/>
    </row>
    <row r="31" ht="13.5" customHeight="1">
      <c r="A31" s="51" t="str">
        <f>AE19</f>
        <v>Juan Sammut / Jade Sammut</v>
      </c>
      <c r="B31" s="44">
        <v>2.0</v>
      </c>
      <c r="C31" s="52">
        <f>IF(B31&gt;B29,1,0)</f>
        <v>0</v>
      </c>
      <c r="D31" s="53"/>
      <c r="E31" s="44">
        <v>7.0</v>
      </c>
      <c r="F31" s="52">
        <f>IF(E31&gt;E29,1,0)</f>
        <v>1</v>
      </c>
      <c r="G31" s="53"/>
      <c r="H31" s="44">
        <v>8.0</v>
      </c>
      <c r="I31" s="30">
        <f>IF(H31&gt;H29,1,0)</f>
        <v>0</v>
      </c>
      <c r="J31" s="30">
        <f>IF(B31="",0,1)</f>
        <v>1</v>
      </c>
      <c r="K31" s="30">
        <f>IF(C31+F31=2,3,IF(C31+F31=1,1,0))</f>
        <v>1</v>
      </c>
      <c r="L31" s="30">
        <f>IF(K31=3,3,IF(I31+K31=2,2,IF(K31=1,1,0)))</f>
        <v>1</v>
      </c>
      <c r="M31" s="30">
        <f>B31+E31</f>
        <v>9</v>
      </c>
      <c r="N31" s="30">
        <f>C31+F31+I31</f>
        <v>1</v>
      </c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6"/>
    </row>
    <row r="32" ht="13.5" customHeight="1">
      <c r="A32" s="30"/>
      <c r="B32" s="30"/>
      <c r="C32" s="30"/>
      <c r="D32" s="30"/>
      <c r="E32" s="36"/>
      <c r="F32" s="30"/>
      <c r="G32" s="30"/>
      <c r="H32" s="36"/>
      <c r="I32" s="30"/>
      <c r="J32" s="36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6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56"/>
      <c r="AM32" s="30"/>
      <c r="AN32" s="30"/>
    </row>
    <row r="33" ht="13.5" customHeight="1">
      <c r="A33" s="97" t="s">
        <v>130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9"/>
      <c r="AJ33" s="30"/>
      <c r="AK33" s="30"/>
      <c r="AL33" s="30"/>
      <c r="AM33" s="30"/>
      <c r="AN33" s="30"/>
    </row>
    <row r="34" ht="13.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</row>
    <row r="35" ht="13.5" customHeight="1">
      <c r="A35" s="98" t="s">
        <v>88</v>
      </c>
      <c r="B35" s="99" t="s">
        <v>89</v>
      </c>
      <c r="C35" s="33"/>
      <c r="D35" s="33"/>
      <c r="E35" s="8"/>
      <c r="F35" s="100"/>
      <c r="G35" s="101"/>
      <c r="H35" s="98" t="s">
        <v>90</v>
      </c>
      <c r="I35" s="30"/>
      <c r="J35" s="30"/>
      <c r="K35" s="30"/>
      <c r="L35" s="30"/>
      <c r="M35" s="36"/>
      <c r="N35" s="36"/>
      <c r="O35" s="30"/>
      <c r="P35" s="98" t="s">
        <v>88</v>
      </c>
      <c r="Q35" s="99" t="s">
        <v>89</v>
      </c>
      <c r="R35" s="33"/>
      <c r="S35" s="33"/>
      <c r="T35" s="8"/>
      <c r="U35" s="100"/>
      <c r="V35" s="101"/>
      <c r="W35" s="98" t="s">
        <v>90</v>
      </c>
      <c r="X35" s="30"/>
      <c r="Y35" s="36"/>
      <c r="Z35" s="36"/>
      <c r="AA35" s="36"/>
      <c r="AB35" s="36"/>
      <c r="AC35" s="36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</row>
    <row r="36" ht="15.75" hidden="1" customHeight="1">
      <c r="A36" s="30"/>
      <c r="B36" s="37" t="s">
        <v>96</v>
      </c>
      <c r="C36" s="37" t="s">
        <v>97</v>
      </c>
      <c r="D36" s="37"/>
      <c r="E36" s="37" t="s">
        <v>96</v>
      </c>
      <c r="F36" s="37" t="s">
        <v>98</v>
      </c>
      <c r="G36" s="37"/>
      <c r="H36" s="37" t="s">
        <v>96</v>
      </c>
      <c r="I36" s="37" t="s">
        <v>99</v>
      </c>
      <c r="J36" s="37" t="s">
        <v>100</v>
      </c>
      <c r="K36" s="37" t="s">
        <v>101</v>
      </c>
      <c r="L36" s="37" t="s">
        <v>102</v>
      </c>
      <c r="M36" s="37" t="s">
        <v>103</v>
      </c>
      <c r="N36" s="37" t="s">
        <v>104</v>
      </c>
      <c r="O36" s="30"/>
      <c r="P36" s="30"/>
      <c r="Q36" s="37" t="s">
        <v>96</v>
      </c>
      <c r="R36" s="37" t="s">
        <v>97</v>
      </c>
      <c r="S36" s="37"/>
      <c r="T36" s="37" t="s">
        <v>96</v>
      </c>
      <c r="U36" s="37" t="s">
        <v>98</v>
      </c>
      <c r="V36" s="37"/>
      <c r="W36" s="37" t="s">
        <v>96</v>
      </c>
      <c r="X36" s="37" t="s">
        <v>99</v>
      </c>
      <c r="Y36" s="37" t="s">
        <v>100</v>
      </c>
      <c r="Z36" s="37" t="s">
        <v>101</v>
      </c>
      <c r="AA36" s="37" t="s">
        <v>102</v>
      </c>
      <c r="AB36" s="37" t="s">
        <v>103</v>
      </c>
      <c r="AC36" s="37" t="s">
        <v>104</v>
      </c>
      <c r="AD36" s="30"/>
      <c r="AE36" s="30"/>
      <c r="AF36" s="30"/>
      <c r="AG36" s="30"/>
      <c r="AH36" s="36"/>
      <c r="AI36" s="30"/>
      <c r="AJ36" s="30"/>
      <c r="AK36" s="36"/>
      <c r="AL36" s="30"/>
      <c r="AM36" s="30"/>
      <c r="AN36" s="30"/>
    </row>
    <row r="37" ht="13.5" customHeight="1">
      <c r="A37" s="40" t="str">
        <f>AE9</f>
        <v>Kevin Sciberras / Giada Sciberras</v>
      </c>
      <c r="B37" s="41">
        <v>6.0</v>
      </c>
      <c r="C37" s="42">
        <f>IF(B37&gt;B39,1,0)</f>
        <v>1</v>
      </c>
      <c r="D37" s="43"/>
      <c r="E37" s="41">
        <v>6.0</v>
      </c>
      <c r="F37" s="42">
        <f>IF(E37&gt;E39,1,0)</f>
        <v>1</v>
      </c>
      <c r="G37" s="43"/>
      <c r="H37" s="44"/>
      <c r="I37" s="30">
        <f>IF(H37&gt;H39,1,0)</f>
        <v>0</v>
      </c>
      <c r="J37" s="30">
        <f>IF(B37="",0,1)</f>
        <v>1</v>
      </c>
      <c r="K37" s="30">
        <f>IF(C37+F37=2,3,IF(C37+F37=1,1,0))</f>
        <v>3</v>
      </c>
      <c r="L37" s="30">
        <f>IF(K37=3,3,IF(I37+K37=2,2,IF(K37=1,1,0)))</f>
        <v>3</v>
      </c>
      <c r="M37" s="30">
        <f>B37+E37</f>
        <v>12</v>
      </c>
      <c r="N37" s="30">
        <f>C37+F37+I37</f>
        <v>2</v>
      </c>
      <c r="O37" s="30"/>
      <c r="P37" s="40" t="str">
        <f>AE9</f>
        <v>Kevin Sciberras / Giada Sciberras</v>
      </c>
      <c r="Q37" s="41">
        <v>2.0</v>
      </c>
      <c r="R37" s="42">
        <f>IF(Q37&gt;Q39,1,0)</f>
        <v>0</v>
      </c>
      <c r="S37" s="43"/>
      <c r="T37" s="41">
        <v>6.0</v>
      </c>
      <c r="U37" s="42">
        <f>IF(T37&gt;T39,1,0)</f>
        <v>0</v>
      </c>
      <c r="V37" s="43"/>
      <c r="W37" s="44"/>
      <c r="X37" s="30">
        <f>IF(W37&gt;W39,1,0)</f>
        <v>0</v>
      </c>
      <c r="Y37" s="30">
        <f>IF(Q37="",0,1)</f>
        <v>1</v>
      </c>
      <c r="Z37" s="30">
        <f>IF(R37+U37=2,3,IF(R37+U37=1,1,0))</f>
        <v>0</v>
      </c>
      <c r="AA37" s="30">
        <f>IF(Z37=3,3,IF(X37+Z37=2,2,IF(Z37=1,1,0)))</f>
        <v>0</v>
      </c>
      <c r="AB37" s="30">
        <f>Q37+T37</f>
        <v>8</v>
      </c>
      <c r="AC37" s="30">
        <f>R37+U37+X37</f>
        <v>0</v>
      </c>
      <c r="AD37" s="30"/>
      <c r="AE37" s="30"/>
      <c r="AF37" s="30"/>
      <c r="AG37" s="30"/>
      <c r="AH37" s="30"/>
      <c r="AI37" s="30"/>
      <c r="AJ37" s="30"/>
      <c r="AK37" s="36"/>
      <c r="AL37" s="30"/>
      <c r="AM37" s="30"/>
      <c r="AN37" s="30"/>
    </row>
    <row r="38" ht="13.5" customHeight="1">
      <c r="A38" s="48" t="s">
        <v>110</v>
      </c>
      <c r="H38" s="49"/>
      <c r="I38" s="50"/>
      <c r="J38" s="30"/>
      <c r="K38" s="30"/>
      <c r="L38" s="30"/>
      <c r="M38" s="30"/>
      <c r="N38" s="30"/>
      <c r="O38" s="30"/>
      <c r="P38" s="48" t="s">
        <v>110</v>
      </c>
      <c r="W38" s="49"/>
      <c r="X38" s="5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57"/>
      <c r="AK38" s="30"/>
      <c r="AL38" s="30"/>
      <c r="AM38" s="30"/>
      <c r="AN38" s="30"/>
    </row>
    <row r="39" ht="13.5" customHeight="1">
      <c r="A39" s="51" t="str">
        <f>AE17</f>
        <v>Sammy Ben Tamer / Martina Murdocco</v>
      </c>
      <c r="B39" s="41">
        <v>0.0</v>
      </c>
      <c r="C39" s="52">
        <f>IF(B39&gt;B37,1,0)</f>
        <v>0</v>
      </c>
      <c r="D39" s="53"/>
      <c r="E39" s="41">
        <v>4.0</v>
      </c>
      <c r="F39" s="52">
        <f>IF(E39&gt;E37,1,0)</f>
        <v>0</v>
      </c>
      <c r="G39" s="53"/>
      <c r="H39" s="44"/>
      <c r="I39" s="30">
        <f>IF(H39&gt;H37,1,0)</f>
        <v>0</v>
      </c>
      <c r="J39" s="30">
        <f>IF(B39="",0,1)</f>
        <v>1</v>
      </c>
      <c r="K39" s="30">
        <f>IF(C39+F39=2,3,IF(C39+F39=1,1,0))</f>
        <v>0</v>
      </c>
      <c r="L39" s="30">
        <f>IF(K39=3,3,IF(I39+K39=2,2,IF(K39=1,1,0)))</f>
        <v>0</v>
      </c>
      <c r="M39" s="30">
        <f>B39+E39</f>
        <v>4</v>
      </c>
      <c r="N39" s="30">
        <f>C39+F39+I39</f>
        <v>0</v>
      </c>
      <c r="O39" s="30"/>
      <c r="P39" s="51" t="str">
        <f>AE15</f>
        <v>Dayle Scicluna / Alida Borg</v>
      </c>
      <c r="Q39" s="41">
        <v>6.0</v>
      </c>
      <c r="R39" s="52">
        <f>IF(Q39&gt;Q37,1,0)</f>
        <v>1</v>
      </c>
      <c r="S39" s="53"/>
      <c r="T39" s="41">
        <v>7.0</v>
      </c>
      <c r="U39" s="52">
        <f>IF(T39&gt;T37,1,0)</f>
        <v>1</v>
      </c>
      <c r="V39" s="53"/>
      <c r="W39" s="44"/>
      <c r="X39" s="30">
        <f>IF(W39&gt;W37,1,0)</f>
        <v>0</v>
      </c>
      <c r="Y39" s="30">
        <f>IF(Q39="",0,1)</f>
        <v>1</v>
      </c>
      <c r="Z39" s="30">
        <f>IF(R39+U39=2,3,IF(R39+U39=1,1,0))</f>
        <v>3</v>
      </c>
      <c r="AA39" s="30">
        <f>IF(Z39=3,3,IF(X39+Z39=2,2,IF(Z39=1,1,0)))</f>
        <v>3</v>
      </c>
      <c r="AB39" s="30">
        <f>Q39+T39</f>
        <v>13</v>
      </c>
      <c r="AC39" s="30">
        <f>R39+U39+X39</f>
        <v>2</v>
      </c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</row>
    <row r="40" ht="13.5" customHeight="1">
      <c r="A40" s="30"/>
      <c r="B40" s="3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</row>
    <row r="41" ht="13.5" customHeight="1">
      <c r="A41" s="40" t="str">
        <f>AE9</f>
        <v>Kevin Sciberras / Giada Sciberras</v>
      </c>
      <c r="B41" s="41">
        <v>2.0</v>
      </c>
      <c r="C41" s="42">
        <f>IF(B41&gt;B43,1,0)</f>
        <v>0</v>
      </c>
      <c r="D41" s="43"/>
      <c r="E41" s="41">
        <v>6.0</v>
      </c>
      <c r="F41" s="42">
        <f>IF(E41&gt;E43,1,0)</f>
        <v>0</v>
      </c>
      <c r="G41" s="43"/>
      <c r="H41" s="44"/>
      <c r="I41" s="30">
        <f>IF(H41&gt;H43,1,0)</f>
        <v>0</v>
      </c>
      <c r="J41" s="30">
        <f>IF(B41="",0,1)</f>
        <v>1</v>
      </c>
      <c r="K41" s="30">
        <f>IF(C41+F41=2,3,IF(C41+F41=1,1,0))</f>
        <v>0</v>
      </c>
      <c r="L41" s="30">
        <f>IF(K41=3,3,IF(I41+K41=2,2,IF(K41=1,1,0)))</f>
        <v>0</v>
      </c>
      <c r="M41" s="30">
        <f>B41+E41</f>
        <v>8</v>
      </c>
      <c r="N41" s="30">
        <f>C41+F41+I41</f>
        <v>0</v>
      </c>
      <c r="O41" s="30"/>
      <c r="P41" s="40" t="str">
        <f>AE15</f>
        <v>Dayle Scicluna / Alida Borg</v>
      </c>
      <c r="Q41" s="41">
        <v>6.0</v>
      </c>
      <c r="R41" s="42">
        <f>IF(Q41&gt;Q43,1,0)</f>
        <v>1</v>
      </c>
      <c r="S41" s="43"/>
      <c r="T41" s="41">
        <v>6.0</v>
      </c>
      <c r="U41" s="42">
        <f>IF(T41&gt;T43,1,0)</f>
        <v>1</v>
      </c>
      <c r="V41" s="43"/>
      <c r="W41" s="44"/>
      <c r="X41" s="30">
        <f>IF(W41&gt;W43,1,0)</f>
        <v>0</v>
      </c>
      <c r="Y41" s="30">
        <f>IF(Q41="",0,1)</f>
        <v>1</v>
      </c>
      <c r="Z41" s="30">
        <f>IF(R41+U41=2,3,IF(R41+U41=1,1,0))</f>
        <v>3</v>
      </c>
      <c r="AA41" s="30">
        <f>IF(Z41=3,3,IF(X41+Z41=2,2,IF(Z41=1,1,0)))</f>
        <v>3</v>
      </c>
      <c r="AB41" s="30">
        <f>Q41+T41</f>
        <v>12</v>
      </c>
      <c r="AC41" s="30">
        <f>R41+U41+X41</f>
        <v>2</v>
      </c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</row>
    <row r="42" ht="13.5" customHeight="1">
      <c r="A42" s="48" t="s">
        <v>110</v>
      </c>
      <c r="H42" s="49"/>
      <c r="I42" s="50"/>
      <c r="J42" s="30"/>
      <c r="K42" s="30"/>
      <c r="L42" s="30"/>
      <c r="M42" s="30"/>
      <c r="N42" s="30"/>
      <c r="O42" s="30"/>
      <c r="P42" s="48" t="s">
        <v>110</v>
      </c>
      <c r="W42" s="49"/>
      <c r="X42" s="5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57"/>
      <c r="AK42" s="30"/>
      <c r="AL42" s="30"/>
      <c r="AM42" s="30"/>
      <c r="AN42" s="30"/>
    </row>
    <row r="43" ht="13.5" customHeight="1">
      <c r="A43" s="51" t="str">
        <f>AE19</f>
        <v>Juan Sammut / Jade Sammut</v>
      </c>
      <c r="B43" s="41">
        <v>6.0</v>
      </c>
      <c r="C43" s="52">
        <f>IF(B43&gt;B41,1,0)</f>
        <v>1</v>
      </c>
      <c r="D43" s="53"/>
      <c r="E43" s="41">
        <v>7.0</v>
      </c>
      <c r="F43" s="52">
        <f>IF(E43&gt;E41,1,0)</f>
        <v>1</v>
      </c>
      <c r="G43" s="53"/>
      <c r="H43" s="44"/>
      <c r="I43" s="30">
        <f>IF(H43&gt;H41,1,0)</f>
        <v>0</v>
      </c>
      <c r="J43" s="30">
        <f>IF(B43="",0,1)</f>
        <v>1</v>
      </c>
      <c r="K43" s="30">
        <f>IF(C43+F43=2,3,IF(C43+F43=1,1,0))</f>
        <v>3</v>
      </c>
      <c r="L43" s="30">
        <f>IF(K43=3,3,IF(I43+K43=2,2,IF(K43=1,1,0)))</f>
        <v>3</v>
      </c>
      <c r="M43" s="30">
        <f>B43+E43</f>
        <v>13</v>
      </c>
      <c r="N43" s="30">
        <f>C43+F43+I43</f>
        <v>2</v>
      </c>
      <c r="O43" s="30"/>
      <c r="P43" s="51" t="str">
        <f>AE17</f>
        <v>Sammy Ben Tamer / Martina Murdocco</v>
      </c>
      <c r="Q43" s="41">
        <v>2.0</v>
      </c>
      <c r="R43" s="52">
        <f>IF(Q43&gt;Q41,1,0)</f>
        <v>0</v>
      </c>
      <c r="S43" s="53"/>
      <c r="T43" s="41">
        <v>1.0</v>
      </c>
      <c r="U43" s="52">
        <f>IF(T43&gt;T41,1,0)</f>
        <v>0</v>
      </c>
      <c r="V43" s="53"/>
      <c r="W43" s="44"/>
      <c r="X43" s="30">
        <f>IF(W43&gt;W41,1,0)</f>
        <v>0</v>
      </c>
      <c r="Y43" s="30">
        <f>IF(Q43="",0,1)</f>
        <v>1</v>
      </c>
      <c r="Z43" s="30">
        <f>IF(R43+U43=2,3,IF(R43+U43=1,1,0))</f>
        <v>0</v>
      </c>
      <c r="AA43" s="30">
        <f>IF(Z43=3,3,IF(X43+Z43=2,2,IF(Z43=1,1,0)))</f>
        <v>0</v>
      </c>
      <c r="AB43" s="30">
        <f>Q43+T43</f>
        <v>3</v>
      </c>
      <c r="AC43" s="30">
        <f>R43+U43+X43</f>
        <v>0</v>
      </c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</row>
    <row r="44" ht="13.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</row>
    <row r="45" ht="13.5" customHeight="1">
      <c r="A45" s="40" t="str">
        <f>AE15</f>
        <v>Dayle Scicluna / Alida Borg</v>
      </c>
      <c r="B45" s="41">
        <v>2.0</v>
      </c>
      <c r="C45" s="42">
        <f>IF(B45&gt;B47,1,0)</f>
        <v>0</v>
      </c>
      <c r="D45" s="43"/>
      <c r="E45" s="41">
        <v>6.0</v>
      </c>
      <c r="F45" s="42">
        <f>IF(E45&gt;E47,1,0)</f>
        <v>1</v>
      </c>
      <c r="G45" s="43"/>
      <c r="H45" s="41">
        <v>11.0</v>
      </c>
      <c r="I45" s="30">
        <f>IF(H45&gt;H47,1,0)</f>
        <v>1</v>
      </c>
      <c r="J45" s="30">
        <f>IF(B45="",0,1)</f>
        <v>1</v>
      </c>
      <c r="K45" s="30">
        <f>IF(C45+F45=2,3,IF(C45+F45=1,1,0))</f>
        <v>1</v>
      </c>
      <c r="L45" s="30">
        <f>IF(K45=3,3,IF(I45+K45=2,2,IF(K45=1,1,0)))</f>
        <v>2</v>
      </c>
      <c r="M45" s="30">
        <f>B45+E45</f>
        <v>8</v>
      </c>
      <c r="N45" s="30">
        <f>C45+F45+I45</f>
        <v>2</v>
      </c>
      <c r="O45" s="30"/>
      <c r="P45" s="40" t="str">
        <f>AE17</f>
        <v>Sammy Ben Tamer / Martina Murdocco</v>
      </c>
      <c r="Q45" s="41">
        <v>0.0</v>
      </c>
      <c r="R45" s="42">
        <f>IF(Q45&gt;Q47,1,0)</f>
        <v>0</v>
      </c>
      <c r="S45" s="43"/>
      <c r="T45" s="41">
        <v>2.0</v>
      </c>
      <c r="U45" s="42">
        <f>IF(T45&gt;T47,1,0)</f>
        <v>0</v>
      </c>
      <c r="V45" s="43"/>
      <c r="W45" s="44"/>
      <c r="X45" s="30">
        <f>IF(W45&gt;W47,1,0)</f>
        <v>0</v>
      </c>
      <c r="Y45" s="30">
        <f>IF(Q45="",0,1)</f>
        <v>1</v>
      </c>
      <c r="Z45" s="30">
        <f>IF(R45+U45=2,3,IF(R45+U45=1,1,0))</f>
        <v>0</v>
      </c>
      <c r="AA45" s="30">
        <f>IF(Z45=3,3,IF(X45+Z45=2,2,IF(Z45=1,1,0)))</f>
        <v>0</v>
      </c>
      <c r="AB45" s="30">
        <f>Q45+T45</f>
        <v>2</v>
      </c>
      <c r="AC45" s="30">
        <f>R45+U45+X45</f>
        <v>0</v>
      </c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</row>
    <row r="46" ht="13.5" customHeight="1">
      <c r="A46" s="48" t="s">
        <v>110</v>
      </c>
      <c r="H46" s="49"/>
      <c r="I46" s="50"/>
      <c r="J46" s="30"/>
      <c r="K46" s="30"/>
      <c r="L46" s="30"/>
      <c r="M46" s="30"/>
      <c r="N46" s="30"/>
      <c r="O46" s="30"/>
      <c r="P46" s="48" t="s">
        <v>110</v>
      </c>
      <c r="W46" s="49"/>
      <c r="X46" s="5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</row>
    <row r="47" ht="13.5" customHeight="1">
      <c r="A47" s="51" t="str">
        <f>AE19</f>
        <v>Juan Sammut / Jade Sammut</v>
      </c>
      <c r="B47" s="41">
        <v>6.0</v>
      </c>
      <c r="C47" s="52">
        <f>IF(B47&gt;B45,1,0)</f>
        <v>1</v>
      </c>
      <c r="D47" s="53"/>
      <c r="E47" s="41">
        <v>1.0</v>
      </c>
      <c r="F47" s="52">
        <f>IF(E47&gt;E45,1,0)</f>
        <v>0</v>
      </c>
      <c r="G47" s="53"/>
      <c r="H47" s="41">
        <v>9.0</v>
      </c>
      <c r="I47" s="30">
        <f>IF(H47&gt;H45,1,0)</f>
        <v>0</v>
      </c>
      <c r="J47" s="30">
        <f>IF(B47="",0,1)</f>
        <v>1</v>
      </c>
      <c r="K47" s="30">
        <f>IF(C47+F47=2,3,IF(C47+F47=1,1,0))</f>
        <v>1</v>
      </c>
      <c r="L47" s="30">
        <f>IF(K47=3,3,IF(I47+K47=2,2,IF(K47=1,1,0)))</f>
        <v>1</v>
      </c>
      <c r="M47" s="30">
        <f>B47+E47</f>
        <v>7</v>
      </c>
      <c r="N47" s="30">
        <f>C47+F47+I47</f>
        <v>1</v>
      </c>
      <c r="O47" s="30"/>
      <c r="P47" s="51" t="str">
        <f>AE19</f>
        <v>Juan Sammut / Jade Sammut</v>
      </c>
      <c r="Q47" s="41">
        <v>6.0</v>
      </c>
      <c r="R47" s="52">
        <f>IF(Q47&gt;Q45,1,0)</f>
        <v>1</v>
      </c>
      <c r="S47" s="53"/>
      <c r="T47" s="41">
        <v>6.0</v>
      </c>
      <c r="U47" s="52">
        <f>IF(T47&gt;T45,1,0)</f>
        <v>1</v>
      </c>
      <c r="V47" s="53"/>
      <c r="W47" s="44"/>
      <c r="X47" s="30">
        <f>IF(W47&gt;W45,1,0)</f>
        <v>0</v>
      </c>
      <c r="Y47" s="30">
        <f>IF(Q47="",0,1)</f>
        <v>1</v>
      </c>
      <c r="Z47" s="30">
        <f>IF(R47+U47=2,3,IF(R47+U47=1,1,0))</f>
        <v>3</v>
      </c>
      <c r="AA47" s="30">
        <f>IF(Z47=3,3,IF(X47+Z47=2,2,IF(Z47=1,1,0)))</f>
        <v>3</v>
      </c>
      <c r="AB47" s="30">
        <f>Q47+T47</f>
        <v>12</v>
      </c>
      <c r="AC47" s="30">
        <f>R47+U47+X47</f>
        <v>2</v>
      </c>
      <c r="AD47" s="30"/>
      <c r="AE47" s="30"/>
      <c r="AF47" s="30"/>
      <c r="AG47" s="30"/>
      <c r="AH47" s="30"/>
      <c r="AI47" s="30"/>
      <c r="AJ47" s="57"/>
      <c r="AK47" s="30"/>
      <c r="AL47" s="36"/>
      <c r="AM47" s="30"/>
      <c r="AN47" s="30"/>
    </row>
    <row r="48" ht="13.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</row>
    <row r="49" ht="13.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</row>
    <row r="50" ht="13.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</row>
    <row r="51" ht="13.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</row>
    <row r="52" ht="13.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57"/>
      <c r="AK52" s="30"/>
      <c r="AL52" s="30"/>
      <c r="AM52" s="30"/>
      <c r="AN52" s="36"/>
    </row>
    <row r="53" ht="13.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ht="13.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ht="13.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</row>
    <row r="56" ht="13.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6"/>
      <c r="AI56" s="30"/>
      <c r="AJ56" s="30"/>
      <c r="AK56" s="36"/>
      <c r="AL56" s="30"/>
      <c r="AM56" s="30"/>
      <c r="AN56" s="30"/>
    </row>
    <row r="57" ht="13.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</row>
    <row r="58" ht="13.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</row>
    <row r="59" ht="13.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ht="13.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</row>
    <row r="61" ht="13.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</row>
    <row r="62" ht="13.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</row>
    <row r="63" ht="13.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</row>
    <row r="64" ht="13.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ht="13.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</row>
    <row r="66" ht="13.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ht="13.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</row>
    <row r="68" ht="13.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</row>
    <row r="69" ht="13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</row>
    <row r="70" ht="13.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</row>
    <row r="71" ht="13.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</row>
    <row r="72" ht="13.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</row>
    <row r="73" ht="13.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</row>
    <row r="74" ht="13.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</row>
    <row r="75" ht="13.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</row>
    <row r="76" ht="13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</row>
    <row r="77" ht="13.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</row>
    <row r="78" ht="13.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</row>
    <row r="79" ht="13.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</row>
    <row r="80" ht="13.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</row>
    <row r="81" ht="13.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</row>
    <row r="82" ht="13.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</row>
    <row r="83" ht="13.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</row>
    <row r="84" ht="13.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</row>
    <row r="85" ht="13.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</row>
    <row r="86" ht="13.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</row>
    <row r="87" ht="13.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</row>
    <row r="88" ht="13.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</row>
    <row r="89" ht="13.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</row>
    <row r="90" ht="13.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</row>
    <row r="91" ht="13.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</row>
    <row r="92" ht="13.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</row>
    <row r="93" ht="13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</row>
    <row r="94" ht="13.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</row>
    <row r="95" ht="13.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</row>
    <row r="96" ht="13.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</row>
    <row r="97" ht="13.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</row>
    <row r="98" ht="13.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</row>
    <row r="99" ht="13.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</row>
    <row r="100" ht="13.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</row>
    <row r="101" ht="13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</row>
    <row r="102" ht="13.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</row>
    <row r="103" ht="13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</row>
    <row r="104" ht="13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</row>
    <row r="105" ht="13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</row>
    <row r="106" ht="13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6"/>
      <c r="R106" s="36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</row>
    <row r="107" ht="13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</row>
    <row r="108" ht="13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</row>
    <row r="109" ht="13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</row>
    <row r="110" ht="13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</row>
    <row r="111" ht="13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</row>
    <row r="112" ht="13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</row>
    <row r="113" ht="13.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</row>
    <row r="114" ht="13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</row>
    <row r="115" ht="13.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</row>
    <row r="116" ht="13.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</row>
    <row r="117" ht="13.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</row>
    <row r="118" ht="13.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</row>
    <row r="119" ht="13.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</row>
    <row r="120" ht="13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</row>
    <row r="121" ht="13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</row>
    <row r="122" ht="13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</row>
    <row r="123" ht="13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</row>
    <row r="124" ht="13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</row>
    <row r="125" ht="13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</row>
    <row r="126" ht="13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</row>
    <row r="127" ht="13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</row>
    <row r="128" ht="13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</row>
    <row r="129" ht="13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</row>
    <row r="130" ht="13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</row>
    <row r="131" ht="13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</row>
    <row r="132" ht="13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</row>
    <row r="133" ht="13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</row>
    <row r="134" ht="13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</row>
    <row r="135" ht="13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</row>
    <row r="136" ht="13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</row>
    <row r="137" ht="13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</row>
    <row r="138" ht="13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</row>
    <row r="139" ht="13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</row>
    <row r="140" ht="13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</row>
    <row r="141" ht="13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</row>
    <row r="142" ht="13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</row>
    <row r="143" ht="13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</row>
    <row r="144" ht="13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</row>
    <row r="145" ht="13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</row>
    <row r="146" ht="13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</row>
    <row r="147" ht="13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</row>
    <row r="148" ht="13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</row>
    <row r="149" ht="13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</row>
    <row r="150" ht="13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</row>
    <row r="151" ht="13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</row>
    <row r="152" ht="13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</row>
    <row r="153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</row>
    <row r="154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</row>
    <row r="155" ht="13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</row>
    <row r="156" ht="13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</row>
    <row r="157" ht="13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</row>
    <row r="158" ht="13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</row>
    <row r="159" ht="13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</row>
    <row r="160" ht="13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</row>
    <row r="161" ht="13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</row>
    <row r="162" ht="13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</row>
    <row r="163" ht="13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</row>
    <row r="164" ht="13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</row>
    <row r="165" ht="13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</row>
    <row r="166" ht="13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</row>
    <row r="167" ht="13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</row>
    <row r="168" ht="13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</row>
    <row r="169" ht="13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</row>
    <row r="170" ht="13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</row>
    <row r="171" ht="13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</row>
    <row r="172" ht="13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</row>
    <row r="173" ht="13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</row>
    <row r="174" ht="13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</row>
    <row r="175" ht="13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</row>
    <row r="176" ht="13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</row>
    <row r="177" ht="13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</row>
    <row r="178" ht="13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</row>
    <row r="179" ht="13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</row>
    <row r="180" ht="13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</row>
    <row r="181" ht="13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</row>
    <row r="182" ht="13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</row>
    <row r="183" ht="13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</row>
    <row r="184" ht="13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</row>
    <row r="185" ht="13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</row>
    <row r="186" ht="13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</row>
    <row r="187" ht="13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</row>
    <row r="188" ht="13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</row>
    <row r="189" ht="13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</row>
    <row r="190" ht="13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</row>
    <row r="191" ht="13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</row>
    <row r="192" ht="13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</row>
    <row r="193" ht="13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</row>
    <row r="194" ht="13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</row>
    <row r="195" ht="13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</row>
    <row r="196" ht="13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</row>
    <row r="197" ht="13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</row>
    <row r="198" ht="13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</row>
    <row r="199" ht="13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</row>
    <row r="200" ht="13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</row>
    <row r="201" ht="13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</row>
    <row r="202" ht="13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</row>
    <row r="203" ht="13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</row>
    <row r="204" ht="13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</row>
    <row r="205" ht="13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</row>
    <row r="206" ht="13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</row>
    <row r="207" ht="13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</row>
    <row r="208" ht="13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</row>
    <row r="209" ht="13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</row>
    <row r="210" ht="13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</row>
    <row r="211" ht="13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</row>
    <row r="212" ht="13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</row>
    <row r="213" ht="13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</row>
    <row r="214" ht="13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</row>
    <row r="215" ht="13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</row>
    <row r="216" ht="13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</row>
    <row r="217" ht="13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</row>
    <row r="218" ht="13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</row>
    <row r="219" ht="13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</row>
    <row r="220" ht="13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</row>
    <row r="221" ht="13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</row>
    <row r="222" ht="13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</row>
    <row r="223" ht="13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</row>
    <row r="224" ht="13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</row>
    <row r="225" ht="13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</row>
    <row r="226" ht="13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</row>
    <row r="227" ht="13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</row>
    <row r="228" ht="13.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</row>
    <row r="229" ht="13.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</row>
    <row r="230" ht="13.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</row>
    <row r="231" ht="13.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</row>
    <row r="232" ht="13.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</row>
    <row r="233" ht="13.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</row>
    <row r="234" ht="13.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</row>
    <row r="235" ht="13.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</row>
    <row r="236" ht="13.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</row>
    <row r="237" ht="13.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</row>
    <row r="238" ht="13.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</row>
    <row r="239" ht="13.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AI2"/>
    <mergeCell ref="A5:AI5"/>
    <mergeCell ref="B7:E7"/>
    <mergeCell ref="Q7:T7"/>
    <mergeCell ref="A10:H10"/>
    <mergeCell ref="P10:W10"/>
    <mergeCell ref="P14:W14"/>
    <mergeCell ref="A22:H22"/>
    <mergeCell ref="A26:H26"/>
    <mergeCell ref="A30:H30"/>
    <mergeCell ref="B35:E35"/>
    <mergeCell ref="A38:H38"/>
    <mergeCell ref="A42:H42"/>
    <mergeCell ref="A46:H46"/>
    <mergeCell ref="AE25:AI25"/>
    <mergeCell ref="AE26:AI26"/>
    <mergeCell ref="A33:AI33"/>
    <mergeCell ref="Q35:T35"/>
    <mergeCell ref="P38:W38"/>
    <mergeCell ref="P42:W42"/>
    <mergeCell ref="P46:W46"/>
    <mergeCell ref="A14:H14"/>
    <mergeCell ref="A18:H18"/>
    <mergeCell ref="P18:W18"/>
    <mergeCell ref="AE21:AI21"/>
    <mergeCell ref="P22:W22"/>
    <mergeCell ref="AE22:AI22"/>
    <mergeCell ref="P26:W26"/>
  </mergeCells>
  <printOptions/>
  <pageMargins bottom="1.0" footer="0.0" header="0.0" left="0.75" right="0.75" top="1.0"/>
  <pageSetup orientation="portrait"/>
  <drawing r:id="rId1"/>
</worksheet>
</file>