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1_{531B6102-E534-4821-A0F4-5386536C0BE8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작" sheetId="2" r:id="rId1"/>
    <sheet name="개인 월별 예산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C12" i="1"/>
  <c r="C7" i="1"/>
  <c r="J75" i="1"/>
  <c r="J73" i="1"/>
  <c r="J65" i="1"/>
  <c r="J66" i="1"/>
  <c r="J67" i="1"/>
  <c r="J68" i="1"/>
  <c r="J56" i="1"/>
  <c r="J57" i="1"/>
  <c r="J58" i="1"/>
  <c r="J49" i="1"/>
  <c r="J50" i="1"/>
  <c r="J51" i="1"/>
  <c r="J41" i="1"/>
  <c r="J42" i="1"/>
  <c r="J43" i="1"/>
  <c r="J44" i="1"/>
  <c r="J30" i="1"/>
  <c r="J31" i="1"/>
  <c r="J32" i="1"/>
  <c r="J33" i="1"/>
  <c r="J34" i="1"/>
  <c r="J35" i="1"/>
  <c r="J16" i="1"/>
  <c r="J17" i="1"/>
  <c r="J18" i="1"/>
  <c r="J19" i="1"/>
  <c r="J20" i="1"/>
  <c r="J21" i="1"/>
  <c r="J22" i="1"/>
  <c r="J23" i="1"/>
  <c r="J24" i="1"/>
  <c r="E65" i="1"/>
  <c r="E66" i="1"/>
  <c r="E67" i="1"/>
  <c r="E68" i="1"/>
  <c r="E69" i="1"/>
  <c r="E70" i="1"/>
  <c r="E71" i="1"/>
  <c r="E56" i="1"/>
  <c r="E57" i="1"/>
  <c r="E58" i="1"/>
  <c r="E59" i="1"/>
  <c r="E60" i="1"/>
  <c r="E49" i="1"/>
  <c r="E50" i="1"/>
  <c r="E51" i="1"/>
  <c r="E41" i="1"/>
  <c r="E42" i="1"/>
  <c r="E43" i="1"/>
  <c r="E44" i="1"/>
  <c r="E30" i="1"/>
  <c r="E31" i="1"/>
  <c r="E32" i="1"/>
  <c r="E33" i="1"/>
  <c r="E34" i="1"/>
  <c r="E35" i="1"/>
  <c r="E36" i="1"/>
  <c r="E26" i="1" l="1"/>
  <c r="E52" i="1"/>
  <c r="J77" i="1"/>
  <c r="H4" i="1"/>
  <c r="E37" i="1"/>
  <c r="J69" i="1"/>
  <c r="J52" i="1"/>
  <c r="J36" i="1"/>
  <c r="E45" i="1"/>
  <c r="E61" i="1"/>
  <c r="J25" i="1"/>
  <c r="J59" i="1"/>
  <c r="H6" i="1"/>
  <c r="J45" i="1"/>
  <c r="E72" i="1"/>
  <c r="H8" i="1" l="1"/>
</calcChain>
</file>

<file path=xl/sharedStrings.xml><?xml version="1.0" encoding="utf-8"?>
<sst xmlns="http://schemas.openxmlformats.org/spreadsheetml/2006/main" count="159" uniqueCount="86">
  <si>
    <t>이 서식 파일 정보</t>
  </si>
  <si>
    <t>이 개인 월별 예산 워크시트를 사용하여 예상 및 실제 월별 수입 및 예상 및 실제 비용을 추적할 수 있습니다.</t>
  </si>
  <si>
    <t>참고: </t>
  </si>
  <si>
    <t>추가적인 지침은 개인 월별 예산 워크시트의 A열에 있으며, 이 텍스트는 일부러 숨겨 놓았습니다. 텍스트를 제거하려면 A열을 선택한 다음 [삭제]를 선택합니다. 텍스트를 표시하려면 A열을 선택한 다음 글꼴 색상을 변경합니다.</t>
  </si>
  <si>
    <t>워크시트에 있는 표에 대해 자세히 알려면 표 안에서 SHIFT 키를 누른 채 F10 키를 누르고 [표] 옵션을 선택한 다음, [대체 텍스트]를 선택합니다.</t>
  </si>
  <si>
    <t>개인 월별 예산</t>
  </si>
  <si>
    <t>예상 월별 수입</t>
  </si>
  <si>
    <t>수입 1</t>
  </si>
  <si>
    <t>추가 수입</t>
  </si>
  <si>
    <t>월별 총 수입</t>
  </si>
  <si>
    <t>실제 월별 수입</t>
  </si>
  <si>
    <t>주거비</t>
  </si>
  <si>
    <t>0</t>
  </si>
  <si>
    <t>담보 대출 또는 임대</t>
  </si>
  <si>
    <t>전화 번호</t>
  </si>
  <si>
    <t>전기</t>
  </si>
  <si>
    <t>가스</t>
  </si>
  <si>
    <t>상하수도</t>
  </si>
  <si>
    <t>케이블</t>
  </si>
  <si>
    <t>쓰레기 수거비</t>
  </si>
  <si>
    <t>유지 관리 또는 보수비</t>
  </si>
  <si>
    <t>소모품</t>
  </si>
  <si>
    <t>기타</t>
  </si>
  <si>
    <t>소계</t>
  </si>
  <si>
    <t>교통비</t>
  </si>
  <si>
    <t>차량 비용</t>
  </si>
  <si>
    <t>버스/택시 요금</t>
  </si>
  <si>
    <t>보험</t>
  </si>
  <si>
    <t>라이선싱</t>
  </si>
  <si>
    <t>연료</t>
  </si>
  <si>
    <t>유지 관리</t>
  </si>
  <si>
    <t>보험료</t>
  </si>
  <si>
    <t>홈</t>
  </si>
  <si>
    <t>건강</t>
  </si>
  <si>
    <t>생명</t>
  </si>
  <si>
    <t>음식</t>
  </si>
  <si>
    <t>식료품</t>
  </si>
  <si>
    <t>외식</t>
  </si>
  <si>
    <t>반려동물</t>
  </si>
  <si>
    <t>의료</t>
  </si>
  <si>
    <t>미용</t>
  </si>
  <si>
    <t>장난감</t>
  </si>
  <si>
    <t>개인 관리</t>
  </si>
  <si>
    <t>머리/손톱 손질</t>
  </si>
  <si>
    <t>의류</t>
  </si>
  <si>
    <t>드라이 클리닝</t>
  </si>
  <si>
    <t>헬스 클럽</t>
  </si>
  <si>
    <t>협회비</t>
  </si>
  <si>
    <t>예상
비용</t>
  </si>
  <si>
    <t>예상 
비용</t>
  </si>
  <si>
    <t>실제 
비용</t>
  </si>
  <si>
    <t>차액</t>
  </si>
  <si>
    <t>여가비</t>
  </si>
  <si>
    <t>비디오/DVD</t>
  </si>
  <si>
    <t>CD</t>
  </si>
  <si>
    <t>영화</t>
  </si>
  <si>
    <t>콘서트</t>
  </si>
  <si>
    <t>스포츠 행사</t>
  </si>
  <si>
    <t>라이브 공연</t>
  </si>
  <si>
    <t>대출</t>
  </si>
  <si>
    <t>개인</t>
  </si>
  <si>
    <t>학생</t>
  </si>
  <si>
    <t>신용 카드</t>
  </si>
  <si>
    <t>세금</t>
  </si>
  <si>
    <t>국세</t>
  </si>
  <si>
    <t>지방세</t>
  </si>
  <si>
    <t>주민세</t>
  </si>
  <si>
    <t>저축 또는 투자</t>
  </si>
  <si>
    <t>퇴직금</t>
  </si>
  <si>
    <t>투자금</t>
  </si>
  <si>
    <t>선물 및 기부</t>
  </si>
  <si>
    <t>기부금 1</t>
  </si>
  <si>
    <t>자선 기금 2</t>
  </si>
  <si>
    <t>자선 기금 3</t>
  </si>
  <si>
    <t>법률</t>
  </si>
  <si>
    <t>변호사</t>
  </si>
  <si>
    <t>부양비</t>
  </si>
  <si>
    <t>선취 또는 재판 비용</t>
  </si>
  <si>
    <t>총 예상 비용</t>
  </si>
  <si>
    <t>총 실제 비용</t>
  </si>
  <si>
    <t>총 차액</t>
  </si>
  <si>
    <r>
      <t xml:space="preserve">예상 잔액
</t>
    </r>
    <r>
      <rPr>
        <sz val="14"/>
        <color theme="1" tint="0.24994659260841701"/>
        <rFont val="Malgun Gothic"/>
        <family val="2"/>
      </rPr>
      <t>(예상 수입 - 지출)</t>
    </r>
  </si>
  <si>
    <r>
      <t xml:space="preserve">실제 잔액
</t>
    </r>
    <r>
      <rPr>
        <sz val="14"/>
        <color theme="1" tint="0.24994659260841701"/>
        <rFont val="Malgun Gothic"/>
        <family val="2"/>
      </rPr>
      <t>(실제 수입 - 지출)</t>
    </r>
  </si>
  <si>
    <r>
      <t xml:space="preserve">차액
</t>
    </r>
    <r>
      <rPr>
        <sz val="14"/>
        <color theme="1" tint="0.24994659260841701"/>
        <rFont val="Malgun Gothic"/>
        <family val="2"/>
      </rPr>
      <t>(실제 - 예상)</t>
    </r>
  </si>
  <si>
    <t>• 예상 잔액, 실제 잔액 및 차이는 자동으로 계산됩니다.</t>
    <phoneticPr fontId="44" type="noConversion"/>
  </si>
  <si>
    <t>• 각 표에서 다양한 범주에서 발생한 지출을 입력하세요.</t>
    <phoneticPr fontId="4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</si>
</sst>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2" formatCode="_-&quot;₩&quot;* #,##0_-;\-&quot;₩&quot;* #,##0_-;_-&quot;₩&quot;* &quot;-&quot;_-;_-@_-"/>
    <numFmt numFmtId="44" formatCode="_-&quot;₩&quot;* #,##0.00_-;\-&quot;₩&quot;* #,##0.00_-;_-&quot;₩&quot;* &quot;-&quot;??_-;_-@_-"/>
    <numFmt numFmtId="176" formatCode="_(* #,##0_);_(* \(#,##0\);_(* &quot;-&quot;_);_(@_)"/>
    <numFmt numFmtId="177" formatCode="_(* #,##0.00_);_(* \(#,##0.00\);_(* &quot;-&quot;??_);_(@_)"/>
    <numFmt numFmtId="178" formatCode="[&lt;=9999999]###\-####;\(###\)\ ###\-####"/>
    <numFmt numFmtId="179" formatCode="&quot;₩&quot;#,##0.00"/>
    <numFmt numFmtId="180" formatCode="&quot;₩&quot;#,##0.00_);[Red]\(&quot;₩&quot;#,##0.00\)"/>
  </numFmts>
  <fonts count="45">
    <font>
      <sz val="10"/>
      <color theme="1" tint="0.24994659260841701"/>
      <name val="Malgun Gothic"/>
      <family val="2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sz val="10"/>
      <color theme="0"/>
      <name val="Calibri"/>
      <family val="2"/>
      <scheme val="minor"/>
    </font>
    <font>
      <sz val="11"/>
      <color theme="1"/>
      <name val="Malgun Gothic"/>
      <family val="2"/>
    </font>
    <font>
      <sz val="11"/>
      <color theme="0"/>
      <name val="Malgun Gothic"/>
      <family val="2"/>
    </font>
    <font>
      <sz val="11"/>
      <color rgb="FF9C0006"/>
      <name val="Malgun Gothic"/>
      <family val="2"/>
    </font>
    <font>
      <b/>
      <sz val="11"/>
      <color rgb="FFFA7D00"/>
      <name val="Malgun Gothic"/>
      <family val="2"/>
    </font>
    <font>
      <b/>
      <sz val="11"/>
      <color theme="0"/>
      <name val="Malgun Gothic"/>
      <family val="2"/>
    </font>
    <font>
      <sz val="10"/>
      <color theme="1" tint="0.24994659260841701"/>
      <name val="Malgun Gothic"/>
      <family val="2"/>
    </font>
    <font>
      <i/>
      <sz val="11"/>
      <color rgb="FF7F7F7F"/>
      <name val="Malgun Gothic"/>
      <family val="2"/>
    </font>
    <font>
      <sz val="11"/>
      <color rgb="FF006100"/>
      <name val="Malgun Gothic"/>
      <family val="2"/>
    </font>
    <font>
      <sz val="22"/>
      <color theme="3" tint="0.24994659260841701"/>
      <name val="Malgun Gothic"/>
      <family val="2"/>
    </font>
    <font>
      <b/>
      <sz val="10"/>
      <color theme="1" tint="0.24994659260841701"/>
      <name val="Malgun Gothic"/>
      <family val="2"/>
    </font>
    <font>
      <b/>
      <sz val="11"/>
      <color theme="3"/>
      <name val="Malgun Gothic"/>
      <family val="2"/>
    </font>
    <font>
      <sz val="11"/>
      <color rgb="FF3F3F76"/>
      <name val="Malgun Gothic"/>
      <family val="2"/>
    </font>
    <font>
      <sz val="11"/>
      <color rgb="FFFA7D00"/>
      <name val="Malgun Gothic"/>
      <family val="2"/>
    </font>
    <font>
      <sz val="11"/>
      <color rgb="FF9C5700"/>
      <name val="Malgun Gothic"/>
      <family val="2"/>
    </font>
    <font>
      <b/>
      <sz val="11"/>
      <color rgb="FF3F3F3F"/>
      <name val="Malgun Gothic"/>
      <family val="2"/>
    </font>
    <font>
      <sz val="18"/>
      <color theme="3"/>
      <name val="Malgun Gothic"/>
      <family val="2"/>
    </font>
    <font>
      <b/>
      <sz val="11"/>
      <color theme="1"/>
      <name val="Malgun Gothic"/>
      <family val="2"/>
    </font>
    <font>
      <sz val="11"/>
      <color rgb="FFFF0000"/>
      <name val="Malgun Gothic"/>
      <family val="2"/>
    </font>
    <font>
      <sz val="11"/>
      <color theme="4" tint="-0.499984740745262"/>
      <name val="Malgun Gothic"/>
      <family val="2"/>
    </font>
    <font>
      <b/>
      <sz val="40"/>
      <color theme="4"/>
      <name val="Malgun Gothic"/>
      <family val="2"/>
    </font>
    <font>
      <sz val="14"/>
      <color theme="1" tint="0.24994659260841701"/>
      <name val="Malgun Gothic"/>
      <family val="2"/>
    </font>
    <font>
      <sz val="12"/>
      <color theme="1" tint="0.24994659260841701"/>
      <name val="Malgun Gothic"/>
      <family val="2"/>
    </font>
    <font>
      <b/>
      <sz val="14"/>
      <color theme="1" tint="0.34998626667073579"/>
      <name val="Malgun Gothic"/>
      <family val="2"/>
    </font>
    <font>
      <sz val="10"/>
      <color theme="0"/>
      <name val="Malgun Gothic"/>
      <family val="2"/>
    </font>
    <font>
      <b/>
      <sz val="20"/>
      <color theme="4"/>
      <name val="Malgun Gothic"/>
      <family val="2"/>
    </font>
    <font>
      <sz val="14"/>
      <color theme="4"/>
      <name val="Malgun Gothic"/>
      <family val="2"/>
    </font>
    <font>
      <b/>
      <sz val="14"/>
      <color theme="1" tint="0.24994659260841701"/>
      <name val="Malgun Gothic"/>
      <family val="2"/>
    </font>
    <font>
      <sz val="12"/>
      <color theme="1" tint="0.34998626667073579"/>
      <name val="Malgun Gothic"/>
      <family val="2"/>
    </font>
    <font>
      <b/>
      <sz val="12"/>
      <color theme="1" tint="0.34998626667073579"/>
      <name val="Malgun Gothic"/>
      <family val="2"/>
    </font>
    <font>
      <b/>
      <sz val="20"/>
      <color theme="8"/>
      <name val="Malgun Gothic"/>
      <family val="2"/>
    </font>
    <font>
      <sz val="12"/>
      <name val="Malgun Gothic"/>
      <family val="2"/>
    </font>
    <font>
      <b/>
      <sz val="12"/>
      <name val="Malgun Gothic"/>
      <family val="2"/>
    </font>
    <font>
      <b/>
      <sz val="20"/>
      <color theme="1" tint="0.34998626667073579"/>
      <name val="Malgun Gothic"/>
      <family val="2"/>
    </font>
    <font>
      <sz val="10"/>
      <color theme="8"/>
      <name val="Malgun Gothic"/>
      <family val="2"/>
    </font>
    <font>
      <sz val="12"/>
      <color theme="0"/>
      <name val="Malgun Gothic"/>
      <family val="2"/>
    </font>
    <font>
      <b/>
      <sz val="14"/>
      <color theme="0"/>
      <name val="Malgun Gothic"/>
      <family val="2"/>
    </font>
    <font>
      <sz val="12"/>
      <color theme="1"/>
      <name val="Malgun Gothic"/>
      <family val="2"/>
    </font>
    <font>
      <b/>
      <sz val="14"/>
      <color theme="8"/>
      <name val="Malgun Gothic"/>
      <family val="2"/>
    </font>
    <font>
      <b/>
      <sz val="20"/>
      <color theme="0"/>
      <name val="Malgun Gothic"/>
      <family val="2"/>
    </font>
    <font>
      <b/>
      <sz val="12"/>
      <color theme="1" tint="0.24994659260841701"/>
      <name val="Malgun Gothic"/>
      <family val="2"/>
    </font>
    <font>
      <sz val="8"/>
      <name val="돋움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6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8764000366222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6795556505021"/>
      </top>
      <bottom style="thin">
        <color theme="0" tint="-0.14987640003662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0" borderId="1" applyNumberFormat="0" applyFill="0" applyAlignment="0" applyProtection="0"/>
    <xf numFmtId="0" fontId="9" fillId="0" borderId="2" applyNumberFormat="0" applyFill="0" applyBorder="0" applyAlignment="0" applyProtection="0"/>
    <xf numFmtId="0" fontId="13" fillId="0" borderId="3" applyNumberFormat="0" applyFill="0" applyBorder="0" applyAlignment="0" applyProtection="0"/>
    <xf numFmtId="178" fontId="22" fillId="0" borderId="0" applyFont="0" applyFill="0" applyBorder="0" applyAlignment="0" applyProtection="0"/>
    <xf numFmtId="14" fontId="22" fillId="0" borderId="0" applyFont="0" applyFill="0" applyBorder="0" applyAlignment="0" applyProtection="0"/>
    <xf numFmtId="177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1" fillId="10" borderId="0" applyNumberFormat="0" applyBorder="0" applyAlignment="0" applyProtection="0"/>
    <xf numFmtId="0" fontId="6" fillId="11" borderId="0" applyNumberFormat="0" applyBorder="0" applyAlignment="0" applyProtection="0"/>
    <xf numFmtId="0" fontId="17" fillId="12" borderId="0" applyNumberFormat="0" applyBorder="0" applyAlignment="0" applyProtection="0"/>
    <xf numFmtId="0" fontId="15" fillId="13" borderId="40" applyNumberFormat="0" applyAlignment="0" applyProtection="0"/>
    <xf numFmtId="0" fontId="18" fillId="14" borderId="41" applyNumberFormat="0" applyAlignment="0" applyProtection="0"/>
    <xf numFmtId="0" fontId="7" fillId="14" borderId="40" applyNumberFormat="0" applyAlignment="0" applyProtection="0"/>
    <xf numFmtId="0" fontId="16" fillId="0" borderId="42" applyNumberFormat="0" applyFill="0" applyAlignment="0" applyProtection="0"/>
    <xf numFmtId="0" fontId="8" fillId="15" borderId="43" applyNumberFormat="0" applyAlignment="0" applyProtection="0"/>
    <xf numFmtId="0" fontId="21" fillId="0" borderId="0" applyNumberFormat="0" applyFill="0" applyBorder="0" applyAlignment="0" applyProtection="0"/>
    <xf numFmtId="0" fontId="9" fillId="16" borderId="44" applyNumberFormat="0" applyFont="0" applyAlignment="0" applyProtection="0"/>
    <xf numFmtId="0" fontId="10" fillId="0" borderId="0" applyNumberFormat="0" applyFill="0" applyBorder="0" applyAlignment="0" applyProtection="0"/>
    <xf numFmtId="0" fontId="20" fillId="0" borderId="45" applyNumberFormat="0" applyFill="0" applyAlignment="0" applyProtection="0"/>
    <xf numFmtId="0" fontId="5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5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5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5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5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9" borderId="0" applyNumberFormat="0" applyBorder="0" applyAlignment="0" applyProtection="0"/>
    <xf numFmtId="0" fontId="4" fillId="40" borderId="0" applyNumberFormat="0" applyBorder="0" applyAlignment="0" applyProtection="0"/>
  </cellStyleXfs>
  <cellXfs count="1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2" applyFont="1" applyBorder="1" applyAlignment="1">
      <alignment vertical="center" wrapText="1"/>
    </xf>
    <xf numFmtId="0" fontId="0" fillId="0" borderId="0" xfId="2" applyFont="1" applyBorder="1" applyAlignment="1">
      <alignment vertical="center"/>
    </xf>
    <xf numFmtId="0" fontId="0" fillId="0" borderId="0" xfId="2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3" fillId="0" borderId="0" xfId="2" applyFont="1" applyFill="1" applyBorder="1" applyAlignment="1">
      <alignment horizontal="left" vertical="center" indent="11"/>
    </xf>
    <xf numFmtId="0" fontId="24" fillId="0" borderId="0" xfId="0" applyFont="1" applyAlignment="1">
      <alignment vertical="center" wrapText="1"/>
    </xf>
    <xf numFmtId="0" fontId="25" fillId="0" borderId="0" xfId="0" applyFont="1" applyAlignment="1">
      <alignment vertical="center" wrapText="1"/>
    </xf>
    <xf numFmtId="0" fontId="26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12" fillId="2" borderId="0" xfId="1" applyFill="1" applyBorder="1"/>
    <xf numFmtId="0" fontId="27" fillId="0" borderId="0" xfId="0" applyFont="1"/>
    <xf numFmtId="0" fontId="31" fillId="2" borderId="19" xfId="2" applyFont="1" applyFill="1" applyBorder="1" applyAlignment="1">
      <alignment horizontal="left" vertical="center" indent="1"/>
    </xf>
    <xf numFmtId="0" fontId="31" fillId="2" borderId="14" xfId="2" applyFont="1" applyFill="1" applyBorder="1" applyAlignment="1">
      <alignment horizontal="left" vertical="center" indent="1"/>
    </xf>
    <xf numFmtId="0" fontId="26" fillId="3" borderId="29" xfId="2" applyFont="1" applyFill="1" applyBorder="1" applyAlignment="1">
      <alignment horizontal="left" vertical="center" indent="1"/>
    </xf>
    <xf numFmtId="0" fontId="31" fillId="2" borderId="5" xfId="2" applyFont="1" applyFill="1" applyBorder="1" applyAlignment="1">
      <alignment horizontal="left" vertical="center" indent="1"/>
    </xf>
    <xf numFmtId="0" fontId="34" fillId="2" borderId="0" xfId="2" applyFont="1" applyFill="1" applyBorder="1" applyAlignment="1">
      <alignment vertical="center"/>
    </xf>
    <xf numFmtId="0" fontId="36" fillId="0" borderId="0" xfId="0" applyFont="1"/>
    <xf numFmtId="0" fontId="28" fillId="2" borderId="0" xfId="2" applyFont="1" applyFill="1" applyBorder="1" applyAlignment="1">
      <alignment horizontal="left" vertical="center" indent="1"/>
    </xf>
    <xf numFmtId="0" fontId="33" fillId="0" borderId="0" xfId="0" applyFont="1" applyAlignment="1">
      <alignment horizontal="left" vertical="center" indent="1"/>
    </xf>
    <xf numFmtId="0" fontId="37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38" fillId="2" borderId="4" xfId="0" applyFont="1" applyFill="1" applyBorder="1" applyAlignment="1">
      <alignment horizontal="left" vertical="center" indent="1"/>
    </xf>
    <xf numFmtId="0" fontId="26" fillId="2" borderId="4" xfId="0" applyFont="1" applyFill="1" applyBorder="1" applyAlignment="1">
      <alignment horizontal="center" vertical="center" wrapText="1"/>
    </xf>
    <xf numFmtId="0" fontId="26" fillId="2" borderId="4" xfId="0" applyFont="1" applyFill="1" applyBorder="1" applyAlignment="1">
      <alignment horizontal="center" vertical="center"/>
    </xf>
    <xf numFmtId="0" fontId="25" fillId="0" borderId="0" xfId="0" applyFont="1"/>
    <xf numFmtId="0" fontId="39" fillId="2" borderId="4" xfId="0" applyFont="1" applyFill="1" applyBorder="1" applyAlignment="1">
      <alignment horizontal="left" vertical="center" indent="1"/>
    </xf>
    <xf numFmtId="0" fontId="31" fillId="2" borderId="33" xfId="0" applyFont="1" applyFill="1" applyBorder="1" applyAlignment="1">
      <alignment horizontal="left" vertical="center" indent="1"/>
    </xf>
    <xf numFmtId="179" fontId="31" fillId="2" borderId="26" xfId="0" applyNumberFormat="1" applyFont="1" applyFill="1" applyBorder="1" applyAlignment="1">
      <alignment horizontal="center" vertical="center"/>
    </xf>
    <xf numFmtId="179" fontId="31" fillId="2" borderId="34" xfId="0" applyNumberFormat="1" applyFont="1" applyFill="1" applyBorder="1" applyAlignment="1">
      <alignment horizontal="center" vertical="center"/>
    </xf>
    <xf numFmtId="0" fontId="31" fillId="2" borderId="5" xfId="0" applyFont="1" applyFill="1" applyBorder="1" applyAlignment="1">
      <alignment horizontal="left" vertical="center" indent="1"/>
    </xf>
    <xf numFmtId="179" fontId="31" fillId="2" borderId="6" xfId="0" applyNumberFormat="1" applyFont="1" applyFill="1" applyBorder="1" applyAlignment="1">
      <alignment horizontal="center" vertical="center"/>
    </xf>
    <xf numFmtId="179" fontId="31" fillId="2" borderId="7" xfId="0" applyNumberFormat="1" applyFont="1" applyFill="1" applyBorder="1" applyAlignment="1">
      <alignment horizontal="center" vertical="center"/>
    </xf>
    <xf numFmtId="0" fontId="31" fillId="2" borderId="8" xfId="0" applyFont="1" applyFill="1" applyBorder="1" applyAlignment="1">
      <alignment horizontal="left" vertical="center" indent="1"/>
    </xf>
    <xf numFmtId="179" fontId="31" fillId="2" borderId="9" xfId="0" applyNumberFormat="1" applyFont="1" applyFill="1" applyBorder="1" applyAlignment="1">
      <alignment horizontal="center" vertical="center"/>
    </xf>
    <xf numFmtId="179" fontId="31" fillId="2" borderId="10" xfId="0" applyNumberFormat="1" applyFont="1" applyFill="1" applyBorder="1" applyAlignment="1">
      <alignment horizontal="center" vertical="center"/>
    </xf>
    <xf numFmtId="0" fontId="31" fillId="2" borderId="11" xfId="0" applyFont="1" applyFill="1" applyBorder="1" applyAlignment="1">
      <alignment horizontal="left" vertical="center" indent="1"/>
    </xf>
    <xf numFmtId="179" fontId="31" fillId="2" borderId="12" xfId="0" applyNumberFormat="1" applyFont="1" applyFill="1" applyBorder="1" applyAlignment="1">
      <alignment horizontal="center" vertical="center"/>
    </xf>
    <xf numFmtId="179" fontId="31" fillId="2" borderId="13" xfId="0" applyNumberFormat="1" applyFont="1" applyFill="1" applyBorder="1" applyAlignment="1">
      <alignment horizontal="center" vertical="center"/>
    </xf>
    <xf numFmtId="0" fontId="26" fillId="3" borderId="23" xfId="0" applyFont="1" applyFill="1" applyBorder="1" applyAlignment="1">
      <alignment horizontal="left" vertical="center" indent="1"/>
    </xf>
    <xf numFmtId="179" fontId="40" fillId="3" borderId="24" xfId="0" applyNumberFormat="1" applyFont="1" applyFill="1" applyBorder="1" applyAlignment="1">
      <alignment horizontal="center" vertical="center"/>
    </xf>
    <xf numFmtId="179" fontId="32" fillId="3" borderId="25" xfId="0" applyNumberFormat="1" applyFont="1" applyFill="1" applyBorder="1" applyAlignment="1">
      <alignment horizontal="center" vertical="center"/>
    </xf>
    <xf numFmtId="0" fontId="26" fillId="3" borderId="37" xfId="0" applyFont="1" applyFill="1" applyBorder="1" applyAlignment="1">
      <alignment horizontal="left" vertical="center" indent="1"/>
    </xf>
    <xf numFmtId="179" fontId="34" fillId="3" borderId="38" xfId="0" applyNumberFormat="1" applyFont="1" applyFill="1" applyBorder="1" applyAlignment="1">
      <alignment horizontal="center" vertical="center"/>
    </xf>
    <xf numFmtId="179" fontId="31" fillId="3" borderId="39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41" fillId="2" borderId="0" xfId="0" applyFont="1" applyFill="1" applyAlignment="1">
      <alignment horizontal="left" vertical="center" indent="1"/>
    </xf>
    <xf numFmtId="179" fontId="25" fillId="2" borderId="0" xfId="0" applyNumberFormat="1" applyFont="1" applyFill="1" applyAlignment="1">
      <alignment horizontal="center" vertical="center"/>
    </xf>
    <xf numFmtId="0" fontId="39" fillId="2" borderId="4" xfId="0" applyFont="1" applyFill="1" applyBorder="1" applyAlignment="1">
      <alignment horizontal="center" vertical="center"/>
    </xf>
    <xf numFmtId="0" fontId="38" fillId="2" borderId="18" xfId="0" applyFont="1" applyFill="1" applyBorder="1" applyAlignment="1">
      <alignment horizontal="left" vertical="center" indent="1"/>
    </xf>
    <xf numFmtId="0" fontId="26" fillId="2" borderId="18" xfId="0" applyFont="1" applyFill="1" applyBorder="1" applyAlignment="1">
      <alignment horizontal="center" vertical="center" wrapText="1"/>
    </xf>
    <xf numFmtId="0" fontId="26" fillId="2" borderId="18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left" vertical="center" indent="1"/>
    </xf>
    <xf numFmtId="179" fontId="25" fillId="3" borderId="27" xfId="0" applyNumberFormat="1" applyFont="1" applyFill="1" applyBorder="1" applyAlignment="1">
      <alignment horizontal="center" vertical="center"/>
    </xf>
    <xf numFmtId="179" fontId="32" fillId="3" borderId="30" xfId="0" applyNumberFormat="1" applyFont="1" applyFill="1" applyBorder="1" applyAlignment="1">
      <alignment horizontal="center" vertical="center"/>
    </xf>
    <xf numFmtId="179" fontId="25" fillId="3" borderId="36" xfId="0" applyNumberFormat="1" applyFont="1" applyFill="1" applyBorder="1" applyAlignment="1">
      <alignment horizontal="center" vertical="center"/>
    </xf>
    <xf numFmtId="179" fontId="32" fillId="3" borderId="35" xfId="0" applyNumberFormat="1" applyFont="1" applyFill="1" applyBorder="1" applyAlignment="1">
      <alignment horizontal="center" vertical="center"/>
    </xf>
    <xf numFmtId="179" fontId="25" fillId="2" borderId="0" xfId="0" applyNumberFormat="1" applyFont="1" applyFill="1" applyAlignment="1">
      <alignment horizontal="left" vertical="center" indent="1"/>
    </xf>
    <xf numFmtId="0" fontId="41" fillId="2" borderId="0" xfId="0" applyFont="1" applyFill="1" applyAlignment="1">
      <alignment vertical="center"/>
    </xf>
    <xf numFmtId="179" fontId="25" fillId="2" borderId="0" xfId="0" applyNumberFormat="1" applyFont="1" applyFill="1" applyAlignment="1">
      <alignment vertical="center"/>
    </xf>
    <xf numFmtId="179" fontId="31" fillId="3" borderId="27" xfId="0" applyNumberFormat="1" applyFont="1" applyFill="1" applyBorder="1" applyAlignment="1">
      <alignment horizontal="center" vertical="center"/>
    </xf>
    <xf numFmtId="0" fontId="32" fillId="2" borderId="0" xfId="0" applyFont="1" applyFill="1" applyAlignment="1">
      <alignment horizontal="left" vertical="center" indent="1"/>
    </xf>
    <xf numFmtId="179" fontId="31" fillId="2" borderId="0" xfId="0" applyNumberFormat="1" applyFont="1" applyFill="1" applyAlignment="1">
      <alignment horizontal="left" vertical="center"/>
    </xf>
    <xf numFmtId="179" fontId="31" fillId="2" borderId="0" xfId="0" applyNumberFormat="1" applyFont="1" applyFill="1" applyAlignment="1">
      <alignment horizontal="center" vertical="center"/>
    </xf>
    <xf numFmtId="0" fontId="42" fillId="2" borderId="4" xfId="0" applyFont="1" applyFill="1" applyBorder="1" applyAlignment="1">
      <alignment horizontal="left" vertical="center" indent="1"/>
    </xf>
    <xf numFmtId="0" fontId="31" fillId="2" borderId="14" xfId="0" applyFont="1" applyFill="1" applyBorder="1" applyAlignment="1">
      <alignment horizontal="left" vertical="center" indent="1"/>
    </xf>
    <xf numFmtId="179" fontId="31" fillId="2" borderId="16" xfId="0" applyNumberFormat="1" applyFont="1" applyFill="1" applyBorder="1" applyAlignment="1">
      <alignment horizontal="center" vertical="center"/>
    </xf>
    <xf numFmtId="179" fontId="31" fillId="2" borderId="15" xfId="0" applyNumberFormat="1" applyFont="1" applyFill="1" applyBorder="1" applyAlignment="1">
      <alignment horizontal="center" vertical="center"/>
    </xf>
    <xf numFmtId="179" fontId="31" fillId="3" borderId="24" xfId="0" applyNumberFormat="1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left" vertical="center" indent="1"/>
    </xf>
    <xf numFmtId="179" fontId="25" fillId="3" borderId="26" xfId="0" applyNumberFormat="1" applyFont="1" applyFill="1" applyBorder="1" applyAlignment="1">
      <alignment horizontal="center" vertical="center"/>
    </xf>
    <xf numFmtId="179" fontId="32" fillId="3" borderId="34" xfId="0" applyNumberFormat="1" applyFont="1" applyFill="1" applyBorder="1" applyAlignment="1">
      <alignment horizontal="center" vertical="center"/>
    </xf>
    <xf numFmtId="0" fontId="43" fillId="2" borderId="0" xfId="0" applyFont="1" applyFill="1" applyAlignment="1">
      <alignment horizontal="left" vertical="center" indent="1"/>
    </xf>
    <xf numFmtId="0" fontId="43" fillId="0" borderId="0" xfId="0" applyFont="1" applyAlignment="1">
      <alignment vertical="center"/>
    </xf>
    <xf numFmtId="179" fontId="25" fillId="0" borderId="0" xfId="0" applyNumberFormat="1" applyFont="1" applyAlignment="1">
      <alignment vertical="center"/>
    </xf>
    <xf numFmtId="0" fontId="39" fillId="2" borderId="18" xfId="0" applyFont="1" applyFill="1" applyBorder="1" applyAlignment="1">
      <alignment vertical="center"/>
    </xf>
    <xf numFmtId="179" fontId="26" fillId="3" borderId="24" xfId="0" applyNumberFormat="1" applyFont="1" applyFill="1" applyBorder="1" applyAlignment="1">
      <alignment horizontal="center" vertical="center"/>
    </xf>
    <xf numFmtId="179" fontId="41" fillId="2" borderId="0" xfId="0" applyNumberFormat="1" applyFont="1" applyFill="1" applyAlignment="1">
      <alignment vertical="center"/>
    </xf>
    <xf numFmtId="0" fontId="43" fillId="2" borderId="0" xfId="0" applyFont="1" applyFill="1" applyAlignment="1">
      <alignment vertical="center"/>
    </xf>
    <xf numFmtId="0" fontId="25" fillId="2" borderId="4" xfId="0" applyFont="1" applyFill="1" applyBorder="1" applyAlignment="1">
      <alignment horizontal="left" vertical="center" indent="1"/>
    </xf>
    <xf numFmtId="0" fontId="31" fillId="2" borderId="23" xfId="0" applyFont="1" applyFill="1" applyBorder="1" applyAlignment="1">
      <alignment horizontal="left" vertical="center" indent="1"/>
    </xf>
    <xf numFmtId="179" fontId="31" fillId="2" borderId="24" xfId="0" applyNumberFormat="1" applyFont="1" applyFill="1" applyBorder="1" applyAlignment="1">
      <alignment horizontal="center" vertical="center"/>
    </xf>
    <xf numFmtId="179" fontId="31" fillId="2" borderId="25" xfId="0" applyNumberFormat="1" applyFont="1" applyFill="1" applyBorder="1" applyAlignment="1">
      <alignment horizontal="center" vertical="center"/>
    </xf>
    <xf numFmtId="0" fontId="26" fillId="3" borderId="31" xfId="0" applyFont="1" applyFill="1" applyBorder="1" applyAlignment="1">
      <alignment horizontal="left" vertical="center" indent="1"/>
    </xf>
    <xf numFmtId="179" fontId="31" fillId="3" borderId="28" xfId="0" applyNumberFormat="1" applyFont="1" applyFill="1" applyBorder="1" applyAlignment="1">
      <alignment horizontal="center" vertical="center"/>
    </xf>
    <xf numFmtId="179" fontId="32" fillId="3" borderId="32" xfId="0" applyNumberFormat="1" applyFont="1" applyFill="1" applyBorder="1" applyAlignment="1">
      <alignment horizontal="center" vertical="center"/>
    </xf>
    <xf numFmtId="180" fontId="31" fillId="2" borderId="20" xfId="0" applyNumberFormat="1" applyFont="1" applyFill="1" applyBorder="1" applyAlignment="1">
      <alignment horizontal="center" vertical="center"/>
    </xf>
    <xf numFmtId="180" fontId="31" fillId="2" borderId="15" xfId="0" applyNumberFormat="1" applyFont="1" applyFill="1" applyBorder="1" applyAlignment="1">
      <alignment horizontal="center" vertical="center"/>
    </xf>
    <xf numFmtId="180" fontId="32" fillId="3" borderId="30" xfId="0" applyNumberFormat="1" applyFont="1" applyFill="1" applyBorder="1" applyAlignment="1">
      <alignment horizontal="center" vertical="center"/>
    </xf>
    <xf numFmtId="180" fontId="31" fillId="2" borderId="7" xfId="0" applyNumberFormat="1" applyFont="1" applyFill="1" applyBorder="1" applyAlignment="1">
      <alignment horizontal="center" vertical="center"/>
    </xf>
    <xf numFmtId="180" fontId="35" fillId="2" borderId="0" xfId="0" applyNumberFormat="1" applyFont="1" applyFill="1" applyAlignment="1">
      <alignment vertical="center"/>
    </xf>
    <xf numFmtId="180" fontId="13" fillId="0" borderId="0" xfId="0" applyNumberFormat="1" applyFont="1" applyAlignment="1">
      <alignment vertical="center"/>
    </xf>
    <xf numFmtId="0" fontId="28" fillId="0" borderId="17" xfId="0" applyFont="1" applyBorder="1" applyAlignment="1">
      <alignment horizontal="left" vertical="center" indent="1"/>
    </xf>
    <xf numFmtId="0" fontId="33" fillId="0" borderId="17" xfId="0" applyFont="1" applyBorder="1" applyAlignment="1">
      <alignment horizontal="left" vertical="center" indent="1"/>
    </xf>
    <xf numFmtId="0" fontId="28" fillId="2" borderId="17" xfId="0" applyFont="1" applyFill="1" applyBorder="1" applyAlignment="1">
      <alignment horizontal="left" vertical="center" indent="1"/>
    </xf>
    <xf numFmtId="0" fontId="33" fillId="2" borderId="17" xfId="0" applyFont="1" applyFill="1" applyBorder="1" applyAlignment="1">
      <alignment horizontal="left" vertical="center" indent="1"/>
    </xf>
    <xf numFmtId="0" fontId="28" fillId="2" borderId="17" xfId="0" applyFont="1" applyFill="1" applyBorder="1" applyAlignment="1">
      <alignment vertical="center"/>
    </xf>
    <xf numFmtId="0" fontId="33" fillId="2" borderId="17" xfId="0" applyFont="1" applyFill="1" applyBorder="1" applyAlignment="1">
      <alignment vertical="center"/>
    </xf>
    <xf numFmtId="0" fontId="30" fillId="4" borderId="0" xfId="2" applyFont="1" applyFill="1" applyBorder="1" applyAlignment="1">
      <alignment horizontal="left" vertical="center" wrapText="1" indent="1"/>
    </xf>
    <xf numFmtId="180" fontId="26" fillId="4" borderId="0" xfId="0" applyNumberFormat="1" applyFont="1" applyFill="1" applyAlignment="1">
      <alignment horizontal="center" vertical="center"/>
    </xf>
    <xf numFmtId="180" fontId="24" fillId="6" borderId="0" xfId="0" applyNumberFormat="1" applyFont="1" applyFill="1" applyAlignment="1">
      <alignment horizontal="center" vertical="center"/>
    </xf>
    <xf numFmtId="180" fontId="24" fillId="5" borderId="0" xfId="0" applyNumberFormat="1" applyFont="1" applyFill="1" applyAlignment="1">
      <alignment horizontal="center" vertical="center"/>
    </xf>
    <xf numFmtId="0" fontId="30" fillId="5" borderId="0" xfId="2" applyFont="1" applyFill="1" applyBorder="1" applyAlignment="1">
      <alignment horizontal="left" vertical="center" wrapText="1" indent="1"/>
    </xf>
    <xf numFmtId="0" fontId="23" fillId="0" borderId="0" xfId="0" applyFont="1" applyAlignment="1">
      <alignment horizontal="left" vertical="center" indent="11"/>
    </xf>
    <xf numFmtId="0" fontId="25" fillId="0" borderId="0" xfId="0" applyFont="1" applyAlignment="1">
      <alignment horizontal="center"/>
    </xf>
    <xf numFmtId="0" fontId="30" fillId="6" borderId="0" xfId="2" applyFont="1" applyFill="1" applyBorder="1" applyAlignment="1">
      <alignment horizontal="left" vertical="center" wrapText="1" indent="1"/>
    </xf>
    <xf numFmtId="0" fontId="30" fillId="7" borderId="0" xfId="2" applyFont="1" applyFill="1" applyBorder="1" applyAlignment="1">
      <alignment horizontal="left" vertical="center" wrapText="1" indent="1"/>
    </xf>
    <xf numFmtId="0" fontId="30" fillId="8" borderId="0" xfId="2" applyFont="1" applyFill="1" applyBorder="1" applyAlignment="1">
      <alignment horizontal="left" vertical="center" wrapText="1" indent="1"/>
    </xf>
    <xf numFmtId="0" fontId="30" fillId="9" borderId="0" xfId="2" applyFont="1" applyFill="1" applyBorder="1" applyAlignment="1">
      <alignment horizontal="left" vertical="center" wrapText="1" indent="1"/>
    </xf>
    <xf numFmtId="0" fontId="28" fillId="2" borderId="21" xfId="3" applyFont="1" applyFill="1" applyBorder="1" applyAlignment="1">
      <alignment horizontal="left" vertical="center" indent="1"/>
    </xf>
    <xf numFmtId="0" fontId="29" fillId="2" borderId="22" xfId="3" applyFont="1" applyFill="1" applyBorder="1" applyAlignment="1">
      <alignment horizontal="left" vertical="center" indent="1"/>
    </xf>
    <xf numFmtId="0" fontId="33" fillId="2" borderId="22" xfId="3" applyFont="1" applyFill="1" applyBorder="1" applyAlignment="1">
      <alignment horizontal="left" vertical="center" indent="1"/>
    </xf>
    <xf numFmtId="180" fontId="24" fillId="7" borderId="0" xfId="0" applyNumberFormat="1" applyFont="1" applyFill="1" applyAlignment="1">
      <alignment horizontal="center" vertical="center"/>
    </xf>
    <xf numFmtId="180" fontId="24" fillId="8" borderId="0" xfId="0" applyNumberFormat="1" applyFont="1" applyFill="1" applyAlignment="1">
      <alignment horizontal="center" vertical="center"/>
    </xf>
    <xf numFmtId="180" fontId="26" fillId="9" borderId="0" xfId="0" applyNumberFormat="1" applyFont="1" applyFill="1" applyAlignment="1">
      <alignment horizontal="center" vertical="center"/>
    </xf>
  </cellXfs>
  <cellStyles count="49">
    <cellStyle name="20% - 강조색1" xfId="26" builtinId="30" customBuiltin="1"/>
    <cellStyle name="20% - 강조색2" xfId="30" builtinId="34" customBuiltin="1"/>
    <cellStyle name="20% - 강조색3" xfId="34" builtinId="38" customBuiltin="1"/>
    <cellStyle name="20% - 강조색4" xfId="38" builtinId="42" customBuiltin="1"/>
    <cellStyle name="20% - 강조색5" xfId="42" builtinId="46" customBuiltin="1"/>
    <cellStyle name="20% - 강조색6" xfId="46" builtinId="50" customBuiltin="1"/>
    <cellStyle name="40% - 강조색1" xfId="27" builtinId="31" customBuiltin="1"/>
    <cellStyle name="40% - 강조색2" xfId="31" builtinId="35" customBuiltin="1"/>
    <cellStyle name="40% - 강조색3" xfId="35" builtinId="39" customBuiltin="1"/>
    <cellStyle name="40% - 강조색4" xfId="39" builtinId="43" customBuiltin="1"/>
    <cellStyle name="40% - 강조색5" xfId="43" builtinId="47" customBuiltin="1"/>
    <cellStyle name="40% - 강조색6" xfId="47" builtinId="51" customBuiltin="1"/>
    <cellStyle name="60% - 강조색1" xfId="28" builtinId="32" customBuiltin="1"/>
    <cellStyle name="60% - 강조색2" xfId="32" builtinId="36" customBuiltin="1"/>
    <cellStyle name="60% - 강조색3" xfId="36" builtinId="40" customBuiltin="1"/>
    <cellStyle name="60% - 강조색4" xfId="40" builtinId="44" customBuiltin="1"/>
    <cellStyle name="60% - 강조색5" xfId="44" builtinId="48" customBuiltin="1"/>
    <cellStyle name="60% - 강조색6" xfId="48" builtinId="52" customBuiltin="1"/>
    <cellStyle name="강조색1" xfId="25" builtinId="29" customBuiltin="1"/>
    <cellStyle name="강조색2" xfId="29" builtinId="33" customBuiltin="1"/>
    <cellStyle name="강조색3" xfId="33" builtinId="37" customBuiltin="1"/>
    <cellStyle name="강조색4" xfId="37" builtinId="41" customBuiltin="1"/>
    <cellStyle name="강조색5" xfId="41" builtinId="45" customBuiltin="1"/>
    <cellStyle name="강조색6" xfId="45" builtinId="49" customBuiltin="1"/>
    <cellStyle name="경고문" xfId="21" builtinId="11" customBuiltin="1"/>
    <cellStyle name="계산" xfId="18" builtinId="22" customBuiltin="1"/>
    <cellStyle name="나쁨" xfId="14" builtinId="27" customBuiltin="1"/>
    <cellStyle name="날짜" xfId="5" xr:uid="{FE33F3B2-B201-45AD-A81E-81BCB12ED9D2}"/>
    <cellStyle name="메모" xfId="22" builtinId="10" customBuiltin="1"/>
    <cellStyle name="백분율" xfId="10" builtinId="5" customBuiltin="1"/>
    <cellStyle name="보통" xfId="15" builtinId="28" customBuiltin="1"/>
    <cellStyle name="설명 텍스트" xfId="23" builtinId="53" customBuiltin="1"/>
    <cellStyle name="셀 확인" xfId="20" builtinId="23" customBuiltin="1"/>
    <cellStyle name="쉼표" xfId="6" builtinId="3" customBuiltin="1"/>
    <cellStyle name="쉼표 [0]" xfId="7" builtinId="6" customBuiltin="1"/>
    <cellStyle name="연결된 셀" xfId="19" builtinId="24" customBuiltin="1"/>
    <cellStyle name="요약" xfId="24" builtinId="25" customBuiltin="1"/>
    <cellStyle name="입력" xfId="16" builtinId="20" customBuiltin="1"/>
    <cellStyle name="전화 번호" xfId="4" xr:uid="{70E46558-98AC-446F-861A-54F270CBD905}"/>
    <cellStyle name="제목" xfId="11" builtinId="15" customBuiltin="1"/>
    <cellStyle name="제목 1" xfId="1" builtinId="16" customBuiltin="1"/>
    <cellStyle name="제목 2" xfId="2" builtinId="17" customBuiltin="1"/>
    <cellStyle name="제목 3" xfId="3" builtinId="18" customBuiltin="1"/>
    <cellStyle name="제목 4" xfId="12" builtinId="19" customBuiltin="1"/>
    <cellStyle name="좋음" xfId="13" builtinId="26" customBuiltin="1"/>
    <cellStyle name="출력" xfId="17" builtinId="21" customBuiltin="1"/>
    <cellStyle name="통화" xfId="8" builtinId="4" customBuiltin="1"/>
    <cellStyle name="통화 [0]" xfId="9" builtinId="7" customBuiltin="1"/>
    <cellStyle name="표준" xfId="0" builtinId="0" customBuiltin="1"/>
  </cellStyles>
  <dxfs count="17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algun Gothic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3743705557422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algun Gothic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algun Gothic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>
        <top style="thin">
          <color theme="0" tint="-0.14996795556505021"/>
        </top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algun Gothic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algun Gothic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algun Gothic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algun Gothic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algun Gothic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algun Gothic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</dxf>
    <dxf>
      <border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algun Gothic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0691854609822"/>
        </left>
        <right style="thin">
          <color theme="0" tint="-0.14990691854609822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81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algun Gothic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border diagonalUp="0" diagonalDown="0">
        <left/>
        <right/>
        <top style="thin">
          <color theme="8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alignment horizontal="left" vertical="center" textRotation="0" indent="1" justifyLastLine="0" shrinkToFit="0" readingOrder="0"/>
    </dxf>
    <dxf>
      <border>
        <bottom style="thin">
          <color theme="0" tint="-0.14996795556505021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79" formatCode="&quot;₩&quot;#,##0.00"/>
      <border diagonalUp="0" diagonalDown="0">
        <left style="thin">
          <color theme="0" tint="-0.14993743705557422"/>
        </left>
        <right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79" formatCode="&quot;₩&quot;#,##0.00"/>
      <border diagonalUp="0" diagonalDown="0">
        <left style="thin">
          <color theme="0" tint="-0.14993743705557422"/>
        </left>
        <right style="thin">
          <color theme="0" tint="-0.14993743705557422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Malgun Gothic"/>
        <family val="2"/>
        <scheme val="none"/>
      </font>
      <numFmt numFmtId="179" formatCode="&quot;₩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79" formatCode="&quot;₩&quot;#,##0.00"/>
      <border diagonalUp="0" diagonalDown="0">
        <left style="thin">
          <color theme="0" tint="-0.14993743705557422"/>
        </left>
        <right style="thin">
          <color theme="0" tint="-0.14993743705557422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Malgun Gothic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/>
        <right style="thin">
          <color theme="0" tint="-0.14993743705557422"/>
        </right>
      </border>
    </dxf>
    <dxf>
      <border>
        <top style="thin">
          <color theme="0" tint="-0.14996795556505021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border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주소록" pivot="0" count="5" xr9:uid="{00000000-0011-0000-FFFF-FFFF00000000}">
      <tableStyleElement type="wholeTable" dxfId="174"/>
      <tableStyleElement type="headerRow" dxfId="173"/>
      <tableStyleElement type="totalRow" dxfId="172"/>
      <tableStyleElement type="firstRowStripe" dxfId="171"/>
      <tableStyleElement type="secondRowStripe" dxfId="170"/>
    </tableStyle>
    <tableStyle name="개인 월별 예산" pivot="0" count="7" xr9:uid="{DF2684C2-C435-47FA-9646-E632C3AE8948}">
      <tableStyleElement type="wholeTable" dxfId="169"/>
      <tableStyleElement type="headerRow" dxfId="168"/>
      <tableStyleElement type="totalRow" dxfId="167"/>
      <tableStyleElement type="firstColumn" dxfId="166"/>
      <tableStyleElement type="lastColumn" dxfId="165"/>
      <tableStyleElement type="firstRowStripe" dxfId="164"/>
      <tableStyleElement type="firstColumnStripe" dxfId="1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254004</xdr:rowOff>
    </xdr:from>
    <xdr:to>
      <xdr:col>1</xdr:col>
      <xdr:colOff>685800</xdr:colOff>
      <xdr:row>1</xdr:row>
      <xdr:rowOff>939804</xdr:rowOff>
    </xdr:to>
    <xdr:pic>
      <xdr:nvPicPr>
        <xdr:cNvPr id="3" name="그래픽 2" descr="돈">
          <a:extLst>
            <a:ext uri="{FF2B5EF4-FFF2-40B4-BE49-F238E27FC236}">
              <a16:creationId xmlns:a16="http://schemas.microsoft.com/office/drawing/2014/main" id="{D4FC616A-5101-4F29-9ACA-5397EC757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373188" y="508004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244940</xdr:rowOff>
    </xdr:from>
    <xdr:to>
      <xdr:col>1</xdr:col>
      <xdr:colOff>685800</xdr:colOff>
      <xdr:row>1</xdr:row>
      <xdr:rowOff>930740</xdr:rowOff>
    </xdr:to>
    <xdr:pic>
      <xdr:nvPicPr>
        <xdr:cNvPr id="4" name="그래픽 3" descr="돈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44929" y="367404"/>
          <a:ext cx="685800" cy="68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주거비" displayName="주거비" ref="B15:E26" totalsRowCount="1" headerRowDxfId="162" dataDxfId="160" totalsRowDxfId="158" headerRowBorderDxfId="161" tableBorderDxfId="159" totalsRowBorderDxfId="157">
  <tableColumns count="4">
    <tableColumn id="1" xr3:uid="{00000000-0010-0000-0000-000001000000}" name="0" totalsRowLabel="소계" dataDxfId="156" totalsRowDxfId="155"/>
    <tableColumn id="2" xr3:uid="{00000000-0010-0000-0000-000002000000}" name="예상_x000a_비용" dataDxfId="154" totalsRowDxfId="153"/>
    <tableColumn id="3" xr3:uid="{00000000-0010-0000-0000-000003000000}" name="실제 _x000a_비용" dataDxfId="152" totalsRowDxfId="151"/>
    <tableColumn id="4" xr3:uid="{00000000-0010-0000-0000-000004000000}" name="차액" totalsRowFunction="sum" dataDxfId="150" totalsRowDxfId="149">
      <calculatedColumnFormula>주거비[[#This Row],[예상
비용]]-주거비[[#This Row],[실제 
비용]]</calculatedColumn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이 표에 예상 주택 비용과 실제 주택 비용을 입력합니다. 차액은 자동으로 계산됩니다.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반려동물" displayName="반려동물" ref="B55:E61" totalsRowCount="1" headerRowDxfId="38" dataDxfId="36" totalsRowDxfId="35" headerRowBorderDxfId="37" totalsRowBorderDxfId="34">
  <autoFilter ref="B55:E60" xr:uid="{00000000-0009-0000-0100-00000A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900-000001000000}" name="0" totalsRowLabel="소계" dataDxfId="33" totalsRowDxfId="32"/>
    <tableColumn id="2" xr3:uid="{00000000-0010-0000-0900-000002000000}" name="예상 _x000a_비용" dataDxfId="31" totalsRowDxfId="30"/>
    <tableColumn id="3" xr3:uid="{00000000-0010-0000-0900-000003000000}" name="실제 _x000a_비용" dataDxfId="29" totalsRowDxfId="28"/>
    <tableColumn id="4" xr3:uid="{00000000-0010-0000-0900-000004000000}" name="차액" totalsRowFunction="sum" dataDxfId="27" totalsRowDxfId="26">
      <calculatedColumnFormula>반려동물[[#This Row],[예상 
비용]]-반려동물[[#This Row],[실제 
비용]]</calculatedColumnFormula>
    </tableColumn>
  </tableColumns>
  <tableStyleInfo name="주소록" showFirstColumn="1" showLastColumn="1" showRowStripes="1" showColumnStripes="0"/>
  <extLst>
    <ext xmlns:x14="http://schemas.microsoft.com/office/spreadsheetml/2009/9/main" uri="{504A1905-F514-4f6f-8877-14C23A59335A}">
      <x14:table altTextSummary="이 표에 예상 비용과 실제 비용을 입력합니다. 차액은 자동으로 계산됩니다."/>
    </ext>
  </extLst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법률" displayName="법률" ref="G64:J69" totalsRowCount="1" headerRowDxfId="25" dataDxfId="23" totalsRowDxfId="22" headerRowBorderDxfId="24" totalsRowBorderDxfId="21">
  <autoFilter ref="G64:J68" xr:uid="{00000000-0009-0000-0100-00000B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A00-000001000000}" name="법률" totalsRowLabel="소계" dataDxfId="20" totalsRowDxfId="19"/>
    <tableColumn id="2" xr3:uid="{00000000-0010-0000-0A00-000002000000}" name="예상 _x000a_비용" dataDxfId="18" totalsRowDxfId="17"/>
    <tableColumn id="3" xr3:uid="{00000000-0010-0000-0A00-000003000000}" name="실제 _x000a_비용" dataDxfId="16" totalsRowDxfId="15"/>
    <tableColumn id="4" xr3:uid="{00000000-0010-0000-0A00-000004000000}" name="차액" totalsRowFunction="sum" dataDxfId="14" totalsRowDxfId="13">
      <calculatedColumnFormula>법률[[#This Row],[예상 
비용]]-법률[[#This Row],[실제 
비용]]</calculatedColumnFormula>
    </tableColumn>
  </tableColumns>
  <tableStyleInfo name="주소록" showFirstColumn="1" showLastColumn="1" showRowStripes="1" showColumnStripes="0"/>
  <extLst>
    <ext xmlns:x14="http://schemas.microsoft.com/office/spreadsheetml/2009/9/main" uri="{504A1905-F514-4f6f-8877-14C23A59335A}">
      <x14:table altTextSummary="이 표에 예상 법률 비용과 실제 법적 비용을 입력합니다. 차액은 자동으로 계산됩니다."/>
    </ext>
  </extLst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개인관리" displayName="개인관리" ref="B64:E72" totalsRowCount="1" headerRowDxfId="12" dataDxfId="10" totalsRowDxfId="9" headerRowBorderDxfId="11" totalsRowBorderDxfId="8">
  <autoFilter ref="B64:E71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B00-000001000000}" name="0" totalsRowLabel="소계" dataDxfId="7" totalsRowDxfId="6"/>
    <tableColumn id="2" xr3:uid="{00000000-0010-0000-0B00-000002000000}" name="예상 _x000a_비용" dataDxfId="5" totalsRowDxfId="4"/>
    <tableColumn id="3" xr3:uid="{00000000-0010-0000-0B00-000003000000}" name="실제 _x000a_비용" dataDxfId="3" totalsRowDxfId="2"/>
    <tableColumn id="4" xr3:uid="{00000000-0010-0000-0B00-000004000000}" name="차액" totalsRowFunction="sum" dataDxfId="1" totalsRowDxfId="0">
      <calculatedColumnFormula>개인관리[[#This Row],[예상 
비용]]-개인관리[[#This Row],[실제 
비용]]</calculatedColumnFormula>
    </tableColumn>
  </tableColumns>
  <tableStyleInfo name="주소록" showFirstColumn="1" showLastColumn="1" showRowStripes="1" showColumnStripes="0"/>
  <extLst>
    <ext xmlns:x14="http://schemas.microsoft.com/office/spreadsheetml/2009/9/main" uri="{504A1905-F514-4f6f-8877-14C23A59335A}">
      <x14:table altTextSummary="이 표에 예상 개인관리 비용과 실제 개인관리 비용을 입력합니다. 차액은 자동으로 계산됩니다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여가비" displayName="여가비" ref="G15:J25" totalsRowCount="1" headerRowDxfId="148" dataDxfId="146" totalsRowDxfId="144" headerRowBorderDxfId="147" tableBorderDxfId="145" totalsRowBorderDxfId="143">
  <autoFilter ref="G15:J24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0" totalsRowLabel="소계" dataDxfId="142" totalsRowDxfId="141"/>
    <tableColumn id="2" xr3:uid="{00000000-0010-0000-0100-000002000000}" name="예상 _x000a_비용" dataDxfId="140" totalsRowDxfId="139"/>
    <tableColumn id="3" xr3:uid="{00000000-0010-0000-0100-000003000000}" name="실제 _x000a_비용" dataDxfId="138" totalsRowDxfId="137"/>
    <tableColumn id="4" xr3:uid="{00000000-0010-0000-0100-000004000000}" name="차액" totalsRowFunction="sum" dataDxfId="136" totalsRowDxfId="135">
      <calculatedColumnFormula>여가비[[#This Row],[예상 
비용]]-여가비[[#This Row],[실제 
비용]]</calculatedColumnFormula>
    </tableColumn>
  </tableColumns>
  <tableStyleInfo name="주소록" showFirstColumn="1" showLastColumn="1" showRowStripes="1" showColumnStripes="0"/>
  <extLst>
    <ext xmlns:x14="http://schemas.microsoft.com/office/spreadsheetml/2009/9/main" uri="{504A1905-F514-4f6f-8877-14C23A59335A}">
      <x14:table altTextSummary="이 표에 예상 여가비와 실제 여가비를 입력합니다. 차액은 자동으로 계산됩니다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대출" displayName="대출" ref="G29:J36" totalsRowCount="1" headerRowDxfId="134" dataDxfId="132" totalsRowDxfId="130" headerRowBorderDxfId="133" tableBorderDxfId="131" totalsRowBorderDxfId="129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0" totalsRowLabel="소계" dataDxfId="128" totalsRowDxfId="127"/>
    <tableColumn id="2" xr3:uid="{00000000-0010-0000-0200-000002000000}" name="예상 _x000a_비용" dataDxfId="126" totalsRowDxfId="125"/>
    <tableColumn id="3" xr3:uid="{00000000-0010-0000-0200-000003000000}" name="실제 _x000a_비용" dataDxfId="124" totalsRowDxfId="123"/>
    <tableColumn id="4" xr3:uid="{00000000-0010-0000-0200-000004000000}" name="차액" totalsRowFunction="sum" dataDxfId="122" totalsRowDxfId="121">
      <calculatedColumnFormula>대출[[#This Row],[예상 
비용]]-대출[[#This Row],[실제 
비용]]</calculatedColumnFormula>
    </tableColumn>
  </tableColumns>
  <tableStyleInfo name="주소록" showFirstColumn="1" showLastColumn="1" showRowStripes="1" showColumnStripes="0"/>
  <extLst>
    <ext xmlns:x14="http://schemas.microsoft.com/office/spreadsheetml/2009/9/main" uri="{504A1905-F514-4f6f-8877-14C23A59335A}">
      <x14:table altTextSummary="이 표에 예정된 대출 비용과 실제 대출 비용을 입력합니다. 차액은 자동으로 계산됩니다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교통비" displayName="교통비" ref="B29:E37" totalsRowCount="1" headerRowDxfId="120" dataDxfId="118" totalsRowDxfId="116" headerRowBorderDxfId="119" tableBorderDxfId="117" totalsRowBorderDxfId="115">
  <autoFilter ref="B29:E3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300-000001000000}" name="0" totalsRowLabel="소계" dataDxfId="114" totalsRowDxfId="113"/>
    <tableColumn id="2" xr3:uid="{00000000-0010-0000-0300-000002000000}" name="예상 _x000a_비용" dataDxfId="112" totalsRowDxfId="111"/>
    <tableColumn id="3" xr3:uid="{00000000-0010-0000-0300-000003000000}" name="실제 _x000a_비용" dataDxfId="110" totalsRowDxfId="109"/>
    <tableColumn id="4" xr3:uid="{00000000-0010-0000-0300-000004000000}" name="차액" totalsRowFunction="sum" dataDxfId="108" totalsRowDxfId="107">
      <calculatedColumnFormula>교통비[[#This Row],[예상 
비용]]-교통비[[#This Row],[실제 
비용]]</calculatedColumnFormula>
    </tableColumn>
  </tableColumns>
  <tableStyleInfo name="주소록" showFirstColumn="1" showLastColumn="1" showRowStripes="1" showColumnStripes="0"/>
  <extLst>
    <ext xmlns:x14="http://schemas.microsoft.com/office/spreadsheetml/2009/9/main" uri="{504A1905-F514-4f6f-8877-14C23A59335A}">
      <x14:table altTextSummary="이 표에 예상 교통비와 실제 교통비를 입력합니다. 차액은 자동으로 계산됩니다.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보험료" displayName="보험료" ref="B40:E45" totalsRowCount="1" headerRowDxfId="106" dataDxfId="104" totalsRowDxfId="102" headerRowBorderDxfId="105" tableBorderDxfId="103" totalsRowBorderDxfId="101">
  <autoFilter ref="B40:E44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400-000001000000}" name="0" totalsRowLabel="소계" dataDxfId="100" totalsRowDxfId="99"/>
    <tableColumn id="2" xr3:uid="{00000000-0010-0000-0400-000002000000}" name="예상 _x000a_비용" dataDxfId="98" totalsRowDxfId="97"/>
    <tableColumn id="3" xr3:uid="{00000000-0010-0000-0400-000003000000}" name="실제 _x000a_비용" dataDxfId="96" totalsRowDxfId="95"/>
    <tableColumn id="4" xr3:uid="{00000000-0010-0000-0400-000004000000}" name="차액" totalsRowFunction="sum" dataDxfId="94" totalsRowDxfId="93">
      <calculatedColumnFormula>보험료[[#This Row],[예상 
비용]]-보험료[[#This Row],[실제 
비용]]</calculatedColumnFormula>
    </tableColumn>
  </tableColumns>
  <tableStyleInfo name="주소록" showFirstColumn="1" showLastColumn="1" showRowStripes="1" showColumnStripes="0"/>
  <extLst>
    <ext xmlns:x14="http://schemas.microsoft.com/office/spreadsheetml/2009/9/main" uri="{504A1905-F514-4f6f-8877-14C23A59335A}">
      <x14:table altTextSummary="이 표에 예상 보험료와 실제 보험료를 입력합니다. 차액은 자동으로 계산됩니다.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세금" displayName="세금" ref="G40:J45" totalsRowCount="1" headerRowDxfId="92" dataDxfId="90" totalsRowDxfId="88" headerRowBorderDxfId="91" tableBorderDxfId="89" totalsRowBorderDxfId="87">
  <autoFilter ref="G40:J44" xr:uid="{00000000-0009-0000-0100-000006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500-000001000000}" name="0" totalsRowLabel="소계" dataDxfId="86" totalsRowDxfId="85"/>
    <tableColumn id="2" xr3:uid="{00000000-0010-0000-0500-000002000000}" name="예상 _x000a_비용" dataDxfId="84" totalsRowDxfId="83"/>
    <tableColumn id="3" xr3:uid="{00000000-0010-0000-0500-000003000000}" name="실제 _x000a_비용" dataDxfId="82" totalsRowDxfId="81"/>
    <tableColumn id="4" xr3:uid="{00000000-0010-0000-0500-000004000000}" name="차액" totalsRowFunction="sum" dataDxfId="80" totalsRowDxfId="79">
      <calculatedColumnFormula>세금[[#This Row],[예상 
비용]]-세금[[#This Row],[실제 
비용]]</calculatedColumnFormula>
    </tableColumn>
  </tableColumns>
  <tableStyleInfo name="주소록" showFirstColumn="1" showLastColumn="1" showRowStripes="1" showColumnStripes="0"/>
  <extLst>
    <ext xmlns:x14="http://schemas.microsoft.com/office/spreadsheetml/2009/9/main" uri="{504A1905-F514-4f6f-8877-14C23A59335A}">
      <x14:table altTextSummary="이 표에 예상 세금과 실제 세금 금액을 입력합니다. 차액은 자동으로 계산됩니다.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저축" displayName="저축" ref="G48:J52" totalsRowCount="1" headerRowDxfId="78" dataDxfId="76" totalsRowDxfId="75" headerRowBorderDxfId="77" totalsRowBorderDxfId="74">
  <autoFilter ref="G48:J5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600-000001000000}" name="0" totalsRowLabel="소계" dataDxfId="73" totalsRowDxfId="72"/>
    <tableColumn id="2" xr3:uid="{00000000-0010-0000-0600-000002000000}" name="예상 _x000a_비용" dataDxfId="71" totalsRowDxfId="70"/>
    <tableColumn id="3" xr3:uid="{00000000-0010-0000-0600-000003000000}" name="실제 _x000a_비용" dataDxfId="69" totalsRowDxfId="68"/>
    <tableColumn id="4" xr3:uid="{00000000-0010-0000-0600-000004000000}" name="차액" totalsRowFunction="sum" dataDxfId="67" totalsRowDxfId="66">
      <calculatedColumnFormula>저축[[#This Row],[예상 
비용]]-저축[[#This Row],[실제 
비용]]</calculatedColumnFormula>
    </tableColumn>
  </tableColumns>
  <tableStyleInfo name="주소록" showFirstColumn="1" showLastColumn="1" showRowStripes="1" showColumnStripes="0"/>
  <extLst>
    <ext xmlns:x14="http://schemas.microsoft.com/office/spreadsheetml/2009/9/main" uri="{504A1905-F514-4f6f-8877-14C23A59335A}">
      <x14:table altTextSummary="이 표에 예상 저축 비용과 실제 저축 비용을 입력합니다. 차액은 자동으로 계산됩니다.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식료품" displayName="식료품" ref="B48:E52" totalsRowCount="1" headerRowDxfId="65" dataDxfId="63" totalsRowDxfId="61" headerRowBorderDxfId="64" tableBorderDxfId="62" totalsRowBorderDxfId="60">
  <autoFilter ref="B48:E51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700-000001000000}" name="0" totalsRowLabel="소계" dataDxfId="59" totalsRowDxfId="58"/>
    <tableColumn id="2" xr3:uid="{00000000-0010-0000-0700-000002000000}" name="예상 _x000a_비용" dataDxfId="57" totalsRowDxfId="56"/>
    <tableColumn id="3" xr3:uid="{00000000-0010-0000-0700-000003000000}" name="실제 _x000a_비용" dataDxfId="55" totalsRowDxfId="54"/>
    <tableColumn id="4" xr3:uid="{00000000-0010-0000-0700-000004000000}" name="차액" totalsRowFunction="sum" dataDxfId="53" totalsRowDxfId="52">
      <calculatedColumnFormula>식료품[[#This Row],[예상 
비용]]-식료품[[#This Row],[실제 
비용]]</calculatedColumnFormula>
    </tableColumn>
  </tableColumns>
  <tableStyleInfo name="주소록" showFirstColumn="1" showLastColumn="1" showRowStripes="1" showColumnStripes="0"/>
  <extLst>
    <ext xmlns:x14="http://schemas.microsoft.com/office/spreadsheetml/2009/9/main" uri="{504A1905-F514-4f6f-8877-14C23A59335A}">
      <x14:table altTextSummary="이 표에 예상 식료품비와 실제 식료품비를 입력합니다. 차액은 자동으로 계산됩니다.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선물" displayName="선물" ref="G55:J59" totalsRowCount="1" headerRowDxfId="51" dataDxfId="49" totalsRowDxfId="48" headerRowBorderDxfId="50" totalsRowBorderDxfId="47">
  <autoFilter ref="G55:J58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800-000001000000}" name="0" totalsRowLabel="소계" dataDxfId="46" totalsRowDxfId="45"/>
    <tableColumn id="2" xr3:uid="{00000000-0010-0000-0800-000002000000}" name="예상 _x000a_비용" dataDxfId="44" totalsRowDxfId="43"/>
    <tableColumn id="3" xr3:uid="{00000000-0010-0000-0800-000003000000}" name="실제 _x000a_비용" dataDxfId="42" totalsRowDxfId="41"/>
    <tableColumn id="4" xr3:uid="{00000000-0010-0000-0800-000004000000}" name="차액" totalsRowFunction="sum" dataDxfId="40" totalsRowDxfId="39">
      <calculatedColumnFormula>선물[[#This Row],[예상 
비용]]-선물[[#This Row],[실제 
비용]]</calculatedColumnFormula>
    </tableColumn>
  </tableColumns>
  <tableStyleInfo name="주소록" showFirstColumn="1" showLastColumn="1" showRowStripes="1" showColumnStripes="0"/>
  <extLst>
    <ext xmlns:x14="http://schemas.microsoft.com/office/spreadsheetml/2009/9/main" uri="{504A1905-F514-4f6f-8877-14C23A59335A}">
      <x14:table altTextSummary="이 표에 예상 선물 비용과 실제 선물 비용을 입력합니다. 차액은 자동으로 계산됩니다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F256-A10A-4A5C-8FB4-95F27AB5BFA3}">
  <sheetPr>
    <tabColor theme="9" tint="-0.499984740745262"/>
  </sheetPr>
  <dimension ref="B1:B9"/>
  <sheetViews>
    <sheetView showGridLines="0" zoomScaleNormal="100" workbookViewId="0">
      <selection activeCell="B4" sqref="B4"/>
    </sheetView>
  </sheetViews>
  <sheetFormatPr defaultColWidth="8.85546875" defaultRowHeight="13.5"/>
  <cols>
    <col min="1" max="1" width="1.42578125" customWidth="1"/>
    <col min="2" max="2" width="102.5703125" customWidth="1"/>
    <col min="3" max="3" width="2.7109375" customWidth="1"/>
  </cols>
  <sheetData>
    <row r="1" spans="2:2" ht="19.899999999999999" customHeight="1"/>
    <row r="2" spans="2:2" s="8" customFormat="1" ht="94.9" customHeight="1">
      <c r="B2" s="9" t="s">
        <v>0</v>
      </c>
    </row>
    <row r="3" spans="2:2" ht="48.6" customHeight="1">
      <c r="B3" s="10" t="s">
        <v>1</v>
      </c>
    </row>
    <row r="4" spans="2:2" ht="30" customHeight="1">
      <c r="B4" s="11" t="s">
        <v>85</v>
      </c>
    </row>
    <row r="5" spans="2:2" ht="30" customHeight="1">
      <c r="B5" s="11" t="s">
        <v>84</v>
      </c>
    </row>
    <row r="6" spans="2:2" ht="34.9" customHeight="1">
      <c r="B6" s="12" t="s">
        <v>2</v>
      </c>
    </row>
    <row r="7" spans="2:2" ht="51.75">
      <c r="B7" s="11" t="s">
        <v>3</v>
      </c>
    </row>
    <row r="8" spans="2:2" ht="10.15" customHeight="1">
      <c r="B8" s="11"/>
    </row>
    <row r="9" spans="2:2" ht="36.75" customHeight="1">
      <c r="B9" s="11" t="s">
        <v>4</v>
      </c>
    </row>
  </sheetData>
  <phoneticPr fontId="44" type="noConversion"/>
  <pageMargins left="0.7" right="0.7" top="0.75" bottom="0.75" header="0.3" footer="0.3"/>
  <pageSetup paperSize="9" scale="9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K81"/>
  <sheetViews>
    <sheetView showGridLines="0" tabSelected="1" zoomScaleNormal="100" zoomScaleSheetLayoutView="30" workbookViewId="0">
      <selection activeCell="I7" sqref="I7:J7"/>
    </sheetView>
  </sheetViews>
  <sheetFormatPr defaultColWidth="8.85546875" defaultRowHeight="13.5"/>
  <cols>
    <col min="1" max="1" width="1.42578125" style="3" customWidth="1"/>
    <col min="2" max="2" width="30.7109375" customWidth="1"/>
    <col min="3" max="5" width="20.7109375" customWidth="1"/>
    <col min="6" max="6" width="15.7109375" customWidth="1"/>
    <col min="7" max="7" width="30.7109375" customWidth="1"/>
    <col min="8" max="10" width="20.7109375" customWidth="1"/>
    <col min="11" max="11" width="2.7109375" customWidth="1"/>
  </cols>
  <sheetData>
    <row r="1" spans="1:11" s="1" customFormat="1" ht="19.899999999999999" customHeight="1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</row>
    <row r="2" spans="1:11" s="1" customFormat="1" ht="94.9" customHeight="1">
      <c r="A2" s="15"/>
      <c r="B2" s="109" t="s">
        <v>5</v>
      </c>
      <c r="C2" s="109"/>
      <c r="D2" s="109"/>
      <c r="E2" s="109"/>
      <c r="F2" s="109"/>
      <c r="G2" s="109"/>
      <c r="H2" s="109"/>
      <c r="I2" s="16"/>
      <c r="J2" s="16"/>
      <c r="K2" s="14"/>
    </row>
    <row r="3" spans="1:11" ht="15" customHeight="1">
      <c r="A3" s="17"/>
    </row>
    <row r="4" spans="1:11" ht="30" customHeight="1">
      <c r="A4" s="17"/>
      <c r="B4" s="115" t="s">
        <v>6</v>
      </c>
      <c r="C4" s="116"/>
      <c r="D4" s="4"/>
      <c r="E4" s="112" t="s">
        <v>81</v>
      </c>
      <c r="F4" s="112"/>
      <c r="G4" s="112"/>
      <c r="H4" s="118">
        <f>C7-J73</f>
        <v>3405</v>
      </c>
    </row>
    <row r="5" spans="1:11" ht="30" customHeight="1">
      <c r="A5" s="17"/>
      <c r="B5" s="18" t="s">
        <v>7</v>
      </c>
      <c r="C5" s="92">
        <v>4300</v>
      </c>
      <c r="E5" s="112"/>
      <c r="F5" s="112"/>
      <c r="G5" s="112"/>
      <c r="H5" s="118"/>
      <c r="I5" s="5"/>
    </row>
    <row r="6" spans="1:11" ht="30" customHeight="1">
      <c r="A6" s="17"/>
      <c r="B6" s="19" t="s">
        <v>8</v>
      </c>
      <c r="C6" s="93">
        <v>300</v>
      </c>
      <c r="E6" s="113" t="s">
        <v>82</v>
      </c>
      <c r="F6" s="113"/>
      <c r="G6" s="113"/>
      <c r="H6" s="119">
        <f>C12-J75</f>
        <v>3064</v>
      </c>
      <c r="I6" s="5"/>
    </row>
    <row r="7" spans="1:11" ht="30" customHeight="1">
      <c r="A7" s="17"/>
      <c r="B7" s="20" t="s">
        <v>9</v>
      </c>
      <c r="C7" s="94">
        <f>SUM(C5:C6)</f>
        <v>4600</v>
      </c>
      <c r="E7" s="113"/>
      <c r="F7" s="113"/>
      <c r="G7" s="113"/>
      <c r="H7" s="119"/>
      <c r="I7" s="5"/>
    </row>
    <row r="8" spans="1:11" ht="30" customHeight="1">
      <c r="A8" s="17"/>
      <c r="E8" s="114" t="s">
        <v>83</v>
      </c>
      <c r="F8" s="114"/>
      <c r="G8" s="114"/>
      <c r="H8" s="120">
        <f>H6-H4</f>
        <v>-341</v>
      </c>
      <c r="I8" s="5"/>
    </row>
    <row r="9" spans="1:11" ht="30" customHeight="1">
      <c r="A9" s="17"/>
      <c r="B9" s="115" t="s">
        <v>10</v>
      </c>
      <c r="C9" s="117"/>
      <c r="D9" s="4"/>
      <c r="E9" s="114"/>
      <c r="F9" s="114"/>
      <c r="G9" s="114"/>
      <c r="H9" s="120"/>
      <c r="I9" s="6"/>
    </row>
    <row r="10" spans="1:11" ht="30" customHeight="1">
      <c r="A10" s="17"/>
      <c r="B10" s="19" t="s">
        <v>7</v>
      </c>
      <c r="C10" s="93">
        <v>4000</v>
      </c>
      <c r="I10" s="5"/>
    </row>
    <row r="11" spans="1:11" ht="30" customHeight="1">
      <c r="A11" s="17"/>
      <c r="B11" s="21" t="s">
        <v>8</v>
      </c>
      <c r="C11" s="95">
        <v>300</v>
      </c>
      <c r="E11" s="5"/>
      <c r="H11" s="97"/>
      <c r="I11" s="5"/>
    </row>
    <row r="12" spans="1:11" ht="30" customHeight="1">
      <c r="A12" s="17"/>
      <c r="B12" s="20" t="s">
        <v>9</v>
      </c>
      <c r="C12" s="94">
        <f>SUM(C10:C11)</f>
        <v>4300</v>
      </c>
    </row>
    <row r="13" spans="1:11" ht="37.9" customHeight="1">
      <c r="A13" s="17"/>
      <c r="B13" s="22"/>
      <c r="C13" s="96"/>
    </row>
    <row r="14" spans="1:11" s="2" customFormat="1" ht="30" customHeight="1">
      <c r="A14" s="23"/>
      <c r="B14" s="24" t="s">
        <v>11</v>
      </c>
      <c r="C14" s="25"/>
      <c r="D14" s="26"/>
      <c r="E14" s="26"/>
      <c r="F14"/>
      <c r="G14" s="27" t="s">
        <v>52</v>
      </c>
      <c r="H14" s="25"/>
      <c r="I14" s="25"/>
      <c r="J14" s="25"/>
      <c r="K14"/>
    </row>
    <row r="15" spans="1:11" ht="48" customHeight="1">
      <c r="A15" s="17"/>
      <c r="B15" s="28" t="s">
        <v>12</v>
      </c>
      <c r="C15" s="29" t="s">
        <v>48</v>
      </c>
      <c r="D15" s="29" t="s">
        <v>50</v>
      </c>
      <c r="E15" s="30" t="s">
        <v>51</v>
      </c>
      <c r="F15" s="31"/>
      <c r="G15" s="32" t="s">
        <v>12</v>
      </c>
      <c r="H15" s="29" t="s">
        <v>49</v>
      </c>
      <c r="I15" s="29" t="s">
        <v>50</v>
      </c>
      <c r="J15" s="30" t="s">
        <v>51</v>
      </c>
    </row>
    <row r="16" spans="1:11" ht="30" customHeight="1">
      <c r="A16" s="17"/>
      <c r="B16" s="33" t="s">
        <v>13</v>
      </c>
      <c r="C16" s="34">
        <v>1000</v>
      </c>
      <c r="D16" s="34">
        <v>1000</v>
      </c>
      <c r="E16" s="35">
        <f>주거비[[#This Row],[예상
비용]]-주거비[[#This Row],[실제 
비용]]</f>
        <v>0</v>
      </c>
      <c r="F16" s="31"/>
      <c r="G16" s="36" t="s">
        <v>53</v>
      </c>
      <c r="H16" s="37"/>
      <c r="I16" s="37"/>
      <c r="J16" s="38">
        <f>여가비[[#This Row],[예상 
비용]]-여가비[[#This Row],[실제 
비용]]</f>
        <v>0</v>
      </c>
    </row>
    <row r="17" spans="1:11" ht="30" customHeight="1">
      <c r="A17" s="17"/>
      <c r="B17" s="39" t="s">
        <v>14</v>
      </c>
      <c r="C17" s="40">
        <v>54</v>
      </c>
      <c r="D17" s="40">
        <v>100</v>
      </c>
      <c r="E17" s="41">
        <f>주거비[[#This Row],[예상
비용]]-주거비[[#This Row],[실제 
비용]]</f>
        <v>-46</v>
      </c>
      <c r="F17" s="31"/>
      <c r="G17" s="36" t="s">
        <v>54</v>
      </c>
      <c r="H17" s="37"/>
      <c r="I17" s="37"/>
      <c r="J17" s="38">
        <f>여가비[[#This Row],[예상 
비용]]-여가비[[#This Row],[실제 
비용]]</f>
        <v>0</v>
      </c>
    </row>
    <row r="18" spans="1:11" ht="30" customHeight="1">
      <c r="A18" s="17"/>
      <c r="B18" s="39" t="s">
        <v>15</v>
      </c>
      <c r="C18" s="40">
        <v>44</v>
      </c>
      <c r="D18" s="40">
        <v>56</v>
      </c>
      <c r="E18" s="41">
        <f>주거비[[#This Row],[예상
비용]]-주거비[[#This Row],[실제 
비용]]</f>
        <v>-12</v>
      </c>
      <c r="F18" s="31"/>
      <c r="G18" s="36" t="s">
        <v>55</v>
      </c>
      <c r="H18" s="37"/>
      <c r="I18" s="37"/>
      <c r="J18" s="38">
        <f>여가비[[#This Row],[예상 
비용]]-여가비[[#This Row],[실제 
비용]]</f>
        <v>0</v>
      </c>
    </row>
    <row r="19" spans="1:11" ht="30" customHeight="1">
      <c r="A19" s="17"/>
      <c r="B19" s="39" t="s">
        <v>16</v>
      </c>
      <c r="C19" s="40">
        <v>22</v>
      </c>
      <c r="D19" s="40">
        <v>28</v>
      </c>
      <c r="E19" s="41">
        <f>주거비[[#This Row],[예상
비용]]-주거비[[#This Row],[실제 
비용]]</f>
        <v>-6</v>
      </c>
      <c r="F19" s="31"/>
      <c r="G19" s="36" t="s">
        <v>56</v>
      </c>
      <c r="H19" s="37"/>
      <c r="I19" s="37"/>
      <c r="J19" s="38">
        <f>여가비[[#This Row],[예상 
비용]]-여가비[[#This Row],[실제 
비용]]</f>
        <v>0</v>
      </c>
    </row>
    <row r="20" spans="1:11" ht="30" customHeight="1">
      <c r="A20" s="17"/>
      <c r="B20" s="39" t="s">
        <v>17</v>
      </c>
      <c r="C20" s="40">
        <v>8</v>
      </c>
      <c r="D20" s="40">
        <v>8</v>
      </c>
      <c r="E20" s="41">
        <f>주거비[[#This Row],[예상
비용]]-주거비[[#This Row],[실제 
비용]]</f>
        <v>0</v>
      </c>
      <c r="F20" s="31"/>
      <c r="G20" s="36" t="s">
        <v>57</v>
      </c>
      <c r="H20" s="37"/>
      <c r="I20" s="37"/>
      <c r="J20" s="38">
        <f>여가비[[#This Row],[예상 
비용]]-여가비[[#This Row],[실제 
비용]]</f>
        <v>0</v>
      </c>
    </row>
    <row r="21" spans="1:11" ht="30" customHeight="1">
      <c r="A21" s="17"/>
      <c r="B21" s="39" t="s">
        <v>18</v>
      </c>
      <c r="C21" s="40">
        <v>34</v>
      </c>
      <c r="D21" s="40">
        <v>34</v>
      </c>
      <c r="E21" s="41">
        <f>주거비[[#This Row],[예상
비용]]-주거비[[#This Row],[실제 
비용]]</f>
        <v>0</v>
      </c>
      <c r="F21" s="31"/>
      <c r="G21" s="36" t="s">
        <v>58</v>
      </c>
      <c r="H21" s="37"/>
      <c r="I21" s="37"/>
      <c r="J21" s="38">
        <f>여가비[[#This Row],[예상 
비용]]-여가비[[#This Row],[실제 
비용]]</f>
        <v>0</v>
      </c>
    </row>
    <row r="22" spans="1:11" ht="30" customHeight="1">
      <c r="A22" s="17"/>
      <c r="B22" s="39" t="s">
        <v>19</v>
      </c>
      <c r="C22" s="40">
        <v>10</v>
      </c>
      <c r="D22" s="40">
        <v>10</v>
      </c>
      <c r="E22" s="41">
        <f>주거비[[#This Row],[예상
비용]]-주거비[[#This Row],[실제 
비용]]</f>
        <v>0</v>
      </c>
      <c r="F22" s="31"/>
      <c r="G22" s="36" t="s">
        <v>22</v>
      </c>
      <c r="H22" s="37"/>
      <c r="I22" s="37"/>
      <c r="J22" s="38">
        <f>여가비[[#This Row],[예상 
비용]]-여가비[[#This Row],[실제 
비용]]</f>
        <v>0</v>
      </c>
    </row>
    <row r="23" spans="1:11" ht="30" customHeight="1">
      <c r="A23" s="17"/>
      <c r="B23" s="39" t="s">
        <v>20</v>
      </c>
      <c r="C23" s="40">
        <v>23</v>
      </c>
      <c r="D23" s="40">
        <v>0</v>
      </c>
      <c r="E23" s="41">
        <f>주거비[[#This Row],[예상
비용]]-주거비[[#This Row],[실제 
비용]]</f>
        <v>23</v>
      </c>
      <c r="F23" s="31"/>
      <c r="G23" s="36" t="s">
        <v>22</v>
      </c>
      <c r="H23" s="37"/>
      <c r="I23" s="37"/>
      <c r="J23" s="38">
        <f>여가비[[#This Row],[예상 
비용]]-여가비[[#This Row],[실제 
비용]]</f>
        <v>0</v>
      </c>
    </row>
    <row r="24" spans="1:11" ht="30" customHeight="1">
      <c r="A24" s="17"/>
      <c r="B24" s="39" t="s">
        <v>21</v>
      </c>
      <c r="C24" s="40">
        <v>0</v>
      </c>
      <c r="D24" s="40">
        <v>0</v>
      </c>
      <c r="E24" s="41">
        <f>주거비[[#This Row],[예상
비용]]-주거비[[#This Row],[실제 
비용]]</f>
        <v>0</v>
      </c>
      <c r="F24" s="31"/>
      <c r="G24" s="36" t="s">
        <v>22</v>
      </c>
      <c r="H24" s="37"/>
      <c r="I24" s="37"/>
      <c r="J24" s="38">
        <f>여가비[[#This Row],[예상 
비용]]-여가비[[#This Row],[실제 
비용]]</f>
        <v>0</v>
      </c>
    </row>
    <row r="25" spans="1:11" ht="30" customHeight="1">
      <c r="A25" s="17"/>
      <c r="B25" s="42" t="s">
        <v>22</v>
      </c>
      <c r="C25" s="43">
        <v>0</v>
      </c>
      <c r="D25" s="43">
        <v>0</v>
      </c>
      <c r="E25" s="44">
        <f>주거비[[#This Row],[예상
비용]]-주거비[[#This Row],[실제 
비용]]</f>
        <v>0</v>
      </c>
      <c r="F25" s="31"/>
      <c r="G25" s="45" t="s">
        <v>23</v>
      </c>
      <c r="H25" s="46"/>
      <c r="I25" s="46"/>
      <c r="J25" s="47">
        <f>SUBTOTAL(109,여가비[차액])</f>
        <v>0</v>
      </c>
    </row>
    <row r="26" spans="1:11" ht="30" customHeight="1">
      <c r="A26" s="17"/>
      <c r="B26" s="48" t="s">
        <v>23</v>
      </c>
      <c r="C26" s="49"/>
      <c r="D26" s="49"/>
      <c r="E26" s="50">
        <f>SUBTOTAL(109,주거비[차액])</f>
        <v>-41</v>
      </c>
      <c r="F26" s="31"/>
      <c r="G26" s="51"/>
      <c r="H26" s="51"/>
      <c r="I26" s="51"/>
      <c r="J26" s="51"/>
    </row>
    <row r="27" spans="1:11" ht="37.9" customHeight="1">
      <c r="A27" s="17"/>
      <c r="B27" s="52"/>
      <c r="C27" s="53"/>
      <c r="D27" s="53"/>
      <c r="E27" s="53"/>
      <c r="F27" s="31"/>
      <c r="G27" s="51"/>
      <c r="H27" s="51"/>
      <c r="I27" s="51"/>
      <c r="J27" s="51"/>
    </row>
    <row r="28" spans="1:11" s="2" customFormat="1" ht="30" customHeight="1">
      <c r="A28" s="17"/>
      <c r="B28" s="100" t="s">
        <v>24</v>
      </c>
      <c r="C28" s="101"/>
      <c r="D28" s="101"/>
      <c r="E28" s="101"/>
      <c r="F28" s="31"/>
      <c r="G28" s="98" t="s">
        <v>59</v>
      </c>
      <c r="H28" s="98"/>
      <c r="I28" s="98"/>
      <c r="J28" s="98"/>
      <c r="K28"/>
    </row>
    <row r="29" spans="1:11" ht="48" customHeight="1">
      <c r="A29" s="17"/>
      <c r="B29" s="54" t="s">
        <v>12</v>
      </c>
      <c r="C29" s="29" t="s">
        <v>49</v>
      </c>
      <c r="D29" s="29" t="s">
        <v>50</v>
      </c>
      <c r="E29" s="30" t="s">
        <v>51</v>
      </c>
      <c r="F29" s="31"/>
      <c r="G29" s="55" t="s">
        <v>12</v>
      </c>
      <c r="H29" s="56" t="s">
        <v>49</v>
      </c>
      <c r="I29" s="56" t="s">
        <v>50</v>
      </c>
      <c r="J29" s="57" t="s">
        <v>51</v>
      </c>
    </row>
    <row r="30" spans="1:11" ht="30" customHeight="1">
      <c r="A30" s="17"/>
      <c r="B30" s="36" t="s">
        <v>25</v>
      </c>
      <c r="C30" s="37"/>
      <c r="D30" s="37"/>
      <c r="E30" s="38">
        <f>교통비[[#This Row],[예상 
비용]]-교통비[[#This Row],[실제 
비용]]</f>
        <v>0</v>
      </c>
      <c r="F30" s="31"/>
      <c r="G30" s="36" t="s">
        <v>60</v>
      </c>
      <c r="H30" s="37"/>
      <c r="I30" s="37"/>
      <c r="J30" s="38">
        <f>대출[[#This Row],[예상 
비용]]-대출[[#This Row],[실제 
비용]]</f>
        <v>0</v>
      </c>
    </row>
    <row r="31" spans="1:11" ht="30" customHeight="1">
      <c r="A31" s="17"/>
      <c r="B31" s="36" t="s">
        <v>26</v>
      </c>
      <c r="C31" s="37"/>
      <c r="D31" s="37"/>
      <c r="E31" s="38">
        <f>교통비[[#This Row],[예상 
비용]]-교통비[[#This Row],[실제 
비용]]</f>
        <v>0</v>
      </c>
      <c r="F31" s="31"/>
      <c r="G31" s="36" t="s">
        <v>61</v>
      </c>
      <c r="H31" s="37"/>
      <c r="I31" s="37"/>
      <c r="J31" s="38">
        <f>대출[[#This Row],[예상 
비용]]-대출[[#This Row],[실제 
비용]]</f>
        <v>0</v>
      </c>
    </row>
    <row r="32" spans="1:11" ht="30" customHeight="1">
      <c r="A32" s="17"/>
      <c r="B32" s="36" t="s">
        <v>27</v>
      </c>
      <c r="C32" s="37"/>
      <c r="D32" s="37"/>
      <c r="E32" s="38">
        <f>교통비[[#This Row],[예상 
비용]]-교통비[[#This Row],[실제 
비용]]</f>
        <v>0</v>
      </c>
      <c r="F32" s="31"/>
      <c r="G32" s="36" t="s">
        <v>62</v>
      </c>
      <c r="H32" s="37"/>
      <c r="I32" s="37"/>
      <c r="J32" s="38">
        <f>대출[[#This Row],[예상 
비용]]-대출[[#This Row],[실제 
비용]]</f>
        <v>0</v>
      </c>
    </row>
    <row r="33" spans="1:11" ht="30" customHeight="1">
      <c r="A33" s="17"/>
      <c r="B33" s="36" t="s">
        <v>28</v>
      </c>
      <c r="C33" s="37"/>
      <c r="D33" s="37"/>
      <c r="E33" s="38">
        <f>교통비[[#This Row],[예상 
비용]]-교통비[[#This Row],[실제 
비용]]</f>
        <v>0</v>
      </c>
      <c r="F33" s="31"/>
      <c r="G33" s="36" t="s">
        <v>62</v>
      </c>
      <c r="H33" s="37"/>
      <c r="I33" s="37"/>
      <c r="J33" s="38">
        <f>대출[[#This Row],[예상 
비용]]-대출[[#This Row],[실제 
비용]]</f>
        <v>0</v>
      </c>
    </row>
    <row r="34" spans="1:11" ht="30" customHeight="1">
      <c r="A34" s="17"/>
      <c r="B34" s="36" t="s">
        <v>29</v>
      </c>
      <c r="C34" s="37"/>
      <c r="D34" s="37"/>
      <c r="E34" s="38">
        <f>교통비[[#This Row],[예상 
비용]]-교통비[[#This Row],[실제 
비용]]</f>
        <v>0</v>
      </c>
      <c r="F34" s="31"/>
      <c r="G34" s="36" t="s">
        <v>62</v>
      </c>
      <c r="H34" s="37"/>
      <c r="I34" s="37"/>
      <c r="J34" s="38">
        <f>대출[[#This Row],[예상 
비용]]-대출[[#This Row],[실제 
비용]]</f>
        <v>0</v>
      </c>
    </row>
    <row r="35" spans="1:11" ht="30" customHeight="1">
      <c r="A35" s="17"/>
      <c r="B35" s="36" t="s">
        <v>30</v>
      </c>
      <c r="C35" s="37"/>
      <c r="D35" s="37"/>
      <c r="E35" s="38">
        <f>교통비[[#This Row],[예상 
비용]]-교통비[[#This Row],[실제 
비용]]</f>
        <v>0</v>
      </c>
      <c r="F35" s="31"/>
      <c r="G35" s="36" t="s">
        <v>22</v>
      </c>
      <c r="H35" s="37"/>
      <c r="I35" s="37"/>
      <c r="J35" s="38">
        <f>대출[[#This Row],[예상 
비용]]-대출[[#This Row],[실제 
비용]]</f>
        <v>0</v>
      </c>
    </row>
    <row r="36" spans="1:11" ht="30" customHeight="1">
      <c r="A36" s="17"/>
      <c r="B36" s="36" t="s">
        <v>22</v>
      </c>
      <c r="C36" s="37"/>
      <c r="D36" s="37"/>
      <c r="E36" s="38">
        <f>교통비[[#This Row],[예상 
비용]]-교통비[[#This Row],[실제 
비용]]</f>
        <v>0</v>
      </c>
      <c r="F36" s="31"/>
      <c r="G36" s="58" t="s">
        <v>23</v>
      </c>
      <c r="H36" s="59"/>
      <c r="I36" s="59"/>
      <c r="J36" s="60">
        <f>SUBTOTAL(109,대출[차액])</f>
        <v>0</v>
      </c>
    </row>
    <row r="37" spans="1:11" ht="30" customHeight="1">
      <c r="A37" s="17"/>
      <c r="B37" s="58" t="s">
        <v>23</v>
      </c>
      <c r="C37" s="61"/>
      <c r="D37" s="61"/>
      <c r="E37" s="62">
        <f>SUBTOTAL(109,교통비[차액])</f>
        <v>0</v>
      </c>
      <c r="F37" s="31"/>
      <c r="G37" s="52"/>
      <c r="H37" s="63"/>
      <c r="I37" s="63"/>
      <c r="J37" s="63"/>
    </row>
    <row r="38" spans="1:11" ht="37.9" customHeight="1">
      <c r="A38" s="17"/>
      <c r="B38" s="64"/>
      <c r="C38" s="65"/>
      <c r="D38" s="65"/>
      <c r="E38" s="53"/>
      <c r="F38" s="31"/>
      <c r="G38" s="110"/>
      <c r="H38" s="110"/>
      <c r="I38" s="110"/>
      <c r="J38" s="110"/>
    </row>
    <row r="39" spans="1:11" s="2" customFormat="1" ht="30" customHeight="1">
      <c r="A39" s="17"/>
      <c r="B39" s="98" t="s">
        <v>31</v>
      </c>
      <c r="C39" s="99"/>
      <c r="D39" s="99"/>
      <c r="E39" s="99"/>
      <c r="F39" s="31"/>
      <c r="G39" s="98" t="s">
        <v>63</v>
      </c>
      <c r="H39" s="99"/>
      <c r="I39" s="99"/>
      <c r="J39" s="99"/>
      <c r="K39"/>
    </row>
    <row r="40" spans="1:11" ht="48" customHeight="1">
      <c r="A40" s="17"/>
      <c r="B40" s="55" t="s">
        <v>12</v>
      </c>
      <c r="C40" s="56" t="s">
        <v>49</v>
      </c>
      <c r="D40" s="56" t="s">
        <v>50</v>
      </c>
      <c r="E40" s="57" t="s">
        <v>51</v>
      </c>
      <c r="F40" s="31"/>
      <c r="G40" s="32" t="s">
        <v>12</v>
      </c>
      <c r="H40" s="29" t="s">
        <v>49</v>
      </c>
      <c r="I40" s="29" t="s">
        <v>50</v>
      </c>
      <c r="J40" s="30" t="s">
        <v>51</v>
      </c>
    </row>
    <row r="41" spans="1:11" ht="30" customHeight="1">
      <c r="A41" s="17"/>
      <c r="B41" s="36" t="s">
        <v>32</v>
      </c>
      <c r="C41" s="37"/>
      <c r="D41" s="37"/>
      <c r="E41" s="38">
        <f>보험료[[#This Row],[예상 
비용]]-보험료[[#This Row],[실제 
비용]]</f>
        <v>0</v>
      </c>
      <c r="F41" s="31"/>
      <c r="G41" s="36" t="s">
        <v>64</v>
      </c>
      <c r="H41" s="37"/>
      <c r="I41" s="37"/>
      <c r="J41" s="38">
        <f>세금[[#This Row],[예상 
비용]]-세금[[#This Row],[실제 
비용]]</f>
        <v>0</v>
      </c>
    </row>
    <row r="42" spans="1:11" ht="30" customHeight="1">
      <c r="A42" s="17"/>
      <c r="B42" s="36" t="s">
        <v>33</v>
      </c>
      <c r="C42" s="37"/>
      <c r="D42" s="37"/>
      <c r="E42" s="38">
        <f>보험료[[#This Row],[예상 
비용]]-보험료[[#This Row],[실제 
비용]]</f>
        <v>0</v>
      </c>
      <c r="F42" s="31"/>
      <c r="G42" s="36" t="s">
        <v>65</v>
      </c>
      <c r="H42" s="37"/>
      <c r="I42" s="37"/>
      <c r="J42" s="38">
        <f>세금[[#This Row],[예상 
비용]]-세금[[#This Row],[실제 
비용]]</f>
        <v>0</v>
      </c>
    </row>
    <row r="43" spans="1:11" ht="30" customHeight="1">
      <c r="A43" s="17"/>
      <c r="B43" s="36" t="s">
        <v>34</v>
      </c>
      <c r="C43" s="37"/>
      <c r="D43" s="37"/>
      <c r="E43" s="38">
        <f>보험료[[#This Row],[예상 
비용]]-보험료[[#This Row],[실제 
비용]]</f>
        <v>0</v>
      </c>
      <c r="F43" s="31"/>
      <c r="G43" s="36" t="s">
        <v>66</v>
      </c>
      <c r="H43" s="37"/>
      <c r="I43" s="37"/>
      <c r="J43" s="38">
        <f>세금[[#This Row],[예상 
비용]]-세금[[#This Row],[실제 
비용]]</f>
        <v>0</v>
      </c>
    </row>
    <row r="44" spans="1:11" ht="30" customHeight="1">
      <c r="A44" s="17"/>
      <c r="B44" s="36" t="s">
        <v>22</v>
      </c>
      <c r="C44" s="37"/>
      <c r="D44" s="37"/>
      <c r="E44" s="38">
        <f>보험료[[#This Row],[예상 
비용]]-보험료[[#This Row],[실제 
비용]]</f>
        <v>0</v>
      </c>
      <c r="F44" s="31"/>
      <c r="G44" s="36" t="s">
        <v>22</v>
      </c>
      <c r="H44" s="37"/>
      <c r="I44" s="37"/>
      <c r="J44" s="38">
        <f>세금[[#This Row],[예상 
비용]]-세금[[#This Row],[실제 
비용]]</f>
        <v>0</v>
      </c>
    </row>
    <row r="45" spans="1:11" ht="30" customHeight="1">
      <c r="A45" s="17"/>
      <c r="B45" s="58" t="s">
        <v>23</v>
      </c>
      <c r="C45" s="66"/>
      <c r="D45" s="66"/>
      <c r="E45" s="60">
        <f>SUBTOTAL(109,보험료[차액])</f>
        <v>0</v>
      </c>
      <c r="F45" s="31"/>
      <c r="G45" s="58" t="s">
        <v>23</v>
      </c>
      <c r="H45" s="59"/>
      <c r="I45" s="59"/>
      <c r="J45" s="60">
        <f>SUBTOTAL(109,세금[차액])</f>
        <v>0</v>
      </c>
    </row>
    <row r="46" spans="1:11" ht="37.9" customHeight="1">
      <c r="A46" s="17"/>
      <c r="B46" s="67"/>
      <c r="C46" s="68"/>
      <c r="D46" s="68"/>
      <c r="E46" s="69"/>
      <c r="F46" s="31"/>
      <c r="G46" s="51"/>
      <c r="H46" s="51"/>
      <c r="I46" s="51"/>
      <c r="J46" s="51"/>
    </row>
    <row r="47" spans="1:11" s="2" customFormat="1" ht="30" customHeight="1">
      <c r="A47" s="17"/>
      <c r="B47" s="100" t="s">
        <v>35</v>
      </c>
      <c r="C47" s="101"/>
      <c r="D47" s="101"/>
      <c r="E47" s="101"/>
      <c r="F47" s="31"/>
      <c r="G47" s="98" t="s">
        <v>67</v>
      </c>
      <c r="H47" s="99"/>
      <c r="I47" s="99"/>
      <c r="J47" s="99"/>
      <c r="K47"/>
    </row>
    <row r="48" spans="1:11" ht="49.9" customHeight="1">
      <c r="A48" s="17"/>
      <c r="B48" s="70" t="s">
        <v>12</v>
      </c>
      <c r="C48" s="29" t="s">
        <v>49</v>
      </c>
      <c r="D48" s="29" t="s">
        <v>50</v>
      </c>
      <c r="E48" s="30" t="s">
        <v>51</v>
      </c>
      <c r="F48" s="31"/>
      <c r="G48" s="32" t="s">
        <v>12</v>
      </c>
      <c r="H48" s="29" t="s">
        <v>49</v>
      </c>
      <c r="I48" s="29" t="s">
        <v>50</v>
      </c>
      <c r="J48" s="30" t="s">
        <v>51</v>
      </c>
    </row>
    <row r="49" spans="1:11" ht="30" customHeight="1">
      <c r="A49" s="17"/>
      <c r="B49" s="36" t="s">
        <v>36</v>
      </c>
      <c r="C49" s="37"/>
      <c r="D49" s="37"/>
      <c r="E49" s="38">
        <f>식료품[[#This Row],[예상 
비용]]-식료품[[#This Row],[실제 
비용]]</f>
        <v>0</v>
      </c>
      <c r="F49" s="31"/>
      <c r="G49" s="71" t="s">
        <v>68</v>
      </c>
      <c r="H49" s="72"/>
      <c r="I49" s="72"/>
      <c r="J49" s="73">
        <f>저축[[#This Row],[예상 
비용]]-저축[[#This Row],[실제 
비용]]</f>
        <v>0</v>
      </c>
    </row>
    <row r="50" spans="1:11" ht="30" customHeight="1">
      <c r="A50" s="17"/>
      <c r="B50" s="36" t="s">
        <v>37</v>
      </c>
      <c r="C50" s="37"/>
      <c r="D50" s="37"/>
      <c r="E50" s="38">
        <f>식료품[[#This Row],[예상 
비용]]-식료품[[#This Row],[실제 
비용]]</f>
        <v>0</v>
      </c>
      <c r="F50" s="31"/>
      <c r="G50" s="36" t="s">
        <v>69</v>
      </c>
      <c r="H50" s="37"/>
      <c r="I50" s="37"/>
      <c r="J50" s="38">
        <f>저축[[#This Row],[예상 
비용]]-저축[[#This Row],[실제 
비용]]</f>
        <v>0</v>
      </c>
    </row>
    <row r="51" spans="1:11" ht="30" customHeight="1">
      <c r="A51" s="17"/>
      <c r="B51" s="36" t="s">
        <v>22</v>
      </c>
      <c r="C51" s="37"/>
      <c r="D51" s="37"/>
      <c r="E51" s="38">
        <f>식료품[[#This Row],[예상 
비용]]-식료품[[#This Row],[실제 
비용]]</f>
        <v>0</v>
      </c>
      <c r="F51" s="31"/>
      <c r="G51" s="36" t="s">
        <v>22</v>
      </c>
      <c r="H51" s="37"/>
      <c r="I51" s="37"/>
      <c r="J51" s="38">
        <f>저축[[#This Row],[예상 
비용]]-저축[[#This Row],[실제 
비용]]</f>
        <v>0</v>
      </c>
    </row>
    <row r="52" spans="1:11" ht="30" customHeight="1">
      <c r="A52" s="17"/>
      <c r="B52" s="45" t="s">
        <v>23</v>
      </c>
      <c r="C52" s="74"/>
      <c r="D52" s="74"/>
      <c r="E52" s="47">
        <f>SUBTOTAL(109,식료품[차액])</f>
        <v>0</v>
      </c>
      <c r="F52" s="31"/>
      <c r="G52" s="75" t="s">
        <v>23</v>
      </c>
      <c r="H52" s="76"/>
      <c r="I52" s="76"/>
      <c r="J52" s="77">
        <f>SUBTOTAL(109,저축[차액])</f>
        <v>0</v>
      </c>
    </row>
    <row r="53" spans="1:11" ht="37.9" customHeight="1">
      <c r="A53" s="17"/>
      <c r="B53" s="78"/>
      <c r="C53" s="63"/>
      <c r="D53" s="63"/>
      <c r="E53" s="63"/>
      <c r="F53" s="31"/>
      <c r="G53" s="79"/>
      <c r="H53" s="80"/>
      <c r="I53" s="80"/>
      <c r="J53" s="80"/>
    </row>
    <row r="54" spans="1:11" s="2" customFormat="1" ht="30" customHeight="1">
      <c r="A54" s="17"/>
      <c r="B54" s="100" t="s">
        <v>38</v>
      </c>
      <c r="C54" s="101"/>
      <c r="D54" s="101"/>
      <c r="E54" s="101"/>
      <c r="F54" s="31"/>
      <c r="G54" s="98" t="s">
        <v>70</v>
      </c>
      <c r="H54" s="99"/>
      <c r="I54" s="99"/>
      <c r="J54" s="99"/>
      <c r="K54"/>
    </row>
    <row r="55" spans="1:11" ht="48" customHeight="1">
      <c r="A55" s="17"/>
      <c r="B55" s="81" t="s">
        <v>12</v>
      </c>
      <c r="C55" s="56" t="s">
        <v>49</v>
      </c>
      <c r="D55" s="56" t="s">
        <v>50</v>
      </c>
      <c r="E55" s="57" t="s">
        <v>51</v>
      </c>
      <c r="F55" s="31"/>
      <c r="G55" s="28" t="s">
        <v>12</v>
      </c>
      <c r="H55" s="29" t="s">
        <v>49</v>
      </c>
      <c r="I55" s="29" t="s">
        <v>50</v>
      </c>
      <c r="J55" s="30" t="s">
        <v>51</v>
      </c>
    </row>
    <row r="56" spans="1:11" ht="30" customHeight="1">
      <c r="A56" s="17"/>
      <c r="B56" s="71" t="s">
        <v>35</v>
      </c>
      <c r="C56" s="72"/>
      <c r="D56" s="72"/>
      <c r="E56" s="73">
        <f>반려동물[[#This Row],[예상 
비용]]-반려동물[[#This Row],[실제 
비용]]</f>
        <v>0</v>
      </c>
      <c r="F56" s="31"/>
      <c r="G56" s="71" t="s">
        <v>71</v>
      </c>
      <c r="H56" s="72"/>
      <c r="I56" s="72"/>
      <c r="J56" s="73">
        <f>선물[[#This Row],[예상 
비용]]-선물[[#This Row],[실제 
비용]]</f>
        <v>0</v>
      </c>
    </row>
    <row r="57" spans="1:11" ht="30" customHeight="1">
      <c r="A57" s="17"/>
      <c r="B57" s="36" t="s">
        <v>39</v>
      </c>
      <c r="C57" s="37"/>
      <c r="D57" s="37"/>
      <c r="E57" s="38">
        <f>반려동물[[#This Row],[예상 
비용]]-반려동물[[#This Row],[실제 
비용]]</f>
        <v>0</v>
      </c>
      <c r="F57" s="31"/>
      <c r="G57" s="36" t="s">
        <v>72</v>
      </c>
      <c r="H57" s="37"/>
      <c r="I57" s="37"/>
      <c r="J57" s="38">
        <f>선물[[#This Row],[예상 
비용]]-선물[[#This Row],[실제 
비용]]</f>
        <v>0</v>
      </c>
    </row>
    <row r="58" spans="1:11" ht="30" customHeight="1">
      <c r="A58" s="17"/>
      <c r="B58" s="36" t="s">
        <v>40</v>
      </c>
      <c r="C58" s="37"/>
      <c r="D58" s="37"/>
      <c r="E58" s="38">
        <f>반려동물[[#This Row],[예상 
비용]]-반려동물[[#This Row],[실제 
비용]]</f>
        <v>0</v>
      </c>
      <c r="F58" s="31"/>
      <c r="G58" s="36" t="s">
        <v>73</v>
      </c>
      <c r="H58" s="37"/>
      <c r="I58" s="37"/>
      <c r="J58" s="38">
        <f>선물[[#This Row],[예상 
비용]]-선물[[#This Row],[실제 
비용]]</f>
        <v>0</v>
      </c>
    </row>
    <row r="59" spans="1:11" ht="30" customHeight="1">
      <c r="A59" s="17"/>
      <c r="B59" s="36" t="s">
        <v>41</v>
      </c>
      <c r="C59" s="37"/>
      <c r="D59" s="37"/>
      <c r="E59" s="38">
        <f>반려동물[[#This Row],[예상 
비용]]-반려동물[[#This Row],[실제 
비용]]</f>
        <v>0</v>
      </c>
      <c r="F59" s="31"/>
      <c r="G59" s="45" t="s">
        <v>23</v>
      </c>
      <c r="H59" s="74"/>
      <c r="I59" s="74"/>
      <c r="J59" s="47">
        <f>SUBTOTAL(109,선물[차액])</f>
        <v>0</v>
      </c>
    </row>
    <row r="60" spans="1:11" ht="30" customHeight="1">
      <c r="A60" s="17"/>
      <c r="B60" s="36" t="s">
        <v>22</v>
      </c>
      <c r="C60" s="37"/>
      <c r="D60" s="37"/>
      <c r="E60" s="38">
        <f>반려동물[[#This Row],[예상 
비용]]-반려동물[[#This Row],[실제 
비용]]</f>
        <v>0</v>
      </c>
      <c r="F60" s="31"/>
      <c r="G60" s="52"/>
      <c r="H60" s="65"/>
      <c r="I60" s="65"/>
      <c r="J60" s="53"/>
    </row>
    <row r="61" spans="1:11" ht="30" customHeight="1">
      <c r="A61" s="17"/>
      <c r="B61" s="45" t="s">
        <v>23</v>
      </c>
      <c r="C61" s="82"/>
      <c r="D61" s="82"/>
      <c r="E61" s="47">
        <f>SUBTOTAL(109,반려동물[차액])</f>
        <v>0</v>
      </c>
      <c r="F61" s="31"/>
      <c r="G61" s="52"/>
      <c r="H61" s="65"/>
      <c r="I61" s="65"/>
      <c r="J61" s="53"/>
    </row>
    <row r="62" spans="1:11" ht="37.9" customHeight="1">
      <c r="A62" s="17"/>
      <c r="B62" s="64"/>
      <c r="C62" s="83"/>
      <c r="D62" s="83"/>
      <c r="E62" s="83"/>
      <c r="F62" s="31"/>
      <c r="G62" s="84"/>
      <c r="H62" s="65"/>
      <c r="I62" s="65"/>
      <c r="J62" s="65"/>
    </row>
    <row r="63" spans="1:11" s="2" customFormat="1" ht="30" customHeight="1">
      <c r="A63" s="17"/>
      <c r="B63" s="102" t="s">
        <v>42</v>
      </c>
      <c r="C63" s="103"/>
      <c r="D63" s="103"/>
      <c r="E63" s="103"/>
      <c r="F63" s="31"/>
      <c r="G63" s="100" t="s">
        <v>74</v>
      </c>
      <c r="H63" s="101"/>
      <c r="I63" s="101"/>
      <c r="J63" s="101"/>
      <c r="K63"/>
    </row>
    <row r="64" spans="1:11" ht="48" customHeight="1">
      <c r="A64" s="17"/>
      <c r="B64" s="32" t="s">
        <v>12</v>
      </c>
      <c r="C64" s="29" t="s">
        <v>49</v>
      </c>
      <c r="D64" s="29" t="s">
        <v>50</v>
      </c>
      <c r="E64" s="30" t="s">
        <v>51</v>
      </c>
      <c r="F64" s="31"/>
      <c r="G64" s="85" t="s">
        <v>74</v>
      </c>
      <c r="H64" s="29" t="s">
        <v>49</v>
      </c>
      <c r="I64" s="29" t="s">
        <v>50</v>
      </c>
      <c r="J64" s="30" t="s">
        <v>51</v>
      </c>
    </row>
    <row r="65" spans="1:10" ht="30" customHeight="1">
      <c r="A65" s="17"/>
      <c r="B65" s="71" t="s">
        <v>39</v>
      </c>
      <c r="C65" s="72"/>
      <c r="D65" s="72"/>
      <c r="E65" s="73">
        <f>개인관리[[#This Row],[예상 
비용]]-개인관리[[#This Row],[실제 
비용]]</f>
        <v>0</v>
      </c>
      <c r="F65" s="31"/>
      <c r="G65" s="71" t="s">
        <v>75</v>
      </c>
      <c r="H65" s="72"/>
      <c r="I65" s="72"/>
      <c r="J65" s="73">
        <f>법률[[#This Row],[예상 
비용]]-법률[[#This Row],[실제 
비용]]</f>
        <v>0</v>
      </c>
    </row>
    <row r="66" spans="1:10" ht="30" customHeight="1">
      <c r="A66" s="17"/>
      <c r="B66" s="36" t="s">
        <v>43</v>
      </c>
      <c r="C66" s="37"/>
      <c r="D66" s="37"/>
      <c r="E66" s="38">
        <f>개인관리[[#This Row],[예상 
비용]]-개인관리[[#This Row],[실제 
비용]]</f>
        <v>0</v>
      </c>
      <c r="F66" s="31"/>
      <c r="G66" s="36" t="s">
        <v>76</v>
      </c>
      <c r="H66" s="37"/>
      <c r="I66" s="37"/>
      <c r="J66" s="38">
        <f>법률[[#This Row],[예상 
비용]]-법률[[#This Row],[실제 
비용]]</f>
        <v>0</v>
      </c>
    </row>
    <row r="67" spans="1:10" ht="30" customHeight="1">
      <c r="A67" s="17"/>
      <c r="B67" s="36" t="s">
        <v>44</v>
      </c>
      <c r="C67" s="37"/>
      <c r="D67" s="37"/>
      <c r="E67" s="38">
        <f>개인관리[[#This Row],[예상 
비용]]-개인관리[[#This Row],[실제 
비용]]</f>
        <v>0</v>
      </c>
      <c r="F67" s="31"/>
      <c r="G67" s="36" t="s">
        <v>77</v>
      </c>
      <c r="H67" s="37"/>
      <c r="I67" s="37"/>
      <c r="J67" s="38">
        <f>법률[[#This Row],[예상 
비용]]-법률[[#This Row],[실제 
비용]]</f>
        <v>0</v>
      </c>
    </row>
    <row r="68" spans="1:10" ht="30" customHeight="1">
      <c r="A68" s="17"/>
      <c r="B68" s="36" t="s">
        <v>45</v>
      </c>
      <c r="C68" s="37"/>
      <c r="D68" s="37"/>
      <c r="E68" s="38">
        <f>개인관리[[#This Row],[예상 
비용]]-개인관리[[#This Row],[실제 
비용]]</f>
        <v>0</v>
      </c>
      <c r="F68" s="31"/>
      <c r="G68" s="36" t="s">
        <v>22</v>
      </c>
      <c r="H68" s="37"/>
      <c r="I68" s="37"/>
      <c r="J68" s="38">
        <f>법률[[#This Row],[예상 
비용]]-법률[[#This Row],[실제 
비용]]</f>
        <v>0</v>
      </c>
    </row>
    <row r="69" spans="1:10" ht="30" customHeight="1">
      <c r="A69" s="17"/>
      <c r="B69" s="36" t="s">
        <v>46</v>
      </c>
      <c r="C69" s="37"/>
      <c r="D69" s="37"/>
      <c r="E69" s="38">
        <f>개인관리[[#This Row],[예상 
비용]]-개인관리[[#This Row],[실제 
비용]]</f>
        <v>0</v>
      </c>
      <c r="F69" s="31"/>
      <c r="G69" s="45" t="s">
        <v>23</v>
      </c>
      <c r="H69" s="74"/>
      <c r="I69" s="74"/>
      <c r="J69" s="47">
        <f>SUBTOTAL(109,법률[차액])</f>
        <v>0</v>
      </c>
    </row>
    <row r="70" spans="1:10" ht="30" customHeight="1">
      <c r="A70" s="17"/>
      <c r="B70" s="36" t="s">
        <v>47</v>
      </c>
      <c r="C70" s="37"/>
      <c r="D70" s="37"/>
      <c r="E70" s="38">
        <f>개인관리[[#This Row],[예상 
비용]]-개인관리[[#This Row],[실제 
비용]]</f>
        <v>0</v>
      </c>
      <c r="F70" s="31"/>
      <c r="G70" s="51"/>
      <c r="H70" s="51"/>
      <c r="I70" s="51"/>
      <c r="J70" s="51"/>
    </row>
    <row r="71" spans="1:10" ht="30" customHeight="1">
      <c r="A71" s="17"/>
      <c r="B71" s="86" t="s">
        <v>22</v>
      </c>
      <c r="C71" s="87"/>
      <c r="D71" s="87"/>
      <c r="E71" s="88">
        <f>개인관리[[#This Row],[예상 
비용]]-개인관리[[#This Row],[실제 
비용]]</f>
        <v>0</v>
      </c>
      <c r="F71" s="31"/>
      <c r="G71" s="51"/>
      <c r="H71" s="51"/>
      <c r="I71" s="51"/>
      <c r="J71" s="51"/>
    </row>
    <row r="72" spans="1:10" ht="30" customHeight="1">
      <c r="A72" s="17"/>
      <c r="B72" s="89" t="s">
        <v>23</v>
      </c>
      <c r="C72" s="90"/>
      <c r="D72" s="90"/>
      <c r="E72" s="91">
        <f>SUBTOTAL(109,개인관리[차액])</f>
        <v>0</v>
      </c>
      <c r="F72" s="31"/>
      <c r="G72" s="51"/>
      <c r="H72" s="51"/>
      <c r="I72" s="51"/>
      <c r="J72" s="51"/>
    </row>
    <row r="73" spans="1:10" ht="30" customHeight="1">
      <c r="A73" s="17"/>
      <c r="B73" s="7"/>
      <c r="C73" s="7"/>
      <c r="D73" s="7"/>
      <c r="E73" s="7"/>
      <c r="F73" s="31"/>
      <c r="G73" s="111" t="s">
        <v>78</v>
      </c>
      <c r="H73" s="111"/>
      <c r="I73" s="111"/>
      <c r="J73" s="106">
        <f>SUBTOTAL(109,주거비[예상
비용],교통비[예상 
비용],보험료[예상 
비용],식료품[예상 
비용],반려동물[예상 
비용],개인관리[예상 
비용],여가비[예상 
비용],대출[예상 
비용],세금[예상 
비용],저축[예상 
비용],선물[예상 
비용],법률[예상 
비용])</f>
        <v>1195</v>
      </c>
    </row>
    <row r="74" spans="1:10" ht="30" customHeight="1">
      <c r="A74" s="17"/>
      <c r="F74" s="31"/>
      <c r="G74" s="111"/>
      <c r="H74" s="111"/>
      <c r="I74" s="111"/>
      <c r="J74" s="106"/>
    </row>
    <row r="75" spans="1:10" ht="30" customHeight="1">
      <c r="A75" s="17"/>
      <c r="F75" s="31"/>
      <c r="G75" s="108" t="s">
        <v>79</v>
      </c>
      <c r="H75" s="108"/>
      <c r="I75" s="108"/>
      <c r="J75" s="107">
        <f>SUBTOTAL(109,주거비[실제 
비용],교통비[실제 
비용],보험료[실제 
비용],식료품[실제 
비용],반려동물[실제 
비용],개인관리[실제 
비용],여가비[실제 
비용],대출[실제 
비용],세금[실제 
비용],저축[실제 
비용],선물[실제 
비용],법률[실제 
비용])</f>
        <v>1236</v>
      </c>
    </row>
    <row r="76" spans="1:10" ht="30" customHeight="1">
      <c r="A76" s="17"/>
      <c r="F76" s="31"/>
      <c r="G76" s="108"/>
      <c r="H76" s="108"/>
      <c r="I76" s="108"/>
      <c r="J76" s="107"/>
    </row>
    <row r="77" spans="1:10" ht="24.95" customHeight="1">
      <c r="A77" s="17"/>
      <c r="F77" s="31"/>
      <c r="G77" s="104" t="s">
        <v>80</v>
      </c>
      <c r="H77" s="104"/>
      <c r="I77" s="104"/>
      <c r="J77" s="105">
        <f>J73-J75</f>
        <v>-41</v>
      </c>
    </row>
    <row r="78" spans="1:10" ht="24.95" customHeight="1">
      <c r="A78" s="17"/>
      <c r="F78" s="31"/>
      <c r="G78" s="104"/>
      <c r="H78" s="104"/>
      <c r="I78" s="104"/>
      <c r="J78" s="105"/>
    </row>
    <row r="79" spans="1:10" ht="24.95" customHeight="1">
      <c r="A79" s="17"/>
      <c r="F79" s="31"/>
    </row>
    <row r="80" spans="1:10" ht="24.95" customHeight="1">
      <c r="A80" s="17"/>
      <c r="F80" s="31"/>
    </row>
    <row r="81" spans="1:6" ht="24.95" customHeight="1">
      <c r="A81" s="17"/>
      <c r="F81" s="31"/>
    </row>
  </sheetData>
  <mergeCells count="26">
    <mergeCell ref="B2:H2"/>
    <mergeCell ref="G38:J38"/>
    <mergeCell ref="G73:I74"/>
    <mergeCell ref="E4:G5"/>
    <mergeCell ref="E6:G7"/>
    <mergeCell ref="E8:G9"/>
    <mergeCell ref="B4:C4"/>
    <mergeCell ref="B9:C9"/>
    <mergeCell ref="H4:H5"/>
    <mergeCell ref="H6:H7"/>
    <mergeCell ref="H8:H9"/>
    <mergeCell ref="B28:E28"/>
    <mergeCell ref="B39:E39"/>
    <mergeCell ref="G28:J28"/>
    <mergeCell ref="G39:J39"/>
    <mergeCell ref="B47:E47"/>
    <mergeCell ref="G77:I78"/>
    <mergeCell ref="J77:J78"/>
    <mergeCell ref="J73:J74"/>
    <mergeCell ref="J75:J76"/>
    <mergeCell ref="G75:I76"/>
    <mergeCell ref="G47:J47"/>
    <mergeCell ref="B54:E54"/>
    <mergeCell ref="G54:J54"/>
    <mergeCell ref="B63:E63"/>
    <mergeCell ref="G63:J63"/>
  </mergeCells>
  <phoneticPr fontId="44" type="noConversion"/>
  <dataValidations count="12">
    <dataValidation allowBlank="1" showInputMessage="1" showErrorMessage="1" prompt="이 워크시트에서 개인 월별 예산을 만듭니다. 이 열의 셀에는 이 워크시트의 사용 방법에 대한 유용한 지침이 있습니다. 아래쪽 화살표를 누르고 시작하세요." sqref="A1" xr:uid="{535C1FB4-69DA-478A-9C24-451D9BD5B386}"/>
    <dataValidation allowBlank="1" showInputMessage="1" showErrorMessage="1" prompt="이 워크시트의 제목은 C2 셀에 있습니다. 다음 지침은 A4 셀에 있습니다." sqref="A2" xr:uid="{B4FABB03-3192-4386-8C0C-14BCEBFC58A9}"/>
    <dataValidation allowBlank="1" showInputMessage="1" showErrorMessage="1" prompt="오른쪽 셀에는 예상 월별 수입 레이블이 표시됩니다. C5 셀에 수입1, C6 셀에 추가 수입을 입력하여 C7 셀에 총 월별 수입을 계산합니다. 다음 지침은 A7셀에 있습니다." sqref="A4" xr:uid="{37ECE25A-D750-4901-9936-FA0425D6DFC1}"/>
    <dataValidation allowBlank="1" showInputMessage="1" showErrorMessage="1" prompt="H4 셀에 예상 잔액, H6 셀에 실제 잔액, H8 셀에 차이가 자동으로 계산됩니다. 다음 지침은 A9 셀에 있습니다." sqref="A7" xr:uid="{30295BAD-27FA-449C-8A78-ECFC2ACE1A2B}"/>
    <dataValidation allowBlank="1" showInputMessage="1" showErrorMessage="1" prompt="오른쪽 셀에는 예상 월별 수입 레이블이 표시됩니다. C10 셀에 수입1, C11 셀에 추가 수입을 입력하여 C12 셀에 총 월별 수입을 계산합니다. 다음 지침은 A14 셀에 있습니다." sqref="A9" xr:uid="{23FC07BB-1058-4403-A6BB-F2E3DAB6391D}"/>
    <dataValidation allowBlank="1" showInputMessage="1" showErrorMessage="1" prompt="오른쪽 셀에서 시작하는 주거비 표와 G14 셀에서 시작하는 여가비 표에 세부 정보를 입력합니다. 다음 지침은 A27 셀에 있습니다." sqref="A15" xr:uid="{DCC6E90E-6B90-466F-863D-46F7DA3C4296}"/>
    <dataValidation allowBlank="1" showInputMessage="1" showErrorMessage="1" prompt="오른쪽 셀에서 시작하는 교통비 표와 G26 셀에서 시작하는 대출 표에 세부 정보를 입력합니다. 다음 지침은 A37 셀에 있습니다." sqref="A30" xr:uid="{AFC8D67D-8805-4E04-8494-156CF7945383}"/>
    <dataValidation allowBlank="1" showInputMessage="1" showErrorMessage="1" prompt="오른쪽 셀에서 시작하는 보험료 표와 G35 셀에서 시작하는 세금 표에 세부 정보를 입력합니다. 다음 지침은 A44 셀에 있습니다." sqref="A42" xr:uid="{34699D58-6783-4DA8-AD00-EB6D5B4F4886}"/>
    <dataValidation allowBlank="1" showInputMessage="1" showErrorMessage="1" prompt="오른쪽 셀에서 시작하는 식생활 표와 G42 셀에서 시작하는 저축 표에 세부 정보를 입력합니다. 다음 지침은 A50 셀에 있습니다." sqref="A51" xr:uid="{E10C94B7-CAAB-4591-99E4-5A50789CA061}"/>
    <dataValidation allowBlank="1" showInputMessage="1" showErrorMessage="1" prompt="오른쪽 셀에서 시작하는 반려동물 표와 G48 셀에서 시작하는 선물 표에 세부 정보를 입력합니다. 다음 지침은 A58 셀에 있습니다." sqref="A59:A65" xr:uid="{2288A180-A788-4190-A6AF-985B4E7FF023}"/>
    <dataValidation allowBlank="1" showInputMessage="1" showErrorMessage="1" prompt="오른쪽 셀에서 시작하는 개인 관리 표와 G54 셀에서 시작하는 법률 표에 세부 정보를 입력합니다. 다음 지침은 A61셀에 있습니다." sqref="A73" xr:uid="{4D40684C-D56F-4273-B2CC-5C8947747B1A}"/>
    <dataValidation allowBlank="1" showInputMessage="1" showErrorMessage="1" prompt="J61 셀에 총 예상 비용, J63 셀에 총 실제 비용, J65 셀에 총 차이가 자동으로 계산됩니다." sqref="A76" xr:uid="{7663E59F-1158-4833-8ADA-EE341AD75E0A}"/>
  </dataValidations>
  <printOptions horizontalCentered="1"/>
  <pageMargins left="0.4" right="0.4" top="0.4" bottom="0.4" header="0.3" footer="0.5"/>
  <pageSetup paperSize="9" fitToHeight="0" orientation="portrait" r:id="rId1"/>
  <headerFooter differentFirst="1">
    <oddFooter>Page &amp;P of &amp;N</oddFooter>
  </headerFooter>
  <rowBreaks count="1" manualBreakCount="1">
    <brk id="45" max="16383" man="1"/>
  </rowBreaks>
  <ignoredErrors>
    <ignoredError sqref="J16:J24 E30:E36 J30:J35 J41:J44 E41:E44 E49:E51 J49:J51 J56:J58 J65:J68 J73:J76 E65:E71 E60 E56:E59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38B32255-829E-4256-99CD-7E2F649A5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F2D2A0-7336-4B8B-AC44-03EBE7DA9A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78E509-ED43-4A65-A6F5-A470BB43C05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시작</vt:lpstr>
      <vt:lpstr>개인 월별 예산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2021-12-14T04:46:23Z</dcterms:created>
  <dcterms:modified xsi:type="dcterms:W3CDTF">2025-08-02T02:12:28Z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