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Лабораторные\TERVER\2 лаба\"/>
    </mc:Choice>
  </mc:AlternateContent>
  <xr:revisionPtr revIDLastSave="0" documentId="13_ncr:1_{C4C4F4C9-9A53-4C99-AF8E-59465F3D592D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1" l="1"/>
  <c r="B22" i="1"/>
  <c r="C6" i="1"/>
  <c r="D6" i="1"/>
  <c r="E6" i="1"/>
  <c r="F6" i="1"/>
  <c r="G6" i="1"/>
  <c r="H6" i="1"/>
  <c r="C7" i="1"/>
  <c r="D7" i="1"/>
  <c r="E7" i="1"/>
  <c r="F7" i="1"/>
  <c r="G7" i="1"/>
  <c r="H7" i="1"/>
  <c r="C8" i="1"/>
  <c r="D8" i="1"/>
  <c r="E8" i="1"/>
  <c r="F8" i="1"/>
  <c r="G8" i="1"/>
  <c r="H8" i="1"/>
  <c r="C9" i="1"/>
  <c r="D9" i="1"/>
  <c r="E9" i="1"/>
  <c r="F9" i="1"/>
  <c r="G9" i="1"/>
  <c r="H9" i="1"/>
  <c r="C10" i="1"/>
  <c r="D10" i="1"/>
  <c r="E10" i="1"/>
  <c r="F10" i="1"/>
  <c r="G10" i="1"/>
  <c r="H10" i="1"/>
  <c r="C11" i="1"/>
  <c r="D11" i="1"/>
  <c r="E11" i="1"/>
  <c r="F11" i="1"/>
  <c r="G11" i="1"/>
  <c r="H11" i="1"/>
  <c r="G12" i="1" l="1"/>
  <c r="G13" i="1"/>
  <c r="F12" i="1"/>
  <c r="F13" i="1"/>
  <c r="A40" i="1"/>
  <c r="G14" i="1" l="1"/>
  <c r="C42" i="1" s="1"/>
  <c r="F14" i="1"/>
  <c r="C41" i="1" s="1"/>
  <c r="A22" i="1"/>
  <c r="B42" i="1" l="1"/>
  <c r="A30" i="1"/>
  <c r="B16" i="1"/>
  <c r="E30" i="1" l="1"/>
  <c r="E31" i="1"/>
  <c r="E32" i="1"/>
  <c r="E33" i="1"/>
  <c r="E34" i="1"/>
  <c r="E35" i="1"/>
  <c r="E36" i="1"/>
  <c r="E29" i="1"/>
  <c r="D30" i="1"/>
  <c r="D31" i="1"/>
  <c r="D32" i="1"/>
  <c r="D33" i="1"/>
  <c r="D34" i="1"/>
  <c r="D35" i="1"/>
  <c r="D36" i="1"/>
  <c r="D29" i="1"/>
  <c r="B30" i="1"/>
  <c r="B31" i="1"/>
  <c r="B32" i="1"/>
  <c r="B33" i="1"/>
  <c r="B34" i="1"/>
  <c r="B35" i="1"/>
  <c r="B36" i="1"/>
  <c r="B29" i="1"/>
  <c r="A31" i="1"/>
  <c r="A32" i="1"/>
  <c r="A33" i="1"/>
  <c r="A34" i="1"/>
  <c r="A35" i="1"/>
  <c r="A36" i="1"/>
  <c r="A29" i="1"/>
  <c r="F16" i="1"/>
  <c r="B14" i="1"/>
  <c r="A14" i="1"/>
  <c r="E12" i="1"/>
  <c r="E13" i="1"/>
  <c r="D12" i="1"/>
  <c r="H12" i="1" s="1"/>
  <c r="D13" i="1"/>
  <c r="H13" i="1" s="1"/>
  <c r="C12" i="1"/>
  <c r="C13" i="1"/>
  <c r="E14" i="1" l="1"/>
  <c r="D14" i="1"/>
  <c r="H14" i="1"/>
  <c r="E42" i="1" s="1"/>
  <c r="C14" i="1"/>
  <c r="B40" i="1"/>
  <c r="A41" i="1"/>
  <c r="A23" i="1"/>
  <c r="E40" i="1"/>
  <c r="D22" i="1"/>
  <c r="E41" i="1" l="1"/>
  <c r="D23" i="1"/>
  <c r="A42" i="1"/>
  <c r="C40" i="1"/>
  <c r="B41" i="1"/>
  <c r="B23" i="1"/>
  <c r="A25" i="1" s="1" a="1"/>
  <c r="A44" i="1" l="1" a="1"/>
  <c r="A45" i="1" s="1"/>
  <c r="A25" i="1"/>
  <c r="B26" i="1"/>
  <c r="B25" i="1"/>
  <c r="A26" i="1"/>
  <c r="C44" i="1" l="1"/>
  <c r="B46" i="1"/>
  <c r="B44" i="1"/>
  <c r="C45" i="1"/>
  <c r="C46" i="1"/>
  <c r="B45" i="1"/>
  <c r="A46" i="1"/>
  <c r="A44" i="1"/>
  <c r="D25" i="1" a="1"/>
  <c r="D26" i="1" s="1"/>
  <c r="E44" i="1" a="1"/>
  <c r="D25" i="1" l="1"/>
  <c r="E44" i="1"/>
  <c r="E45" i="1"/>
  <c r="E46" i="1"/>
</calcChain>
</file>

<file path=xl/sharedStrings.xml><?xml version="1.0" encoding="utf-8"?>
<sst xmlns="http://schemas.openxmlformats.org/spreadsheetml/2006/main" count="29" uniqueCount="25">
  <si>
    <t>Исходные даннные</t>
  </si>
  <si>
    <t>Т,град С</t>
  </si>
  <si>
    <t>Ж, %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</si>
  <si>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</si>
  <si>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</si>
  <si>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</si>
  <si>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</si>
  <si>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</si>
  <si>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</si>
  <si>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</si>
  <si>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</si>
  <si>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</si>
  <si>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</si>
  <si>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</si>
  <si>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</si>
  <si>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1/yi</t>
  </si>
  <si>
    <t>1/xi</t>
  </si>
  <si>
    <t>для в)</t>
  </si>
  <si>
    <t>для ж)</t>
  </si>
  <si>
    <t>xi^3</t>
  </si>
  <si>
    <t>xi^4</t>
  </si>
  <si>
    <t>xi^2*y</t>
  </si>
  <si>
    <t>y=0,512-0,02x+0,00021x^2</t>
  </si>
  <si>
    <t>система нормальных уравнений</t>
  </si>
  <si>
    <t>b2=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</si>
</sst>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7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7" borderId="0" xfId="0" applyFill="1"/>
    <xf numFmtId="0" fontId="0" fillId="8" borderId="0" xfId="0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2">
    <cellStyle name="Обычный" xfId="0" builtinId="0"/>
    <cellStyle name="Обычный 2" xfId="1" xr:uid="{5D40FF81-3D25-4B4A-B34C-B27B6D926584}"/>
  </cellStyles>
  <dxfs count="0"/>
  <tableStyles count="0" defaultTableStyle="TableStyleMedium2" defaultPivotStyle="PivotStyleLight16"/>
  <colors>
    <mruColors>
      <color rgb="FFFFE7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e-BY"/>
              <a:t>а),</a:t>
            </a:r>
            <a:r>
              <a:rPr lang="be-BY" baseline="0"/>
              <a:t> б), г), д), е)</a:t>
            </a:r>
            <a:endParaRPr lang="be-BY"/>
          </a:p>
        </c:rich>
      </c:tx>
      <c:layout>
        <c:manualLayout>
          <c:xMode val="edge"/>
          <c:yMode val="edge"/>
          <c:x val="8.9637023725476675E-2"/>
          <c:y val="5.39210968768221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9182993159409663E-2"/>
          <c:y val="0.15863599056119834"/>
          <c:w val="0.87153967313177227"/>
          <c:h val="0.7194517727066203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980955741788417"/>
                  <c:y val="-0.5076979088238124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C00000"/>
                        </a:solidFill>
                      </a:rPr>
                      <a:t>y = -0,0022x + 0,3061</a:t>
                    </a:r>
                    <a:br>
                      <a:rPr lang="en-US" baseline="0">
                        <a:solidFill>
                          <a:srgbClr val="C00000"/>
                        </a:solidFill>
                      </a:rPr>
                    </a:br>
                    <a:r>
                      <a:rPr lang="en-US" baseline="0">
                        <a:solidFill>
                          <a:srgbClr val="C00000"/>
                        </a:solidFill>
                      </a:rPr>
                      <a:t>R² = 0,309</a:t>
                    </a:r>
                    <a:endParaRPr lang="en-US">
                      <a:solidFill>
                        <a:srgbClr val="C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396011508417839"/>
                  <c:y val="-0.241644706674893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y = 0,0002x</a:t>
                    </a:r>
                    <a:r>
                      <a:rPr lang="en-US" baseline="30000">
                        <a:solidFill>
                          <a:schemeClr val="accent2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2"/>
                        </a:solidFill>
                      </a:rPr>
                      <a:t> - 0,0172x + 0,5115</a:t>
                    </a:r>
                    <a:br>
                      <a:rPr lang="en-US" baseline="0">
                        <a:solidFill>
                          <a:schemeClr val="accent2"/>
                        </a:solidFill>
                      </a:rPr>
                    </a:br>
                    <a:r>
                      <a:rPr lang="en-US" baseline="0">
                        <a:solidFill>
                          <a:schemeClr val="accent2"/>
                        </a:solidFill>
                      </a:rPr>
                      <a:t>R² = 0,9459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4">
                    <a:lumMod val="5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841840588619468"/>
                  <c:y val="-0.2754656886332629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4">
                            <a:lumMod val="50000"/>
                          </a:schemeClr>
                        </a:solidFill>
                      </a:rPr>
                      <a:t>y = -0,083ln(x) + 0,511</a:t>
                    </a:r>
                    <a:br>
                      <a:rPr lang="en-US" baseline="0">
                        <a:solidFill>
                          <a:schemeClr val="accent4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accent4">
                            <a:lumMod val="50000"/>
                          </a:schemeClr>
                        </a:solidFill>
                      </a:rPr>
                      <a:t>R² = 0,5263</a:t>
                    </a:r>
                    <a:endParaRPr lang="en-US">
                      <a:solidFill>
                        <a:schemeClr val="accent4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92D050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8313421219510528"/>
                  <c:y val="0.136511305032069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92D050"/>
                        </a:solidFill>
                      </a:rPr>
                      <a:t>y = 0,297e</a:t>
                    </a:r>
                    <a:r>
                      <a:rPr lang="en-US" baseline="30000">
                        <a:solidFill>
                          <a:srgbClr val="92D050"/>
                        </a:solidFill>
                      </a:rPr>
                      <a:t>-0,009x</a:t>
                    </a:r>
                    <a:br>
                      <a:rPr lang="en-US" baseline="0">
                        <a:solidFill>
                          <a:srgbClr val="92D050"/>
                        </a:solidFill>
                      </a:rPr>
                    </a:br>
                    <a:r>
                      <a:rPr lang="en-US" baseline="0">
                        <a:solidFill>
                          <a:srgbClr val="92D050"/>
                        </a:solidFill>
                      </a:rPr>
                      <a:t>R² = 0,3661</a:t>
                    </a:r>
                    <a:endParaRPr lang="en-US">
                      <a:solidFill>
                        <a:srgbClr val="92D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8139864791740001"/>
                  <c:y val="0.2641811777160099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0,6652x</a:t>
                    </a:r>
                    <a:r>
                      <a:rPr lang="en-US" baseline="30000">
                        <a:solidFill>
                          <a:srgbClr val="00B050"/>
                        </a:solidFill>
                      </a:rPr>
                      <a:t>-0,324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0,586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F2-42A5-9191-A17E4DB2C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929279"/>
        <c:axId val="1121833199"/>
      </c:scatterChart>
      <c:valAx>
        <c:axId val="111292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1833199"/>
        <c:crosses val="autoZero"/>
        <c:crossBetween val="midCat"/>
      </c:valAx>
      <c:valAx>
        <c:axId val="112183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2929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e-BY"/>
              <a:t>в)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0052493438320208E-3"/>
                  <c:y val="-2.59547244094488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Лист1!$A$29:$A$36</c:f>
              <c:numCache>
                <c:formatCode>General</c:formatCode>
                <c:ptCount val="8"/>
                <c:pt idx="0">
                  <c:v>0.1</c:v>
                </c:pt>
                <c:pt idx="1">
                  <c:v>5.5555555555555552E-2</c:v>
                </c:pt>
                <c:pt idx="2">
                  <c:v>0.05</c:v>
                </c:pt>
                <c:pt idx="3">
                  <c:v>3.3333333333333333E-2</c:v>
                </c:pt>
                <c:pt idx="4">
                  <c:v>2.7777777777777776E-2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1.6666666666666666E-2</c:v>
                </c:pt>
              </c:numCache>
            </c:numRef>
          </c:xVal>
          <c:yVal>
            <c:numRef>
              <c:f>Лист1!$B$29:$B$36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16-43A3-B9B0-5863E64C2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224127"/>
        <c:axId val="1226783423"/>
      </c:scatterChart>
      <c:valAx>
        <c:axId val="118622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783423"/>
        <c:crosses val="autoZero"/>
        <c:crossBetween val="midCat"/>
      </c:valAx>
      <c:valAx>
        <c:axId val="122678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22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897637795275589E-4"/>
                  <c:y val="-5.24635462233887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Лист1!$D$29:$D$36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Лист1!$E$29:$E$36</c:f>
              <c:numCache>
                <c:formatCode>General</c:formatCode>
                <c:ptCount val="8"/>
                <c:pt idx="0">
                  <c:v>2.8571428571428572</c:v>
                </c:pt>
                <c:pt idx="1">
                  <c:v>3.3333333333333335</c:v>
                </c:pt>
                <c:pt idx="2">
                  <c:v>4</c:v>
                </c:pt>
                <c:pt idx="3">
                  <c:v>5.5555555555555554</c:v>
                </c:pt>
                <c:pt idx="4">
                  <c:v>6.666666666666667</c:v>
                </c:pt>
                <c:pt idx="5">
                  <c:v>5.5555555555555554</c:v>
                </c:pt>
                <c:pt idx="6">
                  <c:v>5</c:v>
                </c:pt>
                <c:pt idx="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4-4098-81D9-7D8609589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201071"/>
        <c:axId val="1224602991"/>
      </c:scatterChart>
      <c:valAx>
        <c:axId val="122020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4602991"/>
        <c:crosses val="autoZero"/>
        <c:crossBetween val="midCat"/>
      </c:valAx>
      <c:valAx>
        <c:axId val="12246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020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203527</xdr:colOff>
      <xdr:row>3</xdr:row>
      <xdr:rowOff>121728</xdr:rowOff>
    </xdr:from>
    <xdr:to>
      <xdr:col>15</xdr:col>
      <xdr:colOff>495076</xdr:colOff>
      <xdr:row>18</xdr:row>
      <xdr:rowOff>140682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5B90CE1-792B-2B67-2AC9-998B80840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608011</xdr:colOff>
      <xdr:row>21</xdr:row>
      <xdr:rowOff>7392</xdr:rowOff>
    </xdr:from>
    <xdr:to>
      <xdr:col>14</xdr:col>
      <xdr:colOff>315782</xdr:colOff>
      <xdr:row>36</xdr:row>
      <xdr:rowOff>49472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432B703-EC66-64CA-D217-2C54F5B92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571055</xdr:colOff>
      <xdr:row>21</xdr:row>
      <xdr:rowOff>14429</xdr:rowOff>
    </xdr:from>
    <xdr:to>
      <xdr:col>22</xdr:col>
      <xdr:colOff>293555</xdr:colOff>
      <xdr:row>36</xdr:row>
      <xdr:rowOff>59239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CC8CEE5-BCFD-DCE2-2F30-4745A6935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483321</xdr:colOff>
      <xdr:row>38</xdr:row>
      <xdr:rowOff>81284</xdr:rowOff>
    </xdr:from>
    <xdr:to>
      <xdr:col>11</xdr:col>
      <xdr:colOff>427195</xdr:colOff>
      <xdr:row>48</xdr:row>
      <xdr:rowOff>84517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4489BDB-3764-7334-23D6-12B7654EB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59775" y="6947140"/>
          <a:ext cx="3007585" cy="181003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zoomScale="97" zoomScaleNormal="76" workbookViewId="0">
      <selection activeCell="D16" sqref="D16"/>
    </sheetView>
  </sheetViews>
  <sheetFormatPr defaultRowHeight="14.4" x14ac:dyDescent="0.3"/>
  <sheetData>
    <row r="1" spans="1:17" x14ac:dyDescent="0.3">
      <c r="A1" t="s">
        <v>0</v>
      </c>
    </row>
    <row r="2" spans="1:17" x14ac:dyDescent="0.3">
      <c r="A2" s="2" t="s">
        <v>1</v>
      </c>
      <c r="B2" s="2">
        <v>10</v>
      </c>
      <c r="C2" s="2">
        <v>18</v>
      </c>
      <c r="D2" s="2">
        <v>20</v>
      </c>
      <c r="E2" s="2">
        <v>30</v>
      </c>
      <c r="F2" s="2">
        <v>36</v>
      </c>
      <c r="G2" s="2">
        <v>40</v>
      </c>
      <c r="H2" s="2">
        <v>50</v>
      </c>
      <c r="I2" s="2">
        <v>60</v>
      </c>
    </row>
    <row r="3" spans="1:17" x14ac:dyDescent="0.3">
      <c r="A3" s="2" t="s">
        <v>2</v>
      </c>
      <c r="B3" s="2">
        <v>0.35</v>
      </c>
      <c r="C3" s="2">
        <v>0.3</v>
      </c>
      <c r="D3" s="2">
        <v>0.25</v>
      </c>
      <c r="E3" s="2">
        <v>0.18</v>
      </c>
      <c r="F3" s="2">
        <v>0.15</v>
      </c>
      <c r="G3" s="2">
        <v>0.18</v>
      </c>
      <c r="H3" s="2">
        <v>0.2</v>
      </c>
      <c r="I3" s="2">
        <v>0.25</v>
      </c>
    </row>
    <row r="5" spans="1:17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19</v>
      </c>
      <c r="G5" s="1" t="s">
        <v>20</v>
      </c>
      <c r="H5" s="1" t="s">
        <v>21</v>
      </c>
      <c r="Q5" s="15"/>
    </row>
    <row r="6" spans="1:17" x14ac:dyDescent="0.3">
      <c r="A6" s="2">
        <v>10</v>
      </c>
      <c r="B6" s="2">
        <v>0.35</v>
      </c>
      <c r="C6" s="7">
        <f>A6*B6</f>
        <v>3.5</v>
      </c>
      <c r="D6" s="6">
        <f>A6^2</f>
        <v>100</v>
      </c>
      <c r="E6" s="6">
        <f>B6^2</f>
        <v>0.12249999999999998</v>
      </c>
      <c r="F6">
        <f>POWER(A6,3)</f>
        <v>1000</v>
      </c>
      <c r="G6">
        <f>POWER(A6,4)</f>
        <v>10000</v>
      </c>
      <c r="H6">
        <f>PRODUCT(D6,B6)</f>
        <v>35</v>
      </c>
      <c r="Q6" s="15"/>
    </row>
    <row r="7" spans="1:17" x14ac:dyDescent="0.3">
      <c r="A7" s="2">
        <v>18</v>
      </c>
      <c r="B7" s="2">
        <v>0.3</v>
      </c>
      <c r="C7" s="8">
        <f t="shared" ref="C7:C13" si="0">A7*B7</f>
        <v>5.3999999999999995</v>
      </c>
      <c r="D7" s="5">
        <f t="shared" ref="D7:D13" si="1">A7^2</f>
        <v>324</v>
      </c>
      <c r="E7" s="5">
        <f t="shared" ref="E7:E13" si="2">B7^2</f>
        <v>0.09</v>
      </c>
      <c r="F7">
        <f t="shared" ref="F7:F13" si="3">POWER(A7,3)</f>
        <v>5832</v>
      </c>
      <c r="G7">
        <f t="shared" ref="G7:G13" si="4">POWER(A7,4)</f>
        <v>104976</v>
      </c>
      <c r="H7">
        <f t="shared" ref="H7:H13" si="5">PRODUCT(D7,B7)</f>
        <v>97.2</v>
      </c>
    </row>
    <row r="8" spans="1:17" x14ac:dyDescent="0.3">
      <c r="A8" s="2">
        <v>20</v>
      </c>
      <c r="B8" s="2">
        <v>0.25</v>
      </c>
      <c r="C8" s="8">
        <f t="shared" si="0"/>
        <v>5</v>
      </c>
      <c r="D8" s="5">
        <f t="shared" si="1"/>
        <v>400</v>
      </c>
      <c r="E8" s="5">
        <f t="shared" si="2"/>
        <v>6.25E-2</v>
      </c>
      <c r="F8">
        <f t="shared" si="3"/>
        <v>8000</v>
      </c>
      <c r="G8">
        <f t="shared" si="4"/>
        <v>160000</v>
      </c>
      <c r="H8">
        <f t="shared" si="5"/>
        <v>100</v>
      </c>
    </row>
    <row r="9" spans="1:17" x14ac:dyDescent="0.3">
      <c r="A9" s="2">
        <v>30</v>
      </c>
      <c r="B9" s="2">
        <v>0.18</v>
      </c>
      <c r="C9" s="8">
        <f t="shared" si="0"/>
        <v>5.3999999999999995</v>
      </c>
      <c r="D9" s="5">
        <f t="shared" si="1"/>
        <v>900</v>
      </c>
      <c r="E9" s="5">
        <f t="shared" si="2"/>
        <v>3.2399999999999998E-2</v>
      </c>
      <c r="F9">
        <f t="shared" si="3"/>
        <v>27000</v>
      </c>
      <c r="G9">
        <f t="shared" si="4"/>
        <v>810000</v>
      </c>
      <c r="H9">
        <f t="shared" si="5"/>
        <v>162</v>
      </c>
    </row>
    <row r="10" spans="1:17" x14ac:dyDescent="0.3">
      <c r="A10" s="2">
        <v>36</v>
      </c>
      <c r="B10" s="2">
        <v>0.15</v>
      </c>
      <c r="C10" s="8">
        <f t="shared" si="0"/>
        <v>5.3999999999999995</v>
      </c>
      <c r="D10" s="5">
        <f t="shared" si="1"/>
        <v>1296</v>
      </c>
      <c r="E10" s="5">
        <f t="shared" si="2"/>
        <v>2.2499999999999999E-2</v>
      </c>
      <c r="F10">
        <f t="shared" si="3"/>
        <v>46656</v>
      </c>
      <c r="G10">
        <f t="shared" si="4"/>
        <v>1679616</v>
      </c>
      <c r="H10">
        <f t="shared" si="5"/>
        <v>194.4</v>
      </c>
    </row>
    <row r="11" spans="1:17" x14ac:dyDescent="0.3">
      <c r="A11" s="2">
        <v>40</v>
      </c>
      <c r="B11" s="2">
        <v>0.18</v>
      </c>
      <c r="C11" s="8">
        <f t="shared" si="0"/>
        <v>7.1999999999999993</v>
      </c>
      <c r="D11" s="5">
        <f t="shared" si="1"/>
        <v>1600</v>
      </c>
      <c r="E11" s="5">
        <f t="shared" si="2"/>
        <v>3.2399999999999998E-2</v>
      </c>
      <c r="F11">
        <f t="shared" si="3"/>
        <v>64000</v>
      </c>
      <c r="G11">
        <f t="shared" si="4"/>
        <v>2560000</v>
      </c>
      <c r="H11">
        <f t="shared" si="5"/>
        <v>288</v>
      </c>
    </row>
    <row r="12" spans="1:17" x14ac:dyDescent="0.3">
      <c r="A12" s="2">
        <v>50</v>
      </c>
      <c r="B12" s="2">
        <v>0.2</v>
      </c>
      <c r="C12" s="8">
        <f t="shared" si="0"/>
        <v>10</v>
      </c>
      <c r="D12" s="5">
        <f t="shared" si="1"/>
        <v>2500</v>
      </c>
      <c r="E12" s="5">
        <f t="shared" si="2"/>
        <v>4.0000000000000008E-2</v>
      </c>
      <c r="F12">
        <f t="shared" si="3"/>
        <v>125000</v>
      </c>
      <c r="G12">
        <f t="shared" si="4"/>
        <v>6250000</v>
      </c>
      <c r="H12">
        <f t="shared" si="5"/>
        <v>500</v>
      </c>
    </row>
    <row r="13" spans="1:17" x14ac:dyDescent="0.3">
      <c r="A13" s="2">
        <v>60</v>
      </c>
      <c r="B13" s="2">
        <v>0.25</v>
      </c>
      <c r="C13" s="9">
        <f t="shared" si="0"/>
        <v>15</v>
      </c>
      <c r="D13" s="10">
        <f t="shared" si="1"/>
        <v>3600</v>
      </c>
      <c r="E13" s="10">
        <f t="shared" si="2"/>
        <v>6.25E-2</v>
      </c>
      <c r="F13">
        <f t="shared" si="3"/>
        <v>216000</v>
      </c>
      <c r="G13">
        <f t="shared" si="4"/>
        <v>12960000</v>
      </c>
      <c r="H13">
        <f t="shared" si="5"/>
        <v>900</v>
      </c>
    </row>
    <row r="14" spans="1:17" ht="14.55" customHeight="1" x14ac:dyDescent="0.3">
      <c r="A14" s="3">
        <f>A6+A7+A8+A9+A10+A11+A12+A13</f>
        <v>264</v>
      </c>
      <c r="B14" s="3">
        <f>B6+B7+B8+B9+B10+B11+B12+B13</f>
        <v>1.8599999999999997</v>
      </c>
      <c r="C14" s="3">
        <f>C6+C7+C8+C9+C10+C11+C12+C13</f>
        <v>56.899999999999991</v>
      </c>
      <c r="D14" s="3">
        <f>D6+D7+D8+D9+D10+D11+D12+D13</f>
        <v>10720</v>
      </c>
      <c r="E14" s="3">
        <f>E6+E7+E8+E9+E10+E11+E12+E13</f>
        <v>0.46479999999999999</v>
      </c>
      <c r="F14" s="3">
        <f>SUM(F6:F13)</f>
        <v>493488</v>
      </c>
      <c r="G14" s="3">
        <f>SUM(G6:G13)</f>
        <v>24534592</v>
      </c>
      <c r="H14">
        <f>SUM(H6:H13)</f>
        <v>2276.6</v>
      </c>
    </row>
    <row r="15" spans="1:17" x14ac:dyDescent="0.3">
      <c r="A15" s="2" t="s">
        <v>8</v>
      </c>
      <c r="B15" s="2">
        <v>8</v>
      </c>
    </row>
    <row r="16" spans="1:17" x14ac:dyDescent="0.3">
      <c r="A16" s="4" t="s">
        <v>9</v>
      </c>
      <c r="B16" s="4">
        <f>CORREL(A6:A13,B6:B13)</f>
        <v>-0.55585180114658017</v>
      </c>
      <c r="C16" s="4" t="s">
        <v>10</v>
      </c>
      <c r="D16" s="4">
        <f>ABS(B16)*SQRT((B15-2)/(1-B16^2))</f>
        <v>1.6378969580891594</v>
      </c>
      <c r="E16" s="4" t="s">
        <v>11</v>
      </c>
      <c r="F16" s="4">
        <f>_xlfn.T.INV.2T(0.05,B15-2)</f>
        <v>2.4469118511449697</v>
      </c>
    </row>
    <row r="21" spans="1:5" x14ac:dyDescent="0.3">
      <c r="A21" t="s">
        <v>12</v>
      </c>
    </row>
    <row r="22" spans="1:5" x14ac:dyDescent="0.3">
      <c r="A22" s="3">
        <f>B15</f>
        <v>8</v>
      </c>
      <c r="B22" s="3">
        <f>A14</f>
        <v>264</v>
      </c>
      <c r="D22" s="3">
        <f>B14</f>
        <v>1.8599999999999997</v>
      </c>
    </row>
    <row r="23" spans="1:5" x14ac:dyDescent="0.3">
      <c r="A23" s="3">
        <f>A14</f>
        <v>264</v>
      </c>
      <c r="B23" s="3">
        <f>D14</f>
        <v>10720</v>
      </c>
      <c r="D23" s="3">
        <f>C14</f>
        <v>56.899999999999991</v>
      </c>
    </row>
    <row r="25" spans="1:5" x14ac:dyDescent="0.3">
      <c r="A25">
        <f t="array" ref="A25:B26">MINVERSE(A22:B23)</f>
        <v>0.66733067729083639</v>
      </c>
      <c r="B25">
        <v>-1.6434262948207164E-2</v>
      </c>
      <c r="C25" s="4" t="s">
        <v>13</v>
      </c>
      <c r="D25" s="4">
        <f t="array" ref="D25:D26">MMULT(A25:B26,D22:D23)</f>
        <v>0.30612549800796796</v>
      </c>
    </row>
    <row r="26" spans="1:5" x14ac:dyDescent="0.3">
      <c r="A26">
        <v>-1.6434262948207164E-2</v>
      </c>
      <c r="B26">
        <v>4.9800796812748981E-4</v>
      </c>
      <c r="C26" s="4" t="s">
        <v>14</v>
      </c>
      <c r="D26" s="4">
        <v>-2.2310756972111524E-3</v>
      </c>
    </row>
    <row r="27" spans="1:5" x14ac:dyDescent="0.3">
      <c r="A27" s="1" t="s">
        <v>17</v>
      </c>
      <c r="D27" s="1" t="s">
        <v>18</v>
      </c>
    </row>
    <row r="28" spans="1:5" x14ac:dyDescent="0.3">
      <c r="A28" s="1" t="s">
        <v>16</v>
      </c>
      <c r="B28" s="1" t="s">
        <v>4</v>
      </c>
      <c r="D28" s="1" t="s">
        <v>3</v>
      </c>
      <c r="E28" s="1" t="s">
        <v>15</v>
      </c>
    </row>
    <row r="29" spans="1:5" x14ac:dyDescent="0.3">
      <c r="A29">
        <f>1/A6</f>
        <v>0.1</v>
      </c>
      <c r="B29">
        <f>B6</f>
        <v>0.35</v>
      </c>
      <c r="D29">
        <f>A6</f>
        <v>10</v>
      </c>
      <c r="E29">
        <f>1/B6</f>
        <v>2.8571428571428572</v>
      </c>
    </row>
    <row r="30" spans="1:5" x14ac:dyDescent="0.3">
      <c r="A30">
        <f>1/A7</f>
        <v>5.5555555555555552E-2</v>
      </c>
      <c r="B30">
        <f>B7</f>
        <v>0.3</v>
      </c>
      <c r="D30">
        <f>A7</f>
        <v>18</v>
      </c>
      <c r="E30">
        <f>1/B7</f>
        <v>3.3333333333333335</v>
      </c>
    </row>
    <row r="31" spans="1:5" x14ac:dyDescent="0.3">
      <c r="A31">
        <f>1/A8</f>
        <v>0.05</v>
      </c>
      <c r="B31">
        <f>B8</f>
        <v>0.25</v>
      </c>
      <c r="D31">
        <f>A8</f>
        <v>20</v>
      </c>
      <c r="E31">
        <f>1/B8</f>
        <v>4</v>
      </c>
    </row>
    <row r="32" spans="1:5" x14ac:dyDescent="0.3">
      <c r="A32">
        <f>1/A9</f>
        <v>3.3333333333333333E-2</v>
      </c>
      <c r="B32">
        <f>B9</f>
        <v>0.18</v>
      </c>
      <c r="D32">
        <f>A9</f>
        <v>30</v>
      </c>
      <c r="E32">
        <f>1/B9</f>
        <v>5.5555555555555554</v>
      </c>
    </row>
    <row r="33" spans="1:5" x14ac:dyDescent="0.3">
      <c r="A33">
        <f>1/A10</f>
        <v>2.7777777777777776E-2</v>
      </c>
      <c r="B33">
        <f>B10</f>
        <v>0.15</v>
      </c>
      <c r="D33">
        <f>A10</f>
        <v>36</v>
      </c>
      <c r="E33">
        <f>1/B10</f>
        <v>6.666666666666667</v>
      </c>
    </row>
    <row r="34" spans="1:5" x14ac:dyDescent="0.3">
      <c r="A34">
        <f>1/A11</f>
        <v>2.5000000000000001E-2</v>
      </c>
      <c r="B34">
        <f>B11</f>
        <v>0.18</v>
      </c>
      <c r="D34">
        <f>A11</f>
        <v>40</v>
      </c>
      <c r="E34">
        <f>1/B11</f>
        <v>5.5555555555555554</v>
      </c>
    </row>
    <row r="35" spans="1:5" x14ac:dyDescent="0.3">
      <c r="A35">
        <f t="shared" ref="A35:A36" si="6">1/A12</f>
        <v>0.02</v>
      </c>
      <c r="B35">
        <f t="shared" ref="B35:B36" si="7">B12</f>
        <v>0.2</v>
      </c>
      <c r="D35">
        <f t="shared" ref="D35:D36" si="8">A12</f>
        <v>50</v>
      </c>
      <c r="E35">
        <f t="shared" ref="E35:E36" si="9">1/B12</f>
        <v>5</v>
      </c>
    </row>
    <row r="36" spans="1:5" x14ac:dyDescent="0.3">
      <c r="A36">
        <f t="shared" si="6"/>
        <v>1.6666666666666666E-2</v>
      </c>
      <c r="B36">
        <f t="shared" si="7"/>
        <v>0.25</v>
      </c>
      <c r="D36">
        <f t="shared" si="8"/>
        <v>60</v>
      </c>
      <c r="E36">
        <f t="shared" si="9"/>
        <v>4</v>
      </c>
    </row>
    <row r="39" spans="1:5" x14ac:dyDescent="0.3">
      <c r="A39" s="13" t="s">
        <v>23</v>
      </c>
      <c r="B39" s="13"/>
      <c r="C39" s="13"/>
      <c r="D39" s="13"/>
      <c r="E39" s="13"/>
    </row>
    <row r="40" spans="1:5" x14ac:dyDescent="0.3">
      <c r="A40" s="11">
        <f>B15</f>
        <v>8</v>
      </c>
      <c r="B40" s="11">
        <f>A14</f>
        <v>264</v>
      </c>
      <c r="C40" s="11">
        <f>D14</f>
        <v>10720</v>
      </c>
      <c r="E40" s="11">
        <f>B14</f>
        <v>1.8599999999999997</v>
      </c>
    </row>
    <row r="41" spans="1:5" x14ac:dyDescent="0.3">
      <c r="A41" s="11">
        <f>A14</f>
        <v>264</v>
      </c>
      <c r="B41" s="11">
        <f>D14</f>
        <v>10720</v>
      </c>
      <c r="C41" s="11">
        <f>F14</f>
        <v>493488</v>
      </c>
      <c r="E41" s="11">
        <f>C14</f>
        <v>56.899999999999991</v>
      </c>
    </row>
    <row r="42" spans="1:5" x14ac:dyDescent="0.3">
      <c r="A42" s="11">
        <f>D14</f>
        <v>10720</v>
      </c>
      <c r="B42" s="11">
        <f>F14</f>
        <v>493488</v>
      </c>
      <c r="C42" s="11">
        <f>G14</f>
        <v>24534592</v>
      </c>
      <c r="E42" s="11">
        <f>H14</f>
        <v>2276.6</v>
      </c>
    </row>
    <row r="44" spans="1:5" x14ac:dyDescent="0.3">
      <c r="A44" s="11">
        <f t="array" ref="A44:C46">MINVERSE(A40:C42)</f>
        <v>2.7145769769381909</v>
      </c>
      <c r="B44" s="11">
        <v>-0.16539902631750994</v>
      </c>
      <c r="C44" s="11">
        <v>2.1407394712982357E-3</v>
      </c>
      <c r="D44" s="12" t="s">
        <v>13</v>
      </c>
      <c r="E44" s="11">
        <f t="array" ref="E44:E46">MMULT(A44:C46,E40:E42)</f>
        <v>0.51151605999628291</v>
      </c>
    </row>
    <row r="45" spans="1:5" x14ac:dyDescent="0.3">
      <c r="A45" s="11">
        <v>-0.16539902631750975</v>
      </c>
      <c r="B45" s="11">
        <v>1.133720241654082E-2</v>
      </c>
      <c r="C45" s="11">
        <v>-1.5576765181219202E-4</v>
      </c>
      <c r="D45" s="12" t="s">
        <v>14</v>
      </c>
      <c r="E45" s="11">
        <v>-1.7176007565031792E-2</v>
      </c>
    </row>
    <row r="46" spans="1:5" x14ac:dyDescent="0.3">
      <c r="A46" s="11">
        <v>2.1407394712982327E-3</v>
      </c>
      <c r="B46" s="11">
        <v>-1.5576765181219194E-4</v>
      </c>
      <c r="C46" s="11">
        <v>2.2385022675403745E-6</v>
      </c>
      <c r="D46" s="12" t="s">
        <v>24</v>
      </c>
      <c r="E46" s="11">
        <v>2.1477029078340818E-4</v>
      </c>
    </row>
    <row r="48" spans="1:5" x14ac:dyDescent="0.3">
      <c r="A48" s="14" t="s">
        <v>22</v>
      </c>
      <c r="B48" s="14"/>
      <c r="C48" s="14"/>
    </row>
  </sheetData>
  <mergeCells count="2">
    <mergeCell ref="A39:E39"/>
    <mergeCell ref="A48:C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Казанцева</dc:creator>
  <cp:lastModifiedBy>USER PC</cp:lastModifiedBy>
  <dcterms:created xsi:type="dcterms:W3CDTF">2015-06-05T18:19:34Z</dcterms:created>
  <dcterms:modified xsi:type="dcterms:W3CDTF">2024-11-25T16:22:44Z</dcterms:modified>
</cp:coreProperties>
</file>