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orahzweig/Downloads/"/>
    </mc:Choice>
  </mc:AlternateContent>
  <xr:revisionPtr revIDLastSave="0" documentId="8_{C4BF545F-A6E1-D44B-9745-11192B56B7D1}" xr6:coauthVersionLast="47" xr6:coauthVersionMax="47" xr10:uidLastSave="{00000000-0000-0000-0000-000000000000}"/>
  <bookViews>
    <workbookView xWindow="500" yWindow="1000" windowWidth="26440" windowHeight="14480" xr2:uid="{00000000-000D-0000-FFFF-FFFF00000000}"/>
  </bookViews>
  <sheets>
    <sheet name="Crowdfunding" sheetId="1" r:id="rId1"/>
    <sheet name="Pivot Table #1" sheetId="2" r:id="rId2"/>
    <sheet name="Pivot Table #2" sheetId="4" r:id="rId3"/>
    <sheet name="Pivot Table #3" sheetId="8" r:id="rId4"/>
    <sheet name="Goal Sheet" sheetId="10" r:id="rId5"/>
    <sheet name="Backers Sheet" sheetId="11" r:id="rId6"/>
  </sheets>
  <definedNames>
    <definedName name="_xlchart.v1.0" hidden="1">'Backers Sheet'!$A$2:$A$1001</definedName>
    <definedName name="_xlchart.v1.1" hidden="1">'Backers Sheet'!$B$1</definedName>
    <definedName name="_xlchart.v1.10" hidden="1">'Backers Sheet'!$D$2:$D$566</definedName>
    <definedName name="_xlchart.v1.11" hidden="1">'Backers Sheet'!$A$2:$A$1001</definedName>
    <definedName name="_xlchart.v1.12" hidden="1">'Backers Sheet'!$B$1</definedName>
    <definedName name="_xlchart.v1.13" hidden="1">'Backers Sheet'!$B$2:$B$1001</definedName>
    <definedName name="_xlchart.v1.14" hidden="1">'Backers Sheet'!$A$2:$A$1001</definedName>
    <definedName name="_xlchart.v1.15" hidden="1">'Backers Sheet'!$B$1</definedName>
    <definedName name="_xlchart.v1.16" hidden="1">'Backers Sheet'!$B$2:$B$1001</definedName>
    <definedName name="_xlchart.v1.17" hidden="1">'Backers Sheet'!$D$1</definedName>
    <definedName name="_xlchart.v1.18" hidden="1">'Backers Sheet'!$D$2:$D$566</definedName>
    <definedName name="_xlchart.v1.19" hidden="1">'Backers Sheet'!$B$1</definedName>
    <definedName name="_xlchart.v1.2" hidden="1">'Backers Sheet'!$B$2:$B$1001</definedName>
    <definedName name="_xlchart.v1.20" hidden="1">'Backers Sheet'!$B$2:$B$566</definedName>
    <definedName name="_xlchart.v1.21" hidden="1">'Backers Sheet'!$A$2:$A$1001</definedName>
    <definedName name="_xlchart.v1.22" hidden="1">'Backers Sheet'!$B$1</definedName>
    <definedName name="_xlchart.v1.23" hidden="1">'Backers Sheet'!$B$2:$B$1001</definedName>
    <definedName name="_xlchart.v1.24" hidden="1">'Backers Sheet'!$A$1</definedName>
    <definedName name="_xlchart.v1.25" hidden="1">'Backers Sheet'!$A$2:$A$1001</definedName>
    <definedName name="_xlchart.v1.26" hidden="1">'Backers Sheet'!$B$1</definedName>
    <definedName name="_xlchart.v1.27" hidden="1">'Backers Sheet'!$B$2:$B$1001</definedName>
    <definedName name="_xlchart.v1.28" hidden="1">'Backers Sheet'!$D$1</definedName>
    <definedName name="_xlchart.v1.29" hidden="1">'Backers Sheet'!$D$2:$D$566</definedName>
    <definedName name="_xlchart.v1.3" hidden="1">'Backers Sheet'!$A$2:$A$1001</definedName>
    <definedName name="_xlchart.v1.30" hidden="1">'Backers Sheet'!$D$1</definedName>
    <definedName name="_xlchart.v1.31" hidden="1">'Backers Sheet'!$D$2:$D$566</definedName>
    <definedName name="_xlchart.v1.32" hidden="1">'Backers Sheet'!$D$1</definedName>
    <definedName name="_xlchart.v1.33" hidden="1">'Backers Sheet'!$D$2:$D$566</definedName>
    <definedName name="_xlchart.v1.34" hidden="1">'Backers Sheet'!$B$1</definedName>
    <definedName name="_xlchart.v1.35" hidden="1">'Backers Sheet'!$B$2:$B$566</definedName>
    <definedName name="_xlchart.v1.36" hidden="1">'Backers Sheet'!$A$2:$A$1001</definedName>
    <definedName name="_xlchart.v1.37" hidden="1">'Backers Sheet'!$B$1</definedName>
    <definedName name="_xlchart.v1.38" hidden="1">'Backers Sheet'!$B$2:$B$1001</definedName>
    <definedName name="_xlchart.v1.39" hidden="1">'Backers Sheet'!$A$2:$A$566</definedName>
    <definedName name="_xlchart.v1.4" hidden="1">'Backers Sheet'!$B$1</definedName>
    <definedName name="_xlchart.v1.40" hidden="1">'Backers Sheet'!$B$1</definedName>
    <definedName name="_xlchart.v1.41" hidden="1">'Backers Sheet'!$B$2:$B$566</definedName>
    <definedName name="_xlchart.v1.42" hidden="1">'Backers Sheet'!$A$2:$A$566</definedName>
    <definedName name="_xlchart.v1.43" hidden="1">'Backers Sheet'!$B$1</definedName>
    <definedName name="_xlchart.v1.44" hidden="1">'Backers Sheet'!$B$2:$B$566</definedName>
    <definedName name="_xlchart.v1.5" hidden="1">'Backers Sheet'!$B$2:$B$1001</definedName>
    <definedName name="_xlchart.v1.6" hidden="1">'Backers Sheet'!$A$2:$A$1001</definedName>
    <definedName name="_xlchart.v1.7" hidden="1">'Backers Sheet'!$B$1</definedName>
    <definedName name="_xlchart.v1.8" hidden="1">'Backers Sheet'!$B$2:$B$1001</definedName>
    <definedName name="_xlchart.v1.9" hidden="1">'Backers Sheet'!$D$1</definedName>
  </definedNames>
  <calcPr calcId="191029"/>
  <pivotCaches>
    <pivotCache cacheId="35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1" l="1"/>
  <c r="G7" i="11"/>
  <c r="H6" i="11"/>
  <c r="G6" i="11"/>
  <c r="H5" i="11"/>
  <c r="G5" i="11"/>
  <c r="H4" i="11"/>
  <c r="G4" i="11"/>
  <c r="H3" i="11"/>
  <c r="G3" i="11"/>
  <c r="H2" i="11"/>
  <c r="G2" i="11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2" i="10"/>
  <c r="D3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10" l="1"/>
  <c r="E9" i="10"/>
  <c r="G9" i="10" s="1"/>
  <c r="E10" i="10"/>
  <c r="F10" i="10" s="1"/>
  <c r="E7" i="10"/>
  <c r="F7" i="10" s="1"/>
  <c r="H10" i="10"/>
  <c r="G10" i="10"/>
  <c r="G7" i="10"/>
  <c r="G8" i="10"/>
  <c r="H8" i="10"/>
  <c r="E2" i="10"/>
  <c r="G2" i="10" s="1"/>
  <c r="E6" i="10"/>
  <c r="F6" i="10" s="1"/>
  <c r="E13" i="10"/>
  <c r="H13" i="10" s="1"/>
  <c r="E5" i="10"/>
  <c r="F5" i="10" s="1"/>
  <c r="E12" i="10"/>
  <c r="G12" i="10" s="1"/>
  <c r="E4" i="10"/>
  <c r="G4" i="10" s="1"/>
  <c r="F8" i="10"/>
  <c r="E11" i="10"/>
  <c r="G11" i="10" s="1"/>
  <c r="E3" i="10"/>
  <c r="H3" i="10" s="1"/>
  <c r="F9" i="10" l="1"/>
  <c r="H9" i="10"/>
  <c r="F13" i="10"/>
  <c r="H7" i="10"/>
  <c r="H11" i="10"/>
  <c r="H6" i="10"/>
  <c r="G13" i="10"/>
  <c r="G3" i="10"/>
  <c r="G6" i="10"/>
  <c r="F11" i="10"/>
  <c r="H5" i="10"/>
  <c r="F3" i="10"/>
  <c r="F2" i="10"/>
  <c r="H2" i="10"/>
  <c r="H4" i="10"/>
  <c r="G5" i="10"/>
  <c r="F12" i="10"/>
  <c r="F4" i="10"/>
  <c r="H12" i="10"/>
</calcChain>
</file>

<file path=xl/sharedStrings.xml><?xml version="1.0" encoding="utf-8"?>
<sst xmlns="http://schemas.openxmlformats.org/spreadsheetml/2006/main" count="9065" uniqueCount="2115">
  <si>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</si>
  <si>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</si>
  <si>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</si>
  <si>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</si>
  <si>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</si>
  <si>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</si>
  <si>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</si>
  <si>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</si>
  <si>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</si>
  <si>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</si>
  <si>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</si>
  <si>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</si>
  <si>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</si>
  <si>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</si>
  <si>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</si>
  <si>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</si>
  <si>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</si>
  <si>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</si>
  <si>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</si>
  <si>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</si>
  <si>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</si>
  <si>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</si>
  <si>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</si>
  <si>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</si>
  <si>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</si>
  <si>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</si>
  <si>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</si>
  <si>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</si>
  <si>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</si>
  <si>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</si>
  <si>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</si>
  <si>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</si>
  <si>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</si>
  <si>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</si>
  <si>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</si>
  <si>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</si>
  <si>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</si>
  <si>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</si>
  <si>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</si>
  <si>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</si>
  <si>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</si>
  <si>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</si>
  <si>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</si>
  <si>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</si>
  <si>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</si>
  <si>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</si>
  <si>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</si>
  <si>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</si>
  <si>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</si>
  <si>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</si>
  <si>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</si>
  <si>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</si>
  <si>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</si>
  <si>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</si>
  <si>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</si>
  <si>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</si>
  <si>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</si>
  <si>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</si>
  <si>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</si>
  <si>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</si>
  <si>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</si>
  <si>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</si>
  <si>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</si>
  <si>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</si>
  <si>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</si>
  <si>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</si>
  <si>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</si>
  <si>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</si>
  <si>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</si>
  <si>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</si>
  <si>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</si>
  <si>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</si>
  <si>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</si>
  <si>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</si>
  <si>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</si>
  <si>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</si>
  <si>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</si>
  <si>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</si>
  <si>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</si>
  <si>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</si>
  <si>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</si>
  <si>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</si>
  <si>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</si>
  <si>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</si>
  <si>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</si>
  <si>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</si>
  <si>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</si>
  <si>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</si>
  <si>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</si>
  <si>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</si>
  <si>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</si>
  <si>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</si>
  <si>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</si>
  <si>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</si>
  <si>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</si>
  <si>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</si>
  <si>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</si>
  <si>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</si>
  <si>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</si>
  <si>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</si>
  <si>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</si>
  <si>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</si>
  <si>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</si>
  <si>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</si>
  <si>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</si>
  <si>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</si>
  <si>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</si>
  <si>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</si>
  <si>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</si>
  <si>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</si>
  <si>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</si>
  <si>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</si>
  <si>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</si>
  <si>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</si>
  <si>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</si>
  <si>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</si>
  <si>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</si>
  <si>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</si>
  <si>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</si>
  <si>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</si>
  <si>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</si>
  <si>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</si>
  <si>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</si>
  <si>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</si>
  <si>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</si>
  <si>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</si>
  <si>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</si>
  <si>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</si>
  <si>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</si>
  <si>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</si>
  <si>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</si>
  <si>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</si>
  <si>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</si>
  <si>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</si>
  <si>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</si>
  <si>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</si>
  <si>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</si>
  <si>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</si>
  <si>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</si>
  <si>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</si>
  <si>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</si>
  <si>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</si>
  <si>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</si>
  <si>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</si>
  <si>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</si>
  <si>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</si>
  <si>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</si>
  <si>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</si>
  <si>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</si>
  <si>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</si>
  <si>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</si>
  <si>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</si>
  <si>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</si>
  <si>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</si>
  <si>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</si>
  <si>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</si>
  <si>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</si>
  <si>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</si>
  <si>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</si>
  <si>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</si>
  <si>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</si>
  <si>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</si>
  <si>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</si>
  <si>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</si>
  <si>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</si>
  <si>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</si>
  <si>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</si>
  <si>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</si>
  <si>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</si>
  <si>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</si>
  <si>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</si>
  <si>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</si>
  <si>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</si>
  <si>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</si>
  <si>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</si>
  <si>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</si>
  <si>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</si>
  <si>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</si>
  <si>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</si>
  <si>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</si>
  <si>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</si>
  <si>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</si>
  <si>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</si>
  <si>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</si>
  <si>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</si>
  <si>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</si>
  <si>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</si>
  <si>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</si>
  <si>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</si>
  <si>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</si>
  <si>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</si>
  <si>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</si>
  <si>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</si>
  <si>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</si>
  <si>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</si>
  <si>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</si>
  <si>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</si>
  <si>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</si>
  <si>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</si>
  <si>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</si>
  <si>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</si>
  <si>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</si>
  <si>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</si>
  <si>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</si>
  <si>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</si>
  <si>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</si>
  <si>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</si>
  <si>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</si>
  <si>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</si>
  <si>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</si>
  <si>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</si>
  <si>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</si>
  <si>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</si>
  <si>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</si>
  <si>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</si>
  <si>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</si>
  <si>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</si>
  <si>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</si>
  <si>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</si>
  <si>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</si>
  <si>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</si>
  <si>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</si>
  <si>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</si>
  <si>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</si>
  <si>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</si>
  <si>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</si>
  <si>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</si>
  <si>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</si>
  <si>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</si>
  <si>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</si>
  <si>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</si>
  <si>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</si>
  <si>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</si>
  <si>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</si>
  <si>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</si>
  <si>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</si>
  <si>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</si>
  <si>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</si>
  <si>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</si>
  <si>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</si>
  <si>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</si>
  <si>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</si>
  <si>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</si>
  <si>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</si>
  <si>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</si>
  <si>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</si>
  <si>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</si>
  <si>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</si>
  <si>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</si>
  <si>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</si>
  <si>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</si>
  <si>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</si>
  <si>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</si>
  <si>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</si>
  <si>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</si>
  <si>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</si>
  <si>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</si>
  <si>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</si>
  <si>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</si>
  <si>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</si>
  <si>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</si>
  <si>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</si>
  <si>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</si>
  <si>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</si>
  <si>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</si>
  <si>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</si>
  <si>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</si>
  <si>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</si>
  <si>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</si>
  <si>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</si>
  <si>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</si>
  <si>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</si>
  <si>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</si>
  <si>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</si>
  <si>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</si>
  <si>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</si>
  <si>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</si>
  <si>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</si>
  <si>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</si>
  <si>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</si>
  <si>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</si>
  <si>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</si>
  <si>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</si>
  <si>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</si>
  <si>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</si>
  <si>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</si>
  <si>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</si>
  <si>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</si>
  <si>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</si>
  <si>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</si>
  <si>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</si>
  <si>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</si>
  <si>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</si>
  <si>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</si>
  <si>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</si>
  <si>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</si>
  <si>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</si>
  <si>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</si>
  <si>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</si>
  <si>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</si>
  <si>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</si>
  <si>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</si>
  <si>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</si>
  <si>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</si>
  <si>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</si>
  <si>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</si>
  <si>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</si>
  <si>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</si>
  <si>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</si>
  <si>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</si>
  <si>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</si>
  <si>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</si>
  <si>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</si>
  <si>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</si>
  <si>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</si>
  <si>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</si>
  <si>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</si>
  <si>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</si>
  <si>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</si>
  <si>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</si>
  <si>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</si>
  <si>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</si>
  <si>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</si>
  <si>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</si>
  <si>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</si>
  <si>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</si>
  <si>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</si>
  <si>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</si>
  <si>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</si>
  <si>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</si>
  <si>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</si>
  <si>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</si>
  <si>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</si>
  <si>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</si>
  <si>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</si>
  <si>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</si>
  <si>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</si>
  <si>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</si>
  <si>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</si>
  <si>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</si>
  <si>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</si>
  <si>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</si>
  <si>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</si>
  <si>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</si>
  <si>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</si>
  <si>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</si>
  <si>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</si>
  <si>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</si>
  <si>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</si>
  <si>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</si>
  <si>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</si>
  <si>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</si>
  <si>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</si>
  <si>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</si>
  <si>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</si>
  <si>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</si>
  <si>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</si>
  <si>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</si>
  <si>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</si>
  <si>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</si>
  <si>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</si>
  <si>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</si>
  <si>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</si>
  <si>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</si>
  <si>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</si>
  <si>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</si>
  <si>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</si>
  <si>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</si>
  <si>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</si>
  <si>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</si>
  <si>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</si>
  <si>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</si>
  <si>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</si>
  <si>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</si>
  <si>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</si>
  <si>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</si>
  <si>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</si>
  <si>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</si>
  <si>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</si>
  <si>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</si>
  <si>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</si>
  <si>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</si>
  <si>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</si>
  <si>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</si>
  <si>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</si>
  <si>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</si>
  <si>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</si>
  <si>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</si>
  <si>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</si>
  <si>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</si>
  <si>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</si>
  <si>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</si>
  <si>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</si>
  <si>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</si>
  <si>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</si>
  <si>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</si>
  <si>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</si>
  <si>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</si>
  <si>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</si>
  <si>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</si>
  <si>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</si>
  <si>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</si>
  <si>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</si>
  <si>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</si>
  <si>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</si>
  <si>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</si>
  <si>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</si>
  <si>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</si>
  <si>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</si>
  <si>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</si>
  <si>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</si>
  <si>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</si>
  <si>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</si>
  <si>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</si>
  <si>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</si>
  <si>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</si>
  <si>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</si>
  <si>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</si>
  <si>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</si>
  <si>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</si>
  <si>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</si>
  <si>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</si>
  <si>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</si>
  <si>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</si>
  <si>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</si>
  <si>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</si>
  <si>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</si>
  <si>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</si>
  <si>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</si>
  <si>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</si>
  <si>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</si>
  <si>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</si>
  <si>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</si>
  <si>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</si>
  <si>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</si>
  <si>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</si>
  <si>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</si>
  <si>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</si>
  <si>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</si>
  <si>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</si>
  <si>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</si>
  <si>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</si>
  <si>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</si>
  <si>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</si>
  <si>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</si>
  <si>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</si>
  <si>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</si>
  <si>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</si>
  <si>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</si>
  <si>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</si>
  <si>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</si>
  <si>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</si>
  <si>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</si>
  <si>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</si>
  <si>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</si>
  <si>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</si>
  <si>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</si>
  <si>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</si>
  <si>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</si>
  <si>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</si>
  <si>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</si>
  <si>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</si>
  <si>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</si>
  <si>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</si>
  <si>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</si>
  <si>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</si>
  <si>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</si>
  <si>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</si>
  <si>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</si>
  <si>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</si>
  <si>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</si>
  <si>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</si>
  <si>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</si>
  <si>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</si>
  <si>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</si>
  <si>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</si>
  <si>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</si>
  <si>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</si>
  <si>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</si>
  <si>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</si>
  <si>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</si>
  <si>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</si>
  <si>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</si>
  <si>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</si>
  <si>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</si>
  <si>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</si>
  <si>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</si>
  <si>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</si>
  <si>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</si>
  <si>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</si>
  <si>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</si>
  <si>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</si>
  <si>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</si>
  <si>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</si>
  <si>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</si>
  <si>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</si>
  <si>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</si>
  <si>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</si>
  <si>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</si>
  <si>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</si>
  <si>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</si>
  <si>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</si>
  <si>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</si>
  <si>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</si>
  <si>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</si>
  <si>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</si>
  <si>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</si>
  <si>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</si>
  <si>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</si>
  <si>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</si>
  <si>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</si>
  <si>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</si>
  <si>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</si>
  <si>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</si>
  <si>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</si>
  <si>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</si>
  <si>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</si>
  <si>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</si>
  <si>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</si>
  <si>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</si>
  <si>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</si>
  <si>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</si>
  <si>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</si>
  <si>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</si>
  <si>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</si>
  <si>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</si>
  <si>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</si>
  <si>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</si>
  <si>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</si>
  <si>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</si>
  <si>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</si>
  <si>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</si>
  <si>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</si>
  <si>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</si>
  <si>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</si>
  <si>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</si>
  <si>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</si>
  <si>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</si>
  <si>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</si>
  <si>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</si>
  <si>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</si>
  <si>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</si>
  <si>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</si>
  <si>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</si>
  <si>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</si>
  <si>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</si>
  <si>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</si>
  <si>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</si>
  <si>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</si>
  <si>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</si>
  <si>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</si>
  <si>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</si>
  <si>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</si>
  <si>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</si>
  <si>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</si>
  <si>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</si>
  <si>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</si>
  <si>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</si>
  <si>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</si>
  <si>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</si>
  <si>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</si>
  <si>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</si>
  <si>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</si>
  <si>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</si>
  <si>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</si>
  <si>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</si>
  <si>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</si>
  <si>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</si>
  <si>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</si>
  <si>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</si>
  <si>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</si>
  <si>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</si>
  <si>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</si>
  <si>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</si>
  <si>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</si>
  <si>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</si>
  <si>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</si>
  <si>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</si>
  <si>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</si>
  <si>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</si>
  <si>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</si>
  <si>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</si>
  <si>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</si>
  <si>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</si>
  <si>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</si>
  <si>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</si>
  <si>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</si>
  <si>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</si>
  <si>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</si>
  <si>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</si>
  <si>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</si>
  <si>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</si>
  <si>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</si>
  <si>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</si>
  <si>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</si>
  <si>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</si>
  <si>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</si>
  <si>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</si>
  <si>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</si>
  <si>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</si>
  <si>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</si>
  <si>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</si>
  <si>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</si>
  <si>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</si>
  <si>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</si>
  <si>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</si>
  <si>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</si>
  <si>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</si>
  <si>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</si>
  <si>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</si>
  <si>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</si>
  <si>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</si>
  <si>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</si>
  <si>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</si>
  <si>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</si>
  <si>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</si>
  <si>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</si>
  <si>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</si>
  <si>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</si>
  <si>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</si>
  <si>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</si>
  <si>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</si>
  <si>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</si>
  <si>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</si>
  <si>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</si>
  <si>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</si>
  <si>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</si>
  <si>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</si>
  <si>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</si>
  <si>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</si>
  <si>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</si>
  <si>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</si>
  <si>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</si>
  <si>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</si>
  <si>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</si>
  <si>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</si>
  <si>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</si>
  <si>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</si>
  <si>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</si>
  <si>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</si>
  <si>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</si>
  <si>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</si>
  <si>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</si>
  <si>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</si>
  <si>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</si>
  <si>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</si>
  <si>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</si>
  <si>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</si>
  <si>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</si>
  <si>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</si>
  <si>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</si>
  <si>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</si>
  <si>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</si>
  <si>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</si>
  <si>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</si>
  <si>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</si>
  <si>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</si>
  <si>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</si>
  <si>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</si>
  <si>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</si>
  <si>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</si>
  <si>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</si>
  <si>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</si>
  <si>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</si>
  <si>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</si>
  <si>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</si>
  <si>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</si>
  <si>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</si>
  <si>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</si>
  <si>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</si>
  <si>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</si>
  <si>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</si>
  <si>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</si>
  <si>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</si>
  <si>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</si>
  <si>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</si>
  <si>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</si>
  <si>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</si>
  <si>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</si>
  <si>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</si>
  <si>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</si>
  <si>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</si>
  <si>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</si>
  <si>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</si>
  <si>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</si>
  <si>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</si>
  <si>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</si>
  <si>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</si>
  <si>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</si>
  <si>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</si>
  <si>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</si>
  <si>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</si>
  <si>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</si>
  <si>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</si>
  <si>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</si>
  <si>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</si>
  <si>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</si>
  <si>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</si>
  <si>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</si>
  <si>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</si>
  <si>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</si>
  <si>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</si>
  <si>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</si>
  <si>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</si>
  <si>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</si>
  <si>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</si>
  <si>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</si>
  <si>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</si>
  <si>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</si>
  <si>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</si>
  <si>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</si>
  <si>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</si>
  <si>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</si>
  <si>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</si>
  <si>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</si>
  <si>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</si>
  <si>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</si>
  <si>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</si>
  <si>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</si>
  <si>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</si>
  <si>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</si>
  <si>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</si>
  <si>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</si>
  <si>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</si>
  <si>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</si>
  <si>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</si>
  <si>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</si>
  <si>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</si>
  <si>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</si>
  <si>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</si>
  <si>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</si>
  <si>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</si>
  <si>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</si>
  <si>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</si>
  <si>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</si>
  <si>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</si>
  <si>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</si>
  <si>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</si>
  <si>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</si>
  <si>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</si>
  <si>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</si>
  <si>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</si>
  <si>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</si>
  <si>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</si>
  <si>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</si>
  <si>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</si>
  <si>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</si>
  <si>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</si>
  <si>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</si>
  <si>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</si>
  <si>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</si>
  <si>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</si>
  <si>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</si>
  <si>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</si>
  <si>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</si>
  <si>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</si>
  <si>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</si>
  <si>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</si>
  <si>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</si>
  <si>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</si>
  <si>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</si>
  <si>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</si>
  <si>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</si>
  <si>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</si>
  <si>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</si>
  <si>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</si>
  <si>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</si>
  <si>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</si>
  <si>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</si>
  <si>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</si>
  <si>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</si>
  <si>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</si>
  <si>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</si>
  <si>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</si>
  <si>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</si>
  <si>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</si>
  <si>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</si>
  <si>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</si>
  <si>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</si>
  <si>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</si>
  <si>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</si>
  <si>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</si>
  <si>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</si>
  <si>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</si>
  <si>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</si>
  <si>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</si>
  <si>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</si>
  <si>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</si>
  <si>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</si>
  <si>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</si>
  <si>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</si>
  <si>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</si>
  <si>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</si>
  <si>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</si>
  <si>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</si>
  <si>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</si>
  <si>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</si>
  <si>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</si>
  <si>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</si>
  <si>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</si>
  <si>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</si>
  <si>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</si>
  <si>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</si>
  <si>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</si>
  <si>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</si>
  <si>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</si>
  <si>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</si>
  <si>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</si>
  <si>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</si>
  <si>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</si>
  <si>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</si>
  <si>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</si>
  <si>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</si>
  <si>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</si>
  <si>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</si>
  <si>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</si>
  <si>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</si>
  <si>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</si>
  <si>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</si>
  <si>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</si>
  <si>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</si>
  <si>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</si>
  <si>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</si>
  <si>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</si>
  <si>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</si>
  <si>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</si>
  <si>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</si>
  <si>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</si>
  <si>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</si>
  <si>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</si>
  <si>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</si>
  <si>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</si>
  <si>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</si>
  <si>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</si>
  <si>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</si>
  <si>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</si>
  <si>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</si>
  <si>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</si>
  <si>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</si>
  <si>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</si>
  <si>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</si>
  <si>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</si>
  <si>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</si>
  <si>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</si>
  <si>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</si>
  <si>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</si>
  <si>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</si>
  <si>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</si>
  <si>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</si>
  <si>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</si>
  <si>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</si>
  <si>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</si>
  <si>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</si>
  <si>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</si>
  <si>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</si>
  <si>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</si>
  <si>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</si>
  <si>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</si>
  <si>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</si>
  <si>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</si>
  <si>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</si>
  <si>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</si>
  <si>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</si>
  <si>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</si>
  <si>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</si>
  <si>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</si>
  <si>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</si>
  <si>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</si>
  <si>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</si>
  <si>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</si>
  <si>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</si>
  <si>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</si>
  <si>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</si>
  <si>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</si>
  <si>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</si>
  <si>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</si>
  <si>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</si>
  <si>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</si>
  <si>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</si>
  <si>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</si>
  <si>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</si>
  <si>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</si>
  <si>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</si>
  <si>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</si>
  <si>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</si>
  <si>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</si>
  <si>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</si>
  <si>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</si>
  <si>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</si>
  <si>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</si>
  <si>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</si>
  <si>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</si>
  <si>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</si>
  <si>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</si>
  <si>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</si>
  <si>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</si>
  <si>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</si>
  <si>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</si>
  <si>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</si>
  <si>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</si>
  <si>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</si>
  <si>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</si>
  <si>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</si>
  <si>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</si>
  <si>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</si>
  <si>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</si>
  <si>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</si>
  <si>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</si>
  <si>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</si>
  <si>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</si>
  <si>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</si>
  <si>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</si>
  <si>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</si>
  <si>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</si>
  <si>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</si>
  <si>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</si>
  <si>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</si>
  <si>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</si>
  <si>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</si>
  <si>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</si>
  <si>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</si>
  <si>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</si>
  <si>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</si>
  <si>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</si>
  <si>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</si>
  <si>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</si>
  <si>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</si>
  <si>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</si>
  <si>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</si>
  <si>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</si>
  <si>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</si>
  <si>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</si>
  <si>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</si>
  <si>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</si>
  <si>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</si>
  <si>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</si>
  <si>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</si>
  <si>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</si>
  <si>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</si>
  <si>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</si>
  <si>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</si>
  <si>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</si>
  <si>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</si>
  <si>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</si>
  <si>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</si>
  <si>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</si>
  <si>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</si>
  <si>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</si>
  <si>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</si>
  <si>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</si>
  <si>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</si>
  <si>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</si>
  <si>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</si>
  <si>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</si>
  <si>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</si>
  <si>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</si>
  <si>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</si>
  <si>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</si>
  <si>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</si>
  <si>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</si>
  <si>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</si>
  <si>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</si>
  <si>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</si>
  <si>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</si>
  <si>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</si>
  <si>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</si>
  <si>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</si>
  <si>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</si>
  <si>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</si>
  <si>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</si>
  <si>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</si>
  <si>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</si>
  <si>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</si>
  <si>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</si>
  <si>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</si>
  <si>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</si>
  <si>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</si>
  <si>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</si>
  <si>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</si>
  <si>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</si>
  <si>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</si>
  <si>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</si>
  <si>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</si>
  <si>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</si>
  <si>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</si>
  <si>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</si>
  <si>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</si>
  <si>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</si>
  <si>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</si>
  <si>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</si>
  <si>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</si>
  <si>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</si>
  <si>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</si>
  <si>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</si>
  <si>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</si>
  <si>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</si>
  <si>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</si>
  <si>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</si>
  <si>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</si>
  <si>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</si>
  <si>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</si>
  <si>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</si>
  <si>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</si>
  <si>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</si>
  <si>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</si>
  <si>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</si>
  <si>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</si>
  <si>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</si>
  <si>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</si>
  <si>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</si>
  <si>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</si>
  <si>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</si>
  <si>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</si>
  <si>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</si>
  <si>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</si>
  <si>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</si>
  <si>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</si>
  <si>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</si>
  <si>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</si>
  <si>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</si>
  <si>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</si>
  <si>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</si>
  <si>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</si>
  <si>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</si>
  <si>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</si>
  <si>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</si>
  <si>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</si>
  <si>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</si>
  <si>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</si>
  <si>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</si>
  <si>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</si>
  <si>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</si>
  <si>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</si>
  <si>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</si>
  <si>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</si>
  <si>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</si>
  <si>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</si>
  <si>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</si>
  <si>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</si>
  <si>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</si>
  <si>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</si>
  <si>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</si>
  <si>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</si>
  <si>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</si>
  <si>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</si>
  <si>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</si>
  <si>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</si>
  <si>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</si>
  <si>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</si>
  <si>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</si>
  <si>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</si>
  <si>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</si>
  <si>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</si>
  <si>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</si>
  <si>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</si>
  <si>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</si>
  <si>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</si>
  <si>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</si>
  <si>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</si>
  <si>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</si>
  <si>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</si>
  <si>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</si>
  <si>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</si>
  <si>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</si>
  <si>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</si>
  <si>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</si>
  <si>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</si>
  <si>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</si>
  <si>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</si>
  <si>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</si>
  <si>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</si>
  <si>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</si>
  <si>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</si>
  <si>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</si>
  <si>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</si>
  <si>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</si>
  <si>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</si>
  <si>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</si>
  <si>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</si>
  <si>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</si>
  <si>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</si>
  <si>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</si>
  <si>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</si>
  <si>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</si>
  <si>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</si>
  <si>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</si>
  <si>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</si>
  <si>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</si>
  <si>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</si>
  <si>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</si>
  <si>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</si>
  <si>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</si>
  <si>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</si>
  <si>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</si>
  <si>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</si>
  <si>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</si>
  <si>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</si>
  <si>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</si>
  <si>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</si>
  <si>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</si>
  <si>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</si>
  <si>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</si>
  <si>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</si>
  <si>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</si>
  <si>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</si>
  <si>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</si>
  <si>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</si>
  <si>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</si>
  <si>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</si>
  <si>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</si>
  <si>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</si>
  <si>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</si>
  <si>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</si>
  <si>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</si>
  <si>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</si>
  <si>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</si>
  <si>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</si>
  <si>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</si>
  <si>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</si>
  <si>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</si>
  <si>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</si>
  <si>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</si>
  <si>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</si>
  <si>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</si>
  <si>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</si>
  <si>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</si>
  <si>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</si>
  <si>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</si>
  <si>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</si>
  <si>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</si>
  <si>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</si>
  <si>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</si>
  <si>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</si>
  <si>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</si>
  <si>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</si>
  <si>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</si>
  <si>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</si>
  <si>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</si>
  <si>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</si>
  <si>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</si>
  <si>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</si>
  <si>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</si>
  <si>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</si>
  <si>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</si>
  <si>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</si>
  <si>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</si>
  <si>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</si>
  <si>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</si>
  <si>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</si>
  <si>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</si>
  <si>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</si>
  <si>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</si>
  <si>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</si>
  <si>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</si>
  <si>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</si>
  <si>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</si>
  <si>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</si>
  <si>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</si>
  <si>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</si>
  <si>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</si>
  <si>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</si>
  <si>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</si>
  <si>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</si>
  <si>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</si>
  <si>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</si>
  <si>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</si>
  <si>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</si>
  <si>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</si>
  <si>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</si>
  <si>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</si>
  <si>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</si>
  <si>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</si>
  <si>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</si>
  <si>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</si>
  <si>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</si>
  <si>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</si>
  <si>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</si>
  <si>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</si>
  <si>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</si>
  <si>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</si>
  <si>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</si>
  <si>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</si>
  <si>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</si>
  <si>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</si>
  <si>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</si>
  <si>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</si>
  <si>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</si>
  <si>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</si>
  <si>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</si>
  <si>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</si>
  <si>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</si>
  <si>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</si>
  <si>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</si>
  <si>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</si>
  <si>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</si>
  <si>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</si>
  <si>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</si>
  <si>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</si>
  <si>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</si>
  <si>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</si>
  <si>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</si>
  <si>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</si>
  <si>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</si>
  <si>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</si>
  <si>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</si>
  <si>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</si>
  <si>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</si>
  <si>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</si>
  <si>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</si>
  <si>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</si>
  <si>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</si>
  <si>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</si>
  <si>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</si>
  <si>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</si>
  <si>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</si>
  <si>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</si>
  <si>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</si>
  <si>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</si>
  <si>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</si>
  <si>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</si>
  <si>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</si>
  <si>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</si>
  <si>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</si>
  <si>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</si>
  <si>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</si>
  <si>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</si>
  <si>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</si>
  <si>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</si>
  <si>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</si>
  <si>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</si>
  <si>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</si>
  <si>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</si>
  <si>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</si>
  <si>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</si>
  <si>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</si>
  <si>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</si>
  <si>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</si>
  <si>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</si>
  <si>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</si>
  <si>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</si>
  <si>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</si>
  <si>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</si>
  <si>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</si>
  <si>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</si>
  <si>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</si>
  <si>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</si>
  <si>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</si>
  <si>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</si>
  <si>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</si>
  <si>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</si>
  <si>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</si>
  <si>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</si>
  <si>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</si>
  <si>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</si>
  <si>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</si>
  <si>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</si>
  <si>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</si>
  <si>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</si>
  <si>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</si>
  <si>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</si>
  <si>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</si>
  <si>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</si>
  <si>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</si>
  <si>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</si>
  <si>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</si>
  <si>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</si>
  <si>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</si>
  <si>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</si>
  <si>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</si>
  <si>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</si>
  <si>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</si>
  <si>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</si>
  <si>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</si>
  <si>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</si>
  <si>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</si>
  <si>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</si>
  <si>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</si>
  <si>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</si>
  <si>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</si>
  <si>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</si>
  <si>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</si>
  <si>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</si>
  <si>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</si>
  <si>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</si>
  <si>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</si>
  <si>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</si>
  <si>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</si>
  <si>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</si>
  <si>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</si>
  <si>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</si>
  <si>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</si>
  <si>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</si>
  <si>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</si>
  <si>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</si>
  <si>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</si>
  <si>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</si>
  <si>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</si>
  <si>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</si>
  <si>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</si>
  <si>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</si>
  <si>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</si>
  <si>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</si>
  <si>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</si>
  <si>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</si>
  <si>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</si>
  <si>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</si>
  <si>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</si>
  <si>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</si>
  <si>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</si>
  <si>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</si>
  <si>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</si>
  <si>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</si>
  <si>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</si>
  <si>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</si>
  <si>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</si>
  <si>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</si>
  <si>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</si>
  <si>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</si>
  <si>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</si>
  <si>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</si>
  <si>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</si>
  <si>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</si>
  <si>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</si>
  <si>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</si>
  <si>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</si>
  <si>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</si>
  <si>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</si>
  <si>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</si>
  <si>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</si>
  <si>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</si>
  <si>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</si>
  <si>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</si>
  <si>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</si>
  <si>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</si>
  <si>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</si>
  <si>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</si>
  <si>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</si>
  <si>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</si>
  <si>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</si>
  <si>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</si>
  <si>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</si>
  <si>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</si>
  <si>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</si>
  <si>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</si>
  <si>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</si>
  <si>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</si>
  <si>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</si>
  <si>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</si>
  <si>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</si>
  <si>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</si>
  <si>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</si>
  <si>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</si>
  <si>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</si>
  <si>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</si>
  <si>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</si>
  <si>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</si>
  <si>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</si>
  <si>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</si>
  <si>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</si>
  <si>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</si>
  <si>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</si>
  <si>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</si>
  <si>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</si>
  <si>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</si>
  <si>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</si>
  <si>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</si>
  <si>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</si>
  <si>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</si>
  <si>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</si>
  <si>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</si>
  <si>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</si>
  <si>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</si>
  <si>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</si>
  <si>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</si>
  <si>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</si>
  <si>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</si>
  <si>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</si>
  <si>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</si>
  <si>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</si>
  <si>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</si>
  <si>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</si>
  <si>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</si>
  <si>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</si>
  <si>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</si>
  <si>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</si>
  <si>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</si>
  <si>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</si>
  <si>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</si>
  <si>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</si>
  <si>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</si>
  <si>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</si>
  <si>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</si>
  <si>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</si>
  <si>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</si>
  <si>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</si>
  <si>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</si>
  <si>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</si>
  <si>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</si>
  <si>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</si>
  <si>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</si>
  <si>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</si>
  <si>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</si>
  <si>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</si>
  <si>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</si>
  <si>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</si>
  <si>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</si>
  <si>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</si>
  <si>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</si>
  <si>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</si>
  <si>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</si>
  <si>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</si>
  <si>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</si>
  <si>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</si>
  <si>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</si>
  <si>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</si>
  <si>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</si>
  <si>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</si>
  <si>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</si>
  <si>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</si>
  <si>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</si>
  <si>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</si>
  <si>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</si>
  <si>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</si>
  <si>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</si>
  <si>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</si>
  <si>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</si>
  <si>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</si>
  <si>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</si>
  <si>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</si>
  <si>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</si>
  <si>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</si>
  <si>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</si>
  <si>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</si>
  <si>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</si>
  <si>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</si>
  <si>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</si>
  <si>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</si>
  <si>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</si>
  <si>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</si>
  <si>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</si>
  <si>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</si>
  <si>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</si>
  <si>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</si>
  <si>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</si>
  <si>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</si>
  <si>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</si>
  <si>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</si>
  <si>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</si>
  <si>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</si>
  <si>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</si>
  <si>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</si>
  <si>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</si>
  <si>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</si>
  <si>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</si>
  <si>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</si>
  <si>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</si>
  <si>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</si>
  <si>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</si>
  <si>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</si>
  <si>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</si>
  <si>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</si>
  <si>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</si>
  <si>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</si>
  <si>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</si>
  <si>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</si>
  <si>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</si>
  <si>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</si>
  <si>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</si>
  <si>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</si>
  <si>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</si>
  <si>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</si>
  <si>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</si>
  <si>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</si>
  <si>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</si>
  <si>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</si>
  <si>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</si>
  <si>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</si>
  <si>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</si>
  <si>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</si>
  <si>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</si>
  <si>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</si>
  <si>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</si>
  <si>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</si>
  <si>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</si>
  <si>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</si>
  <si>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</si>
  <si>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</si>
  <si>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</si>
  <si>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</si>
  <si>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</si>
  <si>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</si>
  <si>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</si>
  <si>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</si>
  <si>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</si>
  <si>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</si>
  <si>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</si>
  <si>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</si>
  <si>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</si>
  <si>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</si>
  <si>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</si>
  <si>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</si>
  <si>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</si>
  <si>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</si>
  <si>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</si>
  <si>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</si>
  <si>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</si>
  <si>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</si>
  <si>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</si>
  <si>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</si>
  <si>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</si>
  <si>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</si>
  <si>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</si>
  <si>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</si>
  <si>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</si>
  <si>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</si>
  <si>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</si>
  <si>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</si>
  <si>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</si>
  <si>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</si>
  <si>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</si>
  <si>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</si>
  <si>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</si>
  <si>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</si>
  <si>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</si>
  <si>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</si>
  <si>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</si>
  <si>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</si>
  <si>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</si>
  <si>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</si>
  <si>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</si>
  <si>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</si>
  <si>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</si>
  <si>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</si>
  <si>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</si>
  <si>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</si>
  <si>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</si>
  <si>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</si>
  <si>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</si>
  <si>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</si>
  <si>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</si>
  <si>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</si>
  <si>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</si>
  <si>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</si>
  <si>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</si>
  <si>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</si>
  <si>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</si>
  <si>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</si>
  <si>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</si>
  <si>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</si>
  <si>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</si>
  <si>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</si>
  <si>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</si>
  <si>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</si>
  <si>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</si>
  <si>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</si>
  <si>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</si>
  <si>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</si>
  <si>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</si>
  <si>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</si>
  <si>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</si>
  <si>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</si>
  <si>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</si>
  <si>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</si>
  <si>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</si>
  <si>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</si>
  <si>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</si>
  <si>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</si>
  <si>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</si>
  <si>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</si>
  <si>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</si>
  <si>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</si>
  <si>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</si>
  <si>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</si>
  <si>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</si>
  <si>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</si>
  <si>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</si>
  <si>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</si>
  <si>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</si>
  <si>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</si>
  <si>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</si>
  <si>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</si>
  <si>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</si>
  <si>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</si>
  <si>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</si>
  <si>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</si>
  <si>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</si>
  <si>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</si>
  <si>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</si>
  <si>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</si>
  <si>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</si>
  <si>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</si>
  <si>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</si>
  <si>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</si>
  <si>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</si>
  <si>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</si>
  <si>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</si>
  <si>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</si>
  <si>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</si>
  <si>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</si>
  <si>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</si>
  <si>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</si>
  <si>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</si>
  <si>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</si>
  <si>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</si>
  <si>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</si>
  <si>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</si>
  <si>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</si>
  <si>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</si>
  <si>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</si>
  <si>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</si>
  <si>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</si>
  <si>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</si>
  <si>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</si>
  <si>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</si>
  <si>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</si>
  <si>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</si>
  <si>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</si>
  <si>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</si>
  <si>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</si>
  <si>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</si>
  <si>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</si>
  <si>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</si>
  <si>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</si>
  <si>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</si>
  <si>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</si>
  <si>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</si>
  <si>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</si>
  <si>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</si>
  <si>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</si>
  <si>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</si>
  <si>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</si>
  <si>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</si>
  <si>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</si>
  <si>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</si>
  <si>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</si>
  <si>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</si>
  <si>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</si>
  <si>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</si>
  <si>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</si>
  <si>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</si>
  <si>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</si>
  <si>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</si>
  <si>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</si>
  <si>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</si>
  <si>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</si>
  <si>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</si>
  <si>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</si>
  <si>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</si>
  <si>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</si>
  <si>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</si>
  <si>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</si>
  <si>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</si>
  <si>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</si>
  <si>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</si>
  <si>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</si>
  <si>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</si>
  <si>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</si>
  <si>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</si>
  <si>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</si>
  <si>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</si>
  <si>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</si>
  <si>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</si>
  <si>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</si>
  <si>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</si>
  <si>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</si>
  <si>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</si>
  <si>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</si>
  <si>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</si>
  <si>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</si>
  <si>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</si>
  <si>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</si>
  <si>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</si>
  <si>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</si>
  <si>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</si>
  <si>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</si>
  <si>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</si>
  <si>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</si>
  <si>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</si>
  <si>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</si>
  <si>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</si>
  <si>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</si>
  <si>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</si>
  <si>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</si>
  <si>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</si>
  <si>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</si>
  <si>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</si>
  <si>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</si>
  <si>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</si>
  <si>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</si>
  <si>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</si>
  <si>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</si>
  <si>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</si>
  <si>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</si>
  <si>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</si>
  <si>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</si>
  <si>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</si>
  <si>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</si>
  <si>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</si>
  <si>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</si>
  <si>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</si>
  <si>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</si>
  <si>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</si>
  <si>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</si>
  <si>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</si>
  <si>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</si>
  <si>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</si>
  <si>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</si>
  <si>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</si>
  <si>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</si>
  <si>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</si>
  <si>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</si>
  <si>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</si>
  <si>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</si>
  <si>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</si>
  <si>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</si>
  <si>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</si>
  <si>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</si>
  <si>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</si>
  <si>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</si>
  <si>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</si>
  <si>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</si>
  <si>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</si>
  <si>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</si>
  <si>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</si>
  <si>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</si>
  <si>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</si>
  <si>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</si>
  <si>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</si>
  <si>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</si>
  <si>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</si>
  <si>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</si>
  <si>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</si>
  <si>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</si>
  <si>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</si>
  <si>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</si>
  <si>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</si>
  <si>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</si>
  <si>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</si>
  <si>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</si>
  <si>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</si>
  <si>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</si>
  <si>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</si>
  <si>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</si>
  <si>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</si>
  <si>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</si>
  <si>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</si>
  <si>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</si>
  <si>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</si>
  <si>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</si>
  <si>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</si>
  <si>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</si>
  <si>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</si>
  <si>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</si>
  <si>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</si>
  <si>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</si>
  <si>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</si>
  <si>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</si>
  <si>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</si>
  <si>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</si>
  <si>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</si>
  <si>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</si>
  <si>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</si>
  <si>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</si>
  <si>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</si>
  <si>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</si>
  <si>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</si>
  <si>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</si>
  <si>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</si>
  <si>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</si>
  <si>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</si>
  <si>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</si>
  <si>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</si>
  <si>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</si>
  <si>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</si>
  <si>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</si>
  <si>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</si>
  <si>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</si>
  <si>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</si>
  <si>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</si>
  <si>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</si>
  <si>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</si>
  <si>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</si>
  <si>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</si>
  <si>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</si>
  <si>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</si>
  <si>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</si>
  <si>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</si>
  <si>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</si>
  <si>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</si>
  <si>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</si>
  <si>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</si>
  <si>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</si>
  <si>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</si>
  <si>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</si>
  <si>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</si>
  <si>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</si>
  <si>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</si>
  <si>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</si>
  <si>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</si>
  <si>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</si>
  <si>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</si>
  <si>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</si>
  <si>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</si>
  <si>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</si>
  <si>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</si>
  <si>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</si>
  <si>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</si>
  <si>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</si>
  <si>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</si>
  <si>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</si>
  <si>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</si>
  <si>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</si>
  <si>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</si>
  <si>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</si>
  <si>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</si>
  <si>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</si>
  <si>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</si>
  <si>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</si>
  <si>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</si>
  <si>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</si>
  <si>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</si>
  <si>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</si>
  <si>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</si>
  <si>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</si>
  <si>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</si>
  <si>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</si>
  <si>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</si>
  <si>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</si>
  <si>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</si>
  <si>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</si>
  <si>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</si>
  <si>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</si>
  <si>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</si>
  <si>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</si>
  <si>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</si>
  <si>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</si>
  <si>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</si>
  <si>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</si>
  <si>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</si>
  <si>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</si>
  <si>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</si>
  <si>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</si>
  <si>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</si>
  <si>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</si>
  <si>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</si>
  <si>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</si>
  <si>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</si>
  <si>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</si>
  <si>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</si>
  <si>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</si>
  <si>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</si>
  <si>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</si>
  <si>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</si>
  <si>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</si>
  <si>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</si>
  <si>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</si>
  <si>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</si>
  <si>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</si>
  <si>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</si>
  <si>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</si>
  <si>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</si>
  <si>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</si>
  <si>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</si>
  <si>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</si>
  <si>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</si>
  <si>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</si>
  <si>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</si>
  <si>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</si>
  <si>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</si>
  <si>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</si>
  <si>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</si>
  <si>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</si>
  <si>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</si>
  <si>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</si>
  <si>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</si>
  <si>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</si>
  <si>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</si>
  <si>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</si>
  <si>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</si>
  <si>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</si>
  <si>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</si>
  <si>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</si>
  <si>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</si>
  <si>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</si>
  <si>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</si>
  <si>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</si>
  <si>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</si>
  <si>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</si>
  <si>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</si>
  <si>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</si>
  <si>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</si>
  <si>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</si>
  <si>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</si>
  <si>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</si>
  <si>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</si>
  <si>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</si>
  <si>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</si>
  <si>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</si>
  <si>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</si>
  <si>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</si>
  <si>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</si>
  <si>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</si>
  <si>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</si>
  <si>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</si>
  <si>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</si>
  <si>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</si>
  <si>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</si>
  <si>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</si>
  <si>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</si>
  <si>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</si>
  <si>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</si>
  <si>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</si>
  <si>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</si>
  <si>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</si>
  <si>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</si>
  <si>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</si>
  <si>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</si>
  <si>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</si>
  <si>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</si>
  <si>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</si>
  <si>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</si>
  <si>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</si>
  <si>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</si>
  <si>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</si>
  <si>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</si>
  <si>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</si>
  <si>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</si>
  <si>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</si>
  <si>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</si>
  <si>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</si>
  <si>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</si>
  <si>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</si>
  <si>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</si>
  <si>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</si>
  <si>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</si>
  <si>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</si>
  <si>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</si>
  <si>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</si>
  <si>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</si>
  <si>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</si>
  <si>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</si>
  <si>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</si>
  <si>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</si>
  <si>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</si>
  <si>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</si>
  <si>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</si>
  <si>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</si>
  <si>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</si>
  <si>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</si>
  <si>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</si>
  <si>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</si>
  <si>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</si>
  <si>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</si>
  <si>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</si>
  <si>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</si>
  <si>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</si>
  <si>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</si>
  <si>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</si>
  <si>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</si>
  <si>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</si>
  <si>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</si>
  <si>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</si>
  <si>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</si>
  <si>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</si>
  <si>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</si>
  <si>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</si>
  <si>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</si>
  <si>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</si>
  <si>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</si>
  <si>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</si>
  <si>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</si>
  <si>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</si>
  <si>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</si>
  <si>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</si>
  <si>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</si>
  <si>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</si>
  <si>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</si>
  <si>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</si>
  <si>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</si>
  <si>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</si>
  <si>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</si>
  <si>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</si>
  <si>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</si>
  <si>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</si>
  <si>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</si>
  <si>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</si>
  <si>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</si>
  <si>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</si>
  <si>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</si>
  <si>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</si>
  <si>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</si>
  <si>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</si>
  <si>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</si>
  <si>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</si>
  <si>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</si>
  <si>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</si>
  <si>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</si>
  <si>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</si>
  <si>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</si>
  <si>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</si>
  <si>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</si>
  <si>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</si>
  <si>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</si>
  <si>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</si>
  <si>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</si>
  <si>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</si>
  <si>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</si>
  <si>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</si>
  <si>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</si>
  <si>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</si>
  <si>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</si>
  <si>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</si>
  <si>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</si>
  <si>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</si>
  <si>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</si>
  <si>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</si>
  <si>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</si>
  <si>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</si>
  <si>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</si>
  <si>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</si>
  <si>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</si>
  <si>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</si>
  <si>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</si>
  <si>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</si>
  <si>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</si>
  <si>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</si>
  <si>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</si>
  <si>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</si>
  <si>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</si>
  <si>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</si>
  <si>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</si>
  <si>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</si>
  <si>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</si>
  <si>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</si>
  <si>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</si>
  <si>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</si>
  <si>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</si>
  <si>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</si>
  <si>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</si>
  <si>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</si>
  <si>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</si>
  <si>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</si>
  <si>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</si>
  <si>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</si>
  <si>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</si>
  <si>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</si>
  <si>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</si>
  <si>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</si>
  <si>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</si>
  <si>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</si>
  <si>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</si>
  <si>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</si>
  <si>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</si>
  <si>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</si>
  <si>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</si>
  <si>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</si>
  <si>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</si>
  <si>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</si>
  <si>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</si>
  <si>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</si>
  <si>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</si>
  <si>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</si>
  <si>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</si>
  <si>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</si>
  <si>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</si>
  <si>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</si>
  <si>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</si>
  <si>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</si>
  <si>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</si>
  <si>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</si>
  <si>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</si>
  <si>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</si>
  <si>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</si>
  <si>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</si>
  <si>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</si>
  <si>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</si>
  <si>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</si>
  <si>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</si>
  <si>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</si>
  <si>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</si>
  <si>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</si>
  <si>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</si>
  <si>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</si>
  <si>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</si>
  <si>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</si>
  <si>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</si>
  <si>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</si>
  <si>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</si>
  <si>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</si>
  <si>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</si>
  <si>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</si>
  <si>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</si>
  <si>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</si>
  <si>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</si>
  <si>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</si>
  <si>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</si>
  <si>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</si>
  <si>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</si>
  <si>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</si>
  <si>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</si>
  <si>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</si>
  <si>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</si>
  <si>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</si>
  <si>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</si>
  <si>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</si>
  <si>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500000</t>
  </si>
  <si>
    <t>Number Canceled</t>
  </si>
  <si>
    <t>Successful Campaings</t>
  </si>
  <si>
    <t>Unsuccessful 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</si>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</sst>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/>
    </dxf>
    <dxf>
      <alignment horizontal="right"/>
    </dxf>
    <dxf>
      <alignment vertical="botto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[Module1ExcelFiles.xlsx]Pivot Table #1!PivotTable1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7-634D-9183-461AEF7BF5F5}"/>
            </c:ext>
          </c:extLst>
        </c:ser>
        <c:ser>
          <c:idx val="1"/>
          <c:order val="1"/>
          <c:tx>
            <c:strRef>
              <c:f>'Pivot Table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7-634D-9183-461AEF7BF5F5}"/>
            </c:ext>
          </c:extLst>
        </c:ser>
        <c:ser>
          <c:idx val="2"/>
          <c:order val="2"/>
          <c:tx>
            <c:strRef>
              <c:f>'Pivot Table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7-634D-9183-461AEF7BF5F5}"/>
            </c:ext>
          </c:extLst>
        </c:ser>
        <c:ser>
          <c:idx val="3"/>
          <c:order val="3"/>
          <c:tx>
            <c:strRef>
              <c:f>'Pivot Table #1'!$E$3:$E$4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7-634D-9183-461AEF7B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821776"/>
        <c:axId val="748054608"/>
      </c:barChart>
      <c:catAx>
        <c:axId val="7478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54608"/>
        <c:crosses val="autoZero"/>
        <c:auto val="1"/>
        <c:lblAlgn val="ctr"/>
        <c:lblOffset val="100"/>
        <c:noMultiLvlLbl val="0"/>
      </c:catAx>
      <c:valAx>
        <c:axId val="7480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[Module1ExcelFiles.xlsx]Pivot Table #2!PivotTable2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E-0446-82C4-F8613DF12DA1}"/>
            </c:ext>
          </c:extLst>
        </c:ser>
        <c:ser>
          <c:idx val="1"/>
          <c:order val="1"/>
          <c:tx>
            <c:strRef>
              <c:f>'Pivot 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E-0446-82C4-F8613DF12DA1}"/>
            </c:ext>
          </c:extLst>
        </c:ser>
        <c:ser>
          <c:idx val="2"/>
          <c:order val="2"/>
          <c:tx>
            <c:strRef>
              <c:f>'Pivot 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E-0446-82C4-F8613DF12DA1}"/>
            </c:ext>
          </c:extLst>
        </c:ser>
        <c:ser>
          <c:idx val="3"/>
          <c:order val="3"/>
          <c:tx>
            <c:strRef>
              <c:f>'Pivot 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E-0446-82C4-F8613DF1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667135"/>
        <c:axId val="1499988111"/>
      </c:barChart>
      <c:catAx>
        <c:axId val="154666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88111"/>
        <c:crosses val="autoZero"/>
        <c:auto val="1"/>
        <c:lblAlgn val="ctr"/>
        <c:lblOffset val="100"/>
        <c:noMultiLvlLbl val="0"/>
      </c:catAx>
      <c:valAx>
        <c:axId val="14999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6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[Module1ExcelFiles.xlsx]Pivot Table #3!PivotTable6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#3'!$B$4:$B$5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#3'!$B$6:$B$19</c:f>
              <c:numCache>
                <c:formatCode>General</c:formatCode>
                <c:ptCount val="13"/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6-424C-AB94-C445EEBEE165}"/>
            </c:ext>
          </c:extLst>
        </c:ser>
        <c:ser>
          <c:idx val="1"/>
          <c:order val="1"/>
          <c:tx>
            <c:strRef>
              <c:f>'Pivot Table #3'!$C$4:$C$5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#3'!$C$6:$C$19</c:f>
              <c:numCache>
                <c:formatCode>General</c:formatCode>
                <c:ptCount val="13"/>
                <c:pt idx="1">
                  <c:v>35</c:v>
                </c:pt>
                <c:pt idx="2">
                  <c:v>28</c:v>
                </c:pt>
                <c:pt idx="3">
                  <c:v>34</c:v>
                </c:pt>
                <c:pt idx="4">
                  <c:v>29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34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6-424C-AB94-C445EEBEE165}"/>
            </c:ext>
          </c:extLst>
        </c:ser>
        <c:ser>
          <c:idx val="2"/>
          <c:order val="2"/>
          <c:tx>
            <c:strRef>
              <c:f>'Pivot Table #3'!$D$4:$D$5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6-424C-AB94-C445EEBEE165}"/>
            </c:ext>
          </c:extLst>
        </c:ser>
        <c:ser>
          <c:idx val="3"/>
          <c:order val="3"/>
          <c:tx>
            <c:strRef>
              <c:f>'Pivot Table #3'!$E$4:$E$5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#3'!$E$6:$E$19</c:f>
              <c:numCache>
                <c:formatCode>General</c:formatCode>
                <c:ptCount val="13"/>
                <c:pt idx="1">
                  <c:v>47</c:v>
                </c:pt>
                <c:pt idx="2">
                  <c:v>45</c:v>
                </c:pt>
                <c:pt idx="3">
                  <c:v>48</c:v>
                </c:pt>
                <c:pt idx="4">
                  <c:v>46</c:v>
                </c:pt>
                <c:pt idx="5">
                  <c:v>46</c:v>
                </c:pt>
                <c:pt idx="6">
                  <c:v>57</c:v>
                </c:pt>
                <c:pt idx="7">
                  <c:v>57</c:v>
                </c:pt>
                <c:pt idx="8">
                  <c:v>40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6-424C-AB94-C445EEBEE165}"/>
            </c:ext>
          </c:extLst>
        </c:ser>
        <c:ser>
          <c:idx val="4"/>
          <c:order val="4"/>
          <c:tx>
            <c:strRef>
              <c:f>'Pivot Table #3'!$F$4:$F$5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6-424C-AB94-C445EEBE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52847"/>
        <c:axId val="1620923167"/>
      </c:lineChart>
      <c:catAx>
        <c:axId val="16208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23167"/>
        <c:crosses val="autoZero"/>
        <c:auto val="1"/>
        <c:lblAlgn val="ctr"/>
        <c:lblOffset val="100"/>
        <c:noMultiLvlLbl val="0"/>
      </c:catAx>
      <c:valAx>
        <c:axId val="16209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Sheet'!$F$1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Sheet'!$A$2:$A$13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'Goal Sheet'!$F$2:$F$13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0-AE40-9A12-87C8CA059800}"/>
            </c:ext>
          </c:extLst>
        </c:ser>
        <c:ser>
          <c:idx val="1"/>
          <c:order val="1"/>
          <c:tx>
            <c:strRef>
              <c:f>'Goal Sheet'!$G$1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Sheet'!$A$2:$A$13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'Goal Sheet'!$G$2:$G$13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0-AE40-9A12-87C8CA059800}"/>
            </c:ext>
          </c:extLst>
        </c:ser>
        <c:ser>
          <c:idx val="2"/>
          <c:order val="2"/>
          <c:tx>
            <c:strRef>
              <c:f>'Goal Sheet'!$H$1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Sheet'!$A$2:$A$13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'Goal Sheet'!$H$2:$H$13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0-AE40-9A12-87C8CA05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781023"/>
        <c:axId val="1395653984"/>
      </c:lineChart>
      <c:catAx>
        <c:axId val="18207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53984"/>
        <c:crosses val="autoZero"/>
        <c:auto val="1"/>
        <c:lblAlgn val="ctr"/>
        <c:lblOffset val="100"/>
        <c:noMultiLvlLbl val="0"/>
      </c:catAx>
      <c:valAx>
        <c:axId val="13956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8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'Backers Sheet'!$B$1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'Backers Sheet'!$B$2:$B$566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8-E14B-B69C-73DAFD38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59231"/>
        <c:axId val="1849160879"/>
      </c:scatterChart>
      <c:valAx>
        <c:axId val="18491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60879"/>
        <c:crosses val="autoZero"/>
        <c:crossBetween val="midCat"/>
      </c:valAx>
      <c:valAx>
        <c:axId val="18491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5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Unsuccessful Backers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'Backers Sheet'!$D$1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'Backers Sheet'!$D$2:$D$566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6-A849-A1CE-B0F1B0EC5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07855"/>
        <c:axId val="1849209503"/>
      </c:scatterChart>
      <c:valAx>
        <c:axId val="18492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09503"/>
        <c:crosses val="autoZero"/>
        <c:crossBetween val="midCat"/>
      </c:valAx>
      <c:valAx>
        <c:axId val="18492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0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31750</xdr:rowOff>
    </xdr:from>
    <xdr:to>
      <xdr:col>12</xdr:col>
      <xdr:colOff>571500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CEE02-A577-D9C2-8247-DEB6326BD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6350</xdr:rowOff>
    </xdr:from>
    <xdr:to>
      <xdr:col>13</xdr:col>
      <xdr:colOff>228600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74183-EFEC-A198-782E-9D77CB5A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4</xdr:row>
      <xdr:rowOff>82550</xdr:rowOff>
    </xdr:from>
    <xdr:to>
      <xdr:col>10</xdr:col>
      <xdr:colOff>939800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21F0A-1A6E-EF6D-7192-D1ACE285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1209708</xdr:colOff>
      <xdr:row>14</xdr:row>
      <xdr:rowOff>58754</xdr:rowOff>
    </xdr:from>
    <xdr:to>
      <xdr:col>7</xdr:col>
      <xdr:colOff>945445</xdr:colOff>
      <xdr:row>27</xdr:row>
      <xdr:rowOff>133671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0D5FB-0F81-B9E2-D89D-6D5607626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21835</xdr:colOff>
      <xdr:row>13</xdr:row>
      <xdr:rowOff>92688</xdr:rowOff>
    </xdr:from>
    <xdr:to>
      <xdr:col>8</xdr:col>
      <xdr:colOff>294105</xdr:colOff>
      <xdr:row>27</xdr:row>
      <xdr:rowOff>28519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63448E-0D9C-1CC6-6F2E-2D4C47B3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590170</xdr:colOff>
      <xdr:row>13</xdr:row>
      <xdr:rowOff>76201</xdr:rowOff>
    </xdr:from>
    <xdr:to>
      <xdr:col>14</xdr:col>
      <xdr:colOff>132970</xdr:colOff>
      <xdr:row>26</xdr:row>
      <xdr:rowOff>177801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26F3E5-63FB-09D1-3B4D-EBECE1DFE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EVORAH ZWEIG" refreshedDate="44908.488562384257" createdVersion="8" refreshedVersion="8" minRefreshableVersion="3" recordCount="1000" xr:uid="{B7CBEEE5-DEFE-0B4C-86A3-CD42E92FD71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EVORAH ZWEIG" refreshedDate="44909.42293148148" createdVersion="8" refreshedVersion="8" minRefreshableVersion="3" recordCount="1001" xr:uid="{71B5510E-3CC6-3541-8817-3145F51E501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1940-01-09T00:00:00" maxDate="1950-01-27T00:00:00" count="880">
        <d v="1945-11-27T00:00:00"/>
        <d v="1944-08-18T00:00:00"/>
        <d v="1943-11-17T00:00:00"/>
        <d v="1949-08-10T00:00:00"/>
        <d v="1949-01-19T00:00:00"/>
        <d v="1942-08-28T00:00:00"/>
        <d v="1947-09-13T00:00:00"/>
        <d v="1945-08-12T00:00:00"/>
        <d v="1940-08-08T00:00:00"/>
        <d v="1943-09-19T00:00:00"/>
        <d v="1940-08-13T00:00:00"/>
        <d v="1940-09-20T00:00:00"/>
        <d v="1949-10-21T00:00:00"/>
        <d v="1946-06-11T00:00:00"/>
        <d v="1942-03-06T00:00:00"/>
        <d v="1949-12-09T00:00:00"/>
        <d v="1944-01-22T00:00:00"/>
        <d v="1941-01-11T00:00:00"/>
        <d v="1948-09-07T00:00:00"/>
        <d v="1949-03-03T00:00:00"/>
        <d v="1944-07-27T00:00:00"/>
        <d v="1941-08-14T00:00:00"/>
        <d v="1948-04-02T00:00:00"/>
        <d v="1949-02-13T00:00:00"/>
        <d v="1944-06-20T00:00:00"/>
        <d v="1941-05-17T00:00:00"/>
        <d v="1948-07-30T00:00:00"/>
        <d v="1945-10-02T00:00:00"/>
        <d v="1940-02-09T00:00:00"/>
        <d v="1948-07-19T00:00:00"/>
        <d v="1949-05-23T00:00:00"/>
        <d v="1946-01-04T00:00:00"/>
        <d v="1948-01-10T00:00:00"/>
        <d v="1944-10-04T00:00:00"/>
        <d v="1947-03-23T00:00:00"/>
        <d v="1949-01-18T00:00:00"/>
        <d v="1941-02-25T00:00:00"/>
        <d v="1949-10-05T00:00:00"/>
        <d v="1940-10-17T00:00:00"/>
        <d v="1943-02-25T00:00:00"/>
        <d v="1940-06-04T00:00:00"/>
        <d v="1942-09-04T00:00:00"/>
        <d v="1941-07-03T00:00:00"/>
        <d v="1944-07-23T00:00:00"/>
        <d v="1949-03-16T00:00:00"/>
        <d v="1946-11-02T00:00:00"/>
        <d v="1940-07-07T00:00:00"/>
        <d v="1944-03-28T00:00:00"/>
        <d v="1945-06-24T00:00:00"/>
        <d v="1949-10-19T00:00:00"/>
        <d v="1943-08-01T00:00:00"/>
        <d v="1942-03-27T00:00:00"/>
        <d v="1940-09-14T00:00:00"/>
        <d v="1944-05-19T00:00:00"/>
        <d v="1948-03-10T00:00:00"/>
        <d v="1948-07-29T00:00:00"/>
        <d v="1945-01-09T00:00:00"/>
        <d v="1947-09-01T00:00:00"/>
        <d v="1945-09-20T00:00:00"/>
        <d v="1947-06-12T00:00:00"/>
        <d v="1942-07-17T00:00:00"/>
        <d v="1941-02-20T00:00:00"/>
        <d v="1945-06-04T00:00:00"/>
        <d v="1947-04-28T00:00:00"/>
        <d v="1948-07-01T00:00:00"/>
        <d v="1941-01-26T00:00:00"/>
        <d v="1945-04-07T00:00:00"/>
        <d v="1940-01-25T00:00:00"/>
        <d v="1947-07-27T00:00:00"/>
        <d v="1940-12-18T00:00:00"/>
        <d v="1940-11-01T00:00:00"/>
        <d v="1949-11-29T00:00:00"/>
        <d v="1945-06-30T00:00:00"/>
        <d v="1946-11-27T00:00:00"/>
        <d v="1946-03-27T00:00:00"/>
        <d v="1948-07-14T00:00:00"/>
        <d v="1945-01-22T00:00:00"/>
        <d v="1940-09-26T00:00:00"/>
        <d v="1948-04-15T00:00:00"/>
        <d v="1948-06-15T00:00:00"/>
        <d v="1947-08-29T00:00:00"/>
        <d v="1947-11-23T00:00:00"/>
        <d v="1949-01-16T00:00:00"/>
        <d v="1946-07-28T00:00:00"/>
        <d v="1942-07-28T00:00:00"/>
        <d v="1941-09-10T00:00:00"/>
        <d v="1945-05-03T00:00:00"/>
        <d v="1941-03-07T00:00:00"/>
        <d v="1945-04-15T00:00:00"/>
        <d v="1940-04-14T00:00:00"/>
        <d v="1946-02-24T00:00:00"/>
        <d v="1946-08-06T00:00:00"/>
        <d v="1940-06-22T00:00:00"/>
        <d v="1942-10-20T00:00:00"/>
        <d v="1949-04-06T00:00:00"/>
        <d v="1949-10-13T00:00:00"/>
        <d v="1941-03-09T00:00:00"/>
        <d v="1945-07-26T00:00:00"/>
        <d v="1944-11-24T00:00:00"/>
        <d v="1941-10-18T00:00:00"/>
        <d v="1945-02-20T00:00:00"/>
        <d v="1948-05-13T00:00:00"/>
        <d v="1940-10-23T00:00:00"/>
        <d v="1947-05-23T00:00:00"/>
        <d v="1943-04-02T00:00:00"/>
        <d v="1949-09-07T00:00:00"/>
        <d v="1948-04-22T00:00:00"/>
        <d v="1942-04-06T00:00:00"/>
        <d v="1944-01-12T00:00:00"/>
        <d v="1948-09-10T00:00:00"/>
        <d v="1942-09-22T00:00:00"/>
        <d v="1944-08-23T00:00:00"/>
        <d v="1947-09-12T00:00:00"/>
        <d v="1949-04-08T00:00:00"/>
        <d v="1947-11-17T00:00:00"/>
        <d v="1945-09-17T00:00:00"/>
        <d v="1941-09-21T00:00:00"/>
        <d v="1944-01-26T00:00:00"/>
        <d v="1944-06-15T00:00:00"/>
        <d v="1945-04-16T00:00:00"/>
        <d v="1944-11-26T00:00:00"/>
        <d v="1945-11-23T00:00:00"/>
        <d v="1949-05-12T00:00:00"/>
        <d v="1948-09-18T00:00:00"/>
        <d v="1946-08-14T00:00:00"/>
        <d v="1940-05-11T00:00:00"/>
        <d v="1940-08-26T00:00:00"/>
        <d v="1945-02-02T00:00:00"/>
        <d v="1941-10-25T00:00:00"/>
        <d v="1943-11-29T00:00:00"/>
        <d v="1948-01-12T00:00:00"/>
        <d v="1941-08-11T00:00:00"/>
        <d v="1941-06-18T00:00:00"/>
        <d v="1943-03-07T00:00:00"/>
        <d v="1944-06-06T00:00:00"/>
        <d v="1940-10-05T00:00:00"/>
        <d v="1942-09-28T00:00:00"/>
        <d v="1945-04-20T00:00:00"/>
        <d v="1948-02-25T00:00:00"/>
        <d v="1945-06-11T00:00:00"/>
        <d v="1940-06-27T00:00:00"/>
        <d v="1949-06-16T00:00:00"/>
        <d v="1944-09-06T00:00:00"/>
        <d v="1941-11-07T00:00:00"/>
        <d v="1946-06-13T00:00:00"/>
        <d v="1947-07-25T00:00:00"/>
        <d v="1943-01-01T00:00:00"/>
        <d v="1948-12-15T00:00:00"/>
        <d v="1944-06-08T00:00:00"/>
        <d v="1947-02-17T00:00:00"/>
        <d v="1942-10-19T00:00:00"/>
        <d v="1946-05-12T00:00:00"/>
        <d v="1940-03-24T00:00:00"/>
        <d v="1949-10-04T00:00:00"/>
        <d v="1943-12-30T00:00:00"/>
        <d v="1945-12-07T00:00:00"/>
        <d v="1949-03-26T00:00:00"/>
        <d v="1949-04-26T00:00:00"/>
        <d v="1945-09-22T00:00:00"/>
        <d v="1948-12-07T00:00:00"/>
        <d v="1947-10-20T00:00:00"/>
        <d v="1947-10-08T00:00:00"/>
        <d v="1947-08-01T00:00:00"/>
        <d v="1940-12-21T00:00:00"/>
        <d v="1943-06-10T00:00:00"/>
        <d v="1949-02-21T00:00:00"/>
        <d v="1942-06-17T00:00:00"/>
        <d v="1947-08-03T00:00:00"/>
        <d v="1944-03-19T00:00:00"/>
        <d v="1944-07-18T00:00:00"/>
        <d v="1943-05-18T00:00:00"/>
        <d v="1945-10-04T00:00:00"/>
        <d v="1946-08-31T00:00:00"/>
        <d v="1946-09-03T00:00:00"/>
        <d v="1940-11-14T00:00:00"/>
        <d v="1947-09-21T00:00:00"/>
        <d v="1943-03-17T00:00:00"/>
        <d v="1940-03-21T00:00:00"/>
        <d v="1947-10-04T00:00:00"/>
        <d v="1949-06-14T00:00:00"/>
        <d v="1940-09-08T00:00:00"/>
        <d v="1949-05-02T00:00:00"/>
        <d v="1948-05-12T00:00:00"/>
        <d v="1944-05-22T00:00:00"/>
        <d v="1943-02-23T00:00:00"/>
        <d v="1944-12-01T00:00:00"/>
        <d v="1946-03-04T00:00:00"/>
        <d v="1943-06-04T00:00:00"/>
        <d v="1949-03-11T00:00:00"/>
        <d v="1944-06-26T00:00:00"/>
        <d v="1948-04-07T00:00:00"/>
        <d v="1945-09-13T00:00:00"/>
        <d v="1948-07-28T00:00:00"/>
        <d v="1947-06-23T00:00:00"/>
        <d v="1940-08-05T00:00:00"/>
        <d v="1945-07-06T00:00:00"/>
        <d v="1944-07-24T00:00:00"/>
        <d v="1941-10-01T00:00:00"/>
        <d v="1947-01-17T00:00:00"/>
        <d v="1941-04-02T00:00:00"/>
        <d v="1948-10-16T00:00:00"/>
        <d v="1940-02-27T00:00:00"/>
        <d v="1948-08-27T00:00:00"/>
        <d v="1947-11-09T00:00:00"/>
        <d v="1946-05-06T00:00:00"/>
        <d v="1947-03-03T00:00:00"/>
        <d v="1943-08-27T00:00:00"/>
        <d v="1949-12-14T00:00:00"/>
        <d v="1940-11-05T00:00:00"/>
        <d v="1940-08-18T00:00:00"/>
        <d v="1949-02-12T00:00:00"/>
        <d v="1941-11-21T00:00:00"/>
        <d v="1949-04-27T00:00:00"/>
        <d v="1941-11-10T00:00:00"/>
        <d v="1942-08-16T00:00:00"/>
        <d v="1941-06-30T00:00:00"/>
        <d v="1942-06-21T00:00:00"/>
        <d v="1944-10-01T00:00:00"/>
        <d v="1946-03-16T00:00:00"/>
        <d v="1944-09-23T00:00:00"/>
        <d v="1944-05-02T00:00:00"/>
        <d v="1940-04-07T00:00:00"/>
        <d v="1945-05-14T00:00:00"/>
        <d v="1947-06-01T00:00:00"/>
        <d v="1949-12-05T00:00:00"/>
        <d v="1943-05-21T00:00:00"/>
        <d v="1946-07-25T00:00:00"/>
        <d v="1941-06-11T00:00:00"/>
        <d v="1947-08-22T00:00:00"/>
        <d v="1947-02-13T00:00:00"/>
        <d v="1949-06-24T00:00:00"/>
        <d v="1944-04-24T00:00:00"/>
        <d v="1947-12-14T00:00:00"/>
        <d v="1945-08-28T00:00:00"/>
        <d v="1944-04-12T00:00:00"/>
        <d v="1947-05-10T00:00:00"/>
        <d v="1948-03-03T00:00:00"/>
        <d v="1944-07-13T00:00:00"/>
        <d v="1944-04-06T00:00:00"/>
        <d v="1943-08-05T00:00:00"/>
        <d v="1946-12-22T00:00:00"/>
        <d v="1944-12-30T00:00:00"/>
        <d v="1945-01-01T00:00:00"/>
        <d v="1942-12-09T00:00:00"/>
        <d v="1943-10-25T00:00:00"/>
        <d v="1941-04-07T00:00:00"/>
        <d v="1947-02-21T00:00:00"/>
        <d v="1941-02-15T00:00:00"/>
        <d v="1946-01-23T00:00:00"/>
        <d v="1943-03-05T00:00:00"/>
        <d v="1946-12-08T00:00:00"/>
        <d v="1942-12-08T00:00:00"/>
        <d v="1940-08-24T00:00:00"/>
        <d v="1941-04-04T00:00:00"/>
        <d v="1940-01-09T00:00:00"/>
        <d v="1943-02-12T00:00:00"/>
        <d v="1946-01-02T00:00:00"/>
        <d v="1944-11-06T00:00:00"/>
        <d v="1942-10-24T00:00:00"/>
        <d v="1942-10-04T00:00:00"/>
        <d v="1949-01-30T00:00:00"/>
        <d v="1940-12-01T00:00:00"/>
        <d v="1945-12-06T00:00:00"/>
        <d v="1949-07-09T00:00:00"/>
        <d v="1947-09-17T00:00:00"/>
        <d v="1947-11-06T00:00:00"/>
        <d v="1949-04-05T00:00:00"/>
        <d v="1942-04-19T00:00:00"/>
        <d v="1940-07-18T00:00:00"/>
        <d v="1942-11-26T00:00:00"/>
        <d v="1948-09-02T00:00:00"/>
        <d v="1947-11-21T00:00:00"/>
        <d v="1942-03-11T00:00:00"/>
        <d v="1946-05-30T00:00:00"/>
        <d v="1942-05-01T00:00:00"/>
        <d v="1946-09-10T00:00:00"/>
        <d v="1946-11-23T00:00:00"/>
        <d v="1945-04-27T00:00:00"/>
        <d v="1942-03-14T00:00:00"/>
        <d v="1945-08-02T00:00:00"/>
        <d v="1943-05-10T00:00:00"/>
        <d v="1941-10-14T00:00:00"/>
        <d v="1942-03-16T00:00:00"/>
        <d v="1940-10-04T00:00:00"/>
        <d v="1948-10-25T00:00:00"/>
        <d v="1943-10-15T00:00:00"/>
        <d v="1949-01-27T00:00:00"/>
        <d v="1944-01-14T00:00:00"/>
        <d v="1946-02-25T00:00:00"/>
        <d v="1946-03-03T00:00:00"/>
        <d v="1947-08-30T00:00:00"/>
        <d v="1945-02-25T00:00:00"/>
        <d v="1948-09-01T00:00:00"/>
        <d v="1946-01-06T00:00:00"/>
        <d v="1946-08-07T00:00:00"/>
        <d v="1946-03-19T00:00:00"/>
        <d v="1947-07-14T00:00:00"/>
        <d v="1942-06-06T00:00:00"/>
        <d v="1941-04-17T00:00:00"/>
        <d v="1941-09-20T00:00:00"/>
        <d v="1940-04-08T00:00:00"/>
        <d v="1942-02-26T00:00:00"/>
        <d v="1944-05-23T00:00:00"/>
        <d v="1949-11-18T00:00:00"/>
        <d v="1947-05-14T00:00:00"/>
        <d v="1944-02-14T00:00:00"/>
        <d v="1940-08-11T00:00:00"/>
        <d v="1941-05-09T00:00:00"/>
        <d v="1941-03-31T00:00:00"/>
        <d v="1940-11-24T00:00:00"/>
        <d v="1944-03-26T00:00:00"/>
        <d v="1945-06-20T00:00:00"/>
        <d v="1945-12-25T00:00:00"/>
        <d v="1949-08-27T00:00:00"/>
        <d v="1948-11-29T00:00:00"/>
        <d v="1946-12-12T00:00:00"/>
        <d v="1947-12-08T00:00:00"/>
        <d v="1941-12-18T00:00:00"/>
        <d v="1943-03-28T00:00:00"/>
        <d v="1948-11-19T00:00:00"/>
        <d v="1949-11-14T00:00:00"/>
        <d v="1940-12-14T00:00:00"/>
        <d v="1949-11-10T00:00:00"/>
        <d v="1941-10-04T00:00:00"/>
        <d v="1947-08-02T00:00:00"/>
        <d v="1941-12-11T00:00:00"/>
        <d v="1945-08-27T00:00:00"/>
        <d v="1943-07-20T00:00:00"/>
        <d v="1943-11-19T00:00:00"/>
        <d v="1948-01-22T00:00:00"/>
        <d v="1945-07-08T00:00:00"/>
        <d v="1947-08-24T00:00:00"/>
        <d v="1945-02-10T00:00:00"/>
        <d v="1947-02-16T00:00:00"/>
        <d v="1945-05-19T00:00:00"/>
        <d v="1945-08-23T00:00:00"/>
        <d v="1945-11-06T00:00:00"/>
        <d v="1949-07-04T00:00:00"/>
        <d v="1943-09-03T00:00:00"/>
        <d v="1947-01-22T00:00:00"/>
        <d v="1942-01-13T00:00:00"/>
        <d v="1945-09-02T00:00:00"/>
        <d v="1948-08-09T00:00:00"/>
        <d v="1941-08-26T00:00:00"/>
        <d v="1940-12-31T00:00:00"/>
        <d v="1947-10-07T00:00:00"/>
        <d v="1941-12-26T00:00:00"/>
        <d v="1948-03-04T00:00:00"/>
        <d v="1946-12-29T00:00:00"/>
        <d v="1941-01-02T00:00:00"/>
        <d v="1944-10-17T00:00:00"/>
        <d v="1940-10-12T00:00:00"/>
        <d v="1943-02-03T00:00:00"/>
        <d v="1949-04-14T00:00:00"/>
        <d v="1945-02-07T00:00:00"/>
        <d v="1945-01-07T00:00:00"/>
        <d v="1947-08-17T00:00:00"/>
        <d v="1949-01-10T00:00:00"/>
        <d v="1945-10-15T00:00:00"/>
        <d v="1944-07-05T00:00:00"/>
        <d v="1948-05-20T00:00:00"/>
        <d v="1941-10-26T00:00:00"/>
        <d v="1943-06-23T00:00:00"/>
        <d v="1945-06-07T00:00:00"/>
        <d v="1947-10-16T00:00:00"/>
        <d v="1947-02-10T00:00:00"/>
        <d v="1949-03-28T00:00:00"/>
        <d v="1940-06-25T00:00:00"/>
        <d v="1942-06-12T00:00:00"/>
        <d v="1942-01-03T00:00:00"/>
        <d v="1940-10-27T00:00:00"/>
        <d v="1943-09-13T00:00:00"/>
        <d v="1941-01-05T00:00:00"/>
        <d v="1947-07-17T00:00:00"/>
        <d v="1943-07-29T00:00:00"/>
        <d v="1941-12-07T00:00:00"/>
        <d v="1948-10-04T00:00:00"/>
        <d v="1943-05-23T00:00:00"/>
        <d v="1948-05-07T00:00:00"/>
        <d v="1941-02-01T00:00:00"/>
        <d v="1943-08-16T00:00:00"/>
        <d v="1949-10-26T00:00:00"/>
        <d v="1942-01-05T00:00:00"/>
        <d v="1947-11-14T00:00:00"/>
        <d v="1948-06-03T00:00:00"/>
        <d v="1943-01-30T00:00:00"/>
        <d v="1949-10-12T00:00:00"/>
        <d v="1946-06-20T00:00:00"/>
        <d v="1947-04-18T00:00:00"/>
        <d v="1947-05-29T00:00:00"/>
        <d v="1944-01-03T00:00:00"/>
        <d v="1948-11-26T00:00:00"/>
        <d v="1940-04-19T00:00:00"/>
        <d v="1942-01-12T00:00:00"/>
        <d v="1941-01-16T00:00:00"/>
        <d v="1948-11-02T00:00:00"/>
        <d v="1942-05-06T00:00:00"/>
        <d v="1941-12-21T00:00:00"/>
        <d v="1947-06-25T00:00:00"/>
        <d v="1947-06-29T00:00:00"/>
        <d v="1940-04-16T00:00:00"/>
        <d v="1948-04-17T00:00:00"/>
        <d v="1945-07-27T00:00:00"/>
        <d v="1943-02-27T00:00:00"/>
        <d v="1944-09-12T00:00:00"/>
        <d v="1941-02-10T00:00:00"/>
        <d v="1944-02-10T00:00:00"/>
        <d v="1949-09-28T00:00:00"/>
        <d v="1948-06-21T00:00:00"/>
        <d v="1944-05-01T00:00:00"/>
        <d v="1943-11-25T00:00:00"/>
        <d v="1946-12-01T00:00:00"/>
        <d v="1944-12-14T00:00:00"/>
        <d v="1949-04-19T00:00:00"/>
        <d v="1945-09-12T00:00:00"/>
        <d v="1943-03-04T00:00:00"/>
        <d v="1946-11-06T00:00:00"/>
        <d v="1947-06-30T00:00:00"/>
        <d v="1942-04-26T00:00:00"/>
        <d v="1947-09-02T00:00:00"/>
        <d v="1940-09-29T00:00:00"/>
        <d v="1941-07-23T00:00:00"/>
        <d v="1940-12-02T00:00:00"/>
        <d v="1942-12-18T00:00:00"/>
        <d v="1947-12-19T00:00:00"/>
        <d v="1943-04-14T00:00:00"/>
        <d v="1949-03-05T00:00:00"/>
        <d v="1948-10-20T00:00:00"/>
        <d v="1947-07-19T00:00:00"/>
        <d v="1940-07-05T00:00:00"/>
        <d v="1943-10-21T00:00:00"/>
        <d v="1941-09-22T00:00:00"/>
        <d v="1948-02-10T00:00:00"/>
        <d v="1946-10-14T00:00:00"/>
        <d v="1940-03-27T00:00:00"/>
        <d v="1944-12-27T00:00:00"/>
        <d v="1944-04-27T00:00:00"/>
        <d v="1943-12-31T00:00:00"/>
        <d v="1948-02-11T00:00:00"/>
        <d v="1948-01-27T00:00:00"/>
        <d v="1943-05-15T00:00:00"/>
        <d v="1945-11-22T00:00:00"/>
        <d v="1949-04-13T00:00:00"/>
        <d v="1945-05-17T00:00:00"/>
        <d v="1942-05-02T00:00:00"/>
        <d v="1949-03-10T00:00:00"/>
        <d v="1948-06-25T00:00:00"/>
        <d v="1944-12-15T00:00:00"/>
        <d v="1943-06-25T00:00:00"/>
        <d v="1941-06-25T00:00:00"/>
        <d v="1945-03-08T00:00:00"/>
        <d v="1947-07-29T00:00:00"/>
        <d v="1940-03-10T00:00:00"/>
        <d v="1944-09-30T00:00:00"/>
        <d v="1942-02-23T00:00:00"/>
        <d v="1949-12-11T00:00:00"/>
        <d v="1944-08-03T00:00:00"/>
        <d v="1949-06-09T00:00:00"/>
        <d v="1948-03-08T00:00:00"/>
        <d v="1947-04-20T00:00:00"/>
        <d v="1946-02-02T00:00:00"/>
        <d v="1940-08-15T00:00:00"/>
        <d v="1949-11-16T00:00:00"/>
        <d v="1943-07-01T00:00:00"/>
        <d v="1940-06-06T00:00:00"/>
        <d v="1949-06-28T00:00:00"/>
        <d v="1942-03-22T00:00:00"/>
        <d v="1944-06-09T00:00:00"/>
        <d v="1947-05-21T00:00:00"/>
        <d v="1946-12-20T00:00:00"/>
        <d v="1944-12-31T00:00:00"/>
        <d v="1946-03-15T00:00:00"/>
        <d v="1943-05-01T00:00:00"/>
        <d v="1943-03-12T00:00:00"/>
        <d v="1942-07-27T00:00:00"/>
        <d v="1943-03-08T00:00:00"/>
        <d v="1943-04-09T00:00:00"/>
        <d v="1942-05-05T00:00:00"/>
        <d v="1948-05-30T00:00:00"/>
        <d v="1949-07-24T00:00:00"/>
        <d v="1944-07-04T00:00:00"/>
        <d v="1943-12-06T00:00:00"/>
        <d v="1941-12-22T00:00:00"/>
        <d v="1947-05-05T00:00:00"/>
        <d v="1948-02-23T00:00:00"/>
        <d v="1949-04-18T00:00:00"/>
        <d v="1946-08-23T00:00:00"/>
        <d v="1942-07-03T00:00:00"/>
        <d v="1940-03-03T00:00:00"/>
        <d v="1940-04-25T00:00:00"/>
        <d v="1940-11-22T00:00:00"/>
        <d v="1946-02-04T00:00:00"/>
        <d v="1943-11-23T00:00:00"/>
        <d v="1944-05-09T00:00:00"/>
        <d v="1940-08-30T00:00:00"/>
        <d v="1943-11-11T00:00:00"/>
        <d v="1948-01-25T00:00:00"/>
        <d v="1943-07-24T00:00:00"/>
        <d v="1948-08-16T00:00:00"/>
        <d v="1948-06-07T00:00:00"/>
        <d v="1940-08-23T00:00:00"/>
        <d v="1948-08-29T00:00:00"/>
        <d v="1943-09-22T00:00:00"/>
        <d v="1949-06-30T00:00:00"/>
        <d v="1948-05-04T00:00:00"/>
        <d v="1945-06-09T00:00:00"/>
        <d v="1946-01-21T00:00:00"/>
        <d v="1943-09-11T00:00:00"/>
        <d v="1946-01-07T00:00:00"/>
        <d v="1949-12-24T00:00:00"/>
        <d v="1948-09-16T00:00:00"/>
        <d v="1945-01-24T00:00:00"/>
        <d v="1946-04-01T00:00:00"/>
        <d v="1943-05-28T00:00:00"/>
        <d v="1942-02-28T00:00:00"/>
        <d v="1944-12-19T00:00:00"/>
        <d v="1946-11-26T00:00:00"/>
        <d v="1941-01-01T00:00:00"/>
        <d v="1946-12-19T00:00:00"/>
        <d v="1944-04-01T00:00:00"/>
        <d v="1941-09-05T00:00:00"/>
        <d v="1945-10-01T00:00:00"/>
        <d v="1946-02-23T00:00:00"/>
        <d v="1946-08-02T00:00:00"/>
        <d v="1941-11-17T00:00:00"/>
        <d v="1941-10-16T00:00:00"/>
        <d v="1948-11-12T00:00:00"/>
        <d v="1945-03-14T00:00:00"/>
        <d v="1941-11-14T00:00:00"/>
        <d v="1944-07-09T00:00:00"/>
        <d v="1940-07-14T00:00:00"/>
        <d v="1941-01-10T00:00:00"/>
        <d v="1945-06-18T00:00:00"/>
        <d v="1945-09-27T00:00:00"/>
        <d v="1949-12-06T00:00:00"/>
        <d v="1947-11-01T00:00:00"/>
        <d v="1941-03-10T00:00:00"/>
        <d v="1941-11-30T00:00:00"/>
        <d v="1941-08-06T00:00:00"/>
        <d v="1944-02-26T00:00:00"/>
        <d v="1941-04-28T00:00:00"/>
        <d v="1942-02-19T00:00:00"/>
        <d v="1942-04-25T00:00:00"/>
        <d v="1940-03-17T00:00:00"/>
        <d v="1940-11-16T00:00:00"/>
        <d v="1945-07-04T00:00:00"/>
        <d v="1944-12-20T00:00:00"/>
        <d v="1940-07-13T00:00:00"/>
        <d v="1944-05-29T00:00:00"/>
        <d v="1944-03-25T00:00:00"/>
        <d v="1946-06-27T00:00:00"/>
        <d v="1940-03-15T00:00:00"/>
        <d v="1946-03-05T00:00:00"/>
        <d v="1940-06-14T00:00:00"/>
        <d v="1945-02-11T00:00:00"/>
        <d v="1943-07-30T00:00:00"/>
        <d v="1949-04-17T00:00:00"/>
        <d v="1941-01-21T00:00:00"/>
        <d v="1946-03-07T00:00:00"/>
        <d v="1944-03-22T00:00:00"/>
        <d v="1949-01-15T00:00:00"/>
        <d v="1942-12-16T00:00:00"/>
        <d v="1943-07-25T00:00:00"/>
        <d v="1940-10-22T00:00:00"/>
        <d v="1947-08-26T00:00:00"/>
        <d v="1947-01-11T00:00:00"/>
        <d v="1946-04-29T00:00:00"/>
        <d v="1943-09-20T00:00:00"/>
        <d v="1944-06-03T00:00:00"/>
        <d v="1943-05-02T00:00:00"/>
        <d v="1941-05-05T00:00:00"/>
        <d v="1946-07-08T00:00:00"/>
        <d v="1946-09-13T00:00:00"/>
        <d v="1948-04-14T00:00:00"/>
        <d v="1945-07-15T00:00:00"/>
        <d v="1950-01-26T00:00:00"/>
        <d v="1940-09-27T00:00:00"/>
        <d v="1940-06-15T00:00:00"/>
        <d v="1940-10-03T00:00:00"/>
        <d v="1946-07-06T00:00:00"/>
        <d v="1949-04-30T00:00:00"/>
        <d v="1949-03-25T00:00:00"/>
        <d v="1944-11-01T00:00:00"/>
        <d v="1947-03-25T00:00:00"/>
        <d v="1943-02-09T00:00:00"/>
        <d v="1942-01-17T00:00:00"/>
        <d v="1946-11-14T00:00:00"/>
        <d v="1940-07-26T00:00:00"/>
        <d v="1948-07-27T00:00:00"/>
        <d v="1946-01-17T00:00:00"/>
        <d v="1947-02-20T00:00:00"/>
        <d v="1948-12-16T00:00:00"/>
        <d v="1947-03-01T00:00:00"/>
        <d v="1948-12-17T00:00:00"/>
        <d v="1948-09-25T00:00:00"/>
        <d v="1943-03-13T00:00:00"/>
        <d v="1948-04-08T00:00:00"/>
        <d v="1947-07-06T00:00:00"/>
        <d v="1940-10-19T00:00:00"/>
        <d v="1944-07-07T00:00:00"/>
        <d v="1944-02-22T00:00:00"/>
        <d v="1946-08-05T00:00:00"/>
        <d v="1946-04-08T00:00:00"/>
        <d v="1947-03-02T00:00:00"/>
        <d v="1947-12-28T00:00:00"/>
        <d v="1947-12-27T00:00:00"/>
        <d v="1945-08-29T00:00:00"/>
        <d v="1945-08-20T00:00:00"/>
        <d v="1942-03-28T00:00:00"/>
        <d v="1948-12-08T00:00:00"/>
        <d v="1940-10-06T00:00:00"/>
        <d v="1941-07-08T00:00:00"/>
        <d v="1943-08-30T00:00:00"/>
        <d v="1944-09-09T00:00:00"/>
        <d v="1942-08-01T00:00:00"/>
        <d v="1947-06-26T00:00:00"/>
        <d v="1940-07-30T00:00:00"/>
        <d v="1948-03-20T00:00:00"/>
        <d v="1946-04-15T00:00:00"/>
        <d v="1941-08-18T00:00:00"/>
        <d v="1949-09-10T00:00:00"/>
        <d v="1942-09-26T00:00:00"/>
        <d v="1946-07-10T00:00:00"/>
        <d v="1949-10-17T00:00:00"/>
        <d v="1949-12-13T00:00:00"/>
        <d v="1941-12-20T00:00:00"/>
        <d v="1943-12-11T00:00:00"/>
        <d v="1948-09-15T00:00:00"/>
        <d v="1940-06-28T00:00:00"/>
        <d v="1945-08-22T00:00:00"/>
        <d v="1948-03-26T00:00:00"/>
        <d v="1947-03-12T00:00:00"/>
        <d v="1949-01-09T00:00:00"/>
        <d v="1943-10-29T00:00:00"/>
        <d v="1941-11-26T00:00:00"/>
        <d v="1942-10-03T00:00:00"/>
        <d v="1949-07-08T00:00:00"/>
        <d v="1947-10-17T00:00:00"/>
        <d v="1947-11-27T00:00:00"/>
        <d v="1945-11-13T00:00:00"/>
        <d v="1945-04-19T00:00:00"/>
        <d v="1948-03-30T00:00:00"/>
        <d v="1941-11-23T00:00:00"/>
        <d v="1941-03-26T00:00:00"/>
        <d v="1943-07-22T00:00:00"/>
        <d v="1942-04-21T00:00:00"/>
        <d v="1946-07-04T00:00:00"/>
        <d v="1949-01-05T00:00:00"/>
        <d v="1947-05-22T00:00:00"/>
        <d v="1948-07-13T00:00:00"/>
        <d v="1946-08-22T00:00:00"/>
        <d v="1940-08-06T00:00:00"/>
        <d v="1943-07-10T00:00:00"/>
        <d v="1941-08-21T00:00:00"/>
        <d v="1943-06-17T00:00:00"/>
        <d v="1942-05-29T00:00:00"/>
        <d v="1948-02-21T00:00:00"/>
        <d v="1948-04-03T00:00:00"/>
        <d v="1946-03-02T00:00:00"/>
        <d v="1944-10-21T00:00:00"/>
        <d v="1944-11-14T00:00:00"/>
        <d v="1940-10-24T00:00:00"/>
        <d v="1946-05-25T00:00:00"/>
        <d v="1943-02-04T00:00:00"/>
        <d v="1945-05-22T00:00:00"/>
        <d v="1947-07-23T00:00:00"/>
        <d v="1947-03-22T00:00:00"/>
        <d v="1947-01-28T00:00:00"/>
        <d v="1946-03-30T00:00:00"/>
        <d v="1945-02-19T00:00:00"/>
        <d v="1946-11-11T00:00:00"/>
        <d v="1944-11-15T00:00:00"/>
        <d v="1942-06-29T00:00:00"/>
        <d v="1947-02-03T00:00:00"/>
        <d v="1940-05-22T00:00:00"/>
        <d v="1940-01-19T00:00:00"/>
        <d v="1945-10-20T00:00:00"/>
        <d v="1940-05-29T00:00:00"/>
        <d v="1941-10-08T00:00:00"/>
        <d v="1940-09-01T00:00:00"/>
        <d v="1940-02-29T00:00:00"/>
        <d v="1944-10-07T00:00:00"/>
        <d v="1940-06-30T00:00:00"/>
        <d v="1946-03-17T00:00:00"/>
        <d v="1940-08-04T00:00:00"/>
        <d v="1942-10-28T00:00:00"/>
        <d v="1945-01-19T00:00:00"/>
        <d v="1941-05-11T00:00:00"/>
        <d v="1944-10-23T00:00:00"/>
        <d v="1948-02-05T00:00:00"/>
        <d v="1949-07-31T00:00:00"/>
        <d v="1947-07-22T00:00:00"/>
        <d v="1942-11-28T00:00:00"/>
        <d v="1942-05-08T00:00:00"/>
        <d v="1941-05-12T00:00:00"/>
        <d v="1947-04-15T00:00:00"/>
        <d v="1945-10-05T00:00:00"/>
        <d v="1943-08-15T00:00:00"/>
        <d v="1944-04-13T00:00:00"/>
        <d v="1949-01-25T00:00:00"/>
        <d v="1949-02-08T00:00:00"/>
        <d v="1947-04-13T00:00:00"/>
        <d v="1946-05-23T00:00:00"/>
        <d v="1944-11-05T00:00:00"/>
        <d v="1949-07-03T00:00:00"/>
        <d v="1941-08-12T00:00:00"/>
        <d v="1945-08-13T00:00:00"/>
        <d v="1946-07-22T00:00:00"/>
        <d v="1940-10-30T00:00:00"/>
        <d v="1941-02-28T00:00:00"/>
        <d v="1943-12-17T00:00:00"/>
        <d v="1946-03-06T00:00:00"/>
        <d v="1941-05-20T00:00:00"/>
        <d v="1944-05-26T00:00:00"/>
        <d v="1940-02-14T00:00:00"/>
        <d v="1946-12-11T00:00:00"/>
        <d v="1943-06-26T00:00:00"/>
        <d v="1947-12-22T00:00:00"/>
        <d v="1946-11-01T00:00:00"/>
        <d v="1944-08-07T00:00:00"/>
        <d v="1948-12-29T00:00:00"/>
        <d v="1942-05-31T00:00:00"/>
        <d v="1946-01-29T00:00:00"/>
        <d v="1949-12-30T00:00:00"/>
        <d v="1949-01-26T00:00:00"/>
        <d v="1948-01-02T00:00:00"/>
        <d v="1942-03-05T00:00:00"/>
        <d v="1949-10-14T00:00:00"/>
        <d v="1946-05-17T00:00:00"/>
        <d v="1942-08-14T00:00:00"/>
        <d v="1947-11-28T00:00:00"/>
        <d v="1946-01-08T00:00:00"/>
        <d v="1942-08-27T00:00:00"/>
        <d v="1946-05-27T00:00:00"/>
        <d v="1947-11-29T00:00:00"/>
        <d v="1949-05-03T00:00:00"/>
        <d v="1949-01-20T00:00:00"/>
        <d v="1942-11-24T00:00:00"/>
        <d v="1947-02-28T00:00:00"/>
        <d v="1944-02-28T00:00:00"/>
        <d v="1940-06-18T00:00:00"/>
        <d v="1940-12-12T00:00:00"/>
        <d v="1941-05-02T00:00:00"/>
        <d v="1945-06-08T00:00:00"/>
        <d v="1948-01-03T00:00:00"/>
        <d v="1942-03-26T00:00:00"/>
        <d v="1945-10-21T00:00:00"/>
        <d v="1941-02-13T00:00:00"/>
        <d v="1945-02-27T00:00:00"/>
        <d v="1940-02-05T00:00:00"/>
        <d v="1948-09-26T00:00:00"/>
        <d v="1944-03-16T00:00:00"/>
        <d v="1944-07-15T00:00:00"/>
        <d v="1946-02-18T00:00:00"/>
        <d v="1948-06-14T00:00:00"/>
        <d v="1948-08-25T00:00:00"/>
        <d v="1942-01-21T00:00:00"/>
        <d v="1948-05-14T00:00:00"/>
        <d v="1948-07-20T00:00:00"/>
        <d v="1948-01-07T00:00:00"/>
        <d v="1940-06-11T00:00:00"/>
        <d v="1942-02-08T00:00:00"/>
        <d v="1941-11-18T00:00:00"/>
        <d v="1941-07-15T00:00:00"/>
        <d v="1941-06-19T00:00:00"/>
        <d v="1949-11-17T00:00:00"/>
        <d v="1941-06-17T00:00:00"/>
        <d v="1942-04-24T00:00:00"/>
        <d v="1942-02-04T00:00:00"/>
        <d v="1948-04-20T00:00:00"/>
        <d v="1943-03-01T00:00:00"/>
        <d v="1949-02-18T00:00:00"/>
        <d v="1940-03-20T00:00:00"/>
        <d v="1941-07-31T00:00:00"/>
        <d v="1945-06-16T00:00:00"/>
        <d v="1946-08-19T00:00:00"/>
        <d v="1944-09-14T00:00:00"/>
        <d v="1941-05-07T00:00:00"/>
        <d v="1948-10-08T00:00:00"/>
        <d v="1943-10-12T00:00:00"/>
        <d v="1940-06-20T00:00:00"/>
        <d v="1944-01-08T00:00:00"/>
        <d v="1940-04-22T00:00:00"/>
        <d v="1941-01-12T00:00:00"/>
        <d v="1949-06-07T00:00:00"/>
        <d v="1946-07-26T00:00:00"/>
        <d v="1950-01-14T00:00:00"/>
        <d v="1947-02-22T00:00:00"/>
        <d v="1949-07-20T00:00:00"/>
        <d v="1945-01-20T00:00:00"/>
        <d v="1940-05-24T00:00:00"/>
        <d v="1944-05-03T00:00:00"/>
        <d v="1940-06-05T00:00:00"/>
        <d v="1940-08-25T00:00:00"/>
        <d v="1945-07-16T00:00:00"/>
        <d v="1947-04-11T00:00:00"/>
        <d v="1944-03-11T00:00:00"/>
        <d v="1949-06-23T00:00:00"/>
        <d v="1941-12-02T00:00:00"/>
        <d v="1940-05-20T00:00:00"/>
        <d v="1945-06-14T00:00:00"/>
        <d v="1943-07-11T00:00:00"/>
        <d v="1948-02-03T00:00:00"/>
        <d v="1941-07-13T00:00:00"/>
        <d v="1949-12-15T00:00:00"/>
        <d v="1943-10-07T00:00:00"/>
        <d v="1944-09-18T00:00:00"/>
        <d v="1948-07-16T00:00:00"/>
        <d v="1947-05-13T00:00:00"/>
        <d v="1941-04-26T00:00:00"/>
        <d v="1945-01-21T00:00:00"/>
        <d v="1949-09-08T00:00:00"/>
        <d v="1942-09-05T00:00:00"/>
        <d v="1949-05-11T00:00:00"/>
        <d v="1943-08-04T00:00:00"/>
        <d v="1944-12-17T00:00:00"/>
        <d v="1941-06-27T00:00:00"/>
        <d v="1947-10-14T00:00:00"/>
        <d v="1949-02-06T00:00:00"/>
        <d v="1942-02-11T00:00:00"/>
        <d v="1949-10-30T00:00:00"/>
        <d v="1947-09-22T00:00:00"/>
        <d v="1942-07-12T00:00:00"/>
        <d v="1943-12-29T00:00:00"/>
        <d v="1947-05-03T00:00:00"/>
        <d v="1945-02-24T00:00:00"/>
        <d v="1944-06-27T00:00:00"/>
        <d v="1944-03-10T00:00:00"/>
        <d v="1943-04-08T00:00:00"/>
        <d v="1946-02-21T00:00:00"/>
        <d v="1945-07-23T00:00:00"/>
        <d v="1949-07-21T00:00:00"/>
        <d v="1945-11-25T00:00:00"/>
        <d v="1948-06-11T00:00:00"/>
        <d v="1941-05-06T00:00:00"/>
        <d v="1942-12-01T00:00:00"/>
        <d v="1941-01-08T00:00:00"/>
        <d v="1941-01-24T00:00:00"/>
        <d v="1942-04-05T00:00:00"/>
        <d v="1941-06-15T00:00:00"/>
        <d v="1944-09-25T00:00:00"/>
        <d v="1944-12-11T00:00:00"/>
        <d v="1945-04-17T00:00:00"/>
        <d v="1949-04-15T00:00:00"/>
        <d v="1946-12-26T00:00:00"/>
        <d v="1946-08-09T00:00:00"/>
        <d v="1945-12-19T00:00:00"/>
        <d v="1942-11-25T00:00:00"/>
        <d v="1945-12-21T00:00:00"/>
        <d v="1942-02-15T00:00:00"/>
        <d v="1946-02-07T00:00:00"/>
        <d v="1941-02-16T00:00:00"/>
        <d v="1943-11-14T00:00:00"/>
        <d v="1941-03-04T00:00:00"/>
        <d v="1945-05-10T00:00:00"/>
        <d v="1947-06-15T00:00:00"/>
        <d v="1949-12-21T00:00:00"/>
        <d v="1941-05-08T00:00:00"/>
        <d v="1943-10-08T00:00:00"/>
        <d v="1944-06-01T00:00:00"/>
        <d v="1940-12-09T00:00:00"/>
        <d v="1945-11-28T00:00:00"/>
        <d v="1941-01-27T00:00:00"/>
        <d v="1948-02-07T00:00:00"/>
        <d v="1946-11-12T00:00:00"/>
        <d v="1945-10-29T00:00:00"/>
        <d v="1947-12-25T00:00:00"/>
        <d v="1941-07-18T00:00:00"/>
        <d v="1949-08-03T00:00:00"/>
        <d v="1947-04-27T00:00:00"/>
        <d v="1944-09-24T00:00:00"/>
        <d v="1948-05-06T00:00:00"/>
        <d v="1945-12-23T00:00:00"/>
        <d v="1944-10-16T00:00:00"/>
        <d v="1948-11-03T00:00:00"/>
        <d v="1943-01-02T00:00:00"/>
        <d v="1944-01-20T00:00:00"/>
        <d v="1940-02-11T00:00:00"/>
        <d v="1946-06-29T00:00:00"/>
        <m/>
      </sharedItems>
      <fieldGroup par="21" base="12">
        <rangePr groupBy="months" startDate="1940-01-09T00:00:00" endDate="1950-01-2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5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1940-01-09T00:00:00" maxDate="1950-02-10T00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1940-01-09T00:00:00" endDate="1950-01-27T00:00:00"/>
        <groupItems count="6">
          <s v="&lt;1/9/40"/>
          <s v="Qtr1"/>
          <s v="Qtr2"/>
          <s v="Qtr3"/>
          <s v="Qtr4"/>
          <s v="&gt;1/27/50"/>
        </groupItems>
      </fieldGroup>
    </cacheField>
    <cacheField name="Years" numFmtId="0" databaseField="0">
      <fieldGroup base="12">
        <rangePr groupBy="years" startDate="1940-01-09T00:00:00" endDate="1950-01-27T00:00:00"/>
        <groupItems count="13">
          <s v="&lt;1/9/40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&gt;1/27/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D63B7-57DA-734A-BB8C-B7065F41AEEE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t="default"/>
      </items>
    </pivotField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showAll="0">
      <items count="419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">
    <format dxfId="17">
      <pivotArea dataOnly="0" labelOnly="1" fieldPosition="0">
        <references count="1">
          <reference field="6" count="1">
            <x v="0"/>
          </reference>
        </references>
      </pivotArea>
    </format>
    <format dxfId="16">
      <pivotArea dataOnly="0" labelOnly="1" fieldPosition="0">
        <references count="1">
          <reference field="6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9001F-5DC4-1145-935A-09D001DE35D1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1">
    <format dxfId="15">
      <pivotArea dataOnly="0" labelOnly="1" fieldPosition="0">
        <references count="1">
          <reference field="6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78247-062C-BE45-B550-373A323F3F0E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94E1C-865A-1C42-8A7D-321BFC881195}" name="Outcome_table" displayName="Outcome_table" ref="G1:G1048576" totalsRowShown="0" headerRowDxfId="19">
  <autoFilter ref="G1:G1048576" xr:uid="{F0094E1C-865A-1C42-8A7D-321BFC881195}"/>
  <tableColumns count="1">
    <tableColumn id="1" xr3:uid="{35206DD4-80F0-5D46-9BA5-0AAC764BBFAC}" name="out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C8250B-790A-D346-BCD6-753FB7CC3AD0}" name="goal_table" displayName="goal_table" ref="D1:D1048576" totalsRowShown="0" headerRowDxfId="18">
  <autoFilter ref="D1:D1048576" xr:uid="{55C8250B-790A-D346-BCD6-753FB7CC3AD0}"/>
  <tableColumns count="1">
    <tableColumn id="1" xr3:uid="{243C2AD3-4B0D-374E-ABB8-BD0C7513F5D3}" name="go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8" workbookViewId="0">
      <selection activeCell="E13" sqref="E1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1.1640625" customWidth="1"/>
    <col min="8" max="8" width="13" bestFit="1" customWidth="1"/>
    <col min="9" max="9" width="13" customWidth="1"/>
    <col min="12" max="12" width="11.1640625" bestFit="1" customWidth="1"/>
    <col min="13" max="13" width="11.1640625" style="10" customWidth="1"/>
    <col min="14" max="14" width="11.1640625" bestFit="1" customWidth="1"/>
    <col min="15" max="15" width="11.1640625" style="11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 s="9">
        <f>ROUND((((L2/60)/60)/24)+DATE(M51970,1,1),0)</f>
        <v>16768</v>
      </c>
      <c r="N2">
        <v>1450159200</v>
      </c>
      <c r="O2" s="11">
        <f>ROUND((((N2/60)/60)/24)+DATE(M51970,1,1),0)</f>
        <v>16785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9">
        <f t="shared" ref="M3:M66" si="2">ROUND((((L3/60)/60)/24)+DATE(M51971,1,1),0)</f>
        <v>16302</v>
      </c>
      <c r="N3">
        <v>1408597200</v>
      </c>
      <c r="O3" s="11">
        <f t="shared" ref="O3:O66" si="3">ROUND((((N3/60)/60)/24)+DATE(M51971,1,1),0)</f>
        <v>16304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16027</v>
      </c>
      <c r="N4">
        <v>1384840800</v>
      </c>
      <c r="O4" s="11">
        <f t="shared" si="3"/>
        <v>16029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18120</v>
      </c>
      <c r="N5">
        <v>1568955600</v>
      </c>
      <c r="O5" s="11">
        <f t="shared" si="3"/>
        <v>18160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17917</v>
      </c>
      <c r="N6">
        <v>1548309600</v>
      </c>
      <c r="O6" s="11">
        <f t="shared" si="3"/>
        <v>17921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15581</v>
      </c>
      <c r="N7">
        <v>1347080400</v>
      </c>
      <c r="O7" s="11">
        <f t="shared" si="3"/>
        <v>15592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17423</v>
      </c>
      <c r="N8">
        <v>1505365200</v>
      </c>
      <c r="O8" s="11">
        <f t="shared" si="3"/>
        <v>17424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16661</v>
      </c>
      <c r="N9">
        <v>1439614800</v>
      </c>
      <c r="O9" s="11">
        <f t="shared" si="3"/>
        <v>16663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14831</v>
      </c>
      <c r="N10">
        <v>1281502800</v>
      </c>
      <c r="O10" s="11">
        <f t="shared" si="3"/>
        <v>14833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15968</v>
      </c>
      <c r="N11">
        <v>1383804000</v>
      </c>
      <c r="O11" s="11">
        <f t="shared" si="3"/>
        <v>16017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14836</v>
      </c>
      <c r="N12">
        <v>1285909200</v>
      </c>
      <c r="O12" s="11">
        <f t="shared" si="3"/>
        <v>14884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14874</v>
      </c>
      <c r="N13">
        <v>1285563600</v>
      </c>
      <c r="O13" s="11">
        <f t="shared" si="3"/>
        <v>14880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18192</v>
      </c>
      <c r="N14">
        <v>1572411600</v>
      </c>
      <c r="O14" s="11">
        <f t="shared" si="3"/>
        <v>18200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16964</v>
      </c>
      <c r="N15">
        <v>1466658000</v>
      </c>
      <c r="O15" s="11">
        <f t="shared" si="3"/>
        <v>16976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15406</v>
      </c>
      <c r="N16">
        <v>1333342800</v>
      </c>
      <c r="O16" s="11">
        <f t="shared" si="3"/>
        <v>15433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18241</v>
      </c>
      <c r="N17">
        <v>1576303200</v>
      </c>
      <c r="O17" s="11">
        <f t="shared" si="3"/>
        <v>18245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16093</v>
      </c>
      <c r="N18">
        <v>1392271200</v>
      </c>
      <c r="O18" s="11">
        <f t="shared" si="3"/>
        <v>16115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14987</v>
      </c>
      <c r="N19">
        <v>1294898400</v>
      </c>
      <c r="O19" s="11">
        <f t="shared" si="3"/>
        <v>14988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17783</v>
      </c>
      <c r="N20">
        <v>1537074000</v>
      </c>
      <c r="O20" s="11">
        <f t="shared" si="3"/>
        <v>17791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17960</v>
      </c>
      <c r="N21">
        <v>1553490000</v>
      </c>
      <c r="O21" s="11">
        <f t="shared" si="3"/>
        <v>17981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16280</v>
      </c>
      <c r="N22">
        <v>1406523600</v>
      </c>
      <c r="O22" s="11">
        <f t="shared" si="3"/>
        <v>16280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15202</v>
      </c>
      <c r="N23">
        <v>1316322000</v>
      </c>
      <c r="O23" s="11">
        <f t="shared" si="3"/>
        <v>15236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17625</v>
      </c>
      <c r="N24">
        <v>1524027600</v>
      </c>
      <c r="O24" s="11">
        <f t="shared" si="3"/>
        <v>17640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17942</v>
      </c>
      <c r="N25">
        <v>1554699600</v>
      </c>
      <c r="O25" s="11">
        <f t="shared" si="3"/>
        <v>17995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16243</v>
      </c>
      <c r="N26">
        <v>1403499600</v>
      </c>
      <c r="O26" s="11">
        <f t="shared" si="3"/>
        <v>16245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15113</v>
      </c>
      <c r="N27">
        <v>1307422800</v>
      </c>
      <c r="O27" s="11">
        <f t="shared" si="3"/>
        <v>15133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17744</v>
      </c>
      <c r="N28">
        <v>1535346000</v>
      </c>
      <c r="O28" s="11">
        <f t="shared" si="3"/>
        <v>17771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16712</v>
      </c>
      <c r="N29">
        <v>1444539600</v>
      </c>
      <c r="O29" s="11">
        <f t="shared" si="3"/>
        <v>16720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14650</v>
      </c>
      <c r="N30">
        <v>1267682400</v>
      </c>
      <c r="O30" s="11">
        <f t="shared" si="3"/>
        <v>14673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17733</v>
      </c>
      <c r="N31">
        <v>1535518800</v>
      </c>
      <c r="O31" s="11">
        <f t="shared" si="3"/>
        <v>17773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18041</v>
      </c>
      <c r="N32">
        <v>1559106000</v>
      </c>
      <c r="O32" s="11">
        <f t="shared" si="3"/>
        <v>18046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16806</v>
      </c>
      <c r="N33">
        <v>1454392800</v>
      </c>
      <c r="O33" s="11">
        <f t="shared" si="3"/>
        <v>16834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17542</v>
      </c>
      <c r="N34">
        <v>1517896800</v>
      </c>
      <c r="O34" s="11">
        <f t="shared" si="3"/>
        <v>17569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16349</v>
      </c>
      <c r="N35">
        <v>1415685600</v>
      </c>
      <c r="O35" s="11">
        <f t="shared" si="3"/>
        <v>16386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17249</v>
      </c>
      <c r="N36">
        <v>1490677200</v>
      </c>
      <c r="O36" s="11">
        <f t="shared" si="3"/>
        <v>17254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17916</v>
      </c>
      <c r="N37">
        <v>1551506400</v>
      </c>
      <c r="O37" s="11">
        <f t="shared" si="3"/>
        <v>17958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15032</v>
      </c>
      <c r="N38">
        <v>1300856400</v>
      </c>
      <c r="O38" s="11">
        <f t="shared" si="3"/>
        <v>15057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18176</v>
      </c>
      <c r="N39">
        <v>1573192800</v>
      </c>
      <c r="O39" s="11">
        <f t="shared" si="3"/>
        <v>18209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14901</v>
      </c>
      <c r="N40">
        <v>1287810000</v>
      </c>
      <c r="O40" s="11">
        <f t="shared" si="3"/>
        <v>14906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15762</v>
      </c>
      <c r="N41">
        <v>1362978000</v>
      </c>
      <c r="O41" s="11">
        <f t="shared" si="3"/>
        <v>15776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14766</v>
      </c>
      <c r="N42">
        <v>1277355600</v>
      </c>
      <c r="O42" s="11">
        <f t="shared" si="3"/>
        <v>14785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15588</v>
      </c>
      <c r="N43">
        <v>1348981200</v>
      </c>
      <c r="O43" s="11">
        <f t="shared" si="3"/>
        <v>15614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15160</v>
      </c>
      <c r="N44">
        <v>1310533200</v>
      </c>
      <c r="O44" s="11">
        <f t="shared" si="3"/>
        <v>15169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16276</v>
      </c>
      <c r="N45">
        <v>1407560400</v>
      </c>
      <c r="O45" s="11">
        <f t="shared" si="3"/>
        <v>16292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17973</v>
      </c>
      <c r="N46">
        <v>1552885200</v>
      </c>
      <c r="O46" s="11">
        <f t="shared" si="3"/>
        <v>17974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17108</v>
      </c>
      <c r="N47">
        <v>1479362400</v>
      </c>
      <c r="O47" s="11">
        <f t="shared" si="3"/>
        <v>17123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14799</v>
      </c>
      <c r="N48">
        <v>1280552400</v>
      </c>
      <c r="O48" s="11">
        <f t="shared" si="3"/>
        <v>14822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16159</v>
      </c>
      <c r="N49">
        <v>1398661200</v>
      </c>
      <c r="O49" s="11">
        <f t="shared" si="3"/>
        <v>16189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16612</v>
      </c>
      <c r="N50">
        <v>1436245200</v>
      </c>
      <c r="O50" s="11">
        <f t="shared" si="3"/>
        <v>16624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18190</v>
      </c>
      <c r="N51">
        <v>1575439200</v>
      </c>
      <c r="O51" s="11">
        <f t="shared" si="3"/>
        <v>18235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15919</v>
      </c>
      <c r="N52">
        <v>1377752400</v>
      </c>
      <c r="O52" s="11">
        <f t="shared" si="3"/>
        <v>15947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15427</v>
      </c>
      <c r="N53">
        <v>1334206800</v>
      </c>
      <c r="O53" s="11">
        <f t="shared" si="3"/>
        <v>15443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14868</v>
      </c>
      <c r="N54">
        <v>1284872400</v>
      </c>
      <c r="O54" s="11">
        <f t="shared" si="3"/>
        <v>14872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16211</v>
      </c>
      <c r="N55">
        <v>1403931600</v>
      </c>
      <c r="O55" s="11">
        <f t="shared" si="3"/>
        <v>16250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17602</v>
      </c>
      <c r="N56">
        <v>1521262800</v>
      </c>
      <c r="O56" s="11">
        <f t="shared" si="3"/>
        <v>17608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17743</v>
      </c>
      <c r="N57">
        <v>1533358800</v>
      </c>
      <c r="O57" s="11">
        <f t="shared" si="3"/>
        <v>17748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16446</v>
      </c>
      <c r="N58">
        <v>1421474400</v>
      </c>
      <c r="O58" s="11">
        <f t="shared" si="3"/>
        <v>16453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17411</v>
      </c>
      <c r="N59">
        <v>1505278800</v>
      </c>
      <c r="O59" s="11">
        <f t="shared" si="3"/>
        <v>17423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16700</v>
      </c>
      <c r="N60">
        <v>1443934800</v>
      </c>
      <c r="O60" s="11">
        <f t="shared" si="3"/>
        <v>16713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17330</v>
      </c>
      <c r="N61">
        <v>1498539600</v>
      </c>
      <c r="O61" s="11">
        <f t="shared" si="3"/>
        <v>17345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15539</v>
      </c>
      <c r="N62">
        <v>1342760400</v>
      </c>
      <c r="O62" s="11">
        <f t="shared" si="3"/>
        <v>15542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15027</v>
      </c>
      <c r="N63">
        <v>1301720400</v>
      </c>
      <c r="O63" s="11">
        <f t="shared" si="3"/>
        <v>15067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16592</v>
      </c>
      <c r="N64">
        <v>1433566800</v>
      </c>
      <c r="O64" s="11">
        <f t="shared" si="3"/>
        <v>16593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17285</v>
      </c>
      <c r="N65">
        <v>1493874000</v>
      </c>
      <c r="O65" s="11">
        <f t="shared" si="3"/>
        <v>17291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17715</v>
      </c>
      <c r="N66">
        <v>1531803600</v>
      </c>
      <c r="O66" s="11">
        <f t="shared" si="3"/>
        <v>17730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9">
        <f t="shared" ref="M67:M130" si="6">ROUND((((L67/60)/60)/24)+DATE(M52035,1,1),0)</f>
        <v>15002</v>
      </c>
      <c r="N67">
        <v>1296712800</v>
      </c>
      <c r="O67" s="11">
        <f t="shared" ref="O67:O130" si="7">ROUND((((N67/60)/60)/24)+DATE(M52035,1,1),0)</f>
        <v>15009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16534</v>
      </c>
      <c r="N68">
        <v>1428901200</v>
      </c>
      <c r="O68" s="11">
        <f t="shared" si="7"/>
        <v>16539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14635</v>
      </c>
      <c r="N69">
        <v>1264831200</v>
      </c>
      <c r="O69" s="11">
        <f t="shared" si="7"/>
        <v>14640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17375</v>
      </c>
      <c r="N70">
        <v>1505192400</v>
      </c>
      <c r="O70" s="11">
        <f t="shared" si="7"/>
        <v>17422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14963</v>
      </c>
      <c r="N71">
        <v>1295676000</v>
      </c>
      <c r="O71" s="11">
        <f t="shared" si="7"/>
        <v>14997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14916</v>
      </c>
      <c r="N72">
        <v>1292911200</v>
      </c>
      <c r="O72" s="11">
        <f t="shared" si="7"/>
        <v>14965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18231</v>
      </c>
      <c r="N73">
        <v>1575439200</v>
      </c>
      <c r="O73" s="11">
        <f t="shared" si="7"/>
        <v>18235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16618</v>
      </c>
      <c r="N74">
        <v>1438837200</v>
      </c>
      <c r="O74" s="11">
        <f t="shared" si="7"/>
        <v>16654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17133</v>
      </c>
      <c r="N75">
        <v>1480485600</v>
      </c>
      <c r="O75" s="11">
        <f t="shared" si="7"/>
        <v>17136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16888</v>
      </c>
      <c r="N76">
        <v>1459141200</v>
      </c>
      <c r="O76" s="11">
        <f t="shared" si="7"/>
        <v>16889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17728</v>
      </c>
      <c r="N77">
        <v>1532322000</v>
      </c>
      <c r="O77" s="11">
        <f t="shared" si="7"/>
        <v>17736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16459</v>
      </c>
      <c r="N78">
        <v>1426222800</v>
      </c>
      <c r="O78" s="11">
        <f t="shared" si="7"/>
        <v>16508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14880</v>
      </c>
      <c r="N79">
        <v>1286773200</v>
      </c>
      <c r="O79" s="11">
        <f t="shared" si="7"/>
        <v>14894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17638</v>
      </c>
      <c r="N80">
        <v>1523941200</v>
      </c>
      <c r="O80" s="11">
        <f t="shared" si="7"/>
        <v>17639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17699</v>
      </c>
      <c r="N81">
        <v>1529557200</v>
      </c>
      <c r="O81" s="11">
        <f t="shared" si="7"/>
        <v>17704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17408</v>
      </c>
      <c r="N82">
        <v>1506574800</v>
      </c>
      <c r="O82" s="11">
        <f t="shared" si="7"/>
        <v>17438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17494</v>
      </c>
      <c r="N83">
        <v>1513576800</v>
      </c>
      <c r="O83" s="11">
        <f t="shared" si="7"/>
        <v>17519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17914</v>
      </c>
      <c r="N84">
        <v>1548309600</v>
      </c>
      <c r="O84" s="11">
        <f t="shared" si="7"/>
        <v>17921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17011</v>
      </c>
      <c r="N85">
        <v>1471582800</v>
      </c>
      <c r="O85" s="11">
        <f t="shared" si="7"/>
        <v>17033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15550</v>
      </c>
      <c r="N86">
        <v>1344315600</v>
      </c>
      <c r="O86" s="11">
        <f t="shared" si="7"/>
        <v>15560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15229</v>
      </c>
      <c r="N87">
        <v>1316408400</v>
      </c>
      <c r="O87" s="11">
        <f t="shared" si="7"/>
        <v>15237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16560</v>
      </c>
      <c r="N88">
        <v>1431838800</v>
      </c>
      <c r="O88" s="11">
        <f t="shared" si="7"/>
        <v>16573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15042</v>
      </c>
      <c r="N89">
        <v>1300510800</v>
      </c>
      <c r="O89" s="11">
        <f t="shared" si="7"/>
        <v>15053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16542</v>
      </c>
      <c r="N90">
        <v>1431061200</v>
      </c>
      <c r="O90" s="11">
        <f t="shared" si="7"/>
        <v>16564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14715</v>
      </c>
      <c r="N91">
        <v>1271480400</v>
      </c>
      <c r="O91" s="11">
        <f t="shared" si="7"/>
        <v>14717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16857</v>
      </c>
      <c r="N92">
        <v>1456380000</v>
      </c>
      <c r="O92" s="11">
        <f t="shared" si="7"/>
        <v>16857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17020</v>
      </c>
      <c r="N93">
        <v>1472878800</v>
      </c>
      <c r="O93" s="11">
        <f t="shared" si="7"/>
        <v>17048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14784</v>
      </c>
      <c r="N94">
        <v>1277355600</v>
      </c>
      <c r="O94" s="11">
        <f t="shared" si="7"/>
        <v>14785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15634</v>
      </c>
      <c r="N95">
        <v>1351054800</v>
      </c>
      <c r="O95" s="11">
        <f t="shared" si="7"/>
        <v>15638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17994</v>
      </c>
      <c r="N96">
        <v>1555563600</v>
      </c>
      <c r="O96" s="11">
        <f t="shared" si="7"/>
        <v>18005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18184</v>
      </c>
      <c r="N97">
        <v>1571634000</v>
      </c>
      <c r="O97" s="11">
        <f t="shared" si="7"/>
        <v>18191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15044</v>
      </c>
      <c r="N98">
        <v>1300856400</v>
      </c>
      <c r="O98" s="11">
        <f t="shared" si="7"/>
        <v>15057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16612</v>
      </c>
      <c r="N99">
        <v>1439874000</v>
      </c>
      <c r="O99" s="11">
        <f t="shared" si="7"/>
        <v>16666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16644</v>
      </c>
      <c r="N100">
        <v>1438318800</v>
      </c>
      <c r="O100" s="11">
        <f t="shared" si="7"/>
        <v>16648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16400</v>
      </c>
      <c r="N101">
        <v>1419400800</v>
      </c>
      <c r="O101" s="11">
        <f t="shared" si="7"/>
        <v>16429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15267</v>
      </c>
      <c r="N102">
        <v>1320555600</v>
      </c>
      <c r="O102" s="11">
        <f t="shared" si="7"/>
        <v>15285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16488</v>
      </c>
      <c r="N103">
        <v>1425103200</v>
      </c>
      <c r="O103" s="11">
        <f t="shared" si="7"/>
        <v>16495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17666</v>
      </c>
      <c r="N104">
        <v>1526878800</v>
      </c>
      <c r="O104" s="11">
        <f t="shared" si="7"/>
        <v>17673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14907</v>
      </c>
      <c r="N105">
        <v>1288674000</v>
      </c>
      <c r="O105" s="11">
        <f t="shared" si="7"/>
        <v>14916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17310</v>
      </c>
      <c r="N106">
        <v>1495602000</v>
      </c>
      <c r="O106" s="11">
        <f t="shared" si="7"/>
        <v>17311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15798</v>
      </c>
      <c r="N107">
        <v>1366434000</v>
      </c>
      <c r="O107" s="11">
        <f t="shared" si="7"/>
        <v>15816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18148</v>
      </c>
      <c r="N108">
        <v>1568350800</v>
      </c>
      <c r="O108" s="11">
        <f t="shared" si="7"/>
        <v>18153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17645</v>
      </c>
      <c r="N109">
        <v>1525928400</v>
      </c>
      <c r="O109" s="11">
        <f t="shared" si="7"/>
        <v>17662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15437</v>
      </c>
      <c r="N110">
        <v>1336885200</v>
      </c>
      <c r="O110" s="11">
        <f t="shared" si="7"/>
        <v>15474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16083</v>
      </c>
      <c r="N111">
        <v>1389679200</v>
      </c>
      <c r="O111" s="11">
        <f t="shared" si="7"/>
        <v>16085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17786</v>
      </c>
      <c r="N112">
        <v>1538283600</v>
      </c>
      <c r="O112" s="11">
        <f t="shared" si="7"/>
        <v>17805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15606</v>
      </c>
      <c r="N113">
        <v>1348808400</v>
      </c>
      <c r="O113" s="11">
        <f t="shared" si="7"/>
        <v>15612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16307</v>
      </c>
      <c r="N114">
        <v>1410152400</v>
      </c>
      <c r="O114" s="11">
        <f t="shared" si="7"/>
        <v>16322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17422</v>
      </c>
      <c r="N115">
        <v>1505797200</v>
      </c>
      <c r="O115" s="11">
        <f t="shared" si="7"/>
        <v>17429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17996</v>
      </c>
      <c r="N116">
        <v>1554872400</v>
      </c>
      <c r="O116" s="11">
        <f t="shared" si="7"/>
        <v>17997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17488</v>
      </c>
      <c r="N117">
        <v>1513922400</v>
      </c>
      <c r="O117" s="11">
        <f t="shared" si="7"/>
        <v>17523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16697</v>
      </c>
      <c r="N118">
        <v>1442638800</v>
      </c>
      <c r="O118" s="11">
        <f t="shared" si="7"/>
        <v>16698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15240</v>
      </c>
      <c r="N119">
        <v>1317186000</v>
      </c>
      <c r="O119" s="11">
        <f t="shared" si="7"/>
        <v>15246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16097</v>
      </c>
      <c r="N120">
        <v>1391234400</v>
      </c>
      <c r="O120" s="11">
        <f t="shared" si="7"/>
        <v>16103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16238</v>
      </c>
      <c r="N121">
        <v>1404363600</v>
      </c>
      <c r="O121" s="11">
        <f t="shared" si="7"/>
        <v>16255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16543</v>
      </c>
      <c r="N122">
        <v>1429592400</v>
      </c>
      <c r="O122" s="11">
        <f t="shared" si="7"/>
        <v>16547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16349</v>
      </c>
      <c r="N123">
        <v>1413608400</v>
      </c>
      <c r="O123" s="11">
        <f t="shared" si="7"/>
        <v>16362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16402</v>
      </c>
      <c r="N124">
        <v>1419400800</v>
      </c>
      <c r="O124" s="11">
        <f t="shared" si="7"/>
        <v>16429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16764</v>
      </c>
      <c r="N125">
        <v>1448604000</v>
      </c>
      <c r="O125" s="11">
        <f t="shared" si="7"/>
        <v>16767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18030</v>
      </c>
      <c r="N126">
        <v>1562302800</v>
      </c>
      <c r="O126" s="11">
        <f t="shared" si="7"/>
        <v>18083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17794</v>
      </c>
      <c r="N127">
        <v>1537678800</v>
      </c>
      <c r="O127" s="11">
        <f t="shared" si="7"/>
        <v>17798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17028</v>
      </c>
      <c r="N128">
        <v>1473570000</v>
      </c>
      <c r="O128" s="11">
        <f t="shared" si="7"/>
        <v>17056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14742</v>
      </c>
      <c r="N129">
        <v>1273899600</v>
      </c>
      <c r="O129" s="11">
        <f t="shared" si="7"/>
        <v>14745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14849</v>
      </c>
      <c r="N130">
        <v>1284008400</v>
      </c>
      <c r="O130" s="11">
        <f t="shared" si="7"/>
        <v>14862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ROUND((((L131/60)/60)/24)+DATE(M52099,1,1),0)</f>
        <v>16470</v>
      </c>
      <c r="N131">
        <v>1425103200</v>
      </c>
      <c r="O131" s="11">
        <f t="shared" ref="O131:O194" si="11">ROUND((((N131/60)/60)/24)+DATE(M52099,1,1),0)</f>
        <v>16495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15274</v>
      </c>
      <c r="N132">
        <v>1320991200</v>
      </c>
      <c r="O132" s="11">
        <f t="shared" si="11"/>
        <v>15290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16039</v>
      </c>
      <c r="N133">
        <v>1386828000</v>
      </c>
      <c r="O133" s="11">
        <f t="shared" si="11"/>
        <v>16052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17544</v>
      </c>
      <c r="N134">
        <v>1517119200</v>
      </c>
      <c r="O134" s="11">
        <f t="shared" si="11"/>
        <v>17560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15199</v>
      </c>
      <c r="N135">
        <v>1315026000</v>
      </c>
      <c r="O135" s="11">
        <f t="shared" si="11"/>
        <v>15221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15145</v>
      </c>
      <c r="N136">
        <v>1312693200</v>
      </c>
      <c r="O136" s="11">
        <f t="shared" si="11"/>
        <v>15194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15772</v>
      </c>
      <c r="N137">
        <v>1363064400</v>
      </c>
      <c r="O137" s="11">
        <f t="shared" si="11"/>
        <v>15777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16229</v>
      </c>
      <c r="N138">
        <v>1403154000</v>
      </c>
      <c r="O138" s="11">
        <f t="shared" si="11"/>
        <v>16241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14889</v>
      </c>
      <c r="N139">
        <v>1286859600</v>
      </c>
      <c r="O139" s="11">
        <f t="shared" si="11"/>
        <v>14895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15612</v>
      </c>
      <c r="N140">
        <v>1349326800</v>
      </c>
      <c r="O140" s="11">
        <f t="shared" si="11"/>
        <v>15618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16547</v>
      </c>
      <c r="N141">
        <v>1430974800</v>
      </c>
      <c r="O141" s="11">
        <f t="shared" si="11"/>
        <v>16563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17588</v>
      </c>
      <c r="N142">
        <v>1519970400</v>
      </c>
      <c r="O142" s="11">
        <f t="shared" si="11"/>
        <v>17593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16599</v>
      </c>
      <c r="N143">
        <v>1434603600</v>
      </c>
      <c r="O143" s="11">
        <f t="shared" si="11"/>
        <v>16605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15437</v>
      </c>
      <c r="N144">
        <v>1337230800</v>
      </c>
      <c r="O144" s="11">
        <f t="shared" si="11"/>
        <v>15478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14789</v>
      </c>
      <c r="N145">
        <v>1279429200</v>
      </c>
      <c r="O145" s="11">
        <f t="shared" si="11"/>
        <v>14809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18065</v>
      </c>
      <c r="N146">
        <v>1561438800</v>
      </c>
      <c r="O146" s="11">
        <f t="shared" si="11"/>
        <v>18073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16321</v>
      </c>
      <c r="N147">
        <v>1410498000</v>
      </c>
      <c r="O147" s="11">
        <f t="shared" si="11"/>
        <v>16326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15287</v>
      </c>
      <c r="N148">
        <v>1322460000</v>
      </c>
      <c r="O148" s="11">
        <f t="shared" si="11"/>
        <v>15307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16966</v>
      </c>
      <c r="N149">
        <v>1466312400</v>
      </c>
      <c r="O149" s="11">
        <f t="shared" si="11"/>
        <v>16972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17373</v>
      </c>
      <c r="N150">
        <v>1501736400</v>
      </c>
      <c r="O150" s="11">
        <f t="shared" si="11"/>
        <v>17382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15707</v>
      </c>
      <c r="N151">
        <v>1361512800</v>
      </c>
      <c r="O151" s="11">
        <f t="shared" si="11"/>
        <v>15759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17882</v>
      </c>
      <c r="N152">
        <v>1545026400</v>
      </c>
      <c r="O152" s="11">
        <f t="shared" si="11"/>
        <v>17883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16231</v>
      </c>
      <c r="N153">
        <v>1406696400</v>
      </c>
      <c r="O153" s="11">
        <f t="shared" si="11"/>
        <v>16282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17215</v>
      </c>
      <c r="N154">
        <v>1487916000</v>
      </c>
      <c r="O154" s="11">
        <f t="shared" si="11"/>
        <v>17222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15633</v>
      </c>
      <c r="N155">
        <v>1351141200</v>
      </c>
      <c r="O155" s="11">
        <f t="shared" si="11"/>
        <v>15639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16934</v>
      </c>
      <c r="N156">
        <v>1465016400</v>
      </c>
      <c r="O156" s="11">
        <f t="shared" si="11"/>
        <v>16957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14694</v>
      </c>
      <c r="N157">
        <v>1270789200</v>
      </c>
      <c r="O157" s="11">
        <f t="shared" si="11"/>
        <v>14709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18175</v>
      </c>
      <c r="N158">
        <v>1572325200</v>
      </c>
      <c r="O158" s="11">
        <f t="shared" si="11"/>
        <v>18199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16070</v>
      </c>
      <c r="N159">
        <v>1389420000</v>
      </c>
      <c r="O159" s="11">
        <f t="shared" si="11"/>
        <v>16082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16778</v>
      </c>
      <c r="N160">
        <v>1449640800</v>
      </c>
      <c r="O160" s="11">
        <f t="shared" si="11"/>
        <v>16779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17983</v>
      </c>
      <c r="N161">
        <v>1555218000</v>
      </c>
      <c r="O161" s="11">
        <f t="shared" si="11"/>
        <v>18001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18014</v>
      </c>
      <c r="N162">
        <v>1557723600</v>
      </c>
      <c r="O162" s="11">
        <f t="shared" si="11"/>
        <v>18030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16702</v>
      </c>
      <c r="N163">
        <v>1443502800</v>
      </c>
      <c r="O163" s="11">
        <f t="shared" si="11"/>
        <v>16708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17874</v>
      </c>
      <c r="N164">
        <v>1546840800</v>
      </c>
      <c r="O164" s="11">
        <f t="shared" si="11"/>
        <v>17904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17460</v>
      </c>
      <c r="N165">
        <v>1512712800</v>
      </c>
      <c r="O165" s="11">
        <f t="shared" si="11"/>
        <v>17509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17448</v>
      </c>
      <c r="N166">
        <v>1507525200</v>
      </c>
      <c r="O166" s="11">
        <f t="shared" si="11"/>
        <v>17449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17380</v>
      </c>
      <c r="N167">
        <v>1504328400</v>
      </c>
      <c r="O167" s="11">
        <f t="shared" si="11"/>
        <v>17412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14966</v>
      </c>
      <c r="N168">
        <v>1293343200</v>
      </c>
      <c r="O168" s="11">
        <f t="shared" si="11"/>
        <v>14970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15867</v>
      </c>
      <c r="N169">
        <v>1371704400</v>
      </c>
      <c r="O169" s="11">
        <f t="shared" si="11"/>
        <v>15877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17950</v>
      </c>
      <c r="N170">
        <v>1552798800</v>
      </c>
      <c r="O170" s="11">
        <f t="shared" si="11"/>
        <v>17973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15509</v>
      </c>
      <c r="N171">
        <v>1342328400</v>
      </c>
      <c r="O171" s="11">
        <f t="shared" si="11"/>
        <v>15537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17382</v>
      </c>
      <c r="N172">
        <v>1502341200</v>
      </c>
      <c r="O172" s="11">
        <f t="shared" si="11"/>
        <v>17389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16150</v>
      </c>
      <c r="N173">
        <v>1397192400</v>
      </c>
      <c r="O173" s="11">
        <f t="shared" si="11"/>
        <v>16172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16271</v>
      </c>
      <c r="N174">
        <v>1407042000</v>
      </c>
      <c r="O174" s="11">
        <f t="shared" si="11"/>
        <v>16286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15844</v>
      </c>
      <c r="N175">
        <v>1369371600</v>
      </c>
      <c r="O175" s="11">
        <f t="shared" si="11"/>
        <v>15850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16714</v>
      </c>
      <c r="N176">
        <v>1444107600</v>
      </c>
      <c r="O176" s="11">
        <f t="shared" si="11"/>
        <v>16715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17045</v>
      </c>
      <c r="N177">
        <v>1474261200</v>
      </c>
      <c r="O177" s="11">
        <f t="shared" si="11"/>
        <v>17064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17048</v>
      </c>
      <c r="N178">
        <v>1473656400</v>
      </c>
      <c r="O178" s="11">
        <f t="shared" si="11"/>
        <v>17057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14929</v>
      </c>
      <c r="N179">
        <v>1291960800</v>
      </c>
      <c r="O179" s="11">
        <f t="shared" si="11"/>
        <v>14954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17431</v>
      </c>
      <c r="N180">
        <v>1506747600</v>
      </c>
      <c r="O180" s="11">
        <f t="shared" si="11"/>
        <v>17440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15782</v>
      </c>
      <c r="N181">
        <v>1363582800</v>
      </c>
      <c r="O181" s="11">
        <f t="shared" si="11"/>
        <v>15783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14691</v>
      </c>
      <c r="N182">
        <v>1269666000</v>
      </c>
      <c r="O182" s="11">
        <f t="shared" si="11"/>
        <v>14696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17444</v>
      </c>
      <c r="N183">
        <v>1508648400</v>
      </c>
      <c r="O183" s="11">
        <f t="shared" si="11"/>
        <v>17462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18063</v>
      </c>
      <c r="N184">
        <v>1561957200</v>
      </c>
      <c r="O184" s="11">
        <f t="shared" si="11"/>
        <v>18079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14862</v>
      </c>
      <c r="N185">
        <v>1285131600</v>
      </c>
      <c r="O185" s="11">
        <f t="shared" si="11"/>
        <v>14875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18020</v>
      </c>
      <c r="N186">
        <v>1556946000</v>
      </c>
      <c r="O186" s="11">
        <f t="shared" si="11"/>
        <v>18021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17665</v>
      </c>
      <c r="N187">
        <v>1527138000</v>
      </c>
      <c r="O187" s="11">
        <f t="shared" si="11"/>
        <v>17676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16214</v>
      </c>
      <c r="N188">
        <v>1402117200</v>
      </c>
      <c r="O188" s="11">
        <f t="shared" si="11"/>
        <v>16229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15760</v>
      </c>
      <c r="N189">
        <v>1364014800</v>
      </c>
      <c r="O189" s="11">
        <f t="shared" si="11"/>
        <v>15788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16407</v>
      </c>
      <c r="N190">
        <v>1417586400</v>
      </c>
      <c r="O190" s="11">
        <f t="shared" si="11"/>
        <v>16408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16865</v>
      </c>
      <c r="N191">
        <v>1457071200</v>
      </c>
      <c r="O191" s="11">
        <f t="shared" si="11"/>
        <v>16865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15861</v>
      </c>
      <c r="N192">
        <v>1370408400</v>
      </c>
      <c r="O192" s="11">
        <f t="shared" si="11"/>
        <v>15862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17968</v>
      </c>
      <c r="N193">
        <v>1552626000</v>
      </c>
      <c r="O193" s="11">
        <f t="shared" si="11"/>
        <v>17971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16249</v>
      </c>
      <c r="N194">
        <v>1404190800</v>
      </c>
      <c r="O194" s="11">
        <f t="shared" si="11"/>
        <v>16253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ROUND((((L195/60)/60)/24)+DATE(M52163,1,1),0)</f>
        <v>17630</v>
      </c>
      <c r="N195">
        <v>1523509200</v>
      </c>
      <c r="O195" s="11">
        <f t="shared" ref="O195:O258" si="15">ROUND((((N195/60)/60)/24)+DATE(M52163,1,1),0)</f>
        <v>17634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16693</v>
      </c>
      <c r="N196">
        <v>1443589200</v>
      </c>
      <c r="O196" s="11">
        <f t="shared" si="15"/>
        <v>16709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17742</v>
      </c>
      <c r="N197">
        <v>1533445200</v>
      </c>
      <c r="O197" s="11">
        <f t="shared" si="15"/>
        <v>17749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17048</v>
      </c>
      <c r="N198">
        <v>1474520400</v>
      </c>
      <c r="O198" s="11">
        <f t="shared" si="15"/>
        <v>17067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17341</v>
      </c>
      <c r="N199">
        <v>1499403600</v>
      </c>
      <c r="O199" s="11">
        <f t="shared" si="15"/>
        <v>17355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14828</v>
      </c>
      <c r="N200">
        <v>1283576400</v>
      </c>
      <c r="O200" s="11">
        <f t="shared" si="15"/>
        <v>14857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16624</v>
      </c>
      <c r="N201">
        <v>1436590800</v>
      </c>
      <c r="O201" s="11">
        <f t="shared" si="15"/>
        <v>16628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14694</v>
      </c>
      <c r="N202">
        <v>1270443600</v>
      </c>
      <c r="O202" s="11">
        <f t="shared" si="15"/>
        <v>14705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16277</v>
      </c>
      <c r="N203">
        <v>1407819600</v>
      </c>
      <c r="O203" s="11">
        <f t="shared" si="15"/>
        <v>16295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15250</v>
      </c>
      <c r="N204">
        <v>1317877200</v>
      </c>
      <c r="O204" s="11">
        <f t="shared" si="15"/>
        <v>15254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17184</v>
      </c>
      <c r="N205">
        <v>1484805600</v>
      </c>
      <c r="O205" s="11">
        <f t="shared" si="15"/>
        <v>17186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15068</v>
      </c>
      <c r="N206">
        <v>1302670800</v>
      </c>
      <c r="O206" s="11">
        <f t="shared" si="15"/>
        <v>15078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17822</v>
      </c>
      <c r="N207">
        <v>1540789200</v>
      </c>
      <c r="O207" s="11">
        <f t="shared" si="15"/>
        <v>17834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14668</v>
      </c>
      <c r="N208">
        <v>1268028000</v>
      </c>
      <c r="O208" s="11">
        <f t="shared" si="15"/>
        <v>14677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17772</v>
      </c>
      <c r="N209">
        <v>1537160400</v>
      </c>
      <c r="O209" s="11">
        <f t="shared" si="15"/>
        <v>17792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17480</v>
      </c>
      <c r="N210">
        <v>1512280800</v>
      </c>
      <c r="O210" s="11">
        <f t="shared" si="15"/>
        <v>17504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16928</v>
      </c>
      <c r="N211">
        <v>1463115600</v>
      </c>
      <c r="O211" s="11">
        <f t="shared" si="15"/>
        <v>16935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17229</v>
      </c>
      <c r="N212">
        <v>1490850000</v>
      </c>
      <c r="O212" s="11">
        <f t="shared" si="15"/>
        <v>17256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15945</v>
      </c>
      <c r="N213">
        <v>1379653200</v>
      </c>
      <c r="O213" s="11">
        <f t="shared" si="15"/>
        <v>15969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18246</v>
      </c>
      <c r="N214">
        <v>1580364000</v>
      </c>
      <c r="O214" s="11">
        <f t="shared" si="15"/>
        <v>18292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14920</v>
      </c>
      <c r="N215">
        <v>1289714400</v>
      </c>
      <c r="O215" s="11">
        <f t="shared" si="15"/>
        <v>14928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14841</v>
      </c>
      <c r="N216">
        <v>1282712400</v>
      </c>
      <c r="O216" s="11">
        <f t="shared" si="15"/>
        <v>14847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17941</v>
      </c>
      <c r="N217">
        <v>1550210400</v>
      </c>
      <c r="O217" s="11">
        <f t="shared" si="15"/>
        <v>17943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15301</v>
      </c>
      <c r="N218">
        <v>1322114400</v>
      </c>
      <c r="O218" s="11">
        <f t="shared" si="15"/>
        <v>15303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18015</v>
      </c>
      <c r="N219">
        <v>1557205200</v>
      </c>
      <c r="O219" s="11">
        <f t="shared" si="15"/>
        <v>18024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15290</v>
      </c>
      <c r="N220">
        <v>1323928800</v>
      </c>
      <c r="O220" s="11">
        <f t="shared" si="15"/>
        <v>15324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15569</v>
      </c>
      <c r="N221">
        <v>1346130000</v>
      </c>
      <c r="O221" s="11">
        <f t="shared" si="15"/>
        <v>15581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15157</v>
      </c>
      <c r="N222">
        <v>1311051600</v>
      </c>
      <c r="O222" s="11">
        <f t="shared" si="15"/>
        <v>15175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15513</v>
      </c>
      <c r="N223">
        <v>1340427600</v>
      </c>
      <c r="O223" s="11">
        <f t="shared" si="15"/>
        <v>15515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16346</v>
      </c>
      <c r="N224">
        <v>1412312400</v>
      </c>
      <c r="O224" s="11">
        <f t="shared" si="15"/>
        <v>16347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16877</v>
      </c>
      <c r="N225">
        <v>1459314000</v>
      </c>
      <c r="O225" s="11">
        <f t="shared" si="15"/>
        <v>16891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16338</v>
      </c>
      <c r="N226">
        <v>1415426400</v>
      </c>
      <c r="O226" s="11">
        <f t="shared" si="15"/>
        <v>16383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16194</v>
      </c>
      <c r="N227">
        <v>1399093200</v>
      </c>
      <c r="O227" s="11">
        <f t="shared" si="15"/>
        <v>16194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14708</v>
      </c>
      <c r="N228">
        <v>1273899600</v>
      </c>
      <c r="O228" s="11">
        <f t="shared" si="15"/>
        <v>14745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16571</v>
      </c>
      <c r="N229">
        <v>1432184400</v>
      </c>
      <c r="O229" s="11">
        <f t="shared" si="15"/>
        <v>16577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17045</v>
      </c>
      <c r="N230">
        <v>1474779600</v>
      </c>
      <c r="O230" s="11">
        <f t="shared" si="15"/>
        <v>17070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17319</v>
      </c>
      <c r="N231">
        <v>1500440400</v>
      </c>
      <c r="O231" s="11">
        <f t="shared" si="15"/>
        <v>17367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18237</v>
      </c>
      <c r="N232">
        <v>1575612000</v>
      </c>
      <c r="O232" s="11">
        <f t="shared" si="15"/>
        <v>18237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15847</v>
      </c>
      <c r="N233">
        <v>1374123600</v>
      </c>
      <c r="O233" s="11">
        <f t="shared" si="15"/>
        <v>15905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17008</v>
      </c>
      <c r="N234">
        <v>1469509200</v>
      </c>
      <c r="O234" s="11">
        <f t="shared" si="15"/>
        <v>17009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15138</v>
      </c>
      <c r="N235">
        <v>1309237200</v>
      </c>
      <c r="O235" s="11">
        <f t="shared" si="15"/>
        <v>15154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17401</v>
      </c>
      <c r="N236">
        <v>1503982800</v>
      </c>
      <c r="O236" s="11">
        <f t="shared" si="15"/>
        <v>17408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17211</v>
      </c>
      <c r="N237">
        <v>1487397600</v>
      </c>
      <c r="O237" s="11">
        <f t="shared" si="15"/>
        <v>17216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18073</v>
      </c>
      <c r="N238">
        <v>1562043600</v>
      </c>
      <c r="O238" s="11">
        <f t="shared" si="15"/>
        <v>18080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16186</v>
      </c>
      <c r="N239">
        <v>1398574800</v>
      </c>
      <c r="O239" s="11">
        <f t="shared" si="15"/>
        <v>16188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17515</v>
      </c>
      <c r="N240">
        <v>1515391200</v>
      </c>
      <c r="O240" s="11">
        <f t="shared" si="15"/>
        <v>17540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16677</v>
      </c>
      <c r="N241">
        <v>1441170000</v>
      </c>
      <c r="O241" s="11">
        <f t="shared" si="15"/>
        <v>16681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14828</v>
      </c>
      <c r="N242">
        <v>1281157200</v>
      </c>
      <c r="O242" s="11">
        <f t="shared" si="15"/>
        <v>14829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16174</v>
      </c>
      <c r="N243">
        <v>1398229200</v>
      </c>
      <c r="O243" s="11">
        <f t="shared" si="15"/>
        <v>16184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17297</v>
      </c>
      <c r="N244">
        <v>1495256400</v>
      </c>
      <c r="O244" s="11">
        <f t="shared" si="15"/>
        <v>17307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17595</v>
      </c>
      <c r="N245">
        <v>1520402400</v>
      </c>
      <c r="O245" s="11">
        <f t="shared" si="15"/>
        <v>17598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16266</v>
      </c>
      <c r="N246">
        <v>1409806800</v>
      </c>
      <c r="O246" s="11">
        <f t="shared" si="15"/>
        <v>16318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16168</v>
      </c>
      <c r="N247">
        <v>1396933200</v>
      </c>
      <c r="O247" s="11">
        <f t="shared" si="15"/>
        <v>16169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15923</v>
      </c>
      <c r="N248">
        <v>1376024400</v>
      </c>
      <c r="O248" s="11">
        <f t="shared" si="15"/>
        <v>15927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17158</v>
      </c>
      <c r="N249">
        <v>1483682400</v>
      </c>
      <c r="O249" s="11">
        <f t="shared" si="15"/>
        <v>17173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16436</v>
      </c>
      <c r="N250">
        <v>1420437600</v>
      </c>
      <c r="O250" s="11">
        <f t="shared" si="15"/>
        <v>16441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16438</v>
      </c>
      <c r="N251">
        <v>1420783200</v>
      </c>
      <c r="O251" s="11">
        <f t="shared" si="15"/>
        <v>16445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14635</v>
      </c>
      <c r="N252">
        <v>1267423200</v>
      </c>
      <c r="O252" s="11">
        <f t="shared" si="15"/>
        <v>14670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15684</v>
      </c>
      <c r="N253">
        <v>1355205600</v>
      </c>
      <c r="O253" s="11">
        <f t="shared" si="15"/>
        <v>15686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16004</v>
      </c>
      <c r="N254">
        <v>1383109200</v>
      </c>
      <c r="O254" s="11">
        <f t="shared" si="15"/>
        <v>16009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15073</v>
      </c>
      <c r="N255">
        <v>1303275600</v>
      </c>
      <c r="O255" s="11">
        <f t="shared" si="15"/>
        <v>15085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17219</v>
      </c>
      <c r="N256">
        <v>1487829600</v>
      </c>
      <c r="O256" s="11">
        <f t="shared" si="15"/>
        <v>17221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15022</v>
      </c>
      <c r="N257">
        <v>1298268000</v>
      </c>
      <c r="O257" s="11">
        <f t="shared" si="15"/>
        <v>15027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16825</v>
      </c>
      <c r="N258">
        <v>1456812000</v>
      </c>
      <c r="O258" s="11">
        <f t="shared" si="15"/>
        <v>16862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ROUND((((L259/60)/60)/24)+DATE(M52227,1,1),0)</f>
        <v>15770</v>
      </c>
      <c r="N259">
        <v>1363669200</v>
      </c>
      <c r="O259" s="11">
        <f t="shared" ref="O259:O322" si="19">ROUND((((N259/60)/60)/24)+DATE(M52227,1,1),0)</f>
        <v>15784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17144</v>
      </c>
      <c r="N260">
        <v>1482904800</v>
      </c>
      <c r="O260" s="11">
        <f t="shared" si="19"/>
        <v>17164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15683</v>
      </c>
      <c r="N261">
        <v>1356588000</v>
      </c>
      <c r="O261" s="11">
        <f t="shared" si="19"/>
        <v>15702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15612</v>
      </c>
      <c r="N262">
        <v>1349845200</v>
      </c>
      <c r="O262" s="11">
        <f t="shared" si="19"/>
        <v>15624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14847</v>
      </c>
      <c r="N263">
        <v>1283058000</v>
      </c>
      <c r="O263" s="11">
        <f t="shared" si="19"/>
        <v>14851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15070</v>
      </c>
      <c r="N264">
        <v>1304226000</v>
      </c>
      <c r="O264" s="11">
        <f t="shared" si="19"/>
        <v>15096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14619</v>
      </c>
      <c r="N265">
        <v>1263016800</v>
      </c>
      <c r="O265" s="11">
        <f t="shared" si="19"/>
        <v>14619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15749</v>
      </c>
      <c r="N266">
        <v>1362031200</v>
      </c>
      <c r="O266" s="11">
        <f t="shared" si="19"/>
        <v>15765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16804</v>
      </c>
      <c r="N267">
        <v>1455602400</v>
      </c>
      <c r="O267" s="11">
        <f t="shared" si="19"/>
        <v>16848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16382</v>
      </c>
      <c r="N268">
        <v>1418191200</v>
      </c>
      <c r="O268" s="11">
        <f t="shared" si="19"/>
        <v>16415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15638</v>
      </c>
      <c r="N269">
        <v>1352440800</v>
      </c>
      <c r="O269" s="11">
        <f t="shared" si="19"/>
        <v>15654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15618</v>
      </c>
      <c r="N270">
        <v>1353304800</v>
      </c>
      <c r="O270" s="11">
        <f t="shared" si="19"/>
        <v>15664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17928</v>
      </c>
      <c r="N271">
        <v>1550728800</v>
      </c>
      <c r="O271" s="11">
        <f t="shared" si="19"/>
        <v>17949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14946</v>
      </c>
      <c r="N272">
        <v>1291442400</v>
      </c>
      <c r="O272" s="11">
        <f t="shared" si="19"/>
        <v>14948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16777</v>
      </c>
      <c r="N273">
        <v>1452146400</v>
      </c>
      <c r="O273" s="11">
        <f t="shared" si="19"/>
        <v>16808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18088</v>
      </c>
      <c r="N274">
        <v>1564894800</v>
      </c>
      <c r="O274" s="11">
        <f t="shared" si="19"/>
        <v>18113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17427</v>
      </c>
      <c r="N275">
        <v>1505883600</v>
      </c>
      <c r="O275" s="11">
        <f t="shared" si="19"/>
        <v>17430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17477</v>
      </c>
      <c r="N276">
        <v>1510380000</v>
      </c>
      <c r="O276" s="11">
        <f t="shared" si="19"/>
        <v>17482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17993</v>
      </c>
      <c r="N277">
        <v>1555218000</v>
      </c>
      <c r="O277" s="11">
        <f t="shared" si="19"/>
        <v>18001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15450</v>
      </c>
      <c r="N278">
        <v>1335243600</v>
      </c>
      <c r="O278" s="11">
        <f t="shared" si="19"/>
        <v>15455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14810</v>
      </c>
      <c r="N279">
        <v>1279688400</v>
      </c>
      <c r="O279" s="11">
        <f t="shared" si="19"/>
        <v>14812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15671</v>
      </c>
      <c r="N280">
        <v>1356069600</v>
      </c>
      <c r="O280" s="11">
        <f t="shared" si="19"/>
        <v>15696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17778</v>
      </c>
      <c r="N281">
        <v>1536210000</v>
      </c>
      <c r="O281" s="11">
        <f t="shared" si="19"/>
        <v>17781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17492</v>
      </c>
      <c r="N282">
        <v>1511762400</v>
      </c>
      <c r="O282" s="11">
        <f t="shared" si="19"/>
        <v>17498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15411</v>
      </c>
      <c r="N283">
        <v>1333256400</v>
      </c>
      <c r="O283" s="11">
        <f t="shared" si="19"/>
        <v>15432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17133</v>
      </c>
      <c r="N284">
        <v>1480744800</v>
      </c>
      <c r="O284" s="11">
        <f t="shared" si="19"/>
        <v>17139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16952</v>
      </c>
      <c r="N285">
        <v>1465016400</v>
      </c>
      <c r="O285" s="11">
        <f t="shared" si="19"/>
        <v>16957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15462</v>
      </c>
      <c r="N286">
        <v>1336280400</v>
      </c>
      <c r="O286" s="11">
        <f t="shared" si="19"/>
        <v>15467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17055</v>
      </c>
      <c r="N287">
        <v>1476766800</v>
      </c>
      <c r="O287" s="11">
        <f t="shared" si="19"/>
        <v>17093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17129</v>
      </c>
      <c r="N288">
        <v>1480485600</v>
      </c>
      <c r="O288" s="11">
        <f t="shared" si="19"/>
        <v>17136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16554</v>
      </c>
      <c r="N289">
        <v>1430197200</v>
      </c>
      <c r="O289" s="11">
        <f t="shared" si="19"/>
        <v>16554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15414</v>
      </c>
      <c r="N290">
        <v>1331787600</v>
      </c>
      <c r="O290" s="11">
        <f t="shared" si="19"/>
        <v>15415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16651</v>
      </c>
      <c r="N291">
        <v>1438837200</v>
      </c>
      <c r="O291" s="11">
        <f t="shared" si="19"/>
        <v>16654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15836</v>
      </c>
      <c r="N292">
        <v>1370926800</v>
      </c>
      <c r="O292" s="11">
        <f t="shared" si="19"/>
        <v>15868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15263</v>
      </c>
      <c r="N293">
        <v>1319000400</v>
      </c>
      <c r="O293" s="11">
        <f t="shared" si="19"/>
        <v>15267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15416</v>
      </c>
      <c r="N294">
        <v>1333429200</v>
      </c>
      <c r="O294" s="11">
        <f t="shared" si="19"/>
        <v>15434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14888</v>
      </c>
      <c r="N295">
        <v>1287032400</v>
      </c>
      <c r="O295" s="11">
        <f t="shared" si="19"/>
        <v>14897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17831</v>
      </c>
      <c r="N296">
        <v>1541570400</v>
      </c>
      <c r="O296" s="11">
        <f t="shared" si="19"/>
        <v>17843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15994</v>
      </c>
      <c r="N297">
        <v>1383976800</v>
      </c>
      <c r="O297" s="11">
        <f t="shared" si="19"/>
        <v>16019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17925</v>
      </c>
      <c r="N298">
        <v>1550556000</v>
      </c>
      <c r="O298" s="11">
        <f t="shared" si="19"/>
        <v>17947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16085</v>
      </c>
      <c r="N299">
        <v>1390456800</v>
      </c>
      <c r="O299" s="11">
        <f t="shared" si="19"/>
        <v>16094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16858</v>
      </c>
      <c r="N300">
        <v>1458018000</v>
      </c>
      <c r="O300" s="11">
        <f t="shared" si="19"/>
        <v>16876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16864</v>
      </c>
      <c r="N301">
        <v>1461819600</v>
      </c>
      <c r="O301" s="11">
        <f t="shared" si="19"/>
        <v>16920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17409</v>
      </c>
      <c r="N302">
        <v>1504155600</v>
      </c>
      <c r="O302" s="11">
        <f t="shared" si="19"/>
        <v>17410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16493</v>
      </c>
      <c r="N303">
        <v>1426395600</v>
      </c>
      <c r="O303" s="11">
        <f t="shared" si="19"/>
        <v>16510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17777</v>
      </c>
      <c r="N304">
        <v>1537074000</v>
      </c>
      <c r="O304" s="11">
        <f t="shared" si="19"/>
        <v>17791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16808</v>
      </c>
      <c r="N305">
        <v>1452578400</v>
      </c>
      <c r="O305" s="11">
        <f t="shared" si="19"/>
        <v>16813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17021</v>
      </c>
      <c r="N306">
        <v>1474088400</v>
      </c>
      <c r="O306" s="11">
        <f t="shared" si="19"/>
        <v>17062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16880</v>
      </c>
      <c r="N307">
        <v>1461906000</v>
      </c>
      <c r="O307" s="11">
        <f t="shared" si="19"/>
        <v>16921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17362</v>
      </c>
      <c r="N308">
        <v>1500267600</v>
      </c>
      <c r="O308" s="11">
        <f t="shared" si="19"/>
        <v>17365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15498</v>
      </c>
      <c r="N309">
        <v>1340686800</v>
      </c>
      <c r="O309" s="11">
        <f t="shared" si="19"/>
        <v>15518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15083</v>
      </c>
      <c r="N310">
        <v>1303189200</v>
      </c>
      <c r="O310" s="11">
        <f t="shared" si="19"/>
        <v>15084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15239</v>
      </c>
      <c r="N311">
        <v>1318309200</v>
      </c>
      <c r="O311" s="11">
        <f t="shared" si="19"/>
        <v>15259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14709</v>
      </c>
      <c r="N312">
        <v>1272171600</v>
      </c>
      <c r="O312" s="11">
        <f t="shared" si="19"/>
        <v>14725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15022</v>
      </c>
      <c r="N313">
        <v>1298872800</v>
      </c>
      <c r="O313" s="11">
        <f t="shared" si="19"/>
        <v>15034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16004</v>
      </c>
      <c r="N314">
        <v>1383282000</v>
      </c>
      <c r="O314" s="11">
        <f t="shared" si="19"/>
        <v>16011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15398</v>
      </c>
      <c r="N315">
        <v>1330495200</v>
      </c>
      <c r="O315" s="11">
        <f t="shared" si="19"/>
        <v>15400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17968</v>
      </c>
      <c r="N316">
        <v>1552798800</v>
      </c>
      <c r="O316" s="11">
        <f t="shared" si="19"/>
        <v>17973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16215</v>
      </c>
      <c r="N317">
        <v>1403413200</v>
      </c>
      <c r="O317" s="11">
        <f t="shared" si="19"/>
        <v>16244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18220</v>
      </c>
      <c r="N318">
        <v>1574229600</v>
      </c>
      <c r="O318" s="11">
        <f t="shared" si="19"/>
        <v>18221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17301</v>
      </c>
      <c r="N319">
        <v>1495861200</v>
      </c>
      <c r="O319" s="11">
        <f t="shared" si="19"/>
        <v>17314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16116</v>
      </c>
      <c r="N320">
        <v>1392530400</v>
      </c>
      <c r="O320" s="11">
        <f t="shared" si="19"/>
        <v>16118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14834</v>
      </c>
      <c r="N321">
        <v>1283662800</v>
      </c>
      <c r="O321" s="11">
        <f t="shared" si="19"/>
        <v>14858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15105</v>
      </c>
      <c r="N322">
        <v>1305781200</v>
      </c>
      <c r="O322" s="11">
        <f t="shared" si="19"/>
        <v>15114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ROUND((((L323/60)/60)/24)+DATE(M52291,1,1),0)</f>
        <v>15066</v>
      </c>
      <c r="N323">
        <v>1302325200</v>
      </c>
      <c r="O323" s="11">
        <f t="shared" ref="O323:O386" si="23">ROUND((((N323/60)/60)/24)+DATE(M52291,1,1),0)</f>
        <v>15074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14939</v>
      </c>
      <c r="N324">
        <v>1291788000</v>
      </c>
      <c r="O324" s="11">
        <f t="shared" si="23"/>
        <v>14952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16157</v>
      </c>
      <c r="N325">
        <v>1396069200</v>
      </c>
      <c r="O325" s="11">
        <f t="shared" si="23"/>
        <v>16159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16608</v>
      </c>
      <c r="N326">
        <v>1435899600</v>
      </c>
      <c r="O326" s="11">
        <f t="shared" si="23"/>
        <v>16620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17699</v>
      </c>
      <c r="N327">
        <v>1531112400</v>
      </c>
      <c r="O327" s="11">
        <f t="shared" si="23"/>
        <v>17722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16796</v>
      </c>
      <c r="N328">
        <v>1451628000</v>
      </c>
      <c r="O328" s="11">
        <f t="shared" si="23"/>
        <v>16802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18137</v>
      </c>
      <c r="N329">
        <v>1567314000</v>
      </c>
      <c r="O329" s="11">
        <f t="shared" si="23"/>
        <v>18141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17866</v>
      </c>
      <c r="N330">
        <v>1544508000</v>
      </c>
      <c r="O330" s="11">
        <f t="shared" si="23"/>
        <v>17877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17148</v>
      </c>
      <c r="N331">
        <v>1482472800</v>
      </c>
      <c r="O331" s="11">
        <f t="shared" si="23"/>
        <v>17159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17509</v>
      </c>
      <c r="N332">
        <v>1512799200</v>
      </c>
      <c r="O332" s="11">
        <f t="shared" si="23"/>
        <v>17510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15328</v>
      </c>
      <c r="N333">
        <v>1324360800</v>
      </c>
      <c r="O333" s="11">
        <f t="shared" si="23"/>
        <v>15329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15793</v>
      </c>
      <c r="N334">
        <v>1364533200</v>
      </c>
      <c r="O334" s="11">
        <f t="shared" si="23"/>
        <v>15794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17856</v>
      </c>
      <c r="N335">
        <v>1545112800</v>
      </c>
      <c r="O335" s="11">
        <f t="shared" si="23"/>
        <v>17884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17542</v>
      </c>
      <c r="N336">
        <v>1516168800</v>
      </c>
      <c r="O336" s="11">
        <f t="shared" si="23"/>
        <v>17549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18216</v>
      </c>
      <c r="N337">
        <v>1574920800</v>
      </c>
      <c r="O337" s="11">
        <f t="shared" si="23"/>
        <v>18229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14959</v>
      </c>
      <c r="N338">
        <v>1292479200</v>
      </c>
      <c r="O338" s="11">
        <f t="shared" si="23"/>
        <v>14960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18212</v>
      </c>
      <c r="N339">
        <v>1573538400</v>
      </c>
      <c r="O339" s="11">
        <f t="shared" si="23"/>
        <v>18213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15253</v>
      </c>
      <c r="N340">
        <v>1320382800</v>
      </c>
      <c r="O340" s="11">
        <f t="shared" si="23"/>
        <v>15283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17381</v>
      </c>
      <c r="N341">
        <v>1502859600</v>
      </c>
      <c r="O341" s="11">
        <f t="shared" si="23"/>
        <v>17395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15321</v>
      </c>
      <c r="N342">
        <v>1323756000</v>
      </c>
      <c r="O342" s="11">
        <f t="shared" si="23"/>
        <v>15322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16676</v>
      </c>
      <c r="N343">
        <v>1441342800</v>
      </c>
      <c r="O343" s="11">
        <f t="shared" si="23"/>
        <v>16683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15907</v>
      </c>
      <c r="N344">
        <v>1375333200</v>
      </c>
      <c r="O344" s="11">
        <f t="shared" si="23"/>
        <v>15919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16029</v>
      </c>
      <c r="N345">
        <v>1389420000</v>
      </c>
      <c r="O345" s="11">
        <f t="shared" si="23"/>
        <v>16082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17554</v>
      </c>
      <c r="N346">
        <v>1520056800</v>
      </c>
      <c r="O346" s="11">
        <f t="shared" si="23"/>
        <v>17594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16626</v>
      </c>
      <c r="N347">
        <v>1436504400</v>
      </c>
      <c r="O347" s="11">
        <f t="shared" si="23"/>
        <v>16627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17403</v>
      </c>
      <c r="N348">
        <v>1508302800</v>
      </c>
      <c r="O348" s="11">
        <f t="shared" si="23"/>
        <v>17458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16478</v>
      </c>
      <c r="N349">
        <v>1425708000</v>
      </c>
      <c r="O349" s="11">
        <f t="shared" si="23"/>
        <v>16502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17214</v>
      </c>
      <c r="N350">
        <v>1488348000</v>
      </c>
      <c r="O350" s="11">
        <f t="shared" si="23"/>
        <v>17227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17362</v>
      </c>
      <c r="N351">
        <v>1502600400</v>
      </c>
      <c r="O351" s="11">
        <f t="shared" si="23"/>
        <v>17392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16576</v>
      </c>
      <c r="N352">
        <v>1433653200</v>
      </c>
      <c r="O352" s="11">
        <f t="shared" si="23"/>
        <v>16594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16672</v>
      </c>
      <c r="N353">
        <v>1441602000</v>
      </c>
      <c r="O353" s="11">
        <f t="shared" si="23"/>
        <v>16686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16747</v>
      </c>
      <c r="N354">
        <v>1447567200</v>
      </c>
      <c r="O354" s="11">
        <f t="shared" si="23"/>
        <v>16755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18083</v>
      </c>
      <c r="N355">
        <v>1562389200</v>
      </c>
      <c r="O355" s="11">
        <f t="shared" si="23"/>
        <v>18084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15952</v>
      </c>
      <c r="N356">
        <v>1378789200</v>
      </c>
      <c r="O356" s="11">
        <f t="shared" si="23"/>
        <v>15959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17189</v>
      </c>
      <c r="N357">
        <v>1488520800</v>
      </c>
      <c r="O357" s="11">
        <f t="shared" si="23"/>
        <v>17229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15354</v>
      </c>
      <c r="N358">
        <v>1327298400</v>
      </c>
      <c r="O358" s="11">
        <f t="shared" si="23"/>
        <v>15363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16682</v>
      </c>
      <c r="N359">
        <v>1443416400</v>
      </c>
      <c r="O359" s="11">
        <f t="shared" si="23"/>
        <v>16707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17754</v>
      </c>
      <c r="N360">
        <v>1534136400</v>
      </c>
      <c r="O360" s="11">
        <f t="shared" si="23"/>
        <v>17757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15214</v>
      </c>
      <c r="N361">
        <v>1315026000</v>
      </c>
      <c r="O361" s="11">
        <f t="shared" si="23"/>
        <v>15221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14976</v>
      </c>
      <c r="N362">
        <v>1295071200</v>
      </c>
      <c r="O362" s="11">
        <f t="shared" si="23"/>
        <v>14990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17447</v>
      </c>
      <c r="N363">
        <v>1509426000</v>
      </c>
      <c r="O363" s="11">
        <f t="shared" si="23"/>
        <v>17471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15002</v>
      </c>
      <c r="N364">
        <v>1299391200</v>
      </c>
      <c r="O364" s="11">
        <f t="shared" si="23"/>
        <v>15040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15336</v>
      </c>
      <c r="N365">
        <v>1325052000</v>
      </c>
      <c r="O365" s="11">
        <f t="shared" si="23"/>
        <v>15337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17596</v>
      </c>
      <c r="N366">
        <v>1522818000</v>
      </c>
      <c r="O366" s="11">
        <f t="shared" si="23"/>
        <v>17626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17165</v>
      </c>
      <c r="N367">
        <v>1485324000</v>
      </c>
      <c r="O367" s="11">
        <f t="shared" si="23"/>
        <v>17192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14978</v>
      </c>
      <c r="N368">
        <v>1294120800</v>
      </c>
      <c r="O368" s="11">
        <f t="shared" si="23"/>
        <v>14979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16362</v>
      </c>
      <c r="N369">
        <v>1415685600</v>
      </c>
      <c r="O369" s="11">
        <f t="shared" si="23"/>
        <v>16386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14896</v>
      </c>
      <c r="N370">
        <v>1288933200</v>
      </c>
      <c r="O370" s="11">
        <f t="shared" si="23"/>
        <v>14919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15740</v>
      </c>
      <c r="N371">
        <v>1363237200</v>
      </c>
      <c r="O371" s="11">
        <f t="shared" si="23"/>
        <v>15779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18002</v>
      </c>
      <c r="N372">
        <v>1555822800</v>
      </c>
      <c r="O372" s="11">
        <f t="shared" si="23"/>
        <v>18008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16475</v>
      </c>
      <c r="N373">
        <v>1427778000</v>
      </c>
      <c r="O373" s="11">
        <f t="shared" si="23"/>
        <v>16526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16444</v>
      </c>
      <c r="N374">
        <v>1422424800</v>
      </c>
      <c r="O374" s="11">
        <f t="shared" si="23"/>
        <v>16464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17396</v>
      </c>
      <c r="N375">
        <v>1503637200</v>
      </c>
      <c r="O375" s="11">
        <f t="shared" si="23"/>
        <v>17404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17908</v>
      </c>
      <c r="N376">
        <v>1547618400</v>
      </c>
      <c r="O376" s="11">
        <f t="shared" si="23"/>
        <v>17913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16725</v>
      </c>
      <c r="N377">
        <v>1449900000</v>
      </c>
      <c r="O377" s="11">
        <f t="shared" si="23"/>
        <v>16782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16258</v>
      </c>
      <c r="N378">
        <v>1405141200</v>
      </c>
      <c r="O378" s="11">
        <f t="shared" si="23"/>
        <v>16264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18192</v>
      </c>
      <c r="N379">
        <v>1572933600</v>
      </c>
      <c r="O379" s="11">
        <f t="shared" si="23"/>
        <v>18206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17673</v>
      </c>
      <c r="N380">
        <v>1530162000</v>
      </c>
      <c r="O380" s="11">
        <f t="shared" si="23"/>
        <v>17711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15275</v>
      </c>
      <c r="N381">
        <v>1320904800</v>
      </c>
      <c r="O381" s="11">
        <f t="shared" si="23"/>
        <v>15289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15880</v>
      </c>
      <c r="N382">
        <v>1372395600</v>
      </c>
      <c r="O382" s="11">
        <f t="shared" si="23"/>
        <v>15885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16595</v>
      </c>
      <c r="N383">
        <v>1437714000</v>
      </c>
      <c r="O383" s="11">
        <f t="shared" si="23"/>
        <v>16641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17456</v>
      </c>
      <c r="N384">
        <v>1509771600</v>
      </c>
      <c r="O384" s="11">
        <f t="shared" si="23"/>
        <v>17475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17941</v>
      </c>
      <c r="N385">
        <v>1550556000</v>
      </c>
      <c r="O385" s="11">
        <f t="shared" si="23"/>
        <v>17947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17208</v>
      </c>
      <c r="N386">
        <v>1489039200</v>
      </c>
      <c r="O386" s="11">
        <f t="shared" si="23"/>
        <v>17235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ROUND((((L387/60)/60)/24)+DATE(M52355,1,1),0)</f>
        <v>17985</v>
      </c>
      <c r="N387">
        <v>1556600400</v>
      </c>
      <c r="O387" s="11">
        <f t="shared" ref="O387:O450" si="27">ROUND((((N387/60)/60)/24)+DATE(M52355,1,1),0)</f>
        <v>18017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14787</v>
      </c>
      <c r="N388">
        <v>1278565200</v>
      </c>
      <c r="O388" s="11">
        <f t="shared" si="27"/>
        <v>14799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15504</v>
      </c>
      <c r="N389">
        <v>1339909200</v>
      </c>
      <c r="O389" s="11">
        <f t="shared" si="27"/>
        <v>15509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15344</v>
      </c>
      <c r="N390">
        <v>1325829600</v>
      </c>
      <c r="O390" s="11">
        <f t="shared" si="27"/>
        <v>15346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14911</v>
      </c>
      <c r="N391">
        <v>1290578400</v>
      </c>
      <c r="O391" s="11">
        <f t="shared" si="27"/>
        <v>14938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15962</v>
      </c>
      <c r="N392">
        <v>1380344400</v>
      </c>
      <c r="O392" s="11">
        <f t="shared" si="27"/>
        <v>15977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16085</v>
      </c>
      <c r="N393">
        <v>1389852000</v>
      </c>
      <c r="O393" s="11">
        <f t="shared" si="27"/>
        <v>16087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14981</v>
      </c>
      <c r="N394">
        <v>1294466400</v>
      </c>
      <c r="O394" s="11">
        <f t="shared" si="27"/>
        <v>14983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17365</v>
      </c>
      <c r="N395">
        <v>1500354000</v>
      </c>
      <c r="O395" s="11">
        <f t="shared" si="27"/>
        <v>17366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15916</v>
      </c>
      <c r="N396">
        <v>1375938000</v>
      </c>
      <c r="O396" s="11">
        <f t="shared" si="27"/>
        <v>15926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15317</v>
      </c>
      <c r="N397">
        <v>1323410400</v>
      </c>
      <c r="O397" s="11">
        <f t="shared" si="27"/>
        <v>15318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17810</v>
      </c>
      <c r="N398">
        <v>1539406800</v>
      </c>
      <c r="O398" s="11">
        <f t="shared" si="27"/>
        <v>17818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15849</v>
      </c>
      <c r="N399">
        <v>1369803600</v>
      </c>
      <c r="O399" s="11">
        <f t="shared" si="27"/>
        <v>15855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17660</v>
      </c>
      <c r="N400">
        <v>1525928400</v>
      </c>
      <c r="O400" s="11">
        <f t="shared" si="27"/>
        <v>17662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15008</v>
      </c>
      <c r="N401">
        <v>1297231200</v>
      </c>
      <c r="O401" s="11">
        <f t="shared" si="27"/>
        <v>15015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15934</v>
      </c>
      <c r="N402">
        <v>1378530000</v>
      </c>
      <c r="O402" s="11">
        <f t="shared" si="27"/>
        <v>15956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18197</v>
      </c>
      <c r="N403">
        <v>1572152400</v>
      </c>
      <c r="O403" s="11">
        <f t="shared" si="27"/>
        <v>18197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15346</v>
      </c>
      <c r="N404">
        <v>1329890400</v>
      </c>
      <c r="O404" s="11">
        <f t="shared" si="27"/>
        <v>15393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14742</v>
      </c>
      <c r="N405">
        <v>1276750800</v>
      </c>
      <c r="O405" s="11">
        <f t="shared" si="27"/>
        <v>14778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17485</v>
      </c>
      <c r="N406">
        <v>1510898400</v>
      </c>
      <c r="O406" s="11">
        <f t="shared" si="27"/>
        <v>17488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17687</v>
      </c>
      <c r="N407">
        <v>1532408400</v>
      </c>
      <c r="O407" s="11">
        <f t="shared" si="27"/>
        <v>17737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15736</v>
      </c>
      <c r="N408">
        <v>1360562400</v>
      </c>
      <c r="O408" s="11">
        <f t="shared" si="27"/>
        <v>15748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18183</v>
      </c>
      <c r="N409">
        <v>1571547600</v>
      </c>
      <c r="O409" s="11">
        <f t="shared" si="27"/>
        <v>18190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16973</v>
      </c>
      <c r="N410">
        <v>1468126800</v>
      </c>
      <c r="O410" s="11">
        <f t="shared" si="27"/>
        <v>16993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17275</v>
      </c>
      <c r="N411">
        <v>1492837200</v>
      </c>
      <c r="O411" s="11">
        <f t="shared" si="27"/>
        <v>17279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16554</v>
      </c>
      <c r="N412">
        <v>1430197200</v>
      </c>
      <c r="O412" s="11">
        <f t="shared" si="27"/>
        <v>16554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17316</v>
      </c>
      <c r="N413">
        <v>1496206800</v>
      </c>
      <c r="O413" s="11">
        <f t="shared" si="27"/>
        <v>17318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16074</v>
      </c>
      <c r="N414">
        <v>1389592800</v>
      </c>
      <c r="O414" s="11">
        <f t="shared" si="27"/>
        <v>16084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17863</v>
      </c>
      <c r="N415">
        <v>1545631200</v>
      </c>
      <c r="O415" s="11">
        <f t="shared" si="27"/>
        <v>17890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14720</v>
      </c>
      <c r="N416">
        <v>1272430800</v>
      </c>
      <c r="O416" s="11">
        <f t="shared" si="27"/>
        <v>14728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15353</v>
      </c>
      <c r="N417">
        <v>1327903200</v>
      </c>
      <c r="O417" s="11">
        <f t="shared" si="27"/>
        <v>15370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14992</v>
      </c>
      <c r="N418">
        <v>1296021600</v>
      </c>
      <c r="O418" s="11">
        <f t="shared" si="27"/>
        <v>15001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17839</v>
      </c>
      <c r="N419">
        <v>1543298400</v>
      </c>
      <c r="O419" s="11">
        <f t="shared" si="27"/>
        <v>17863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15467</v>
      </c>
      <c r="N420">
        <v>1336366800</v>
      </c>
      <c r="O420" s="11">
        <f t="shared" si="27"/>
        <v>15468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15331</v>
      </c>
      <c r="N421">
        <v>1325052000</v>
      </c>
      <c r="O421" s="11">
        <f t="shared" si="27"/>
        <v>15337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17343</v>
      </c>
      <c r="N422">
        <v>1499576400</v>
      </c>
      <c r="O422" s="11">
        <f t="shared" si="27"/>
        <v>17357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17347</v>
      </c>
      <c r="N423">
        <v>1501304400</v>
      </c>
      <c r="O423" s="11">
        <f t="shared" si="27"/>
        <v>17377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14717</v>
      </c>
      <c r="N424">
        <v>1273208400</v>
      </c>
      <c r="O424" s="11">
        <f t="shared" si="27"/>
        <v>14737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15240</v>
      </c>
      <c r="N425">
        <v>1316840400</v>
      </c>
      <c r="O425" s="11">
        <f t="shared" si="27"/>
        <v>15242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17640</v>
      </c>
      <c r="N426">
        <v>1524546000</v>
      </c>
      <c r="O426" s="11">
        <f t="shared" si="27"/>
        <v>17646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16645</v>
      </c>
      <c r="N427">
        <v>1438578000</v>
      </c>
      <c r="O427" s="11">
        <f t="shared" si="27"/>
        <v>16651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15764</v>
      </c>
      <c r="N428">
        <v>1362549600</v>
      </c>
      <c r="O428" s="11">
        <f t="shared" si="27"/>
        <v>15771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16327</v>
      </c>
      <c r="N429">
        <v>1413349200</v>
      </c>
      <c r="O429" s="11">
        <f t="shared" si="27"/>
        <v>16359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15017</v>
      </c>
      <c r="N430">
        <v>1298008800</v>
      </c>
      <c r="O430" s="11">
        <f t="shared" si="27"/>
        <v>15024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16112</v>
      </c>
      <c r="N431">
        <v>1394427600</v>
      </c>
      <c r="O431" s="11">
        <f t="shared" si="27"/>
        <v>16140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18169</v>
      </c>
      <c r="N432">
        <v>1572670800</v>
      </c>
      <c r="O432" s="11">
        <f t="shared" si="27"/>
        <v>18203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17705</v>
      </c>
      <c r="N433">
        <v>1531112400</v>
      </c>
      <c r="O433" s="11">
        <f t="shared" si="27"/>
        <v>17722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16193</v>
      </c>
      <c r="N434">
        <v>1400734800</v>
      </c>
      <c r="O434" s="11">
        <f t="shared" si="27"/>
        <v>16213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16035</v>
      </c>
      <c r="N435">
        <v>1386741600</v>
      </c>
      <c r="O435" s="11">
        <f t="shared" si="27"/>
        <v>16051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17137</v>
      </c>
      <c r="N436">
        <v>1481781600</v>
      </c>
      <c r="O436" s="11">
        <f t="shared" si="27"/>
        <v>17151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16420</v>
      </c>
      <c r="N437">
        <v>1419660000</v>
      </c>
      <c r="O437" s="11">
        <f t="shared" si="27"/>
        <v>16432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18007</v>
      </c>
      <c r="N438">
        <v>1555822800</v>
      </c>
      <c r="O438" s="11">
        <f t="shared" si="27"/>
        <v>18008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16692</v>
      </c>
      <c r="N439">
        <v>1442379600</v>
      </c>
      <c r="O439" s="11">
        <f t="shared" si="27"/>
        <v>16695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15769</v>
      </c>
      <c r="N440">
        <v>1364965200</v>
      </c>
      <c r="O440" s="11">
        <f t="shared" si="27"/>
        <v>15799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17112</v>
      </c>
      <c r="N441">
        <v>1479016800</v>
      </c>
      <c r="O441" s="11">
        <f t="shared" si="27"/>
        <v>17119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17348</v>
      </c>
      <c r="N442">
        <v>1499662800</v>
      </c>
      <c r="O442" s="11">
        <f t="shared" si="27"/>
        <v>17358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15457</v>
      </c>
      <c r="N443">
        <v>1337835600</v>
      </c>
      <c r="O443" s="11">
        <f t="shared" si="27"/>
        <v>15485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17412</v>
      </c>
      <c r="N444">
        <v>1505710800</v>
      </c>
      <c r="O444" s="11">
        <f t="shared" si="27"/>
        <v>17428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14883</v>
      </c>
      <c r="N445">
        <v>1287464400</v>
      </c>
      <c r="O445" s="11">
        <f t="shared" si="27"/>
        <v>14902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15180</v>
      </c>
      <c r="N446">
        <v>1311656400</v>
      </c>
      <c r="O446" s="11">
        <f t="shared" si="27"/>
        <v>15182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14947</v>
      </c>
      <c r="N447">
        <v>1293170400</v>
      </c>
      <c r="O447" s="11">
        <f t="shared" si="27"/>
        <v>14968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15693</v>
      </c>
      <c r="N448">
        <v>1355983200</v>
      </c>
      <c r="O448" s="11">
        <f t="shared" si="27"/>
        <v>15695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17520</v>
      </c>
      <c r="N449">
        <v>1515045600</v>
      </c>
      <c r="O449" s="11">
        <f t="shared" si="27"/>
        <v>17536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15810</v>
      </c>
      <c r="N450">
        <v>1366088400</v>
      </c>
      <c r="O450" s="11">
        <f t="shared" si="27"/>
        <v>15812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ROUND((((L451/60)/60)/24)+DATE(M52419,1,1),0)</f>
        <v>17962</v>
      </c>
      <c r="N451">
        <v>1553317200</v>
      </c>
      <c r="O451" s="11">
        <f t="shared" ref="O451:O514" si="31">ROUND((((N451/60)/60)/24)+DATE(M52419,1,1),0)</f>
        <v>17979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17826</v>
      </c>
      <c r="N452">
        <v>1542088800</v>
      </c>
      <c r="O452" s="11">
        <f t="shared" si="31"/>
        <v>17849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17367</v>
      </c>
      <c r="N453">
        <v>1503118800</v>
      </c>
      <c r="O453" s="11">
        <f t="shared" si="31"/>
        <v>17398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14797</v>
      </c>
      <c r="N454">
        <v>1278478800</v>
      </c>
      <c r="O454" s="11">
        <f t="shared" si="31"/>
        <v>14798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17137</v>
      </c>
      <c r="N455">
        <v>1484114400</v>
      </c>
      <c r="O455" s="11">
        <f t="shared" si="31"/>
        <v>17178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16000</v>
      </c>
      <c r="N456">
        <v>1385445600</v>
      </c>
      <c r="O456" s="11">
        <f t="shared" si="31"/>
        <v>16036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15241</v>
      </c>
      <c r="N457">
        <v>1318741200</v>
      </c>
      <c r="O457" s="11">
        <f t="shared" si="31"/>
        <v>15264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17573</v>
      </c>
      <c r="N458">
        <v>1518242400</v>
      </c>
      <c r="O458" s="11">
        <f t="shared" si="31"/>
        <v>17573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17089</v>
      </c>
      <c r="N459">
        <v>1476594000</v>
      </c>
      <c r="O459" s="11">
        <f t="shared" si="31"/>
        <v>17091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14697</v>
      </c>
      <c r="N460">
        <v>1273554000</v>
      </c>
      <c r="O460" s="11">
        <f t="shared" si="31"/>
        <v>14741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16433</v>
      </c>
      <c r="N461">
        <v>1421906400</v>
      </c>
      <c r="O461" s="11">
        <f t="shared" si="31"/>
        <v>16458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14831</v>
      </c>
      <c r="N462">
        <v>1281589200</v>
      </c>
      <c r="O462" s="11">
        <f t="shared" si="31"/>
        <v>14834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16189</v>
      </c>
      <c r="N463">
        <v>1400389200</v>
      </c>
      <c r="O463" s="11">
        <f t="shared" si="31"/>
        <v>16209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15736</v>
      </c>
      <c r="N464">
        <v>1362808800</v>
      </c>
      <c r="O464" s="11">
        <f t="shared" si="31"/>
        <v>15774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16071</v>
      </c>
      <c r="N465">
        <v>1388815200</v>
      </c>
      <c r="O465" s="11">
        <f t="shared" si="31"/>
        <v>16075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17574</v>
      </c>
      <c r="N466">
        <v>1519538400</v>
      </c>
      <c r="O466" s="11">
        <f t="shared" si="31"/>
        <v>17588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17559</v>
      </c>
      <c r="N467">
        <v>1517810400</v>
      </c>
      <c r="O467" s="11">
        <f t="shared" si="31"/>
        <v>17568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15841</v>
      </c>
      <c r="N468">
        <v>1370581200</v>
      </c>
      <c r="O468" s="11">
        <f t="shared" si="31"/>
        <v>15864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16763</v>
      </c>
      <c r="N469">
        <v>1448863200</v>
      </c>
      <c r="O469" s="11">
        <f t="shared" si="31"/>
        <v>16770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18001</v>
      </c>
      <c r="N470">
        <v>1556600400</v>
      </c>
      <c r="O470" s="11">
        <f t="shared" si="31"/>
        <v>18017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16574</v>
      </c>
      <c r="N471">
        <v>1432098000</v>
      </c>
      <c r="O471" s="11">
        <f t="shared" si="31"/>
        <v>16576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17148</v>
      </c>
      <c r="N472">
        <v>1482127200</v>
      </c>
      <c r="O472" s="11">
        <f t="shared" si="31"/>
        <v>17155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15463</v>
      </c>
      <c r="N473">
        <v>1335934800</v>
      </c>
      <c r="O473" s="11">
        <f t="shared" si="31"/>
        <v>15463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17967</v>
      </c>
      <c r="N474">
        <v>1556946000</v>
      </c>
      <c r="O474" s="11">
        <f t="shared" si="31"/>
        <v>18021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17709</v>
      </c>
      <c r="N475">
        <v>1530075600</v>
      </c>
      <c r="O475" s="11">
        <f t="shared" si="31"/>
        <v>17710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16421</v>
      </c>
      <c r="N476">
        <v>1418796000</v>
      </c>
      <c r="O476" s="11">
        <f t="shared" si="31"/>
        <v>16422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15882</v>
      </c>
      <c r="N477">
        <v>1372482000</v>
      </c>
      <c r="O477" s="11">
        <f t="shared" si="31"/>
        <v>15886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17754</v>
      </c>
      <c r="N478">
        <v>1534395600</v>
      </c>
      <c r="O478" s="11">
        <f t="shared" si="31"/>
        <v>17760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15152</v>
      </c>
      <c r="N479">
        <v>1311397200</v>
      </c>
      <c r="O479" s="11">
        <f t="shared" si="31"/>
        <v>15179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16504</v>
      </c>
      <c r="N480">
        <v>1426914000</v>
      </c>
      <c r="O480" s="11">
        <f t="shared" si="31"/>
        <v>16516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17377</v>
      </c>
      <c r="N481">
        <v>1501477200</v>
      </c>
      <c r="O481" s="11">
        <f t="shared" si="31"/>
        <v>17379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14680</v>
      </c>
      <c r="N482">
        <v>1269061200</v>
      </c>
      <c r="O482" s="11">
        <f t="shared" si="31"/>
        <v>14689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16345</v>
      </c>
      <c r="N483">
        <v>1415772000</v>
      </c>
      <c r="O483" s="11">
        <f t="shared" si="31"/>
        <v>16387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15395</v>
      </c>
      <c r="N484">
        <v>1331013600</v>
      </c>
      <c r="O484" s="11">
        <f t="shared" si="31"/>
        <v>15406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18243</v>
      </c>
      <c r="N485">
        <v>1576735200</v>
      </c>
      <c r="O485" s="11">
        <f t="shared" si="31"/>
        <v>18250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16287</v>
      </c>
      <c r="N486">
        <v>1411362000</v>
      </c>
      <c r="O486" s="11">
        <f t="shared" si="31"/>
        <v>16336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18058</v>
      </c>
      <c r="N487">
        <v>1563685200</v>
      </c>
      <c r="O487" s="11">
        <f t="shared" si="31"/>
        <v>18099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17600</v>
      </c>
      <c r="N488">
        <v>1521867600</v>
      </c>
      <c r="O488" s="11">
        <f t="shared" si="31"/>
        <v>17615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17277</v>
      </c>
      <c r="N489">
        <v>1495515600</v>
      </c>
      <c r="O489" s="11">
        <f t="shared" si="31"/>
        <v>17310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16835</v>
      </c>
      <c r="N490">
        <v>1455948000</v>
      </c>
      <c r="O490" s="11">
        <f t="shared" si="31"/>
        <v>16852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14838</v>
      </c>
      <c r="N491">
        <v>1282366800</v>
      </c>
      <c r="O491" s="11">
        <f t="shared" si="31"/>
        <v>14843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18218</v>
      </c>
      <c r="N492">
        <v>1574575200</v>
      </c>
      <c r="O492" s="11">
        <f t="shared" si="31"/>
        <v>18225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15888</v>
      </c>
      <c r="N493">
        <v>1374901200</v>
      </c>
      <c r="O493" s="11">
        <f t="shared" si="31"/>
        <v>15914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14768</v>
      </c>
      <c r="N494">
        <v>1278910800</v>
      </c>
      <c r="O494" s="11">
        <f t="shared" si="31"/>
        <v>14803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18077</v>
      </c>
      <c r="N495">
        <v>1562907600</v>
      </c>
      <c r="O495" s="11">
        <f t="shared" si="31"/>
        <v>18090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15422</v>
      </c>
      <c r="N496">
        <v>1332478800</v>
      </c>
      <c r="O496" s="11">
        <f t="shared" si="31"/>
        <v>15423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16232</v>
      </c>
      <c r="N497">
        <v>1402722000</v>
      </c>
      <c r="O497" s="11">
        <f t="shared" si="31"/>
        <v>16236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17308</v>
      </c>
      <c r="N498">
        <v>1496811600</v>
      </c>
      <c r="O498" s="11">
        <f t="shared" si="31"/>
        <v>17325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17156</v>
      </c>
      <c r="N499">
        <v>1482213600</v>
      </c>
      <c r="O499" s="11">
        <f t="shared" si="31"/>
        <v>17156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16437</v>
      </c>
      <c r="N500">
        <v>1420264800</v>
      </c>
      <c r="O500" s="11">
        <f t="shared" si="31"/>
        <v>16439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16876</v>
      </c>
      <c r="N501">
        <v>1458450000</v>
      </c>
      <c r="O501" s="11">
        <f t="shared" si="31"/>
        <v>16881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 s="9">
        <f t="shared" si="30"/>
        <v>15827</v>
      </c>
      <c r="N502">
        <v>1369803600</v>
      </c>
      <c r="O502" s="11">
        <f t="shared" si="31"/>
        <v>15855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15777</v>
      </c>
      <c r="N503">
        <v>1363237200</v>
      </c>
      <c r="O503" s="11">
        <f t="shared" si="31"/>
        <v>15779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15549</v>
      </c>
      <c r="N504">
        <v>1345870800</v>
      </c>
      <c r="O504" s="11">
        <f t="shared" si="31"/>
        <v>15578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16618</v>
      </c>
      <c r="N505">
        <v>1437454800</v>
      </c>
      <c r="O505" s="11">
        <f t="shared" si="31"/>
        <v>16638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16574</v>
      </c>
      <c r="N506">
        <v>1432011600</v>
      </c>
      <c r="O506" s="11">
        <f t="shared" si="31"/>
        <v>16575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15773</v>
      </c>
      <c r="N507">
        <v>1366347600</v>
      </c>
      <c r="O507" s="11">
        <f t="shared" si="31"/>
        <v>15815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17494</v>
      </c>
      <c r="N508">
        <v>1512885600</v>
      </c>
      <c r="O508" s="11">
        <f t="shared" si="31"/>
        <v>17511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15805</v>
      </c>
      <c r="N509">
        <v>1369717200</v>
      </c>
      <c r="O509" s="11">
        <f t="shared" si="31"/>
        <v>15854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17742</v>
      </c>
      <c r="N510">
        <v>1534654800</v>
      </c>
      <c r="O510" s="11">
        <f t="shared" si="31"/>
        <v>17763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15466</v>
      </c>
      <c r="N511">
        <v>1337058000</v>
      </c>
      <c r="O511" s="11">
        <f t="shared" si="31"/>
        <v>15476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17683</v>
      </c>
      <c r="N512">
        <v>1529816400</v>
      </c>
      <c r="O512" s="11">
        <f t="shared" si="31"/>
        <v>17707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18103</v>
      </c>
      <c r="N513">
        <v>1564894800</v>
      </c>
      <c r="O513" s="11">
        <f t="shared" si="31"/>
        <v>18113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16257</v>
      </c>
      <c r="N514">
        <v>1404622800</v>
      </c>
      <c r="O514" s="11">
        <f t="shared" si="31"/>
        <v>16258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ROUND((((L515/60)/60)/24)+DATE(M52483,1,1),0)</f>
        <v>14862</v>
      </c>
      <c r="N515">
        <v>1284181200</v>
      </c>
      <c r="O515" s="11">
        <f t="shared" ref="O515:O578" si="35">ROUND((((N515/60)/60)/24)+DATE(M52483,1,1),0)</f>
        <v>14864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16046</v>
      </c>
      <c r="N516">
        <v>1386741600</v>
      </c>
      <c r="O516" s="11">
        <f t="shared" si="35"/>
        <v>16051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15332</v>
      </c>
      <c r="N517">
        <v>1324792800</v>
      </c>
      <c r="O517" s="11">
        <f t="shared" si="35"/>
        <v>15334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14828</v>
      </c>
      <c r="N518">
        <v>1284354000</v>
      </c>
      <c r="O518" s="11">
        <f t="shared" si="35"/>
        <v>14866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17292</v>
      </c>
      <c r="N519">
        <v>1494392400</v>
      </c>
      <c r="O519" s="11">
        <f t="shared" si="35"/>
        <v>17297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17586</v>
      </c>
      <c r="N520">
        <v>1519538400</v>
      </c>
      <c r="O520" s="11">
        <f t="shared" si="35"/>
        <v>17588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16444</v>
      </c>
      <c r="N521">
        <v>1421906400</v>
      </c>
      <c r="O521" s="11">
        <f t="shared" si="35"/>
        <v>16458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18006</v>
      </c>
      <c r="N522">
        <v>1555909200</v>
      </c>
      <c r="O522" s="11">
        <f t="shared" si="35"/>
        <v>18009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17037</v>
      </c>
      <c r="N523">
        <v>1472446800</v>
      </c>
      <c r="O523" s="11">
        <f t="shared" si="35"/>
        <v>17043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15525</v>
      </c>
      <c r="N524">
        <v>1342328400</v>
      </c>
      <c r="O524" s="11">
        <f t="shared" si="35"/>
        <v>15537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14673</v>
      </c>
      <c r="N525">
        <v>1268114400</v>
      </c>
      <c r="O525" s="11">
        <f t="shared" si="35"/>
        <v>14678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14726</v>
      </c>
      <c r="N526">
        <v>1273381200</v>
      </c>
      <c r="O526" s="11">
        <f t="shared" si="35"/>
        <v>14739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14937</v>
      </c>
      <c r="N527">
        <v>1290837600</v>
      </c>
      <c r="O527" s="11">
        <f t="shared" si="35"/>
        <v>14941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16796</v>
      </c>
      <c r="N528">
        <v>1454306400</v>
      </c>
      <c r="O528" s="11">
        <f t="shared" si="35"/>
        <v>16833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16837</v>
      </c>
      <c r="N529">
        <v>1457762400</v>
      </c>
      <c r="O529" s="11">
        <f t="shared" si="35"/>
        <v>16873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16033</v>
      </c>
      <c r="N530">
        <v>1389074400</v>
      </c>
      <c r="O530" s="11">
        <f t="shared" si="35"/>
        <v>16078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16201</v>
      </c>
      <c r="N531">
        <v>1402117200</v>
      </c>
      <c r="O531" s="11">
        <f t="shared" si="35"/>
        <v>16229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14853</v>
      </c>
      <c r="N532">
        <v>1284440400</v>
      </c>
      <c r="O532" s="11">
        <f t="shared" si="35"/>
        <v>14867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16021</v>
      </c>
      <c r="N533">
        <v>1388988000</v>
      </c>
      <c r="O533" s="11">
        <f t="shared" si="35"/>
        <v>16077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17557</v>
      </c>
      <c r="N534">
        <v>1516946400</v>
      </c>
      <c r="O534" s="11">
        <f t="shared" si="35"/>
        <v>17558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15911</v>
      </c>
      <c r="N535">
        <v>1377752400</v>
      </c>
      <c r="O535" s="11">
        <f t="shared" si="35"/>
        <v>15947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17761</v>
      </c>
      <c r="N536">
        <v>1534568400</v>
      </c>
      <c r="O536" s="11">
        <f t="shared" si="35"/>
        <v>17762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17691</v>
      </c>
      <c r="N537">
        <v>1528606800</v>
      </c>
      <c r="O537" s="11">
        <f t="shared" si="35"/>
        <v>17693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14846</v>
      </c>
      <c r="N538">
        <v>1284872400</v>
      </c>
      <c r="O538" s="11">
        <f t="shared" si="35"/>
        <v>14872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17774</v>
      </c>
      <c r="N539">
        <v>1537592400</v>
      </c>
      <c r="O539" s="11">
        <f t="shared" si="35"/>
        <v>17797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15971</v>
      </c>
      <c r="N540">
        <v>1381208400</v>
      </c>
      <c r="O540" s="11">
        <f t="shared" si="35"/>
        <v>15987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18079</v>
      </c>
      <c r="N541">
        <v>1562475600</v>
      </c>
      <c r="O541" s="11">
        <f t="shared" si="35"/>
        <v>18085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17657</v>
      </c>
      <c r="N542">
        <v>1527397200</v>
      </c>
      <c r="O542" s="11">
        <f t="shared" si="35"/>
        <v>17679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16597</v>
      </c>
      <c r="N543">
        <v>1436158800</v>
      </c>
      <c r="O543" s="11">
        <f t="shared" si="35"/>
        <v>16623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16823</v>
      </c>
      <c r="N544">
        <v>1456034400</v>
      </c>
      <c r="O544" s="11">
        <f t="shared" si="35"/>
        <v>16853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15960</v>
      </c>
      <c r="N545">
        <v>1380171600</v>
      </c>
      <c r="O545" s="11">
        <f t="shared" si="35"/>
        <v>15975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16809</v>
      </c>
      <c r="N546">
        <v>1453356000</v>
      </c>
      <c r="O546" s="11">
        <f t="shared" si="35"/>
        <v>16822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18256</v>
      </c>
      <c r="N547">
        <v>1578981600</v>
      </c>
      <c r="O547" s="11">
        <f t="shared" si="35"/>
        <v>18276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17792</v>
      </c>
      <c r="N548">
        <v>1537419600</v>
      </c>
      <c r="O548" s="11">
        <f t="shared" si="35"/>
        <v>17795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16461</v>
      </c>
      <c r="N549">
        <v>1423202400</v>
      </c>
      <c r="O549" s="11">
        <f t="shared" si="35"/>
        <v>16473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16893</v>
      </c>
      <c r="N550">
        <v>1460610000</v>
      </c>
      <c r="O550" s="11">
        <f t="shared" si="35"/>
        <v>16906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15854</v>
      </c>
      <c r="N551">
        <v>1370494800</v>
      </c>
      <c r="O551" s="11">
        <f t="shared" si="35"/>
        <v>15863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15400</v>
      </c>
      <c r="N552">
        <v>1332306000</v>
      </c>
      <c r="O552" s="11">
        <f t="shared" si="35"/>
        <v>15421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16425</v>
      </c>
      <c r="N553">
        <v>1422511200</v>
      </c>
      <c r="O553" s="11">
        <f t="shared" si="35"/>
        <v>16465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17132</v>
      </c>
      <c r="N554">
        <v>1480312800</v>
      </c>
      <c r="O554" s="11">
        <f t="shared" si="35"/>
        <v>17134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14977</v>
      </c>
      <c r="N555">
        <v>1294034400</v>
      </c>
      <c r="O555" s="11">
        <f t="shared" si="35"/>
        <v>14978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17155</v>
      </c>
      <c r="N556">
        <v>1482645600</v>
      </c>
      <c r="O556" s="11">
        <f t="shared" si="35"/>
        <v>17161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16163</v>
      </c>
      <c r="N557">
        <v>1399093200</v>
      </c>
      <c r="O557" s="11">
        <f t="shared" si="35"/>
        <v>16194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15224</v>
      </c>
      <c r="N558">
        <v>1315890000</v>
      </c>
      <c r="O558" s="11">
        <f t="shared" si="35"/>
        <v>15231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16711</v>
      </c>
      <c r="N559">
        <v>1444021200</v>
      </c>
      <c r="O559" s="11">
        <f t="shared" si="35"/>
        <v>16714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16856</v>
      </c>
      <c r="N560">
        <v>1460005200</v>
      </c>
      <c r="O560" s="11">
        <f t="shared" si="35"/>
        <v>16899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17016</v>
      </c>
      <c r="N561">
        <v>1470718800</v>
      </c>
      <c r="O561" s="11">
        <f t="shared" si="35"/>
        <v>17023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15297</v>
      </c>
      <c r="N562">
        <v>1325052000</v>
      </c>
      <c r="O562" s="11">
        <f t="shared" si="35"/>
        <v>15337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15265</v>
      </c>
      <c r="N563">
        <v>1319000400</v>
      </c>
      <c r="O563" s="11">
        <f t="shared" si="35"/>
        <v>15267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17968</v>
      </c>
      <c r="N564">
        <v>1552539600</v>
      </c>
      <c r="O564" s="11">
        <f t="shared" si="35"/>
        <v>17970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17849</v>
      </c>
      <c r="N565">
        <v>1543816800</v>
      </c>
      <c r="O565" s="11">
        <f t="shared" si="35"/>
        <v>17869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16510</v>
      </c>
      <c r="N566">
        <v>1427086800</v>
      </c>
      <c r="O566" s="11">
        <f t="shared" si="35"/>
        <v>16518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15294</v>
      </c>
      <c r="N567">
        <v>1323064800</v>
      </c>
      <c r="O567" s="11">
        <f t="shared" si="35"/>
        <v>15314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16856</v>
      </c>
      <c r="N568">
        <v>1458277200</v>
      </c>
      <c r="O568" s="11">
        <f t="shared" si="35"/>
        <v>16879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16262</v>
      </c>
      <c r="N569">
        <v>1405141200</v>
      </c>
      <c r="O569" s="11">
        <f t="shared" si="35"/>
        <v>16264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14806</v>
      </c>
      <c r="N570">
        <v>1283058000</v>
      </c>
      <c r="O570" s="11">
        <f t="shared" si="35"/>
        <v>14851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14986</v>
      </c>
      <c r="N571">
        <v>1295762400</v>
      </c>
      <c r="O571" s="11">
        <f t="shared" si="35"/>
        <v>14998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16425</v>
      </c>
      <c r="N572">
        <v>1419573600</v>
      </c>
      <c r="O572" s="11">
        <f t="shared" si="35"/>
        <v>16431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16606</v>
      </c>
      <c r="N573">
        <v>1438750800</v>
      </c>
      <c r="O573" s="11">
        <f t="shared" si="35"/>
        <v>16653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16707</v>
      </c>
      <c r="N574">
        <v>1444798800</v>
      </c>
      <c r="O574" s="11">
        <f t="shared" si="35"/>
        <v>16723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16193</v>
      </c>
      <c r="N575">
        <v>1399179600</v>
      </c>
      <c r="O575" s="11">
        <f t="shared" si="35"/>
        <v>16195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18238</v>
      </c>
      <c r="N576">
        <v>1576562400</v>
      </c>
      <c r="O576" s="11">
        <f t="shared" si="35"/>
        <v>18248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16211</v>
      </c>
      <c r="N577">
        <v>1400821200</v>
      </c>
      <c r="O577" s="11">
        <f t="shared" si="35"/>
        <v>16214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17472</v>
      </c>
      <c r="N578">
        <v>1510984800</v>
      </c>
      <c r="O578" s="11">
        <f t="shared" si="35"/>
        <v>17489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ROUND((((L579/60)/60)/24)+DATE(M52547,1,1),0)</f>
        <v>15045</v>
      </c>
      <c r="N579">
        <v>1302066000</v>
      </c>
      <c r="O579" s="11">
        <f t="shared" ref="O579:O642" si="39">ROUND((((N579/60)/60)/24)+DATE(M52547,1,1),0)</f>
        <v>15071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15310</v>
      </c>
      <c r="N580">
        <v>1322978400</v>
      </c>
      <c r="O580" s="11">
        <f t="shared" si="39"/>
        <v>15313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15194</v>
      </c>
      <c r="N581">
        <v>1313730000</v>
      </c>
      <c r="O581" s="11">
        <f t="shared" si="39"/>
        <v>15206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16128</v>
      </c>
      <c r="N582">
        <v>1394085600</v>
      </c>
      <c r="O582" s="11">
        <f t="shared" si="39"/>
        <v>16136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15094</v>
      </c>
      <c r="N583">
        <v>1305349200</v>
      </c>
      <c r="O583" s="11">
        <f t="shared" si="39"/>
        <v>15109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16597</v>
      </c>
      <c r="N584">
        <v>1434344400</v>
      </c>
      <c r="O584" s="11">
        <f t="shared" si="39"/>
        <v>16602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15391</v>
      </c>
      <c r="N585">
        <v>1331186400</v>
      </c>
      <c r="O585" s="11">
        <f t="shared" si="39"/>
        <v>15408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15456</v>
      </c>
      <c r="N586">
        <v>1336539600</v>
      </c>
      <c r="O586" s="11">
        <f t="shared" si="39"/>
        <v>15470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14687</v>
      </c>
      <c r="N587">
        <v>1269752400</v>
      </c>
      <c r="O587" s="11">
        <f t="shared" si="39"/>
        <v>14697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14931</v>
      </c>
      <c r="N588">
        <v>1291615200</v>
      </c>
      <c r="O588" s="11">
        <f t="shared" si="39"/>
        <v>14950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17916</v>
      </c>
      <c r="N589">
        <v>1552366800</v>
      </c>
      <c r="O589" s="11">
        <f t="shared" si="39"/>
        <v>17968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14694</v>
      </c>
      <c r="N590">
        <v>1272171600</v>
      </c>
      <c r="O590" s="11">
        <f t="shared" si="39"/>
        <v>14725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16622</v>
      </c>
      <c r="N591">
        <v>1436677200</v>
      </c>
      <c r="O591" s="11">
        <f t="shared" si="39"/>
        <v>16629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16426</v>
      </c>
      <c r="N592">
        <v>1420092000</v>
      </c>
      <c r="O592" s="11">
        <f t="shared" si="39"/>
        <v>16437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14805</v>
      </c>
      <c r="N593">
        <v>1279947600</v>
      </c>
      <c r="O593" s="11">
        <f t="shared" si="39"/>
        <v>14815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16221</v>
      </c>
      <c r="N594">
        <v>1402203600</v>
      </c>
      <c r="O594" s="11">
        <f t="shared" si="39"/>
        <v>16230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16156</v>
      </c>
      <c r="N595">
        <v>1396933200</v>
      </c>
      <c r="O595" s="11">
        <f t="shared" si="39"/>
        <v>16169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16980</v>
      </c>
      <c r="N596">
        <v>1467262800</v>
      </c>
      <c r="O596" s="11">
        <f t="shared" si="39"/>
        <v>16983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14685</v>
      </c>
      <c r="N597">
        <v>1270530000</v>
      </c>
      <c r="O597" s="11">
        <f t="shared" si="39"/>
        <v>14706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16866</v>
      </c>
      <c r="N598">
        <v>1457762400</v>
      </c>
      <c r="O598" s="11">
        <f t="shared" si="39"/>
        <v>16873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18218</v>
      </c>
      <c r="N599">
        <v>1575525600</v>
      </c>
      <c r="O599" s="11">
        <f t="shared" si="39"/>
        <v>18236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14776</v>
      </c>
      <c r="N600">
        <v>1279083600</v>
      </c>
      <c r="O600" s="11">
        <f t="shared" si="39"/>
        <v>14805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16479</v>
      </c>
      <c r="N601">
        <v>1424412000</v>
      </c>
      <c r="O601" s="11">
        <f t="shared" si="39"/>
        <v>16487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15917</v>
      </c>
      <c r="N602">
        <v>1376197200</v>
      </c>
      <c r="O602" s="11">
        <f t="shared" si="39"/>
        <v>15929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16221</v>
      </c>
      <c r="N603">
        <v>1402894800</v>
      </c>
      <c r="O603" s="11">
        <f t="shared" si="39"/>
        <v>16238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16592</v>
      </c>
      <c r="N604">
        <v>1434430800</v>
      </c>
      <c r="O604" s="11">
        <f t="shared" si="39"/>
        <v>16603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18005</v>
      </c>
      <c r="N605">
        <v>1557896400</v>
      </c>
      <c r="O605" s="11">
        <f t="shared" si="39"/>
        <v>18032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14997</v>
      </c>
      <c r="N606">
        <v>1297490400</v>
      </c>
      <c r="O606" s="11">
        <f t="shared" si="39"/>
        <v>15018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16712</v>
      </c>
      <c r="N607">
        <v>1447394400</v>
      </c>
      <c r="O607" s="11">
        <f t="shared" si="39"/>
        <v>16753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16868</v>
      </c>
      <c r="N608">
        <v>1458277200</v>
      </c>
      <c r="O608" s="11">
        <f t="shared" si="39"/>
        <v>16879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16153</v>
      </c>
      <c r="N609">
        <v>1395723600</v>
      </c>
      <c r="O609" s="11">
        <f t="shared" si="39"/>
        <v>16155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17962</v>
      </c>
      <c r="N610">
        <v>1552197600</v>
      </c>
      <c r="O610" s="11">
        <f t="shared" si="39"/>
        <v>17966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17913</v>
      </c>
      <c r="N611">
        <v>1549087200</v>
      </c>
      <c r="O611" s="11">
        <f t="shared" si="39"/>
        <v>17930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15691</v>
      </c>
      <c r="N612">
        <v>1356847200</v>
      </c>
      <c r="O612" s="11">
        <f t="shared" si="39"/>
        <v>15705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15912</v>
      </c>
      <c r="N613">
        <v>1375765200</v>
      </c>
      <c r="O613" s="11">
        <f t="shared" si="39"/>
        <v>15924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14906</v>
      </c>
      <c r="N614">
        <v>1289800800</v>
      </c>
      <c r="O614" s="11">
        <f t="shared" si="39"/>
        <v>14929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17405</v>
      </c>
      <c r="N615">
        <v>1504501200</v>
      </c>
      <c r="O615" s="11">
        <f t="shared" si="39"/>
        <v>17414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17178</v>
      </c>
      <c r="N616">
        <v>1485669600</v>
      </c>
      <c r="O616" s="11">
        <f t="shared" si="39"/>
        <v>17196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16921</v>
      </c>
      <c r="N617">
        <v>1462770000</v>
      </c>
      <c r="O617" s="11">
        <f t="shared" si="39"/>
        <v>16931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15969</v>
      </c>
      <c r="N618">
        <v>1379739600</v>
      </c>
      <c r="O618" s="11">
        <f t="shared" si="39"/>
        <v>15970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16226</v>
      </c>
      <c r="N619">
        <v>1402722000</v>
      </c>
      <c r="O619" s="11">
        <f t="shared" si="39"/>
        <v>16236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15828</v>
      </c>
      <c r="N620">
        <v>1369285200</v>
      </c>
      <c r="O620" s="11">
        <f t="shared" si="39"/>
        <v>15849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15101</v>
      </c>
      <c r="N621">
        <v>1304744400</v>
      </c>
      <c r="O621" s="11">
        <f t="shared" si="39"/>
        <v>15102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16991</v>
      </c>
      <c r="N622">
        <v>1468299600</v>
      </c>
      <c r="O622" s="11">
        <f t="shared" si="39"/>
        <v>16995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17058</v>
      </c>
      <c r="N623">
        <v>1474174800</v>
      </c>
      <c r="O623" s="11">
        <f t="shared" si="39"/>
        <v>17063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17637</v>
      </c>
      <c r="N624">
        <v>1526014800</v>
      </c>
      <c r="O624" s="11">
        <f t="shared" si="39"/>
        <v>17663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16633</v>
      </c>
      <c r="N625">
        <v>1437454800</v>
      </c>
      <c r="O625" s="11">
        <f t="shared" si="39"/>
        <v>16638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16461</v>
      </c>
      <c r="N626">
        <v>1422684000</v>
      </c>
      <c r="O626" s="11">
        <f t="shared" si="39"/>
        <v>16467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18289</v>
      </c>
      <c r="N627">
        <v>1581314400</v>
      </c>
      <c r="O627" s="11">
        <f t="shared" si="39"/>
        <v>18303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14881</v>
      </c>
      <c r="N628">
        <v>1286427600</v>
      </c>
      <c r="O628" s="11">
        <f t="shared" si="39"/>
        <v>14890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14777</v>
      </c>
      <c r="N629">
        <v>1278738000</v>
      </c>
      <c r="O629" s="11">
        <f t="shared" si="39"/>
        <v>14801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14887</v>
      </c>
      <c r="N630">
        <v>1286427600</v>
      </c>
      <c r="O630" s="11">
        <f t="shared" si="39"/>
        <v>14890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16989</v>
      </c>
      <c r="N631">
        <v>1467954000</v>
      </c>
      <c r="O631" s="11">
        <f t="shared" si="39"/>
        <v>16991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18018</v>
      </c>
      <c r="N632">
        <v>1557637200</v>
      </c>
      <c r="O632" s="11">
        <f t="shared" si="39"/>
        <v>18029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17982</v>
      </c>
      <c r="N633">
        <v>1553922000</v>
      </c>
      <c r="O633" s="11">
        <f t="shared" si="39"/>
        <v>17986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16377</v>
      </c>
      <c r="N634">
        <v>1416463200</v>
      </c>
      <c r="O634" s="11">
        <f t="shared" si="39"/>
        <v>16395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16747</v>
      </c>
      <c r="N635">
        <v>1447221600</v>
      </c>
      <c r="O635" s="11">
        <f t="shared" si="39"/>
        <v>16751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17251</v>
      </c>
      <c r="N636">
        <v>1491627600</v>
      </c>
      <c r="O636" s="11">
        <f t="shared" si="39"/>
        <v>17265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15746</v>
      </c>
      <c r="N637">
        <v>1363150800</v>
      </c>
      <c r="O637" s="11">
        <f t="shared" si="39"/>
        <v>15778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15358</v>
      </c>
      <c r="N638">
        <v>1330754400</v>
      </c>
      <c r="O638" s="11">
        <f t="shared" si="39"/>
        <v>15403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17120</v>
      </c>
      <c r="N639">
        <v>1479794400</v>
      </c>
      <c r="O639" s="11">
        <f t="shared" si="39"/>
        <v>17128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14818</v>
      </c>
      <c r="N640">
        <v>1281243600</v>
      </c>
      <c r="O640" s="11">
        <f t="shared" si="39"/>
        <v>14830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17741</v>
      </c>
      <c r="N641">
        <v>1532754000</v>
      </c>
      <c r="O641" s="11">
        <f t="shared" si="39"/>
        <v>17741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16819</v>
      </c>
      <c r="N642">
        <v>1453356000</v>
      </c>
      <c r="O642" s="11">
        <f t="shared" si="39"/>
        <v>16822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ROUND((((L643/60)/60)/24)+DATE(M52611,1,1),0)</f>
        <v>17218</v>
      </c>
      <c r="N643">
        <v>1489986000</v>
      </c>
      <c r="O643" s="11">
        <f t="shared" ref="O643:O706" si="43">ROUND((((N643/60)/60)/24)+DATE(M52611,1,1),0)</f>
        <v>17246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17883</v>
      </c>
      <c r="N644">
        <v>1545804000</v>
      </c>
      <c r="O644" s="11">
        <f t="shared" si="43"/>
        <v>17892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17227</v>
      </c>
      <c r="N645">
        <v>1489899600</v>
      </c>
      <c r="O645" s="11">
        <f t="shared" si="43"/>
        <v>17245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17884</v>
      </c>
      <c r="N646">
        <v>1546495200</v>
      </c>
      <c r="O646" s="11">
        <f t="shared" si="43"/>
        <v>17900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17801</v>
      </c>
      <c r="N647">
        <v>1539752400</v>
      </c>
      <c r="O647" s="11">
        <f t="shared" si="43"/>
        <v>17822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15778</v>
      </c>
      <c r="N648">
        <v>1364101200</v>
      </c>
      <c r="O648" s="11">
        <f t="shared" si="43"/>
        <v>15789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17631</v>
      </c>
      <c r="N649">
        <v>1525323600</v>
      </c>
      <c r="O649" s="11">
        <f t="shared" si="43"/>
        <v>17655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17354</v>
      </c>
      <c r="N650">
        <v>1500872400</v>
      </c>
      <c r="O650" s="11">
        <f t="shared" si="43"/>
        <v>17372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14903</v>
      </c>
      <c r="N651">
        <v>1288501200</v>
      </c>
      <c r="O651" s="11">
        <f t="shared" si="43"/>
        <v>14914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16260</v>
      </c>
      <c r="N652">
        <v>1407128400</v>
      </c>
      <c r="O652" s="11">
        <f t="shared" si="43"/>
        <v>16287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16124</v>
      </c>
      <c r="N653">
        <v>1394344800</v>
      </c>
      <c r="O653" s="11">
        <f t="shared" si="43"/>
        <v>16139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17019</v>
      </c>
      <c r="N654">
        <v>1474088400</v>
      </c>
      <c r="O654" s="11">
        <f t="shared" si="43"/>
        <v>17062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16900</v>
      </c>
      <c r="N655">
        <v>1460264400</v>
      </c>
      <c r="O655" s="11">
        <f t="shared" si="43"/>
        <v>16902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16672</v>
      </c>
      <c r="N656">
        <v>1440824400</v>
      </c>
      <c r="O656" s="11">
        <f t="shared" si="43"/>
        <v>16677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17228</v>
      </c>
      <c r="N657">
        <v>1489554000</v>
      </c>
      <c r="O657" s="11">
        <f t="shared" si="43"/>
        <v>17241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17529</v>
      </c>
      <c r="N658">
        <v>1514872800</v>
      </c>
      <c r="O658" s="11">
        <f t="shared" si="43"/>
        <v>17534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17528</v>
      </c>
      <c r="N659">
        <v>1515736800</v>
      </c>
      <c r="O659" s="11">
        <f t="shared" si="43"/>
        <v>17544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16678</v>
      </c>
      <c r="N660">
        <v>1442898000</v>
      </c>
      <c r="O660" s="11">
        <f t="shared" si="43"/>
        <v>16701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15002</v>
      </c>
      <c r="N661">
        <v>1296194400</v>
      </c>
      <c r="O661" s="11">
        <f t="shared" si="43"/>
        <v>15003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16669</v>
      </c>
      <c r="N662">
        <v>1440910800</v>
      </c>
      <c r="O662" s="11">
        <f t="shared" si="43"/>
        <v>16678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15428</v>
      </c>
      <c r="N663">
        <v>1335502800</v>
      </c>
      <c r="O663" s="11">
        <f t="shared" si="43"/>
        <v>15458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17875</v>
      </c>
      <c r="N664">
        <v>1544680800</v>
      </c>
      <c r="O664" s="11">
        <f t="shared" si="43"/>
        <v>17879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14890</v>
      </c>
      <c r="N665">
        <v>1288414800</v>
      </c>
      <c r="O665" s="11">
        <f t="shared" si="43"/>
        <v>14913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15391</v>
      </c>
      <c r="N666">
        <v>1330581600</v>
      </c>
      <c r="O666" s="11">
        <f t="shared" si="43"/>
        <v>15401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15165</v>
      </c>
      <c r="N667">
        <v>1311397200</v>
      </c>
      <c r="O667" s="11">
        <f t="shared" si="43"/>
        <v>15179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15948</v>
      </c>
      <c r="N668">
        <v>1378357200</v>
      </c>
      <c r="O668" s="11">
        <f t="shared" si="43"/>
        <v>15954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16324</v>
      </c>
      <c r="N669">
        <v>1411102800</v>
      </c>
      <c r="O669" s="11">
        <f t="shared" si="43"/>
        <v>16333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15554</v>
      </c>
      <c r="N670">
        <v>1344834000</v>
      </c>
      <c r="O670" s="11">
        <f t="shared" si="43"/>
        <v>15566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17344</v>
      </c>
      <c r="N671">
        <v>1499230800</v>
      </c>
      <c r="O671" s="11">
        <f t="shared" si="43"/>
        <v>17353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16857</v>
      </c>
      <c r="N672">
        <v>1457416800</v>
      </c>
      <c r="O672" s="11">
        <f t="shared" si="43"/>
        <v>16869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14822</v>
      </c>
      <c r="N673">
        <v>1280898000</v>
      </c>
      <c r="O673" s="11">
        <f t="shared" si="43"/>
        <v>14826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17612</v>
      </c>
      <c r="N674">
        <v>1522472400</v>
      </c>
      <c r="O674" s="11">
        <f t="shared" si="43"/>
        <v>17622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16907</v>
      </c>
      <c r="N675">
        <v>1462510800</v>
      </c>
      <c r="O675" s="11">
        <f t="shared" si="43"/>
        <v>16928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15206</v>
      </c>
      <c r="N676">
        <v>1317790800</v>
      </c>
      <c r="O676" s="11">
        <f t="shared" si="43"/>
        <v>15253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18151</v>
      </c>
      <c r="N677">
        <v>1568782800</v>
      </c>
      <c r="O677" s="11">
        <f t="shared" si="43"/>
        <v>18158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15610</v>
      </c>
      <c r="N678">
        <v>1349413200</v>
      </c>
      <c r="O678" s="11">
        <f t="shared" si="43"/>
        <v>15619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16993</v>
      </c>
      <c r="N679">
        <v>1472446800</v>
      </c>
      <c r="O679" s="11">
        <f t="shared" si="43"/>
        <v>17043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17916</v>
      </c>
      <c r="N680">
        <v>1548050400</v>
      </c>
      <c r="O680" s="11">
        <f t="shared" si="43"/>
        <v>17918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18188</v>
      </c>
      <c r="N681">
        <v>1571806800</v>
      </c>
      <c r="O681" s="11">
        <f t="shared" si="43"/>
        <v>18193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18245</v>
      </c>
      <c r="N682">
        <v>1576476000</v>
      </c>
      <c r="O682" s="11">
        <f t="shared" si="43"/>
        <v>18247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15330</v>
      </c>
      <c r="N683">
        <v>1324965600</v>
      </c>
      <c r="O683" s="11">
        <f t="shared" si="43"/>
        <v>15336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16051</v>
      </c>
      <c r="N684">
        <v>1387519200</v>
      </c>
      <c r="O684" s="11">
        <f t="shared" si="43"/>
        <v>16060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17791</v>
      </c>
      <c r="N685">
        <v>1537246800</v>
      </c>
      <c r="O685" s="11">
        <f t="shared" si="43"/>
        <v>17793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14790</v>
      </c>
      <c r="N686">
        <v>1279515600</v>
      </c>
      <c r="O686" s="11">
        <f t="shared" si="43"/>
        <v>14810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16671</v>
      </c>
      <c r="N687">
        <v>1442379600</v>
      </c>
      <c r="O687" s="11">
        <f t="shared" si="43"/>
        <v>16695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17618</v>
      </c>
      <c r="N688">
        <v>1523077200</v>
      </c>
      <c r="O688" s="11">
        <f t="shared" si="43"/>
        <v>17629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17238</v>
      </c>
      <c r="N689">
        <v>1489554000</v>
      </c>
      <c r="O689" s="11">
        <f t="shared" si="43"/>
        <v>17241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17907</v>
      </c>
      <c r="N690">
        <v>1548482400</v>
      </c>
      <c r="O690" s="11">
        <f t="shared" si="43"/>
        <v>17923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16008</v>
      </c>
      <c r="N691">
        <v>1384063200</v>
      </c>
      <c r="O691" s="11">
        <f t="shared" si="43"/>
        <v>16020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15306</v>
      </c>
      <c r="N692">
        <v>1322892000</v>
      </c>
      <c r="O692" s="11">
        <f t="shared" si="43"/>
        <v>15312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15617</v>
      </c>
      <c r="N693">
        <v>1350709200</v>
      </c>
      <c r="O693" s="11">
        <f t="shared" si="43"/>
        <v>15634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18087</v>
      </c>
      <c r="N694">
        <v>1564203600</v>
      </c>
      <c r="O694" s="11">
        <f t="shared" si="43"/>
        <v>18105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17457</v>
      </c>
      <c r="N695">
        <v>1509685200</v>
      </c>
      <c r="O695" s="11">
        <f t="shared" si="43"/>
        <v>17474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17498</v>
      </c>
      <c r="N696">
        <v>1514959200</v>
      </c>
      <c r="O696" s="11">
        <f t="shared" si="43"/>
        <v>17535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16754</v>
      </c>
      <c r="N697">
        <v>1448863200</v>
      </c>
      <c r="O697" s="11">
        <f t="shared" si="43"/>
        <v>16770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16546</v>
      </c>
      <c r="N698">
        <v>1429592400</v>
      </c>
      <c r="O698" s="11">
        <f t="shared" si="43"/>
        <v>16547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17622</v>
      </c>
      <c r="N699">
        <v>1522645200</v>
      </c>
      <c r="O699" s="11">
        <f t="shared" si="43"/>
        <v>17624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15303</v>
      </c>
      <c r="N700">
        <v>1323324000</v>
      </c>
      <c r="O700" s="11">
        <f t="shared" si="43"/>
        <v>15317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18073</v>
      </c>
      <c r="N701">
        <v>1561525200</v>
      </c>
      <c r="O701" s="11">
        <f t="shared" si="43"/>
        <v>18074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14635</v>
      </c>
      <c r="N702">
        <v>1265695200</v>
      </c>
      <c r="O702" s="11">
        <f t="shared" si="43"/>
        <v>14650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15061</v>
      </c>
      <c r="N703">
        <v>1301806800</v>
      </c>
      <c r="O703" s="11">
        <f t="shared" si="43"/>
        <v>15068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15909</v>
      </c>
      <c r="N704">
        <v>1374901200</v>
      </c>
      <c r="O704" s="11">
        <f t="shared" si="43"/>
        <v>15914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15452</v>
      </c>
      <c r="N705">
        <v>1336453200</v>
      </c>
      <c r="O705" s="11">
        <f t="shared" si="43"/>
        <v>15469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16987</v>
      </c>
      <c r="N706">
        <v>1468904400</v>
      </c>
      <c r="O706" s="11">
        <f t="shared" si="43"/>
        <v>17002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ROUND((((L707/60)/60)/24)+DATE(M52675,1,1),0)</f>
        <v>16051</v>
      </c>
      <c r="N707">
        <v>1387087200</v>
      </c>
      <c r="O707" s="11">
        <f t="shared" ref="O707:O770" si="47">ROUND((((N707/60)/60)/24)+DATE(M52675,1,1),0)</f>
        <v>16055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17903</v>
      </c>
      <c r="N708">
        <v>1547445600</v>
      </c>
      <c r="O708" s="11">
        <f t="shared" si="47"/>
        <v>17911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17874</v>
      </c>
      <c r="N709">
        <v>1547359200</v>
      </c>
      <c r="O709" s="11">
        <f t="shared" si="47"/>
        <v>17910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17309</v>
      </c>
      <c r="N710">
        <v>1496293200</v>
      </c>
      <c r="O710" s="11">
        <f t="shared" si="47"/>
        <v>17319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15450</v>
      </c>
      <c r="N711">
        <v>1335416400</v>
      </c>
      <c r="O711" s="11">
        <f t="shared" si="47"/>
        <v>15457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17727</v>
      </c>
      <c r="N712">
        <v>1532149200</v>
      </c>
      <c r="O712" s="11">
        <f t="shared" si="47"/>
        <v>17734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16825</v>
      </c>
      <c r="N713">
        <v>1453788000</v>
      </c>
      <c r="O713" s="11">
        <f t="shared" si="47"/>
        <v>16827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16991</v>
      </c>
      <c r="N714">
        <v>1471496400</v>
      </c>
      <c r="O714" s="11">
        <f t="shared" si="47"/>
        <v>17032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17036</v>
      </c>
      <c r="N715">
        <v>1472878800</v>
      </c>
      <c r="O715" s="11">
        <f t="shared" si="47"/>
        <v>17048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16302</v>
      </c>
      <c r="N716">
        <v>1408510800</v>
      </c>
      <c r="O716" s="11">
        <f t="shared" si="47"/>
        <v>16303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14829</v>
      </c>
      <c r="N717">
        <v>1281589200</v>
      </c>
      <c r="O717" s="11">
        <f t="shared" si="47"/>
        <v>14834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15897</v>
      </c>
      <c r="N718">
        <v>1375851600</v>
      </c>
      <c r="O718" s="11">
        <f t="shared" si="47"/>
        <v>15925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15209</v>
      </c>
      <c r="N719">
        <v>1315803600</v>
      </c>
      <c r="O719" s="11">
        <f t="shared" si="47"/>
        <v>15230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15874</v>
      </c>
      <c r="N720">
        <v>1373691600</v>
      </c>
      <c r="O720" s="11">
        <f t="shared" si="47"/>
        <v>15900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15490</v>
      </c>
      <c r="N721">
        <v>1339218000</v>
      </c>
      <c r="O721" s="11">
        <f t="shared" si="47"/>
        <v>15501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17584</v>
      </c>
      <c r="N722">
        <v>1520402400</v>
      </c>
      <c r="O722" s="11">
        <f t="shared" si="47"/>
        <v>17598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17626</v>
      </c>
      <c r="N723">
        <v>1523336400</v>
      </c>
      <c r="O723" s="11">
        <f t="shared" si="47"/>
        <v>17632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17477</v>
      </c>
      <c r="N724">
        <v>1512280800</v>
      </c>
      <c r="O724" s="11">
        <f t="shared" si="47"/>
        <v>17504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16863</v>
      </c>
      <c r="N725">
        <v>1458709200</v>
      </c>
      <c r="O725" s="11">
        <f t="shared" si="47"/>
        <v>16884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16366</v>
      </c>
      <c r="N726">
        <v>1414126800</v>
      </c>
      <c r="O726" s="11">
        <f t="shared" si="47"/>
        <v>16368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16390</v>
      </c>
      <c r="N727">
        <v>1416204000</v>
      </c>
      <c r="O727" s="11">
        <f t="shared" si="47"/>
        <v>16392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14908</v>
      </c>
      <c r="N728">
        <v>1288501200</v>
      </c>
      <c r="O728" s="11">
        <f t="shared" si="47"/>
        <v>14914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17917</v>
      </c>
      <c r="N729">
        <v>1552971600</v>
      </c>
      <c r="O729" s="11">
        <f t="shared" si="47"/>
        <v>17975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16947</v>
      </c>
      <c r="N730">
        <v>1465102800</v>
      </c>
      <c r="O730" s="11">
        <f t="shared" si="47"/>
        <v>16958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15741</v>
      </c>
      <c r="N731">
        <v>1360130400</v>
      </c>
      <c r="O731" s="11">
        <f t="shared" si="47"/>
        <v>15743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16579</v>
      </c>
      <c r="N732">
        <v>1432875600</v>
      </c>
      <c r="O732" s="11">
        <f t="shared" si="47"/>
        <v>16585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17371</v>
      </c>
      <c r="N733">
        <v>1500872400</v>
      </c>
      <c r="O733" s="11">
        <f t="shared" si="47"/>
        <v>17372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17248</v>
      </c>
      <c r="N734">
        <v>1492146000</v>
      </c>
      <c r="O734" s="11">
        <f t="shared" si="47"/>
        <v>17271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16276</v>
      </c>
      <c r="N735">
        <v>1407301200</v>
      </c>
      <c r="O735" s="11">
        <f t="shared" si="47"/>
        <v>16289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17195</v>
      </c>
      <c r="N736">
        <v>1486620000</v>
      </c>
      <c r="O736" s="11">
        <f t="shared" si="47"/>
        <v>17207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16891</v>
      </c>
      <c r="N737">
        <v>1459918800</v>
      </c>
      <c r="O737" s="11">
        <f t="shared" si="47"/>
        <v>16898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16487</v>
      </c>
      <c r="N738">
        <v>1424757600</v>
      </c>
      <c r="O738" s="11">
        <f t="shared" si="47"/>
        <v>16491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17117</v>
      </c>
      <c r="N739">
        <v>1479880800</v>
      </c>
      <c r="O739" s="11">
        <f t="shared" si="47"/>
        <v>17129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16391</v>
      </c>
      <c r="N740">
        <v>1418018400</v>
      </c>
      <c r="O740" s="11">
        <f t="shared" si="47"/>
        <v>16413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15521</v>
      </c>
      <c r="N741">
        <v>1341032400</v>
      </c>
      <c r="O741" s="11">
        <f t="shared" si="47"/>
        <v>15522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17201</v>
      </c>
      <c r="N742">
        <v>1486360800</v>
      </c>
      <c r="O742" s="11">
        <f t="shared" si="47"/>
        <v>17204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14753</v>
      </c>
      <c r="N743">
        <v>1274677200</v>
      </c>
      <c r="O743" s="11">
        <f t="shared" si="47"/>
        <v>14754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14629</v>
      </c>
      <c r="N744">
        <v>1267509600</v>
      </c>
      <c r="O744" s="11">
        <f t="shared" si="47"/>
        <v>14671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16730</v>
      </c>
      <c r="N745">
        <v>1445922000</v>
      </c>
      <c r="O745" s="11">
        <f t="shared" si="47"/>
        <v>16736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17754</v>
      </c>
      <c r="N746">
        <v>1534050000</v>
      </c>
      <c r="O746" s="11">
        <f t="shared" si="47"/>
        <v>17756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14760</v>
      </c>
      <c r="N747">
        <v>1277528400</v>
      </c>
      <c r="O747" s="11">
        <f t="shared" si="47"/>
        <v>14787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15257</v>
      </c>
      <c r="N748">
        <v>1318568400</v>
      </c>
      <c r="O748" s="11">
        <f t="shared" si="47"/>
        <v>15262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14855</v>
      </c>
      <c r="N749">
        <v>1284354000</v>
      </c>
      <c r="O749" s="11">
        <f t="shared" si="47"/>
        <v>14866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14670</v>
      </c>
      <c r="N750">
        <v>1269579600</v>
      </c>
      <c r="O750" s="11">
        <f t="shared" si="47"/>
        <v>14695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16352</v>
      </c>
      <c r="N751">
        <v>1413781200</v>
      </c>
      <c r="O751" s="11">
        <f t="shared" si="47"/>
        <v>16364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14792</v>
      </c>
      <c r="N752">
        <v>1280120400</v>
      </c>
      <c r="O752" s="11">
        <f t="shared" si="47"/>
        <v>14817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16878</v>
      </c>
      <c r="N753">
        <v>1459486800</v>
      </c>
      <c r="O753" s="11">
        <f t="shared" si="47"/>
        <v>16893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14827</v>
      </c>
      <c r="N754">
        <v>1282539600</v>
      </c>
      <c r="O754" s="11">
        <f t="shared" si="47"/>
        <v>14845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14753</v>
      </c>
      <c r="N755">
        <v>1275886800</v>
      </c>
      <c r="O755" s="11">
        <f t="shared" si="47"/>
        <v>14768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15642</v>
      </c>
      <c r="N756">
        <v>1355983200</v>
      </c>
      <c r="O756" s="11">
        <f t="shared" si="47"/>
        <v>15695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17528</v>
      </c>
      <c r="N757">
        <v>1515391200</v>
      </c>
      <c r="O757" s="11">
        <f t="shared" si="47"/>
        <v>17540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16456</v>
      </c>
      <c r="N758">
        <v>1422252000</v>
      </c>
      <c r="O758" s="11">
        <f t="shared" si="47"/>
        <v>16462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15107</v>
      </c>
      <c r="N759">
        <v>1305522000</v>
      </c>
      <c r="O759" s="11">
        <f t="shared" si="47"/>
        <v>15111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16368</v>
      </c>
      <c r="N760">
        <v>1414904400</v>
      </c>
      <c r="O760" s="11">
        <f t="shared" si="47"/>
        <v>16377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17568</v>
      </c>
      <c r="N761">
        <v>1520402400</v>
      </c>
      <c r="O761" s="11">
        <f t="shared" si="47"/>
        <v>17598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18110</v>
      </c>
      <c r="N762">
        <v>1567141200</v>
      </c>
      <c r="O762" s="11">
        <f t="shared" si="47"/>
        <v>18139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17370</v>
      </c>
      <c r="N763">
        <v>1501131600</v>
      </c>
      <c r="O763" s="11">
        <f t="shared" si="47"/>
        <v>17375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15673</v>
      </c>
      <c r="N764">
        <v>1355032800</v>
      </c>
      <c r="O764" s="11">
        <f t="shared" si="47"/>
        <v>15684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15469</v>
      </c>
      <c r="N765">
        <v>1339477200</v>
      </c>
      <c r="O765" s="11">
        <f t="shared" si="47"/>
        <v>15504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15108</v>
      </c>
      <c r="N766">
        <v>1305954000</v>
      </c>
      <c r="O766" s="11">
        <f t="shared" si="47"/>
        <v>15116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17272</v>
      </c>
      <c r="N767">
        <v>1494392400</v>
      </c>
      <c r="O767" s="11">
        <f t="shared" si="47"/>
        <v>17297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17794</v>
      </c>
      <c r="N768">
        <v>1537419600</v>
      </c>
      <c r="O768" s="11">
        <f t="shared" si="47"/>
        <v>17795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16715</v>
      </c>
      <c r="N769">
        <v>1447999200</v>
      </c>
      <c r="O769" s="11">
        <f t="shared" si="47"/>
        <v>16760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16051</v>
      </c>
      <c r="N770">
        <v>1388037600</v>
      </c>
      <c r="O770" s="11">
        <f t="shared" si="47"/>
        <v>16066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ROUND((((L771/60)/60)/24)+DATE(M52739,1,1),0)</f>
        <v>15933</v>
      </c>
      <c r="N771">
        <v>1378789200</v>
      </c>
      <c r="O771" s="11">
        <f t="shared" ref="O771:O834" si="51">ROUND((((N771/60)/60)/24)+DATE(M52739,1,1),0)</f>
        <v>15959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16175</v>
      </c>
      <c r="N772">
        <v>1398056400</v>
      </c>
      <c r="O772" s="11">
        <f t="shared" si="51"/>
        <v>16182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17923</v>
      </c>
      <c r="N773">
        <v>1550815200</v>
      </c>
      <c r="O773" s="11">
        <f t="shared" si="51"/>
        <v>17950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17937</v>
      </c>
      <c r="N774">
        <v>1550037600</v>
      </c>
      <c r="O774" s="11">
        <f t="shared" si="51"/>
        <v>17941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17270</v>
      </c>
      <c r="N775">
        <v>1492923600</v>
      </c>
      <c r="O775" s="11">
        <f t="shared" si="51"/>
        <v>17280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16945</v>
      </c>
      <c r="N776">
        <v>1467522000</v>
      </c>
      <c r="O776" s="11">
        <f t="shared" si="51"/>
        <v>16986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16381</v>
      </c>
      <c r="N777">
        <v>1416117600</v>
      </c>
      <c r="O777" s="11">
        <f t="shared" si="51"/>
        <v>16391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18082</v>
      </c>
      <c r="N778">
        <v>1563771600</v>
      </c>
      <c r="O778" s="11">
        <f t="shared" si="51"/>
        <v>18100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15241</v>
      </c>
      <c r="N779">
        <v>1319259600</v>
      </c>
      <c r="O779" s="11">
        <f t="shared" si="51"/>
        <v>15270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15200</v>
      </c>
      <c r="N780">
        <v>1313643600</v>
      </c>
      <c r="O780" s="11">
        <f t="shared" si="51"/>
        <v>15205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16662</v>
      </c>
      <c r="N781">
        <v>1440306000</v>
      </c>
      <c r="O781" s="11">
        <f t="shared" si="51"/>
        <v>16671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17005</v>
      </c>
      <c r="N782">
        <v>1470805200</v>
      </c>
      <c r="O782" s="11">
        <f t="shared" si="51"/>
        <v>17024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14914</v>
      </c>
      <c r="N783">
        <v>1292911200</v>
      </c>
      <c r="O783" s="11">
        <f t="shared" si="51"/>
        <v>14965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15035</v>
      </c>
      <c r="N784">
        <v>1301374800</v>
      </c>
      <c r="O784" s="11">
        <f t="shared" si="51"/>
        <v>15063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16057</v>
      </c>
      <c r="N785">
        <v>1387864800</v>
      </c>
      <c r="O785" s="11">
        <f t="shared" si="51"/>
        <v>16064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16867</v>
      </c>
      <c r="N786">
        <v>1458190800</v>
      </c>
      <c r="O786" s="11">
        <f t="shared" si="51"/>
        <v>16878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18014</v>
      </c>
      <c r="N787">
        <v>1559278800</v>
      </c>
      <c r="O787" s="11">
        <f t="shared" si="51"/>
        <v>18048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17618</v>
      </c>
      <c r="N788">
        <v>1522731600</v>
      </c>
      <c r="O788" s="11">
        <f t="shared" si="51"/>
        <v>17625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15116</v>
      </c>
      <c r="N789">
        <v>1306731600</v>
      </c>
      <c r="O789" s="11">
        <f t="shared" si="51"/>
        <v>15125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15634</v>
      </c>
      <c r="N790">
        <v>1352527200</v>
      </c>
      <c r="O790" s="11">
        <f t="shared" si="51"/>
        <v>15655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16218</v>
      </c>
      <c r="N791">
        <v>1404363600</v>
      </c>
      <c r="O791" s="11">
        <f t="shared" si="51"/>
        <v>16255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14655</v>
      </c>
      <c r="N792">
        <v>1266645600</v>
      </c>
      <c r="O792" s="11">
        <f t="shared" si="51"/>
        <v>14661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17147</v>
      </c>
      <c r="N793">
        <v>1482818400</v>
      </c>
      <c r="O793" s="11">
        <f t="shared" si="51"/>
        <v>17163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15883</v>
      </c>
      <c r="N794">
        <v>1374642000</v>
      </c>
      <c r="O794" s="11">
        <f t="shared" si="51"/>
        <v>15911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15882</v>
      </c>
      <c r="N795">
        <v>1372482000</v>
      </c>
      <c r="O795" s="11">
        <f t="shared" si="51"/>
        <v>15886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17523</v>
      </c>
      <c r="N796">
        <v>1514959200</v>
      </c>
      <c r="O796" s="11">
        <f t="shared" si="51"/>
        <v>17535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17107</v>
      </c>
      <c r="N797">
        <v>1478235600</v>
      </c>
      <c r="O797" s="11">
        <f t="shared" si="51"/>
        <v>17110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16291</v>
      </c>
      <c r="N798">
        <v>1408078800</v>
      </c>
      <c r="O798" s="11">
        <f t="shared" si="51"/>
        <v>16298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17896</v>
      </c>
      <c r="N799">
        <v>1548136800</v>
      </c>
      <c r="O799" s="11">
        <f t="shared" si="51"/>
        <v>17919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15492</v>
      </c>
      <c r="N800">
        <v>1340859600</v>
      </c>
      <c r="O800" s="11">
        <f t="shared" si="51"/>
        <v>15520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16831</v>
      </c>
      <c r="N801">
        <v>1454479200</v>
      </c>
      <c r="O801" s="11">
        <f t="shared" si="51"/>
        <v>16835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16599</v>
      </c>
      <c r="N802">
        <v>1434430800</v>
      </c>
      <c r="O802" s="11">
        <f t="shared" si="51"/>
        <v>16603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18262</v>
      </c>
      <c r="N803">
        <v>1579672800</v>
      </c>
      <c r="O803" s="11">
        <f t="shared" si="51"/>
        <v>18284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18082</v>
      </c>
      <c r="N804">
        <v>1562389200</v>
      </c>
      <c r="O804" s="11">
        <f t="shared" si="51"/>
        <v>18084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17924</v>
      </c>
      <c r="N805">
        <v>1551506400</v>
      </c>
      <c r="O805" s="11">
        <f t="shared" si="51"/>
        <v>17958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17534</v>
      </c>
      <c r="N806">
        <v>1516600800</v>
      </c>
      <c r="O806" s="11">
        <f t="shared" si="51"/>
        <v>17554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16390</v>
      </c>
      <c r="N807">
        <v>1420437600</v>
      </c>
      <c r="O807" s="11">
        <f t="shared" si="51"/>
        <v>16441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15405</v>
      </c>
      <c r="N808">
        <v>1332997200</v>
      </c>
      <c r="O808" s="11">
        <f t="shared" si="51"/>
        <v>15429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18185</v>
      </c>
      <c r="N809">
        <v>1574920800</v>
      </c>
      <c r="O809" s="11">
        <f t="shared" si="51"/>
        <v>18229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16939</v>
      </c>
      <c r="N810">
        <v>1464930000</v>
      </c>
      <c r="O810" s="11">
        <f t="shared" si="51"/>
        <v>16956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15567</v>
      </c>
      <c r="N811">
        <v>1345006800</v>
      </c>
      <c r="O811" s="11">
        <f t="shared" si="51"/>
        <v>15568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17499</v>
      </c>
      <c r="N812">
        <v>1512712800</v>
      </c>
      <c r="O812" s="11">
        <f t="shared" si="51"/>
        <v>17509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16810</v>
      </c>
      <c r="N813">
        <v>1452492000</v>
      </c>
      <c r="O813" s="11">
        <f t="shared" si="51"/>
        <v>16812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17638</v>
      </c>
      <c r="N814">
        <v>1524286800</v>
      </c>
      <c r="O814" s="11">
        <f t="shared" si="51"/>
        <v>17643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15580</v>
      </c>
      <c r="N815">
        <v>1346907600</v>
      </c>
      <c r="O815" s="11">
        <f t="shared" si="51"/>
        <v>15590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16949</v>
      </c>
      <c r="N816">
        <v>1464498000</v>
      </c>
      <c r="O816" s="11">
        <f t="shared" si="51"/>
        <v>16951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17500</v>
      </c>
      <c r="N817">
        <v>1514181600</v>
      </c>
      <c r="O817" s="11">
        <f t="shared" si="51"/>
        <v>17526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16112</v>
      </c>
      <c r="N818">
        <v>1392184800</v>
      </c>
      <c r="O818" s="11">
        <f t="shared" si="51"/>
        <v>16114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18021</v>
      </c>
      <c r="N819">
        <v>1559365200</v>
      </c>
      <c r="O819" s="11">
        <f t="shared" si="51"/>
        <v>18049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17918</v>
      </c>
      <c r="N820">
        <v>1549173600</v>
      </c>
      <c r="O820" s="11">
        <f t="shared" si="51"/>
        <v>17931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15669</v>
      </c>
      <c r="N821">
        <v>1355032800</v>
      </c>
      <c r="O821" s="11">
        <f t="shared" si="51"/>
        <v>15684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17742</v>
      </c>
      <c r="N822">
        <v>1533963600</v>
      </c>
      <c r="O822" s="11">
        <f t="shared" si="51"/>
        <v>17755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17226</v>
      </c>
      <c r="N823">
        <v>1489381200</v>
      </c>
      <c r="O823" s="11">
        <f t="shared" si="51"/>
        <v>17239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16130</v>
      </c>
      <c r="N824">
        <v>1395032400</v>
      </c>
      <c r="O824" s="11">
        <f t="shared" si="51"/>
        <v>16147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16324</v>
      </c>
      <c r="N825">
        <v>1412485200</v>
      </c>
      <c r="O825" s="11">
        <f t="shared" si="51"/>
        <v>16349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14780</v>
      </c>
      <c r="N826">
        <v>1279688400</v>
      </c>
      <c r="O826" s="11">
        <f t="shared" si="51"/>
        <v>14812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17373</v>
      </c>
      <c r="N827">
        <v>1501995600</v>
      </c>
      <c r="O827" s="11">
        <f t="shared" si="51"/>
        <v>17385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14957</v>
      </c>
      <c r="N828">
        <v>1294639200</v>
      </c>
      <c r="O828" s="11">
        <f t="shared" si="51"/>
        <v>14985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15098</v>
      </c>
      <c r="N829">
        <v>1305435600</v>
      </c>
      <c r="O829" s="11">
        <f t="shared" si="51"/>
        <v>15110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17772</v>
      </c>
      <c r="N830">
        <v>1537592400</v>
      </c>
      <c r="O830" s="11">
        <f t="shared" si="51"/>
        <v>17797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16596</v>
      </c>
      <c r="N831">
        <v>1435122000</v>
      </c>
      <c r="O831" s="11">
        <f t="shared" si="51"/>
        <v>16611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17535</v>
      </c>
      <c r="N832">
        <v>1520056800</v>
      </c>
      <c r="O832" s="11">
        <f t="shared" si="51"/>
        <v>17594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15426</v>
      </c>
      <c r="N833">
        <v>1335675600</v>
      </c>
      <c r="O833" s="11">
        <f t="shared" si="51"/>
        <v>15460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16731</v>
      </c>
      <c r="N834">
        <v>1448431200</v>
      </c>
      <c r="O834" s="11">
        <f t="shared" si="51"/>
        <v>16765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ROUND((((L835/60)/60)/24)+DATE(M52803,1,1),0)</f>
        <v>15020</v>
      </c>
      <c r="N835">
        <v>1298613600</v>
      </c>
      <c r="O835" s="11">
        <f t="shared" ref="O835:O898" si="55">ROUND((((N835/60)/60)/24)+DATE(M52803,1,1),0)</f>
        <v>15031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15880</v>
      </c>
      <c r="N836">
        <v>1372482000</v>
      </c>
      <c r="O836" s="11">
        <f t="shared" si="55"/>
        <v>15886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16495</v>
      </c>
      <c r="N837">
        <v>1425621600</v>
      </c>
      <c r="O837" s="11">
        <f t="shared" si="55"/>
        <v>16501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14646</v>
      </c>
      <c r="N838">
        <v>1266300000</v>
      </c>
      <c r="O838" s="11">
        <f t="shared" si="55"/>
        <v>14657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15061</v>
      </c>
      <c r="N839">
        <v>1305867600</v>
      </c>
      <c r="O839" s="11">
        <f t="shared" si="55"/>
        <v>15115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17802</v>
      </c>
      <c r="N840">
        <v>1538802000</v>
      </c>
      <c r="O840" s="11">
        <f t="shared" si="55"/>
        <v>17811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16147</v>
      </c>
      <c r="N841">
        <v>1398920400</v>
      </c>
      <c r="O841" s="11">
        <f t="shared" si="55"/>
        <v>16192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16268</v>
      </c>
      <c r="N842">
        <v>1405659600</v>
      </c>
      <c r="O842" s="11">
        <f t="shared" si="55"/>
        <v>16270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16851</v>
      </c>
      <c r="N843">
        <v>1457244000</v>
      </c>
      <c r="O843" s="11">
        <f t="shared" si="55"/>
        <v>16867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17698</v>
      </c>
      <c r="N844">
        <v>1529298000</v>
      </c>
      <c r="O844" s="11">
        <f t="shared" si="55"/>
        <v>17701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17770</v>
      </c>
      <c r="N845">
        <v>1535778000</v>
      </c>
      <c r="O845" s="11">
        <f t="shared" si="55"/>
        <v>17776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15362</v>
      </c>
      <c r="N846">
        <v>1327471200</v>
      </c>
      <c r="O846" s="11">
        <f t="shared" si="55"/>
        <v>15365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17667</v>
      </c>
      <c r="N847">
        <v>1529557200</v>
      </c>
      <c r="O847" s="11">
        <f t="shared" si="55"/>
        <v>17704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17734</v>
      </c>
      <c r="N848">
        <v>1535259600</v>
      </c>
      <c r="O848" s="11">
        <f t="shared" si="55"/>
        <v>17770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17539</v>
      </c>
      <c r="N849">
        <v>1515564000</v>
      </c>
      <c r="O849" s="11">
        <f t="shared" si="55"/>
        <v>17542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14773</v>
      </c>
      <c r="N850">
        <v>1277096400</v>
      </c>
      <c r="O850" s="11">
        <f t="shared" si="55"/>
        <v>14782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15380</v>
      </c>
      <c r="N851">
        <v>1329026400</v>
      </c>
      <c r="O851" s="11">
        <f t="shared" si="55"/>
        <v>15383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15298</v>
      </c>
      <c r="N852">
        <v>1322978400</v>
      </c>
      <c r="O852" s="11">
        <f t="shared" si="55"/>
        <v>15313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15463</v>
      </c>
      <c r="N853">
        <v>1338786000</v>
      </c>
      <c r="O853" s="11">
        <f t="shared" si="55"/>
        <v>15496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15172</v>
      </c>
      <c r="N854">
        <v>1311656400</v>
      </c>
      <c r="O854" s="11">
        <f t="shared" si="55"/>
        <v>15182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15146</v>
      </c>
      <c r="N855">
        <v>1308978000</v>
      </c>
      <c r="O855" s="11">
        <f t="shared" si="55"/>
        <v>15151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18219</v>
      </c>
      <c r="N856">
        <v>1576389600</v>
      </c>
      <c r="O856" s="11">
        <f t="shared" si="55"/>
        <v>18246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15144</v>
      </c>
      <c r="N857">
        <v>1311051600</v>
      </c>
      <c r="O857" s="11">
        <f t="shared" si="55"/>
        <v>15175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15455</v>
      </c>
      <c r="N858">
        <v>1336712400</v>
      </c>
      <c r="O858" s="11">
        <f t="shared" si="55"/>
        <v>15472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15376</v>
      </c>
      <c r="N859">
        <v>1330408800</v>
      </c>
      <c r="O859" s="11">
        <f t="shared" si="55"/>
        <v>15399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17643</v>
      </c>
      <c r="N860">
        <v>1524891600</v>
      </c>
      <c r="O860" s="11">
        <f t="shared" si="55"/>
        <v>17650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15766</v>
      </c>
      <c r="N861">
        <v>1363669200</v>
      </c>
      <c r="O861" s="11">
        <f t="shared" si="55"/>
        <v>15784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17947</v>
      </c>
      <c r="N862">
        <v>1551420000</v>
      </c>
      <c r="O862" s="11">
        <f t="shared" si="55"/>
        <v>17957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14690</v>
      </c>
      <c r="N863">
        <v>1269838800</v>
      </c>
      <c r="O863" s="11">
        <f t="shared" si="55"/>
        <v>14698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15188</v>
      </c>
      <c r="N864">
        <v>1312520400</v>
      </c>
      <c r="O864" s="11">
        <f t="shared" si="55"/>
        <v>15192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16604</v>
      </c>
      <c r="N865">
        <v>1436504400</v>
      </c>
      <c r="O865" s="11">
        <f t="shared" si="55"/>
        <v>16627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17033</v>
      </c>
      <c r="N866">
        <v>1472014800</v>
      </c>
      <c r="O866" s="11">
        <f t="shared" si="55"/>
        <v>17038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16329</v>
      </c>
      <c r="N867">
        <v>1411534800</v>
      </c>
      <c r="O867" s="11">
        <f t="shared" si="55"/>
        <v>16338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15103</v>
      </c>
      <c r="N868">
        <v>1304917200</v>
      </c>
      <c r="O868" s="11">
        <f t="shared" si="55"/>
        <v>15104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17814</v>
      </c>
      <c r="N869">
        <v>1539579600</v>
      </c>
      <c r="O869" s="11">
        <f t="shared" si="55"/>
        <v>17820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15991</v>
      </c>
      <c r="N870">
        <v>1382504400</v>
      </c>
      <c r="O870" s="11">
        <f t="shared" si="55"/>
        <v>16002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14782</v>
      </c>
      <c r="N871">
        <v>1278306000</v>
      </c>
      <c r="O871" s="11">
        <f t="shared" si="55"/>
        <v>14796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16672</v>
      </c>
      <c r="N872">
        <v>1442552400</v>
      </c>
      <c r="O872" s="11">
        <f t="shared" si="55"/>
        <v>16697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17472</v>
      </c>
      <c r="N873">
        <v>1511071200</v>
      </c>
      <c r="O873" s="11">
        <f t="shared" si="55"/>
        <v>17490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17778</v>
      </c>
      <c r="N874">
        <v>1536382800</v>
      </c>
      <c r="O874" s="11">
        <f t="shared" si="55"/>
        <v>17783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16079</v>
      </c>
      <c r="N875">
        <v>1389592800</v>
      </c>
      <c r="O875" s="11">
        <f t="shared" si="55"/>
        <v>16084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14723</v>
      </c>
      <c r="N876">
        <v>1275282000</v>
      </c>
      <c r="O876" s="11">
        <f t="shared" si="55"/>
        <v>14761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14988</v>
      </c>
      <c r="N877">
        <v>1294984800</v>
      </c>
      <c r="O877" s="11">
        <f t="shared" si="55"/>
        <v>14989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18056</v>
      </c>
      <c r="N878">
        <v>1562043600</v>
      </c>
      <c r="O878" s="11">
        <f t="shared" si="55"/>
        <v>18080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17009</v>
      </c>
      <c r="N879">
        <v>1469595600</v>
      </c>
      <c r="O879" s="11">
        <f t="shared" si="55"/>
        <v>17010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18277</v>
      </c>
      <c r="N880">
        <v>1581141600</v>
      </c>
      <c r="O880" s="11">
        <f t="shared" si="55"/>
        <v>18301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17220</v>
      </c>
      <c r="N881">
        <v>1488520800</v>
      </c>
      <c r="O881" s="11">
        <f t="shared" si="55"/>
        <v>17229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18099</v>
      </c>
      <c r="N882">
        <v>1563858000</v>
      </c>
      <c r="O882" s="11">
        <f t="shared" si="55"/>
        <v>18101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16626</v>
      </c>
      <c r="N883">
        <v>1438923600</v>
      </c>
      <c r="O883" s="11">
        <f t="shared" si="55"/>
        <v>16655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16457</v>
      </c>
      <c r="N884">
        <v>1422165600</v>
      </c>
      <c r="O884" s="11">
        <f t="shared" si="55"/>
        <v>16461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14755</v>
      </c>
      <c r="N885">
        <v>1277874000</v>
      </c>
      <c r="O885" s="11">
        <f t="shared" si="55"/>
        <v>14791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16195</v>
      </c>
      <c r="N886">
        <v>1399352400</v>
      </c>
      <c r="O886" s="11">
        <f t="shared" si="55"/>
        <v>16197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14767</v>
      </c>
      <c r="N887">
        <v>1279083600</v>
      </c>
      <c r="O887" s="11">
        <f t="shared" si="55"/>
        <v>14805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14848</v>
      </c>
      <c r="N888">
        <v>1284354000</v>
      </c>
      <c r="O888" s="11">
        <f t="shared" si="55"/>
        <v>14866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16634</v>
      </c>
      <c r="N889">
        <v>1441170000</v>
      </c>
      <c r="O889" s="11">
        <f t="shared" si="55"/>
        <v>16681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17268</v>
      </c>
      <c r="N890">
        <v>1493528400</v>
      </c>
      <c r="O890" s="11">
        <f t="shared" si="55"/>
        <v>17287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16142</v>
      </c>
      <c r="N891">
        <v>1395205200</v>
      </c>
      <c r="O891" s="11">
        <f t="shared" si="55"/>
        <v>16149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18072</v>
      </c>
      <c r="N892">
        <v>1561438800</v>
      </c>
      <c r="O892" s="11">
        <f t="shared" si="55"/>
        <v>18073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15312</v>
      </c>
      <c r="N893">
        <v>1326693600</v>
      </c>
      <c r="O893" s="11">
        <f t="shared" si="55"/>
        <v>15356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14751</v>
      </c>
      <c r="N894">
        <v>1277960400</v>
      </c>
      <c r="O894" s="11">
        <f t="shared" si="55"/>
        <v>14792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16602</v>
      </c>
      <c r="N895">
        <v>1434690000</v>
      </c>
      <c r="O895" s="11">
        <f t="shared" si="55"/>
        <v>16606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15898</v>
      </c>
      <c r="N896">
        <v>1376110800</v>
      </c>
      <c r="O896" s="11">
        <f t="shared" si="55"/>
        <v>15928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17566</v>
      </c>
      <c r="N897">
        <v>1518415200</v>
      </c>
      <c r="O897" s="11">
        <f t="shared" si="55"/>
        <v>17575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15170</v>
      </c>
      <c r="N898">
        <v>1310878800</v>
      </c>
      <c r="O898" s="11">
        <f t="shared" si="55"/>
        <v>15173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ROUND((((L899/60)/60)/24)+DATE(M52867,1,1),0)</f>
        <v>18015</v>
      </c>
      <c r="N899">
        <v>1556600400</v>
      </c>
      <c r="O899" s="11">
        <f t="shared" ref="O899:O962" si="59">ROUND((((N899/60)/60)/24)+DATE(M52867,1,1),0)</f>
        <v>18017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18247</v>
      </c>
      <c r="N900">
        <v>1576994400</v>
      </c>
      <c r="O900" s="11">
        <f t="shared" si="59"/>
        <v>18253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15986</v>
      </c>
      <c r="N901">
        <v>1382677200</v>
      </c>
      <c r="O901" s="11">
        <f t="shared" si="59"/>
        <v>16004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16333</v>
      </c>
      <c r="N902">
        <v>1411189200</v>
      </c>
      <c r="O902" s="11">
        <f t="shared" si="59"/>
        <v>16334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17730</v>
      </c>
      <c r="N903">
        <v>1534654800</v>
      </c>
      <c r="O903" s="11">
        <f t="shared" si="59"/>
        <v>17763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16831</v>
      </c>
      <c r="N904">
        <v>1457762400</v>
      </c>
      <c r="O904" s="11">
        <f t="shared" si="59"/>
        <v>16873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15466</v>
      </c>
      <c r="N905">
        <v>1337490000</v>
      </c>
      <c r="O905" s="11">
        <f t="shared" si="59"/>
        <v>15481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15618</v>
      </c>
      <c r="N906">
        <v>1349672400</v>
      </c>
      <c r="O906" s="11">
        <f t="shared" si="59"/>
        <v>15622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15968</v>
      </c>
      <c r="N907">
        <v>1379826000</v>
      </c>
      <c r="O907" s="11">
        <f t="shared" si="59"/>
        <v>15971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17300</v>
      </c>
      <c r="N908">
        <v>1497762000</v>
      </c>
      <c r="O908" s="11">
        <f t="shared" si="59"/>
        <v>17336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15092</v>
      </c>
      <c r="N909">
        <v>1304485200</v>
      </c>
      <c r="O909" s="11">
        <f t="shared" si="59"/>
        <v>15099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15463</v>
      </c>
      <c r="N910">
        <v>1336885200</v>
      </c>
      <c r="O910" s="11">
        <f t="shared" si="59"/>
        <v>15474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17687</v>
      </c>
      <c r="N911">
        <v>1530421200</v>
      </c>
      <c r="O911" s="11">
        <f t="shared" si="59"/>
        <v>17714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16458</v>
      </c>
      <c r="N912">
        <v>1421992800</v>
      </c>
      <c r="O912" s="11">
        <f t="shared" si="59"/>
        <v>16459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18149</v>
      </c>
      <c r="N913">
        <v>1568178000</v>
      </c>
      <c r="O913" s="11">
        <f t="shared" si="59"/>
        <v>18151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15589</v>
      </c>
      <c r="N914">
        <v>1347944400</v>
      </c>
      <c r="O914" s="11">
        <f t="shared" si="59"/>
        <v>15602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18029</v>
      </c>
      <c r="N915">
        <v>1558760400</v>
      </c>
      <c r="O915" s="11">
        <f t="shared" si="59"/>
        <v>18042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15922</v>
      </c>
      <c r="N916">
        <v>1376629200</v>
      </c>
      <c r="O916" s="11">
        <f t="shared" si="59"/>
        <v>15934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17408</v>
      </c>
      <c r="N917">
        <v>1504760400</v>
      </c>
      <c r="O917" s="11">
        <f t="shared" si="59"/>
        <v>17417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16423</v>
      </c>
      <c r="N918">
        <v>1419660000</v>
      </c>
      <c r="O918" s="11">
        <f t="shared" si="59"/>
        <v>16432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15154</v>
      </c>
      <c r="N919">
        <v>1311310800</v>
      </c>
      <c r="O919" s="11">
        <f t="shared" si="59"/>
        <v>15178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15549</v>
      </c>
      <c r="N920">
        <v>1344315600</v>
      </c>
      <c r="O920" s="11">
        <f t="shared" si="59"/>
        <v>15560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17454</v>
      </c>
      <c r="N921">
        <v>1510725600</v>
      </c>
      <c r="O921" s="11">
        <f t="shared" si="59"/>
        <v>17486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17935</v>
      </c>
      <c r="N922">
        <v>1551247200</v>
      </c>
      <c r="O922" s="11">
        <f t="shared" si="59"/>
        <v>17955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15383</v>
      </c>
      <c r="N923">
        <v>1330236000</v>
      </c>
      <c r="O923" s="11">
        <f t="shared" si="59"/>
        <v>15397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17875</v>
      </c>
      <c r="N924">
        <v>1545112800</v>
      </c>
      <c r="O924" s="11">
        <f t="shared" si="59"/>
        <v>17884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14805</v>
      </c>
      <c r="N925">
        <v>1279170000</v>
      </c>
      <c r="O925" s="11">
        <f t="shared" si="59"/>
        <v>14806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18201</v>
      </c>
      <c r="N926">
        <v>1573452000</v>
      </c>
      <c r="O926" s="11">
        <f t="shared" si="59"/>
        <v>18212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17432</v>
      </c>
      <c r="N927">
        <v>1507093200</v>
      </c>
      <c r="O927" s="11">
        <f t="shared" si="59"/>
        <v>17444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16934</v>
      </c>
      <c r="N928">
        <v>1463374800</v>
      </c>
      <c r="O928" s="11">
        <f t="shared" si="59"/>
        <v>16938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15534</v>
      </c>
      <c r="N929">
        <v>1344574800</v>
      </c>
      <c r="O929" s="11">
        <f t="shared" si="59"/>
        <v>15563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16069</v>
      </c>
      <c r="N930">
        <v>1389074400</v>
      </c>
      <c r="O930" s="11">
        <f t="shared" si="59"/>
        <v>16078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17290</v>
      </c>
      <c r="N931">
        <v>1494997200</v>
      </c>
      <c r="O931" s="11">
        <f t="shared" si="59"/>
        <v>17304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16492</v>
      </c>
      <c r="N932">
        <v>1425448800</v>
      </c>
      <c r="O932" s="11">
        <f t="shared" si="59"/>
        <v>16499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16250</v>
      </c>
      <c r="N933">
        <v>1404104400</v>
      </c>
      <c r="O933" s="11">
        <f t="shared" si="59"/>
        <v>16252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16141</v>
      </c>
      <c r="N934">
        <v>1394773200</v>
      </c>
      <c r="O934" s="11">
        <f t="shared" si="59"/>
        <v>16144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15804</v>
      </c>
      <c r="N935">
        <v>1366520400</v>
      </c>
      <c r="O935" s="11">
        <f t="shared" si="59"/>
        <v>15817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16854</v>
      </c>
      <c r="N936">
        <v>1456639200</v>
      </c>
      <c r="O936" s="11">
        <f t="shared" si="59"/>
        <v>16860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16641</v>
      </c>
      <c r="N937">
        <v>1438318800</v>
      </c>
      <c r="O937" s="11">
        <f t="shared" si="59"/>
        <v>16648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18100</v>
      </c>
      <c r="N938">
        <v>1564030800</v>
      </c>
      <c r="O938" s="11">
        <f t="shared" si="59"/>
        <v>18103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16766</v>
      </c>
      <c r="N939">
        <v>1449295200</v>
      </c>
      <c r="O939" s="11">
        <f t="shared" si="59"/>
        <v>16775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17695</v>
      </c>
      <c r="N940">
        <v>1531890000</v>
      </c>
      <c r="O940" s="11">
        <f t="shared" si="59"/>
        <v>17731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15102</v>
      </c>
      <c r="N941">
        <v>1306213200</v>
      </c>
      <c r="O941" s="11">
        <f t="shared" si="59"/>
        <v>15119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15676</v>
      </c>
      <c r="N942">
        <v>1356242400</v>
      </c>
      <c r="O942" s="11">
        <f t="shared" si="59"/>
        <v>15698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14984</v>
      </c>
      <c r="N943">
        <v>1297576800</v>
      </c>
      <c r="O943" s="11">
        <f t="shared" si="59"/>
        <v>15019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15000</v>
      </c>
      <c r="N944">
        <v>1296194400</v>
      </c>
      <c r="O944" s="11">
        <f t="shared" si="59"/>
        <v>15003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16338</v>
      </c>
      <c r="N945">
        <v>1414558800</v>
      </c>
      <c r="O945" s="11">
        <f t="shared" si="59"/>
        <v>16373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17208</v>
      </c>
      <c r="N946">
        <v>1488348000</v>
      </c>
      <c r="O946" s="11">
        <f t="shared" si="59"/>
        <v>17227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15436</v>
      </c>
      <c r="N947">
        <v>1334898000</v>
      </c>
      <c r="O947" s="11">
        <f t="shared" si="59"/>
        <v>15451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15142</v>
      </c>
      <c r="N948">
        <v>1308373200</v>
      </c>
      <c r="O948" s="11">
        <f t="shared" si="59"/>
        <v>15144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16340</v>
      </c>
      <c r="N949">
        <v>1412312400</v>
      </c>
      <c r="O949" s="11">
        <f t="shared" si="59"/>
        <v>16347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16417</v>
      </c>
      <c r="N950">
        <v>1419228000</v>
      </c>
      <c r="O950" s="11">
        <f t="shared" si="59"/>
        <v>16427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16544</v>
      </c>
      <c r="N951">
        <v>1430974800</v>
      </c>
      <c r="O951" s="11">
        <f t="shared" si="59"/>
        <v>16563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18003</v>
      </c>
      <c r="N952">
        <v>1555822800</v>
      </c>
      <c r="O952" s="11">
        <f t="shared" si="59"/>
        <v>18008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17162</v>
      </c>
      <c r="N953">
        <v>1482818400</v>
      </c>
      <c r="O953" s="11">
        <f t="shared" si="59"/>
        <v>17163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17023</v>
      </c>
      <c r="N954">
        <v>1471928400</v>
      </c>
      <c r="O954" s="11">
        <f t="shared" si="59"/>
        <v>17037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16790</v>
      </c>
      <c r="N955">
        <v>1453701600</v>
      </c>
      <c r="O955" s="11">
        <f t="shared" si="59"/>
        <v>16826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15606</v>
      </c>
      <c r="N956">
        <v>1350363600</v>
      </c>
      <c r="O956" s="11">
        <f t="shared" si="59"/>
        <v>15630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15670</v>
      </c>
      <c r="N957">
        <v>1353996000</v>
      </c>
      <c r="O957" s="11">
        <f t="shared" si="59"/>
        <v>15672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16792</v>
      </c>
      <c r="N958">
        <v>1451109600</v>
      </c>
      <c r="O958" s="11">
        <f t="shared" si="59"/>
        <v>16796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15387</v>
      </c>
      <c r="N959">
        <v>1329631200</v>
      </c>
      <c r="O959" s="11">
        <f t="shared" si="59"/>
        <v>15390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14782</v>
      </c>
      <c r="N960">
        <v>1278997200</v>
      </c>
      <c r="O960" s="11">
        <f t="shared" si="59"/>
        <v>14804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14789</v>
      </c>
      <c r="N961">
        <v>1280120400</v>
      </c>
      <c r="O961" s="11">
        <f t="shared" si="59"/>
        <v>14817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16840</v>
      </c>
      <c r="N962">
        <v>1458104400</v>
      </c>
      <c r="O962" s="11">
        <f t="shared" si="59"/>
        <v>16877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ROUND((((L963/60)/60)/24)+DATE(M52931,1,1),0)</f>
        <v>15023</v>
      </c>
      <c r="N963">
        <v>1298268000</v>
      </c>
      <c r="O963" s="11">
        <f t="shared" ref="O963:O1001" si="63">ROUND((((N963/60)/60)/24)+DATE(M52931,1,1),0)</f>
        <v>15027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16024</v>
      </c>
      <c r="N964">
        <v>1386223200</v>
      </c>
      <c r="O964" s="11">
        <f t="shared" si="63"/>
        <v>16045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15039</v>
      </c>
      <c r="N965">
        <v>1299823200</v>
      </c>
      <c r="O965" s="11">
        <f t="shared" si="63"/>
        <v>15045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16567</v>
      </c>
      <c r="N966">
        <v>1431752400</v>
      </c>
      <c r="O966" s="11">
        <f t="shared" si="63"/>
        <v>16572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14635</v>
      </c>
      <c r="N967">
        <v>1267855200</v>
      </c>
      <c r="O967" s="11">
        <f t="shared" si="63"/>
        <v>14675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17333</v>
      </c>
      <c r="N968">
        <v>1497675600</v>
      </c>
      <c r="O968" s="11">
        <f t="shared" si="63"/>
        <v>17335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15437</v>
      </c>
      <c r="N969">
        <v>1336885200</v>
      </c>
      <c r="O969" s="11">
        <f t="shared" si="63"/>
        <v>15474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14976</v>
      </c>
      <c r="N970">
        <v>1295157600</v>
      </c>
      <c r="O970" s="11">
        <f t="shared" si="63"/>
        <v>14991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18253</v>
      </c>
      <c r="N971">
        <v>1577599200</v>
      </c>
      <c r="O971" s="11">
        <f t="shared" si="63"/>
        <v>18260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15104</v>
      </c>
      <c r="N972">
        <v>1305003600</v>
      </c>
      <c r="O972" s="11">
        <f t="shared" si="63"/>
        <v>15105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15987</v>
      </c>
      <c r="N973">
        <v>1381726800</v>
      </c>
      <c r="O973" s="11">
        <f t="shared" si="63"/>
        <v>15993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16224</v>
      </c>
      <c r="N974">
        <v>1402462800</v>
      </c>
      <c r="O974" s="11">
        <f t="shared" si="63"/>
        <v>16233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14954</v>
      </c>
      <c r="N975">
        <v>1292133600</v>
      </c>
      <c r="O975" s="11">
        <f t="shared" si="63"/>
        <v>14956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15844</v>
      </c>
      <c r="N976">
        <v>1368939600</v>
      </c>
      <c r="O976" s="11">
        <f t="shared" si="63"/>
        <v>15845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16769</v>
      </c>
      <c r="N977">
        <v>1452146400</v>
      </c>
      <c r="O977" s="11">
        <f t="shared" si="63"/>
        <v>16808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15003</v>
      </c>
      <c r="N978">
        <v>1296712800</v>
      </c>
      <c r="O978" s="11">
        <f t="shared" si="63"/>
        <v>15009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17570</v>
      </c>
      <c r="N979">
        <v>1520748000</v>
      </c>
      <c r="O979" s="11">
        <f t="shared" si="63"/>
        <v>17602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17118</v>
      </c>
      <c r="N980">
        <v>1480831200</v>
      </c>
      <c r="O980" s="11">
        <f t="shared" si="63"/>
        <v>17140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16510</v>
      </c>
      <c r="N981">
        <v>1426914000</v>
      </c>
      <c r="O981" s="11">
        <f t="shared" si="63"/>
        <v>16516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16739</v>
      </c>
      <c r="N982">
        <v>1446616800</v>
      </c>
      <c r="O982" s="11">
        <f t="shared" si="63"/>
        <v>16744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17526</v>
      </c>
      <c r="N983">
        <v>1517032800</v>
      </c>
      <c r="O983" s="11">
        <f t="shared" si="63"/>
        <v>17559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15175</v>
      </c>
      <c r="N984">
        <v>1311224400</v>
      </c>
      <c r="O984" s="11">
        <f t="shared" si="63"/>
        <v>15177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18113</v>
      </c>
      <c r="N985">
        <v>1566190800</v>
      </c>
      <c r="O985" s="11">
        <f t="shared" si="63"/>
        <v>18128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18148</v>
      </c>
      <c r="N986">
        <v>1570165200</v>
      </c>
      <c r="O986" s="11">
        <f t="shared" si="63"/>
        <v>18174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16046</v>
      </c>
      <c r="N987">
        <v>1388556000</v>
      </c>
      <c r="O987" s="11">
        <f t="shared" si="63"/>
        <v>16072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15070</v>
      </c>
      <c r="N988">
        <v>1303189200</v>
      </c>
      <c r="O988" s="11">
        <f t="shared" si="63"/>
        <v>15084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17284</v>
      </c>
      <c r="N989">
        <v>1494478800</v>
      </c>
      <c r="O989" s="11">
        <f t="shared" si="63"/>
        <v>17298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17118</v>
      </c>
      <c r="N990">
        <v>1480744800</v>
      </c>
      <c r="O990" s="11">
        <f t="shared" si="63"/>
        <v>17139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18003</v>
      </c>
      <c r="N991">
        <v>1555822800</v>
      </c>
      <c r="O991" s="11">
        <f t="shared" si="63"/>
        <v>18008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16864</v>
      </c>
      <c r="N992">
        <v>1458882000</v>
      </c>
      <c r="O992" s="11">
        <f t="shared" si="63"/>
        <v>16886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16339</v>
      </c>
      <c r="N993">
        <v>1411966800</v>
      </c>
      <c r="O993" s="11">
        <f t="shared" si="63"/>
        <v>16343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17659</v>
      </c>
      <c r="N994">
        <v>1526878800</v>
      </c>
      <c r="O994" s="11">
        <f t="shared" si="63"/>
        <v>17673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16794</v>
      </c>
      <c r="N995">
        <v>1452405600</v>
      </c>
      <c r="O995" s="11">
        <f t="shared" si="63"/>
        <v>16811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16361</v>
      </c>
      <c r="N996">
        <v>1414040400</v>
      </c>
      <c r="O996" s="11">
        <f t="shared" si="63"/>
        <v>16367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17840</v>
      </c>
      <c r="N997">
        <v>1543816800</v>
      </c>
      <c r="O997" s="11">
        <f t="shared" si="63"/>
        <v>17869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15708</v>
      </c>
      <c r="N998">
        <v>1359698400</v>
      </c>
      <c r="O998" s="11">
        <f t="shared" si="63"/>
        <v>15738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16091</v>
      </c>
      <c r="N999">
        <v>1390629600</v>
      </c>
      <c r="O999" s="11">
        <f t="shared" si="63"/>
        <v>16096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14652</v>
      </c>
      <c r="N1000">
        <v>1267077600</v>
      </c>
      <c r="O1000" s="11">
        <f t="shared" si="63"/>
        <v>14666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16982</v>
      </c>
      <c r="N1001">
        <v>1467781200</v>
      </c>
      <c r="O1001" s="11">
        <f t="shared" si="63"/>
        <v>16989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G1048576">
    <cfRule type="containsText" dxfId="14" priority="2" operator="containsText" text="Successful">
      <formula>NOT(ISERROR(SEARCH("Successful",G1)))</formula>
    </cfRule>
    <cfRule type="containsText" dxfId="13" priority="3" operator="containsText" text="Live">
      <formula>NOT(ISERROR(SEARCH("Live",G1)))</formula>
    </cfRule>
    <cfRule type="containsText" dxfId="12" priority="4" operator="containsText" text="Failed">
      <formula>NOT(ISERROR(SEARCH("Failed",G1)))</formula>
    </cfRule>
    <cfRule type="colorScale" priority="5">
      <colorScale>
        <cfvo type="formula" val="&quot;Failed&quot;"/>
        <cfvo type="formula" val="&quot;Live&quot;"/>
        <cfvo type="formula" val="&quot;Successful&quot;"/>
        <color rgb="FFFF7128"/>
        <color rgb="FFFFEB84"/>
        <color theme="9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7128"/>
        <color theme="9"/>
        <color theme="8"/>
      </colorScale>
    </cfRule>
  </conditionalFormatting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5B64-C860-2E4F-AC39-706C614422F1}">
  <dimension ref="A1:F14"/>
  <sheetViews>
    <sheetView topLeftCell="A3" zoomScale="209" workbookViewId="0">
      <selection activeCell="E20" sqref="E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  <col min="41" max="41" width="10.83203125" bestFit="1" customWidth="1"/>
    <col min="42" max="1000" width="15.5" bestFit="1" customWidth="1"/>
    <col min="1001" max="1001" width="10.83203125" bestFit="1" customWidth="1"/>
    <col min="1002" max="1002" width="8.83203125" bestFit="1" customWidth="1"/>
    <col min="1003" max="1003" width="10" bestFit="1" customWidth="1"/>
    <col min="1004" max="1004" width="8.83203125" bestFit="1" customWidth="1"/>
    <col min="1005" max="1005" width="10.5" bestFit="1" customWidth="1"/>
    <col min="1006" max="1006" width="8.83203125" bestFit="1" customWidth="1"/>
    <col min="1007" max="1007" width="9.6640625" bestFit="1" customWidth="1"/>
    <col min="1008" max="1008" width="8.83203125" bestFit="1" customWidth="1"/>
    <col min="1009" max="1009" width="11.5" bestFit="1" customWidth="1"/>
    <col min="1010" max="1010" width="8.83203125" bestFit="1" customWidth="1"/>
    <col min="1011" max="1011" width="13" bestFit="1" customWidth="1"/>
    <col min="1012" max="1012" width="8.83203125" bestFit="1" customWidth="1"/>
    <col min="1013" max="1013" width="22.6640625" bestFit="1" customWidth="1"/>
    <col min="1014" max="1014" width="8.83203125" bestFit="1" customWidth="1"/>
    <col min="1015" max="1015" width="22.5" bestFit="1" customWidth="1"/>
    <col min="1016" max="1016" width="8.83203125" bestFit="1" customWidth="1"/>
    <col min="1017" max="1017" width="13" bestFit="1" customWidth="1"/>
    <col min="1018" max="1018" width="8.83203125" bestFit="1" customWidth="1"/>
    <col min="1019" max="1019" width="9.33203125" bestFit="1" customWidth="1"/>
    <col min="1020" max="1020" width="8.83203125" bestFit="1" customWidth="1"/>
    <col min="1021" max="1021" width="21.5" bestFit="1" customWidth="1"/>
    <col min="1022" max="1022" width="8.83203125" bestFit="1" customWidth="1"/>
    <col min="1023" max="1023" width="12.6640625" bestFit="1" customWidth="1"/>
    <col min="1024" max="1024" width="8.83203125" bestFit="1" customWidth="1"/>
    <col min="1025" max="1025" width="14.33203125" bestFit="1" customWidth="1"/>
    <col min="1026" max="1026" width="8.83203125" bestFit="1" customWidth="1"/>
    <col min="1027" max="1027" width="28.1640625" bestFit="1" customWidth="1"/>
    <col min="1028" max="1028" width="8.83203125" bestFit="1" customWidth="1"/>
    <col min="1029" max="1029" width="24.5" bestFit="1" customWidth="1"/>
    <col min="1030" max="1030" width="8.83203125" bestFit="1" customWidth="1"/>
    <col min="1031" max="1031" width="7.33203125" bestFit="1" customWidth="1"/>
    <col min="1032" max="1032" width="8.83203125" bestFit="1" customWidth="1"/>
    <col min="1033" max="1033" width="15.83203125" bestFit="1" customWidth="1"/>
    <col min="1034" max="1034" width="8.83203125" bestFit="1" customWidth="1"/>
    <col min="1035" max="1035" width="11.1640625" bestFit="1" customWidth="1"/>
    <col min="1036" max="1036" width="8.83203125" bestFit="1" customWidth="1"/>
    <col min="1037" max="1037" width="13.5" bestFit="1" customWidth="1"/>
    <col min="1038" max="1038" width="8.83203125" bestFit="1" customWidth="1"/>
    <col min="1039" max="1039" width="14.1640625" bestFit="1" customWidth="1"/>
    <col min="1040" max="1040" width="8.83203125" bestFit="1" customWidth="1"/>
    <col min="1041" max="1041" width="25.5" bestFit="1" customWidth="1"/>
    <col min="1042" max="1042" width="8.83203125" bestFit="1" customWidth="1"/>
    <col min="1043" max="1043" width="9.83203125" bestFit="1" customWidth="1"/>
    <col min="1044" max="1044" width="8.83203125" bestFit="1" customWidth="1"/>
    <col min="1045" max="1045" width="23.6640625" bestFit="1" customWidth="1"/>
    <col min="1046" max="1046" width="8.83203125" bestFit="1" customWidth="1"/>
    <col min="1047" max="1047" width="25.6640625" bestFit="1" customWidth="1"/>
    <col min="1048" max="1048" width="8.83203125" bestFit="1" customWidth="1"/>
    <col min="1049" max="1049" width="16.33203125" bestFit="1" customWidth="1"/>
    <col min="1050" max="1050" width="8.83203125" bestFit="1" customWidth="1"/>
    <col min="1051" max="1051" width="20.6640625" bestFit="1" customWidth="1"/>
    <col min="1052" max="1052" width="8.83203125" bestFit="1" customWidth="1"/>
    <col min="1053" max="1053" width="12.1640625" bestFit="1" customWidth="1"/>
    <col min="1054" max="1054" width="8.83203125" bestFit="1" customWidth="1"/>
    <col min="1055" max="1055" width="12.83203125" bestFit="1" customWidth="1"/>
    <col min="1056" max="1056" width="8.83203125" bestFit="1" customWidth="1"/>
    <col min="1057" max="1057" width="19.33203125" bestFit="1" customWidth="1"/>
    <col min="1058" max="1058" width="8.83203125" bestFit="1" customWidth="1"/>
    <col min="1059" max="1059" width="11.1640625" bestFit="1" customWidth="1"/>
    <col min="1060" max="1060" width="8.83203125" bestFit="1" customWidth="1"/>
    <col min="1061" max="1061" width="23.83203125" bestFit="1" customWidth="1"/>
    <col min="1062" max="1062" width="8.83203125" bestFit="1" customWidth="1"/>
    <col min="1063" max="1063" width="15.33203125" bestFit="1" customWidth="1"/>
    <col min="1064" max="1064" width="8.83203125" bestFit="1" customWidth="1"/>
    <col min="1065" max="1065" width="13.6640625" bestFit="1" customWidth="1"/>
    <col min="1066" max="1066" width="8.83203125" bestFit="1" customWidth="1"/>
    <col min="1067" max="1067" width="23" bestFit="1" customWidth="1"/>
    <col min="1068" max="1068" width="8.83203125" bestFit="1" customWidth="1"/>
    <col min="1069" max="1069" width="27.33203125" bestFit="1" customWidth="1"/>
    <col min="1070" max="1070" width="8.83203125" bestFit="1" customWidth="1"/>
    <col min="1071" max="1071" width="11.33203125" bestFit="1" customWidth="1"/>
    <col min="1072" max="1072" width="8.83203125" bestFit="1" customWidth="1"/>
    <col min="1073" max="1073" width="13.5" bestFit="1" customWidth="1"/>
    <col min="1074" max="1074" width="8.83203125" bestFit="1" customWidth="1"/>
    <col min="1075" max="1075" width="16" bestFit="1" customWidth="1"/>
    <col min="1076" max="1076" width="8.83203125" bestFit="1" customWidth="1"/>
    <col min="1077" max="1077" width="23.5" bestFit="1" customWidth="1"/>
    <col min="1078" max="1078" width="8.83203125" bestFit="1" customWidth="1"/>
    <col min="1079" max="1079" width="24.83203125" bestFit="1" customWidth="1"/>
    <col min="1080" max="1080" width="8.83203125" bestFit="1" customWidth="1"/>
    <col min="1081" max="1081" width="11.1640625" bestFit="1" customWidth="1"/>
    <col min="1082" max="1082" width="8.83203125" bestFit="1" customWidth="1"/>
    <col min="1083" max="1083" width="24" bestFit="1" customWidth="1"/>
    <col min="1084" max="1084" width="8.83203125" bestFit="1" customWidth="1"/>
    <col min="1085" max="1085" width="15" bestFit="1" customWidth="1"/>
    <col min="1086" max="1086" width="8.83203125" bestFit="1" customWidth="1"/>
    <col min="1087" max="1087" width="26.6640625" bestFit="1" customWidth="1"/>
    <col min="1088" max="1088" width="8.83203125" bestFit="1" customWidth="1"/>
    <col min="1089" max="1089" width="9.1640625" bestFit="1" customWidth="1"/>
    <col min="1090" max="1090" width="8.83203125" bestFit="1" customWidth="1"/>
    <col min="1091" max="1091" width="14.83203125" bestFit="1" customWidth="1"/>
    <col min="1092" max="1092" width="8.83203125" bestFit="1" customWidth="1"/>
    <col min="1093" max="1093" width="25.33203125" bestFit="1" customWidth="1"/>
    <col min="1094" max="1094" width="8.83203125" bestFit="1" customWidth="1"/>
    <col min="1095" max="1095" width="12.1640625" bestFit="1" customWidth="1"/>
    <col min="1096" max="1096" width="8.83203125" bestFit="1" customWidth="1"/>
    <col min="1097" max="1097" width="9.1640625" bestFit="1" customWidth="1"/>
    <col min="1098" max="1098" width="8.83203125" bestFit="1" customWidth="1"/>
    <col min="1099" max="1099" width="13.6640625" bestFit="1" customWidth="1"/>
    <col min="1100" max="1100" width="8.83203125" bestFit="1" customWidth="1"/>
    <col min="1101" max="1101" width="18.1640625" bestFit="1" customWidth="1"/>
    <col min="1102" max="1102" width="8.83203125" bestFit="1" customWidth="1"/>
    <col min="1103" max="1103" width="12.5" bestFit="1" customWidth="1"/>
    <col min="1104" max="1104" width="8.83203125" bestFit="1" customWidth="1"/>
    <col min="1105" max="1105" width="27.33203125" bestFit="1" customWidth="1"/>
    <col min="1106" max="1106" width="8.83203125" bestFit="1" customWidth="1"/>
    <col min="1107" max="1107" width="24.33203125" bestFit="1" customWidth="1"/>
    <col min="1108" max="1108" width="8.83203125" bestFit="1" customWidth="1"/>
    <col min="1109" max="1109" width="9.1640625" bestFit="1" customWidth="1"/>
    <col min="1110" max="1110" width="8.83203125" bestFit="1" customWidth="1"/>
    <col min="1111" max="1111" width="14.33203125" bestFit="1" customWidth="1"/>
    <col min="1112" max="1112" width="8.83203125" bestFit="1" customWidth="1"/>
    <col min="1113" max="1113" width="13.83203125" bestFit="1" customWidth="1"/>
    <col min="1114" max="1114" width="8.83203125" bestFit="1" customWidth="1"/>
    <col min="1115" max="1115" width="13" bestFit="1" customWidth="1"/>
    <col min="1116" max="1116" width="8.83203125" bestFit="1" customWidth="1"/>
    <col min="1117" max="1117" width="6.5" bestFit="1" customWidth="1"/>
    <col min="1118" max="1118" width="8.83203125" bestFit="1" customWidth="1"/>
    <col min="1119" max="1119" width="23.5" bestFit="1" customWidth="1"/>
    <col min="1120" max="1120" width="8.83203125" bestFit="1" customWidth="1"/>
    <col min="1121" max="1121" width="8.33203125" bestFit="1" customWidth="1"/>
    <col min="1122" max="1122" width="8.83203125" bestFit="1" customWidth="1"/>
    <col min="1123" max="1123" width="12.33203125" bestFit="1" customWidth="1"/>
    <col min="1124" max="1124" width="8.83203125" bestFit="1" customWidth="1"/>
    <col min="1125" max="1125" width="7.83203125" bestFit="1" customWidth="1"/>
    <col min="1126" max="1126" width="8.83203125" bestFit="1" customWidth="1"/>
    <col min="1127" max="1127" width="24.6640625" bestFit="1" customWidth="1"/>
    <col min="1128" max="1128" width="8.83203125" bestFit="1" customWidth="1"/>
    <col min="1129" max="1129" width="19.83203125" bestFit="1" customWidth="1"/>
    <col min="1130" max="1130" width="8.83203125" bestFit="1" customWidth="1"/>
    <col min="1131" max="1131" width="9.83203125" bestFit="1" customWidth="1"/>
    <col min="1132" max="1132" width="8.83203125" bestFit="1" customWidth="1"/>
    <col min="1133" max="1133" width="11.5" bestFit="1" customWidth="1"/>
    <col min="1134" max="1134" width="8.83203125" bestFit="1" customWidth="1"/>
    <col min="1135" max="1135" width="9" bestFit="1" customWidth="1"/>
    <col min="1136" max="1136" width="8.83203125" bestFit="1" customWidth="1"/>
    <col min="1137" max="1137" width="11.83203125" bestFit="1" customWidth="1"/>
    <col min="1138" max="1138" width="8.83203125" bestFit="1" customWidth="1"/>
    <col min="1139" max="1139" width="23.33203125" bestFit="1" customWidth="1"/>
    <col min="1140" max="1140" width="8.83203125" bestFit="1" customWidth="1"/>
    <col min="1141" max="1141" width="14.33203125" bestFit="1" customWidth="1"/>
    <col min="1142" max="1142" width="8.83203125" bestFit="1" customWidth="1"/>
    <col min="1143" max="1143" width="14.6640625" bestFit="1" customWidth="1"/>
    <col min="1144" max="1144" width="8.83203125" bestFit="1" customWidth="1"/>
    <col min="1145" max="1145" width="14.33203125" bestFit="1" customWidth="1"/>
    <col min="1146" max="1146" width="8.83203125" bestFit="1" customWidth="1"/>
    <col min="1147" max="1147" width="14.83203125" bestFit="1" customWidth="1"/>
    <col min="1148" max="1148" width="8.83203125" bestFit="1" customWidth="1"/>
    <col min="1149" max="1149" width="21.83203125" bestFit="1" customWidth="1"/>
    <col min="1150" max="1150" width="8.83203125" bestFit="1" customWidth="1"/>
    <col min="1151" max="1151" width="10.83203125" bestFit="1" customWidth="1"/>
    <col min="1152" max="1152" width="8.83203125" bestFit="1" customWidth="1"/>
    <col min="1153" max="1153" width="14.33203125" bestFit="1" customWidth="1"/>
    <col min="1154" max="1154" width="8.83203125" bestFit="1" customWidth="1"/>
    <col min="1155" max="1155" width="10.5" bestFit="1" customWidth="1"/>
    <col min="1156" max="1156" width="8.83203125" bestFit="1" customWidth="1"/>
    <col min="1157" max="1157" width="15.6640625" bestFit="1" customWidth="1"/>
    <col min="1158" max="1158" width="8.83203125" bestFit="1" customWidth="1"/>
    <col min="1159" max="1159" width="10.6640625" bestFit="1" customWidth="1"/>
    <col min="1160" max="1160" width="8.83203125" bestFit="1" customWidth="1"/>
    <col min="1161" max="1161" width="9" bestFit="1" customWidth="1"/>
    <col min="1162" max="1162" width="8.83203125" bestFit="1" customWidth="1"/>
    <col min="1163" max="1163" width="23.5" bestFit="1" customWidth="1"/>
    <col min="1164" max="1164" width="8.83203125" bestFit="1" customWidth="1"/>
    <col min="1165" max="1165" width="9.6640625" bestFit="1" customWidth="1"/>
    <col min="1166" max="1166" width="8.83203125" bestFit="1" customWidth="1"/>
    <col min="1167" max="1167" width="14.5" bestFit="1" customWidth="1"/>
    <col min="1168" max="1168" width="8.83203125" bestFit="1" customWidth="1"/>
    <col min="1169" max="1169" width="14" bestFit="1" customWidth="1"/>
    <col min="1170" max="1170" width="8.83203125" bestFit="1" customWidth="1"/>
    <col min="1171" max="1171" width="8.33203125" bestFit="1" customWidth="1"/>
    <col min="1172" max="1172" width="8.83203125" bestFit="1" customWidth="1"/>
    <col min="1173" max="1173" width="11.33203125" bestFit="1" customWidth="1"/>
    <col min="1174" max="1174" width="8.83203125" bestFit="1" customWidth="1"/>
    <col min="1175" max="1175" width="14.6640625" bestFit="1" customWidth="1"/>
    <col min="1176" max="1176" width="8.83203125" bestFit="1" customWidth="1"/>
    <col min="1177" max="1177" width="9.5" bestFit="1" customWidth="1"/>
    <col min="1178" max="1178" width="8.83203125" bestFit="1" customWidth="1"/>
    <col min="1179" max="1179" width="22" bestFit="1" customWidth="1"/>
    <col min="1180" max="1180" width="8.83203125" bestFit="1" customWidth="1"/>
    <col min="1181" max="1181" width="9.6640625" bestFit="1" customWidth="1"/>
    <col min="1182" max="1182" width="8.83203125" bestFit="1" customWidth="1"/>
    <col min="1183" max="1183" width="9.83203125" bestFit="1" customWidth="1"/>
    <col min="1184" max="1184" width="8.83203125" bestFit="1" customWidth="1"/>
    <col min="1185" max="1185" width="9.33203125" bestFit="1" customWidth="1"/>
    <col min="1186" max="1186" width="8.83203125" bestFit="1" customWidth="1"/>
    <col min="1187" max="1187" width="10.83203125" bestFit="1" customWidth="1"/>
    <col min="1188" max="1188" width="8.83203125" bestFit="1" customWidth="1"/>
    <col min="1189" max="1189" width="11.1640625" bestFit="1" customWidth="1"/>
    <col min="1190" max="1190" width="8.83203125" bestFit="1" customWidth="1"/>
    <col min="1191" max="1191" width="13.83203125" bestFit="1" customWidth="1"/>
    <col min="1192" max="1192" width="8.83203125" bestFit="1" customWidth="1"/>
    <col min="1193" max="1193" width="11.6640625" bestFit="1" customWidth="1"/>
    <col min="1194" max="1194" width="8.83203125" bestFit="1" customWidth="1"/>
    <col min="1195" max="1195" width="22.83203125" bestFit="1" customWidth="1"/>
    <col min="1196" max="1196" width="8.83203125" bestFit="1" customWidth="1"/>
    <col min="1197" max="1197" width="23.6640625" bestFit="1" customWidth="1"/>
    <col min="1198" max="1198" width="8.83203125" bestFit="1" customWidth="1"/>
    <col min="1199" max="1199" width="12.33203125" bestFit="1" customWidth="1"/>
    <col min="1200" max="1200" width="8.83203125" bestFit="1" customWidth="1"/>
    <col min="1201" max="1201" width="13.1640625" bestFit="1" customWidth="1"/>
    <col min="1202" max="1202" width="8.83203125" bestFit="1" customWidth="1"/>
    <col min="1203" max="1203" width="15" bestFit="1" customWidth="1"/>
    <col min="1204" max="1204" width="8.83203125" bestFit="1" customWidth="1"/>
    <col min="1205" max="1205" width="9.5" bestFit="1" customWidth="1"/>
    <col min="1206" max="1206" width="8.83203125" bestFit="1" customWidth="1"/>
    <col min="1207" max="1207" width="22.83203125" bestFit="1" customWidth="1"/>
    <col min="1208" max="1208" width="8.83203125" bestFit="1" customWidth="1"/>
    <col min="1209" max="1209" width="27.1640625" bestFit="1" customWidth="1"/>
    <col min="1210" max="1210" width="8.83203125" bestFit="1" customWidth="1"/>
    <col min="1211" max="1211" width="24.83203125" bestFit="1" customWidth="1"/>
    <col min="1212" max="1212" width="8.83203125" bestFit="1" customWidth="1"/>
    <col min="1213" max="1213" width="11.5" bestFit="1" customWidth="1"/>
    <col min="1214" max="1214" width="8.83203125" bestFit="1" customWidth="1"/>
    <col min="1215" max="1215" width="25.5" bestFit="1" customWidth="1"/>
    <col min="1216" max="1216" width="8.83203125" bestFit="1" customWidth="1"/>
    <col min="1217" max="1217" width="13.1640625" bestFit="1" customWidth="1"/>
    <col min="1218" max="1218" width="8.83203125" bestFit="1" customWidth="1"/>
    <col min="1219" max="1219" width="10.5" bestFit="1" customWidth="1"/>
    <col min="1220" max="1220" width="8.83203125" bestFit="1" customWidth="1"/>
    <col min="1221" max="1221" width="27.1640625" bestFit="1" customWidth="1"/>
    <col min="1222" max="1222" width="8.83203125" bestFit="1" customWidth="1"/>
    <col min="1223" max="1223" width="24.6640625" bestFit="1" customWidth="1"/>
    <col min="1224" max="1224" width="8.83203125" bestFit="1" customWidth="1"/>
    <col min="1225" max="1225" width="23.33203125" bestFit="1" customWidth="1"/>
    <col min="1226" max="1226" width="8.83203125" bestFit="1" customWidth="1"/>
    <col min="1227" max="1227" width="24.6640625" bestFit="1" customWidth="1"/>
    <col min="1228" max="1228" width="8.83203125" bestFit="1" customWidth="1"/>
    <col min="1229" max="1229" width="15.1640625" bestFit="1" customWidth="1"/>
    <col min="1230" max="1230" width="8.83203125" bestFit="1" customWidth="1"/>
    <col min="1231" max="1231" width="17.33203125" bestFit="1" customWidth="1"/>
    <col min="1232" max="1232" width="8.83203125" bestFit="1" customWidth="1"/>
    <col min="1233" max="1233" width="12.33203125" bestFit="1" customWidth="1"/>
    <col min="1234" max="1234" width="8.83203125" bestFit="1" customWidth="1"/>
    <col min="1235" max="1235" width="8" bestFit="1" customWidth="1"/>
    <col min="1236" max="1236" width="8.83203125" bestFit="1" customWidth="1"/>
    <col min="1237" max="1237" width="9" bestFit="1" customWidth="1"/>
    <col min="1238" max="1238" width="8.83203125" bestFit="1" customWidth="1"/>
    <col min="1239" max="1239" width="8.1640625" bestFit="1" customWidth="1"/>
    <col min="1240" max="1240" width="8.83203125" bestFit="1" customWidth="1"/>
    <col min="1241" max="1241" width="24.33203125" bestFit="1" customWidth="1"/>
    <col min="1242" max="1242" width="8.83203125" bestFit="1" customWidth="1"/>
    <col min="1243" max="1243" width="19.5" bestFit="1" customWidth="1"/>
    <col min="1244" max="1244" width="8.83203125" bestFit="1" customWidth="1"/>
    <col min="1245" max="1245" width="11.5" bestFit="1" customWidth="1"/>
    <col min="1246" max="1246" width="8.83203125" bestFit="1" customWidth="1"/>
    <col min="1247" max="1247" width="23.6640625" bestFit="1" customWidth="1"/>
    <col min="1248" max="1248" width="8.83203125" bestFit="1" customWidth="1"/>
    <col min="1249" max="1249" width="26.1640625" bestFit="1" customWidth="1"/>
    <col min="1250" max="1250" width="8.83203125" bestFit="1" customWidth="1"/>
    <col min="1251" max="1251" width="11.33203125" bestFit="1" customWidth="1"/>
    <col min="1252" max="1252" width="8.83203125" bestFit="1" customWidth="1"/>
    <col min="1253" max="1253" width="24.5" bestFit="1" customWidth="1"/>
    <col min="1254" max="1254" width="8.83203125" bestFit="1" customWidth="1"/>
    <col min="1255" max="1255" width="23.5" bestFit="1" customWidth="1"/>
    <col min="1256" max="1256" width="8.83203125" bestFit="1" customWidth="1"/>
    <col min="1257" max="1257" width="22.1640625" bestFit="1" customWidth="1"/>
    <col min="1258" max="1258" width="8.83203125" bestFit="1" customWidth="1"/>
    <col min="1259" max="1259" width="23.33203125" bestFit="1" customWidth="1"/>
    <col min="1260" max="1260" width="8.83203125" bestFit="1" customWidth="1"/>
    <col min="1261" max="1261" width="16.33203125" bestFit="1" customWidth="1"/>
    <col min="1262" max="1262" width="8.83203125" bestFit="1" customWidth="1"/>
    <col min="1263" max="1263" width="16.83203125" bestFit="1" customWidth="1"/>
    <col min="1264" max="1264" width="8.83203125" bestFit="1" customWidth="1"/>
    <col min="1265" max="1265" width="9.83203125" bestFit="1" customWidth="1"/>
    <col min="1266" max="1266" width="8.83203125" bestFit="1" customWidth="1"/>
    <col min="1267" max="1267" width="11" bestFit="1" customWidth="1"/>
    <col min="1268" max="1268" width="8.83203125" bestFit="1" customWidth="1"/>
    <col min="1269" max="1269" width="27.1640625" bestFit="1" customWidth="1"/>
    <col min="1270" max="1270" width="8.83203125" bestFit="1" customWidth="1"/>
    <col min="1271" max="1271" width="8.6640625" bestFit="1" customWidth="1"/>
    <col min="1272" max="1272" width="8.83203125" bestFit="1" customWidth="1"/>
    <col min="1273" max="1273" width="12.83203125" bestFit="1" customWidth="1"/>
    <col min="1274" max="1274" width="8.83203125" bestFit="1" customWidth="1"/>
    <col min="1275" max="1275" width="16" bestFit="1" customWidth="1"/>
    <col min="1276" max="1276" width="8.83203125" bestFit="1" customWidth="1"/>
    <col min="1277" max="1277" width="10.6640625" bestFit="1" customWidth="1"/>
    <col min="1278" max="1278" width="8.83203125" bestFit="1" customWidth="1"/>
    <col min="1279" max="1279" width="14.83203125" bestFit="1" customWidth="1"/>
    <col min="1280" max="1280" width="8.83203125" bestFit="1" customWidth="1"/>
    <col min="1281" max="1281" width="30.83203125" bestFit="1" customWidth="1"/>
    <col min="1282" max="1282" width="8.83203125" bestFit="1" customWidth="1"/>
    <col min="1283" max="1283" width="20.6640625" bestFit="1" customWidth="1"/>
    <col min="1284" max="1284" width="8.83203125" bestFit="1" customWidth="1"/>
    <col min="1285" max="1285" width="23.1640625" bestFit="1" customWidth="1"/>
    <col min="1286" max="1286" width="8.83203125" bestFit="1" customWidth="1"/>
    <col min="1287" max="1287" width="9" bestFit="1" customWidth="1"/>
    <col min="1288" max="1288" width="8.83203125" bestFit="1" customWidth="1"/>
    <col min="1289" max="1289" width="12.6640625" bestFit="1" customWidth="1"/>
    <col min="1290" max="1290" width="8.83203125" bestFit="1" customWidth="1"/>
    <col min="1291" max="1291" width="25.33203125" bestFit="1" customWidth="1"/>
    <col min="1292" max="1292" width="8.83203125" bestFit="1" customWidth="1"/>
    <col min="1293" max="1293" width="14.1640625" bestFit="1" customWidth="1"/>
    <col min="1294" max="1294" width="8.83203125" bestFit="1" customWidth="1"/>
    <col min="1295" max="1295" width="12.1640625" bestFit="1" customWidth="1"/>
    <col min="1296" max="1296" width="8.83203125" bestFit="1" customWidth="1"/>
    <col min="1297" max="1297" width="10.5" bestFit="1" customWidth="1"/>
    <col min="1298" max="1298" width="8.83203125" bestFit="1" customWidth="1"/>
    <col min="1299" max="1299" width="13" bestFit="1" customWidth="1"/>
    <col min="1300" max="1300" width="8.83203125" bestFit="1" customWidth="1"/>
    <col min="1301" max="1301" width="23.5" bestFit="1" customWidth="1"/>
    <col min="1302" max="1302" width="8.83203125" bestFit="1" customWidth="1"/>
    <col min="1303" max="1303" width="21.83203125" bestFit="1" customWidth="1"/>
    <col min="1304" max="1304" width="8.83203125" bestFit="1" customWidth="1"/>
    <col min="1305" max="1305" width="11" bestFit="1" customWidth="1"/>
    <col min="1306" max="1306" width="8.83203125" bestFit="1" customWidth="1"/>
    <col min="1307" max="1307" width="13.6640625" bestFit="1" customWidth="1"/>
    <col min="1308" max="1308" width="8.83203125" bestFit="1" customWidth="1"/>
    <col min="1309" max="1309" width="25.6640625" bestFit="1" customWidth="1"/>
    <col min="1310" max="1310" width="8.83203125" bestFit="1" customWidth="1"/>
    <col min="1311" max="1311" width="27.5" bestFit="1" customWidth="1"/>
    <col min="1312" max="1312" width="8.83203125" bestFit="1" customWidth="1"/>
    <col min="1313" max="1313" width="19.6640625" bestFit="1" customWidth="1"/>
    <col min="1314" max="1314" width="8.83203125" bestFit="1" customWidth="1"/>
    <col min="1315" max="1315" width="19.83203125" bestFit="1" customWidth="1"/>
    <col min="1316" max="1316" width="8.83203125" bestFit="1" customWidth="1"/>
    <col min="1317" max="1317" width="22.1640625" bestFit="1" customWidth="1"/>
    <col min="1318" max="1318" width="8.83203125" bestFit="1" customWidth="1"/>
    <col min="1319" max="1319" width="14.1640625" bestFit="1" customWidth="1"/>
    <col min="1320" max="1320" width="8.83203125" bestFit="1" customWidth="1"/>
    <col min="1321" max="1321" width="12.6640625" bestFit="1" customWidth="1"/>
    <col min="1322" max="1322" width="8.83203125" bestFit="1" customWidth="1"/>
    <col min="1323" max="1323" width="11.5" bestFit="1" customWidth="1"/>
    <col min="1324" max="1324" width="8.83203125" bestFit="1" customWidth="1"/>
    <col min="1325" max="1325" width="13.5" bestFit="1" customWidth="1"/>
    <col min="1326" max="1326" width="8.83203125" bestFit="1" customWidth="1"/>
    <col min="1327" max="1327" width="12.83203125" bestFit="1" customWidth="1"/>
    <col min="1328" max="1328" width="8.83203125" bestFit="1" customWidth="1"/>
    <col min="1329" max="1329" width="9.5" bestFit="1" customWidth="1"/>
    <col min="1330" max="1330" width="8.83203125" bestFit="1" customWidth="1"/>
    <col min="1331" max="1331" width="13.5" bestFit="1" customWidth="1"/>
    <col min="1332" max="1332" width="8.83203125" bestFit="1" customWidth="1"/>
    <col min="1333" max="1333" width="18.1640625" bestFit="1" customWidth="1"/>
    <col min="1334" max="1334" width="8.83203125" bestFit="1" customWidth="1"/>
    <col min="1335" max="1335" width="8.33203125" bestFit="1" customWidth="1"/>
    <col min="1336" max="1336" width="8.83203125" bestFit="1" customWidth="1"/>
    <col min="1337" max="1337" width="14.33203125" bestFit="1" customWidth="1"/>
    <col min="1338" max="1338" width="8.83203125" bestFit="1" customWidth="1"/>
    <col min="1339" max="1339" width="24" bestFit="1" customWidth="1"/>
    <col min="1340" max="1340" width="8.83203125" bestFit="1" customWidth="1"/>
    <col min="1341" max="1341" width="14.1640625" bestFit="1" customWidth="1"/>
    <col min="1342" max="1342" width="8.83203125" bestFit="1" customWidth="1"/>
    <col min="1343" max="1343" width="13.5" bestFit="1" customWidth="1"/>
    <col min="1344" max="1344" width="8.83203125" bestFit="1" customWidth="1"/>
    <col min="1345" max="1345" width="10.5" bestFit="1" customWidth="1"/>
    <col min="1346" max="1346" width="8.83203125" bestFit="1" customWidth="1"/>
    <col min="1347" max="1347" width="21.6640625" bestFit="1" customWidth="1"/>
    <col min="1348" max="1348" width="8.83203125" bestFit="1" customWidth="1"/>
    <col min="1349" max="1349" width="10.83203125" bestFit="1" customWidth="1"/>
    <col min="1350" max="1350" width="8.83203125" bestFit="1" customWidth="1"/>
    <col min="1351" max="1351" width="10.83203125" bestFit="1" customWidth="1"/>
    <col min="1352" max="1352" width="8.83203125" bestFit="1" customWidth="1"/>
    <col min="1353" max="1353" width="16.83203125" bestFit="1" customWidth="1"/>
    <col min="1354" max="1354" width="8.83203125" bestFit="1" customWidth="1"/>
    <col min="1355" max="1355" width="11.1640625" bestFit="1" customWidth="1"/>
    <col min="1356" max="1356" width="8.83203125" bestFit="1" customWidth="1"/>
    <col min="1357" max="1357" width="18" bestFit="1" customWidth="1"/>
    <col min="1358" max="1360" width="8.83203125" bestFit="1" customWidth="1"/>
    <col min="1361" max="1361" width="13" bestFit="1" customWidth="1"/>
    <col min="1362" max="1362" width="8.83203125" bestFit="1" customWidth="1"/>
    <col min="1363" max="1363" width="8.6640625" bestFit="1" customWidth="1"/>
    <col min="1364" max="1364" width="8.83203125" bestFit="1" customWidth="1"/>
    <col min="1365" max="1365" width="15.33203125" bestFit="1" customWidth="1"/>
    <col min="1366" max="1366" width="8.83203125" bestFit="1" customWidth="1"/>
    <col min="1367" max="1367" width="9" bestFit="1" customWidth="1"/>
    <col min="1368" max="1368" width="8.83203125" bestFit="1" customWidth="1"/>
    <col min="1369" max="1369" width="11" bestFit="1" customWidth="1"/>
    <col min="1370" max="1370" width="8.83203125" bestFit="1" customWidth="1"/>
    <col min="1371" max="1371" width="8.6640625" bestFit="1" customWidth="1"/>
    <col min="1372" max="1372" width="8.83203125" bestFit="1" customWidth="1"/>
    <col min="1373" max="1373" width="22.33203125" bestFit="1" customWidth="1"/>
    <col min="1374" max="1374" width="8.83203125" bestFit="1" customWidth="1"/>
    <col min="1375" max="1375" width="20.1640625" bestFit="1" customWidth="1"/>
    <col min="1376" max="1376" width="8.83203125" bestFit="1" customWidth="1"/>
    <col min="1377" max="1377" width="22.5" bestFit="1" customWidth="1"/>
    <col min="1378" max="1378" width="8.83203125" bestFit="1" customWidth="1"/>
    <col min="1379" max="1379" width="10.33203125" bestFit="1" customWidth="1"/>
    <col min="1380" max="1380" width="8.83203125" bestFit="1" customWidth="1"/>
    <col min="1381" max="1381" width="12" bestFit="1" customWidth="1"/>
    <col min="1382" max="1382" width="8.83203125" bestFit="1" customWidth="1"/>
    <col min="1383" max="1383" width="12" bestFit="1" customWidth="1"/>
    <col min="1384" max="1384" width="8.83203125" bestFit="1" customWidth="1"/>
    <col min="1385" max="1385" width="10.1640625" bestFit="1" customWidth="1"/>
    <col min="1386" max="1386" width="8.83203125" bestFit="1" customWidth="1"/>
    <col min="1387" max="1387" width="13" bestFit="1" customWidth="1"/>
    <col min="1388" max="1388" width="8.83203125" bestFit="1" customWidth="1"/>
    <col min="1389" max="1389" width="12.5" bestFit="1" customWidth="1"/>
    <col min="1390" max="1390" width="8.83203125" bestFit="1" customWidth="1"/>
    <col min="1391" max="1391" width="27.33203125" bestFit="1" customWidth="1"/>
    <col min="1392" max="1392" width="8.83203125" bestFit="1" customWidth="1"/>
    <col min="1393" max="1393" width="21.1640625" bestFit="1" customWidth="1"/>
    <col min="1394" max="1394" width="8.83203125" bestFit="1" customWidth="1"/>
    <col min="1395" max="1395" width="12.1640625" bestFit="1" customWidth="1"/>
    <col min="1396" max="1396" width="8.83203125" bestFit="1" customWidth="1"/>
    <col min="1397" max="1397" width="21.6640625" bestFit="1" customWidth="1"/>
    <col min="1398" max="1398" width="8.83203125" bestFit="1" customWidth="1"/>
    <col min="1399" max="1399" width="7.6640625" bestFit="1" customWidth="1"/>
    <col min="1400" max="1400" width="8.83203125" bestFit="1" customWidth="1"/>
    <col min="1401" max="1401" width="21.6640625" bestFit="1" customWidth="1"/>
    <col min="1402" max="1402" width="8.83203125" bestFit="1" customWidth="1"/>
    <col min="1403" max="1403" width="10.6640625" bestFit="1" customWidth="1"/>
    <col min="1404" max="1404" width="8.83203125" bestFit="1" customWidth="1"/>
    <col min="1405" max="1405" width="10.5" bestFit="1" customWidth="1"/>
    <col min="1406" max="1406" width="8.83203125" bestFit="1" customWidth="1"/>
    <col min="1407" max="1407" width="11.1640625" bestFit="1" customWidth="1"/>
    <col min="1408" max="1408" width="8.83203125" bestFit="1" customWidth="1"/>
    <col min="1409" max="1409" width="15.33203125" bestFit="1" customWidth="1"/>
    <col min="1410" max="1410" width="8.83203125" bestFit="1" customWidth="1"/>
    <col min="1411" max="1411" width="8" bestFit="1" customWidth="1"/>
    <col min="1412" max="1412" width="8.83203125" bestFit="1" customWidth="1"/>
    <col min="1413" max="1413" width="10.5" bestFit="1" customWidth="1"/>
    <col min="1414" max="1414" width="8.83203125" bestFit="1" customWidth="1"/>
    <col min="1415" max="1415" width="21.5" bestFit="1" customWidth="1"/>
    <col min="1416" max="1416" width="8.83203125" bestFit="1" customWidth="1"/>
    <col min="1417" max="1417" width="10" bestFit="1" customWidth="1"/>
    <col min="1418" max="1418" width="8.83203125" bestFit="1" customWidth="1"/>
    <col min="1419" max="1419" width="22" bestFit="1" customWidth="1"/>
    <col min="1420" max="1420" width="8.83203125" bestFit="1" customWidth="1"/>
    <col min="1421" max="1421" width="23" bestFit="1" customWidth="1"/>
    <col min="1422" max="1422" width="8.83203125" bestFit="1" customWidth="1"/>
    <col min="1423" max="1423" width="12" bestFit="1" customWidth="1"/>
    <col min="1424" max="1424" width="8.83203125" bestFit="1" customWidth="1"/>
    <col min="1425" max="1425" width="12.1640625" bestFit="1" customWidth="1"/>
    <col min="1426" max="1428" width="8.83203125" bestFit="1" customWidth="1"/>
    <col min="1429" max="1429" width="11.1640625" bestFit="1" customWidth="1"/>
    <col min="1430" max="1430" width="8.83203125" bestFit="1" customWidth="1"/>
    <col min="1431" max="1431" width="23.5" bestFit="1" customWidth="1"/>
    <col min="1432" max="1432" width="8.83203125" bestFit="1" customWidth="1"/>
    <col min="1433" max="1433" width="21.6640625" bestFit="1" customWidth="1"/>
    <col min="1434" max="1434" width="8.83203125" bestFit="1" customWidth="1"/>
    <col min="1435" max="1435" width="22" bestFit="1" customWidth="1"/>
    <col min="1436" max="1436" width="8.83203125" bestFit="1" customWidth="1"/>
    <col min="1437" max="1437" width="9.5" bestFit="1" customWidth="1"/>
    <col min="1438" max="1438" width="8.83203125" bestFit="1" customWidth="1"/>
    <col min="1439" max="1439" width="24.1640625" bestFit="1" customWidth="1"/>
    <col min="1440" max="1440" width="8.83203125" bestFit="1" customWidth="1"/>
    <col min="1441" max="1441" width="28.5" bestFit="1" customWidth="1"/>
    <col min="1442" max="1442" width="8.83203125" bestFit="1" customWidth="1"/>
    <col min="1443" max="1443" width="17" bestFit="1" customWidth="1"/>
    <col min="1444" max="1444" width="8.83203125" bestFit="1" customWidth="1"/>
    <col min="1445" max="1445" width="16" bestFit="1" customWidth="1"/>
    <col min="1446" max="1446" width="8.83203125" bestFit="1" customWidth="1"/>
    <col min="1447" max="1447" width="11.1640625" bestFit="1" customWidth="1"/>
    <col min="1448" max="1448" width="8.83203125" bestFit="1" customWidth="1"/>
    <col min="1449" max="1449" width="9.5" bestFit="1" customWidth="1"/>
    <col min="1450" max="1450" width="8.83203125" bestFit="1" customWidth="1"/>
    <col min="1451" max="1451" width="12.6640625" bestFit="1" customWidth="1"/>
    <col min="1452" max="1452" width="8.83203125" bestFit="1" customWidth="1"/>
    <col min="1453" max="1453" width="12.83203125" bestFit="1" customWidth="1"/>
    <col min="1454" max="1454" width="8.83203125" bestFit="1" customWidth="1"/>
    <col min="1455" max="1455" width="21.5" bestFit="1" customWidth="1"/>
    <col min="1456" max="1456" width="8.83203125" bestFit="1" customWidth="1"/>
    <col min="1457" max="1457" width="10.5" bestFit="1" customWidth="1"/>
    <col min="1458" max="1458" width="8.83203125" bestFit="1" customWidth="1"/>
    <col min="1459" max="1459" width="12" bestFit="1" customWidth="1"/>
    <col min="1460" max="1460" width="8.83203125" bestFit="1" customWidth="1"/>
    <col min="1461" max="1461" width="10" bestFit="1" customWidth="1"/>
    <col min="1462" max="1462" width="8.83203125" bestFit="1" customWidth="1"/>
    <col min="1463" max="1463" width="18.6640625" bestFit="1" customWidth="1"/>
    <col min="1464" max="1464" width="8.83203125" bestFit="1" customWidth="1"/>
    <col min="1465" max="1465" width="20.1640625" bestFit="1" customWidth="1"/>
    <col min="1466" max="1466" width="8.83203125" bestFit="1" customWidth="1"/>
    <col min="1467" max="1467" width="12.5" bestFit="1" customWidth="1"/>
    <col min="1468" max="1468" width="8.83203125" bestFit="1" customWidth="1"/>
    <col min="1469" max="1469" width="9.1640625" bestFit="1" customWidth="1"/>
    <col min="1470" max="1470" width="8.83203125" bestFit="1" customWidth="1"/>
    <col min="1471" max="1471" width="11.5" bestFit="1" customWidth="1"/>
    <col min="1472" max="1472" width="8.83203125" bestFit="1" customWidth="1"/>
    <col min="1473" max="1473" width="13" bestFit="1" customWidth="1"/>
    <col min="1474" max="1474" width="8.83203125" bestFit="1" customWidth="1"/>
    <col min="1475" max="1475" width="10.6640625" bestFit="1" customWidth="1"/>
    <col min="1476" max="1476" width="8.83203125" bestFit="1" customWidth="1"/>
    <col min="1477" max="1477" width="12" bestFit="1" customWidth="1"/>
    <col min="1478" max="1478" width="8.83203125" bestFit="1" customWidth="1"/>
    <col min="1479" max="1479" width="11.33203125" bestFit="1" customWidth="1"/>
    <col min="1480" max="1480" width="8.83203125" bestFit="1" customWidth="1"/>
    <col min="1481" max="1481" width="23.6640625" bestFit="1" customWidth="1"/>
    <col min="1482" max="1482" width="8.83203125" bestFit="1" customWidth="1"/>
    <col min="1483" max="1483" width="9.5" bestFit="1" customWidth="1"/>
    <col min="1484" max="1484" width="8.83203125" bestFit="1" customWidth="1"/>
    <col min="1485" max="1485" width="12.6640625" bestFit="1" customWidth="1"/>
    <col min="1486" max="1486" width="8.83203125" bestFit="1" customWidth="1"/>
    <col min="1487" max="1487" width="11.6640625" bestFit="1" customWidth="1"/>
    <col min="1488" max="1488" width="8.83203125" bestFit="1" customWidth="1"/>
    <col min="1489" max="1489" width="14.83203125" bestFit="1" customWidth="1"/>
    <col min="1490" max="1490" width="8.83203125" bestFit="1" customWidth="1"/>
    <col min="1491" max="1491" width="20.83203125" bestFit="1" customWidth="1"/>
    <col min="1492" max="1492" width="8.83203125" bestFit="1" customWidth="1"/>
    <col min="1493" max="1493" width="11.33203125" bestFit="1" customWidth="1"/>
    <col min="1494" max="1494" width="8.83203125" bestFit="1" customWidth="1"/>
    <col min="1495" max="1495" width="13.6640625" bestFit="1" customWidth="1"/>
    <col min="1496" max="1496" width="8.83203125" bestFit="1" customWidth="1"/>
    <col min="1497" max="1497" width="11.83203125" bestFit="1" customWidth="1"/>
    <col min="1498" max="1498" width="8.83203125" bestFit="1" customWidth="1"/>
    <col min="1499" max="1499" width="12.33203125" bestFit="1" customWidth="1"/>
    <col min="1500" max="1500" width="8.83203125" bestFit="1" customWidth="1"/>
    <col min="1501" max="1501" width="14.6640625" bestFit="1" customWidth="1"/>
    <col min="1502" max="1502" width="8.83203125" bestFit="1" customWidth="1"/>
    <col min="1503" max="1503" width="11.1640625" bestFit="1" customWidth="1"/>
    <col min="1504" max="1504" width="8.83203125" bestFit="1" customWidth="1"/>
    <col min="1505" max="1505" width="12.6640625" bestFit="1" customWidth="1"/>
    <col min="1506" max="1506" width="8.83203125" bestFit="1" customWidth="1"/>
    <col min="1507" max="1507" width="14.5" bestFit="1" customWidth="1"/>
    <col min="1508" max="1508" width="8.83203125" bestFit="1" customWidth="1"/>
    <col min="1509" max="1509" width="17.83203125" bestFit="1" customWidth="1"/>
    <col min="1510" max="1510" width="8.83203125" bestFit="1" customWidth="1"/>
    <col min="1511" max="1511" width="21.1640625" bestFit="1" customWidth="1"/>
    <col min="1512" max="1512" width="8.83203125" bestFit="1" customWidth="1"/>
    <col min="1513" max="1513" width="27" bestFit="1" customWidth="1"/>
    <col min="1514" max="1514" width="8.83203125" bestFit="1" customWidth="1"/>
    <col min="1515" max="1515" width="14.5" bestFit="1" customWidth="1"/>
    <col min="1516" max="1516" width="8.83203125" bestFit="1" customWidth="1"/>
    <col min="1517" max="1517" width="13.5" bestFit="1" customWidth="1"/>
    <col min="1518" max="1518" width="8.83203125" bestFit="1" customWidth="1"/>
    <col min="1519" max="1519" width="12.6640625" bestFit="1" customWidth="1"/>
    <col min="1520" max="1520" width="8.83203125" bestFit="1" customWidth="1"/>
    <col min="1521" max="1521" width="13.83203125" bestFit="1" customWidth="1"/>
    <col min="1522" max="1522" width="8.83203125" bestFit="1" customWidth="1"/>
    <col min="1523" max="1523" width="11.33203125" bestFit="1" customWidth="1"/>
    <col min="1524" max="1526" width="8.83203125" bestFit="1" customWidth="1"/>
    <col min="1527" max="1527" width="11.6640625" bestFit="1" customWidth="1"/>
    <col min="1528" max="1528" width="8.83203125" bestFit="1" customWidth="1"/>
    <col min="1529" max="1529" width="13.33203125" bestFit="1" customWidth="1"/>
    <col min="1530" max="1530" width="8.83203125" bestFit="1" customWidth="1"/>
    <col min="1531" max="1531" width="12.6640625" bestFit="1" customWidth="1"/>
    <col min="1532" max="1532" width="8.83203125" bestFit="1" customWidth="1"/>
    <col min="1533" max="1533" width="17.83203125" bestFit="1" customWidth="1"/>
    <col min="1534" max="1534" width="8.83203125" bestFit="1" customWidth="1"/>
    <col min="1535" max="1535" width="22.83203125" bestFit="1" customWidth="1"/>
    <col min="1536" max="1536" width="8.83203125" bestFit="1" customWidth="1"/>
    <col min="1537" max="1537" width="15.83203125" bestFit="1" customWidth="1"/>
    <col min="1538" max="1538" width="8.83203125" bestFit="1" customWidth="1"/>
    <col min="1539" max="1539" width="15" bestFit="1" customWidth="1"/>
    <col min="1540" max="1540" width="8.83203125" bestFit="1" customWidth="1"/>
    <col min="1541" max="1541" width="15.6640625" bestFit="1" customWidth="1"/>
    <col min="1542" max="1542" width="8.83203125" bestFit="1" customWidth="1"/>
    <col min="1543" max="1543" width="23.1640625" bestFit="1" customWidth="1"/>
    <col min="1544" max="1544" width="8.83203125" bestFit="1" customWidth="1"/>
    <col min="1545" max="1545" width="12.1640625" bestFit="1" customWidth="1"/>
    <col min="1546" max="1546" width="8.83203125" bestFit="1" customWidth="1"/>
    <col min="1547" max="1547" width="19.33203125" bestFit="1" customWidth="1"/>
    <col min="1548" max="1548" width="8.83203125" bestFit="1" customWidth="1"/>
    <col min="1549" max="1549" width="13.83203125" bestFit="1" customWidth="1"/>
    <col min="1550" max="1550" width="8.83203125" bestFit="1" customWidth="1"/>
    <col min="1551" max="1551" width="10.6640625" bestFit="1" customWidth="1"/>
    <col min="1552" max="1552" width="8.83203125" bestFit="1" customWidth="1"/>
    <col min="1553" max="1553" width="11.6640625" bestFit="1" customWidth="1"/>
    <col min="1554" max="1554" width="8.83203125" bestFit="1" customWidth="1"/>
    <col min="1555" max="1555" width="13" bestFit="1" customWidth="1"/>
    <col min="1556" max="1556" width="8.83203125" bestFit="1" customWidth="1"/>
    <col min="1557" max="1557" width="13" bestFit="1" customWidth="1"/>
    <col min="1558" max="1558" width="8.83203125" bestFit="1" customWidth="1"/>
    <col min="1559" max="1559" width="11.5" bestFit="1" customWidth="1"/>
    <col min="1560" max="1560" width="8.83203125" bestFit="1" customWidth="1"/>
    <col min="1561" max="1561" width="15.6640625" bestFit="1" customWidth="1"/>
    <col min="1562" max="1562" width="8.83203125" bestFit="1" customWidth="1"/>
    <col min="1563" max="1563" width="10.6640625" bestFit="1" customWidth="1"/>
    <col min="1564" max="1564" width="8.83203125" bestFit="1" customWidth="1"/>
    <col min="1565" max="1565" width="16.5" bestFit="1" customWidth="1"/>
    <col min="1566" max="1566" width="8.83203125" bestFit="1" customWidth="1"/>
    <col min="1567" max="1567" width="20.1640625" bestFit="1" customWidth="1"/>
    <col min="1568" max="1568" width="8.83203125" bestFit="1" customWidth="1"/>
    <col min="1569" max="1569" width="10.5" bestFit="1" customWidth="1"/>
    <col min="1570" max="1570" width="8.83203125" bestFit="1" customWidth="1"/>
    <col min="1571" max="1571" width="27.1640625" bestFit="1" customWidth="1"/>
    <col min="1572" max="1572" width="8.83203125" bestFit="1" customWidth="1"/>
    <col min="1573" max="1573" width="12" bestFit="1" customWidth="1"/>
    <col min="1574" max="1574" width="8.83203125" bestFit="1" customWidth="1"/>
    <col min="1575" max="1575" width="12.33203125" bestFit="1" customWidth="1"/>
    <col min="1576" max="1576" width="8.83203125" bestFit="1" customWidth="1"/>
    <col min="1577" max="1577" width="9" bestFit="1" customWidth="1"/>
    <col min="1578" max="1578" width="8.83203125" bestFit="1" customWidth="1"/>
    <col min="1579" max="1579" width="13.83203125" bestFit="1" customWidth="1"/>
    <col min="1580" max="1580" width="8.83203125" bestFit="1" customWidth="1"/>
    <col min="1581" max="1581" width="12.33203125" bestFit="1" customWidth="1"/>
    <col min="1582" max="1582" width="8.83203125" bestFit="1" customWidth="1"/>
    <col min="1583" max="1583" width="25" bestFit="1" customWidth="1"/>
    <col min="1584" max="1584" width="8.83203125" bestFit="1" customWidth="1"/>
    <col min="1585" max="1585" width="23.1640625" bestFit="1" customWidth="1"/>
    <col min="1586" max="1586" width="8.83203125" bestFit="1" customWidth="1"/>
    <col min="1587" max="1587" width="25.83203125" bestFit="1" customWidth="1"/>
    <col min="1588" max="1588" width="8.83203125" bestFit="1" customWidth="1"/>
    <col min="1589" max="1589" width="9.1640625" bestFit="1" customWidth="1"/>
    <col min="1590" max="1590" width="8.83203125" bestFit="1" customWidth="1"/>
    <col min="1591" max="1591" width="10.83203125" bestFit="1" customWidth="1"/>
    <col min="1592" max="1592" width="8.83203125" bestFit="1" customWidth="1"/>
    <col min="1593" max="1593" width="16.83203125" bestFit="1" customWidth="1"/>
    <col min="1594" max="1594" width="8.83203125" bestFit="1" customWidth="1"/>
    <col min="1595" max="1595" width="24.33203125" bestFit="1" customWidth="1"/>
    <col min="1596" max="1596" width="8.83203125" bestFit="1" customWidth="1"/>
    <col min="1597" max="1597" width="13" bestFit="1" customWidth="1"/>
    <col min="1598" max="1600" width="8.83203125" bestFit="1" customWidth="1"/>
    <col min="1601" max="1601" width="11" bestFit="1" customWidth="1"/>
    <col min="1602" max="1602" width="8.83203125" bestFit="1" customWidth="1"/>
    <col min="1603" max="1603" width="12" bestFit="1" customWidth="1"/>
    <col min="1604" max="1604" width="8.83203125" bestFit="1" customWidth="1"/>
    <col min="1605" max="1605" width="27.5" bestFit="1" customWidth="1"/>
    <col min="1606" max="1606" width="8.83203125" bestFit="1" customWidth="1"/>
    <col min="1607" max="1607" width="22.5" bestFit="1" customWidth="1"/>
    <col min="1608" max="1608" width="8.83203125" bestFit="1" customWidth="1"/>
    <col min="1609" max="1609" width="17.1640625" bestFit="1" customWidth="1"/>
    <col min="1610" max="1610" width="8.83203125" bestFit="1" customWidth="1"/>
    <col min="1611" max="1611" width="13" bestFit="1" customWidth="1"/>
    <col min="1612" max="1612" width="8.83203125" bestFit="1" customWidth="1"/>
    <col min="1613" max="1613" width="15.1640625" bestFit="1" customWidth="1"/>
    <col min="1614" max="1614" width="8.83203125" bestFit="1" customWidth="1"/>
    <col min="1615" max="1615" width="13" bestFit="1" customWidth="1"/>
    <col min="1616" max="1616" width="8.83203125" bestFit="1" customWidth="1"/>
    <col min="1617" max="1617" width="24.33203125" bestFit="1" customWidth="1"/>
    <col min="1618" max="1618" width="8.83203125" bestFit="1" customWidth="1"/>
    <col min="1619" max="1619" width="16.5" bestFit="1" customWidth="1"/>
    <col min="1620" max="1620" width="8.83203125" bestFit="1" customWidth="1"/>
    <col min="1621" max="1621" width="10" bestFit="1" customWidth="1"/>
    <col min="1622" max="1622" width="8.83203125" bestFit="1" customWidth="1"/>
    <col min="1623" max="1623" width="18.33203125" bestFit="1" customWidth="1"/>
    <col min="1624" max="1624" width="8.83203125" bestFit="1" customWidth="1"/>
    <col min="1625" max="1625" width="12.1640625" bestFit="1" customWidth="1"/>
    <col min="1626" max="1626" width="8.83203125" bestFit="1" customWidth="1"/>
    <col min="1627" max="1627" width="13.1640625" bestFit="1" customWidth="1"/>
    <col min="1628" max="1628" width="8.83203125" bestFit="1" customWidth="1"/>
    <col min="1629" max="1629" width="10.6640625" bestFit="1" customWidth="1"/>
    <col min="1630" max="1630" width="8.83203125" bestFit="1" customWidth="1"/>
    <col min="1631" max="1631" width="14.83203125" bestFit="1" customWidth="1"/>
    <col min="1632" max="1632" width="8.83203125" bestFit="1" customWidth="1"/>
    <col min="1633" max="1633" width="20.1640625" bestFit="1" customWidth="1"/>
    <col min="1634" max="1634" width="8.83203125" bestFit="1" customWidth="1"/>
    <col min="1635" max="1635" width="12.83203125" bestFit="1" customWidth="1"/>
    <col min="1636" max="1636" width="8.83203125" bestFit="1" customWidth="1"/>
    <col min="1637" max="1637" width="11.6640625" bestFit="1" customWidth="1"/>
    <col min="1638" max="1638" width="8.83203125" bestFit="1" customWidth="1"/>
    <col min="1639" max="1639" width="10" bestFit="1" customWidth="1"/>
    <col min="1640" max="1640" width="8.83203125" bestFit="1" customWidth="1"/>
    <col min="1641" max="1641" width="24.6640625" bestFit="1" customWidth="1"/>
    <col min="1642" max="1642" width="8.83203125" bestFit="1" customWidth="1"/>
    <col min="1643" max="1643" width="15.1640625" bestFit="1" customWidth="1"/>
    <col min="1644" max="1644" width="8.83203125" bestFit="1" customWidth="1"/>
    <col min="1645" max="1645" width="15.5" bestFit="1" customWidth="1"/>
    <col min="1646" max="1646" width="8.83203125" bestFit="1" customWidth="1"/>
    <col min="1647" max="1647" width="8" bestFit="1" customWidth="1"/>
    <col min="1648" max="1648" width="8.83203125" bestFit="1" customWidth="1"/>
    <col min="1649" max="1649" width="24.5" bestFit="1" customWidth="1"/>
    <col min="1650" max="1650" width="8.83203125" bestFit="1" customWidth="1"/>
    <col min="1651" max="1651" width="11.6640625" bestFit="1" customWidth="1"/>
    <col min="1652" max="1652" width="8.83203125" bestFit="1" customWidth="1"/>
    <col min="1653" max="1653" width="13.6640625" bestFit="1" customWidth="1"/>
    <col min="1654" max="1654" width="8.83203125" bestFit="1" customWidth="1"/>
    <col min="1655" max="1655" width="26.83203125" bestFit="1" customWidth="1"/>
    <col min="1656" max="1656" width="8.83203125" bestFit="1" customWidth="1"/>
    <col min="1657" max="1657" width="20.33203125" bestFit="1" customWidth="1"/>
    <col min="1658" max="1658" width="8.83203125" bestFit="1" customWidth="1"/>
    <col min="1659" max="1659" width="12.83203125" bestFit="1" customWidth="1"/>
    <col min="1660" max="1660" width="8.83203125" bestFit="1" customWidth="1"/>
    <col min="1661" max="1661" width="23.6640625" bestFit="1" customWidth="1"/>
    <col min="1662" max="1662" width="8.83203125" bestFit="1" customWidth="1"/>
    <col min="1663" max="1663" width="9" bestFit="1" customWidth="1"/>
    <col min="1664" max="1664" width="8.83203125" bestFit="1" customWidth="1"/>
    <col min="1665" max="1665" width="21.5" bestFit="1" customWidth="1"/>
    <col min="1666" max="1666" width="8.83203125" bestFit="1" customWidth="1"/>
    <col min="1667" max="1667" width="26.1640625" bestFit="1" customWidth="1"/>
    <col min="1668" max="1668" width="8.83203125" bestFit="1" customWidth="1"/>
    <col min="1669" max="1669" width="25.83203125" bestFit="1" customWidth="1"/>
    <col min="1670" max="1670" width="8.83203125" bestFit="1" customWidth="1"/>
    <col min="1671" max="1671" width="21.6640625" bestFit="1" customWidth="1"/>
    <col min="1672" max="1672" width="8.83203125" bestFit="1" customWidth="1"/>
    <col min="1673" max="1673" width="9.83203125" bestFit="1" customWidth="1"/>
    <col min="1674" max="1674" width="8.83203125" bestFit="1" customWidth="1"/>
    <col min="1675" max="1675" width="9.83203125" bestFit="1" customWidth="1"/>
    <col min="1676" max="1676" width="8.83203125" bestFit="1" customWidth="1"/>
    <col min="1677" max="1677" width="13" bestFit="1" customWidth="1"/>
    <col min="1678" max="1678" width="8.83203125" bestFit="1" customWidth="1"/>
    <col min="1679" max="1679" width="13.6640625" bestFit="1" customWidth="1"/>
    <col min="1680" max="1680" width="8.83203125" bestFit="1" customWidth="1"/>
    <col min="1681" max="1681" width="14.83203125" bestFit="1" customWidth="1"/>
    <col min="1682" max="1682" width="8.83203125" bestFit="1" customWidth="1"/>
    <col min="1683" max="1683" width="25.1640625" bestFit="1" customWidth="1"/>
    <col min="1684" max="1684" width="8.83203125" bestFit="1" customWidth="1"/>
    <col min="1685" max="1685" width="15.1640625" bestFit="1" customWidth="1"/>
    <col min="1686" max="1686" width="8.83203125" bestFit="1" customWidth="1"/>
    <col min="1687" max="1687" width="11.33203125" bestFit="1" customWidth="1"/>
    <col min="1688" max="1688" width="8.83203125" bestFit="1" customWidth="1"/>
    <col min="1689" max="1689" width="16.33203125" bestFit="1" customWidth="1"/>
    <col min="1690" max="1690" width="8.83203125" bestFit="1" customWidth="1"/>
    <col min="1691" max="1691" width="11.6640625" bestFit="1" customWidth="1"/>
    <col min="1692" max="1692" width="8.83203125" bestFit="1" customWidth="1"/>
    <col min="1693" max="1693" width="23.83203125" bestFit="1" customWidth="1"/>
    <col min="1694" max="1694" width="8.83203125" bestFit="1" customWidth="1"/>
    <col min="1695" max="1695" width="21.83203125" bestFit="1" customWidth="1"/>
    <col min="1696" max="1696" width="8.83203125" bestFit="1" customWidth="1"/>
    <col min="1697" max="1697" width="22.33203125" bestFit="1" customWidth="1"/>
    <col min="1698" max="1698" width="8.83203125" bestFit="1" customWidth="1"/>
    <col min="1699" max="1699" width="10.5" bestFit="1" customWidth="1"/>
    <col min="1700" max="1700" width="8.83203125" bestFit="1" customWidth="1"/>
    <col min="1701" max="1701" width="23.33203125" bestFit="1" customWidth="1"/>
    <col min="1702" max="1702" width="8.83203125" bestFit="1" customWidth="1"/>
    <col min="1703" max="1703" width="14" bestFit="1" customWidth="1"/>
    <col min="1704" max="1704" width="8.83203125" bestFit="1" customWidth="1"/>
    <col min="1705" max="1705" width="9" bestFit="1" customWidth="1"/>
    <col min="1706" max="1706" width="8.83203125" bestFit="1" customWidth="1"/>
    <col min="1707" max="1707" width="9.5" bestFit="1" customWidth="1"/>
    <col min="1708" max="1708" width="8.83203125" bestFit="1" customWidth="1"/>
    <col min="1709" max="1709" width="26.1640625" bestFit="1" customWidth="1"/>
    <col min="1710" max="1710" width="8.83203125" bestFit="1" customWidth="1"/>
    <col min="1711" max="1711" width="11.5" bestFit="1" customWidth="1"/>
    <col min="1712" max="1712" width="8.83203125" bestFit="1" customWidth="1"/>
    <col min="1713" max="1713" width="16.5" bestFit="1" customWidth="1"/>
    <col min="1714" max="1714" width="8.83203125" bestFit="1" customWidth="1"/>
    <col min="1715" max="1715" width="21" bestFit="1" customWidth="1"/>
    <col min="1716" max="1716" width="8.83203125" bestFit="1" customWidth="1"/>
    <col min="1717" max="1717" width="23.83203125" bestFit="1" customWidth="1"/>
    <col min="1718" max="1718" width="8.83203125" bestFit="1" customWidth="1"/>
    <col min="1719" max="1719" width="11.5" bestFit="1" customWidth="1"/>
    <col min="1720" max="1720" width="8.83203125" bestFit="1" customWidth="1"/>
    <col min="1721" max="1721" width="7.33203125" bestFit="1" customWidth="1"/>
    <col min="1722" max="1722" width="8.83203125" bestFit="1" customWidth="1"/>
    <col min="1723" max="1723" width="23.6640625" bestFit="1" customWidth="1"/>
    <col min="1724" max="1724" width="8.83203125" bestFit="1" customWidth="1"/>
    <col min="1725" max="1725" width="13.6640625" bestFit="1" customWidth="1"/>
    <col min="1726" max="1726" width="8.83203125" bestFit="1" customWidth="1"/>
    <col min="1727" max="1727" width="13" bestFit="1" customWidth="1"/>
    <col min="1728" max="1728" width="8.83203125" bestFit="1" customWidth="1"/>
    <col min="1729" max="1729" width="19" bestFit="1" customWidth="1"/>
    <col min="1730" max="1730" width="8.83203125" bestFit="1" customWidth="1"/>
    <col min="1731" max="1731" width="23.33203125" bestFit="1" customWidth="1"/>
    <col min="1732" max="1732" width="8.83203125" bestFit="1" customWidth="1"/>
    <col min="1733" max="1733" width="13.5" bestFit="1" customWidth="1"/>
    <col min="1734" max="1734" width="8.83203125" bestFit="1" customWidth="1"/>
    <col min="1735" max="1735" width="20.33203125" bestFit="1" customWidth="1"/>
    <col min="1736" max="1736" width="8.83203125" bestFit="1" customWidth="1"/>
    <col min="1737" max="1737" width="22.33203125" bestFit="1" customWidth="1"/>
    <col min="1738" max="1738" width="8.83203125" bestFit="1" customWidth="1"/>
    <col min="1739" max="1739" width="14.5" bestFit="1" customWidth="1"/>
    <col min="1740" max="1740" width="8.83203125" bestFit="1" customWidth="1"/>
    <col min="1741" max="1741" width="13.1640625" bestFit="1" customWidth="1"/>
    <col min="1742" max="1742" width="8.83203125" bestFit="1" customWidth="1"/>
    <col min="1743" max="1743" width="14.5" bestFit="1" customWidth="1"/>
    <col min="1744" max="1744" width="8.83203125" bestFit="1" customWidth="1"/>
    <col min="1745" max="1745" width="9" bestFit="1" customWidth="1"/>
    <col min="1746" max="1746" width="8.83203125" bestFit="1" customWidth="1"/>
    <col min="1747" max="1747" width="22.6640625" bestFit="1" customWidth="1"/>
    <col min="1748" max="1748" width="8.83203125" bestFit="1" customWidth="1"/>
    <col min="1749" max="1749" width="13.1640625" bestFit="1" customWidth="1"/>
    <col min="1750" max="1750" width="8.83203125" bestFit="1" customWidth="1"/>
    <col min="1751" max="1751" width="14.83203125" bestFit="1" customWidth="1"/>
    <col min="1752" max="1752" width="8.83203125" bestFit="1" customWidth="1"/>
    <col min="1753" max="1753" width="20.6640625" bestFit="1" customWidth="1"/>
    <col min="1754" max="1754" width="8.83203125" bestFit="1" customWidth="1"/>
    <col min="1755" max="1755" width="12.83203125" bestFit="1" customWidth="1"/>
    <col min="1756" max="1756" width="8.83203125" bestFit="1" customWidth="1"/>
    <col min="1757" max="1757" width="10" bestFit="1" customWidth="1"/>
    <col min="1758" max="1758" width="8.83203125" bestFit="1" customWidth="1"/>
    <col min="1759" max="1759" width="8" bestFit="1" customWidth="1"/>
    <col min="1760" max="1760" width="8.83203125" bestFit="1" customWidth="1"/>
    <col min="1761" max="1761" width="18.6640625" bestFit="1" customWidth="1"/>
    <col min="1762" max="1762" width="8.83203125" bestFit="1" customWidth="1"/>
    <col min="1763" max="1763" width="10" bestFit="1" customWidth="1"/>
    <col min="1764" max="1764" width="8.83203125" bestFit="1" customWidth="1"/>
    <col min="1765" max="1765" width="13" bestFit="1" customWidth="1"/>
    <col min="1766" max="1766" width="8.83203125" bestFit="1" customWidth="1"/>
    <col min="1767" max="1767" width="17.1640625" bestFit="1" customWidth="1"/>
    <col min="1768" max="1768" width="8.83203125" bestFit="1" customWidth="1"/>
    <col min="1769" max="1769" width="14.83203125" bestFit="1" customWidth="1"/>
    <col min="1770" max="1772" width="8.83203125" bestFit="1" customWidth="1"/>
    <col min="1773" max="1773" width="10.83203125" bestFit="1" customWidth="1"/>
    <col min="1774" max="1774" width="8.83203125" bestFit="1" customWidth="1"/>
    <col min="1775" max="1775" width="10" bestFit="1" customWidth="1"/>
    <col min="1776" max="1776" width="8.83203125" bestFit="1" customWidth="1"/>
    <col min="1777" max="1777" width="10" bestFit="1" customWidth="1"/>
    <col min="1778" max="1778" width="8.83203125" bestFit="1" customWidth="1"/>
    <col min="1779" max="1779" width="12.1640625" bestFit="1" customWidth="1"/>
    <col min="1780" max="1780" width="8.83203125" bestFit="1" customWidth="1"/>
    <col min="1781" max="1781" width="23.6640625" bestFit="1" customWidth="1"/>
    <col min="1782" max="1782" width="8.83203125" bestFit="1" customWidth="1"/>
    <col min="1783" max="1783" width="23.33203125" bestFit="1" customWidth="1"/>
    <col min="1784" max="1784" width="8.83203125" bestFit="1" customWidth="1"/>
    <col min="1785" max="1785" width="24.83203125" bestFit="1" customWidth="1"/>
    <col min="1786" max="1786" width="8.83203125" bestFit="1" customWidth="1"/>
    <col min="1787" max="1787" width="14.5" bestFit="1" customWidth="1"/>
    <col min="1788" max="1788" width="8.83203125" bestFit="1" customWidth="1"/>
    <col min="1789" max="1789" width="9.83203125" bestFit="1" customWidth="1"/>
    <col min="1790" max="1790" width="8.83203125" bestFit="1" customWidth="1"/>
    <col min="1791" max="1791" width="13" bestFit="1" customWidth="1"/>
    <col min="1792" max="1792" width="8.83203125" bestFit="1" customWidth="1"/>
    <col min="1793" max="1793" width="13" bestFit="1" customWidth="1"/>
    <col min="1794" max="1794" width="8.83203125" bestFit="1" customWidth="1"/>
    <col min="1795" max="1795" width="12.33203125" bestFit="1" customWidth="1"/>
    <col min="1796" max="1796" width="8.83203125" bestFit="1" customWidth="1"/>
    <col min="1797" max="1797" width="14" bestFit="1" customWidth="1"/>
    <col min="1798" max="1798" width="8.83203125" bestFit="1" customWidth="1"/>
    <col min="1799" max="1799" width="10.5" bestFit="1" customWidth="1"/>
    <col min="1800" max="1800" width="8.83203125" bestFit="1" customWidth="1"/>
    <col min="1801" max="1801" width="23.1640625" bestFit="1" customWidth="1"/>
    <col min="1802" max="1802" width="8.83203125" bestFit="1" customWidth="1"/>
    <col min="1803" max="1803" width="12" bestFit="1" customWidth="1"/>
    <col min="1804" max="1804" width="8.83203125" bestFit="1" customWidth="1"/>
    <col min="1805" max="1805" width="19" bestFit="1" customWidth="1"/>
    <col min="1806" max="1806" width="8.83203125" bestFit="1" customWidth="1"/>
    <col min="1807" max="1807" width="12.5" bestFit="1" customWidth="1"/>
    <col min="1808" max="1808" width="8.83203125" bestFit="1" customWidth="1"/>
    <col min="1809" max="1809" width="27.6640625" bestFit="1" customWidth="1"/>
    <col min="1810" max="1810" width="8.83203125" bestFit="1" customWidth="1"/>
    <col min="1811" max="1811" width="10.6640625" bestFit="1" customWidth="1"/>
    <col min="1812" max="1812" width="8.83203125" bestFit="1" customWidth="1"/>
    <col min="1813" max="1813" width="11.83203125" bestFit="1" customWidth="1"/>
    <col min="1814" max="1814" width="8.83203125" bestFit="1" customWidth="1"/>
    <col min="1815" max="1815" width="22" bestFit="1" customWidth="1"/>
    <col min="1816" max="1816" width="8.83203125" bestFit="1" customWidth="1"/>
    <col min="1817" max="1817" width="11.33203125" bestFit="1" customWidth="1"/>
    <col min="1818" max="1818" width="8.83203125" bestFit="1" customWidth="1"/>
    <col min="1819" max="1819" width="21" bestFit="1" customWidth="1"/>
    <col min="1820" max="1820" width="8.83203125" bestFit="1" customWidth="1"/>
    <col min="1821" max="1821" width="10.83203125" bestFit="1" customWidth="1"/>
    <col min="1822" max="1822" width="8.83203125" bestFit="1" customWidth="1"/>
    <col min="1823" max="1823" width="19.5" bestFit="1" customWidth="1"/>
    <col min="1824" max="1824" width="8.83203125" bestFit="1" customWidth="1"/>
    <col min="1825" max="1825" width="14.83203125" bestFit="1" customWidth="1"/>
    <col min="1826" max="1826" width="8.83203125" bestFit="1" customWidth="1"/>
    <col min="1827" max="1827" width="13.6640625" bestFit="1" customWidth="1"/>
    <col min="1828" max="1828" width="8.83203125" bestFit="1" customWidth="1"/>
    <col min="1829" max="1829" width="25" bestFit="1" customWidth="1"/>
    <col min="1830" max="1830" width="8.83203125" bestFit="1" customWidth="1"/>
    <col min="1831" max="1831" width="11.1640625" bestFit="1" customWidth="1"/>
    <col min="1832" max="1832" width="8.83203125" bestFit="1" customWidth="1"/>
    <col min="1833" max="1833" width="11.83203125" bestFit="1" customWidth="1"/>
    <col min="1834" max="1834" width="8.83203125" bestFit="1" customWidth="1"/>
    <col min="1835" max="1835" width="9.6640625" bestFit="1" customWidth="1"/>
    <col min="1836" max="1836" width="8.83203125" bestFit="1" customWidth="1"/>
    <col min="1837" max="1837" width="13.83203125" bestFit="1" customWidth="1"/>
    <col min="1838" max="1838" width="8.83203125" bestFit="1" customWidth="1"/>
    <col min="1839" max="1839" width="7.1640625" bestFit="1" customWidth="1"/>
    <col min="1840" max="1840" width="8.83203125" bestFit="1" customWidth="1"/>
    <col min="1841" max="1841" width="22.6640625" bestFit="1" customWidth="1"/>
    <col min="1842" max="1842" width="8.83203125" bestFit="1" customWidth="1"/>
    <col min="1843" max="1843" width="13" bestFit="1" customWidth="1"/>
    <col min="1844" max="1844" width="8.83203125" bestFit="1" customWidth="1"/>
    <col min="1845" max="1845" width="12.33203125" bestFit="1" customWidth="1"/>
    <col min="1846" max="1846" width="8.83203125" bestFit="1" customWidth="1"/>
    <col min="1847" max="1847" width="13.1640625" bestFit="1" customWidth="1"/>
    <col min="1848" max="1848" width="8.83203125" bestFit="1" customWidth="1"/>
    <col min="1849" max="1849" width="10.33203125" bestFit="1" customWidth="1"/>
    <col min="1850" max="1850" width="8.83203125" bestFit="1" customWidth="1"/>
    <col min="1851" max="1851" width="27.5" bestFit="1" customWidth="1"/>
    <col min="1852" max="1852" width="8.83203125" bestFit="1" customWidth="1"/>
    <col min="1853" max="1853" width="12.1640625" bestFit="1" customWidth="1"/>
    <col min="1854" max="1854" width="8.83203125" bestFit="1" customWidth="1"/>
    <col min="1855" max="1855" width="13.1640625" bestFit="1" customWidth="1"/>
    <col min="1856" max="1856" width="8.83203125" bestFit="1" customWidth="1"/>
    <col min="1857" max="1857" width="13.33203125" bestFit="1" customWidth="1"/>
    <col min="1858" max="1858" width="8.83203125" bestFit="1" customWidth="1"/>
    <col min="1859" max="1859" width="12.5" bestFit="1" customWidth="1"/>
    <col min="1860" max="1860" width="8.83203125" bestFit="1" customWidth="1"/>
    <col min="1861" max="1861" width="23.6640625" bestFit="1" customWidth="1"/>
    <col min="1862" max="1862" width="8.83203125" bestFit="1" customWidth="1"/>
    <col min="1863" max="1863" width="22.33203125" bestFit="1" customWidth="1"/>
    <col min="1864" max="1864" width="8.83203125" bestFit="1" customWidth="1"/>
    <col min="1865" max="1865" width="21.1640625" bestFit="1" customWidth="1"/>
    <col min="1866" max="1866" width="8.83203125" bestFit="1" customWidth="1"/>
    <col min="1867" max="1867" width="13.83203125" bestFit="1" customWidth="1"/>
    <col min="1868" max="1868" width="8.83203125" bestFit="1" customWidth="1"/>
    <col min="1869" max="1869" width="23.33203125" bestFit="1" customWidth="1"/>
    <col min="1870" max="1870" width="8.83203125" bestFit="1" customWidth="1"/>
    <col min="1871" max="1871" width="26.83203125" bestFit="1" customWidth="1"/>
    <col min="1872" max="1872" width="8.83203125" bestFit="1" customWidth="1"/>
    <col min="1873" max="1873" width="9.5" bestFit="1" customWidth="1"/>
    <col min="1874" max="1874" width="8.83203125" bestFit="1" customWidth="1"/>
    <col min="1875" max="1875" width="24" bestFit="1" customWidth="1"/>
    <col min="1876" max="1876" width="8.83203125" bestFit="1" customWidth="1"/>
    <col min="1877" max="1877" width="8.1640625" bestFit="1" customWidth="1"/>
    <col min="1878" max="1878" width="8.83203125" bestFit="1" customWidth="1"/>
    <col min="1879" max="1879" width="28.1640625" bestFit="1" customWidth="1"/>
    <col min="1880" max="1880" width="8.83203125" bestFit="1" customWidth="1"/>
    <col min="1881" max="1881" width="10.83203125" bestFit="1" customWidth="1"/>
    <col min="1882" max="1882" width="8.83203125" bestFit="1" customWidth="1"/>
    <col min="1883" max="1883" width="10.6640625" bestFit="1" customWidth="1"/>
    <col min="1884" max="1884" width="8.83203125" bestFit="1" customWidth="1"/>
    <col min="1885" max="1885" width="8.1640625" bestFit="1" customWidth="1"/>
    <col min="1886" max="1886" width="8.83203125" bestFit="1" customWidth="1"/>
    <col min="1887" max="1887" width="27.83203125" bestFit="1" customWidth="1"/>
    <col min="1888" max="1888" width="8.83203125" bestFit="1" customWidth="1"/>
    <col min="1889" max="1889" width="9.6640625" bestFit="1" customWidth="1"/>
    <col min="1890" max="1890" width="8.83203125" bestFit="1" customWidth="1"/>
    <col min="1891" max="1891" width="25.5" bestFit="1" customWidth="1"/>
    <col min="1892" max="1892" width="8.83203125" bestFit="1" customWidth="1"/>
    <col min="1893" max="1893" width="22.1640625" bestFit="1" customWidth="1"/>
    <col min="1894" max="1894" width="8.83203125" bestFit="1" customWidth="1"/>
    <col min="1895" max="1895" width="12.1640625" bestFit="1" customWidth="1"/>
    <col min="1896" max="1896" width="8.83203125" bestFit="1" customWidth="1"/>
    <col min="1897" max="1897" width="9.5" bestFit="1" customWidth="1"/>
    <col min="1898" max="1898" width="8.83203125" bestFit="1" customWidth="1"/>
    <col min="1899" max="1899" width="10" bestFit="1" customWidth="1"/>
    <col min="1900" max="1900" width="8.83203125" bestFit="1" customWidth="1"/>
    <col min="1901" max="1901" width="25.33203125" bestFit="1" customWidth="1"/>
    <col min="1902" max="1902" width="8.83203125" bestFit="1" customWidth="1"/>
    <col min="1903" max="1903" width="11.33203125" bestFit="1" customWidth="1"/>
    <col min="1904" max="1904" width="8.83203125" bestFit="1" customWidth="1"/>
    <col min="1905" max="1905" width="15.6640625" bestFit="1" customWidth="1"/>
    <col min="1906" max="1908" width="8.83203125" bestFit="1" customWidth="1"/>
    <col min="1909" max="1909" width="24.33203125" bestFit="1" customWidth="1"/>
    <col min="1910" max="1910" width="8.83203125" bestFit="1" customWidth="1"/>
    <col min="1911" max="1911" width="11.6640625" bestFit="1" customWidth="1"/>
    <col min="1912" max="1914" width="8.83203125" bestFit="1" customWidth="1"/>
    <col min="1915" max="1915" width="23.6640625" bestFit="1" customWidth="1"/>
    <col min="1916" max="1916" width="8.83203125" bestFit="1" customWidth="1"/>
    <col min="1917" max="1917" width="21.1640625" bestFit="1" customWidth="1"/>
    <col min="1918" max="1918" width="8.83203125" bestFit="1" customWidth="1"/>
    <col min="1919" max="1919" width="13" bestFit="1" customWidth="1"/>
    <col min="1920" max="1920" width="8.83203125" bestFit="1" customWidth="1"/>
    <col min="1921" max="1921" width="13.1640625" bestFit="1" customWidth="1"/>
    <col min="1922" max="1922" width="8.83203125" bestFit="1" customWidth="1"/>
    <col min="1923" max="1923" width="19.33203125" bestFit="1" customWidth="1"/>
    <col min="1924" max="1924" width="8.83203125" bestFit="1" customWidth="1"/>
    <col min="1925" max="1925" width="24" bestFit="1" customWidth="1"/>
    <col min="1926" max="1926" width="8.83203125" bestFit="1" customWidth="1"/>
    <col min="1927" max="1927" width="17.6640625" bestFit="1" customWidth="1"/>
    <col min="1928" max="1928" width="8.83203125" bestFit="1" customWidth="1"/>
    <col min="1929" max="1929" width="21.1640625" bestFit="1" customWidth="1"/>
    <col min="1930" max="1930" width="8.83203125" bestFit="1" customWidth="1"/>
    <col min="1931" max="1931" width="10.6640625" bestFit="1" customWidth="1"/>
    <col min="1932" max="1932" width="8.83203125" bestFit="1" customWidth="1"/>
    <col min="1933" max="1933" width="13.6640625" bestFit="1" customWidth="1"/>
    <col min="1934" max="1934" width="8.83203125" bestFit="1" customWidth="1"/>
    <col min="1935" max="1935" width="15" bestFit="1" customWidth="1"/>
    <col min="1936" max="1936" width="8.83203125" bestFit="1" customWidth="1"/>
    <col min="1937" max="1937" width="14.33203125" bestFit="1" customWidth="1"/>
    <col min="1938" max="1938" width="8.83203125" bestFit="1" customWidth="1"/>
    <col min="1939" max="1939" width="10.1640625" bestFit="1" customWidth="1"/>
    <col min="1940" max="1940" width="8.83203125" bestFit="1" customWidth="1"/>
    <col min="1941" max="1941" width="13" bestFit="1" customWidth="1"/>
    <col min="1942" max="1942" width="8.83203125" bestFit="1" customWidth="1"/>
    <col min="1943" max="1943" width="14.6640625" bestFit="1" customWidth="1"/>
    <col min="1944" max="1944" width="8.83203125" bestFit="1" customWidth="1"/>
    <col min="1945" max="1945" width="24" bestFit="1" customWidth="1"/>
    <col min="1946" max="1946" width="8.83203125" bestFit="1" customWidth="1"/>
    <col min="1947" max="1947" width="23.33203125" bestFit="1" customWidth="1"/>
    <col min="1948" max="1948" width="8.83203125" bestFit="1" customWidth="1"/>
    <col min="1949" max="1949" width="24" bestFit="1" customWidth="1"/>
    <col min="1950" max="1950" width="8.83203125" bestFit="1" customWidth="1"/>
    <col min="1951" max="1951" width="11.33203125" bestFit="1" customWidth="1"/>
    <col min="1952" max="1952" width="8.83203125" bestFit="1" customWidth="1"/>
    <col min="1953" max="1953" width="26.83203125" bestFit="1" customWidth="1"/>
    <col min="1954" max="1954" width="8.83203125" bestFit="1" customWidth="1"/>
    <col min="1955" max="1955" width="13.1640625" bestFit="1" customWidth="1"/>
    <col min="1956" max="1956" width="8.83203125" bestFit="1" customWidth="1"/>
    <col min="1957" max="1957" width="25.33203125" bestFit="1" customWidth="1"/>
    <col min="1958" max="1958" width="8.83203125" bestFit="1" customWidth="1"/>
    <col min="1959" max="1959" width="24.6640625" bestFit="1" customWidth="1"/>
    <col min="1960" max="1960" width="8.83203125" bestFit="1" customWidth="1"/>
    <col min="1961" max="1961" width="12" bestFit="1" customWidth="1"/>
    <col min="1962" max="1962" width="8.83203125" bestFit="1" customWidth="1"/>
    <col min="1963" max="1963" width="9.6640625" bestFit="1" customWidth="1"/>
    <col min="1964" max="1964" width="8.83203125" bestFit="1" customWidth="1"/>
    <col min="1965" max="1965" width="14.6640625" bestFit="1" customWidth="1"/>
    <col min="1966" max="1966" width="8.83203125" bestFit="1" customWidth="1"/>
    <col min="1967" max="1967" width="11.33203125" bestFit="1" customWidth="1"/>
    <col min="1968" max="1968" width="8.83203125" bestFit="1" customWidth="1"/>
    <col min="1969" max="1969" width="13.83203125" bestFit="1" customWidth="1"/>
    <col min="1970" max="1970" width="8.83203125" bestFit="1" customWidth="1"/>
    <col min="1971" max="1971" width="11.33203125" bestFit="1" customWidth="1"/>
    <col min="1972" max="1972" width="8.83203125" bestFit="1" customWidth="1"/>
    <col min="1973" max="1973" width="27.5" bestFit="1" customWidth="1"/>
    <col min="1974" max="1974" width="8.83203125" bestFit="1" customWidth="1"/>
    <col min="1975" max="1975" width="12.33203125" bestFit="1" customWidth="1"/>
    <col min="1976" max="1976" width="8.83203125" bestFit="1" customWidth="1"/>
    <col min="1977" max="1977" width="25" bestFit="1" customWidth="1"/>
    <col min="1978" max="1978" width="8.83203125" bestFit="1" customWidth="1"/>
    <col min="1979" max="1979" width="12.83203125" bestFit="1" customWidth="1"/>
    <col min="1980" max="1980" width="8.83203125" bestFit="1" customWidth="1"/>
    <col min="1981" max="1981" width="12.1640625" bestFit="1" customWidth="1"/>
    <col min="1982" max="1982" width="8.83203125" bestFit="1" customWidth="1"/>
    <col min="1983" max="1983" width="11.1640625" bestFit="1" customWidth="1"/>
    <col min="1984" max="1984" width="8.83203125" bestFit="1" customWidth="1"/>
    <col min="1985" max="1985" width="10.5" bestFit="1" customWidth="1"/>
    <col min="1986" max="1986" width="8.83203125" bestFit="1" customWidth="1"/>
    <col min="1987" max="1987" width="14.33203125" bestFit="1" customWidth="1"/>
    <col min="1988" max="1988" width="8.83203125" bestFit="1" customWidth="1"/>
    <col min="1989" max="1989" width="18.5" bestFit="1" customWidth="1"/>
    <col min="1990" max="1990" width="8.83203125" bestFit="1" customWidth="1"/>
    <col min="1991" max="1991" width="16.83203125" bestFit="1" customWidth="1"/>
    <col min="1992" max="1992" width="8.83203125" bestFit="1" customWidth="1"/>
    <col min="1993" max="1993" width="9.33203125" bestFit="1" customWidth="1"/>
    <col min="1994" max="1994" width="8.83203125" bestFit="1" customWidth="1"/>
    <col min="1995" max="1995" width="7.5" bestFit="1" customWidth="1"/>
    <col min="1996" max="1996" width="8.83203125" bestFit="1" customWidth="1"/>
    <col min="1997" max="1997" width="23.83203125" bestFit="1" customWidth="1"/>
    <col min="1998" max="1998" width="8.83203125" bestFit="1" customWidth="1"/>
    <col min="1999" max="1999" width="26.1640625" bestFit="1" customWidth="1"/>
    <col min="2000" max="2000" width="8.83203125" bestFit="1" customWidth="1"/>
    <col min="2001" max="2001" width="10.83203125" bestFit="1" customWidth="1"/>
    <col min="2002" max="2002" width="37.33203125" bestFit="1" customWidth="1"/>
    <col min="2003" max="2003" width="13" bestFit="1" customWidth="1"/>
    <col min="2004" max="2004" width="8.83203125" bestFit="1" customWidth="1"/>
    <col min="2005" max="2005" width="45.1640625" bestFit="1" customWidth="1"/>
    <col min="2006" max="2006" width="19.1640625" bestFit="1" customWidth="1"/>
    <col min="2007" max="2007" width="8.83203125" bestFit="1" customWidth="1"/>
    <col min="2008" max="2008" width="29.33203125" bestFit="1" customWidth="1"/>
    <col min="2009" max="2009" width="28.83203125" bestFit="1" customWidth="1"/>
    <col min="2010" max="2010" width="8.83203125" bestFit="1" customWidth="1"/>
    <col min="2011" max="2011" width="37.1640625" bestFit="1" customWidth="1"/>
    <col min="2012" max="2012" width="19" bestFit="1" customWidth="1"/>
    <col min="2013" max="2013" width="8.83203125" bestFit="1" customWidth="1"/>
    <col min="2014" max="2014" width="34.83203125" bestFit="1" customWidth="1"/>
    <col min="2015" max="2015" width="18.33203125" bestFit="1" customWidth="1"/>
    <col min="2016" max="2016" width="8.83203125" bestFit="1" customWidth="1"/>
    <col min="2017" max="2017" width="30" bestFit="1" customWidth="1"/>
    <col min="2018" max="2018" width="15.1640625" bestFit="1" customWidth="1"/>
    <col min="2019" max="2019" width="8.83203125" bestFit="1" customWidth="1"/>
    <col min="2020" max="2020" width="27.83203125" bestFit="1" customWidth="1"/>
    <col min="2021" max="2021" width="26.33203125" bestFit="1" customWidth="1"/>
    <col min="2022" max="2022" width="8.83203125" bestFit="1" customWidth="1"/>
    <col min="2023" max="2023" width="27.1640625" bestFit="1" customWidth="1"/>
    <col min="2024" max="2024" width="15.5" bestFit="1" customWidth="1"/>
    <col min="2025" max="2025" width="8.83203125" bestFit="1" customWidth="1"/>
    <col min="2026" max="2026" width="29" bestFit="1" customWidth="1"/>
    <col min="2027" max="2027" width="15.5" bestFit="1" customWidth="1"/>
    <col min="2028" max="2028" width="8.83203125" bestFit="1" customWidth="1"/>
    <col min="2029" max="2029" width="32" bestFit="1" customWidth="1"/>
    <col min="2030" max="2030" width="21.6640625" bestFit="1" customWidth="1"/>
    <col min="2031" max="2031" width="8.83203125" bestFit="1" customWidth="1"/>
    <col min="2032" max="2032" width="32.5" bestFit="1" customWidth="1"/>
    <col min="2033" max="2033" width="15.83203125" bestFit="1" customWidth="1"/>
    <col min="2034" max="2034" width="8.83203125" bestFit="1" customWidth="1"/>
    <col min="2035" max="2035" width="25.6640625" bestFit="1" customWidth="1"/>
    <col min="2036" max="2036" width="22.83203125" bestFit="1" customWidth="1"/>
    <col min="2037" max="2037" width="8.83203125" bestFit="1" customWidth="1"/>
    <col min="2038" max="2038" width="29" bestFit="1" customWidth="1"/>
    <col min="2039" max="2039" width="13.5" bestFit="1" customWidth="1"/>
    <col min="2040" max="2040" width="8.83203125" bestFit="1" customWidth="1"/>
    <col min="2041" max="2041" width="35.1640625" bestFit="1" customWidth="1"/>
    <col min="2042" max="2042" width="17.83203125" bestFit="1" customWidth="1"/>
    <col min="2043" max="2043" width="8.83203125" bestFit="1" customWidth="1"/>
    <col min="2044" max="2044" width="40.33203125" bestFit="1" customWidth="1"/>
    <col min="2045" max="2045" width="13.33203125" bestFit="1" customWidth="1"/>
    <col min="2046" max="2046" width="8.83203125" bestFit="1" customWidth="1"/>
    <col min="2047" max="2047" width="29.83203125" bestFit="1" customWidth="1"/>
    <col min="2048" max="2048" width="20.1640625" bestFit="1" customWidth="1"/>
    <col min="2049" max="2049" width="8.83203125" bestFit="1" customWidth="1"/>
    <col min="2050" max="2050" width="21.83203125" bestFit="1" customWidth="1"/>
    <col min="2051" max="2051" width="13.6640625" bestFit="1" customWidth="1"/>
    <col min="2052" max="2052" width="8.83203125" bestFit="1" customWidth="1"/>
    <col min="2053" max="2053" width="26.33203125" bestFit="1" customWidth="1"/>
    <col min="2054" max="2054" width="15.6640625" bestFit="1" customWidth="1"/>
    <col min="2055" max="2055" width="8.83203125" bestFit="1" customWidth="1"/>
    <col min="2056" max="2056" width="33" bestFit="1" customWidth="1"/>
    <col min="2057" max="2057" width="13.33203125" bestFit="1" customWidth="1"/>
    <col min="2058" max="2058" width="8.83203125" bestFit="1" customWidth="1"/>
    <col min="2059" max="2059" width="24.6640625" bestFit="1" customWidth="1"/>
    <col min="2060" max="2060" width="27.1640625" bestFit="1" customWidth="1"/>
    <col min="2061" max="2061" width="8.83203125" bestFit="1" customWidth="1"/>
    <col min="2062" max="2062" width="26" bestFit="1" customWidth="1"/>
    <col min="2063" max="2063" width="25" bestFit="1" customWidth="1"/>
    <col min="2064" max="2064" width="8.83203125" bestFit="1" customWidth="1"/>
    <col min="2065" max="2065" width="29.83203125" bestFit="1" customWidth="1"/>
    <col min="2066" max="2066" width="27.33203125" bestFit="1" customWidth="1"/>
    <col min="2067" max="2067" width="8.83203125" bestFit="1" customWidth="1"/>
    <col min="2068" max="2068" width="25.83203125" bestFit="1" customWidth="1"/>
    <col min="2069" max="2069" width="15" bestFit="1" customWidth="1"/>
    <col min="2070" max="2070" width="8.83203125" bestFit="1" customWidth="1"/>
    <col min="2071" max="2071" width="31" bestFit="1" customWidth="1"/>
    <col min="2072" max="2072" width="16.83203125" bestFit="1" customWidth="1"/>
    <col min="2073" max="2073" width="8.83203125" bestFit="1" customWidth="1"/>
    <col min="2074" max="2074" width="26.6640625" bestFit="1" customWidth="1"/>
    <col min="2075" max="2075" width="16.83203125" bestFit="1" customWidth="1"/>
    <col min="2076" max="2076" width="8.83203125" bestFit="1" customWidth="1"/>
    <col min="2077" max="2077" width="33.5" bestFit="1" customWidth="1"/>
    <col min="2078" max="2078" width="14.83203125" bestFit="1" customWidth="1"/>
    <col min="2079" max="2079" width="8.83203125" bestFit="1" customWidth="1"/>
    <col min="2080" max="2080" width="35.5" bestFit="1" customWidth="1"/>
    <col min="2081" max="2081" width="17.83203125" bestFit="1" customWidth="1"/>
    <col min="2082" max="2082" width="8.83203125" bestFit="1" customWidth="1"/>
    <col min="2083" max="2083" width="26.6640625" bestFit="1" customWidth="1"/>
    <col min="2084" max="2084" width="17.33203125" bestFit="1" customWidth="1"/>
    <col min="2085" max="2085" width="8.83203125" bestFit="1" customWidth="1"/>
    <col min="2086" max="2086" width="29.5" bestFit="1" customWidth="1"/>
    <col min="2087" max="2087" width="32.1640625" bestFit="1" customWidth="1"/>
    <col min="2088" max="2088" width="8.83203125" bestFit="1" customWidth="1"/>
    <col min="2089" max="2089" width="23.33203125" bestFit="1" customWidth="1"/>
    <col min="2090" max="2090" width="26" bestFit="1" customWidth="1"/>
    <col min="2091" max="2091" width="8.83203125" bestFit="1" customWidth="1"/>
    <col min="2092" max="2092" width="34.33203125" bestFit="1" customWidth="1"/>
    <col min="2093" max="2093" width="17" bestFit="1" customWidth="1"/>
    <col min="2094" max="2094" width="8.83203125" bestFit="1" customWidth="1"/>
    <col min="2095" max="2095" width="23.83203125" bestFit="1" customWidth="1"/>
    <col min="2096" max="2096" width="26.33203125" bestFit="1" customWidth="1"/>
    <col min="2097" max="2097" width="8.83203125" bestFit="1" customWidth="1"/>
    <col min="2098" max="2098" width="28.83203125" bestFit="1" customWidth="1"/>
    <col min="2099" max="2099" width="12.33203125" bestFit="1" customWidth="1"/>
    <col min="2100" max="2100" width="8.83203125" bestFit="1" customWidth="1"/>
    <col min="2101" max="2101" width="34.83203125" bestFit="1" customWidth="1"/>
    <col min="2102" max="2102" width="26.33203125" bestFit="1" customWidth="1"/>
    <col min="2103" max="2103" width="8.83203125" bestFit="1" customWidth="1"/>
    <col min="2104" max="2104" width="35" bestFit="1" customWidth="1"/>
    <col min="2105" max="2105" width="15.33203125" bestFit="1" customWidth="1"/>
    <col min="2106" max="2106" width="8.83203125" bestFit="1" customWidth="1"/>
    <col min="2107" max="2107" width="34.6640625" bestFit="1" customWidth="1"/>
    <col min="2108" max="2108" width="15.1640625" bestFit="1" customWidth="1"/>
    <col min="2109" max="2109" width="8.83203125" bestFit="1" customWidth="1"/>
    <col min="2110" max="2110" width="23.83203125" bestFit="1" customWidth="1"/>
    <col min="2111" max="2111" width="15.83203125" bestFit="1" customWidth="1"/>
    <col min="2112" max="2112" width="8.83203125" bestFit="1" customWidth="1"/>
    <col min="2113" max="2113" width="39" bestFit="1" customWidth="1"/>
    <col min="2114" max="2114" width="20.1640625" bestFit="1" customWidth="1"/>
    <col min="2115" max="2115" width="8.83203125" bestFit="1" customWidth="1"/>
    <col min="2116" max="2116" width="24.5" bestFit="1" customWidth="1"/>
    <col min="2117" max="2117" width="12.6640625" bestFit="1" customWidth="1"/>
    <col min="2118" max="2118" width="8.83203125" bestFit="1" customWidth="1"/>
    <col min="2119" max="2119" width="38.1640625" bestFit="1" customWidth="1"/>
    <col min="2120" max="2120" width="15.1640625" bestFit="1" customWidth="1"/>
    <col min="2121" max="2121" width="8.83203125" bestFit="1" customWidth="1"/>
    <col min="2122" max="2122" width="35.83203125" bestFit="1" customWidth="1"/>
    <col min="2123" max="2123" width="26.1640625" bestFit="1" customWidth="1"/>
    <col min="2124" max="2124" width="8.83203125" bestFit="1" customWidth="1"/>
    <col min="2125" max="2125" width="23.83203125" bestFit="1" customWidth="1"/>
    <col min="2126" max="2126" width="14.6640625" bestFit="1" customWidth="1"/>
    <col min="2127" max="2127" width="8.83203125" bestFit="1" customWidth="1"/>
    <col min="2128" max="2128" width="29.83203125" bestFit="1" customWidth="1"/>
    <col min="2129" max="2129" width="26.83203125" bestFit="1" customWidth="1"/>
    <col min="2130" max="2130" width="8.83203125" bestFit="1" customWidth="1"/>
    <col min="2131" max="2131" width="34.83203125" bestFit="1" customWidth="1"/>
    <col min="2132" max="2132" width="27.83203125" bestFit="1" customWidth="1"/>
    <col min="2133" max="2133" width="8.83203125" bestFit="1" customWidth="1"/>
    <col min="2134" max="2134" width="38.83203125" bestFit="1" customWidth="1"/>
    <col min="2135" max="2135" width="16.83203125" bestFit="1" customWidth="1"/>
    <col min="2136" max="2136" width="8.83203125" bestFit="1" customWidth="1"/>
    <col min="2137" max="2137" width="34.83203125" bestFit="1" customWidth="1"/>
    <col min="2138" max="2138" width="17" bestFit="1" customWidth="1"/>
    <col min="2139" max="2139" width="8.83203125" bestFit="1" customWidth="1"/>
    <col min="2140" max="2140" width="27.6640625" bestFit="1" customWidth="1"/>
    <col min="2141" max="2141" width="13.5" bestFit="1" customWidth="1"/>
    <col min="2142" max="2142" width="8.83203125" bestFit="1" customWidth="1"/>
    <col min="2143" max="2143" width="32.83203125" bestFit="1" customWidth="1"/>
    <col min="2144" max="2144" width="15.83203125" bestFit="1" customWidth="1"/>
    <col min="2145" max="2145" width="8.83203125" bestFit="1" customWidth="1"/>
    <col min="2146" max="2146" width="25.6640625" bestFit="1" customWidth="1"/>
    <col min="2147" max="2147" width="28.33203125" bestFit="1" customWidth="1"/>
    <col min="2148" max="2148" width="8.83203125" bestFit="1" customWidth="1"/>
    <col min="2149" max="2149" width="26" bestFit="1" customWidth="1"/>
    <col min="2150" max="2150" width="26.33203125" bestFit="1" customWidth="1"/>
    <col min="2151" max="2151" width="8.83203125" bestFit="1" customWidth="1"/>
    <col min="2152" max="2152" width="37.6640625" bestFit="1" customWidth="1"/>
    <col min="2153" max="2153" width="26.83203125" bestFit="1" customWidth="1"/>
    <col min="2154" max="2154" width="8.83203125" bestFit="1" customWidth="1"/>
    <col min="2155" max="2155" width="30.33203125" bestFit="1" customWidth="1"/>
    <col min="2156" max="2156" width="14.1640625" bestFit="1" customWidth="1"/>
    <col min="2157" max="2157" width="8.83203125" bestFit="1" customWidth="1"/>
    <col min="2158" max="2158" width="26.33203125" bestFit="1" customWidth="1"/>
    <col min="2159" max="2159" width="29" bestFit="1" customWidth="1"/>
    <col min="2160" max="2160" width="8.83203125" bestFit="1" customWidth="1"/>
    <col min="2161" max="2161" width="40.6640625" bestFit="1" customWidth="1"/>
    <col min="2162" max="2162" width="33.33203125" bestFit="1" customWidth="1"/>
    <col min="2163" max="2163" width="8.83203125" bestFit="1" customWidth="1"/>
    <col min="2164" max="2164" width="32.5" bestFit="1" customWidth="1"/>
    <col min="2165" max="2165" width="21.83203125" bestFit="1" customWidth="1"/>
    <col min="2166" max="2166" width="8.83203125" bestFit="1" customWidth="1"/>
    <col min="2167" max="2167" width="20.6640625" bestFit="1" customWidth="1"/>
    <col min="2168" max="2168" width="20.83203125" bestFit="1" customWidth="1"/>
    <col min="2169" max="2169" width="8.83203125" bestFit="1" customWidth="1"/>
    <col min="2170" max="2170" width="27" bestFit="1" customWidth="1"/>
    <col min="2171" max="2171" width="15.83203125" bestFit="1" customWidth="1"/>
    <col min="2172" max="2172" width="8.83203125" bestFit="1" customWidth="1"/>
    <col min="2173" max="2173" width="35.1640625" bestFit="1" customWidth="1"/>
    <col min="2174" max="2174" width="14.1640625" bestFit="1" customWidth="1"/>
    <col min="2175" max="2175" width="8.83203125" bestFit="1" customWidth="1"/>
    <col min="2176" max="2176" width="26.33203125" bestFit="1" customWidth="1"/>
    <col min="2177" max="2177" width="17.5" bestFit="1" customWidth="1"/>
    <col min="2178" max="2178" width="8.83203125" bestFit="1" customWidth="1"/>
    <col min="2179" max="2179" width="33.33203125" bestFit="1" customWidth="1"/>
    <col min="2180" max="2180" width="17.6640625" bestFit="1" customWidth="1"/>
    <col min="2181" max="2181" width="8.83203125" bestFit="1" customWidth="1"/>
    <col min="2182" max="2182" width="32.6640625" bestFit="1" customWidth="1"/>
    <col min="2183" max="2183" width="26.1640625" bestFit="1" customWidth="1"/>
    <col min="2184" max="2184" width="8.83203125" bestFit="1" customWidth="1"/>
    <col min="2185" max="2185" width="35.5" bestFit="1" customWidth="1"/>
    <col min="2186" max="2186" width="15.1640625" bestFit="1" customWidth="1"/>
    <col min="2187" max="2187" width="8.83203125" bestFit="1" customWidth="1"/>
    <col min="2188" max="2188" width="36.1640625" bestFit="1" customWidth="1"/>
    <col min="2189" max="2189" width="16.83203125" bestFit="1" customWidth="1"/>
    <col min="2190" max="2190" width="8.83203125" bestFit="1" customWidth="1"/>
    <col min="2191" max="2191" width="29.33203125" bestFit="1" customWidth="1"/>
    <col min="2192" max="2192" width="14.6640625" bestFit="1" customWidth="1"/>
    <col min="2193" max="2193" width="8.83203125" bestFit="1" customWidth="1"/>
    <col min="2194" max="2194" width="31" bestFit="1" customWidth="1"/>
    <col min="2195" max="2195" width="23.5" bestFit="1" customWidth="1"/>
    <col min="2196" max="2196" width="8.83203125" bestFit="1" customWidth="1"/>
    <col min="2197" max="2197" width="27.83203125" bestFit="1" customWidth="1"/>
    <col min="2198" max="2198" width="25" bestFit="1" customWidth="1"/>
    <col min="2199" max="2199" width="8.83203125" bestFit="1" customWidth="1"/>
    <col min="2200" max="2200" width="27.83203125" bestFit="1" customWidth="1"/>
    <col min="2201" max="2201" width="17.33203125" bestFit="1" customWidth="1"/>
    <col min="2202" max="2202" width="8.83203125" bestFit="1" customWidth="1"/>
    <col min="2203" max="2203" width="29" bestFit="1" customWidth="1"/>
    <col min="2204" max="2204" width="13.83203125" bestFit="1" customWidth="1"/>
    <col min="2205" max="2205" width="8.83203125" bestFit="1" customWidth="1"/>
    <col min="2206" max="2206" width="34.6640625" bestFit="1" customWidth="1"/>
    <col min="2207" max="2207" width="16.33203125" bestFit="1" customWidth="1"/>
    <col min="2208" max="2208" width="8.83203125" bestFit="1" customWidth="1"/>
    <col min="2209" max="2209" width="28.1640625" bestFit="1" customWidth="1"/>
    <col min="2210" max="2210" width="17.83203125" bestFit="1" customWidth="1"/>
    <col min="2211" max="2211" width="8.83203125" bestFit="1" customWidth="1"/>
    <col min="2212" max="2212" width="44.6640625" bestFit="1" customWidth="1"/>
    <col min="2213" max="2213" width="15.33203125" bestFit="1" customWidth="1"/>
    <col min="2214" max="2214" width="8.83203125" bestFit="1" customWidth="1"/>
    <col min="2215" max="2215" width="33.83203125" bestFit="1" customWidth="1"/>
    <col min="2216" max="2216" width="16.83203125" bestFit="1" customWidth="1"/>
    <col min="2217" max="2217" width="8.83203125" bestFit="1" customWidth="1"/>
    <col min="2218" max="2218" width="25" bestFit="1" customWidth="1"/>
    <col min="2219" max="2219" width="16" bestFit="1" customWidth="1"/>
    <col min="2220" max="2220" width="8.83203125" bestFit="1" customWidth="1"/>
    <col min="2221" max="2221" width="34" bestFit="1" customWidth="1"/>
    <col min="2222" max="2222" width="28.5" bestFit="1" customWidth="1"/>
    <col min="2223" max="2223" width="8.83203125" bestFit="1" customWidth="1"/>
    <col min="2224" max="2224" width="22" bestFit="1" customWidth="1"/>
    <col min="2225" max="2225" width="14.1640625" bestFit="1" customWidth="1"/>
    <col min="2226" max="2226" width="8.83203125" bestFit="1" customWidth="1"/>
    <col min="2227" max="2227" width="32.83203125" bestFit="1" customWidth="1"/>
    <col min="2228" max="2228" width="17.5" bestFit="1" customWidth="1"/>
    <col min="2229" max="2229" width="8.83203125" bestFit="1" customWidth="1"/>
    <col min="2230" max="2230" width="39.33203125" bestFit="1" customWidth="1"/>
    <col min="2231" max="2231" width="16.5" bestFit="1" customWidth="1"/>
    <col min="2232" max="2232" width="8.83203125" bestFit="1" customWidth="1"/>
    <col min="2233" max="2233" width="23.1640625" bestFit="1" customWidth="1"/>
    <col min="2234" max="2234" width="19.6640625" bestFit="1" customWidth="1"/>
    <col min="2235" max="2235" width="8.83203125" bestFit="1" customWidth="1"/>
    <col min="2236" max="2236" width="36.1640625" bestFit="1" customWidth="1"/>
    <col min="2237" max="2237" width="25.6640625" bestFit="1" customWidth="1"/>
    <col min="2238" max="2238" width="8.83203125" bestFit="1" customWidth="1"/>
    <col min="2239" max="2239" width="31.83203125" bestFit="1" customWidth="1"/>
    <col min="2240" max="2240" width="16" bestFit="1" customWidth="1"/>
    <col min="2241" max="2241" width="8.83203125" bestFit="1" customWidth="1"/>
    <col min="2242" max="2242" width="27" bestFit="1" customWidth="1"/>
    <col min="2243" max="2243" width="18.5" bestFit="1" customWidth="1"/>
    <col min="2244" max="2244" width="8.83203125" bestFit="1" customWidth="1"/>
    <col min="2245" max="2245" width="25.5" bestFit="1" customWidth="1"/>
    <col min="2246" max="2246" width="16.6640625" bestFit="1" customWidth="1"/>
    <col min="2247" max="2247" width="8.83203125" bestFit="1" customWidth="1"/>
    <col min="2248" max="2248" width="31" bestFit="1" customWidth="1"/>
    <col min="2249" max="2249" width="17.1640625" bestFit="1" customWidth="1"/>
    <col min="2250" max="2250" width="8.83203125" bestFit="1" customWidth="1"/>
    <col min="2251" max="2251" width="32.83203125" bestFit="1" customWidth="1"/>
    <col min="2252" max="2252" width="19.5" bestFit="1" customWidth="1"/>
    <col min="2253" max="2253" width="8.83203125" bestFit="1" customWidth="1"/>
    <col min="2254" max="2254" width="29.33203125" bestFit="1" customWidth="1"/>
    <col min="2255" max="2255" width="15.83203125" bestFit="1" customWidth="1"/>
    <col min="2256" max="2256" width="8.83203125" bestFit="1" customWidth="1"/>
    <col min="2257" max="2257" width="27.1640625" bestFit="1" customWidth="1"/>
    <col min="2258" max="2258" width="17.5" bestFit="1" customWidth="1"/>
    <col min="2259" max="2259" width="8.83203125" bestFit="1" customWidth="1"/>
    <col min="2260" max="2260" width="28.6640625" bestFit="1" customWidth="1"/>
    <col min="2261" max="2261" width="19.33203125" bestFit="1" customWidth="1"/>
    <col min="2262" max="2262" width="8.83203125" bestFit="1" customWidth="1"/>
    <col min="2263" max="2263" width="25.83203125" bestFit="1" customWidth="1"/>
    <col min="2264" max="2264" width="22.6640625" bestFit="1" customWidth="1"/>
    <col min="2265" max="2265" width="8.83203125" bestFit="1" customWidth="1"/>
    <col min="2266" max="2266" width="27.33203125" bestFit="1" customWidth="1"/>
    <col min="2267" max="2267" width="26" bestFit="1" customWidth="1"/>
    <col min="2268" max="2268" width="8.83203125" bestFit="1" customWidth="1"/>
    <col min="2269" max="2269" width="33.6640625" bestFit="1" customWidth="1"/>
    <col min="2270" max="2270" width="31.83203125" bestFit="1" customWidth="1"/>
    <col min="2271" max="2271" width="8.83203125" bestFit="1" customWidth="1"/>
    <col min="2272" max="2272" width="29.83203125" bestFit="1" customWidth="1"/>
    <col min="2273" max="2273" width="19.33203125" bestFit="1" customWidth="1"/>
    <col min="2274" max="2274" width="8.83203125" bestFit="1" customWidth="1"/>
    <col min="2275" max="2275" width="25.1640625" bestFit="1" customWidth="1"/>
    <col min="2276" max="2276" width="18.33203125" bestFit="1" customWidth="1"/>
    <col min="2277" max="2277" width="8.83203125" bestFit="1" customWidth="1"/>
    <col min="2278" max="2278" width="35.1640625" bestFit="1" customWidth="1"/>
    <col min="2279" max="2279" width="17.5" bestFit="1" customWidth="1"/>
    <col min="2280" max="2280" width="8.83203125" bestFit="1" customWidth="1"/>
    <col min="2281" max="2281" width="17.83203125" bestFit="1" customWidth="1"/>
    <col min="2282" max="2282" width="18.6640625" bestFit="1" customWidth="1"/>
    <col min="2283" max="2283" width="8.83203125" bestFit="1" customWidth="1"/>
    <col min="2284" max="2284" width="28.83203125" bestFit="1" customWidth="1"/>
    <col min="2285" max="2285" width="16" bestFit="1" customWidth="1"/>
    <col min="2286" max="2286" width="8.83203125" bestFit="1" customWidth="1"/>
    <col min="2287" max="2287" width="29" bestFit="1" customWidth="1"/>
    <col min="2288" max="2288" width="13.5" bestFit="1" customWidth="1"/>
    <col min="2289" max="2289" width="8.83203125" bestFit="1" customWidth="1"/>
    <col min="2290" max="2290" width="25" bestFit="1" customWidth="1"/>
    <col min="2291" max="2291" width="16.5" bestFit="1" customWidth="1"/>
    <col min="2292" max="2292" width="8.83203125" bestFit="1" customWidth="1"/>
    <col min="2293" max="2293" width="40.5" bestFit="1" customWidth="1"/>
    <col min="2294" max="2294" width="18.1640625" bestFit="1" customWidth="1"/>
    <col min="2295" max="2295" width="8.83203125" bestFit="1" customWidth="1"/>
    <col min="2296" max="2296" width="28" bestFit="1" customWidth="1"/>
    <col min="2297" max="2297" width="17.5" bestFit="1" customWidth="1"/>
    <col min="2298" max="2298" width="8.83203125" bestFit="1" customWidth="1"/>
    <col min="2299" max="2299" width="36.6640625" bestFit="1" customWidth="1"/>
    <col min="2300" max="2300" width="22.6640625" bestFit="1" customWidth="1"/>
    <col min="2301" max="2301" width="8.83203125" bestFit="1" customWidth="1"/>
    <col min="2302" max="2302" width="32" bestFit="1" customWidth="1"/>
    <col min="2303" max="2303" width="27.6640625" bestFit="1" customWidth="1"/>
    <col min="2304" max="2304" width="8.83203125" bestFit="1" customWidth="1"/>
    <col min="2305" max="2305" width="31.5" bestFit="1" customWidth="1"/>
    <col min="2306" max="2306" width="20.6640625" bestFit="1" customWidth="1"/>
    <col min="2307" max="2307" width="8.83203125" bestFit="1" customWidth="1"/>
    <col min="2308" max="2308" width="22.6640625" bestFit="1" customWidth="1"/>
    <col min="2309" max="2309" width="19.83203125" bestFit="1" customWidth="1"/>
    <col min="2310" max="2310" width="8.83203125" bestFit="1" customWidth="1"/>
    <col min="2311" max="2311" width="33.33203125" bestFit="1" customWidth="1"/>
    <col min="2312" max="2312" width="20.5" bestFit="1" customWidth="1"/>
    <col min="2313" max="2313" width="8.83203125" bestFit="1" customWidth="1"/>
    <col min="2314" max="2314" width="33" bestFit="1" customWidth="1"/>
    <col min="2315" max="2315" width="28" bestFit="1" customWidth="1"/>
    <col min="2316" max="2316" width="8.83203125" bestFit="1" customWidth="1"/>
    <col min="2317" max="2317" width="32.33203125" bestFit="1" customWidth="1"/>
    <col min="2318" max="2318" width="17" bestFit="1" customWidth="1"/>
    <col min="2319" max="2319" width="8.83203125" bestFit="1" customWidth="1"/>
    <col min="2320" max="2320" width="30.83203125" bestFit="1" customWidth="1"/>
    <col min="2321" max="2321" width="24.1640625" bestFit="1" customWidth="1"/>
    <col min="2322" max="2322" width="8.83203125" bestFit="1" customWidth="1"/>
    <col min="2323" max="2323" width="26.6640625" bestFit="1" customWidth="1"/>
    <col min="2324" max="2324" width="18.6640625" bestFit="1" customWidth="1"/>
    <col min="2325" max="2325" width="8.83203125" bestFit="1" customWidth="1"/>
    <col min="2326" max="2326" width="36.6640625" bestFit="1" customWidth="1"/>
    <col min="2327" max="2327" width="15.33203125" bestFit="1" customWidth="1"/>
    <col min="2328" max="2328" width="8.83203125" bestFit="1" customWidth="1"/>
    <col min="2329" max="2329" width="28" bestFit="1" customWidth="1"/>
    <col min="2330" max="2330" width="16.5" bestFit="1" customWidth="1"/>
    <col min="2331" max="2331" width="8.83203125" bestFit="1" customWidth="1"/>
    <col min="2332" max="2332" width="29.83203125" bestFit="1" customWidth="1"/>
    <col min="2333" max="2333" width="17.83203125" bestFit="1" customWidth="1"/>
    <col min="2334" max="2334" width="8.83203125" bestFit="1" customWidth="1"/>
    <col min="2335" max="2335" width="30" bestFit="1" customWidth="1"/>
    <col min="2336" max="2336" width="17.83203125" bestFit="1" customWidth="1"/>
    <col min="2337" max="2337" width="8.83203125" bestFit="1" customWidth="1"/>
    <col min="2338" max="2338" width="27" bestFit="1" customWidth="1"/>
    <col min="2339" max="2339" width="16.33203125" bestFit="1" customWidth="1"/>
    <col min="2340" max="2340" width="8.83203125" bestFit="1" customWidth="1"/>
    <col min="2341" max="2341" width="33.6640625" bestFit="1" customWidth="1"/>
    <col min="2342" max="2342" width="20.5" bestFit="1" customWidth="1"/>
    <col min="2343" max="2343" width="8.83203125" bestFit="1" customWidth="1"/>
    <col min="2344" max="2344" width="31" bestFit="1" customWidth="1"/>
    <col min="2345" max="2345" width="15.33203125" bestFit="1" customWidth="1"/>
    <col min="2346" max="2346" width="8.83203125" bestFit="1" customWidth="1"/>
    <col min="2347" max="2347" width="30.83203125" bestFit="1" customWidth="1"/>
    <col min="2348" max="2348" width="21.1640625" bestFit="1" customWidth="1"/>
    <col min="2349" max="2349" width="8.83203125" bestFit="1" customWidth="1"/>
    <col min="2350" max="2350" width="29.5" bestFit="1" customWidth="1"/>
    <col min="2351" max="2351" width="25" bestFit="1" customWidth="1"/>
    <col min="2352" max="2352" width="8.83203125" bestFit="1" customWidth="1"/>
    <col min="2353" max="2353" width="26" bestFit="1" customWidth="1"/>
    <col min="2354" max="2354" width="15.1640625" bestFit="1" customWidth="1"/>
    <col min="2355" max="2355" width="8.83203125" bestFit="1" customWidth="1"/>
    <col min="2356" max="2356" width="37" bestFit="1" customWidth="1"/>
    <col min="2357" max="2357" width="32" bestFit="1" customWidth="1"/>
    <col min="2358" max="2358" width="8.83203125" bestFit="1" customWidth="1"/>
    <col min="2359" max="2359" width="30.33203125" bestFit="1" customWidth="1"/>
    <col min="2360" max="2360" width="16.83203125" bestFit="1" customWidth="1"/>
    <col min="2361" max="2361" width="8.83203125" bestFit="1" customWidth="1"/>
    <col min="2362" max="2362" width="29.1640625" bestFit="1" customWidth="1"/>
    <col min="2363" max="2363" width="17.1640625" bestFit="1" customWidth="1"/>
    <col min="2364" max="2364" width="8.83203125" bestFit="1" customWidth="1"/>
    <col min="2365" max="2365" width="30.1640625" bestFit="1" customWidth="1"/>
    <col min="2366" max="2366" width="13.6640625" bestFit="1" customWidth="1"/>
    <col min="2367" max="2367" width="8.83203125" bestFit="1" customWidth="1"/>
    <col min="2368" max="2368" width="31.33203125" bestFit="1" customWidth="1"/>
    <col min="2369" max="2369" width="18.6640625" bestFit="1" customWidth="1"/>
    <col min="2370" max="2370" width="8.83203125" bestFit="1" customWidth="1"/>
    <col min="2371" max="2371" width="28" bestFit="1" customWidth="1"/>
    <col min="2372" max="2372" width="17.1640625" bestFit="1" customWidth="1"/>
    <col min="2373" max="2373" width="8.83203125" bestFit="1" customWidth="1"/>
    <col min="2374" max="2374" width="27.33203125" bestFit="1" customWidth="1"/>
    <col min="2375" max="2375" width="29.83203125" bestFit="1" customWidth="1"/>
    <col min="2376" max="2376" width="8.83203125" bestFit="1" customWidth="1"/>
    <col min="2377" max="2377" width="27.6640625" bestFit="1" customWidth="1"/>
    <col min="2378" max="2378" width="28" bestFit="1" customWidth="1"/>
    <col min="2379" max="2379" width="8.83203125" bestFit="1" customWidth="1"/>
    <col min="2380" max="2380" width="32.1640625" bestFit="1" customWidth="1"/>
    <col min="2381" max="2381" width="30.6640625" bestFit="1" customWidth="1"/>
    <col min="2382" max="2382" width="8.83203125" bestFit="1" customWidth="1"/>
    <col min="2383" max="2383" width="22.33203125" bestFit="1" customWidth="1"/>
    <col min="2384" max="2384" width="13.83203125" bestFit="1" customWidth="1"/>
    <col min="2385" max="2385" width="8.83203125" bestFit="1" customWidth="1"/>
    <col min="2386" max="2386" width="35.5" bestFit="1" customWidth="1"/>
    <col min="2387" max="2387" width="15.5" bestFit="1" customWidth="1"/>
    <col min="2388" max="2388" width="8.83203125" bestFit="1" customWidth="1"/>
    <col min="2389" max="2389" width="28.5" bestFit="1" customWidth="1"/>
    <col min="2390" max="2390" width="21.6640625" bestFit="1" customWidth="1"/>
    <col min="2391" max="2391" width="8.83203125" bestFit="1" customWidth="1"/>
    <col min="2392" max="2392" width="26.5" bestFit="1" customWidth="1"/>
    <col min="2393" max="2393" width="29.1640625" bestFit="1" customWidth="1"/>
    <col min="2394" max="2394" width="8.83203125" bestFit="1" customWidth="1"/>
    <col min="2395" max="2395" width="25.6640625" bestFit="1" customWidth="1"/>
    <col min="2396" max="2396" width="17.83203125" bestFit="1" customWidth="1"/>
    <col min="2397" max="2397" width="8.83203125" bestFit="1" customWidth="1"/>
    <col min="2398" max="2398" width="26" bestFit="1" customWidth="1"/>
    <col min="2399" max="2399" width="13.5" bestFit="1" customWidth="1"/>
    <col min="2400" max="2400" width="8.83203125" bestFit="1" customWidth="1"/>
    <col min="2401" max="2401" width="25" bestFit="1" customWidth="1"/>
    <col min="2402" max="2402" width="15.6640625" bestFit="1" customWidth="1"/>
    <col min="2403" max="2403" width="8.83203125" bestFit="1" customWidth="1"/>
    <col min="2404" max="2404" width="29" bestFit="1" customWidth="1"/>
    <col min="2405" max="2405" width="16.83203125" bestFit="1" customWidth="1"/>
    <col min="2406" max="2406" width="8.83203125" bestFit="1" customWidth="1"/>
    <col min="2407" max="2407" width="40" bestFit="1" customWidth="1"/>
    <col min="2408" max="2408" width="32.33203125" bestFit="1" customWidth="1"/>
    <col min="2409" max="2409" width="8.83203125" bestFit="1" customWidth="1"/>
    <col min="2410" max="2410" width="36" bestFit="1" customWidth="1"/>
    <col min="2411" max="2411" width="27.33203125" bestFit="1" customWidth="1"/>
    <col min="2412" max="2412" width="8.83203125" bestFit="1" customWidth="1"/>
    <col min="2413" max="2413" width="30.6640625" bestFit="1" customWidth="1"/>
    <col min="2414" max="2414" width="22" bestFit="1" customWidth="1"/>
    <col min="2415" max="2415" width="8.83203125" bestFit="1" customWidth="1"/>
    <col min="2416" max="2416" width="35.6640625" bestFit="1" customWidth="1"/>
    <col min="2417" max="2417" width="17.83203125" bestFit="1" customWidth="1"/>
    <col min="2418" max="2418" width="8.83203125" bestFit="1" customWidth="1"/>
    <col min="2419" max="2419" width="18.5" bestFit="1" customWidth="1"/>
    <col min="2420" max="2420" width="20" bestFit="1" customWidth="1"/>
    <col min="2421" max="2421" width="8.83203125" bestFit="1" customWidth="1"/>
    <col min="2422" max="2422" width="24.5" bestFit="1" customWidth="1"/>
    <col min="2423" max="2423" width="17.83203125" bestFit="1" customWidth="1"/>
    <col min="2424" max="2424" width="8.83203125" bestFit="1" customWidth="1"/>
    <col min="2425" max="2425" width="26.5" bestFit="1" customWidth="1"/>
    <col min="2426" max="2426" width="29.1640625" bestFit="1" customWidth="1"/>
    <col min="2427" max="2427" width="8.83203125" bestFit="1" customWidth="1"/>
    <col min="2428" max="2428" width="28.83203125" bestFit="1" customWidth="1"/>
    <col min="2429" max="2429" width="21.1640625" bestFit="1" customWidth="1"/>
    <col min="2430" max="2430" width="8.83203125" bestFit="1" customWidth="1"/>
    <col min="2431" max="2431" width="33.83203125" bestFit="1" customWidth="1"/>
    <col min="2432" max="2432" width="14.6640625" bestFit="1" customWidth="1"/>
    <col min="2433" max="2433" width="8.83203125" bestFit="1" customWidth="1"/>
    <col min="2434" max="2434" width="31" bestFit="1" customWidth="1"/>
    <col min="2435" max="2435" width="23.1640625" bestFit="1" customWidth="1"/>
    <col min="2436" max="2436" width="8.83203125" bestFit="1" customWidth="1"/>
    <col min="2437" max="2437" width="28.6640625" bestFit="1" customWidth="1"/>
    <col min="2438" max="2438" width="17" bestFit="1" customWidth="1"/>
    <col min="2439" max="2439" width="8.83203125" bestFit="1" customWidth="1"/>
    <col min="2440" max="2440" width="23.5" bestFit="1" customWidth="1"/>
    <col min="2441" max="2441" width="18" bestFit="1" customWidth="1"/>
    <col min="2442" max="2442" width="8.83203125" bestFit="1" customWidth="1"/>
    <col min="2443" max="2443" width="22.83203125" bestFit="1" customWidth="1"/>
    <col min="2444" max="2444" width="15.33203125" bestFit="1" customWidth="1"/>
    <col min="2445" max="2445" width="8.83203125" bestFit="1" customWidth="1"/>
    <col min="2446" max="2446" width="37.1640625" bestFit="1" customWidth="1"/>
    <col min="2447" max="2447" width="19.6640625" bestFit="1" customWidth="1"/>
    <col min="2448" max="2448" width="8.83203125" bestFit="1" customWidth="1"/>
    <col min="2449" max="2449" width="33.83203125" bestFit="1" customWidth="1"/>
    <col min="2450" max="2450" width="25" bestFit="1" customWidth="1"/>
    <col min="2451" max="2451" width="8.83203125" bestFit="1" customWidth="1"/>
    <col min="2452" max="2452" width="30" bestFit="1" customWidth="1"/>
    <col min="2453" max="2453" width="17.6640625" bestFit="1" customWidth="1"/>
    <col min="2454" max="2454" width="8.83203125" bestFit="1" customWidth="1"/>
    <col min="2455" max="2455" width="25.33203125" bestFit="1" customWidth="1"/>
    <col min="2456" max="2456" width="16.5" bestFit="1" customWidth="1"/>
    <col min="2457" max="2457" width="8.83203125" bestFit="1" customWidth="1"/>
    <col min="2458" max="2458" width="35.5" bestFit="1" customWidth="1"/>
    <col min="2459" max="2459" width="14.6640625" bestFit="1" customWidth="1"/>
    <col min="2460" max="2460" width="8.83203125" bestFit="1" customWidth="1"/>
    <col min="2461" max="2461" width="26.83203125" bestFit="1" customWidth="1"/>
    <col min="2462" max="2462" width="29.5" bestFit="1" customWidth="1"/>
    <col min="2463" max="2463" width="8.83203125" bestFit="1" customWidth="1"/>
    <col min="2464" max="2464" width="28" bestFit="1" customWidth="1"/>
    <col min="2465" max="2465" width="20" bestFit="1" customWidth="1"/>
    <col min="2466" max="2466" width="8.83203125" bestFit="1" customWidth="1"/>
    <col min="2467" max="2467" width="27.1640625" bestFit="1" customWidth="1"/>
    <col min="2468" max="2468" width="20.33203125" bestFit="1" customWidth="1"/>
    <col min="2469" max="2469" width="8.83203125" bestFit="1" customWidth="1"/>
    <col min="2470" max="2470" width="34.33203125" bestFit="1" customWidth="1"/>
    <col min="2471" max="2471" width="12.6640625" bestFit="1" customWidth="1"/>
    <col min="2472" max="2472" width="8.83203125" bestFit="1" customWidth="1"/>
    <col min="2473" max="2473" width="28.5" bestFit="1" customWidth="1"/>
    <col min="2474" max="2474" width="29.33203125" bestFit="1" customWidth="1"/>
    <col min="2475" max="2475" width="8.83203125" bestFit="1" customWidth="1"/>
    <col min="2476" max="2476" width="32" bestFit="1" customWidth="1"/>
    <col min="2477" max="2477" width="16.5" bestFit="1" customWidth="1"/>
    <col min="2478" max="2478" width="8.83203125" bestFit="1" customWidth="1"/>
    <col min="2479" max="2479" width="38" bestFit="1" customWidth="1"/>
    <col min="2480" max="2480" width="18.5" bestFit="1" customWidth="1"/>
    <col min="2481" max="2481" width="8.83203125" bestFit="1" customWidth="1"/>
    <col min="2482" max="2482" width="36" bestFit="1" customWidth="1"/>
    <col min="2483" max="2483" width="31.5" bestFit="1" customWidth="1"/>
    <col min="2484" max="2484" width="8.83203125" bestFit="1" customWidth="1"/>
    <col min="2485" max="2485" width="43.1640625" bestFit="1" customWidth="1"/>
    <col min="2486" max="2486" width="25.1640625" bestFit="1" customWidth="1"/>
    <col min="2487" max="2487" width="8.83203125" bestFit="1" customWidth="1"/>
    <col min="2488" max="2488" width="26.6640625" bestFit="1" customWidth="1"/>
    <col min="2489" max="2489" width="17.6640625" bestFit="1" customWidth="1"/>
    <col min="2490" max="2490" width="8.83203125" bestFit="1" customWidth="1"/>
    <col min="2491" max="2491" width="41.6640625" bestFit="1" customWidth="1"/>
    <col min="2492" max="2492" width="28.5" bestFit="1" customWidth="1"/>
    <col min="2493" max="2493" width="8.83203125" bestFit="1" customWidth="1"/>
    <col min="2494" max="2494" width="34.6640625" bestFit="1" customWidth="1"/>
    <col min="2495" max="2495" width="13.6640625" bestFit="1" customWidth="1"/>
    <col min="2496" max="2496" width="8.83203125" bestFit="1" customWidth="1"/>
    <col min="2497" max="2497" width="30.33203125" bestFit="1" customWidth="1"/>
    <col min="2498" max="2498" width="26.1640625" bestFit="1" customWidth="1"/>
    <col min="2499" max="2499" width="8.83203125" bestFit="1" customWidth="1"/>
    <col min="2500" max="2500" width="30.6640625" bestFit="1" customWidth="1"/>
    <col min="2501" max="2501" width="31" bestFit="1" customWidth="1"/>
    <col min="2502" max="2502" width="8.83203125" bestFit="1" customWidth="1"/>
    <col min="2503" max="2503" width="30" bestFit="1" customWidth="1"/>
    <col min="2504" max="2504" width="30.6640625" bestFit="1" customWidth="1"/>
    <col min="2505" max="2505" width="8.83203125" bestFit="1" customWidth="1"/>
    <col min="2506" max="2506" width="25.6640625" bestFit="1" customWidth="1"/>
    <col min="2507" max="2507" width="26.33203125" bestFit="1" customWidth="1"/>
    <col min="2508" max="2508" width="8.83203125" bestFit="1" customWidth="1"/>
    <col min="2509" max="2509" width="23.83203125" bestFit="1" customWidth="1"/>
    <col min="2510" max="2510" width="14.5" bestFit="1" customWidth="1"/>
    <col min="2511" max="2511" width="8.83203125" bestFit="1" customWidth="1"/>
    <col min="2512" max="2512" width="32.6640625" bestFit="1" customWidth="1"/>
    <col min="2513" max="2513" width="14.5" bestFit="1" customWidth="1"/>
    <col min="2514" max="2514" width="8.83203125" bestFit="1" customWidth="1"/>
    <col min="2515" max="2515" width="30.33203125" bestFit="1" customWidth="1"/>
    <col min="2516" max="2516" width="17.83203125" bestFit="1" customWidth="1"/>
    <col min="2517" max="2517" width="8.83203125" bestFit="1" customWidth="1"/>
    <col min="2518" max="2518" width="24.83203125" bestFit="1" customWidth="1"/>
    <col min="2519" max="2519" width="18.5" bestFit="1" customWidth="1"/>
    <col min="2520" max="2520" width="8.83203125" bestFit="1" customWidth="1"/>
    <col min="2521" max="2521" width="25.6640625" bestFit="1" customWidth="1"/>
    <col min="2522" max="2522" width="19.6640625" bestFit="1" customWidth="1"/>
    <col min="2523" max="2523" width="8.83203125" bestFit="1" customWidth="1"/>
    <col min="2524" max="2524" width="30.33203125" bestFit="1" customWidth="1"/>
    <col min="2525" max="2525" width="30" bestFit="1" customWidth="1"/>
    <col min="2526" max="2526" width="8.83203125" bestFit="1" customWidth="1"/>
    <col min="2527" max="2527" width="36.5" bestFit="1" customWidth="1"/>
    <col min="2528" max="2528" width="20" bestFit="1" customWidth="1"/>
    <col min="2529" max="2529" width="8.83203125" bestFit="1" customWidth="1"/>
    <col min="2530" max="2530" width="37.33203125" bestFit="1" customWidth="1"/>
    <col min="2531" max="2531" width="16" bestFit="1" customWidth="1"/>
    <col min="2532" max="2532" width="8.83203125" bestFit="1" customWidth="1"/>
    <col min="2533" max="2533" width="25.33203125" bestFit="1" customWidth="1"/>
    <col min="2534" max="2534" width="21" bestFit="1" customWidth="1"/>
    <col min="2535" max="2535" width="8.83203125" bestFit="1" customWidth="1"/>
    <col min="2536" max="2536" width="23.1640625" bestFit="1" customWidth="1"/>
    <col min="2537" max="2537" width="16.5" bestFit="1" customWidth="1"/>
    <col min="2538" max="2538" width="8.83203125" bestFit="1" customWidth="1"/>
    <col min="2539" max="2539" width="26" bestFit="1" customWidth="1"/>
    <col min="2540" max="2540" width="28.6640625" bestFit="1" customWidth="1"/>
    <col min="2541" max="2541" width="8.83203125" bestFit="1" customWidth="1"/>
    <col min="2542" max="2542" width="25" bestFit="1" customWidth="1"/>
    <col min="2543" max="2543" width="26.6640625" bestFit="1" customWidth="1"/>
    <col min="2544" max="2544" width="8.83203125" bestFit="1" customWidth="1"/>
    <col min="2545" max="2545" width="28.1640625" bestFit="1" customWidth="1"/>
    <col min="2546" max="2546" width="27.1640625" bestFit="1" customWidth="1"/>
    <col min="2547" max="2547" width="8.83203125" bestFit="1" customWidth="1"/>
    <col min="2548" max="2548" width="33.5" bestFit="1" customWidth="1"/>
    <col min="2549" max="2549" width="15.1640625" bestFit="1" customWidth="1"/>
    <col min="2550" max="2550" width="8.83203125" bestFit="1" customWidth="1"/>
    <col min="2551" max="2551" width="33.83203125" bestFit="1" customWidth="1"/>
    <col min="2552" max="2552" width="28.1640625" bestFit="1" customWidth="1"/>
    <col min="2553" max="2553" width="8.83203125" bestFit="1" customWidth="1"/>
    <col min="2554" max="2554" width="36" bestFit="1" customWidth="1"/>
    <col min="2555" max="2555" width="18.83203125" bestFit="1" customWidth="1"/>
    <col min="2556" max="2556" width="8.83203125" bestFit="1" customWidth="1"/>
    <col min="2557" max="2557" width="33.83203125" bestFit="1" customWidth="1"/>
    <col min="2558" max="2558" width="13.6640625" bestFit="1" customWidth="1"/>
    <col min="2559" max="2559" width="8.83203125" bestFit="1" customWidth="1"/>
    <col min="2560" max="2560" width="30.33203125" bestFit="1" customWidth="1"/>
    <col min="2561" max="2561" width="14.1640625" bestFit="1" customWidth="1"/>
    <col min="2562" max="2562" width="8.83203125" bestFit="1" customWidth="1"/>
    <col min="2563" max="2563" width="34.33203125" bestFit="1" customWidth="1"/>
    <col min="2564" max="2564" width="31" bestFit="1" customWidth="1"/>
    <col min="2565" max="2565" width="8.83203125" bestFit="1" customWidth="1"/>
    <col min="2566" max="2566" width="31.83203125" bestFit="1" customWidth="1"/>
    <col min="2567" max="2567" width="16.33203125" bestFit="1" customWidth="1"/>
    <col min="2568" max="2568" width="8.83203125" bestFit="1" customWidth="1"/>
    <col min="2569" max="2569" width="21.83203125" bestFit="1" customWidth="1"/>
    <col min="2570" max="2570" width="21.1640625" bestFit="1" customWidth="1"/>
    <col min="2571" max="2571" width="8.83203125" bestFit="1" customWidth="1"/>
    <col min="2572" max="2572" width="35.1640625" bestFit="1" customWidth="1"/>
    <col min="2573" max="2573" width="25.83203125" bestFit="1" customWidth="1"/>
    <col min="2574" max="2574" width="8.83203125" bestFit="1" customWidth="1"/>
    <col min="2575" max="2575" width="35.5" bestFit="1" customWidth="1"/>
    <col min="2576" max="2576" width="28.6640625" bestFit="1" customWidth="1"/>
    <col min="2577" max="2577" width="8.83203125" bestFit="1" customWidth="1"/>
    <col min="2578" max="2578" width="36.5" bestFit="1" customWidth="1"/>
    <col min="2579" max="2579" width="16.33203125" bestFit="1" customWidth="1"/>
    <col min="2580" max="2580" width="8.83203125" bestFit="1" customWidth="1"/>
    <col min="2581" max="2581" width="35.33203125" bestFit="1" customWidth="1"/>
    <col min="2582" max="2582" width="12" bestFit="1" customWidth="1"/>
    <col min="2583" max="2583" width="8.83203125" bestFit="1" customWidth="1"/>
    <col min="2584" max="2584" width="30.5" bestFit="1" customWidth="1"/>
    <col min="2585" max="2585" width="28.5" bestFit="1" customWidth="1"/>
    <col min="2586" max="2586" width="8.83203125" bestFit="1" customWidth="1"/>
    <col min="2587" max="2587" width="33.6640625" bestFit="1" customWidth="1"/>
    <col min="2588" max="2588" width="18.5" bestFit="1" customWidth="1"/>
    <col min="2589" max="2589" width="8.83203125" bestFit="1" customWidth="1"/>
    <col min="2590" max="2590" width="26.33203125" bestFit="1" customWidth="1"/>
    <col min="2591" max="2591" width="17.83203125" bestFit="1" customWidth="1"/>
    <col min="2592" max="2592" width="8.83203125" bestFit="1" customWidth="1"/>
    <col min="2593" max="2593" width="24.5" bestFit="1" customWidth="1"/>
    <col min="2594" max="2594" width="23.83203125" bestFit="1" customWidth="1"/>
    <col min="2595" max="2595" width="8.83203125" bestFit="1" customWidth="1"/>
    <col min="2596" max="2596" width="33.33203125" bestFit="1" customWidth="1"/>
    <col min="2597" max="2597" width="28.1640625" bestFit="1" customWidth="1"/>
    <col min="2598" max="2598" width="8.83203125" bestFit="1" customWidth="1"/>
    <col min="2599" max="2599" width="28.6640625" bestFit="1" customWidth="1"/>
    <col min="2600" max="2600" width="18.33203125" bestFit="1" customWidth="1"/>
    <col min="2601" max="2601" width="8.83203125" bestFit="1" customWidth="1"/>
    <col min="2602" max="2602" width="38.5" bestFit="1" customWidth="1"/>
    <col min="2603" max="2603" width="25.1640625" bestFit="1" customWidth="1"/>
    <col min="2604" max="2604" width="8.83203125" bestFit="1" customWidth="1"/>
    <col min="2605" max="2605" width="30.5" bestFit="1" customWidth="1"/>
    <col min="2606" max="2606" width="27.1640625" bestFit="1" customWidth="1"/>
    <col min="2607" max="2607" width="8.83203125" bestFit="1" customWidth="1"/>
    <col min="2608" max="2608" width="31" bestFit="1" customWidth="1"/>
    <col min="2609" max="2609" width="19.33203125" bestFit="1" customWidth="1"/>
    <col min="2610" max="2610" width="8.83203125" bestFit="1" customWidth="1"/>
    <col min="2611" max="2611" width="31.1640625" bestFit="1" customWidth="1"/>
    <col min="2612" max="2612" width="18" bestFit="1" customWidth="1"/>
    <col min="2613" max="2613" width="8.83203125" bestFit="1" customWidth="1"/>
    <col min="2614" max="2614" width="38.33203125" bestFit="1" customWidth="1"/>
    <col min="2615" max="2615" width="19.33203125" bestFit="1" customWidth="1"/>
    <col min="2616" max="2616" width="8.83203125" bestFit="1" customWidth="1"/>
    <col min="2617" max="2617" width="27.1640625" bestFit="1" customWidth="1"/>
    <col min="2618" max="2618" width="13.6640625" bestFit="1" customWidth="1"/>
    <col min="2619" max="2619" width="8.83203125" bestFit="1" customWidth="1"/>
    <col min="2620" max="2620" width="28.83203125" bestFit="1" customWidth="1"/>
    <col min="2621" max="2621" width="27.5" bestFit="1" customWidth="1"/>
    <col min="2622" max="2622" width="8.83203125" bestFit="1" customWidth="1"/>
    <col min="2623" max="2623" width="25.83203125" bestFit="1" customWidth="1"/>
    <col min="2624" max="2624" width="18" bestFit="1" customWidth="1"/>
    <col min="2625" max="2625" width="8.83203125" bestFit="1" customWidth="1"/>
    <col min="2626" max="2626" width="27.83203125" bestFit="1" customWidth="1"/>
    <col min="2627" max="2627" width="19.6640625" bestFit="1" customWidth="1"/>
    <col min="2628" max="2628" width="8.83203125" bestFit="1" customWidth="1"/>
    <col min="2629" max="2629" width="34.33203125" bestFit="1" customWidth="1"/>
    <col min="2630" max="2630" width="25.5" bestFit="1" customWidth="1"/>
    <col min="2631" max="2631" width="8.83203125" bestFit="1" customWidth="1"/>
    <col min="2632" max="2632" width="30.1640625" bestFit="1" customWidth="1"/>
    <col min="2633" max="2633" width="17.6640625" bestFit="1" customWidth="1"/>
    <col min="2634" max="2634" width="8.83203125" bestFit="1" customWidth="1"/>
    <col min="2635" max="2635" width="32.6640625" bestFit="1" customWidth="1"/>
    <col min="2636" max="2636" width="14.6640625" bestFit="1" customWidth="1"/>
    <col min="2637" max="2637" width="8.83203125" bestFit="1" customWidth="1"/>
    <col min="2638" max="2638" width="31.5" bestFit="1" customWidth="1"/>
    <col min="2639" max="2639" width="12.6640625" bestFit="1" customWidth="1"/>
    <col min="2640" max="2640" width="8.83203125" bestFit="1" customWidth="1"/>
    <col min="2641" max="2641" width="33" bestFit="1" customWidth="1"/>
    <col min="2642" max="2642" width="23.5" bestFit="1" customWidth="1"/>
    <col min="2643" max="2643" width="8.83203125" bestFit="1" customWidth="1"/>
    <col min="2644" max="2644" width="32.83203125" bestFit="1" customWidth="1"/>
    <col min="2645" max="2645" width="14.6640625" bestFit="1" customWidth="1"/>
    <col min="2646" max="2646" width="8.83203125" bestFit="1" customWidth="1"/>
    <col min="2647" max="2647" width="30.5" bestFit="1" customWidth="1"/>
    <col min="2648" max="2648" width="17.83203125" bestFit="1" customWidth="1"/>
    <col min="2649" max="2649" width="8.83203125" bestFit="1" customWidth="1"/>
    <col min="2650" max="2650" width="37.6640625" bestFit="1" customWidth="1"/>
    <col min="2651" max="2651" width="22" bestFit="1" customWidth="1"/>
    <col min="2652" max="2652" width="8.83203125" bestFit="1" customWidth="1"/>
    <col min="2653" max="2653" width="26.83203125" bestFit="1" customWidth="1"/>
    <col min="2654" max="2654" width="19.6640625" bestFit="1" customWidth="1"/>
    <col min="2655" max="2655" width="8.83203125" bestFit="1" customWidth="1"/>
    <col min="2656" max="2656" width="26.6640625" bestFit="1" customWidth="1"/>
    <col min="2657" max="2657" width="13.5" bestFit="1" customWidth="1"/>
    <col min="2658" max="2658" width="8.83203125" bestFit="1" customWidth="1"/>
    <col min="2659" max="2659" width="28" bestFit="1" customWidth="1"/>
    <col min="2660" max="2660" width="15.5" bestFit="1" customWidth="1"/>
    <col min="2661" max="2661" width="8.83203125" bestFit="1" customWidth="1"/>
    <col min="2662" max="2662" width="35.83203125" bestFit="1" customWidth="1"/>
    <col min="2663" max="2663" width="14.6640625" bestFit="1" customWidth="1"/>
    <col min="2664" max="2664" width="8.83203125" bestFit="1" customWidth="1"/>
    <col min="2665" max="2665" width="39" bestFit="1" customWidth="1"/>
    <col min="2666" max="2666" width="14.6640625" bestFit="1" customWidth="1"/>
    <col min="2667" max="2667" width="8.83203125" bestFit="1" customWidth="1"/>
    <col min="2668" max="2668" width="22.83203125" bestFit="1" customWidth="1"/>
    <col min="2669" max="2669" width="17" bestFit="1" customWidth="1"/>
    <col min="2670" max="2670" width="8.83203125" bestFit="1" customWidth="1"/>
    <col min="2671" max="2672" width="28.5" bestFit="1" customWidth="1"/>
    <col min="2673" max="2673" width="8.83203125" bestFit="1" customWidth="1"/>
    <col min="2674" max="2674" width="37.5" bestFit="1" customWidth="1"/>
    <col min="2675" max="2675" width="28.1640625" bestFit="1" customWidth="1"/>
    <col min="2676" max="2676" width="8.83203125" bestFit="1" customWidth="1"/>
    <col min="2677" max="2677" width="27" bestFit="1" customWidth="1"/>
    <col min="2678" max="2678" width="29.6640625" bestFit="1" customWidth="1"/>
    <col min="2679" max="2679" width="8.83203125" bestFit="1" customWidth="1"/>
    <col min="2680" max="2680" width="29" bestFit="1" customWidth="1"/>
    <col min="2681" max="2681" width="19.33203125" bestFit="1" customWidth="1"/>
    <col min="2682" max="2682" width="8.83203125" bestFit="1" customWidth="1"/>
    <col min="2683" max="2683" width="24.5" bestFit="1" customWidth="1"/>
    <col min="2684" max="2684" width="14.5" bestFit="1" customWidth="1"/>
    <col min="2685" max="2685" width="8.83203125" bestFit="1" customWidth="1"/>
    <col min="2686" max="2686" width="35.83203125" bestFit="1" customWidth="1"/>
    <col min="2687" max="2687" width="17.83203125" bestFit="1" customWidth="1"/>
    <col min="2688" max="2688" width="8.83203125" bestFit="1" customWidth="1"/>
    <col min="2689" max="2689" width="36.6640625" bestFit="1" customWidth="1"/>
    <col min="2690" max="2690" width="17.83203125" bestFit="1" customWidth="1"/>
    <col min="2691" max="2691" width="8.83203125" bestFit="1" customWidth="1"/>
    <col min="2692" max="2692" width="24.6640625" bestFit="1" customWidth="1"/>
    <col min="2693" max="2693" width="17.1640625" bestFit="1" customWidth="1"/>
    <col min="2694" max="2694" width="8.83203125" bestFit="1" customWidth="1"/>
    <col min="2695" max="2695" width="24.5" bestFit="1" customWidth="1"/>
    <col min="2696" max="2696" width="18.83203125" bestFit="1" customWidth="1"/>
    <col min="2697" max="2697" width="8.83203125" bestFit="1" customWidth="1"/>
    <col min="2698" max="2698" width="32.83203125" bestFit="1" customWidth="1"/>
    <col min="2699" max="2699" width="15.1640625" bestFit="1" customWidth="1"/>
    <col min="2700" max="2700" width="8.83203125" bestFit="1" customWidth="1"/>
    <col min="2701" max="2701" width="27.33203125" bestFit="1" customWidth="1"/>
    <col min="2702" max="2702" width="28" bestFit="1" customWidth="1"/>
    <col min="2703" max="2703" width="8.83203125" bestFit="1" customWidth="1"/>
    <col min="2704" max="2704" width="27.5" bestFit="1" customWidth="1"/>
    <col min="2705" max="2705" width="16.83203125" bestFit="1" customWidth="1"/>
    <col min="2706" max="2706" width="8.83203125" bestFit="1" customWidth="1"/>
    <col min="2707" max="2707" width="26.83203125" bestFit="1" customWidth="1"/>
    <col min="2708" max="2708" width="23.83203125" bestFit="1" customWidth="1"/>
    <col min="2709" max="2709" width="8.83203125" bestFit="1" customWidth="1"/>
    <col min="2710" max="2710" width="37.33203125" bestFit="1" customWidth="1"/>
    <col min="2711" max="2711" width="17.33203125" bestFit="1" customWidth="1"/>
    <col min="2712" max="2712" width="8.83203125" bestFit="1" customWidth="1"/>
    <col min="2713" max="2713" width="29.83203125" bestFit="1" customWidth="1"/>
    <col min="2714" max="2714" width="32.5" bestFit="1" customWidth="1"/>
    <col min="2715" max="2715" width="8.83203125" bestFit="1" customWidth="1"/>
    <col min="2716" max="2716" width="31.83203125" bestFit="1" customWidth="1"/>
    <col min="2717" max="2717" width="15.33203125" bestFit="1" customWidth="1"/>
    <col min="2718" max="2718" width="8.83203125" bestFit="1" customWidth="1"/>
    <col min="2719" max="2719" width="36.6640625" bestFit="1" customWidth="1"/>
    <col min="2720" max="2720" width="16.6640625" bestFit="1" customWidth="1"/>
    <col min="2721" max="2721" width="8.83203125" bestFit="1" customWidth="1"/>
    <col min="2722" max="2722" width="32" bestFit="1" customWidth="1"/>
    <col min="2723" max="2723" width="26.83203125" bestFit="1" customWidth="1"/>
    <col min="2724" max="2724" width="8.83203125" bestFit="1" customWidth="1"/>
    <col min="2725" max="2725" width="28" bestFit="1" customWidth="1"/>
    <col min="2726" max="2726" width="16" bestFit="1" customWidth="1"/>
    <col min="2727" max="2727" width="8.83203125" bestFit="1" customWidth="1"/>
    <col min="2728" max="2728" width="32.6640625" bestFit="1" customWidth="1"/>
    <col min="2729" max="2729" width="25.83203125" bestFit="1" customWidth="1"/>
    <col min="2730" max="2730" width="8.83203125" bestFit="1" customWidth="1"/>
    <col min="2731" max="2731" width="30" bestFit="1" customWidth="1"/>
    <col min="2732" max="2732" width="15.5" bestFit="1" customWidth="1"/>
    <col min="2733" max="2733" width="8.83203125" bestFit="1" customWidth="1"/>
    <col min="2734" max="2734" width="29.6640625" bestFit="1" customWidth="1"/>
    <col min="2735" max="2735" width="24.33203125" bestFit="1" customWidth="1"/>
    <col min="2736" max="2736" width="8.83203125" bestFit="1" customWidth="1"/>
    <col min="2737" max="2737" width="31.33203125" bestFit="1" customWidth="1"/>
    <col min="2738" max="2738" width="19.6640625" bestFit="1" customWidth="1"/>
    <col min="2739" max="2739" width="8.83203125" bestFit="1" customWidth="1"/>
    <col min="2740" max="2740" width="32.5" bestFit="1" customWidth="1"/>
    <col min="2741" max="2741" width="18.5" bestFit="1" customWidth="1"/>
    <col min="2742" max="2742" width="8.83203125" bestFit="1" customWidth="1"/>
    <col min="2743" max="2743" width="32.33203125" bestFit="1" customWidth="1"/>
    <col min="2744" max="2744" width="29.83203125" bestFit="1" customWidth="1"/>
    <col min="2745" max="2745" width="8.83203125" bestFit="1" customWidth="1"/>
    <col min="2746" max="2746" width="33.33203125" bestFit="1" customWidth="1"/>
    <col min="2747" max="2747" width="15.83203125" bestFit="1" customWidth="1"/>
    <col min="2748" max="2748" width="8.83203125" bestFit="1" customWidth="1"/>
    <col min="2749" max="2749" width="38.1640625" bestFit="1" customWidth="1"/>
    <col min="2750" max="2750" width="16.6640625" bestFit="1" customWidth="1"/>
    <col min="2751" max="2751" width="8.83203125" bestFit="1" customWidth="1"/>
    <col min="2752" max="2752" width="22.6640625" bestFit="1" customWidth="1"/>
    <col min="2753" max="2753" width="14.33203125" bestFit="1" customWidth="1"/>
    <col min="2754" max="2754" width="8.83203125" bestFit="1" customWidth="1"/>
    <col min="2755" max="2755" width="23.83203125" bestFit="1" customWidth="1"/>
    <col min="2756" max="2756" width="18.6640625" bestFit="1" customWidth="1"/>
    <col min="2757" max="2757" width="8.83203125" bestFit="1" customWidth="1"/>
    <col min="2758" max="2758" width="27.5" bestFit="1" customWidth="1"/>
    <col min="2759" max="2759" width="11.83203125" bestFit="1" customWidth="1"/>
    <col min="2760" max="2760" width="8.83203125" bestFit="1" customWidth="1"/>
    <col min="2761" max="2761" width="24.83203125" bestFit="1" customWidth="1"/>
    <col min="2762" max="2762" width="27.5" bestFit="1" customWidth="1"/>
    <col min="2763" max="2763" width="8.83203125" bestFit="1" customWidth="1"/>
    <col min="2764" max="2764" width="31.83203125" bestFit="1" customWidth="1"/>
    <col min="2765" max="2765" width="17.83203125" bestFit="1" customWidth="1"/>
    <col min="2766" max="2766" width="8.83203125" bestFit="1" customWidth="1"/>
    <col min="2767" max="2767" width="28.1640625" bestFit="1" customWidth="1"/>
    <col min="2768" max="2768" width="17.1640625" bestFit="1" customWidth="1"/>
    <col min="2769" max="2769" width="8.83203125" bestFit="1" customWidth="1"/>
    <col min="2770" max="2770" width="24" bestFit="1" customWidth="1"/>
    <col min="2771" max="2771" width="18" bestFit="1" customWidth="1"/>
    <col min="2772" max="2772" width="8.83203125" bestFit="1" customWidth="1"/>
    <col min="2773" max="2773" width="30" bestFit="1" customWidth="1"/>
    <col min="2774" max="2774" width="15" bestFit="1" customWidth="1"/>
    <col min="2775" max="2775" width="8.83203125" bestFit="1" customWidth="1"/>
    <col min="2776" max="2776" width="36.6640625" bestFit="1" customWidth="1"/>
    <col min="2777" max="2777" width="32.33203125" bestFit="1" customWidth="1"/>
    <col min="2778" max="2778" width="8.83203125" bestFit="1" customWidth="1"/>
    <col min="2779" max="2779" width="28" bestFit="1" customWidth="1"/>
    <col min="2780" max="2780" width="17" bestFit="1" customWidth="1"/>
    <col min="2781" max="2781" width="8.83203125" bestFit="1" customWidth="1"/>
    <col min="2782" max="2782" width="26.83203125" bestFit="1" customWidth="1"/>
    <col min="2783" max="2783" width="18" bestFit="1" customWidth="1"/>
    <col min="2784" max="2784" width="8.83203125" bestFit="1" customWidth="1"/>
    <col min="2785" max="2785" width="31" bestFit="1" customWidth="1"/>
    <col min="2786" max="2786" width="18.1640625" bestFit="1" customWidth="1"/>
    <col min="2787" max="2787" width="8.83203125" bestFit="1" customWidth="1"/>
    <col min="2788" max="2788" width="22.83203125" bestFit="1" customWidth="1"/>
    <col min="2789" max="2789" width="17.33203125" bestFit="1" customWidth="1"/>
    <col min="2790" max="2790" width="8.83203125" bestFit="1" customWidth="1"/>
    <col min="2791" max="2791" width="31.33203125" bestFit="1" customWidth="1"/>
    <col min="2792" max="2792" width="28.5" bestFit="1" customWidth="1"/>
    <col min="2793" max="2793" width="8.83203125" bestFit="1" customWidth="1"/>
    <col min="2794" max="2794" width="33.83203125" bestFit="1" customWidth="1"/>
    <col min="2795" max="2795" width="27.1640625" bestFit="1" customWidth="1"/>
    <col min="2796" max="2796" width="8.83203125" bestFit="1" customWidth="1"/>
    <col min="2797" max="2797" width="32.33203125" bestFit="1" customWidth="1"/>
    <col min="2798" max="2798" width="26" bestFit="1" customWidth="1"/>
    <col min="2799" max="2799" width="8.83203125" bestFit="1" customWidth="1"/>
    <col min="2800" max="2800" width="26.33203125" bestFit="1" customWidth="1"/>
    <col min="2801" max="2801" width="18.6640625" bestFit="1" customWidth="1"/>
    <col min="2802" max="2802" width="8.83203125" bestFit="1" customWidth="1"/>
    <col min="2803" max="2803" width="25.5" bestFit="1" customWidth="1"/>
    <col min="2804" max="2804" width="28.1640625" bestFit="1" customWidth="1"/>
    <col min="2805" max="2805" width="8.83203125" bestFit="1" customWidth="1"/>
    <col min="2806" max="2806" width="34.6640625" bestFit="1" customWidth="1"/>
    <col min="2807" max="2807" width="31.5" bestFit="1" customWidth="1"/>
    <col min="2808" max="2808" width="8.83203125" bestFit="1" customWidth="1"/>
    <col min="2809" max="2809" width="28.83203125" bestFit="1" customWidth="1"/>
    <col min="2810" max="2810" width="14.1640625" bestFit="1" customWidth="1"/>
    <col min="2811" max="2811" width="8.83203125" bestFit="1" customWidth="1"/>
    <col min="2812" max="2812" width="26.1640625" bestFit="1" customWidth="1"/>
    <col min="2813" max="2813" width="28.83203125" bestFit="1" customWidth="1"/>
    <col min="2814" max="2814" width="8.83203125" bestFit="1" customWidth="1"/>
    <col min="2815" max="2815" width="23.83203125" bestFit="1" customWidth="1"/>
    <col min="2816" max="2816" width="12.83203125" bestFit="1" customWidth="1"/>
    <col min="2817" max="2817" width="8.83203125" bestFit="1" customWidth="1"/>
    <col min="2818" max="2818" width="40.5" bestFit="1" customWidth="1"/>
    <col min="2819" max="2819" width="33" bestFit="1" customWidth="1"/>
    <col min="2820" max="2820" width="8.83203125" bestFit="1" customWidth="1"/>
    <col min="2821" max="2821" width="23.33203125" bestFit="1" customWidth="1"/>
    <col min="2822" max="2822" width="15.5" bestFit="1" customWidth="1"/>
    <col min="2823" max="2823" width="8.83203125" bestFit="1" customWidth="1"/>
    <col min="2824" max="2824" width="29.83203125" bestFit="1" customWidth="1"/>
    <col min="2825" max="2825" width="15.33203125" bestFit="1" customWidth="1"/>
    <col min="2826" max="2826" width="8.83203125" bestFit="1" customWidth="1"/>
    <col min="2827" max="2827" width="24.83203125" bestFit="1" customWidth="1"/>
    <col min="2828" max="2828" width="12.83203125" bestFit="1" customWidth="1"/>
    <col min="2829" max="2829" width="8.83203125" bestFit="1" customWidth="1"/>
    <col min="2830" max="2831" width="32.6640625" bestFit="1" customWidth="1"/>
    <col min="2832" max="2832" width="8.83203125" bestFit="1" customWidth="1"/>
    <col min="2833" max="2833" width="30.6640625" bestFit="1" customWidth="1"/>
    <col min="2834" max="2834" width="14.33203125" bestFit="1" customWidth="1"/>
    <col min="2835" max="2835" width="8.83203125" bestFit="1" customWidth="1"/>
    <col min="2836" max="2836" width="32.1640625" bestFit="1" customWidth="1"/>
    <col min="2837" max="2837" width="30.33203125" bestFit="1" customWidth="1"/>
    <col min="2838" max="2838" width="8.83203125" bestFit="1" customWidth="1"/>
    <col min="2839" max="2839" width="35.6640625" bestFit="1" customWidth="1"/>
    <col min="2840" max="2840" width="27" bestFit="1" customWidth="1"/>
    <col min="2841" max="2841" width="8.83203125" bestFit="1" customWidth="1"/>
    <col min="2842" max="2842" width="31.33203125" bestFit="1" customWidth="1"/>
    <col min="2843" max="2843" width="17" bestFit="1" customWidth="1"/>
    <col min="2844" max="2844" width="8.83203125" bestFit="1" customWidth="1"/>
    <col min="2845" max="2845" width="24.6640625" bestFit="1" customWidth="1"/>
    <col min="2846" max="2846" width="14.1640625" bestFit="1" customWidth="1"/>
    <col min="2847" max="2847" width="8.83203125" bestFit="1" customWidth="1"/>
    <col min="2848" max="2848" width="34.83203125" bestFit="1" customWidth="1"/>
    <col min="2849" max="2849" width="14.6640625" bestFit="1" customWidth="1"/>
    <col min="2850" max="2850" width="8.83203125" bestFit="1" customWidth="1"/>
    <col min="2851" max="2851" width="33.5" bestFit="1" customWidth="1"/>
    <col min="2852" max="2852" width="30.1640625" bestFit="1" customWidth="1"/>
    <col min="2853" max="2853" width="8.83203125" bestFit="1" customWidth="1"/>
    <col min="2854" max="2854" width="25.6640625" bestFit="1" customWidth="1"/>
    <col min="2855" max="2855" width="16" bestFit="1" customWidth="1"/>
    <col min="2856" max="2856" width="8.83203125" bestFit="1" customWidth="1"/>
    <col min="2857" max="2857" width="22.5" bestFit="1" customWidth="1"/>
    <col min="2858" max="2858" width="20.5" bestFit="1" customWidth="1"/>
    <col min="2859" max="2859" width="8.83203125" bestFit="1" customWidth="1"/>
    <col min="2860" max="2860" width="36.6640625" bestFit="1" customWidth="1"/>
    <col min="2861" max="2861" width="13.5" bestFit="1" customWidth="1"/>
    <col min="2862" max="2862" width="8.83203125" bestFit="1" customWidth="1"/>
    <col min="2863" max="2863" width="30.83203125" bestFit="1" customWidth="1"/>
    <col min="2864" max="2864" width="29.1640625" bestFit="1" customWidth="1"/>
    <col min="2865" max="2865" width="8.83203125" bestFit="1" customWidth="1"/>
    <col min="2866" max="2866" width="36.6640625" bestFit="1" customWidth="1"/>
    <col min="2867" max="2867" width="16.5" bestFit="1" customWidth="1"/>
    <col min="2868" max="2868" width="8.83203125" bestFit="1" customWidth="1"/>
    <col min="2869" max="2869" width="32.83203125" bestFit="1" customWidth="1"/>
    <col min="2870" max="2870" width="13.5" bestFit="1" customWidth="1"/>
    <col min="2871" max="2871" width="8.83203125" bestFit="1" customWidth="1"/>
    <col min="2872" max="2872" width="29.1640625" bestFit="1" customWidth="1"/>
    <col min="2873" max="2873" width="28.5" bestFit="1" customWidth="1"/>
    <col min="2874" max="2874" width="8.83203125" bestFit="1" customWidth="1"/>
    <col min="2875" max="2875" width="34.83203125" bestFit="1" customWidth="1"/>
    <col min="2876" max="2876" width="26" bestFit="1" customWidth="1"/>
    <col min="2877" max="2877" width="8.83203125" bestFit="1" customWidth="1"/>
    <col min="2878" max="2878" width="24" bestFit="1" customWidth="1"/>
    <col min="2879" max="2879" width="17.83203125" bestFit="1" customWidth="1"/>
    <col min="2880" max="2880" width="8.83203125" bestFit="1" customWidth="1"/>
    <col min="2881" max="2881" width="29.5" bestFit="1" customWidth="1"/>
    <col min="2882" max="2882" width="18" bestFit="1" customWidth="1"/>
    <col min="2883" max="2883" width="8.83203125" bestFit="1" customWidth="1"/>
    <col min="2884" max="2884" width="33.6640625" bestFit="1" customWidth="1"/>
    <col min="2885" max="2885" width="24.1640625" bestFit="1" customWidth="1"/>
    <col min="2886" max="2886" width="8.83203125" bestFit="1" customWidth="1"/>
    <col min="2887" max="2887" width="26.1640625" bestFit="1" customWidth="1"/>
    <col min="2888" max="2888" width="28.83203125" bestFit="1" customWidth="1"/>
    <col min="2889" max="2889" width="8.83203125" bestFit="1" customWidth="1"/>
    <col min="2890" max="2890" width="23.33203125" bestFit="1" customWidth="1"/>
    <col min="2891" max="2891" width="22.5" bestFit="1" customWidth="1"/>
    <col min="2892" max="2892" width="8.83203125" bestFit="1" customWidth="1"/>
    <col min="2893" max="2893" width="32.33203125" bestFit="1" customWidth="1"/>
    <col min="2894" max="2894" width="26" bestFit="1" customWidth="1"/>
    <col min="2895" max="2895" width="8.83203125" bestFit="1" customWidth="1"/>
    <col min="2896" max="2896" width="24.5" bestFit="1" customWidth="1"/>
    <col min="2897" max="2897" width="15.33203125" bestFit="1" customWidth="1"/>
    <col min="2898" max="2898" width="8.83203125" bestFit="1" customWidth="1"/>
    <col min="2899" max="2899" width="31.33203125" bestFit="1" customWidth="1"/>
    <col min="2900" max="2900" width="18.5" bestFit="1" customWidth="1"/>
    <col min="2901" max="2901" width="8.83203125" bestFit="1" customWidth="1"/>
    <col min="2902" max="2902" width="30.83203125" bestFit="1" customWidth="1"/>
    <col min="2903" max="2903" width="19.83203125" bestFit="1" customWidth="1"/>
    <col min="2904" max="2904" width="8.83203125" bestFit="1" customWidth="1"/>
    <col min="2905" max="2905" width="50.33203125" bestFit="1" customWidth="1"/>
    <col min="2906" max="2906" width="19.1640625" bestFit="1" customWidth="1"/>
    <col min="2907" max="2907" width="8.83203125" bestFit="1" customWidth="1"/>
    <col min="2908" max="2908" width="24.83203125" bestFit="1" customWidth="1"/>
    <col min="2909" max="2909" width="14.83203125" bestFit="1" customWidth="1"/>
    <col min="2910" max="2910" width="8.83203125" bestFit="1" customWidth="1"/>
    <col min="2911" max="2911" width="35" bestFit="1" customWidth="1"/>
    <col min="2912" max="2912" width="17.83203125" bestFit="1" customWidth="1"/>
    <col min="2913" max="2913" width="8.83203125" bestFit="1" customWidth="1"/>
    <col min="2914" max="2914" width="24" bestFit="1" customWidth="1"/>
    <col min="2915" max="2915" width="19.5" bestFit="1" customWidth="1"/>
    <col min="2916" max="2916" width="8.83203125" bestFit="1" customWidth="1"/>
    <col min="2917" max="2917" width="34.6640625" bestFit="1" customWidth="1"/>
    <col min="2918" max="2918" width="28.83203125" bestFit="1" customWidth="1"/>
    <col min="2919" max="2919" width="8.83203125" bestFit="1" customWidth="1"/>
    <col min="2920" max="2920" width="32.1640625" bestFit="1" customWidth="1"/>
    <col min="2921" max="2921" width="28.1640625" bestFit="1" customWidth="1"/>
    <col min="2922" max="2922" width="8.83203125" bestFit="1" customWidth="1"/>
    <col min="2923" max="2923" width="31.33203125" bestFit="1" customWidth="1"/>
    <col min="2924" max="2924" width="28.83203125" bestFit="1" customWidth="1"/>
    <col min="2925" max="2925" width="8.83203125" bestFit="1" customWidth="1"/>
    <col min="2926" max="2926" width="29" bestFit="1" customWidth="1"/>
    <col min="2927" max="2927" width="16" bestFit="1" customWidth="1"/>
    <col min="2928" max="2928" width="8.83203125" bestFit="1" customWidth="1"/>
    <col min="2929" max="2929" width="40.83203125" bestFit="1" customWidth="1"/>
    <col min="2930" max="2930" width="31.5" bestFit="1" customWidth="1"/>
    <col min="2931" max="2931" width="8.83203125" bestFit="1" customWidth="1"/>
    <col min="2932" max="2932" width="30.5" bestFit="1" customWidth="1"/>
    <col min="2933" max="2933" width="18" bestFit="1" customWidth="1"/>
    <col min="2934" max="2934" width="8.83203125" bestFit="1" customWidth="1"/>
    <col min="2935" max="2935" width="32.6640625" bestFit="1" customWidth="1"/>
    <col min="2936" max="2936" width="30.1640625" bestFit="1" customWidth="1"/>
    <col min="2937" max="2937" width="8.83203125" bestFit="1" customWidth="1"/>
    <col min="2938" max="2938" width="32.5" bestFit="1" customWidth="1"/>
    <col min="2939" max="2939" width="29.5" bestFit="1" customWidth="1"/>
    <col min="2940" max="2940" width="8.83203125" bestFit="1" customWidth="1"/>
    <col min="2941" max="2941" width="32.5" bestFit="1" customWidth="1"/>
    <col min="2942" max="2942" width="16.83203125" bestFit="1" customWidth="1"/>
    <col min="2943" max="2943" width="8.83203125" bestFit="1" customWidth="1"/>
    <col min="2944" max="2944" width="26.6640625" bestFit="1" customWidth="1"/>
    <col min="2945" max="2945" width="14.33203125" bestFit="1" customWidth="1"/>
    <col min="2946" max="2946" width="8.83203125" bestFit="1" customWidth="1"/>
    <col min="2947" max="2947" width="29.1640625" bestFit="1" customWidth="1"/>
    <col min="2948" max="2948" width="19.5" bestFit="1" customWidth="1"/>
    <col min="2949" max="2949" width="8.83203125" bestFit="1" customWidth="1"/>
    <col min="2950" max="2950" width="28.33203125" bestFit="1" customWidth="1"/>
    <col min="2951" max="2951" width="16" bestFit="1" customWidth="1"/>
    <col min="2952" max="2952" width="8.83203125" bestFit="1" customWidth="1"/>
    <col min="2953" max="2953" width="37.33203125" bestFit="1" customWidth="1"/>
    <col min="2954" max="2954" width="18.6640625" bestFit="1" customWidth="1"/>
    <col min="2955" max="2955" width="8.83203125" bestFit="1" customWidth="1"/>
    <col min="2956" max="2956" width="21.83203125" bestFit="1" customWidth="1"/>
    <col min="2957" max="2957" width="16" bestFit="1" customWidth="1"/>
    <col min="2958" max="2958" width="8.83203125" bestFit="1" customWidth="1"/>
    <col min="2959" max="2959" width="34.33203125" bestFit="1" customWidth="1"/>
    <col min="2960" max="2960" width="32.33203125" bestFit="1" customWidth="1"/>
    <col min="2961" max="2961" width="8.83203125" bestFit="1" customWidth="1"/>
    <col min="2962" max="2962" width="31.33203125" bestFit="1" customWidth="1"/>
    <col min="2963" max="2963" width="17.1640625" bestFit="1" customWidth="1"/>
    <col min="2964" max="2964" width="8.83203125" bestFit="1" customWidth="1"/>
    <col min="2965" max="2965" width="33.33203125" bestFit="1" customWidth="1"/>
    <col min="2966" max="2966" width="29.83203125" bestFit="1" customWidth="1"/>
    <col min="2967" max="2967" width="8.83203125" bestFit="1" customWidth="1"/>
    <col min="2968" max="2968" width="25.83203125" bestFit="1" customWidth="1"/>
    <col min="2969" max="2969" width="17.6640625" bestFit="1" customWidth="1"/>
    <col min="2970" max="2970" width="8.83203125" bestFit="1" customWidth="1"/>
    <col min="2971" max="2971" width="33.5" bestFit="1" customWidth="1"/>
    <col min="2972" max="2972" width="17" bestFit="1" customWidth="1"/>
    <col min="2973" max="2973" width="8.83203125" bestFit="1" customWidth="1"/>
    <col min="2974" max="2974" width="27.1640625" bestFit="1" customWidth="1"/>
    <col min="2975" max="2975" width="15.83203125" bestFit="1" customWidth="1"/>
    <col min="2976" max="2976" width="8.83203125" bestFit="1" customWidth="1"/>
    <col min="2977" max="2977" width="24.6640625" bestFit="1" customWidth="1"/>
    <col min="2978" max="2978" width="15.1640625" bestFit="1" customWidth="1"/>
    <col min="2979" max="2979" width="8.83203125" bestFit="1" customWidth="1"/>
    <col min="2980" max="2980" width="33" bestFit="1" customWidth="1"/>
    <col min="2981" max="2981" width="19.1640625" bestFit="1" customWidth="1"/>
    <col min="2982" max="2982" width="8.83203125" bestFit="1" customWidth="1"/>
    <col min="2983" max="2983" width="32.5" bestFit="1" customWidth="1"/>
    <col min="2984" max="2984" width="23.33203125" bestFit="1" customWidth="1"/>
    <col min="2985" max="2985" width="8.83203125" bestFit="1" customWidth="1"/>
    <col min="2986" max="2986" width="29.6640625" bestFit="1" customWidth="1"/>
    <col min="2987" max="2987" width="21.6640625" bestFit="1" customWidth="1"/>
    <col min="2988" max="2988" width="8.83203125" bestFit="1" customWidth="1"/>
    <col min="2989" max="2989" width="37" bestFit="1" customWidth="1"/>
    <col min="2990" max="2990" width="14" bestFit="1" customWidth="1"/>
    <col min="2991" max="2991" width="8.83203125" bestFit="1" customWidth="1"/>
    <col min="2992" max="2992" width="28.83203125" bestFit="1" customWidth="1"/>
    <col min="2993" max="2993" width="12.1640625" bestFit="1" customWidth="1"/>
    <col min="2994" max="2994" width="8.83203125" bestFit="1" customWidth="1"/>
    <col min="2995" max="2995" width="32.6640625" bestFit="1" customWidth="1"/>
    <col min="2996" max="2996" width="28.6640625" bestFit="1" customWidth="1"/>
    <col min="2997" max="2997" width="8.83203125" bestFit="1" customWidth="1"/>
    <col min="2998" max="2998" width="28.33203125" bestFit="1" customWidth="1"/>
    <col min="2999" max="2999" width="31" bestFit="1" customWidth="1"/>
    <col min="3000" max="3000" width="8.83203125" bestFit="1" customWidth="1"/>
    <col min="3001" max="3001" width="10.83203125" bestFit="1" customWidth="1"/>
    <col min="3002" max="3002" width="37.6640625" bestFit="1" customWidth="1"/>
    <col min="3003" max="3003" width="19.5" bestFit="1" customWidth="1"/>
    <col min="3004" max="3004" width="8.83203125" bestFit="1" customWidth="1"/>
    <col min="3005" max="3005" width="31.5" bestFit="1" customWidth="1"/>
    <col min="3006" max="3006" width="34.1640625" bestFit="1" customWidth="1"/>
    <col min="3007" max="3007" width="15.83203125" bestFit="1" customWidth="1"/>
    <col min="3008" max="3008" width="8.83203125" bestFit="1" customWidth="1"/>
    <col min="3009" max="3009" width="29.33203125" bestFit="1" customWidth="1"/>
    <col min="3010" max="3010" width="32" bestFit="1" customWidth="1"/>
    <col min="3011" max="3011" width="17.5" bestFit="1" customWidth="1"/>
    <col min="3012" max="3012" width="8.83203125" bestFit="1" customWidth="1"/>
    <col min="3013" max="3013" width="30.83203125" bestFit="1" customWidth="1"/>
    <col min="3014" max="3014" width="33.5" bestFit="1" customWidth="1"/>
    <col min="3015" max="3015" width="19.33203125" bestFit="1" customWidth="1"/>
    <col min="3016" max="3016" width="8.83203125" bestFit="1" customWidth="1"/>
    <col min="3017" max="3017" width="28" bestFit="1" customWidth="1"/>
    <col min="3018" max="3018" width="30.6640625" bestFit="1" customWidth="1"/>
    <col min="3019" max="3019" width="22.6640625" bestFit="1" customWidth="1"/>
    <col min="3020" max="3020" width="8.83203125" bestFit="1" customWidth="1"/>
    <col min="3021" max="3021" width="29.5" bestFit="1" customWidth="1"/>
    <col min="3022" max="3022" width="32.1640625" bestFit="1" customWidth="1"/>
    <col min="3023" max="3023" width="26" bestFit="1" customWidth="1"/>
    <col min="3024" max="3024" width="8.83203125" bestFit="1" customWidth="1"/>
    <col min="3025" max="3025" width="35.83203125" bestFit="1" customWidth="1"/>
    <col min="3026" max="3026" width="38.5" bestFit="1" customWidth="1"/>
    <col min="3027" max="3027" width="31.83203125" bestFit="1" customWidth="1"/>
    <col min="3028" max="3028" width="8.83203125" bestFit="1" customWidth="1"/>
    <col min="3029" max="3029" width="32" bestFit="1" customWidth="1"/>
    <col min="3030" max="3030" width="34.6640625" bestFit="1" customWidth="1"/>
    <col min="3031" max="3031" width="19.33203125" bestFit="1" customWidth="1"/>
    <col min="3032" max="3032" width="8.83203125" bestFit="1" customWidth="1"/>
    <col min="3033" max="3033" width="27.33203125" bestFit="1" customWidth="1"/>
    <col min="3034" max="3034" width="30" bestFit="1" customWidth="1"/>
    <col min="3035" max="3035" width="18.33203125" bestFit="1" customWidth="1"/>
    <col min="3036" max="3036" width="8.83203125" bestFit="1" customWidth="1"/>
    <col min="3037" max="3037" width="37.33203125" bestFit="1" customWidth="1"/>
    <col min="3038" max="3038" width="40" bestFit="1" customWidth="1"/>
    <col min="3039" max="3039" width="17.5" bestFit="1" customWidth="1"/>
    <col min="3040" max="3040" width="8.83203125" bestFit="1" customWidth="1"/>
    <col min="3041" max="3041" width="20" bestFit="1" customWidth="1"/>
    <col min="3042" max="3042" width="22.6640625" bestFit="1" customWidth="1"/>
    <col min="3043" max="3043" width="18.6640625" bestFit="1" customWidth="1"/>
    <col min="3044" max="3044" width="8.83203125" bestFit="1" customWidth="1"/>
    <col min="3045" max="3045" width="31" bestFit="1" customWidth="1"/>
    <col min="3046" max="3046" width="33.6640625" bestFit="1" customWidth="1"/>
    <col min="3047" max="3047" width="16" bestFit="1" customWidth="1"/>
    <col min="3048" max="3048" width="8.83203125" bestFit="1" customWidth="1"/>
    <col min="3049" max="3049" width="31.1640625" bestFit="1" customWidth="1"/>
    <col min="3050" max="3050" width="33.83203125" bestFit="1" customWidth="1"/>
    <col min="3051" max="3051" width="13.5" bestFit="1" customWidth="1"/>
    <col min="3052" max="3052" width="8.83203125" bestFit="1" customWidth="1"/>
    <col min="3053" max="3053" width="27.1640625" bestFit="1" customWidth="1"/>
    <col min="3054" max="3054" width="29.83203125" bestFit="1" customWidth="1"/>
    <col min="3055" max="3055" width="16.5" bestFit="1" customWidth="1"/>
    <col min="3056" max="3056" width="8.83203125" bestFit="1" customWidth="1"/>
    <col min="3057" max="3057" width="42.6640625" bestFit="1" customWidth="1"/>
    <col min="3058" max="3058" width="45.33203125" bestFit="1" customWidth="1"/>
    <col min="3059" max="3059" width="18.1640625" bestFit="1" customWidth="1"/>
    <col min="3060" max="3060" width="8.83203125" bestFit="1" customWidth="1"/>
    <col min="3061" max="3061" width="30.1640625" bestFit="1" customWidth="1"/>
    <col min="3062" max="3062" width="32.83203125" bestFit="1" customWidth="1"/>
    <col min="3063" max="3063" width="17.5" bestFit="1" customWidth="1"/>
    <col min="3064" max="3064" width="8.83203125" bestFit="1" customWidth="1"/>
    <col min="3065" max="3065" width="38.83203125" bestFit="1" customWidth="1"/>
    <col min="3066" max="3066" width="41.5" bestFit="1" customWidth="1"/>
    <col min="3067" max="3067" width="22.6640625" bestFit="1" customWidth="1"/>
    <col min="3068" max="3068" width="8.83203125" bestFit="1" customWidth="1"/>
    <col min="3069" max="3069" width="34.1640625" bestFit="1" customWidth="1"/>
    <col min="3070" max="3070" width="36.6640625" bestFit="1" customWidth="1"/>
    <col min="3071" max="3071" width="27.6640625" bestFit="1" customWidth="1"/>
    <col min="3072" max="3072" width="8.83203125" bestFit="1" customWidth="1"/>
    <col min="3073" max="3073" width="33.6640625" bestFit="1" customWidth="1"/>
    <col min="3074" max="3074" width="36.33203125" bestFit="1" customWidth="1"/>
    <col min="3075" max="3075" width="20.6640625" bestFit="1" customWidth="1"/>
    <col min="3076" max="3076" width="8.83203125" bestFit="1" customWidth="1"/>
    <col min="3077" max="3077" width="24.83203125" bestFit="1" customWidth="1"/>
    <col min="3078" max="3078" width="27.5" bestFit="1" customWidth="1"/>
    <col min="3079" max="3079" width="19.83203125" bestFit="1" customWidth="1"/>
    <col min="3080" max="3080" width="8.83203125" bestFit="1" customWidth="1"/>
    <col min="3081" max="3081" width="35.5" bestFit="1" customWidth="1"/>
    <col min="3082" max="3082" width="38.1640625" bestFit="1" customWidth="1"/>
    <col min="3083" max="3083" width="20.5" bestFit="1" customWidth="1"/>
    <col min="3084" max="3084" width="8.83203125" bestFit="1" customWidth="1"/>
    <col min="3085" max="3085" width="35.1640625" bestFit="1" customWidth="1"/>
    <col min="3086" max="3086" width="37.83203125" bestFit="1" customWidth="1"/>
    <col min="3087" max="3087" width="28" bestFit="1" customWidth="1"/>
    <col min="3088" max="3088" width="8.83203125" bestFit="1" customWidth="1"/>
    <col min="3089" max="3089" width="34.5" bestFit="1" customWidth="1"/>
    <col min="3090" max="3090" width="37.1640625" bestFit="1" customWidth="1"/>
    <col min="3091" max="3091" width="17" bestFit="1" customWidth="1"/>
    <col min="3092" max="3092" width="8.83203125" bestFit="1" customWidth="1"/>
    <col min="3093" max="3093" width="33" bestFit="1" customWidth="1"/>
    <col min="3094" max="3094" width="35.6640625" bestFit="1" customWidth="1"/>
    <col min="3095" max="3095" width="24.1640625" bestFit="1" customWidth="1"/>
    <col min="3096" max="3096" width="8.83203125" bestFit="1" customWidth="1"/>
    <col min="3097" max="3097" width="28.83203125" bestFit="1" customWidth="1"/>
    <col min="3098" max="3098" width="31.33203125" bestFit="1" customWidth="1"/>
    <col min="3099" max="3099" width="18.6640625" bestFit="1" customWidth="1"/>
    <col min="3100" max="3100" width="8.83203125" bestFit="1" customWidth="1"/>
    <col min="3101" max="3101" width="38.83203125" bestFit="1" customWidth="1"/>
    <col min="3102" max="3102" width="41.5" bestFit="1" customWidth="1"/>
    <col min="3103" max="3103" width="15.33203125" bestFit="1" customWidth="1"/>
    <col min="3104" max="3104" width="8.83203125" bestFit="1" customWidth="1"/>
    <col min="3105" max="3105" width="30.1640625" bestFit="1" customWidth="1"/>
    <col min="3106" max="3106" width="32.83203125" bestFit="1" customWidth="1"/>
    <col min="3107" max="3107" width="16.5" bestFit="1" customWidth="1"/>
    <col min="3108" max="3108" width="8.83203125" bestFit="1" customWidth="1"/>
    <col min="3109" max="3109" width="32" bestFit="1" customWidth="1"/>
    <col min="3110" max="3110" width="34.6640625" bestFit="1" customWidth="1"/>
    <col min="3111" max="3111" width="17.83203125" bestFit="1" customWidth="1"/>
    <col min="3112" max="3112" width="8.83203125" bestFit="1" customWidth="1"/>
    <col min="3113" max="3113" width="32.1640625" bestFit="1" customWidth="1"/>
    <col min="3114" max="3114" width="34.83203125" bestFit="1" customWidth="1"/>
    <col min="3115" max="3115" width="17.83203125" bestFit="1" customWidth="1"/>
    <col min="3116" max="3116" width="8.83203125" bestFit="1" customWidth="1"/>
    <col min="3117" max="3117" width="29.1640625" bestFit="1" customWidth="1"/>
    <col min="3118" max="3118" width="31.83203125" bestFit="1" customWidth="1"/>
    <col min="3119" max="3119" width="16.33203125" bestFit="1" customWidth="1"/>
    <col min="3120" max="3120" width="8.83203125" bestFit="1" customWidth="1"/>
    <col min="3121" max="3121" width="35.83203125" bestFit="1" customWidth="1"/>
    <col min="3122" max="3122" width="38.5" bestFit="1" customWidth="1"/>
    <col min="3123" max="3123" width="20.5" bestFit="1" customWidth="1"/>
    <col min="3124" max="3124" width="8.83203125" bestFit="1" customWidth="1"/>
    <col min="3125" max="3125" width="33.1640625" bestFit="1" customWidth="1"/>
    <col min="3126" max="3126" width="35.83203125" bestFit="1" customWidth="1"/>
    <col min="3127" max="3127" width="15.33203125" bestFit="1" customWidth="1"/>
    <col min="3128" max="3128" width="8.83203125" bestFit="1" customWidth="1"/>
    <col min="3129" max="3129" width="33" bestFit="1" customWidth="1"/>
    <col min="3130" max="3130" width="35.6640625" bestFit="1" customWidth="1"/>
    <col min="3131" max="3131" width="21.1640625" bestFit="1" customWidth="1"/>
    <col min="3132" max="3132" width="8.83203125" bestFit="1" customWidth="1"/>
    <col min="3133" max="3133" width="31.6640625" bestFit="1" customWidth="1"/>
    <col min="3134" max="3134" width="34.33203125" bestFit="1" customWidth="1"/>
    <col min="3135" max="3135" width="25" bestFit="1" customWidth="1"/>
    <col min="3136" max="3136" width="8.83203125" bestFit="1" customWidth="1"/>
    <col min="3137" max="3137" width="28.1640625" bestFit="1" customWidth="1"/>
    <col min="3138" max="3138" width="30.83203125" bestFit="1" customWidth="1"/>
    <col min="3139" max="3139" width="15.1640625" bestFit="1" customWidth="1"/>
    <col min="3140" max="3140" width="8.83203125" bestFit="1" customWidth="1"/>
    <col min="3141" max="3141" width="39.1640625" bestFit="1" customWidth="1"/>
    <col min="3142" max="3142" width="41.6640625" bestFit="1" customWidth="1"/>
    <col min="3143" max="3143" width="32" bestFit="1" customWidth="1"/>
    <col min="3144" max="3144" width="8.83203125" bestFit="1" customWidth="1"/>
    <col min="3145" max="3145" width="32.5" bestFit="1" customWidth="1"/>
    <col min="3146" max="3146" width="35.1640625" bestFit="1" customWidth="1"/>
    <col min="3147" max="3147" width="16.83203125" bestFit="1" customWidth="1"/>
    <col min="3148" max="3148" width="8.83203125" bestFit="1" customWidth="1"/>
    <col min="3149" max="3149" width="31.33203125" bestFit="1" customWidth="1"/>
    <col min="3150" max="3150" width="34" bestFit="1" customWidth="1"/>
    <col min="3151" max="3151" width="17.1640625" bestFit="1" customWidth="1"/>
    <col min="3152" max="3152" width="8.83203125" bestFit="1" customWidth="1"/>
    <col min="3153" max="3153" width="32.33203125" bestFit="1" customWidth="1"/>
    <col min="3154" max="3154" width="35" bestFit="1" customWidth="1"/>
    <col min="3155" max="3155" width="13.6640625" bestFit="1" customWidth="1"/>
    <col min="3156" max="3156" width="8.83203125" bestFit="1" customWidth="1"/>
    <col min="3157" max="3157" width="33.5" bestFit="1" customWidth="1"/>
    <col min="3158" max="3158" width="36.1640625" bestFit="1" customWidth="1"/>
    <col min="3159" max="3159" width="18.6640625" bestFit="1" customWidth="1"/>
    <col min="3160" max="3160" width="8.83203125" bestFit="1" customWidth="1"/>
    <col min="3161" max="3161" width="30.1640625" bestFit="1" customWidth="1"/>
    <col min="3162" max="3162" width="32.83203125" bestFit="1" customWidth="1"/>
    <col min="3163" max="3163" width="17.1640625" bestFit="1" customWidth="1"/>
    <col min="3164" max="3164" width="8.83203125" bestFit="1" customWidth="1"/>
    <col min="3165" max="3165" width="29.5" bestFit="1" customWidth="1"/>
    <col min="3166" max="3166" width="32.1640625" bestFit="1" customWidth="1"/>
    <col min="3167" max="3167" width="29.83203125" bestFit="1" customWidth="1"/>
    <col min="3168" max="3168" width="8.83203125" bestFit="1" customWidth="1"/>
    <col min="3169" max="3169" width="29.83203125" bestFit="1" customWidth="1"/>
    <col min="3170" max="3170" width="32.5" bestFit="1" customWidth="1"/>
    <col min="3171" max="3171" width="28" bestFit="1" customWidth="1"/>
    <col min="3172" max="3172" width="8.83203125" bestFit="1" customWidth="1"/>
    <col min="3173" max="3173" width="34.33203125" bestFit="1" customWidth="1"/>
    <col min="3174" max="3174" width="37" bestFit="1" customWidth="1"/>
    <col min="3175" max="3175" width="30.6640625" bestFit="1" customWidth="1"/>
    <col min="3176" max="3176" width="8.83203125" bestFit="1" customWidth="1"/>
    <col min="3177" max="3177" width="24.5" bestFit="1" customWidth="1"/>
    <col min="3178" max="3178" width="27.1640625" bestFit="1" customWidth="1"/>
    <col min="3179" max="3179" width="13.83203125" bestFit="1" customWidth="1"/>
    <col min="3180" max="3180" width="8.83203125" bestFit="1" customWidth="1"/>
    <col min="3181" max="3181" width="37.6640625" bestFit="1" customWidth="1"/>
    <col min="3182" max="3182" width="40.33203125" bestFit="1" customWidth="1"/>
    <col min="3183" max="3183" width="15.5" bestFit="1" customWidth="1"/>
    <col min="3184" max="3184" width="8.83203125" bestFit="1" customWidth="1"/>
    <col min="3185" max="3185" width="30.6640625" bestFit="1" customWidth="1"/>
    <col min="3186" max="3186" width="33.33203125" bestFit="1" customWidth="1"/>
    <col min="3187" max="3187" width="21.6640625" bestFit="1" customWidth="1"/>
    <col min="3188" max="3188" width="8.83203125" bestFit="1" customWidth="1"/>
    <col min="3189" max="3189" width="26.5" bestFit="1" customWidth="1"/>
    <col min="3190" max="3191" width="29.1640625" bestFit="1" customWidth="1"/>
    <col min="3192" max="3192" width="8.83203125" bestFit="1" customWidth="1"/>
    <col min="3193" max="3193" width="27.83203125" bestFit="1" customWidth="1"/>
    <col min="3194" max="3194" width="30.5" bestFit="1" customWidth="1"/>
    <col min="3195" max="3195" width="17.83203125" bestFit="1" customWidth="1"/>
    <col min="3196" max="3196" width="8.83203125" bestFit="1" customWidth="1"/>
    <col min="3197" max="3197" width="28.1640625" bestFit="1" customWidth="1"/>
    <col min="3198" max="3198" width="30.83203125" bestFit="1" customWidth="1"/>
    <col min="3199" max="3199" width="13.5" bestFit="1" customWidth="1"/>
    <col min="3200" max="3200" width="8.83203125" bestFit="1" customWidth="1"/>
    <col min="3201" max="3201" width="27.1640625" bestFit="1" customWidth="1"/>
    <col min="3202" max="3202" width="29.83203125" bestFit="1" customWidth="1"/>
    <col min="3203" max="3203" width="15.6640625" bestFit="1" customWidth="1"/>
    <col min="3204" max="3204" width="8.83203125" bestFit="1" customWidth="1"/>
    <col min="3205" max="3205" width="31.1640625" bestFit="1" customWidth="1"/>
    <col min="3206" max="3206" width="33.83203125" bestFit="1" customWidth="1"/>
    <col min="3207" max="3207" width="16.83203125" bestFit="1" customWidth="1"/>
    <col min="3208" max="3208" width="8.83203125" bestFit="1" customWidth="1"/>
    <col min="3209" max="3209" width="42.1640625" bestFit="1" customWidth="1"/>
    <col min="3210" max="3210" width="44.83203125" bestFit="1" customWidth="1"/>
    <col min="3211" max="3211" width="32.33203125" bestFit="1" customWidth="1"/>
    <col min="3212" max="3212" width="8.83203125" bestFit="1" customWidth="1"/>
    <col min="3213" max="3213" width="38.1640625" bestFit="1" customWidth="1"/>
    <col min="3214" max="3214" width="40.83203125" bestFit="1" customWidth="1"/>
    <col min="3215" max="3215" width="27.33203125" bestFit="1" customWidth="1"/>
    <col min="3216" max="3216" width="8.83203125" bestFit="1" customWidth="1"/>
    <col min="3217" max="3217" width="32.83203125" bestFit="1" customWidth="1"/>
    <col min="3218" max="3218" width="35.5" bestFit="1" customWidth="1"/>
    <col min="3219" max="3219" width="22" bestFit="1" customWidth="1"/>
    <col min="3220" max="3220" width="8.83203125" bestFit="1" customWidth="1"/>
    <col min="3221" max="3221" width="37.83203125" bestFit="1" customWidth="1"/>
    <col min="3222" max="3222" width="40.5" bestFit="1" customWidth="1"/>
    <col min="3223" max="3223" width="17.83203125" bestFit="1" customWidth="1"/>
    <col min="3224" max="3224" width="8.83203125" bestFit="1" customWidth="1"/>
    <col min="3225" max="3225" width="20.6640625" bestFit="1" customWidth="1"/>
    <col min="3226" max="3226" width="23.33203125" bestFit="1" customWidth="1"/>
    <col min="3227" max="3227" width="20" bestFit="1" customWidth="1"/>
    <col min="3228" max="3228" width="8.83203125" bestFit="1" customWidth="1"/>
    <col min="3229" max="3229" width="26.6640625" bestFit="1" customWidth="1"/>
    <col min="3230" max="3230" width="29.33203125" bestFit="1" customWidth="1"/>
    <col min="3231" max="3231" width="17.83203125" bestFit="1" customWidth="1"/>
    <col min="3232" max="3232" width="8.83203125" bestFit="1" customWidth="1"/>
    <col min="3233" max="3233" width="27" bestFit="1" customWidth="1"/>
    <col min="3234" max="3234" width="29.6640625" bestFit="1" customWidth="1"/>
    <col min="3235" max="3235" width="29.1640625" bestFit="1" customWidth="1"/>
    <col min="3236" max="3236" width="8.83203125" bestFit="1" customWidth="1"/>
    <col min="3237" max="3237" width="31" bestFit="1" customWidth="1"/>
    <col min="3238" max="3238" width="33.6640625" bestFit="1" customWidth="1"/>
    <col min="3239" max="3239" width="21.1640625" bestFit="1" customWidth="1"/>
    <col min="3240" max="3240" width="8.83203125" bestFit="1" customWidth="1"/>
    <col min="3241" max="3241" width="36" bestFit="1" customWidth="1"/>
    <col min="3242" max="3242" width="38.6640625" bestFit="1" customWidth="1"/>
    <col min="3243" max="3243" width="14.6640625" bestFit="1" customWidth="1"/>
    <col min="3244" max="3244" width="8.83203125" bestFit="1" customWidth="1"/>
    <col min="3245" max="3245" width="33.1640625" bestFit="1" customWidth="1"/>
    <col min="3246" max="3246" width="35.83203125" bestFit="1" customWidth="1"/>
    <col min="3247" max="3247" width="23.1640625" bestFit="1" customWidth="1"/>
    <col min="3248" max="3248" width="8.83203125" bestFit="1" customWidth="1"/>
    <col min="3249" max="3249" width="30.83203125" bestFit="1" customWidth="1"/>
    <col min="3250" max="3250" width="33.5" bestFit="1" customWidth="1"/>
    <col min="3251" max="3251" width="17" bestFit="1" customWidth="1"/>
    <col min="3252" max="3252" width="8.83203125" bestFit="1" customWidth="1"/>
    <col min="3253" max="3253" width="25.6640625" bestFit="1" customWidth="1"/>
    <col min="3254" max="3254" width="28.33203125" bestFit="1" customWidth="1"/>
    <col min="3255" max="3255" width="18" bestFit="1" customWidth="1"/>
    <col min="3256" max="3256" width="8.83203125" bestFit="1" customWidth="1"/>
    <col min="3257" max="3257" width="25" bestFit="1" customWidth="1"/>
    <col min="3258" max="3258" width="27.6640625" bestFit="1" customWidth="1"/>
    <col min="3259" max="3259" width="15.33203125" bestFit="1" customWidth="1"/>
    <col min="3260" max="3260" width="8.83203125" bestFit="1" customWidth="1"/>
    <col min="3261" max="3261" width="39.33203125" bestFit="1" customWidth="1"/>
    <col min="3262" max="3262" width="41.83203125" bestFit="1" customWidth="1"/>
    <col min="3263" max="3263" width="19.6640625" bestFit="1" customWidth="1"/>
    <col min="3264" max="3264" width="8.83203125" bestFit="1" customWidth="1"/>
    <col min="3265" max="3265" width="36" bestFit="1" customWidth="1"/>
    <col min="3266" max="3266" width="38.6640625" bestFit="1" customWidth="1"/>
    <col min="3267" max="3267" width="25" bestFit="1" customWidth="1"/>
    <col min="3268" max="3268" width="8.83203125" bestFit="1" customWidth="1"/>
    <col min="3269" max="3269" width="32.1640625" bestFit="1" customWidth="1"/>
    <col min="3270" max="3270" width="34.83203125" bestFit="1" customWidth="1"/>
    <col min="3271" max="3271" width="17.6640625" bestFit="1" customWidth="1"/>
    <col min="3272" max="3272" width="8.83203125" bestFit="1" customWidth="1"/>
    <col min="3273" max="3273" width="27.5" bestFit="1" customWidth="1"/>
    <col min="3274" max="3274" width="30.1640625" bestFit="1" customWidth="1"/>
    <col min="3275" max="3275" width="16.5" bestFit="1" customWidth="1"/>
    <col min="3276" max="3276" width="8.83203125" bestFit="1" customWidth="1"/>
    <col min="3277" max="3277" width="37.6640625" bestFit="1" customWidth="1"/>
    <col min="3278" max="3278" width="40.33203125" bestFit="1" customWidth="1"/>
    <col min="3279" max="3279" width="14.6640625" bestFit="1" customWidth="1"/>
    <col min="3280" max="3280" width="8.83203125" bestFit="1" customWidth="1"/>
    <col min="3281" max="3281" width="28" bestFit="1" customWidth="1"/>
    <col min="3282" max="3282" width="30.6640625" bestFit="1" customWidth="1"/>
    <col min="3283" max="3283" width="29.5" bestFit="1" customWidth="1"/>
    <col min="3284" max="3284" width="8.83203125" bestFit="1" customWidth="1"/>
    <col min="3285" max="3285" width="30.1640625" bestFit="1" customWidth="1"/>
    <col min="3286" max="3286" width="32.83203125" bestFit="1" customWidth="1"/>
    <col min="3287" max="3287" width="20" bestFit="1" customWidth="1"/>
    <col min="3288" max="3288" width="8.83203125" bestFit="1" customWidth="1"/>
    <col min="3289" max="3289" width="29.33203125" bestFit="1" customWidth="1"/>
    <col min="3290" max="3290" width="32" bestFit="1" customWidth="1"/>
    <col min="3291" max="3291" width="20.33203125" bestFit="1" customWidth="1"/>
    <col min="3292" max="3292" width="8.83203125" bestFit="1" customWidth="1"/>
    <col min="3293" max="3293" width="36.5" bestFit="1" customWidth="1"/>
    <col min="3294" max="3294" width="39.1640625" bestFit="1" customWidth="1"/>
    <col min="3295" max="3295" width="12.6640625" bestFit="1" customWidth="1"/>
    <col min="3296" max="3296" width="8.83203125" bestFit="1" customWidth="1"/>
    <col min="3297" max="3297" width="30.6640625" bestFit="1" customWidth="1"/>
    <col min="3298" max="3298" width="33.33203125" bestFit="1" customWidth="1"/>
    <col min="3299" max="3299" width="29.33203125" bestFit="1" customWidth="1"/>
    <col min="3300" max="3300" width="8.83203125" bestFit="1" customWidth="1"/>
    <col min="3301" max="3301" width="34.1640625" bestFit="1" customWidth="1"/>
    <col min="3302" max="3302" width="36.6640625" bestFit="1" customWidth="1"/>
    <col min="3303" max="3303" width="16.5" bestFit="1" customWidth="1"/>
    <col min="3304" max="3304" width="8.83203125" bestFit="1" customWidth="1"/>
    <col min="3305" max="3305" width="40.1640625" bestFit="1" customWidth="1"/>
    <col min="3306" max="3306" width="42.83203125" bestFit="1" customWidth="1"/>
    <col min="3307" max="3307" width="18.5" bestFit="1" customWidth="1"/>
    <col min="3308" max="3308" width="8.83203125" bestFit="1" customWidth="1"/>
    <col min="3309" max="3309" width="38.1640625" bestFit="1" customWidth="1"/>
    <col min="3310" max="3310" width="40.83203125" bestFit="1" customWidth="1"/>
    <col min="3311" max="3311" width="31.5" bestFit="1" customWidth="1"/>
    <col min="3312" max="3312" width="8.83203125" bestFit="1" customWidth="1"/>
    <col min="3313" max="3313" width="45.33203125" bestFit="1" customWidth="1"/>
    <col min="3314" max="3314" width="48" bestFit="1" customWidth="1"/>
    <col min="3315" max="3315" width="25.1640625" bestFit="1" customWidth="1"/>
    <col min="3316" max="3316" width="8.83203125" bestFit="1" customWidth="1"/>
    <col min="3317" max="3317" width="28.83203125" bestFit="1" customWidth="1"/>
    <col min="3318" max="3318" width="31.33203125" bestFit="1" customWidth="1"/>
    <col min="3319" max="3319" width="17.6640625" bestFit="1" customWidth="1"/>
    <col min="3320" max="3320" width="8.83203125" bestFit="1" customWidth="1"/>
    <col min="3321" max="3321" width="43.83203125" bestFit="1" customWidth="1"/>
    <col min="3322" max="3322" width="46.5" bestFit="1" customWidth="1"/>
    <col min="3323" max="3323" width="28.5" bestFit="1" customWidth="1"/>
    <col min="3324" max="3324" width="8.83203125" bestFit="1" customWidth="1"/>
    <col min="3325" max="3325" width="36.83203125" bestFit="1" customWidth="1"/>
    <col min="3326" max="3326" width="39.5" bestFit="1" customWidth="1"/>
    <col min="3327" max="3327" width="13.6640625" bestFit="1" customWidth="1"/>
    <col min="3328" max="3328" width="8.83203125" bestFit="1" customWidth="1"/>
    <col min="3329" max="3329" width="32.5" bestFit="1" customWidth="1"/>
    <col min="3330" max="3330" width="35.1640625" bestFit="1" customWidth="1"/>
    <col min="3331" max="3331" width="26.1640625" bestFit="1" customWidth="1"/>
    <col min="3332" max="3332" width="8.83203125" bestFit="1" customWidth="1"/>
    <col min="3333" max="3333" width="32.83203125" bestFit="1" customWidth="1"/>
    <col min="3334" max="3334" width="35.5" bestFit="1" customWidth="1"/>
    <col min="3335" max="3335" width="31" bestFit="1" customWidth="1"/>
    <col min="3336" max="3336" width="8.83203125" bestFit="1" customWidth="1"/>
    <col min="3337" max="3337" width="32.1640625" bestFit="1" customWidth="1"/>
    <col min="3338" max="3338" width="34.83203125" bestFit="1" customWidth="1"/>
    <col min="3339" max="3339" width="30.6640625" bestFit="1" customWidth="1"/>
    <col min="3340" max="3340" width="8.83203125" bestFit="1" customWidth="1"/>
    <col min="3341" max="3341" width="27.83203125" bestFit="1" customWidth="1"/>
    <col min="3342" max="3342" width="30.5" bestFit="1" customWidth="1"/>
    <col min="3343" max="3343" width="26.33203125" bestFit="1" customWidth="1"/>
    <col min="3344" max="3344" width="8.83203125" bestFit="1" customWidth="1"/>
    <col min="3345" max="3345" width="26" bestFit="1" customWidth="1"/>
    <col min="3346" max="3346" width="28.6640625" bestFit="1" customWidth="1"/>
    <col min="3347" max="3347" width="14.5" bestFit="1" customWidth="1"/>
    <col min="3348" max="3348" width="8.83203125" bestFit="1" customWidth="1"/>
    <col min="3349" max="3349" width="34.83203125" bestFit="1" customWidth="1"/>
    <col min="3350" max="3350" width="37.5" bestFit="1" customWidth="1"/>
    <col min="3351" max="3351" width="14.5" bestFit="1" customWidth="1"/>
    <col min="3352" max="3352" width="8.83203125" bestFit="1" customWidth="1"/>
    <col min="3353" max="3353" width="32.5" bestFit="1" customWidth="1"/>
    <col min="3354" max="3354" width="35.1640625" bestFit="1" customWidth="1"/>
    <col min="3355" max="3355" width="17.83203125" bestFit="1" customWidth="1"/>
    <col min="3356" max="3356" width="8.83203125" bestFit="1" customWidth="1"/>
    <col min="3357" max="3357" width="27" bestFit="1" customWidth="1"/>
    <col min="3358" max="3358" width="29.6640625" bestFit="1" customWidth="1"/>
    <col min="3359" max="3359" width="18.5" bestFit="1" customWidth="1"/>
    <col min="3360" max="3360" width="8.83203125" bestFit="1" customWidth="1"/>
    <col min="3361" max="3361" width="27.83203125" bestFit="1" customWidth="1"/>
    <col min="3362" max="3362" width="30.5" bestFit="1" customWidth="1"/>
    <col min="3363" max="3363" width="19.6640625" bestFit="1" customWidth="1"/>
    <col min="3364" max="3364" width="8.83203125" bestFit="1" customWidth="1"/>
    <col min="3365" max="3365" width="32.5" bestFit="1" customWidth="1"/>
    <col min="3366" max="3366" width="35.1640625" bestFit="1" customWidth="1"/>
    <col min="3367" max="3367" width="30" bestFit="1" customWidth="1"/>
    <col min="3368" max="3368" width="8.83203125" bestFit="1" customWidth="1"/>
    <col min="3369" max="3369" width="38.6640625" bestFit="1" customWidth="1"/>
    <col min="3370" max="3370" width="41.33203125" bestFit="1" customWidth="1"/>
    <col min="3371" max="3371" width="20" bestFit="1" customWidth="1"/>
    <col min="3372" max="3372" width="8.83203125" bestFit="1" customWidth="1"/>
    <col min="3373" max="3373" width="39.5" bestFit="1" customWidth="1"/>
    <col min="3374" max="3374" width="42.1640625" bestFit="1" customWidth="1"/>
    <col min="3375" max="3375" width="16" bestFit="1" customWidth="1"/>
    <col min="3376" max="3376" width="8.83203125" bestFit="1" customWidth="1"/>
    <col min="3377" max="3377" width="27.5" bestFit="1" customWidth="1"/>
    <col min="3378" max="3378" width="30.1640625" bestFit="1" customWidth="1"/>
    <col min="3379" max="3379" width="21" bestFit="1" customWidth="1"/>
    <col min="3380" max="3380" width="8.83203125" bestFit="1" customWidth="1"/>
    <col min="3381" max="3381" width="25.33203125" bestFit="1" customWidth="1"/>
    <col min="3382" max="3382" width="28" bestFit="1" customWidth="1"/>
    <col min="3383" max="3383" width="16.5" bestFit="1" customWidth="1"/>
    <col min="3384" max="3384" width="8.83203125" bestFit="1" customWidth="1"/>
    <col min="3385" max="3385" width="27" bestFit="1" customWidth="1"/>
    <col min="3386" max="3386" width="29.6640625" bestFit="1" customWidth="1"/>
    <col min="3387" max="3387" width="28.6640625" bestFit="1" customWidth="1"/>
    <col min="3388" max="3388" width="8.83203125" bestFit="1" customWidth="1"/>
    <col min="3389" max="3389" width="27.1640625" bestFit="1" customWidth="1"/>
    <col min="3390" max="3390" width="29.83203125" bestFit="1" customWidth="1"/>
    <col min="3391" max="3391" width="26.6640625" bestFit="1" customWidth="1"/>
    <col min="3392" max="3392" width="8.83203125" bestFit="1" customWidth="1"/>
    <col min="3393" max="3393" width="30.33203125" bestFit="1" customWidth="1"/>
    <col min="3394" max="3394" width="33" bestFit="1" customWidth="1"/>
    <col min="3395" max="3395" width="27.1640625" bestFit="1" customWidth="1"/>
    <col min="3396" max="3396" width="8.83203125" bestFit="1" customWidth="1"/>
    <col min="3397" max="3397" width="35.6640625" bestFit="1" customWidth="1"/>
    <col min="3398" max="3398" width="38.33203125" bestFit="1" customWidth="1"/>
    <col min="3399" max="3399" width="15.1640625" bestFit="1" customWidth="1"/>
    <col min="3400" max="3400" width="8.83203125" bestFit="1" customWidth="1"/>
    <col min="3401" max="3401" width="36" bestFit="1" customWidth="1"/>
    <col min="3402" max="3402" width="38.6640625" bestFit="1" customWidth="1"/>
    <col min="3403" max="3403" width="28.1640625" bestFit="1" customWidth="1"/>
    <col min="3404" max="3404" width="8.83203125" bestFit="1" customWidth="1"/>
    <col min="3405" max="3405" width="38.1640625" bestFit="1" customWidth="1"/>
    <col min="3406" max="3406" width="40.83203125" bestFit="1" customWidth="1"/>
    <col min="3407" max="3407" width="18.83203125" bestFit="1" customWidth="1"/>
    <col min="3408" max="3408" width="8.83203125" bestFit="1" customWidth="1"/>
    <col min="3409" max="3409" width="36" bestFit="1" customWidth="1"/>
    <col min="3410" max="3410" width="38.6640625" bestFit="1" customWidth="1"/>
    <col min="3411" max="3411" width="13.6640625" bestFit="1" customWidth="1"/>
    <col min="3412" max="3412" width="8.83203125" bestFit="1" customWidth="1"/>
    <col min="3413" max="3413" width="32.5" bestFit="1" customWidth="1"/>
    <col min="3414" max="3414" width="35.1640625" bestFit="1" customWidth="1"/>
    <col min="3415" max="3415" width="14.1640625" bestFit="1" customWidth="1"/>
    <col min="3416" max="3416" width="8.83203125" bestFit="1" customWidth="1"/>
    <col min="3417" max="3417" width="36.5" bestFit="1" customWidth="1"/>
    <col min="3418" max="3418" width="39.1640625" bestFit="1" customWidth="1"/>
    <col min="3419" max="3419" width="31" bestFit="1" customWidth="1"/>
    <col min="3420" max="3420" width="8.83203125" bestFit="1" customWidth="1"/>
    <col min="3421" max="3421" width="34" bestFit="1" customWidth="1"/>
    <col min="3422" max="3422" width="36.5" bestFit="1" customWidth="1"/>
    <col min="3423" max="3423" width="16.33203125" bestFit="1" customWidth="1"/>
    <col min="3424" max="3424" width="8.83203125" bestFit="1" customWidth="1"/>
    <col min="3425" max="3425" width="24" bestFit="1" customWidth="1"/>
    <col min="3426" max="3426" width="26.6640625" bestFit="1" customWidth="1"/>
    <col min="3427" max="3427" width="21.1640625" bestFit="1" customWidth="1"/>
    <col min="3428" max="3428" width="8.83203125" bestFit="1" customWidth="1"/>
    <col min="3429" max="3429" width="37.33203125" bestFit="1" customWidth="1"/>
    <col min="3430" max="3430" width="40" bestFit="1" customWidth="1"/>
    <col min="3431" max="3431" width="25.83203125" bestFit="1" customWidth="1"/>
    <col min="3432" max="3432" width="8.83203125" bestFit="1" customWidth="1"/>
    <col min="3433" max="3433" width="37.6640625" bestFit="1" customWidth="1"/>
    <col min="3434" max="3434" width="40.33203125" bestFit="1" customWidth="1"/>
    <col min="3435" max="3435" width="28.6640625" bestFit="1" customWidth="1"/>
    <col min="3436" max="3436" width="8.83203125" bestFit="1" customWidth="1"/>
    <col min="3437" max="3437" width="38.6640625" bestFit="1" customWidth="1"/>
    <col min="3438" max="3438" width="41.33203125" bestFit="1" customWidth="1"/>
    <col min="3439" max="3439" width="16.33203125" bestFit="1" customWidth="1"/>
    <col min="3440" max="3440" width="8.83203125" bestFit="1" customWidth="1"/>
    <col min="3441" max="3441" width="37.5" bestFit="1" customWidth="1"/>
    <col min="3442" max="3442" width="40.1640625" bestFit="1" customWidth="1"/>
    <col min="3443" max="3443" width="12" bestFit="1" customWidth="1"/>
    <col min="3444" max="3444" width="8.83203125" bestFit="1" customWidth="1"/>
    <col min="3445" max="3445" width="32.6640625" bestFit="1" customWidth="1"/>
    <col min="3446" max="3446" width="35.33203125" bestFit="1" customWidth="1"/>
    <col min="3447" max="3447" width="28.5" bestFit="1" customWidth="1"/>
    <col min="3448" max="3448" width="8.83203125" bestFit="1" customWidth="1"/>
    <col min="3449" max="3449" width="35.83203125" bestFit="1" customWidth="1"/>
    <col min="3450" max="3450" width="38.5" bestFit="1" customWidth="1"/>
    <col min="3451" max="3451" width="18.5" bestFit="1" customWidth="1"/>
    <col min="3452" max="3452" width="8.83203125" bestFit="1" customWidth="1"/>
    <col min="3453" max="3453" width="28.5" bestFit="1" customWidth="1"/>
    <col min="3454" max="3454" width="31.1640625" bestFit="1" customWidth="1"/>
    <col min="3455" max="3455" width="17.83203125" bestFit="1" customWidth="1"/>
    <col min="3456" max="3456" width="8.83203125" bestFit="1" customWidth="1"/>
    <col min="3457" max="3457" width="26.6640625" bestFit="1" customWidth="1"/>
    <col min="3458" max="3458" width="29.33203125" bestFit="1" customWidth="1"/>
    <col min="3459" max="3459" width="23.83203125" bestFit="1" customWidth="1"/>
    <col min="3460" max="3460" width="8.83203125" bestFit="1" customWidth="1"/>
    <col min="3461" max="3461" width="35.5" bestFit="1" customWidth="1"/>
    <col min="3462" max="3462" width="38.1640625" bestFit="1" customWidth="1"/>
    <col min="3463" max="3463" width="28.1640625" bestFit="1" customWidth="1"/>
    <col min="3464" max="3464" width="8.83203125" bestFit="1" customWidth="1"/>
    <col min="3465" max="3465" width="30.83203125" bestFit="1" customWidth="1"/>
    <col min="3466" max="3466" width="33.5" bestFit="1" customWidth="1"/>
    <col min="3467" max="3467" width="18.33203125" bestFit="1" customWidth="1"/>
    <col min="3468" max="3468" width="8.83203125" bestFit="1" customWidth="1"/>
    <col min="3469" max="3469" width="40.6640625" bestFit="1" customWidth="1"/>
    <col min="3470" max="3470" width="43.33203125" bestFit="1" customWidth="1"/>
    <col min="3471" max="3471" width="25.1640625" bestFit="1" customWidth="1"/>
    <col min="3472" max="3472" width="8.83203125" bestFit="1" customWidth="1"/>
    <col min="3473" max="3473" width="32.6640625" bestFit="1" customWidth="1"/>
    <col min="3474" max="3474" width="35.33203125" bestFit="1" customWidth="1"/>
    <col min="3475" max="3475" width="27.1640625" bestFit="1" customWidth="1"/>
    <col min="3476" max="3476" width="8.83203125" bestFit="1" customWidth="1"/>
    <col min="3477" max="3477" width="33.1640625" bestFit="1" customWidth="1"/>
    <col min="3478" max="3478" width="35.83203125" bestFit="1" customWidth="1"/>
    <col min="3479" max="3479" width="19.33203125" bestFit="1" customWidth="1"/>
    <col min="3480" max="3480" width="8.83203125" bestFit="1" customWidth="1"/>
    <col min="3481" max="3481" width="33.33203125" bestFit="1" customWidth="1"/>
    <col min="3482" max="3482" width="36" bestFit="1" customWidth="1"/>
    <col min="3483" max="3483" width="18" bestFit="1" customWidth="1"/>
    <col min="3484" max="3484" width="8.83203125" bestFit="1" customWidth="1"/>
    <col min="3485" max="3485" width="40.5" bestFit="1" customWidth="1"/>
    <col min="3486" max="3486" width="43.1640625" bestFit="1" customWidth="1"/>
    <col min="3487" max="3487" width="19.33203125" bestFit="1" customWidth="1"/>
    <col min="3488" max="3488" width="8.83203125" bestFit="1" customWidth="1"/>
    <col min="3489" max="3489" width="29.33203125" bestFit="1" customWidth="1"/>
    <col min="3490" max="3490" width="32" bestFit="1" customWidth="1"/>
    <col min="3491" max="3491" width="13.6640625" bestFit="1" customWidth="1"/>
    <col min="3492" max="3492" width="8.83203125" bestFit="1" customWidth="1"/>
    <col min="3493" max="3493" width="31" bestFit="1" customWidth="1"/>
    <col min="3494" max="3494" width="33.6640625" bestFit="1" customWidth="1"/>
    <col min="3495" max="3495" width="27.5" bestFit="1" customWidth="1"/>
    <col min="3496" max="3496" width="8.83203125" bestFit="1" customWidth="1"/>
    <col min="3497" max="3497" width="28" bestFit="1" customWidth="1"/>
    <col min="3498" max="3498" width="30.6640625" bestFit="1" customWidth="1"/>
    <col min="3499" max="3499" width="18" bestFit="1" customWidth="1"/>
    <col min="3500" max="3500" width="8.83203125" bestFit="1" customWidth="1"/>
    <col min="3501" max="3501" width="30" bestFit="1" customWidth="1"/>
    <col min="3502" max="3502" width="32.6640625" bestFit="1" customWidth="1"/>
    <col min="3503" max="3503" width="19.6640625" bestFit="1" customWidth="1"/>
    <col min="3504" max="3504" width="8.83203125" bestFit="1" customWidth="1"/>
    <col min="3505" max="3505" width="36.5" bestFit="1" customWidth="1"/>
    <col min="3506" max="3506" width="39.1640625" bestFit="1" customWidth="1"/>
    <col min="3507" max="3507" width="25.5" bestFit="1" customWidth="1"/>
    <col min="3508" max="3508" width="8.83203125" bestFit="1" customWidth="1"/>
    <col min="3509" max="3509" width="32.33203125" bestFit="1" customWidth="1"/>
    <col min="3510" max="3510" width="35" bestFit="1" customWidth="1"/>
    <col min="3511" max="3511" width="17.6640625" bestFit="1" customWidth="1"/>
    <col min="3512" max="3512" width="8.83203125" bestFit="1" customWidth="1"/>
    <col min="3513" max="3513" width="34.83203125" bestFit="1" customWidth="1"/>
    <col min="3514" max="3514" width="37.5" bestFit="1" customWidth="1"/>
    <col min="3515" max="3515" width="14.6640625" bestFit="1" customWidth="1"/>
    <col min="3516" max="3516" width="8.83203125" bestFit="1" customWidth="1"/>
    <col min="3517" max="3517" width="33.6640625" bestFit="1" customWidth="1"/>
    <col min="3518" max="3518" width="36.33203125" bestFit="1" customWidth="1"/>
    <col min="3519" max="3519" width="12.6640625" bestFit="1" customWidth="1"/>
    <col min="3520" max="3520" width="8.83203125" bestFit="1" customWidth="1"/>
    <col min="3521" max="3521" width="35.1640625" bestFit="1" customWidth="1"/>
    <col min="3522" max="3522" width="37.83203125" bestFit="1" customWidth="1"/>
    <col min="3523" max="3523" width="23.5" bestFit="1" customWidth="1"/>
    <col min="3524" max="3524" width="8.83203125" bestFit="1" customWidth="1"/>
    <col min="3525" max="3525" width="35" bestFit="1" customWidth="1"/>
    <col min="3526" max="3526" width="37.6640625" bestFit="1" customWidth="1"/>
    <col min="3527" max="3527" width="14.6640625" bestFit="1" customWidth="1"/>
    <col min="3528" max="3528" width="8.83203125" bestFit="1" customWidth="1"/>
    <col min="3529" max="3529" width="32.6640625" bestFit="1" customWidth="1"/>
    <col min="3530" max="3530" width="35.33203125" bestFit="1" customWidth="1"/>
    <col min="3531" max="3531" width="17.83203125" bestFit="1" customWidth="1"/>
    <col min="3532" max="3532" width="8.83203125" bestFit="1" customWidth="1"/>
    <col min="3533" max="3533" width="39.83203125" bestFit="1" customWidth="1"/>
    <col min="3534" max="3534" width="42.5" bestFit="1" customWidth="1"/>
    <col min="3535" max="3535" width="22" bestFit="1" customWidth="1"/>
    <col min="3536" max="3536" width="8.83203125" bestFit="1" customWidth="1"/>
    <col min="3537" max="3537" width="29" bestFit="1" customWidth="1"/>
    <col min="3538" max="3538" width="31.5" bestFit="1" customWidth="1"/>
    <col min="3539" max="3539" width="19.6640625" bestFit="1" customWidth="1"/>
    <col min="3540" max="3540" width="8.83203125" bestFit="1" customWidth="1"/>
    <col min="3541" max="3541" width="28.83203125" bestFit="1" customWidth="1"/>
    <col min="3542" max="3542" width="31.33203125" bestFit="1" customWidth="1"/>
    <col min="3543" max="3543" width="13.5" bestFit="1" customWidth="1"/>
    <col min="3544" max="3544" width="8.83203125" bestFit="1" customWidth="1"/>
    <col min="3545" max="3545" width="30.1640625" bestFit="1" customWidth="1"/>
    <col min="3546" max="3546" width="32.83203125" bestFit="1" customWidth="1"/>
    <col min="3547" max="3547" width="15.5" bestFit="1" customWidth="1"/>
    <col min="3548" max="3548" width="8.83203125" bestFit="1" customWidth="1"/>
    <col min="3549" max="3549" width="38" bestFit="1" customWidth="1"/>
    <col min="3550" max="3550" width="40.6640625" bestFit="1" customWidth="1"/>
    <col min="3551" max="3551" width="14.6640625" bestFit="1" customWidth="1"/>
    <col min="3552" max="3552" width="8.83203125" bestFit="1" customWidth="1"/>
    <col min="3553" max="3553" width="41.1640625" bestFit="1" customWidth="1"/>
    <col min="3554" max="3554" width="43.83203125" bestFit="1" customWidth="1"/>
    <col min="3555" max="3555" width="14.6640625" bestFit="1" customWidth="1"/>
    <col min="3556" max="3556" width="8.83203125" bestFit="1" customWidth="1"/>
    <col min="3557" max="3557" width="25" bestFit="1" customWidth="1"/>
    <col min="3558" max="3558" width="27.6640625" bestFit="1" customWidth="1"/>
    <col min="3559" max="3559" width="17" bestFit="1" customWidth="1"/>
    <col min="3560" max="3560" width="8.83203125" bestFit="1" customWidth="1"/>
    <col min="3561" max="3561" width="30.6640625" bestFit="1" customWidth="1"/>
    <col min="3562" max="3562" width="33.33203125" bestFit="1" customWidth="1"/>
    <col min="3563" max="3563" width="28.5" bestFit="1" customWidth="1"/>
    <col min="3564" max="3564" width="8.83203125" bestFit="1" customWidth="1"/>
    <col min="3565" max="3565" width="39.6640625" bestFit="1" customWidth="1"/>
    <col min="3566" max="3566" width="42.33203125" bestFit="1" customWidth="1"/>
    <col min="3567" max="3567" width="28.1640625" bestFit="1" customWidth="1"/>
    <col min="3568" max="3568" width="8.83203125" bestFit="1" customWidth="1"/>
    <col min="3569" max="3569" width="27" bestFit="1" customWidth="1"/>
    <col min="3570" max="3570" width="29.33203125" bestFit="1" customWidth="1"/>
    <col min="3571" max="3571" width="29.6640625" bestFit="1" customWidth="1"/>
    <col min="3572" max="3572" width="8.83203125" bestFit="1" customWidth="1"/>
    <col min="3573" max="3573" width="31.1640625" bestFit="1" customWidth="1"/>
    <col min="3574" max="3574" width="33.83203125" bestFit="1" customWidth="1"/>
    <col min="3575" max="3575" width="19.33203125" bestFit="1" customWidth="1"/>
    <col min="3576" max="3576" width="8.83203125" bestFit="1" customWidth="1"/>
    <col min="3577" max="3577" width="26.6640625" bestFit="1" customWidth="1"/>
    <col min="3578" max="3578" width="29.33203125" bestFit="1" customWidth="1"/>
    <col min="3579" max="3579" width="14.5" bestFit="1" customWidth="1"/>
    <col min="3580" max="3580" width="8.83203125" bestFit="1" customWidth="1"/>
    <col min="3581" max="3581" width="38" bestFit="1" customWidth="1"/>
    <col min="3582" max="3582" width="40.6640625" bestFit="1" customWidth="1"/>
    <col min="3583" max="3583" width="17.83203125" bestFit="1" customWidth="1"/>
    <col min="3584" max="3584" width="8.83203125" bestFit="1" customWidth="1"/>
    <col min="3585" max="3585" width="38.83203125" bestFit="1" customWidth="1"/>
    <col min="3586" max="3586" width="41.5" bestFit="1" customWidth="1"/>
    <col min="3587" max="3587" width="17.83203125" bestFit="1" customWidth="1"/>
    <col min="3588" max="3588" width="8.83203125" bestFit="1" customWidth="1"/>
    <col min="3589" max="3589" width="26.83203125" bestFit="1" customWidth="1"/>
    <col min="3590" max="3590" width="29.5" bestFit="1" customWidth="1"/>
    <col min="3591" max="3591" width="17.1640625" bestFit="1" customWidth="1"/>
    <col min="3592" max="3592" width="8.83203125" bestFit="1" customWidth="1"/>
    <col min="3593" max="3593" width="26.6640625" bestFit="1" customWidth="1"/>
    <col min="3594" max="3594" width="29.33203125" bestFit="1" customWidth="1"/>
    <col min="3595" max="3595" width="18.83203125" bestFit="1" customWidth="1"/>
    <col min="3596" max="3596" width="8.83203125" bestFit="1" customWidth="1"/>
    <col min="3597" max="3597" width="35" bestFit="1" customWidth="1"/>
    <col min="3598" max="3598" width="37.6640625" bestFit="1" customWidth="1"/>
    <col min="3599" max="3599" width="15.1640625" bestFit="1" customWidth="1"/>
    <col min="3600" max="3600" width="8.83203125" bestFit="1" customWidth="1"/>
    <col min="3601" max="3601" width="29.5" bestFit="1" customWidth="1"/>
    <col min="3602" max="3602" width="32.1640625" bestFit="1" customWidth="1"/>
    <col min="3603" max="3603" width="28" bestFit="1" customWidth="1"/>
    <col min="3604" max="3604" width="8.83203125" bestFit="1" customWidth="1"/>
    <col min="3605" max="3605" width="29.6640625" bestFit="1" customWidth="1"/>
    <col min="3606" max="3606" width="32.33203125" bestFit="1" customWidth="1"/>
    <col min="3607" max="3607" width="16.83203125" bestFit="1" customWidth="1"/>
    <col min="3608" max="3608" width="8.83203125" bestFit="1" customWidth="1"/>
    <col min="3609" max="3609" width="29" bestFit="1" customWidth="1"/>
    <col min="3610" max="3610" width="31.5" bestFit="1" customWidth="1"/>
    <col min="3611" max="3611" width="23.83203125" bestFit="1" customWidth="1"/>
    <col min="3612" max="3612" width="8.83203125" bestFit="1" customWidth="1"/>
    <col min="3613" max="3613" width="39.5" bestFit="1" customWidth="1"/>
    <col min="3614" max="3614" width="42.1640625" bestFit="1" customWidth="1"/>
    <col min="3615" max="3615" width="17.33203125" bestFit="1" customWidth="1"/>
    <col min="3616" max="3616" width="8.83203125" bestFit="1" customWidth="1"/>
    <col min="3617" max="3617" width="29.83203125" bestFit="1" customWidth="1"/>
    <col min="3618" max="3618" width="28" bestFit="1" customWidth="1"/>
    <col min="3619" max="3619" width="32.5" bestFit="1" customWidth="1"/>
    <col min="3620" max="3620" width="8.83203125" bestFit="1" customWidth="1"/>
    <col min="3621" max="3621" width="34" bestFit="1" customWidth="1"/>
    <col min="3622" max="3622" width="36.5" bestFit="1" customWidth="1"/>
    <col min="3623" max="3623" width="15.33203125" bestFit="1" customWidth="1"/>
    <col min="3624" max="3624" width="8.83203125" bestFit="1" customWidth="1"/>
    <col min="3625" max="3625" width="38.83203125" bestFit="1" customWidth="1"/>
    <col min="3626" max="3626" width="41.5" bestFit="1" customWidth="1"/>
    <col min="3627" max="3627" width="16.6640625" bestFit="1" customWidth="1"/>
    <col min="3628" max="3628" width="8.83203125" bestFit="1" customWidth="1"/>
    <col min="3629" max="3629" width="34.1640625" bestFit="1" customWidth="1"/>
    <col min="3630" max="3630" width="36.6640625" bestFit="1" customWidth="1"/>
    <col min="3631" max="3631" width="26.83203125" bestFit="1" customWidth="1"/>
    <col min="3632" max="3632" width="8.83203125" bestFit="1" customWidth="1"/>
    <col min="3633" max="3633" width="30.1640625" bestFit="1" customWidth="1"/>
    <col min="3634" max="3634" width="32.83203125" bestFit="1" customWidth="1"/>
    <col min="3635" max="3635" width="16" bestFit="1" customWidth="1"/>
    <col min="3636" max="3636" width="8.83203125" bestFit="1" customWidth="1"/>
    <col min="3637" max="3637" width="34.83203125" bestFit="1" customWidth="1"/>
    <col min="3638" max="3638" width="37.5" bestFit="1" customWidth="1"/>
    <col min="3639" max="3639" width="25.83203125" bestFit="1" customWidth="1"/>
    <col min="3640" max="3640" width="8.83203125" bestFit="1" customWidth="1"/>
    <col min="3641" max="3641" width="32.1640625" bestFit="1" customWidth="1"/>
    <col min="3642" max="3642" width="34.83203125" bestFit="1" customWidth="1"/>
    <col min="3643" max="3643" width="15.5" bestFit="1" customWidth="1"/>
    <col min="3644" max="3644" width="8.83203125" bestFit="1" customWidth="1"/>
    <col min="3645" max="3645" width="31.83203125" bestFit="1" customWidth="1"/>
    <col min="3646" max="3646" width="34.5" bestFit="1" customWidth="1"/>
    <col min="3647" max="3647" width="24.33203125" bestFit="1" customWidth="1"/>
    <col min="3648" max="3648" width="8.83203125" bestFit="1" customWidth="1"/>
    <col min="3649" max="3649" width="33.5" bestFit="1" customWidth="1"/>
    <col min="3650" max="3650" width="36.1640625" bestFit="1" customWidth="1"/>
    <col min="3651" max="3651" width="19.6640625" bestFit="1" customWidth="1"/>
    <col min="3652" max="3652" width="8.83203125" bestFit="1" customWidth="1"/>
    <col min="3653" max="3653" width="34.6640625" bestFit="1" customWidth="1"/>
    <col min="3654" max="3654" width="37.33203125" bestFit="1" customWidth="1"/>
    <col min="3655" max="3655" width="18.5" bestFit="1" customWidth="1"/>
    <col min="3656" max="3656" width="8.83203125" bestFit="1" customWidth="1"/>
    <col min="3657" max="3657" width="34.5" bestFit="1" customWidth="1"/>
    <col min="3658" max="3658" width="37.1640625" bestFit="1" customWidth="1"/>
    <col min="3659" max="3659" width="29.83203125" bestFit="1" customWidth="1"/>
    <col min="3660" max="3660" width="8.83203125" bestFit="1" customWidth="1"/>
    <col min="3661" max="3661" width="35.5" bestFit="1" customWidth="1"/>
    <col min="3662" max="3662" width="38.1640625" bestFit="1" customWidth="1"/>
    <col min="3663" max="3663" width="15.83203125" bestFit="1" customWidth="1"/>
    <col min="3664" max="3664" width="8.83203125" bestFit="1" customWidth="1"/>
    <col min="3665" max="3665" width="40.33203125" bestFit="1" customWidth="1"/>
    <col min="3666" max="3666" width="43" bestFit="1" customWidth="1"/>
    <col min="3667" max="3667" width="16.6640625" bestFit="1" customWidth="1"/>
    <col min="3668" max="3668" width="8.83203125" bestFit="1" customWidth="1"/>
    <col min="3669" max="3669" width="24.83203125" bestFit="1" customWidth="1"/>
    <col min="3670" max="3670" width="27.5" bestFit="1" customWidth="1"/>
    <col min="3671" max="3671" width="14.33203125" bestFit="1" customWidth="1"/>
    <col min="3672" max="3672" width="8.83203125" bestFit="1" customWidth="1"/>
    <col min="3673" max="3673" width="26" bestFit="1" customWidth="1"/>
    <col min="3674" max="3674" width="28.6640625" bestFit="1" customWidth="1"/>
    <col min="3675" max="3675" width="18.6640625" bestFit="1" customWidth="1"/>
    <col min="3676" max="3676" width="8.83203125" bestFit="1" customWidth="1"/>
    <col min="3677" max="3677" width="29.6640625" bestFit="1" customWidth="1"/>
    <col min="3678" max="3678" width="32.33203125" bestFit="1" customWidth="1"/>
    <col min="3679" max="3679" width="11.83203125" bestFit="1" customWidth="1"/>
    <col min="3680" max="3680" width="8.83203125" bestFit="1" customWidth="1"/>
    <col min="3681" max="3681" width="26.33203125" bestFit="1" customWidth="1"/>
    <col min="3682" max="3682" width="29" bestFit="1" customWidth="1"/>
    <col min="3683" max="3683" width="27.5" bestFit="1" customWidth="1"/>
    <col min="3684" max="3684" width="8.83203125" bestFit="1" customWidth="1"/>
    <col min="3685" max="3685" width="34" bestFit="1" customWidth="1"/>
    <col min="3686" max="3686" width="36.5" bestFit="1" customWidth="1"/>
    <col min="3687" max="3687" width="17.83203125" bestFit="1" customWidth="1"/>
    <col min="3688" max="3688" width="8.83203125" bestFit="1" customWidth="1"/>
    <col min="3689" max="3689" width="30.33203125" bestFit="1" customWidth="1"/>
    <col min="3690" max="3690" width="33" bestFit="1" customWidth="1"/>
    <col min="3691" max="3691" width="17.1640625" bestFit="1" customWidth="1"/>
    <col min="3692" max="3692" width="8.83203125" bestFit="1" customWidth="1"/>
    <col min="3693" max="3693" width="26.1640625" bestFit="1" customWidth="1"/>
    <col min="3694" max="3694" width="28.83203125" bestFit="1" customWidth="1"/>
    <col min="3695" max="3695" width="18" bestFit="1" customWidth="1"/>
    <col min="3696" max="3696" width="8.83203125" bestFit="1" customWidth="1"/>
    <col min="3697" max="3697" width="32.1640625" bestFit="1" customWidth="1"/>
    <col min="3698" max="3698" width="34.83203125" bestFit="1" customWidth="1"/>
    <col min="3699" max="3699" width="15" bestFit="1" customWidth="1"/>
    <col min="3700" max="3700" width="8.83203125" bestFit="1" customWidth="1"/>
    <col min="3701" max="3701" width="38.83203125" bestFit="1" customWidth="1"/>
    <col min="3702" max="3702" width="41.5" bestFit="1" customWidth="1"/>
    <col min="3703" max="3703" width="32.33203125" bestFit="1" customWidth="1"/>
    <col min="3704" max="3704" width="8.83203125" bestFit="1" customWidth="1"/>
    <col min="3705" max="3705" width="30.1640625" bestFit="1" customWidth="1"/>
    <col min="3706" max="3706" width="32.83203125" bestFit="1" customWidth="1"/>
    <col min="3707" max="3707" width="17" bestFit="1" customWidth="1"/>
    <col min="3708" max="3708" width="8.83203125" bestFit="1" customWidth="1"/>
    <col min="3709" max="3709" width="29" bestFit="1" customWidth="1"/>
    <col min="3710" max="3710" width="31.5" bestFit="1" customWidth="1"/>
    <col min="3711" max="3711" width="18" bestFit="1" customWidth="1"/>
    <col min="3712" max="3712" width="8.83203125" bestFit="1" customWidth="1"/>
    <col min="3713" max="3713" width="33.1640625" bestFit="1" customWidth="1"/>
    <col min="3714" max="3714" width="35.83203125" bestFit="1" customWidth="1"/>
    <col min="3715" max="3715" width="18.1640625" bestFit="1" customWidth="1"/>
    <col min="3716" max="3716" width="8.83203125" bestFit="1" customWidth="1"/>
    <col min="3717" max="3717" width="25" bestFit="1" customWidth="1"/>
    <col min="3718" max="3718" width="27.6640625" bestFit="1" customWidth="1"/>
    <col min="3719" max="3719" width="17.33203125" bestFit="1" customWidth="1"/>
    <col min="3720" max="3720" width="8.83203125" bestFit="1" customWidth="1"/>
    <col min="3721" max="3721" width="33.5" bestFit="1" customWidth="1"/>
    <col min="3722" max="3722" width="36.1640625" bestFit="1" customWidth="1"/>
    <col min="3723" max="3723" width="28.5" bestFit="1" customWidth="1"/>
    <col min="3724" max="3724" width="8.83203125" bestFit="1" customWidth="1"/>
    <col min="3725" max="3725" width="36" bestFit="1" customWidth="1"/>
    <col min="3726" max="3726" width="38.6640625" bestFit="1" customWidth="1"/>
    <col min="3727" max="3727" width="27.1640625" bestFit="1" customWidth="1"/>
    <col min="3728" max="3728" width="8.83203125" bestFit="1" customWidth="1"/>
    <col min="3729" max="3729" width="34.5" bestFit="1" customWidth="1"/>
    <col min="3730" max="3730" width="37.1640625" bestFit="1" customWidth="1"/>
    <col min="3731" max="3731" width="26" bestFit="1" customWidth="1"/>
    <col min="3732" max="3732" width="8.83203125" bestFit="1" customWidth="1"/>
    <col min="3733" max="3733" width="28.5" bestFit="1" customWidth="1"/>
    <col min="3734" max="3734" width="31.1640625" bestFit="1" customWidth="1"/>
    <col min="3735" max="3735" width="18.6640625" bestFit="1" customWidth="1"/>
    <col min="3736" max="3736" width="8.83203125" bestFit="1" customWidth="1"/>
    <col min="3737" max="3737" width="26.5" bestFit="1" customWidth="1"/>
    <col min="3738" max="3738" width="29.1640625" bestFit="1" customWidth="1"/>
    <col min="3739" max="3739" width="28.1640625" bestFit="1" customWidth="1"/>
    <col min="3740" max="3740" width="8.83203125" bestFit="1" customWidth="1"/>
    <col min="3741" max="3741" width="36.83203125" bestFit="1" customWidth="1"/>
    <col min="3742" max="3742" width="39.5" bestFit="1" customWidth="1"/>
    <col min="3743" max="3743" width="31.5" bestFit="1" customWidth="1"/>
    <col min="3744" max="3744" width="8.83203125" bestFit="1" customWidth="1"/>
    <col min="3745" max="3745" width="31" bestFit="1" customWidth="1"/>
    <col min="3746" max="3746" width="33.6640625" bestFit="1" customWidth="1"/>
    <col min="3747" max="3747" width="14.1640625" bestFit="1" customWidth="1"/>
    <col min="3748" max="3748" width="8.83203125" bestFit="1" customWidth="1"/>
    <col min="3749" max="3749" width="26.83203125" bestFit="1" customWidth="1"/>
    <col min="3750" max="3750" width="29.5" bestFit="1" customWidth="1"/>
    <col min="3751" max="3751" width="28.83203125" bestFit="1" customWidth="1"/>
    <col min="3752" max="3752" width="8.83203125" bestFit="1" customWidth="1"/>
    <col min="3753" max="3753" width="26" bestFit="1" customWidth="1"/>
    <col min="3754" max="3754" width="28.6640625" bestFit="1" customWidth="1"/>
    <col min="3755" max="3755" width="12.83203125" bestFit="1" customWidth="1"/>
    <col min="3756" max="3756" width="8.83203125" bestFit="1" customWidth="1"/>
    <col min="3757" max="3757" width="42.6640625" bestFit="1" customWidth="1"/>
    <col min="3758" max="3758" width="45.33203125" bestFit="1" customWidth="1"/>
    <col min="3759" max="3759" width="33" bestFit="1" customWidth="1"/>
    <col min="3760" max="3760" width="8.83203125" bestFit="1" customWidth="1"/>
    <col min="3761" max="3761" width="25.5" bestFit="1" customWidth="1"/>
    <col min="3762" max="3762" width="28.1640625" bestFit="1" customWidth="1"/>
    <col min="3763" max="3763" width="15.5" bestFit="1" customWidth="1"/>
    <col min="3764" max="3764" width="8.83203125" bestFit="1" customWidth="1"/>
    <col min="3765" max="3765" width="32" bestFit="1" customWidth="1"/>
    <col min="3766" max="3766" width="34.6640625" bestFit="1" customWidth="1"/>
    <col min="3767" max="3767" width="15.33203125" bestFit="1" customWidth="1"/>
    <col min="3768" max="3768" width="8.83203125" bestFit="1" customWidth="1"/>
    <col min="3769" max="3769" width="27" bestFit="1" customWidth="1"/>
    <col min="3770" max="3770" width="29.6640625" bestFit="1" customWidth="1"/>
    <col min="3771" max="3771" width="12.83203125" bestFit="1" customWidth="1"/>
    <col min="3772" max="3772" width="8.83203125" bestFit="1" customWidth="1"/>
    <col min="3773" max="3773" width="34.83203125" bestFit="1" customWidth="1"/>
    <col min="3774" max="3774" width="37.5" bestFit="1" customWidth="1"/>
    <col min="3775" max="3775" width="32.6640625" bestFit="1" customWidth="1"/>
    <col min="3776" max="3776" width="8.83203125" bestFit="1" customWidth="1"/>
    <col min="3777" max="3777" width="32.83203125" bestFit="1" customWidth="1"/>
    <col min="3778" max="3778" width="35.5" bestFit="1" customWidth="1"/>
    <col min="3779" max="3779" width="14.33203125" bestFit="1" customWidth="1"/>
    <col min="3780" max="3780" width="8.83203125" bestFit="1" customWidth="1"/>
    <col min="3781" max="3781" width="34.33203125" bestFit="1" customWidth="1"/>
    <col min="3782" max="3782" width="37" bestFit="1" customWidth="1"/>
    <col min="3783" max="3783" width="30.33203125" bestFit="1" customWidth="1"/>
    <col min="3784" max="3784" width="8.83203125" bestFit="1" customWidth="1"/>
    <col min="3785" max="3785" width="37.83203125" bestFit="1" customWidth="1"/>
    <col min="3786" max="3786" width="40.5" bestFit="1" customWidth="1"/>
    <col min="3787" max="3787" width="27" bestFit="1" customWidth="1"/>
    <col min="3788" max="3788" width="8.83203125" bestFit="1" customWidth="1"/>
    <col min="3789" max="3789" width="33.5" bestFit="1" customWidth="1"/>
    <col min="3790" max="3790" width="36.1640625" bestFit="1" customWidth="1"/>
    <col min="3791" max="3791" width="17" bestFit="1" customWidth="1"/>
    <col min="3792" max="3792" width="8.83203125" bestFit="1" customWidth="1"/>
    <col min="3793" max="3793" width="26.83203125" bestFit="1" customWidth="1"/>
    <col min="3794" max="3794" width="29.5" bestFit="1" customWidth="1"/>
    <col min="3795" max="3795" width="14.1640625" bestFit="1" customWidth="1"/>
    <col min="3796" max="3796" width="8.83203125" bestFit="1" customWidth="1"/>
    <col min="3797" max="3797" width="37" bestFit="1" customWidth="1"/>
    <col min="3798" max="3798" width="39.6640625" bestFit="1" customWidth="1"/>
    <col min="3799" max="3799" width="14.6640625" bestFit="1" customWidth="1"/>
    <col min="3800" max="3800" width="8.83203125" bestFit="1" customWidth="1"/>
    <col min="3801" max="3801" width="35.6640625" bestFit="1" customWidth="1"/>
    <col min="3802" max="3802" width="38.33203125" bestFit="1" customWidth="1"/>
    <col min="3803" max="3803" width="30.1640625" bestFit="1" customWidth="1"/>
    <col min="3804" max="3804" width="8.83203125" bestFit="1" customWidth="1"/>
    <col min="3805" max="3805" width="27.83203125" bestFit="1" customWidth="1"/>
    <col min="3806" max="3806" width="30.5" bestFit="1" customWidth="1"/>
    <col min="3807" max="3807" width="16" bestFit="1" customWidth="1"/>
    <col min="3808" max="3808" width="8.83203125" bestFit="1" customWidth="1"/>
    <col min="3809" max="3809" width="24.6640625" bestFit="1" customWidth="1"/>
    <col min="3810" max="3810" width="27.33203125" bestFit="1" customWidth="1"/>
    <col min="3811" max="3811" width="20.5" bestFit="1" customWidth="1"/>
    <col min="3812" max="3812" width="8.83203125" bestFit="1" customWidth="1"/>
    <col min="3813" max="3813" width="38.83203125" bestFit="1" customWidth="1"/>
    <col min="3814" max="3814" width="41.5" bestFit="1" customWidth="1"/>
    <col min="3815" max="3815" width="13.5" bestFit="1" customWidth="1"/>
    <col min="3816" max="3816" width="8.83203125" bestFit="1" customWidth="1"/>
    <col min="3817" max="3817" width="33" bestFit="1" customWidth="1"/>
    <col min="3818" max="3818" width="35.6640625" bestFit="1" customWidth="1"/>
    <col min="3819" max="3819" width="29.1640625" bestFit="1" customWidth="1"/>
    <col min="3820" max="3820" width="8.83203125" bestFit="1" customWidth="1"/>
    <col min="3821" max="3821" width="38.83203125" bestFit="1" customWidth="1"/>
    <col min="3822" max="3822" width="41.5" bestFit="1" customWidth="1"/>
    <col min="3823" max="3823" width="16.5" bestFit="1" customWidth="1"/>
    <col min="3824" max="3824" width="8.83203125" bestFit="1" customWidth="1"/>
    <col min="3825" max="3825" width="35" bestFit="1" customWidth="1"/>
    <col min="3826" max="3826" width="37.6640625" bestFit="1" customWidth="1"/>
    <col min="3827" max="3827" width="13.5" bestFit="1" customWidth="1"/>
    <col min="3828" max="3828" width="8.83203125" bestFit="1" customWidth="1"/>
    <col min="3829" max="3829" width="31.33203125" bestFit="1" customWidth="1"/>
    <col min="3830" max="3830" width="34" bestFit="1" customWidth="1"/>
    <col min="3831" max="3831" width="28.5" bestFit="1" customWidth="1"/>
    <col min="3832" max="3832" width="8.83203125" bestFit="1" customWidth="1"/>
    <col min="3833" max="3833" width="37" bestFit="1" customWidth="1"/>
    <col min="3834" max="3834" width="39.6640625" bestFit="1" customWidth="1"/>
    <col min="3835" max="3835" width="26" bestFit="1" customWidth="1"/>
    <col min="3836" max="3836" width="8.83203125" bestFit="1" customWidth="1"/>
    <col min="3837" max="3837" width="26.1640625" bestFit="1" customWidth="1"/>
    <col min="3838" max="3838" width="28.83203125" bestFit="1" customWidth="1"/>
    <col min="3839" max="3839" width="17.83203125" bestFit="1" customWidth="1"/>
    <col min="3840" max="3840" width="8.83203125" bestFit="1" customWidth="1"/>
    <col min="3841" max="3841" width="31.6640625" bestFit="1" customWidth="1"/>
    <col min="3842" max="3842" width="34.33203125" bestFit="1" customWidth="1"/>
    <col min="3843" max="3843" width="18" bestFit="1" customWidth="1"/>
    <col min="3844" max="3844" width="8.83203125" bestFit="1" customWidth="1"/>
    <col min="3845" max="3845" width="35.83203125" bestFit="1" customWidth="1"/>
    <col min="3846" max="3846" width="38.5" bestFit="1" customWidth="1"/>
    <col min="3847" max="3847" width="24.1640625" bestFit="1" customWidth="1"/>
    <col min="3848" max="3848" width="8.83203125" bestFit="1" customWidth="1"/>
    <col min="3849" max="3849" width="26.6640625" bestFit="1" customWidth="1"/>
    <col min="3850" max="3850" width="29.33203125" bestFit="1" customWidth="1"/>
    <col min="3851" max="3851" width="28.83203125" bestFit="1" customWidth="1"/>
    <col min="3852" max="3852" width="8.83203125" bestFit="1" customWidth="1"/>
    <col min="3853" max="3853" width="25.5" bestFit="1" customWidth="1"/>
    <col min="3854" max="3854" width="28.1640625" bestFit="1" customWidth="1"/>
    <col min="3855" max="3855" width="22.5" bestFit="1" customWidth="1"/>
    <col min="3856" max="3856" width="8.83203125" bestFit="1" customWidth="1"/>
    <col min="3857" max="3857" width="34.5" bestFit="1" customWidth="1"/>
    <col min="3858" max="3858" width="37.1640625" bestFit="1" customWidth="1"/>
    <col min="3859" max="3859" width="26" bestFit="1" customWidth="1"/>
    <col min="3860" max="3860" width="8.83203125" bestFit="1" customWidth="1"/>
    <col min="3861" max="3861" width="26.6640625" bestFit="1" customWidth="1"/>
    <col min="3862" max="3862" width="29.33203125" bestFit="1" customWidth="1"/>
    <col min="3863" max="3863" width="15.33203125" bestFit="1" customWidth="1"/>
    <col min="3864" max="3864" width="8.83203125" bestFit="1" customWidth="1"/>
    <col min="3865" max="3865" width="33.5" bestFit="1" customWidth="1"/>
    <col min="3866" max="3866" width="36.1640625" bestFit="1" customWidth="1"/>
    <col min="3867" max="3867" width="18.5" bestFit="1" customWidth="1"/>
    <col min="3868" max="3868" width="8.83203125" bestFit="1" customWidth="1"/>
    <col min="3869" max="3869" width="33" bestFit="1" customWidth="1"/>
    <col min="3870" max="3870" width="35.6640625" bestFit="1" customWidth="1"/>
    <col min="3871" max="3871" width="19.83203125" bestFit="1" customWidth="1"/>
    <col min="3872" max="3872" width="8.83203125" bestFit="1" customWidth="1"/>
    <col min="3873" max="3873" width="52.5" bestFit="1" customWidth="1"/>
    <col min="3874" max="3874" width="55.1640625" bestFit="1" customWidth="1"/>
    <col min="3875" max="3875" width="19.1640625" bestFit="1" customWidth="1"/>
    <col min="3876" max="3876" width="8.83203125" bestFit="1" customWidth="1"/>
    <col min="3877" max="3877" width="27" bestFit="1" customWidth="1"/>
    <col min="3878" max="3878" width="29.6640625" bestFit="1" customWidth="1"/>
    <col min="3879" max="3879" width="14.83203125" bestFit="1" customWidth="1"/>
    <col min="3880" max="3880" width="8.83203125" bestFit="1" customWidth="1"/>
    <col min="3881" max="3881" width="37.1640625" bestFit="1" customWidth="1"/>
    <col min="3882" max="3882" width="39.83203125" bestFit="1" customWidth="1"/>
    <col min="3883" max="3883" width="17.83203125" bestFit="1" customWidth="1"/>
    <col min="3884" max="3884" width="8.83203125" bestFit="1" customWidth="1"/>
    <col min="3885" max="3885" width="26.1640625" bestFit="1" customWidth="1"/>
    <col min="3886" max="3886" width="28.83203125" bestFit="1" customWidth="1"/>
    <col min="3887" max="3887" width="19.5" bestFit="1" customWidth="1"/>
    <col min="3888" max="3888" width="8.83203125" bestFit="1" customWidth="1"/>
    <col min="3889" max="3889" width="36.83203125" bestFit="1" customWidth="1"/>
    <col min="3890" max="3890" width="39.5" bestFit="1" customWidth="1"/>
    <col min="3891" max="3891" width="28.83203125" bestFit="1" customWidth="1"/>
    <col min="3892" max="3892" width="8.83203125" bestFit="1" customWidth="1"/>
    <col min="3893" max="3893" width="34.33203125" bestFit="1" customWidth="1"/>
    <col min="3894" max="3894" width="37" bestFit="1" customWidth="1"/>
    <col min="3895" max="3895" width="28.1640625" bestFit="1" customWidth="1"/>
    <col min="3896" max="3896" width="8.83203125" bestFit="1" customWidth="1"/>
    <col min="3897" max="3897" width="33.5" bestFit="1" customWidth="1"/>
    <col min="3898" max="3898" width="36.1640625" bestFit="1" customWidth="1"/>
    <col min="3899" max="3899" width="28.83203125" bestFit="1" customWidth="1"/>
    <col min="3900" max="3900" width="8.83203125" bestFit="1" customWidth="1"/>
    <col min="3901" max="3901" width="31.1640625" bestFit="1" customWidth="1"/>
    <col min="3902" max="3902" width="33.83203125" bestFit="1" customWidth="1"/>
    <col min="3903" max="3903" width="16" bestFit="1" customWidth="1"/>
    <col min="3904" max="3904" width="8.83203125" bestFit="1" customWidth="1"/>
    <col min="3905" max="3905" width="43" bestFit="1" customWidth="1"/>
    <col min="3906" max="3906" width="45.6640625" bestFit="1" customWidth="1"/>
    <col min="3907" max="3907" width="31.5" bestFit="1" customWidth="1"/>
    <col min="3908" max="3908" width="8.83203125" bestFit="1" customWidth="1"/>
    <col min="3909" max="3909" width="32.6640625" bestFit="1" customWidth="1"/>
    <col min="3910" max="3910" width="35.33203125" bestFit="1" customWidth="1"/>
    <col min="3911" max="3911" width="18" bestFit="1" customWidth="1"/>
    <col min="3912" max="3912" width="8.83203125" bestFit="1" customWidth="1"/>
    <col min="3913" max="3913" width="34.83203125" bestFit="1" customWidth="1"/>
    <col min="3914" max="3914" width="37.5" bestFit="1" customWidth="1"/>
    <col min="3915" max="3915" width="30.1640625" bestFit="1" customWidth="1"/>
    <col min="3916" max="3916" width="8.83203125" bestFit="1" customWidth="1"/>
    <col min="3917" max="3917" width="34.6640625" bestFit="1" customWidth="1"/>
    <col min="3918" max="3918" width="37.33203125" bestFit="1" customWidth="1"/>
    <col min="3919" max="3919" width="29.5" bestFit="1" customWidth="1"/>
    <col min="3920" max="3920" width="8.83203125" bestFit="1" customWidth="1"/>
    <col min="3921" max="3921" width="34.6640625" bestFit="1" customWidth="1"/>
    <col min="3922" max="3922" width="37.33203125" bestFit="1" customWidth="1"/>
    <col min="3923" max="3923" width="16.83203125" bestFit="1" customWidth="1"/>
    <col min="3924" max="3924" width="8.83203125" bestFit="1" customWidth="1"/>
    <col min="3925" max="3925" width="28.83203125" bestFit="1" customWidth="1"/>
    <col min="3926" max="3926" width="31.33203125" bestFit="1" customWidth="1"/>
    <col min="3927" max="3927" width="14.33203125" bestFit="1" customWidth="1"/>
    <col min="3928" max="3928" width="8.83203125" bestFit="1" customWidth="1"/>
    <col min="3929" max="3929" width="31.33203125" bestFit="1" customWidth="1"/>
    <col min="3930" max="3930" width="34" bestFit="1" customWidth="1"/>
    <col min="3931" max="3931" width="19.5" bestFit="1" customWidth="1"/>
    <col min="3932" max="3932" width="8.83203125" bestFit="1" customWidth="1"/>
    <col min="3933" max="3933" width="30.5" bestFit="1" customWidth="1"/>
    <col min="3934" max="3934" width="33.1640625" bestFit="1" customWidth="1"/>
    <col min="3935" max="3935" width="16" bestFit="1" customWidth="1"/>
    <col min="3936" max="3936" width="8.83203125" bestFit="1" customWidth="1"/>
    <col min="3937" max="3937" width="39.5" bestFit="1" customWidth="1"/>
    <col min="3938" max="3938" width="42.1640625" bestFit="1" customWidth="1"/>
    <col min="3939" max="3939" width="18.6640625" bestFit="1" customWidth="1"/>
    <col min="3940" max="3940" width="8.83203125" bestFit="1" customWidth="1"/>
    <col min="3941" max="3941" width="24" bestFit="1" customWidth="1"/>
    <col min="3942" max="3942" width="26.6640625" bestFit="1" customWidth="1"/>
    <col min="3943" max="3943" width="16" bestFit="1" customWidth="1"/>
    <col min="3944" max="3944" width="8.83203125" bestFit="1" customWidth="1"/>
    <col min="3945" max="3945" width="36.5" bestFit="1" customWidth="1"/>
    <col min="3946" max="3946" width="39.1640625" bestFit="1" customWidth="1"/>
    <col min="3947" max="3947" width="32.33203125" bestFit="1" customWidth="1"/>
    <col min="3948" max="3948" width="8.83203125" bestFit="1" customWidth="1"/>
    <col min="3949" max="3949" width="33.5" bestFit="1" customWidth="1"/>
    <col min="3950" max="3950" width="36.1640625" bestFit="1" customWidth="1"/>
    <col min="3951" max="3951" width="17.1640625" bestFit="1" customWidth="1"/>
    <col min="3952" max="3952" width="8.83203125" bestFit="1" customWidth="1"/>
    <col min="3953" max="3953" width="35.5" bestFit="1" customWidth="1"/>
    <col min="3954" max="3954" width="38.1640625" bestFit="1" customWidth="1"/>
    <col min="3955" max="3955" width="29.83203125" bestFit="1" customWidth="1"/>
    <col min="3956" max="3956" width="8.83203125" bestFit="1" customWidth="1"/>
    <col min="3957" max="3957" width="28" bestFit="1" customWidth="1"/>
    <col min="3958" max="3958" width="30.6640625" bestFit="1" customWidth="1"/>
    <col min="3959" max="3959" width="17.6640625" bestFit="1" customWidth="1"/>
    <col min="3960" max="3960" width="8.83203125" bestFit="1" customWidth="1"/>
    <col min="3961" max="3961" width="35.6640625" bestFit="1" customWidth="1"/>
    <col min="3962" max="3962" width="38.33203125" bestFit="1" customWidth="1"/>
    <col min="3963" max="3963" width="17" bestFit="1" customWidth="1"/>
    <col min="3964" max="3964" width="8.83203125" bestFit="1" customWidth="1"/>
    <col min="3965" max="3965" width="29.33203125" bestFit="1" customWidth="1"/>
    <col min="3966" max="3966" width="32" bestFit="1" customWidth="1"/>
    <col min="3967" max="3967" width="15.83203125" bestFit="1" customWidth="1"/>
    <col min="3968" max="3968" width="8.83203125" bestFit="1" customWidth="1"/>
    <col min="3969" max="3969" width="26.83203125" bestFit="1" customWidth="1"/>
    <col min="3970" max="3970" width="29.5" bestFit="1" customWidth="1"/>
    <col min="3971" max="3971" width="15.1640625" bestFit="1" customWidth="1"/>
    <col min="3972" max="3972" width="8.83203125" bestFit="1" customWidth="1"/>
    <col min="3973" max="3973" width="35.1640625" bestFit="1" customWidth="1"/>
    <col min="3974" max="3974" width="37.83203125" bestFit="1" customWidth="1"/>
    <col min="3975" max="3975" width="19.1640625" bestFit="1" customWidth="1"/>
    <col min="3976" max="3976" width="8.83203125" bestFit="1" customWidth="1"/>
    <col min="3977" max="3977" width="34.6640625" bestFit="1" customWidth="1"/>
    <col min="3978" max="3978" width="37.33203125" bestFit="1" customWidth="1"/>
    <col min="3979" max="3979" width="23.33203125" bestFit="1" customWidth="1"/>
    <col min="3980" max="3980" width="8.83203125" bestFit="1" customWidth="1"/>
    <col min="3981" max="3981" width="31.83203125" bestFit="1" customWidth="1"/>
    <col min="3982" max="3982" width="34.5" bestFit="1" customWidth="1"/>
    <col min="3983" max="3983" width="21.6640625" bestFit="1" customWidth="1"/>
    <col min="3984" max="3984" width="8.83203125" bestFit="1" customWidth="1"/>
    <col min="3985" max="3985" width="39.1640625" bestFit="1" customWidth="1"/>
    <col min="3986" max="3986" width="41.6640625" bestFit="1" customWidth="1"/>
    <col min="3987" max="3987" width="14" bestFit="1" customWidth="1"/>
    <col min="3988" max="3988" width="8.83203125" bestFit="1" customWidth="1"/>
    <col min="3989" max="3989" width="31" bestFit="1" customWidth="1"/>
    <col min="3990" max="3990" width="33.6640625" bestFit="1" customWidth="1"/>
    <col min="3991" max="3991" width="12.1640625" bestFit="1" customWidth="1"/>
    <col min="3992" max="3992" width="8.83203125" bestFit="1" customWidth="1"/>
    <col min="3993" max="3993" width="34.83203125" bestFit="1" customWidth="1"/>
    <col min="3994" max="3994" width="37.5" bestFit="1" customWidth="1"/>
    <col min="3995" max="3995" width="28.6640625" bestFit="1" customWidth="1"/>
    <col min="3996" max="3996" width="8.83203125" bestFit="1" customWidth="1"/>
    <col min="3997" max="3997" width="28.33203125" bestFit="1" customWidth="1"/>
    <col min="3998" max="3998" width="29.1640625" bestFit="1" customWidth="1"/>
    <col min="3999" max="3999" width="31" bestFit="1" customWidth="1"/>
    <col min="4000" max="4000" width="8.83203125" bestFit="1" customWidth="1"/>
    <col min="4001" max="4001" width="10.83203125" bestFit="1" customWidth="1"/>
    <col min="4002" max="4002" width="8.83203125" bestFit="1" customWidth="1"/>
    <col min="4003" max="4003" width="29.83203125" bestFit="1" customWidth="1"/>
    <col min="4004" max="4004" width="15.6640625" bestFit="1" customWidth="1"/>
    <col min="4005" max="4005" width="8.83203125" bestFit="1" customWidth="1"/>
    <col min="4006" max="4006" width="31.1640625" bestFit="1" customWidth="1"/>
    <col min="4007" max="4007" width="9.83203125" bestFit="1" customWidth="1"/>
    <col min="4008" max="4008" width="33.83203125" bestFit="1" customWidth="1"/>
    <col min="4009" max="4009" width="16.83203125" bestFit="1" customWidth="1"/>
    <col min="4010" max="4010" width="8.83203125" bestFit="1" customWidth="1"/>
    <col min="4011" max="4011" width="42.1640625" bestFit="1" customWidth="1"/>
    <col min="4012" max="4012" width="9.83203125" bestFit="1" customWidth="1"/>
    <col min="4013" max="4013" width="44.83203125" bestFit="1" customWidth="1"/>
    <col min="4014" max="4014" width="32.33203125" bestFit="1" customWidth="1"/>
    <col min="4015" max="4015" width="8.83203125" bestFit="1" customWidth="1"/>
    <col min="4016" max="4016" width="38.1640625" bestFit="1" customWidth="1"/>
    <col min="4017" max="4017" width="9.83203125" bestFit="1" customWidth="1"/>
    <col min="4018" max="4018" width="40.83203125" bestFit="1" customWidth="1"/>
    <col min="4019" max="4019" width="27.33203125" bestFit="1" customWidth="1"/>
    <col min="4020" max="4020" width="8.83203125" bestFit="1" customWidth="1"/>
    <col min="4021" max="4021" width="32.83203125" bestFit="1" customWidth="1"/>
    <col min="4022" max="4022" width="9.83203125" bestFit="1" customWidth="1"/>
    <col min="4023" max="4023" width="35.5" bestFit="1" customWidth="1"/>
    <col min="4024" max="4024" width="22" bestFit="1" customWidth="1"/>
    <col min="4025" max="4025" width="8.83203125" bestFit="1" customWidth="1"/>
    <col min="4026" max="4026" width="37.83203125" bestFit="1" customWidth="1"/>
    <col min="4027" max="4027" width="9.83203125" bestFit="1" customWidth="1"/>
    <col min="4028" max="4028" width="40.5" bestFit="1" customWidth="1"/>
    <col min="4029" max="4029" width="17.83203125" bestFit="1" customWidth="1"/>
    <col min="4030" max="4030" width="8.83203125" bestFit="1" customWidth="1"/>
    <col min="4031" max="4031" width="20.6640625" bestFit="1" customWidth="1"/>
    <col min="4032" max="4032" width="8.83203125" bestFit="1" customWidth="1"/>
    <col min="4033" max="4033" width="23.33203125" bestFit="1" customWidth="1"/>
    <col min="4034" max="4034" width="20" bestFit="1" customWidth="1"/>
    <col min="4035" max="4035" width="8.83203125" bestFit="1" customWidth="1"/>
    <col min="4036" max="4036" width="26.6640625" bestFit="1" customWidth="1"/>
    <col min="4037" max="4037" width="8.83203125" bestFit="1" customWidth="1"/>
    <col min="4038" max="4038" width="29.33203125" bestFit="1" customWidth="1"/>
    <col min="4039" max="4039" width="17.83203125" bestFit="1" customWidth="1"/>
    <col min="4040" max="4040" width="8.83203125" bestFit="1" customWidth="1"/>
    <col min="4041" max="4041" width="27" bestFit="1" customWidth="1"/>
    <col min="4042" max="4042" width="9.83203125" bestFit="1" customWidth="1"/>
    <col min="4043" max="4043" width="29.6640625" bestFit="1" customWidth="1"/>
    <col min="4044" max="4044" width="29.1640625" bestFit="1" customWidth="1"/>
    <col min="4045" max="4045" width="8.83203125" bestFit="1" customWidth="1"/>
    <col min="4046" max="4046" width="31" bestFit="1" customWidth="1"/>
    <col min="4047" max="4047" width="11.83203125" bestFit="1" customWidth="1"/>
    <col min="4048" max="4048" width="33.6640625" bestFit="1" customWidth="1"/>
    <col min="4049" max="4049" width="21.1640625" bestFit="1" customWidth="1"/>
    <col min="4050" max="4050" width="8.83203125" bestFit="1" customWidth="1"/>
    <col min="4051" max="4051" width="36" bestFit="1" customWidth="1"/>
    <col min="4052" max="4052" width="9.83203125" bestFit="1" customWidth="1"/>
    <col min="4053" max="4053" width="38.6640625" bestFit="1" customWidth="1"/>
    <col min="4054" max="4054" width="14.6640625" bestFit="1" customWidth="1"/>
    <col min="4055" max="4055" width="8.83203125" bestFit="1" customWidth="1"/>
    <col min="4056" max="4056" width="33.1640625" bestFit="1" customWidth="1"/>
    <col min="4057" max="4057" width="10.83203125" bestFit="1" customWidth="1"/>
    <col min="4058" max="4058" width="35.83203125" bestFit="1" customWidth="1"/>
    <col min="4059" max="4059" width="23.1640625" bestFit="1" customWidth="1"/>
    <col min="4060" max="4060" width="8.83203125" bestFit="1" customWidth="1"/>
    <col min="4061" max="4061" width="30.83203125" bestFit="1" customWidth="1"/>
    <col min="4062" max="4062" width="10.83203125" bestFit="1" customWidth="1"/>
    <col min="4063" max="4063" width="33.5" bestFit="1" customWidth="1"/>
    <col min="4064" max="4064" width="17" bestFit="1" customWidth="1"/>
    <col min="4065" max="4065" width="8.83203125" bestFit="1" customWidth="1"/>
    <col min="4066" max="4066" width="25.6640625" bestFit="1" customWidth="1"/>
    <col min="4067" max="4067" width="9.83203125" bestFit="1" customWidth="1"/>
    <col min="4068" max="4068" width="28.33203125" bestFit="1" customWidth="1"/>
    <col min="4069" max="4069" width="18" bestFit="1" customWidth="1"/>
    <col min="4070" max="4070" width="8.83203125" bestFit="1" customWidth="1"/>
    <col min="4071" max="4071" width="25" bestFit="1" customWidth="1"/>
    <col min="4072" max="4072" width="9.83203125" bestFit="1" customWidth="1"/>
    <col min="4073" max="4073" width="27.6640625" bestFit="1" customWidth="1"/>
    <col min="4074" max="4074" width="15.33203125" bestFit="1" customWidth="1"/>
    <col min="4075" max="4075" width="8.83203125" bestFit="1" customWidth="1"/>
    <col min="4076" max="4076" width="39.33203125" bestFit="1" customWidth="1"/>
    <col min="4077" max="4077" width="9.83203125" bestFit="1" customWidth="1"/>
    <col min="4078" max="4078" width="41.83203125" bestFit="1" customWidth="1"/>
    <col min="4079" max="4079" width="19.6640625" bestFit="1" customWidth="1"/>
    <col min="4080" max="4080" width="8.83203125" bestFit="1" customWidth="1"/>
    <col min="4081" max="4081" width="36" bestFit="1" customWidth="1"/>
    <col min="4082" max="4082" width="9.83203125" bestFit="1" customWidth="1"/>
    <col min="4083" max="4083" width="38.6640625" bestFit="1" customWidth="1"/>
    <col min="4084" max="4084" width="25" bestFit="1" customWidth="1"/>
    <col min="4085" max="4085" width="8.83203125" bestFit="1" customWidth="1"/>
    <col min="4086" max="4086" width="32.1640625" bestFit="1" customWidth="1"/>
    <col min="4087" max="4087" width="10.83203125" bestFit="1" customWidth="1"/>
    <col min="4088" max="4088" width="34.83203125" bestFit="1" customWidth="1"/>
    <col min="4089" max="4089" width="17.6640625" bestFit="1" customWidth="1"/>
    <col min="4090" max="4090" width="8.83203125" bestFit="1" customWidth="1"/>
    <col min="4091" max="4091" width="27.5" bestFit="1" customWidth="1"/>
    <col min="4092" max="4092" width="8.83203125" bestFit="1" customWidth="1"/>
    <col min="4093" max="4093" width="30.1640625" bestFit="1" customWidth="1"/>
    <col min="4094" max="4094" width="16.5" bestFit="1" customWidth="1"/>
    <col min="4095" max="4095" width="8.83203125" bestFit="1" customWidth="1"/>
    <col min="4096" max="4096" width="37.6640625" bestFit="1" customWidth="1"/>
    <col min="4097" max="4097" width="9.83203125" bestFit="1" customWidth="1"/>
    <col min="4098" max="4098" width="40.33203125" bestFit="1" customWidth="1"/>
    <col min="4099" max="4099" width="14.6640625" bestFit="1" customWidth="1"/>
    <col min="4100" max="4100" width="8.83203125" bestFit="1" customWidth="1"/>
    <col min="4101" max="4101" width="28" bestFit="1" customWidth="1"/>
    <col min="4102" max="4102" width="9.83203125" bestFit="1" customWidth="1"/>
    <col min="4103" max="4103" width="30.6640625" bestFit="1" customWidth="1"/>
    <col min="4104" max="4104" width="29.5" bestFit="1" customWidth="1"/>
    <col min="4105" max="4105" width="8.83203125" bestFit="1" customWidth="1"/>
    <col min="4106" max="4106" width="30.1640625" bestFit="1" customWidth="1"/>
    <col min="4107" max="4107" width="9.83203125" bestFit="1" customWidth="1"/>
    <col min="4108" max="4108" width="32.83203125" bestFit="1" customWidth="1"/>
    <col min="4109" max="4109" width="20" bestFit="1" customWidth="1"/>
    <col min="4110" max="4110" width="8.83203125" bestFit="1" customWidth="1"/>
    <col min="4111" max="4111" width="29.33203125" bestFit="1" customWidth="1"/>
    <col min="4113" max="4113" width="32" bestFit="1" customWidth="1"/>
    <col min="4114" max="4114" width="20.33203125" bestFit="1" customWidth="1"/>
    <col min="4115" max="4115" width="8.83203125" bestFit="1" customWidth="1"/>
    <col min="4116" max="4116" width="36.5" bestFit="1" customWidth="1"/>
    <col min="4117" max="4117" width="9.83203125" bestFit="1" customWidth="1"/>
    <col min="4118" max="4118" width="39.1640625" bestFit="1" customWidth="1"/>
    <col min="4119" max="4119" width="12.6640625" bestFit="1" customWidth="1"/>
    <col min="4120" max="4120" width="8.83203125" bestFit="1" customWidth="1"/>
    <col min="4121" max="4121" width="30.6640625" bestFit="1" customWidth="1"/>
    <col min="4122" max="4122" width="10.83203125" bestFit="1" customWidth="1"/>
    <col min="4123" max="4123" width="33.33203125" bestFit="1" customWidth="1"/>
    <col min="4124" max="4124" width="29.33203125" bestFit="1" customWidth="1"/>
    <col min="4125" max="4125" width="8.83203125" bestFit="1" customWidth="1"/>
    <col min="4126" max="4126" width="34.1640625" bestFit="1" customWidth="1"/>
    <col min="4127" max="4127" width="9.83203125" bestFit="1" customWidth="1"/>
    <col min="4128" max="4128" width="36.6640625" bestFit="1" customWidth="1"/>
    <col min="4129" max="4129" width="16.5" bestFit="1" customWidth="1"/>
    <col min="4130" max="4130" width="8.83203125" bestFit="1" customWidth="1"/>
    <col min="4131" max="4131" width="40.1640625" bestFit="1" customWidth="1"/>
    <col min="4132" max="4132" width="9.83203125" bestFit="1" customWidth="1"/>
    <col min="4133" max="4133" width="42.83203125" bestFit="1" customWidth="1"/>
    <col min="4134" max="4134" width="18.5" bestFit="1" customWidth="1"/>
    <col min="4135" max="4135" width="8.83203125" bestFit="1" customWidth="1"/>
    <col min="4136" max="4136" width="38.1640625" bestFit="1" customWidth="1"/>
    <col min="4137" max="4137" width="9.83203125" bestFit="1" customWidth="1"/>
    <col min="4138" max="4138" width="40.83203125" bestFit="1" customWidth="1"/>
    <col min="4139" max="4139" width="31.5" bestFit="1" customWidth="1"/>
    <col min="4140" max="4140" width="8.83203125" bestFit="1" customWidth="1"/>
    <col min="4141" max="4141" width="45.33203125" bestFit="1" customWidth="1"/>
    <col min="4142" max="4142" width="9.83203125" bestFit="1" customWidth="1"/>
    <col min="4143" max="4143" width="48" bestFit="1" customWidth="1"/>
    <col min="4144" max="4144" width="25.1640625" bestFit="1" customWidth="1"/>
    <col min="4145" max="4145" width="8.83203125" bestFit="1" customWidth="1"/>
    <col min="4146" max="4146" width="28.83203125" bestFit="1" customWidth="1"/>
    <col min="4147" max="4147" width="9.83203125" bestFit="1" customWidth="1"/>
    <col min="4148" max="4148" width="31.33203125" bestFit="1" customWidth="1"/>
    <col min="4149" max="4149" width="17.6640625" bestFit="1" customWidth="1"/>
    <col min="4150" max="4150" width="8.83203125" bestFit="1" customWidth="1"/>
    <col min="4151" max="4151" width="43.83203125" bestFit="1" customWidth="1"/>
    <col min="4152" max="4152" width="11.83203125" bestFit="1" customWidth="1"/>
    <col min="4153" max="4153" width="46.5" bestFit="1" customWidth="1"/>
    <col min="4154" max="4154" width="28.5" bestFit="1" customWidth="1"/>
    <col min="4155" max="4155" width="8.83203125" bestFit="1" customWidth="1"/>
    <col min="4156" max="4156" width="36.83203125" bestFit="1" customWidth="1"/>
    <col min="4157" max="4157" width="10.83203125" bestFit="1" customWidth="1"/>
    <col min="4158" max="4158" width="39.5" bestFit="1" customWidth="1"/>
    <col min="4159" max="4159" width="13.6640625" bestFit="1" customWidth="1"/>
    <col min="4160" max="4160" width="8.83203125" bestFit="1" customWidth="1"/>
    <col min="4161" max="4161" width="32.5" bestFit="1" customWidth="1"/>
    <col min="4162" max="4162" width="10.83203125" bestFit="1" customWidth="1"/>
    <col min="4163" max="4163" width="35.1640625" bestFit="1" customWidth="1"/>
    <col min="4164" max="4164" width="26.1640625" bestFit="1" customWidth="1"/>
    <col min="4165" max="4165" width="8.83203125" bestFit="1" customWidth="1"/>
    <col min="4166" max="4166" width="32.83203125" bestFit="1" customWidth="1"/>
    <col min="4167" max="4167" width="9.83203125" bestFit="1" customWidth="1"/>
    <col min="4168" max="4168" width="35.5" bestFit="1" customWidth="1"/>
    <col min="4169" max="4169" width="31" bestFit="1" customWidth="1"/>
    <col min="4170" max="4170" width="8.83203125" bestFit="1" customWidth="1"/>
    <col min="4171" max="4171" width="32.1640625" bestFit="1" customWidth="1"/>
    <col min="4172" max="4172" width="9.83203125" bestFit="1" customWidth="1"/>
    <col min="4173" max="4173" width="34.83203125" bestFit="1" customWidth="1"/>
    <col min="4174" max="4174" width="30.6640625" bestFit="1" customWidth="1"/>
    <col min="4175" max="4175" width="8.83203125" bestFit="1" customWidth="1"/>
    <col min="4176" max="4176" width="27.83203125" bestFit="1" customWidth="1"/>
    <col min="4177" max="4177" width="10.83203125" bestFit="1" customWidth="1"/>
    <col min="4178" max="4178" width="30.5" bestFit="1" customWidth="1"/>
    <col min="4179" max="4179" width="26.33203125" bestFit="1" customWidth="1"/>
    <col min="4180" max="4180" width="8.83203125" bestFit="1" customWidth="1"/>
    <col min="4181" max="4181" width="26" bestFit="1" customWidth="1"/>
    <col min="4182" max="4182" width="9.83203125" bestFit="1" customWidth="1"/>
    <col min="4183" max="4183" width="28.6640625" bestFit="1" customWidth="1"/>
    <col min="4184" max="4184" width="14.5" bestFit="1" customWidth="1"/>
    <col min="4185" max="4185" width="8.83203125" bestFit="1" customWidth="1"/>
    <col min="4186" max="4186" width="34.83203125" bestFit="1" customWidth="1"/>
    <col min="4187" max="4187" width="10.83203125" bestFit="1" customWidth="1"/>
    <col min="4188" max="4188" width="37.5" bestFit="1" customWidth="1"/>
    <col min="4189" max="4189" width="14.5" bestFit="1" customWidth="1"/>
    <col min="4190" max="4190" width="8.83203125" bestFit="1" customWidth="1"/>
    <col min="4191" max="4191" width="32.5" bestFit="1" customWidth="1"/>
    <col min="4192" max="4192" width="9.83203125" bestFit="1" customWidth="1"/>
    <col min="4193" max="4193" width="35.1640625" bestFit="1" customWidth="1"/>
    <col min="4194" max="4194" width="17.83203125" bestFit="1" customWidth="1"/>
    <col min="4195" max="4195" width="8.83203125" bestFit="1" customWidth="1"/>
    <col min="4196" max="4196" width="27" bestFit="1" customWidth="1"/>
    <col min="4197" max="4197" width="9.83203125" bestFit="1" customWidth="1"/>
    <col min="4198" max="4198" width="29.6640625" bestFit="1" customWidth="1"/>
    <col min="4199" max="4199" width="18.5" bestFit="1" customWidth="1"/>
    <col min="4200" max="4200" width="8.83203125" bestFit="1" customWidth="1"/>
    <col min="4201" max="4201" width="27.83203125" bestFit="1" customWidth="1"/>
    <col min="4202" max="4202" width="11.83203125" bestFit="1" customWidth="1"/>
    <col min="4203" max="4203" width="30.5" bestFit="1" customWidth="1"/>
    <col min="4204" max="4204" width="19.6640625" bestFit="1" customWidth="1"/>
    <col min="4205" max="4205" width="8.83203125" bestFit="1" customWidth="1"/>
    <col min="4206" max="4206" width="32.5" bestFit="1" customWidth="1"/>
    <col min="4207" max="4207" width="9.83203125" bestFit="1" customWidth="1"/>
    <col min="4208" max="4208" width="35.1640625" bestFit="1" customWidth="1"/>
    <col min="4209" max="4209" width="30" bestFit="1" customWidth="1"/>
    <col min="4210" max="4210" width="8.83203125" bestFit="1" customWidth="1"/>
    <col min="4211" max="4211" width="38.6640625" bestFit="1" customWidth="1"/>
    <col min="4212" max="4212" width="9.83203125" bestFit="1" customWidth="1"/>
    <col min="4213" max="4213" width="41.33203125" bestFit="1" customWidth="1"/>
    <col min="4214" max="4214" width="20" bestFit="1" customWidth="1"/>
    <col min="4215" max="4215" width="8.83203125" bestFit="1" customWidth="1"/>
    <col min="4216" max="4216" width="39.5" bestFit="1" customWidth="1"/>
    <col min="4217" max="4217" width="9.83203125" bestFit="1" customWidth="1"/>
    <col min="4218" max="4218" width="42.1640625" bestFit="1" customWidth="1"/>
    <col min="4219" max="4219" width="16" bestFit="1" customWidth="1"/>
    <col min="4220" max="4220" width="8.83203125" bestFit="1" customWidth="1"/>
    <col min="4221" max="4221" width="27.5" bestFit="1" customWidth="1"/>
    <col min="4222" max="4222" width="9.83203125" bestFit="1" customWidth="1"/>
    <col min="4223" max="4223" width="30.1640625" bestFit="1" customWidth="1"/>
    <col min="4224" max="4224" width="21" bestFit="1" customWidth="1"/>
    <col min="4225" max="4225" width="8.83203125" bestFit="1" customWidth="1"/>
    <col min="4226" max="4226" width="25.33203125" bestFit="1" customWidth="1"/>
    <col min="4227" max="4227" width="10.83203125" bestFit="1" customWidth="1"/>
    <col min="4228" max="4228" width="28" bestFit="1" customWidth="1"/>
    <col min="4229" max="4229" width="16.5" bestFit="1" customWidth="1"/>
    <col min="4230" max="4230" width="8.83203125" bestFit="1" customWidth="1"/>
    <col min="4231" max="4231" width="27" bestFit="1" customWidth="1"/>
    <col min="4232" max="4232" width="9.83203125" bestFit="1" customWidth="1"/>
    <col min="4233" max="4233" width="29.6640625" bestFit="1" customWidth="1"/>
    <col min="4234" max="4234" width="28.6640625" bestFit="1" customWidth="1"/>
    <col min="4235" max="4235" width="8.83203125" bestFit="1" customWidth="1"/>
    <col min="4236" max="4236" width="27.1640625" bestFit="1" customWidth="1"/>
    <col min="4237" max="4237" width="9.83203125" bestFit="1" customWidth="1"/>
    <col min="4238" max="4238" width="29.83203125" bestFit="1" customWidth="1"/>
    <col min="4239" max="4239" width="26.6640625" bestFit="1" customWidth="1"/>
    <col min="4240" max="4240" width="8.83203125" bestFit="1" customWidth="1"/>
    <col min="4241" max="4241" width="30.33203125" bestFit="1" customWidth="1"/>
    <col min="4242" max="4242" width="9.83203125" bestFit="1" customWidth="1"/>
    <col min="4243" max="4243" width="33" bestFit="1" customWidth="1"/>
    <col min="4244" max="4244" width="27.1640625" bestFit="1" customWidth="1"/>
    <col min="4245" max="4245" width="8.83203125" bestFit="1" customWidth="1"/>
    <col min="4246" max="4246" width="35.6640625" bestFit="1" customWidth="1"/>
    <col min="4247" max="4247" width="9.83203125" bestFit="1" customWidth="1"/>
    <col min="4248" max="4248" width="38.33203125" bestFit="1" customWidth="1"/>
    <col min="4249" max="4249" width="15.1640625" bestFit="1" customWidth="1"/>
    <col min="4250" max="4250" width="8.83203125" bestFit="1" customWidth="1"/>
    <col min="4251" max="4251" width="36" bestFit="1" customWidth="1"/>
    <col min="4252" max="4252" width="8.83203125" bestFit="1" customWidth="1"/>
    <col min="4253" max="4253" width="38.6640625" bestFit="1" customWidth="1"/>
    <col min="4254" max="4254" width="28.1640625" bestFit="1" customWidth="1"/>
    <col min="4255" max="4255" width="8.83203125" bestFit="1" customWidth="1"/>
    <col min="4256" max="4256" width="38.1640625" bestFit="1" customWidth="1"/>
    <col min="4257" max="4257" width="9.83203125" bestFit="1" customWidth="1"/>
    <col min="4258" max="4258" width="40.83203125" bestFit="1" customWidth="1"/>
    <col min="4259" max="4259" width="18.83203125" bestFit="1" customWidth="1"/>
    <col min="4260" max="4260" width="8.83203125" bestFit="1" customWidth="1"/>
    <col min="4261" max="4261" width="36" bestFit="1" customWidth="1"/>
    <col min="4262" max="4262" width="9.83203125" bestFit="1" customWidth="1"/>
    <col min="4263" max="4263" width="38.6640625" bestFit="1" customWidth="1"/>
    <col min="4264" max="4264" width="13.6640625" bestFit="1" customWidth="1"/>
    <col min="4265" max="4265" width="8.83203125" bestFit="1" customWidth="1"/>
    <col min="4266" max="4266" width="32.5" bestFit="1" customWidth="1"/>
    <col min="4267" max="4267" width="10.83203125" bestFit="1" customWidth="1"/>
    <col min="4268" max="4268" width="35.1640625" bestFit="1" customWidth="1"/>
    <col min="4269" max="4269" width="14.1640625" bestFit="1" customWidth="1"/>
    <col min="4270" max="4270" width="8.83203125" bestFit="1" customWidth="1"/>
    <col min="4271" max="4271" width="36.5" bestFit="1" customWidth="1"/>
    <col min="4272" max="4272" width="11.83203125" bestFit="1" customWidth="1"/>
    <col min="4273" max="4273" width="39.1640625" bestFit="1" customWidth="1"/>
    <col min="4274" max="4274" width="31" bestFit="1" customWidth="1"/>
    <col min="4275" max="4275" width="8.83203125" bestFit="1" customWidth="1"/>
    <col min="4276" max="4276" width="34" bestFit="1" customWidth="1"/>
    <col min="4277" max="4277" width="10.83203125" bestFit="1" customWidth="1"/>
    <col min="4278" max="4278" width="36.5" bestFit="1" customWidth="1"/>
    <col min="4279" max="4279" width="16.33203125" bestFit="1" customWidth="1"/>
    <col min="4280" max="4280" width="8.83203125" bestFit="1" customWidth="1"/>
    <col min="4281" max="4281" width="24" bestFit="1" customWidth="1"/>
    <col min="4282" max="4282" width="9.83203125" bestFit="1" customWidth="1"/>
    <col min="4283" max="4283" width="26.6640625" bestFit="1" customWidth="1"/>
    <col min="4284" max="4284" width="21.1640625" bestFit="1" customWidth="1"/>
    <col min="4285" max="4285" width="8.83203125" bestFit="1" customWidth="1"/>
    <col min="4286" max="4286" width="37.33203125" bestFit="1" customWidth="1"/>
    <col min="4287" max="4287" width="9.83203125" bestFit="1" customWidth="1"/>
    <col min="4288" max="4288" width="40" bestFit="1" customWidth="1"/>
    <col min="4289" max="4289" width="25.83203125" bestFit="1" customWidth="1"/>
    <col min="4290" max="4290" width="8.83203125" bestFit="1" customWidth="1"/>
    <col min="4291" max="4291" width="37.6640625" bestFit="1" customWidth="1"/>
    <col min="4292" max="4292" width="9.83203125" bestFit="1" customWidth="1"/>
    <col min="4293" max="4293" width="40.33203125" bestFit="1" customWidth="1"/>
    <col min="4294" max="4294" width="28.6640625" bestFit="1" customWidth="1"/>
    <col min="4295" max="4295" width="8.83203125" bestFit="1" customWidth="1"/>
    <col min="4296" max="4296" width="38.6640625" bestFit="1" customWidth="1"/>
    <col min="4297" max="4297" width="9.83203125" bestFit="1" customWidth="1"/>
    <col min="4298" max="4298" width="41.33203125" bestFit="1" customWidth="1"/>
    <col min="4299" max="4299" width="16.33203125" bestFit="1" customWidth="1"/>
    <col min="4300" max="4300" width="8.83203125" bestFit="1" customWidth="1"/>
    <col min="4301" max="4301" width="37.5" bestFit="1" customWidth="1"/>
    <col min="4302" max="4302" width="9.83203125" bestFit="1" customWidth="1"/>
    <col min="4303" max="4303" width="40.1640625" bestFit="1" customWidth="1"/>
    <col min="4304" max="4304" width="12" bestFit="1" customWidth="1"/>
    <col min="4305" max="4305" width="8.83203125" bestFit="1" customWidth="1"/>
    <col min="4306" max="4306" width="32.6640625" bestFit="1" customWidth="1"/>
    <col min="4307" max="4307" width="9.83203125" bestFit="1" customWidth="1"/>
    <col min="4308" max="4308" width="35.33203125" bestFit="1" customWidth="1"/>
    <col min="4309" max="4309" width="28.5" bestFit="1" customWidth="1"/>
    <col min="4310" max="4310" width="8.83203125" bestFit="1" customWidth="1"/>
    <col min="4311" max="4311" width="35.83203125" bestFit="1" customWidth="1"/>
    <col min="4312" max="4312" width="9.83203125" bestFit="1" customWidth="1"/>
    <col min="4313" max="4313" width="38.5" bestFit="1" customWidth="1"/>
    <col min="4314" max="4314" width="18.5" bestFit="1" customWidth="1"/>
    <col min="4315" max="4315" width="8.83203125" bestFit="1" customWidth="1"/>
    <col min="4316" max="4316" width="28.5" bestFit="1" customWidth="1"/>
    <col min="4317" max="4317" width="9.83203125" bestFit="1" customWidth="1"/>
    <col min="4318" max="4318" width="31.1640625" bestFit="1" customWidth="1"/>
    <col min="4319" max="4319" width="17.83203125" bestFit="1" customWidth="1"/>
    <col min="4320" max="4320" width="8.83203125" bestFit="1" customWidth="1"/>
    <col min="4321" max="4321" width="26.6640625" bestFit="1" customWidth="1"/>
    <col min="4322" max="4322" width="9.83203125" bestFit="1" customWidth="1"/>
    <col min="4323" max="4323" width="29.33203125" bestFit="1" customWidth="1"/>
    <col min="4324" max="4324" width="23.83203125" bestFit="1" customWidth="1"/>
    <col min="4325" max="4325" width="8.83203125" bestFit="1" customWidth="1"/>
    <col min="4326" max="4326" width="35.5" bestFit="1" customWidth="1"/>
    <col min="4327" max="4327" width="10.83203125" bestFit="1" customWidth="1"/>
    <col min="4328" max="4328" width="38.1640625" bestFit="1" customWidth="1"/>
    <col min="4329" max="4329" width="28.1640625" bestFit="1" customWidth="1"/>
    <col min="4330" max="4330" width="8.83203125" bestFit="1" customWidth="1"/>
    <col min="4331" max="4331" width="30.83203125" bestFit="1" customWidth="1"/>
    <col min="4332" max="4332" width="11.83203125" bestFit="1" customWidth="1"/>
    <col min="4333" max="4333" width="33.5" bestFit="1" customWidth="1"/>
    <col min="4334" max="4334" width="18.33203125" bestFit="1" customWidth="1"/>
    <col min="4335" max="4335" width="8.83203125" bestFit="1" customWidth="1"/>
    <col min="4336" max="4336" width="40.6640625" bestFit="1" customWidth="1"/>
    <col min="4337" max="4337" width="9.83203125" bestFit="1" customWidth="1"/>
    <col min="4338" max="4338" width="43.33203125" bestFit="1" customWidth="1"/>
    <col min="4339" max="4339" width="25.1640625" bestFit="1" customWidth="1"/>
    <col min="4340" max="4340" width="8.83203125" bestFit="1" customWidth="1"/>
    <col min="4341" max="4341" width="32.6640625" bestFit="1" customWidth="1"/>
    <col min="4342" max="4342" width="9.83203125" bestFit="1" customWidth="1"/>
    <col min="4343" max="4343" width="35.33203125" bestFit="1" customWidth="1"/>
    <col min="4344" max="4344" width="27.1640625" bestFit="1" customWidth="1"/>
    <col min="4345" max="4345" width="8.83203125" bestFit="1" customWidth="1"/>
    <col min="4346" max="4346" width="33.1640625" bestFit="1" customWidth="1"/>
    <col min="4347" max="4347" width="11.83203125" bestFit="1" customWidth="1"/>
    <col min="4348" max="4348" width="35.83203125" bestFit="1" customWidth="1"/>
    <col min="4349" max="4349" width="19.33203125" bestFit="1" customWidth="1"/>
    <col min="4350" max="4350" width="8.83203125" bestFit="1" customWidth="1"/>
    <col min="4351" max="4351" width="33.33203125" bestFit="1" customWidth="1"/>
    <col min="4352" max="4352" width="9.83203125" bestFit="1" customWidth="1"/>
    <col min="4353" max="4353" width="36" bestFit="1" customWidth="1"/>
    <col min="4354" max="4354" width="18" bestFit="1" customWidth="1"/>
    <col min="4355" max="4355" width="8.83203125" bestFit="1" customWidth="1"/>
    <col min="4356" max="4356" width="40.5" bestFit="1" customWidth="1"/>
    <col min="4357" max="4357" width="10.83203125" bestFit="1" customWidth="1"/>
    <col min="4358" max="4358" width="43.1640625" bestFit="1" customWidth="1"/>
    <col min="4359" max="4359" width="19.33203125" bestFit="1" customWidth="1"/>
    <col min="4360" max="4360" width="8.83203125" bestFit="1" customWidth="1"/>
    <col min="4361" max="4361" width="29.33203125" bestFit="1" customWidth="1"/>
    <col min="4362" max="4362" width="9.83203125" bestFit="1" customWidth="1"/>
    <col min="4363" max="4363" width="32" bestFit="1" customWidth="1"/>
    <col min="4364" max="4364" width="13.6640625" bestFit="1" customWidth="1"/>
    <col min="4365" max="4365" width="8.83203125" bestFit="1" customWidth="1"/>
    <col min="4366" max="4366" width="31" bestFit="1" customWidth="1"/>
    <col min="4367" max="4367" width="10.83203125" bestFit="1" customWidth="1"/>
    <col min="4368" max="4368" width="33.6640625" bestFit="1" customWidth="1"/>
    <col min="4369" max="4369" width="27.5" bestFit="1" customWidth="1"/>
    <col min="4370" max="4370" width="8.83203125" bestFit="1" customWidth="1"/>
    <col min="4371" max="4371" width="28" bestFit="1" customWidth="1"/>
    <col min="4372" max="4372" width="10.83203125" bestFit="1" customWidth="1"/>
    <col min="4373" max="4373" width="30.6640625" bestFit="1" customWidth="1"/>
    <col min="4374" max="4374" width="18" bestFit="1" customWidth="1"/>
    <col min="4375" max="4375" width="8.83203125" bestFit="1" customWidth="1"/>
    <col min="4376" max="4376" width="30" bestFit="1" customWidth="1"/>
    <col min="4377" max="4377" width="9.83203125" bestFit="1" customWidth="1"/>
    <col min="4378" max="4378" width="32.6640625" bestFit="1" customWidth="1"/>
    <col min="4379" max="4379" width="19.6640625" bestFit="1" customWidth="1"/>
    <col min="4380" max="4380" width="8.83203125" bestFit="1" customWidth="1"/>
    <col min="4381" max="4381" width="36.5" bestFit="1" customWidth="1"/>
    <col min="4382" max="4382" width="9.83203125" bestFit="1" customWidth="1"/>
    <col min="4383" max="4383" width="39.1640625" bestFit="1" customWidth="1"/>
    <col min="4384" max="4384" width="25.5" bestFit="1" customWidth="1"/>
    <col min="4385" max="4385" width="8.83203125" bestFit="1" customWidth="1"/>
    <col min="4386" max="4386" width="32.33203125" bestFit="1" customWidth="1"/>
    <col min="4387" max="4387" width="11.83203125" bestFit="1" customWidth="1"/>
    <col min="4388" max="4388" width="35" bestFit="1" customWidth="1"/>
    <col min="4389" max="4389" width="17.6640625" bestFit="1" customWidth="1"/>
    <col min="4390" max="4390" width="8.83203125" bestFit="1" customWidth="1"/>
    <col min="4391" max="4391" width="34.83203125" bestFit="1" customWidth="1"/>
    <col min="4392" max="4392" width="9.83203125" bestFit="1" customWidth="1"/>
    <col min="4393" max="4393" width="37.5" bestFit="1" customWidth="1"/>
    <col min="4394" max="4394" width="14.6640625" bestFit="1" customWidth="1"/>
    <col min="4395" max="4395" width="8.83203125" bestFit="1" customWidth="1"/>
    <col min="4396" max="4396" width="33.6640625" bestFit="1" customWidth="1"/>
    <col min="4397" max="4397" width="9.83203125" bestFit="1" customWidth="1"/>
    <col min="4398" max="4398" width="36.33203125" bestFit="1" customWidth="1"/>
    <col min="4399" max="4399" width="12.6640625" bestFit="1" customWidth="1"/>
    <col min="4400" max="4400" width="8.83203125" bestFit="1" customWidth="1"/>
    <col min="4401" max="4401" width="35.1640625" bestFit="1" customWidth="1"/>
    <col min="4402" max="4402" width="10.83203125" bestFit="1" customWidth="1"/>
    <col min="4403" max="4403" width="37.83203125" bestFit="1" customWidth="1"/>
    <col min="4404" max="4404" width="23.5" bestFit="1" customWidth="1"/>
    <col min="4405" max="4405" width="8.83203125" bestFit="1" customWidth="1"/>
    <col min="4406" max="4406" width="35" bestFit="1" customWidth="1"/>
    <col min="4407" max="4407" width="10.83203125" bestFit="1" customWidth="1"/>
    <col min="4408" max="4408" width="37.6640625" bestFit="1" customWidth="1"/>
    <col min="4409" max="4409" width="14.6640625" bestFit="1" customWidth="1"/>
    <col min="4410" max="4410" width="8.83203125" bestFit="1" customWidth="1"/>
    <col min="4411" max="4411" width="32.6640625" bestFit="1" customWidth="1"/>
    <col min="4412" max="4412" width="8.83203125" bestFit="1" customWidth="1"/>
    <col min="4413" max="4413" width="35.33203125" bestFit="1" customWidth="1"/>
    <col min="4414" max="4414" width="17.83203125" bestFit="1" customWidth="1"/>
    <col min="4415" max="4415" width="8.83203125" bestFit="1" customWidth="1"/>
    <col min="4416" max="4416" width="39.83203125" bestFit="1" customWidth="1"/>
    <col min="4417" max="4417" width="9.83203125" bestFit="1" customWidth="1"/>
    <col min="4418" max="4418" width="42.5" bestFit="1" customWidth="1"/>
    <col min="4419" max="4419" width="22" bestFit="1" customWidth="1"/>
    <col min="4420" max="4420" width="8.83203125" bestFit="1" customWidth="1"/>
    <col min="4421" max="4421" width="29" bestFit="1" customWidth="1"/>
    <col min="4422" max="4422" width="11.83203125" bestFit="1" customWidth="1"/>
    <col min="4423" max="4423" width="31.5" bestFit="1" customWidth="1"/>
    <col min="4424" max="4424" width="19.6640625" bestFit="1" customWidth="1"/>
    <col min="4425" max="4425" width="8.83203125" bestFit="1" customWidth="1"/>
    <col min="4426" max="4426" width="28.83203125" bestFit="1" customWidth="1"/>
    <col min="4427" max="4427" width="9.83203125" bestFit="1" customWidth="1"/>
    <col min="4428" max="4428" width="31.33203125" bestFit="1" customWidth="1"/>
    <col min="4429" max="4429" width="13.5" bestFit="1" customWidth="1"/>
    <col min="4430" max="4430" width="8.83203125" bestFit="1" customWidth="1"/>
    <col min="4431" max="4431" width="30.1640625" bestFit="1" customWidth="1"/>
    <col min="4432" max="4432" width="11.83203125" bestFit="1" customWidth="1"/>
    <col min="4433" max="4433" width="32.83203125" bestFit="1" customWidth="1"/>
    <col min="4434" max="4434" width="15.5" bestFit="1" customWidth="1"/>
    <col min="4435" max="4435" width="8.83203125" bestFit="1" customWidth="1"/>
    <col min="4436" max="4436" width="38" bestFit="1" customWidth="1"/>
    <col min="4437" max="4437" width="9.83203125" bestFit="1" customWidth="1"/>
    <col min="4438" max="4438" width="40.6640625" bestFit="1" customWidth="1"/>
    <col min="4439" max="4439" width="14.6640625" bestFit="1" customWidth="1"/>
    <col min="4440" max="4440" width="8.83203125" bestFit="1" customWidth="1"/>
    <col min="4441" max="4441" width="41.1640625" bestFit="1" customWidth="1"/>
    <col min="4442" max="4442" width="9.83203125" bestFit="1" customWidth="1"/>
    <col min="4443" max="4443" width="43.83203125" bestFit="1" customWidth="1"/>
    <col min="4444" max="4444" width="14.6640625" bestFit="1" customWidth="1"/>
    <col min="4445" max="4445" width="8.83203125" bestFit="1" customWidth="1"/>
    <col min="4446" max="4446" width="25" bestFit="1" customWidth="1"/>
    <col min="4447" max="4447" width="9.83203125" bestFit="1" customWidth="1"/>
    <col min="4448" max="4448" width="27.6640625" bestFit="1" customWidth="1"/>
    <col min="4449" max="4449" width="17" bestFit="1" customWidth="1"/>
    <col min="4450" max="4450" width="8.83203125" bestFit="1" customWidth="1"/>
    <col min="4451" max="4451" width="30.6640625" bestFit="1" customWidth="1"/>
    <col min="4452" max="4452" width="11.83203125" bestFit="1" customWidth="1"/>
    <col min="4453" max="4453" width="33.33203125" bestFit="1" customWidth="1"/>
    <col min="4454" max="4454" width="28.5" bestFit="1" customWidth="1"/>
    <col min="4455" max="4455" width="8.83203125" bestFit="1" customWidth="1"/>
    <col min="4456" max="4456" width="39.6640625" bestFit="1" customWidth="1"/>
    <col min="4457" max="4457" width="9.83203125" bestFit="1" customWidth="1"/>
    <col min="4458" max="4458" width="42.33203125" bestFit="1" customWidth="1"/>
    <col min="4459" max="4459" width="28.1640625" bestFit="1" customWidth="1"/>
    <col min="4460" max="4460" width="8.83203125" bestFit="1" customWidth="1"/>
    <col min="4461" max="4461" width="27" bestFit="1" customWidth="1"/>
    <col min="4462" max="4462" width="9.83203125" bestFit="1" customWidth="1"/>
    <col min="4463" max="4463" width="29.33203125" bestFit="1" customWidth="1"/>
    <col min="4464" max="4464" width="29.6640625" bestFit="1" customWidth="1"/>
    <col min="4465" max="4465" width="8.83203125" bestFit="1" customWidth="1"/>
    <col min="4466" max="4466" width="31.1640625" bestFit="1" customWidth="1"/>
    <col min="4467" max="4467" width="9.83203125" bestFit="1" customWidth="1"/>
    <col min="4468" max="4468" width="33.83203125" bestFit="1" customWidth="1"/>
    <col min="4469" max="4469" width="19.33203125" bestFit="1" customWidth="1"/>
    <col min="4470" max="4470" width="8.83203125" bestFit="1" customWidth="1"/>
    <col min="4471" max="4471" width="26.6640625" bestFit="1" customWidth="1"/>
    <col min="4472" max="4472" width="9.83203125" bestFit="1" customWidth="1"/>
    <col min="4473" max="4473" width="29.33203125" bestFit="1" customWidth="1"/>
    <col min="4474" max="4474" width="14.5" bestFit="1" customWidth="1"/>
    <col min="4475" max="4475" width="8.83203125" bestFit="1" customWidth="1"/>
    <col min="4476" max="4476" width="38" bestFit="1" customWidth="1"/>
    <col min="4477" max="4477" width="11.83203125" bestFit="1" customWidth="1"/>
    <col min="4478" max="4478" width="40.6640625" bestFit="1" customWidth="1"/>
    <col min="4479" max="4479" width="17.83203125" bestFit="1" customWidth="1"/>
    <col min="4480" max="4480" width="8.83203125" bestFit="1" customWidth="1"/>
    <col min="4481" max="4481" width="38.83203125" bestFit="1" customWidth="1"/>
    <col min="4482" max="4482" width="10.83203125" bestFit="1" customWidth="1"/>
    <col min="4483" max="4483" width="41.5" bestFit="1" customWidth="1"/>
    <col min="4484" max="4484" width="17.83203125" bestFit="1" customWidth="1"/>
    <col min="4485" max="4485" width="8.83203125" bestFit="1" customWidth="1"/>
    <col min="4486" max="4486" width="26.83203125" bestFit="1" customWidth="1"/>
    <col min="4487" max="4487" width="9.83203125" bestFit="1" customWidth="1"/>
    <col min="4488" max="4488" width="29.5" bestFit="1" customWidth="1"/>
    <col min="4489" max="4489" width="17.1640625" bestFit="1" customWidth="1"/>
    <col min="4490" max="4490" width="8.83203125" bestFit="1" customWidth="1"/>
    <col min="4491" max="4491" width="26.6640625" bestFit="1" customWidth="1"/>
    <col min="4492" max="4492" width="11.83203125" bestFit="1" customWidth="1"/>
    <col min="4493" max="4493" width="29.33203125" bestFit="1" customWidth="1"/>
    <col min="4494" max="4494" width="18.83203125" bestFit="1" customWidth="1"/>
    <col min="4495" max="4495" width="8.83203125" bestFit="1" customWidth="1"/>
    <col min="4496" max="4496" width="35" bestFit="1" customWidth="1"/>
    <col min="4497" max="4497" width="9.83203125" bestFit="1" customWidth="1"/>
    <col min="4498" max="4498" width="37.6640625" bestFit="1" customWidth="1"/>
    <col min="4499" max="4499" width="15.1640625" bestFit="1" customWidth="1"/>
    <col min="4500" max="4500" width="8.83203125" bestFit="1" customWidth="1"/>
    <col min="4501" max="4501" width="29.5" bestFit="1" customWidth="1"/>
    <col min="4502" max="4502" width="8.83203125" bestFit="1" customWidth="1"/>
    <col min="4503" max="4503" width="32.1640625" bestFit="1" customWidth="1"/>
    <col min="4504" max="4504" width="28" bestFit="1" customWidth="1"/>
    <col min="4505" max="4505" width="8.83203125" bestFit="1" customWidth="1"/>
    <col min="4506" max="4506" width="29.6640625" bestFit="1" customWidth="1"/>
    <col min="4507" max="4507" width="9.83203125" bestFit="1" customWidth="1"/>
    <col min="4508" max="4508" width="32.33203125" bestFit="1" customWidth="1"/>
    <col min="4509" max="4509" width="16.83203125" bestFit="1" customWidth="1"/>
    <col min="4510" max="4510" width="8.83203125" bestFit="1" customWidth="1"/>
    <col min="4511" max="4511" width="29" bestFit="1" customWidth="1"/>
    <col min="4512" max="4512" width="9.83203125" bestFit="1" customWidth="1"/>
    <col min="4513" max="4513" width="31.5" bestFit="1" customWidth="1"/>
    <col min="4514" max="4514" width="23.83203125" bestFit="1" customWidth="1"/>
    <col min="4515" max="4515" width="8.83203125" bestFit="1" customWidth="1"/>
    <col min="4516" max="4516" width="39.5" bestFit="1" customWidth="1"/>
    <col min="4517" max="4517" width="10.83203125" bestFit="1" customWidth="1"/>
    <col min="4518" max="4518" width="42.1640625" bestFit="1" customWidth="1"/>
    <col min="4519" max="4519" width="17.33203125" bestFit="1" customWidth="1"/>
    <col min="4520" max="4520" width="8.83203125" bestFit="1" customWidth="1"/>
    <col min="4521" max="4521" width="29.83203125" bestFit="1" customWidth="1"/>
    <col min="4522" max="4522" width="9.83203125" bestFit="1" customWidth="1"/>
    <col min="4523" max="4523" width="28" bestFit="1" customWidth="1"/>
    <col min="4524" max="4524" width="32.5" bestFit="1" customWidth="1"/>
    <col min="4525" max="4525" width="8.83203125" bestFit="1" customWidth="1"/>
    <col min="4526" max="4526" width="34" bestFit="1" customWidth="1"/>
    <col min="4527" max="4527" width="9.83203125" bestFit="1" customWidth="1"/>
    <col min="4528" max="4528" width="36.5" bestFit="1" customWidth="1"/>
    <col min="4529" max="4529" width="15.33203125" bestFit="1" customWidth="1"/>
    <col min="4530" max="4530" width="8.83203125" bestFit="1" customWidth="1"/>
    <col min="4531" max="4531" width="38.83203125" bestFit="1" customWidth="1"/>
    <col min="4532" max="4532" width="9.83203125" bestFit="1" customWidth="1"/>
    <col min="4533" max="4533" width="41.5" bestFit="1" customWidth="1"/>
    <col min="4534" max="4534" width="16.6640625" bestFit="1" customWidth="1"/>
    <col min="4535" max="4535" width="8.83203125" bestFit="1" customWidth="1"/>
    <col min="4536" max="4536" width="34.1640625" bestFit="1" customWidth="1"/>
    <col min="4537" max="4537" width="9.83203125" bestFit="1" customWidth="1"/>
    <col min="4538" max="4538" width="36.6640625" bestFit="1" customWidth="1"/>
    <col min="4539" max="4539" width="26.83203125" bestFit="1" customWidth="1"/>
    <col min="4540" max="4540" width="8.83203125" bestFit="1" customWidth="1"/>
    <col min="4541" max="4541" width="30.1640625" bestFit="1" customWidth="1"/>
    <col min="4542" max="4542" width="10.83203125" bestFit="1" customWidth="1"/>
    <col min="4543" max="4543" width="32.83203125" bestFit="1" customWidth="1"/>
    <col min="4544" max="4544" width="16" bestFit="1" customWidth="1"/>
    <col min="4545" max="4545" width="8.83203125" bestFit="1" customWidth="1"/>
    <col min="4546" max="4546" width="34.83203125" bestFit="1" customWidth="1"/>
    <col min="4547" max="4547" width="9.83203125" bestFit="1" customWidth="1"/>
    <col min="4548" max="4548" width="37.5" bestFit="1" customWidth="1"/>
    <col min="4549" max="4549" width="25.83203125" bestFit="1" customWidth="1"/>
    <col min="4550" max="4550" width="8.83203125" bestFit="1" customWidth="1"/>
    <col min="4551" max="4551" width="32.1640625" bestFit="1" customWidth="1"/>
    <col min="4552" max="4552" width="11.83203125" bestFit="1" customWidth="1"/>
    <col min="4553" max="4553" width="34.83203125" bestFit="1" customWidth="1"/>
    <col min="4554" max="4554" width="15.5" bestFit="1" customWidth="1"/>
    <col min="4555" max="4555" width="8.83203125" bestFit="1" customWidth="1"/>
    <col min="4556" max="4556" width="31.83203125" bestFit="1" customWidth="1"/>
    <col min="4557" max="4557" width="9.83203125" bestFit="1" customWidth="1"/>
    <col min="4558" max="4558" width="34.5" bestFit="1" customWidth="1"/>
    <col min="4559" max="4559" width="24.33203125" bestFit="1" customWidth="1"/>
    <col min="4560" max="4560" width="8.83203125" bestFit="1" customWidth="1"/>
    <col min="4561" max="4561" width="33.5" bestFit="1" customWidth="1"/>
    <col min="4562" max="4562" width="9.83203125" bestFit="1" customWidth="1"/>
    <col min="4563" max="4563" width="36.1640625" bestFit="1" customWidth="1"/>
    <col min="4564" max="4564" width="19.6640625" bestFit="1" customWidth="1"/>
    <col min="4565" max="4565" width="8.83203125" bestFit="1" customWidth="1"/>
    <col min="4566" max="4566" width="34.6640625" bestFit="1" customWidth="1"/>
    <col min="4567" max="4567" width="10.83203125" bestFit="1" customWidth="1"/>
    <col min="4568" max="4568" width="37.33203125" bestFit="1" customWidth="1"/>
    <col min="4569" max="4569" width="18.5" bestFit="1" customWidth="1"/>
    <col min="4570" max="4570" width="8.83203125" bestFit="1" customWidth="1"/>
    <col min="4571" max="4571" width="34.5" bestFit="1" customWidth="1"/>
    <col min="4572" max="4572" width="9.83203125" bestFit="1" customWidth="1"/>
    <col min="4573" max="4573" width="37.1640625" bestFit="1" customWidth="1"/>
    <col min="4574" max="4574" width="29.83203125" bestFit="1" customWidth="1"/>
    <col min="4575" max="4575" width="8.83203125" bestFit="1" customWidth="1"/>
    <col min="4576" max="4576" width="35.5" bestFit="1" customWidth="1"/>
    <col min="4577" max="4577" width="11.83203125" bestFit="1" customWidth="1"/>
    <col min="4578" max="4578" width="38.1640625" bestFit="1" customWidth="1"/>
    <col min="4579" max="4579" width="15.83203125" bestFit="1" customWidth="1"/>
    <col min="4580" max="4580" width="8.83203125" bestFit="1" customWidth="1"/>
    <col min="4581" max="4581" width="40.33203125" bestFit="1" customWidth="1"/>
    <col min="4582" max="4582" width="9.83203125" bestFit="1" customWidth="1"/>
    <col min="4583" max="4583" width="43" bestFit="1" customWidth="1"/>
    <col min="4584" max="4584" width="16.6640625" bestFit="1" customWidth="1"/>
    <col min="4585" max="4585" width="8.83203125" bestFit="1" customWidth="1"/>
    <col min="4586" max="4586" width="24.83203125" bestFit="1" customWidth="1"/>
    <col min="4587" max="4587" width="9.83203125" bestFit="1" customWidth="1"/>
    <col min="4588" max="4588" width="27.5" bestFit="1" customWidth="1"/>
    <col min="4589" max="4589" width="14.33203125" bestFit="1" customWidth="1"/>
    <col min="4590" max="4590" width="8.83203125" bestFit="1" customWidth="1"/>
    <col min="4591" max="4591" width="26" bestFit="1" customWidth="1"/>
    <col min="4592" max="4592" width="9.83203125" bestFit="1" customWidth="1"/>
    <col min="4593" max="4593" width="28.6640625" bestFit="1" customWidth="1"/>
    <col min="4594" max="4594" width="18.6640625" bestFit="1" customWidth="1"/>
    <col min="4595" max="4595" width="8.83203125" bestFit="1" customWidth="1"/>
    <col min="4596" max="4596" width="29.6640625" bestFit="1" customWidth="1"/>
    <col min="4597" max="4597" width="10.83203125" bestFit="1" customWidth="1"/>
    <col min="4598" max="4598" width="32.33203125" bestFit="1" customWidth="1"/>
    <col min="4599" max="4599" width="11.83203125" bestFit="1" customWidth="1"/>
    <col min="4600" max="4600" width="8.83203125" bestFit="1" customWidth="1"/>
    <col min="4601" max="4601" width="26.33203125" bestFit="1" customWidth="1"/>
    <col min="4602" max="4602" width="9.83203125" bestFit="1" customWidth="1"/>
    <col min="4603" max="4603" width="29" bestFit="1" customWidth="1"/>
    <col min="4604" max="4604" width="27.5" bestFit="1" customWidth="1"/>
    <col min="4605" max="4605" width="8.83203125" bestFit="1" customWidth="1"/>
    <col min="4606" max="4606" width="34" bestFit="1" customWidth="1"/>
    <col min="4607" max="4607" width="11.83203125" bestFit="1" customWidth="1"/>
    <col min="4608" max="4608" width="36.5" bestFit="1" customWidth="1"/>
    <col min="4609" max="4609" width="17.83203125" bestFit="1" customWidth="1"/>
    <col min="4610" max="4610" width="8.83203125" bestFit="1" customWidth="1"/>
    <col min="4611" max="4611" width="30.33203125" bestFit="1" customWidth="1"/>
    <col min="4612" max="4612" width="10.83203125" bestFit="1" customWidth="1"/>
    <col min="4613" max="4613" width="33" bestFit="1" customWidth="1"/>
    <col min="4614" max="4614" width="17.1640625" bestFit="1" customWidth="1"/>
    <col min="4615" max="4615" width="8.83203125" bestFit="1" customWidth="1"/>
    <col min="4616" max="4616" width="26.1640625" bestFit="1" customWidth="1"/>
    <col min="4617" max="4617" width="9.83203125" bestFit="1" customWidth="1"/>
    <col min="4618" max="4618" width="28.83203125" bestFit="1" customWidth="1"/>
    <col min="4619" max="4619" width="18" bestFit="1" customWidth="1"/>
    <col min="4620" max="4620" width="8.83203125" bestFit="1" customWidth="1"/>
    <col min="4621" max="4621" width="32.1640625" bestFit="1" customWidth="1"/>
    <col min="4623" max="4623" width="34.83203125" bestFit="1" customWidth="1"/>
    <col min="4624" max="4624" width="15" bestFit="1" customWidth="1"/>
    <col min="4625" max="4625" width="8.83203125" bestFit="1" customWidth="1"/>
    <col min="4626" max="4626" width="38.83203125" bestFit="1" customWidth="1"/>
    <col min="4627" max="4627" width="9.83203125" bestFit="1" customWidth="1"/>
    <col min="4628" max="4628" width="41.5" bestFit="1" customWidth="1"/>
    <col min="4629" max="4629" width="32.33203125" bestFit="1" customWidth="1"/>
    <col min="4630" max="4630" width="8.83203125" bestFit="1" customWidth="1"/>
    <col min="4631" max="4631" width="30.1640625" bestFit="1" customWidth="1"/>
    <col min="4632" max="4632" width="9.83203125" bestFit="1" customWidth="1"/>
    <col min="4633" max="4633" width="32.83203125" bestFit="1" customWidth="1"/>
    <col min="4634" max="4634" width="17" bestFit="1" customWidth="1"/>
    <col min="4635" max="4635" width="8.83203125" bestFit="1" customWidth="1"/>
    <col min="4636" max="4636" width="29" bestFit="1" customWidth="1"/>
    <col min="4637" max="4637" width="9.83203125" bestFit="1" customWidth="1"/>
    <col min="4638" max="4638" width="31.5" bestFit="1" customWidth="1"/>
    <col min="4639" max="4639" width="18" bestFit="1" customWidth="1"/>
    <col min="4640" max="4640" width="8.83203125" bestFit="1" customWidth="1"/>
    <col min="4641" max="4641" width="33.1640625" bestFit="1" customWidth="1"/>
    <col min="4642" max="4642" width="11.83203125" bestFit="1" customWidth="1"/>
    <col min="4643" max="4643" width="35.83203125" bestFit="1" customWidth="1"/>
    <col min="4644" max="4644" width="18.1640625" bestFit="1" customWidth="1"/>
    <col min="4645" max="4645" width="8.83203125" bestFit="1" customWidth="1"/>
    <col min="4646" max="4646" width="25" bestFit="1" customWidth="1"/>
    <col min="4647" max="4647" width="9.83203125" bestFit="1" customWidth="1"/>
    <col min="4648" max="4648" width="27.6640625" bestFit="1" customWidth="1"/>
    <col min="4649" max="4649" width="17.33203125" bestFit="1" customWidth="1"/>
    <col min="4650" max="4650" width="8.83203125" bestFit="1" customWidth="1"/>
    <col min="4651" max="4651" width="33.5" bestFit="1" customWidth="1"/>
    <col min="4652" max="4652" width="9.83203125" bestFit="1" customWidth="1"/>
    <col min="4653" max="4653" width="36.1640625" bestFit="1" customWidth="1"/>
    <col min="4654" max="4654" width="28.5" bestFit="1" customWidth="1"/>
    <col min="4655" max="4655" width="8.83203125" bestFit="1" customWidth="1"/>
    <col min="4656" max="4656" width="36" bestFit="1" customWidth="1"/>
    <col min="4657" max="4657" width="9.83203125" bestFit="1" customWidth="1"/>
    <col min="4658" max="4658" width="38.6640625" bestFit="1" customWidth="1"/>
    <col min="4659" max="4659" width="27.1640625" bestFit="1" customWidth="1"/>
    <col min="4660" max="4660" width="8.83203125" bestFit="1" customWidth="1"/>
    <col min="4661" max="4661" width="34.5" bestFit="1" customWidth="1"/>
    <col min="4662" max="4662" width="9.83203125" bestFit="1" customWidth="1"/>
    <col min="4663" max="4663" width="37.1640625" bestFit="1" customWidth="1"/>
    <col min="4664" max="4664" width="26" bestFit="1" customWidth="1"/>
    <col min="4665" max="4665" width="8.83203125" bestFit="1" customWidth="1"/>
    <col min="4666" max="4666" width="28.5" bestFit="1" customWidth="1"/>
    <col min="4667" max="4667" width="10.83203125" bestFit="1" customWidth="1"/>
    <col min="4668" max="4668" width="31.1640625" bestFit="1" customWidth="1"/>
    <col min="4669" max="4669" width="18.6640625" bestFit="1" customWidth="1"/>
    <col min="4670" max="4670" width="8.83203125" bestFit="1" customWidth="1"/>
    <col min="4671" max="4671" width="26.5" bestFit="1" customWidth="1"/>
    <col min="4672" max="4672" width="9.83203125" bestFit="1" customWidth="1"/>
    <col min="4673" max="4673" width="29.1640625" bestFit="1" customWidth="1"/>
    <col min="4674" max="4674" width="28.1640625" bestFit="1" customWidth="1"/>
    <col min="4675" max="4675" width="8.83203125" bestFit="1" customWidth="1"/>
    <col min="4676" max="4676" width="36.83203125" bestFit="1" customWidth="1"/>
    <col min="4677" max="4677" width="9.83203125" bestFit="1" customWidth="1"/>
    <col min="4678" max="4678" width="39.5" bestFit="1" customWidth="1"/>
    <col min="4679" max="4679" width="31.5" bestFit="1" customWidth="1"/>
    <col min="4680" max="4680" width="8.83203125" bestFit="1" customWidth="1"/>
    <col min="4681" max="4681" width="31" bestFit="1" customWidth="1"/>
    <col min="4682" max="4682" width="11.83203125" bestFit="1" customWidth="1"/>
    <col min="4683" max="4683" width="33.6640625" bestFit="1" customWidth="1"/>
    <col min="4684" max="4684" width="14.1640625" bestFit="1" customWidth="1"/>
    <col min="4685" max="4685" width="8.83203125" bestFit="1" customWidth="1"/>
    <col min="4686" max="4686" width="26.83203125" bestFit="1" customWidth="1"/>
    <col min="4687" max="4687" width="11.83203125" bestFit="1" customWidth="1"/>
    <col min="4688" max="4688" width="29.5" bestFit="1" customWidth="1"/>
    <col min="4689" max="4689" width="28.83203125" bestFit="1" customWidth="1"/>
    <col min="4690" max="4690" width="8.83203125" bestFit="1" customWidth="1"/>
    <col min="4691" max="4691" width="26" bestFit="1" customWidth="1"/>
    <col min="4692" max="4692" width="9.83203125" bestFit="1" customWidth="1"/>
    <col min="4693" max="4693" width="28.6640625" bestFit="1" customWidth="1"/>
    <col min="4694" max="4694" width="12.83203125" bestFit="1" customWidth="1"/>
    <col min="4695" max="4695" width="8.83203125" bestFit="1" customWidth="1"/>
    <col min="4696" max="4696" width="42.6640625" bestFit="1" customWidth="1"/>
    <col min="4697" max="4697" width="9.83203125" bestFit="1" customWidth="1"/>
    <col min="4698" max="4698" width="45.33203125" bestFit="1" customWidth="1"/>
    <col min="4699" max="4699" width="33" bestFit="1" customWidth="1"/>
    <col min="4700" max="4700" width="8.83203125" bestFit="1" customWidth="1"/>
    <col min="4701" max="4701" width="25.5" bestFit="1" customWidth="1"/>
    <col min="4702" max="4702" width="9.83203125" bestFit="1" customWidth="1"/>
    <col min="4703" max="4703" width="28.1640625" bestFit="1" customWidth="1"/>
    <col min="4704" max="4704" width="15.5" bestFit="1" customWidth="1"/>
    <col min="4705" max="4705" width="8.83203125" bestFit="1" customWidth="1"/>
    <col min="4706" max="4706" width="32" bestFit="1" customWidth="1"/>
    <col min="4708" max="4708" width="34.6640625" bestFit="1" customWidth="1"/>
    <col min="4709" max="4709" width="15.33203125" bestFit="1" customWidth="1"/>
    <col min="4710" max="4710" width="8.83203125" bestFit="1" customWidth="1"/>
    <col min="4711" max="4711" width="27" bestFit="1" customWidth="1"/>
    <col min="4712" max="4712" width="9.83203125" bestFit="1" customWidth="1"/>
    <col min="4713" max="4713" width="29.6640625" bestFit="1" customWidth="1"/>
    <col min="4714" max="4714" width="12.83203125" bestFit="1" customWidth="1"/>
    <col min="4715" max="4715" width="8.83203125" bestFit="1" customWidth="1"/>
    <col min="4716" max="4716" width="34.83203125" bestFit="1" customWidth="1"/>
    <col min="4717" max="4717" width="9.83203125" bestFit="1" customWidth="1"/>
    <col min="4718" max="4718" width="37.5" bestFit="1" customWidth="1"/>
    <col min="4719" max="4719" width="32.6640625" bestFit="1" customWidth="1"/>
    <col min="4720" max="4720" width="8.83203125" bestFit="1" customWidth="1"/>
    <col min="4721" max="4721" width="32.83203125" bestFit="1" customWidth="1"/>
    <col min="4722" max="4722" width="10.83203125" bestFit="1" customWidth="1"/>
    <col min="4723" max="4723" width="35.5" bestFit="1" customWidth="1"/>
    <col min="4724" max="4724" width="14.33203125" bestFit="1" customWidth="1"/>
    <col min="4725" max="4725" width="8.83203125" bestFit="1" customWidth="1"/>
    <col min="4726" max="4726" width="34.33203125" bestFit="1" customWidth="1"/>
    <col min="4727" max="4727" width="11.83203125" bestFit="1" customWidth="1"/>
    <col min="4728" max="4728" width="37" bestFit="1" customWidth="1"/>
    <col min="4729" max="4729" width="30.33203125" bestFit="1" customWidth="1"/>
    <col min="4730" max="4730" width="8.83203125" bestFit="1" customWidth="1"/>
    <col min="4731" max="4731" width="37.83203125" bestFit="1" customWidth="1"/>
    <col min="4732" max="4732" width="11.83203125" bestFit="1" customWidth="1"/>
    <col min="4733" max="4733" width="40.5" bestFit="1" customWidth="1"/>
    <col min="4734" max="4734" width="27" bestFit="1" customWidth="1"/>
    <col min="4735" max="4735" width="8.83203125" bestFit="1" customWidth="1"/>
    <col min="4736" max="4736" width="33.5" bestFit="1" customWidth="1"/>
    <col min="4737" max="4737" width="9.83203125" bestFit="1" customWidth="1"/>
    <col min="4738" max="4738" width="36.1640625" bestFit="1" customWidth="1"/>
    <col min="4739" max="4739" width="17" bestFit="1" customWidth="1"/>
    <col min="4740" max="4740" width="8.83203125" bestFit="1" customWidth="1"/>
    <col min="4741" max="4741" width="26.83203125" bestFit="1" customWidth="1"/>
    <col min="4742" max="4742" width="9.83203125" bestFit="1" customWidth="1"/>
    <col min="4743" max="4743" width="29.5" bestFit="1" customWidth="1"/>
    <col min="4744" max="4744" width="14.1640625" bestFit="1" customWidth="1"/>
    <col min="4745" max="4745" width="8.83203125" bestFit="1" customWidth="1"/>
    <col min="4746" max="4746" width="37" bestFit="1" customWidth="1"/>
    <col min="4747" max="4747" width="9.83203125" bestFit="1" customWidth="1"/>
    <col min="4748" max="4748" width="39.6640625" bestFit="1" customWidth="1"/>
    <col min="4749" max="4749" width="14.6640625" bestFit="1" customWidth="1"/>
    <col min="4750" max="4750" width="8.83203125" bestFit="1" customWidth="1"/>
    <col min="4751" max="4751" width="35.6640625" bestFit="1" customWidth="1"/>
    <col min="4752" max="4752" width="8.83203125" bestFit="1" customWidth="1"/>
    <col min="4753" max="4753" width="38.33203125" bestFit="1" customWidth="1"/>
    <col min="4754" max="4754" width="30.1640625" bestFit="1" customWidth="1"/>
    <col min="4755" max="4755" width="8.83203125" bestFit="1" customWidth="1"/>
    <col min="4756" max="4756" width="27.83203125" bestFit="1" customWidth="1"/>
    <col min="4757" max="4757" width="10.83203125" bestFit="1" customWidth="1"/>
    <col min="4758" max="4758" width="30.5" bestFit="1" customWidth="1"/>
    <col min="4759" max="4759" width="16" bestFit="1" customWidth="1"/>
    <col min="4760" max="4760" width="8.83203125" bestFit="1" customWidth="1"/>
    <col min="4761" max="4761" width="24.6640625" bestFit="1" customWidth="1"/>
    <col min="4762" max="4762" width="11.83203125" bestFit="1" customWidth="1"/>
    <col min="4763" max="4763" width="27.33203125" bestFit="1" customWidth="1"/>
    <col min="4764" max="4764" width="20.5" bestFit="1" customWidth="1"/>
    <col min="4765" max="4765" width="8.83203125" bestFit="1" customWidth="1"/>
    <col min="4766" max="4766" width="38.83203125" bestFit="1" customWidth="1"/>
    <col min="4767" max="4767" width="9.83203125" bestFit="1" customWidth="1"/>
    <col min="4768" max="4768" width="41.5" bestFit="1" customWidth="1"/>
    <col min="4769" max="4769" width="13.5" bestFit="1" customWidth="1"/>
    <col min="4770" max="4770" width="8.83203125" bestFit="1" customWidth="1"/>
    <col min="4771" max="4771" width="33" bestFit="1" customWidth="1"/>
    <col min="4772" max="4772" width="10.83203125" bestFit="1" customWidth="1"/>
    <col min="4773" max="4773" width="35.6640625" bestFit="1" customWidth="1"/>
    <col min="4774" max="4774" width="29.1640625" bestFit="1" customWidth="1"/>
    <col min="4775" max="4775" width="8.83203125" bestFit="1" customWidth="1"/>
    <col min="4776" max="4776" width="38.83203125" bestFit="1" customWidth="1"/>
    <col min="4777" max="4777" width="8.83203125" bestFit="1" customWidth="1"/>
    <col min="4778" max="4778" width="41.5" bestFit="1" customWidth="1"/>
    <col min="4779" max="4779" width="16.5" bestFit="1" customWidth="1"/>
    <col min="4780" max="4780" width="8.83203125" bestFit="1" customWidth="1"/>
    <col min="4781" max="4781" width="35" bestFit="1" customWidth="1"/>
    <col min="4782" max="4782" width="11.83203125" bestFit="1" customWidth="1"/>
    <col min="4783" max="4783" width="37.6640625" bestFit="1" customWidth="1"/>
    <col min="4784" max="4784" width="13.5" bestFit="1" customWidth="1"/>
    <col min="4785" max="4785" width="8.83203125" bestFit="1" customWidth="1"/>
    <col min="4786" max="4786" width="31.33203125" bestFit="1" customWidth="1"/>
    <col min="4787" max="4787" width="9.83203125" bestFit="1" customWidth="1"/>
    <col min="4788" max="4788" width="34" bestFit="1" customWidth="1"/>
    <col min="4789" max="4789" width="28.5" bestFit="1" customWidth="1"/>
    <col min="4790" max="4790" width="8.83203125" bestFit="1" customWidth="1"/>
    <col min="4791" max="4791" width="37" bestFit="1" customWidth="1"/>
    <col min="4792" max="4792" width="9.83203125" bestFit="1" customWidth="1"/>
    <col min="4793" max="4793" width="39.6640625" bestFit="1" customWidth="1"/>
    <col min="4794" max="4794" width="26" bestFit="1" customWidth="1"/>
    <col min="4795" max="4795" width="8.83203125" bestFit="1" customWidth="1"/>
    <col min="4796" max="4796" width="26.1640625" bestFit="1" customWidth="1"/>
    <col min="4797" max="4797" width="11.83203125" bestFit="1" customWidth="1"/>
    <col min="4798" max="4798" width="28.83203125" bestFit="1" customWidth="1"/>
    <col min="4799" max="4799" width="17.83203125" bestFit="1" customWidth="1"/>
    <col min="4800" max="4800" width="8.83203125" bestFit="1" customWidth="1"/>
    <col min="4801" max="4801" width="31.6640625" bestFit="1" customWidth="1"/>
    <col min="4802" max="4802" width="9.83203125" bestFit="1" customWidth="1"/>
    <col min="4803" max="4803" width="34.33203125" bestFit="1" customWidth="1"/>
    <col min="4804" max="4804" width="18" bestFit="1" customWidth="1"/>
    <col min="4805" max="4805" width="8.83203125" bestFit="1" customWidth="1"/>
    <col min="4806" max="4806" width="35.83203125" bestFit="1" customWidth="1"/>
    <col min="4807" max="4807" width="9.83203125" bestFit="1" customWidth="1"/>
    <col min="4808" max="4808" width="38.5" bestFit="1" customWidth="1"/>
    <col min="4809" max="4809" width="24.1640625" bestFit="1" customWidth="1"/>
    <col min="4810" max="4810" width="8.83203125" bestFit="1" customWidth="1"/>
    <col min="4811" max="4811" width="26.6640625" bestFit="1" customWidth="1"/>
    <col min="4812" max="4812" width="9.83203125" bestFit="1" customWidth="1"/>
    <col min="4813" max="4813" width="29.33203125" bestFit="1" customWidth="1"/>
    <col min="4814" max="4814" width="28.83203125" bestFit="1" customWidth="1"/>
    <col min="4815" max="4815" width="8.83203125" bestFit="1" customWidth="1"/>
    <col min="4816" max="4816" width="25.5" bestFit="1" customWidth="1"/>
    <col min="4817" max="4817" width="9.83203125" bestFit="1" customWidth="1"/>
    <col min="4818" max="4818" width="28.1640625" bestFit="1" customWidth="1"/>
    <col min="4819" max="4819" width="22.5" bestFit="1" customWidth="1"/>
    <col min="4820" max="4820" width="8.83203125" bestFit="1" customWidth="1"/>
    <col min="4821" max="4821" width="34.5" bestFit="1" customWidth="1"/>
    <col min="4822" max="4822" width="9.83203125" bestFit="1" customWidth="1"/>
    <col min="4823" max="4823" width="37.1640625" bestFit="1" customWidth="1"/>
    <col min="4824" max="4824" width="26" bestFit="1" customWidth="1"/>
    <col min="4825" max="4825" width="8.83203125" bestFit="1" customWidth="1"/>
    <col min="4826" max="4826" width="26.6640625" bestFit="1" customWidth="1"/>
    <col min="4827" max="4827" width="9.83203125" bestFit="1" customWidth="1"/>
    <col min="4828" max="4828" width="29.33203125" bestFit="1" customWidth="1"/>
    <col min="4829" max="4829" width="15.33203125" bestFit="1" customWidth="1"/>
    <col min="4830" max="4830" width="8.83203125" bestFit="1" customWidth="1"/>
    <col min="4831" max="4831" width="33.5" bestFit="1" customWidth="1"/>
    <col min="4832" max="4832" width="9.83203125" bestFit="1" customWidth="1"/>
    <col min="4833" max="4833" width="36.1640625" bestFit="1" customWidth="1"/>
    <col min="4834" max="4834" width="18.5" bestFit="1" customWidth="1"/>
    <col min="4835" max="4835" width="8.83203125" bestFit="1" customWidth="1"/>
    <col min="4836" max="4836" width="33" bestFit="1" customWidth="1"/>
    <col min="4837" max="4837" width="10.83203125" bestFit="1" customWidth="1"/>
    <col min="4838" max="4838" width="35.6640625" bestFit="1" customWidth="1"/>
    <col min="4839" max="4839" width="19.83203125" bestFit="1" customWidth="1"/>
    <col min="4840" max="4840" width="8.83203125" bestFit="1" customWidth="1"/>
    <col min="4841" max="4841" width="52.5" bestFit="1" customWidth="1"/>
    <col min="4842" max="4842" width="9.83203125" bestFit="1" customWidth="1"/>
    <col min="4843" max="4843" width="55.1640625" bestFit="1" customWidth="1"/>
    <col min="4844" max="4844" width="19.1640625" bestFit="1" customWidth="1"/>
    <col min="4845" max="4845" width="8.83203125" bestFit="1" customWidth="1"/>
    <col min="4846" max="4846" width="27" bestFit="1" customWidth="1"/>
    <col min="4847" max="4847" width="9.83203125" bestFit="1" customWidth="1"/>
    <col min="4848" max="4848" width="29.6640625" bestFit="1" customWidth="1"/>
    <col min="4849" max="4849" width="14.83203125" bestFit="1" customWidth="1"/>
    <col min="4850" max="4850" width="8.83203125" bestFit="1" customWidth="1"/>
    <col min="4851" max="4851" width="37.1640625" bestFit="1" customWidth="1"/>
    <col min="4852" max="4852" width="10.83203125" bestFit="1" customWidth="1"/>
    <col min="4853" max="4853" width="39.83203125" bestFit="1" customWidth="1"/>
    <col min="4854" max="4854" width="17.83203125" bestFit="1" customWidth="1"/>
    <col min="4855" max="4855" width="8.83203125" bestFit="1" customWidth="1"/>
    <col min="4856" max="4856" width="26.1640625" bestFit="1" customWidth="1"/>
    <col min="4857" max="4857" width="9.83203125" bestFit="1" customWidth="1"/>
    <col min="4858" max="4858" width="28.83203125" bestFit="1" customWidth="1"/>
    <col min="4859" max="4859" width="19.5" bestFit="1" customWidth="1"/>
    <col min="4860" max="4860" width="8.83203125" bestFit="1" customWidth="1"/>
    <col min="4861" max="4861" width="36.83203125" bestFit="1" customWidth="1"/>
    <col min="4863" max="4863" width="39.5" bestFit="1" customWidth="1"/>
    <col min="4864" max="4864" width="28.83203125" bestFit="1" customWidth="1"/>
    <col min="4865" max="4865" width="8.83203125" bestFit="1" customWidth="1"/>
    <col min="4866" max="4866" width="34.33203125" bestFit="1" customWidth="1"/>
    <col min="4867" max="4867" width="11.83203125" bestFit="1" customWidth="1"/>
    <col min="4868" max="4868" width="37" bestFit="1" customWidth="1"/>
    <col min="4869" max="4869" width="28.1640625" bestFit="1" customWidth="1"/>
    <col min="4870" max="4870" width="8.83203125" bestFit="1" customWidth="1"/>
    <col min="4871" max="4871" width="33.5" bestFit="1" customWidth="1"/>
    <col min="4872" max="4872" width="8.83203125" bestFit="1" customWidth="1"/>
    <col min="4873" max="4873" width="36.1640625" bestFit="1" customWidth="1"/>
    <col min="4874" max="4874" width="28.83203125" bestFit="1" customWidth="1"/>
    <col min="4875" max="4875" width="8.83203125" bestFit="1" customWidth="1"/>
    <col min="4876" max="4876" width="31.1640625" bestFit="1" customWidth="1"/>
    <col min="4877" max="4877" width="9.83203125" bestFit="1" customWidth="1"/>
    <col min="4878" max="4878" width="33.83203125" bestFit="1" customWidth="1"/>
    <col min="4879" max="4879" width="16" bestFit="1" customWidth="1"/>
    <col min="4880" max="4880" width="8.83203125" bestFit="1" customWidth="1"/>
    <col min="4881" max="4881" width="43" bestFit="1" customWidth="1"/>
    <col min="4882" max="4882" width="9.83203125" bestFit="1" customWidth="1"/>
    <col min="4883" max="4883" width="45.6640625" bestFit="1" customWidth="1"/>
    <col min="4884" max="4884" width="31.5" bestFit="1" customWidth="1"/>
    <col min="4885" max="4885" width="8.83203125" bestFit="1" customWidth="1"/>
    <col min="4886" max="4886" width="32.6640625" bestFit="1" customWidth="1"/>
    <col min="4887" max="4887" width="9.83203125" bestFit="1" customWidth="1"/>
    <col min="4888" max="4888" width="35.33203125" bestFit="1" customWidth="1"/>
    <col min="4889" max="4889" width="18" bestFit="1" customWidth="1"/>
    <col min="4890" max="4890" width="8.83203125" bestFit="1" customWidth="1"/>
    <col min="4891" max="4891" width="34.83203125" bestFit="1" customWidth="1"/>
    <col min="4892" max="4892" width="9.83203125" bestFit="1" customWidth="1"/>
    <col min="4893" max="4893" width="37.5" bestFit="1" customWidth="1"/>
    <col min="4894" max="4894" width="30.1640625" bestFit="1" customWidth="1"/>
    <col min="4895" max="4895" width="8.83203125" bestFit="1" customWidth="1"/>
    <col min="4896" max="4896" width="34.6640625" bestFit="1" customWidth="1"/>
    <col min="4897" max="4897" width="10.83203125" bestFit="1" customWidth="1"/>
    <col min="4898" max="4898" width="37.33203125" bestFit="1" customWidth="1"/>
    <col min="4899" max="4899" width="29.5" bestFit="1" customWidth="1"/>
    <col min="4900" max="4900" width="8.83203125" bestFit="1" customWidth="1"/>
    <col min="4901" max="4901" width="34.6640625" bestFit="1" customWidth="1"/>
    <col min="4902" max="4902" width="11.83203125" bestFit="1" customWidth="1"/>
    <col min="4903" max="4903" width="37.33203125" bestFit="1" customWidth="1"/>
    <col min="4904" max="4904" width="16.83203125" bestFit="1" customWidth="1"/>
    <col min="4905" max="4905" width="8.83203125" bestFit="1" customWidth="1"/>
    <col min="4906" max="4906" width="28.83203125" bestFit="1" customWidth="1"/>
    <col min="4907" max="4907" width="9.83203125" bestFit="1" customWidth="1"/>
    <col min="4908" max="4908" width="31.33203125" bestFit="1" customWidth="1"/>
    <col min="4909" max="4909" width="14.33203125" bestFit="1" customWidth="1"/>
    <col min="4910" max="4910" width="8.83203125" bestFit="1" customWidth="1"/>
    <col min="4911" max="4911" width="31.33203125" bestFit="1" customWidth="1"/>
    <col min="4912" max="4912" width="9.83203125" bestFit="1" customWidth="1"/>
    <col min="4913" max="4913" width="34" bestFit="1" customWidth="1"/>
    <col min="4914" max="4914" width="19.5" bestFit="1" customWidth="1"/>
    <col min="4915" max="4915" width="8.83203125" bestFit="1" customWidth="1"/>
    <col min="4916" max="4916" width="30.5" bestFit="1" customWidth="1"/>
    <col min="4917" max="4917" width="11.83203125" bestFit="1" customWidth="1"/>
    <col min="4918" max="4918" width="33.1640625" bestFit="1" customWidth="1"/>
    <col min="4919" max="4919" width="16" bestFit="1" customWidth="1"/>
    <col min="4920" max="4920" width="8.83203125" bestFit="1" customWidth="1"/>
    <col min="4921" max="4921" width="39.5" bestFit="1" customWidth="1"/>
    <col min="4922" max="4922" width="9.83203125" bestFit="1" customWidth="1"/>
    <col min="4923" max="4923" width="42.1640625" bestFit="1" customWidth="1"/>
    <col min="4924" max="4924" width="18.6640625" bestFit="1" customWidth="1"/>
    <col min="4925" max="4925" width="8.83203125" bestFit="1" customWidth="1"/>
    <col min="4926" max="4926" width="24" bestFit="1" customWidth="1"/>
    <col min="4927" max="4927" width="11.83203125" bestFit="1" customWidth="1"/>
    <col min="4928" max="4928" width="26.6640625" bestFit="1" customWidth="1"/>
    <col min="4929" max="4929" width="16" bestFit="1" customWidth="1"/>
    <col min="4930" max="4930" width="8.83203125" bestFit="1" customWidth="1"/>
    <col min="4931" max="4931" width="36.5" bestFit="1" customWidth="1"/>
    <col min="4932" max="4932" width="9.83203125" bestFit="1" customWidth="1"/>
    <col min="4933" max="4933" width="39.1640625" bestFit="1" customWidth="1"/>
    <col min="4934" max="4934" width="32.33203125" bestFit="1" customWidth="1"/>
    <col min="4935" max="4935" width="8.83203125" bestFit="1" customWidth="1"/>
    <col min="4936" max="4936" width="33.5" bestFit="1" customWidth="1"/>
    <col min="4937" max="4937" width="9.83203125" bestFit="1" customWidth="1"/>
    <col min="4938" max="4938" width="36.1640625" bestFit="1" customWidth="1"/>
    <col min="4939" max="4939" width="17.1640625" bestFit="1" customWidth="1"/>
    <col min="4940" max="4940" width="8.83203125" bestFit="1" customWidth="1"/>
    <col min="4941" max="4941" width="35.5" bestFit="1" customWidth="1"/>
    <col min="4942" max="4942" width="9.83203125" bestFit="1" customWidth="1"/>
    <col min="4943" max="4943" width="38.1640625" bestFit="1" customWidth="1"/>
    <col min="4944" max="4944" width="29.83203125" bestFit="1" customWidth="1"/>
    <col min="4945" max="4945" width="8.83203125" bestFit="1" customWidth="1"/>
    <col min="4946" max="4946" width="28" bestFit="1" customWidth="1"/>
    <col min="4947" max="4947" width="9.83203125" bestFit="1" customWidth="1"/>
    <col min="4948" max="4948" width="30.6640625" bestFit="1" customWidth="1"/>
    <col min="4949" max="4949" width="17.6640625" bestFit="1" customWidth="1"/>
    <col min="4950" max="4950" width="8.83203125" bestFit="1" customWidth="1"/>
    <col min="4951" max="4951" width="35.6640625" bestFit="1" customWidth="1"/>
    <col min="4952" max="4952" width="9.83203125" bestFit="1" customWidth="1"/>
    <col min="4953" max="4953" width="38.33203125" bestFit="1" customWidth="1"/>
    <col min="4954" max="4954" width="17" bestFit="1" customWidth="1"/>
    <col min="4955" max="4955" width="8.83203125" bestFit="1" customWidth="1"/>
    <col min="4956" max="4956" width="29.33203125" bestFit="1" customWidth="1"/>
    <col min="4957" max="4957" width="9.83203125" bestFit="1" customWidth="1"/>
    <col min="4958" max="4958" width="32" bestFit="1" customWidth="1"/>
    <col min="4959" max="4959" width="15.83203125" bestFit="1" customWidth="1"/>
    <col min="4960" max="4960" width="8.83203125" bestFit="1" customWidth="1"/>
    <col min="4961" max="4961" width="26.83203125" bestFit="1" customWidth="1"/>
    <col min="4962" max="4962" width="9.83203125" bestFit="1" customWidth="1"/>
    <col min="4963" max="4963" width="29.5" bestFit="1" customWidth="1"/>
    <col min="4964" max="4964" width="15.1640625" bestFit="1" customWidth="1"/>
    <col min="4965" max="4965" width="8.83203125" bestFit="1" customWidth="1"/>
    <col min="4966" max="4966" width="35.1640625" bestFit="1" customWidth="1"/>
    <col min="4967" max="4967" width="9.83203125" bestFit="1" customWidth="1"/>
    <col min="4968" max="4968" width="37.83203125" bestFit="1" customWidth="1"/>
    <col min="4969" max="4969" width="19.1640625" bestFit="1" customWidth="1"/>
    <col min="4970" max="4970" width="8.83203125" bestFit="1" customWidth="1"/>
    <col min="4971" max="4971" width="34.6640625" bestFit="1" customWidth="1"/>
    <col min="4972" max="4972" width="11.83203125" bestFit="1" customWidth="1"/>
    <col min="4973" max="4973" width="37.33203125" bestFit="1" customWidth="1"/>
    <col min="4974" max="4974" width="23.33203125" bestFit="1" customWidth="1"/>
    <col min="4975" max="4975" width="8.83203125" bestFit="1" customWidth="1"/>
    <col min="4976" max="4976" width="31.83203125" bestFit="1" customWidth="1"/>
    <col min="4977" max="4977" width="10.83203125" bestFit="1" customWidth="1"/>
    <col min="4978" max="4978" width="34.5" bestFit="1" customWidth="1"/>
    <col min="4979" max="4979" width="21.6640625" bestFit="1" customWidth="1"/>
    <col min="4980" max="4980" width="8.83203125" bestFit="1" customWidth="1"/>
    <col min="4981" max="4981" width="39.1640625" bestFit="1" customWidth="1"/>
    <col min="4982" max="4982" width="9.83203125" bestFit="1" customWidth="1"/>
    <col min="4983" max="4983" width="41.6640625" bestFit="1" customWidth="1"/>
    <col min="4984" max="4984" width="14" bestFit="1" customWidth="1"/>
    <col min="4985" max="4985" width="8.83203125" bestFit="1" customWidth="1"/>
    <col min="4986" max="4986" width="31" bestFit="1" customWidth="1"/>
    <col min="4987" max="4987" width="9.83203125" bestFit="1" customWidth="1"/>
    <col min="4988" max="4988" width="33.6640625" bestFit="1" customWidth="1"/>
    <col min="4989" max="4989" width="12.1640625" bestFit="1" customWidth="1"/>
    <col min="4990" max="4990" width="8.83203125" bestFit="1" customWidth="1"/>
    <col min="4991" max="4991" width="34.83203125" bestFit="1" customWidth="1"/>
    <col min="4992" max="4992" width="10.83203125" bestFit="1" customWidth="1"/>
    <col min="4993" max="4993" width="37.5" bestFit="1" customWidth="1"/>
    <col min="4994" max="4994" width="28.6640625" bestFit="1" customWidth="1"/>
    <col min="4995" max="4995" width="8.83203125" bestFit="1" customWidth="1"/>
    <col min="4996" max="4996" width="28.33203125" bestFit="1" customWidth="1"/>
    <col min="4997" max="4997" width="11.83203125" bestFit="1" customWidth="1"/>
    <col min="4998" max="4998" width="29.1640625" bestFit="1" customWidth="1"/>
    <col min="4999" max="4999" width="31" bestFit="1" customWidth="1"/>
    <col min="5000" max="5000" width="8.83203125" bestFit="1" customWidth="1"/>
    <col min="5001" max="5001" width="10.83203125" bestFit="1" customWidth="1"/>
    <col min="5002" max="5002" width="35.5" bestFit="1" customWidth="1"/>
    <col min="5003" max="5003" width="31" bestFit="1" customWidth="1"/>
    <col min="5004" max="5004" width="8.83203125" bestFit="1" customWidth="1"/>
    <col min="5005" max="5005" width="32.1640625" bestFit="1" customWidth="1"/>
    <col min="5007" max="5007" width="9.83203125" bestFit="1" customWidth="1"/>
    <col min="5008" max="5008" width="34.83203125" bestFit="1" customWidth="1"/>
    <col min="5009" max="5009" width="30.6640625" bestFit="1" customWidth="1"/>
    <col min="5010" max="5010" width="8.83203125" bestFit="1" customWidth="1"/>
    <col min="5011" max="5011" width="27.83203125" bestFit="1" customWidth="1"/>
    <col min="5014" max="5014" width="30.5" bestFit="1" customWidth="1"/>
    <col min="5015" max="5015" width="26.33203125" bestFit="1" customWidth="1"/>
    <col min="5016" max="5016" width="8.83203125" bestFit="1" customWidth="1"/>
    <col min="5017" max="5017" width="26" bestFit="1" customWidth="1"/>
    <col min="5018" max="5019" width="9.83203125" bestFit="1" customWidth="1"/>
    <col min="5020" max="5020" width="28.6640625" bestFit="1" customWidth="1"/>
    <col min="5021" max="5021" width="14.5" bestFit="1" customWidth="1"/>
    <col min="5022" max="5022" width="8.83203125" bestFit="1" customWidth="1"/>
    <col min="5023" max="5023" width="34.83203125" bestFit="1" customWidth="1"/>
    <col min="5024" max="5024" width="11.83203125" bestFit="1" customWidth="1"/>
    <col min="5026" max="5026" width="37.5" bestFit="1" customWidth="1"/>
    <col min="5027" max="5027" width="14.5" bestFit="1" customWidth="1"/>
    <col min="5028" max="5028" width="8.83203125" bestFit="1" customWidth="1"/>
    <col min="5029" max="5029" width="32.5" bestFit="1" customWidth="1"/>
    <col min="5030" max="5031" width="9.83203125" bestFit="1" customWidth="1"/>
    <col min="5032" max="5032" width="35.1640625" bestFit="1" customWidth="1"/>
    <col min="5033" max="5033" width="17.83203125" bestFit="1" customWidth="1"/>
    <col min="5034" max="5034" width="8.83203125" bestFit="1" customWidth="1"/>
    <col min="5035" max="5035" width="27" bestFit="1" customWidth="1"/>
    <col min="5037" max="5037" width="9.83203125" bestFit="1" customWidth="1"/>
    <col min="5038" max="5038" width="29.6640625" bestFit="1" customWidth="1"/>
    <col min="5039" max="5039" width="18.5" bestFit="1" customWidth="1"/>
    <col min="5040" max="5040" width="8.83203125" bestFit="1" customWidth="1"/>
    <col min="5041" max="5041" width="27.83203125" bestFit="1" customWidth="1"/>
    <col min="5042" max="5043" width="11.83203125" bestFit="1" customWidth="1"/>
    <col min="5044" max="5044" width="30.5" bestFit="1" customWidth="1"/>
    <col min="5045" max="5045" width="19.6640625" bestFit="1" customWidth="1"/>
    <col min="5046" max="5046" width="8.83203125" bestFit="1" customWidth="1"/>
    <col min="5047" max="5047" width="32.5" bestFit="1" customWidth="1"/>
    <col min="5049" max="5049" width="9.83203125" bestFit="1" customWidth="1"/>
    <col min="5050" max="5050" width="35.1640625" bestFit="1" customWidth="1"/>
    <col min="5051" max="5051" width="30" bestFit="1" customWidth="1"/>
    <col min="5052" max="5052" width="8.83203125" bestFit="1" customWidth="1"/>
    <col min="5053" max="5053" width="38.6640625" bestFit="1" customWidth="1"/>
    <col min="5054" max="5055" width="9.83203125" bestFit="1" customWidth="1"/>
    <col min="5056" max="5056" width="41.33203125" bestFit="1" customWidth="1"/>
    <col min="5057" max="5057" width="20" bestFit="1" customWidth="1"/>
    <col min="5058" max="5058" width="8.83203125" bestFit="1" customWidth="1"/>
    <col min="5059" max="5059" width="39.5" bestFit="1" customWidth="1"/>
    <col min="5060" max="5061" width="9.83203125" bestFit="1" customWidth="1"/>
    <col min="5062" max="5062" width="42.1640625" bestFit="1" customWidth="1"/>
    <col min="5063" max="5063" width="16" bestFit="1" customWidth="1"/>
    <col min="5064" max="5064" width="8.83203125" bestFit="1" customWidth="1"/>
    <col min="5065" max="5065" width="27.5" bestFit="1" customWidth="1"/>
    <col min="5066" max="5067" width="9.83203125" bestFit="1" customWidth="1"/>
    <col min="5068" max="5068" width="30.1640625" bestFit="1" customWidth="1"/>
    <col min="5069" max="5069" width="21" bestFit="1" customWidth="1"/>
    <col min="5070" max="5070" width="8.83203125" bestFit="1" customWidth="1"/>
    <col min="5071" max="5071" width="25.33203125" bestFit="1" customWidth="1"/>
    <col min="5072" max="5072" width="11.83203125" bestFit="1" customWidth="1"/>
    <col min="5074" max="5074" width="28" bestFit="1" customWidth="1"/>
    <col min="5075" max="5075" width="16.5" bestFit="1" customWidth="1"/>
    <col min="5076" max="5076" width="8.83203125" bestFit="1" customWidth="1"/>
    <col min="5077" max="5077" width="27" bestFit="1" customWidth="1"/>
    <col min="5078" max="5079" width="9.83203125" bestFit="1" customWidth="1"/>
    <col min="5080" max="5080" width="29.6640625" bestFit="1" customWidth="1"/>
    <col min="5081" max="5081" width="28.6640625" bestFit="1" customWidth="1"/>
    <col min="5082" max="5082" width="8.83203125" bestFit="1" customWidth="1"/>
    <col min="5083" max="5083" width="27.1640625" bestFit="1" customWidth="1"/>
    <col min="5085" max="5085" width="9.83203125" bestFit="1" customWidth="1"/>
    <col min="5086" max="5086" width="29.83203125" bestFit="1" customWidth="1"/>
    <col min="5087" max="5087" width="26.6640625" bestFit="1" customWidth="1"/>
    <col min="5088" max="5088" width="8.83203125" bestFit="1" customWidth="1"/>
    <col min="5089" max="5089" width="30.33203125" bestFit="1" customWidth="1"/>
    <col min="5091" max="5091" width="9.83203125" bestFit="1" customWidth="1"/>
    <col min="5092" max="5092" width="33" bestFit="1" customWidth="1"/>
    <col min="5093" max="5093" width="27.1640625" bestFit="1" customWidth="1"/>
    <col min="5094" max="5094" width="8.83203125" bestFit="1" customWidth="1"/>
    <col min="5095" max="5095" width="35.6640625" bestFit="1" customWidth="1"/>
    <col min="5096" max="5097" width="9.83203125" bestFit="1" customWidth="1"/>
    <col min="5098" max="5098" width="38.33203125" bestFit="1" customWidth="1"/>
    <col min="5099" max="5099" width="15.1640625" bestFit="1" customWidth="1"/>
    <col min="5100" max="5100" width="8.83203125" bestFit="1" customWidth="1"/>
    <col min="5101" max="5101" width="36" bestFit="1" customWidth="1"/>
    <col min="5102" max="5102" width="6.83203125" bestFit="1" customWidth="1"/>
    <col min="5103" max="5103" width="8.83203125" bestFit="1" customWidth="1"/>
    <col min="5104" max="5104" width="38.6640625" bestFit="1" customWidth="1"/>
    <col min="5105" max="5105" width="28.1640625" bestFit="1" customWidth="1"/>
    <col min="5106" max="5106" width="8.83203125" bestFit="1" customWidth="1"/>
    <col min="5107" max="5107" width="38.1640625" bestFit="1" customWidth="1"/>
    <col min="5109" max="5109" width="9.83203125" bestFit="1" customWidth="1"/>
    <col min="5110" max="5110" width="40.83203125" bestFit="1" customWidth="1"/>
    <col min="5111" max="5111" width="18.83203125" bestFit="1" customWidth="1"/>
    <col min="5112" max="5112" width="8.83203125" bestFit="1" customWidth="1"/>
    <col min="5113" max="5113" width="36" bestFit="1" customWidth="1"/>
    <col min="5114" max="5115" width="9.83203125" bestFit="1" customWidth="1"/>
    <col min="5116" max="5116" width="38.6640625" bestFit="1" customWidth="1"/>
    <col min="5117" max="5117" width="13.6640625" bestFit="1" customWidth="1"/>
    <col min="5118" max="5118" width="8.83203125" bestFit="1" customWidth="1"/>
    <col min="5119" max="5119" width="32.5" bestFit="1" customWidth="1"/>
    <col min="5120" max="5120" width="11.83203125" bestFit="1" customWidth="1"/>
    <col min="5122" max="5122" width="35.1640625" bestFit="1" customWidth="1"/>
    <col min="5123" max="5123" width="14.1640625" bestFit="1" customWidth="1"/>
    <col min="5124" max="5124" width="8.83203125" bestFit="1" customWidth="1"/>
    <col min="5125" max="5125" width="36.5" bestFit="1" customWidth="1"/>
    <col min="5126" max="5127" width="11.83203125" bestFit="1" customWidth="1"/>
    <col min="5128" max="5128" width="39.1640625" bestFit="1" customWidth="1"/>
    <col min="5129" max="5129" width="31" bestFit="1" customWidth="1"/>
    <col min="5130" max="5130" width="8.83203125" bestFit="1" customWidth="1"/>
    <col min="5131" max="5131" width="34" bestFit="1" customWidth="1"/>
    <col min="5134" max="5134" width="36.5" bestFit="1" customWidth="1"/>
    <col min="5135" max="5135" width="16.33203125" bestFit="1" customWidth="1"/>
    <col min="5136" max="5136" width="8.83203125" bestFit="1" customWidth="1"/>
    <col min="5137" max="5137" width="24" bestFit="1" customWidth="1"/>
    <col min="5138" max="5139" width="9.83203125" bestFit="1" customWidth="1"/>
    <col min="5140" max="5140" width="26.6640625" bestFit="1" customWidth="1"/>
    <col min="5141" max="5141" width="21.1640625" bestFit="1" customWidth="1"/>
    <col min="5142" max="5142" width="8.83203125" bestFit="1" customWidth="1"/>
    <col min="5143" max="5143" width="37.33203125" bestFit="1" customWidth="1"/>
    <col min="5144" max="5145" width="9.83203125" bestFit="1" customWidth="1"/>
    <col min="5146" max="5146" width="40" bestFit="1" customWidth="1"/>
    <col min="5147" max="5147" width="25.83203125" bestFit="1" customWidth="1"/>
    <col min="5148" max="5148" width="8.83203125" bestFit="1" customWidth="1"/>
    <col min="5149" max="5149" width="37.6640625" bestFit="1" customWidth="1"/>
    <col min="5150" max="5151" width="9.83203125" bestFit="1" customWidth="1"/>
    <col min="5152" max="5152" width="40.33203125" bestFit="1" customWidth="1"/>
    <col min="5153" max="5153" width="28.6640625" bestFit="1" customWidth="1"/>
    <col min="5154" max="5154" width="8.83203125" bestFit="1" customWidth="1"/>
    <col min="5155" max="5155" width="38.6640625" bestFit="1" customWidth="1"/>
    <col min="5156" max="5157" width="9.83203125" bestFit="1" customWidth="1"/>
    <col min="5158" max="5158" width="41.33203125" bestFit="1" customWidth="1"/>
    <col min="5159" max="5159" width="16.33203125" bestFit="1" customWidth="1"/>
    <col min="5160" max="5160" width="8.83203125" bestFit="1" customWidth="1"/>
    <col min="5161" max="5161" width="37.5" bestFit="1" customWidth="1"/>
    <col min="5162" max="5163" width="9.83203125" bestFit="1" customWidth="1"/>
    <col min="5164" max="5164" width="40.1640625" bestFit="1" customWidth="1"/>
    <col min="5165" max="5165" width="12" bestFit="1" customWidth="1"/>
    <col min="5166" max="5166" width="8.83203125" bestFit="1" customWidth="1"/>
    <col min="5167" max="5167" width="32.6640625" bestFit="1" customWidth="1"/>
    <col min="5168" max="5169" width="9.83203125" bestFit="1" customWidth="1"/>
    <col min="5170" max="5170" width="35.33203125" bestFit="1" customWidth="1"/>
    <col min="5171" max="5171" width="28.5" bestFit="1" customWidth="1"/>
    <col min="5172" max="5172" width="8.83203125" bestFit="1" customWidth="1"/>
    <col min="5173" max="5173" width="35.83203125" bestFit="1" customWidth="1"/>
    <col min="5174" max="5175" width="9.83203125" bestFit="1" customWidth="1"/>
    <col min="5176" max="5176" width="38.5" bestFit="1" customWidth="1"/>
    <col min="5177" max="5177" width="18.5" bestFit="1" customWidth="1"/>
    <col min="5178" max="5178" width="8.83203125" bestFit="1" customWidth="1"/>
    <col min="5179" max="5179" width="28.5" bestFit="1" customWidth="1"/>
    <col min="5180" max="5181" width="9.83203125" bestFit="1" customWidth="1"/>
    <col min="5182" max="5182" width="31.1640625" bestFit="1" customWidth="1"/>
    <col min="5183" max="5183" width="17.83203125" bestFit="1" customWidth="1"/>
    <col min="5184" max="5184" width="8.83203125" bestFit="1" customWidth="1"/>
    <col min="5185" max="5185" width="26.6640625" bestFit="1" customWidth="1"/>
    <col min="5187" max="5187" width="9.83203125" bestFit="1" customWidth="1"/>
    <col min="5188" max="5188" width="29.33203125" bestFit="1" customWidth="1"/>
    <col min="5189" max="5189" width="23.83203125" bestFit="1" customWidth="1"/>
    <col min="5190" max="5190" width="8.83203125" bestFit="1" customWidth="1"/>
    <col min="5191" max="5191" width="35.5" bestFit="1" customWidth="1"/>
    <col min="5192" max="5192" width="11.83203125" bestFit="1" customWidth="1"/>
    <col min="5194" max="5194" width="38.1640625" bestFit="1" customWidth="1"/>
    <col min="5195" max="5195" width="28.1640625" bestFit="1" customWidth="1"/>
    <col min="5196" max="5196" width="8.83203125" bestFit="1" customWidth="1"/>
    <col min="5197" max="5197" width="30.83203125" bestFit="1" customWidth="1"/>
    <col min="5199" max="5199" width="11.83203125" bestFit="1" customWidth="1"/>
    <col min="5200" max="5200" width="33.5" bestFit="1" customWidth="1"/>
    <col min="5201" max="5201" width="18.33203125" bestFit="1" customWidth="1"/>
    <col min="5202" max="5202" width="8.83203125" bestFit="1" customWidth="1"/>
    <col min="5203" max="5203" width="40.6640625" bestFit="1" customWidth="1"/>
    <col min="5204" max="5205" width="9.83203125" bestFit="1" customWidth="1"/>
    <col min="5206" max="5206" width="43.33203125" bestFit="1" customWidth="1"/>
    <col min="5207" max="5207" width="25.1640625" bestFit="1" customWidth="1"/>
    <col min="5208" max="5208" width="8.83203125" bestFit="1" customWidth="1"/>
    <col min="5209" max="5209" width="32.6640625" bestFit="1" customWidth="1"/>
    <col min="5211" max="5211" width="9.83203125" bestFit="1" customWidth="1"/>
    <col min="5212" max="5212" width="35.33203125" bestFit="1" customWidth="1"/>
    <col min="5213" max="5213" width="27.1640625" bestFit="1" customWidth="1"/>
    <col min="5214" max="5214" width="8.83203125" bestFit="1" customWidth="1"/>
    <col min="5215" max="5215" width="33.1640625" bestFit="1" customWidth="1"/>
    <col min="5217" max="5217" width="11.83203125" bestFit="1" customWidth="1"/>
    <col min="5218" max="5218" width="35.83203125" bestFit="1" customWidth="1"/>
    <col min="5219" max="5219" width="19.33203125" bestFit="1" customWidth="1"/>
    <col min="5220" max="5220" width="8.83203125" bestFit="1" customWidth="1"/>
    <col min="5221" max="5221" width="33.33203125" bestFit="1" customWidth="1"/>
    <col min="5222" max="5223" width="9.83203125" bestFit="1" customWidth="1"/>
    <col min="5224" max="5224" width="36" bestFit="1" customWidth="1"/>
    <col min="5225" max="5225" width="18" bestFit="1" customWidth="1"/>
    <col min="5226" max="5226" width="8.83203125" bestFit="1" customWidth="1"/>
    <col min="5227" max="5227" width="40.5" bestFit="1" customWidth="1"/>
    <col min="5228" max="5228" width="11.83203125" bestFit="1" customWidth="1"/>
    <col min="5230" max="5230" width="43.1640625" bestFit="1" customWidth="1"/>
    <col min="5231" max="5231" width="19.33203125" bestFit="1" customWidth="1"/>
    <col min="5232" max="5232" width="8.83203125" bestFit="1" customWidth="1"/>
    <col min="5233" max="5233" width="29.33203125" bestFit="1" customWidth="1"/>
    <col min="5234" max="5235" width="9.83203125" bestFit="1" customWidth="1"/>
    <col min="5236" max="5236" width="32" bestFit="1" customWidth="1"/>
    <col min="5237" max="5237" width="13.6640625" bestFit="1" customWidth="1"/>
    <col min="5238" max="5238" width="8.83203125" bestFit="1" customWidth="1"/>
    <col min="5239" max="5239" width="31" bestFit="1" customWidth="1"/>
    <col min="5242" max="5242" width="33.6640625" bestFit="1" customWidth="1"/>
    <col min="5243" max="5243" width="27.5" bestFit="1" customWidth="1"/>
    <col min="5244" max="5244" width="8.83203125" bestFit="1" customWidth="1"/>
    <col min="5245" max="5245" width="28" bestFit="1" customWidth="1"/>
    <col min="5246" max="5246" width="11.83203125" bestFit="1" customWidth="1"/>
    <col min="5248" max="5248" width="30.6640625" bestFit="1" customWidth="1"/>
    <col min="5249" max="5249" width="18" bestFit="1" customWidth="1"/>
    <col min="5250" max="5250" width="8.83203125" bestFit="1" customWidth="1"/>
    <col min="5251" max="5251" width="30" bestFit="1" customWidth="1"/>
    <col min="5252" max="5253" width="9.83203125" bestFit="1" customWidth="1"/>
    <col min="5254" max="5254" width="32.6640625" bestFit="1" customWidth="1"/>
    <col min="5255" max="5255" width="19.6640625" bestFit="1" customWidth="1"/>
    <col min="5256" max="5256" width="8.83203125" bestFit="1" customWidth="1"/>
    <col min="5257" max="5257" width="36.5" bestFit="1" customWidth="1"/>
    <col min="5258" max="5259" width="9.83203125" bestFit="1" customWidth="1"/>
    <col min="5260" max="5260" width="39.1640625" bestFit="1" customWidth="1"/>
    <col min="5261" max="5261" width="25.5" bestFit="1" customWidth="1"/>
    <col min="5262" max="5262" width="8.83203125" bestFit="1" customWidth="1"/>
    <col min="5263" max="5263" width="32.33203125" bestFit="1" customWidth="1"/>
    <col min="5264" max="5265" width="11.83203125" bestFit="1" customWidth="1"/>
    <col min="5266" max="5266" width="35" bestFit="1" customWidth="1"/>
    <col min="5267" max="5267" width="17.6640625" bestFit="1" customWidth="1"/>
    <col min="5268" max="5268" width="8.83203125" bestFit="1" customWidth="1"/>
    <col min="5269" max="5269" width="34.83203125" bestFit="1" customWidth="1"/>
    <col min="5270" max="5271" width="9.83203125" bestFit="1" customWidth="1"/>
    <col min="5272" max="5272" width="37.5" bestFit="1" customWidth="1"/>
    <col min="5273" max="5273" width="14.6640625" bestFit="1" customWidth="1"/>
    <col min="5274" max="5274" width="8.83203125" bestFit="1" customWidth="1"/>
    <col min="5275" max="5275" width="33.6640625" bestFit="1" customWidth="1"/>
    <col min="5276" max="5277" width="9.83203125" bestFit="1" customWidth="1"/>
    <col min="5278" max="5278" width="36.33203125" bestFit="1" customWidth="1"/>
    <col min="5279" max="5279" width="12.6640625" bestFit="1" customWidth="1"/>
    <col min="5280" max="5280" width="8.83203125" bestFit="1" customWidth="1"/>
    <col min="5281" max="5281" width="35.1640625" bestFit="1" customWidth="1"/>
    <col min="5282" max="5282" width="11.83203125" bestFit="1" customWidth="1"/>
    <col min="5284" max="5284" width="37.83203125" bestFit="1" customWidth="1"/>
    <col min="5285" max="5285" width="23.5" bestFit="1" customWidth="1"/>
    <col min="5286" max="5286" width="8.83203125" bestFit="1" customWidth="1"/>
    <col min="5287" max="5287" width="35" bestFit="1" customWidth="1"/>
    <col min="5290" max="5290" width="37.6640625" bestFit="1" customWidth="1"/>
    <col min="5291" max="5291" width="14.6640625" bestFit="1" customWidth="1"/>
    <col min="5292" max="5292" width="8.83203125" bestFit="1" customWidth="1"/>
    <col min="5293" max="5293" width="32.6640625" bestFit="1" customWidth="1"/>
    <col min="5294" max="5294" width="9.83203125" bestFit="1" customWidth="1"/>
    <col min="5295" max="5295" width="8.83203125" bestFit="1" customWidth="1"/>
    <col min="5296" max="5296" width="35.33203125" bestFit="1" customWidth="1"/>
    <col min="5297" max="5297" width="17.83203125" bestFit="1" customWidth="1"/>
    <col min="5298" max="5298" width="8.83203125" bestFit="1" customWidth="1"/>
    <col min="5299" max="5299" width="39.83203125" bestFit="1" customWidth="1"/>
    <col min="5300" max="5301" width="9.83203125" bestFit="1" customWidth="1"/>
    <col min="5302" max="5302" width="42.5" bestFit="1" customWidth="1"/>
    <col min="5303" max="5303" width="22" bestFit="1" customWidth="1"/>
    <col min="5304" max="5304" width="8.83203125" bestFit="1" customWidth="1"/>
    <col min="5305" max="5305" width="29" bestFit="1" customWidth="1"/>
    <col min="5306" max="5307" width="11.83203125" bestFit="1" customWidth="1"/>
    <col min="5308" max="5308" width="31.5" bestFit="1" customWidth="1"/>
    <col min="5309" max="5309" width="19.6640625" bestFit="1" customWidth="1"/>
    <col min="5310" max="5310" width="8.83203125" bestFit="1" customWidth="1"/>
    <col min="5311" max="5311" width="28.83203125" bestFit="1" customWidth="1"/>
    <col min="5312" max="5313" width="9.83203125" bestFit="1" customWidth="1"/>
    <col min="5314" max="5314" width="31.33203125" bestFit="1" customWidth="1"/>
    <col min="5315" max="5315" width="13.5" bestFit="1" customWidth="1"/>
    <col min="5316" max="5316" width="8.83203125" bestFit="1" customWidth="1"/>
    <col min="5317" max="5317" width="30.1640625" bestFit="1" customWidth="1"/>
    <col min="5318" max="5319" width="11.83203125" bestFit="1" customWidth="1"/>
    <col min="5320" max="5320" width="32.83203125" bestFit="1" customWidth="1"/>
    <col min="5321" max="5321" width="15.5" bestFit="1" customWidth="1"/>
    <col min="5322" max="5322" width="8.83203125" bestFit="1" customWidth="1"/>
    <col min="5323" max="5323" width="38" bestFit="1" customWidth="1"/>
    <col min="5324" max="5325" width="9.83203125" bestFit="1" customWidth="1"/>
    <col min="5326" max="5326" width="40.6640625" bestFit="1" customWidth="1"/>
    <col min="5327" max="5327" width="14.6640625" bestFit="1" customWidth="1"/>
    <col min="5328" max="5328" width="8.83203125" bestFit="1" customWidth="1"/>
    <col min="5329" max="5329" width="41.1640625" bestFit="1" customWidth="1"/>
    <col min="5331" max="5331" width="9.83203125" bestFit="1" customWidth="1"/>
    <col min="5332" max="5332" width="43.83203125" bestFit="1" customWidth="1"/>
    <col min="5333" max="5333" width="14.6640625" bestFit="1" customWidth="1"/>
    <col min="5334" max="5334" width="8.83203125" bestFit="1" customWidth="1"/>
    <col min="5335" max="5335" width="25" bestFit="1" customWidth="1"/>
    <col min="5336" max="5337" width="9.83203125" bestFit="1" customWidth="1"/>
    <col min="5338" max="5338" width="27.6640625" bestFit="1" customWidth="1"/>
    <col min="5339" max="5339" width="17" bestFit="1" customWidth="1"/>
    <col min="5340" max="5340" width="8.83203125" bestFit="1" customWidth="1"/>
    <col min="5341" max="5341" width="30.6640625" bestFit="1" customWidth="1"/>
    <col min="5342" max="5343" width="11.83203125" bestFit="1" customWidth="1"/>
    <col min="5344" max="5344" width="33.33203125" bestFit="1" customWidth="1"/>
    <col min="5345" max="5345" width="28.5" bestFit="1" customWidth="1"/>
    <col min="5346" max="5346" width="8.83203125" bestFit="1" customWidth="1"/>
    <col min="5347" max="5347" width="39.6640625" bestFit="1" customWidth="1"/>
    <col min="5348" max="5349" width="9.83203125" bestFit="1" customWidth="1"/>
    <col min="5350" max="5350" width="42.33203125" bestFit="1" customWidth="1"/>
    <col min="5351" max="5351" width="28.1640625" bestFit="1" customWidth="1"/>
    <col min="5352" max="5352" width="8.83203125" bestFit="1" customWidth="1"/>
    <col min="5353" max="5353" width="27" bestFit="1" customWidth="1"/>
    <col min="5355" max="5355" width="9.83203125" bestFit="1" customWidth="1"/>
    <col min="5356" max="5356" width="29.33203125" bestFit="1" customWidth="1"/>
    <col min="5357" max="5357" width="29.6640625" bestFit="1" customWidth="1"/>
    <col min="5358" max="5358" width="8.83203125" bestFit="1" customWidth="1"/>
    <col min="5359" max="5359" width="31.1640625" bestFit="1" customWidth="1"/>
    <col min="5361" max="5361" width="9.83203125" bestFit="1" customWidth="1"/>
    <col min="5362" max="5362" width="33.83203125" bestFit="1" customWidth="1"/>
    <col min="5363" max="5363" width="19.33203125" bestFit="1" customWidth="1"/>
    <col min="5364" max="5364" width="8.83203125" bestFit="1" customWidth="1"/>
    <col min="5365" max="5365" width="26.6640625" bestFit="1" customWidth="1"/>
    <col min="5366" max="5367" width="9.83203125" bestFit="1" customWidth="1"/>
    <col min="5368" max="5368" width="29.33203125" bestFit="1" customWidth="1"/>
    <col min="5369" max="5369" width="14.5" bestFit="1" customWidth="1"/>
    <col min="5370" max="5370" width="8.83203125" bestFit="1" customWidth="1"/>
    <col min="5371" max="5371" width="38" bestFit="1" customWidth="1"/>
    <col min="5373" max="5373" width="11.83203125" bestFit="1" customWidth="1"/>
    <col min="5374" max="5374" width="40.6640625" bestFit="1" customWidth="1"/>
    <col min="5375" max="5375" width="17.83203125" bestFit="1" customWidth="1"/>
    <col min="5376" max="5376" width="8.83203125" bestFit="1" customWidth="1"/>
    <col min="5377" max="5377" width="38.83203125" bestFit="1" customWidth="1"/>
    <col min="5378" max="5378" width="11.83203125" bestFit="1" customWidth="1"/>
    <col min="5380" max="5380" width="41.5" bestFit="1" customWidth="1"/>
    <col min="5381" max="5381" width="17.83203125" bestFit="1" customWidth="1"/>
    <col min="5382" max="5382" width="8.83203125" bestFit="1" customWidth="1"/>
    <col min="5383" max="5383" width="26.83203125" bestFit="1" customWidth="1"/>
    <col min="5384" max="5385" width="9.83203125" bestFit="1" customWidth="1"/>
    <col min="5386" max="5386" width="29.5" bestFit="1" customWidth="1"/>
    <col min="5387" max="5387" width="17.1640625" bestFit="1" customWidth="1"/>
    <col min="5388" max="5388" width="8.83203125" bestFit="1" customWidth="1"/>
    <col min="5389" max="5389" width="26.6640625" bestFit="1" customWidth="1"/>
    <col min="5391" max="5391" width="11.83203125" bestFit="1" customWidth="1"/>
    <col min="5392" max="5392" width="29.33203125" bestFit="1" customWidth="1"/>
    <col min="5393" max="5393" width="18.83203125" bestFit="1" customWidth="1"/>
    <col min="5394" max="5394" width="8.83203125" bestFit="1" customWidth="1"/>
    <col min="5395" max="5395" width="35" bestFit="1" customWidth="1"/>
    <col min="5397" max="5397" width="9.83203125" bestFit="1" customWidth="1"/>
    <col min="5398" max="5398" width="37.6640625" bestFit="1" customWidth="1"/>
    <col min="5399" max="5399" width="15.1640625" bestFit="1" customWidth="1"/>
    <col min="5400" max="5400" width="8.83203125" bestFit="1" customWidth="1"/>
    <col min="5401" max="5401" width="29.5" bestFit="1" customWidth="1"/>
    <col min="5402" max="5402" width="6.83203125" bestFit="1" customWidth="1"/>
    <col min="5403" max="5403" width="8.83203125" bestFit="1" customWidth="1"/>
    <col min="5404" max="5404" width="32.1640625" bestFit="1" customWidth="1"/>
    <col min="5405" max="5405" width="28" bestFit="1" customWidth="1"/>
    <col min="5406" max="5406" width="8.83203125" bestFit="1" customWidth="1"/>
    <col min="5407" max="5407" width="29.6640625" bestFit="1" customWidth="1"/>
    <col min="5408" max="5409" width="9.83203125" bestFit="1" customWidth="1"/>
    <col min="5410" max="5410" width="32.33203125" bestFit="1" customWidth="1"/>
    <col min="5411" max="5411" width="16.83203125" bestFit="1" customWidth="1"/>
    <col min="5412" max="5412" width="8.83203125" bestFit="1" customWidth="1"/>
    <col min="5413" max="5413" width="29" bestFit="1" customWidth="1"/>
    <col min="5414" max="5415" width="9.83203125" bestFit="1" customWidth="1"/>
    <col min="5416" max="5416" width="31.5" bestFit="1" customWidth="1"/>
    <col min="5417" max="5417" width="23.83203125" bestFit="1" customWidth="1"/>
    <col min="5418" max="5418" width="8.83203125" bestFit="1" customWidth="1"/>
    <col min="5419" max="5419" width="39.5" bestFit="1" customWidth="1"/>
    <col min="5420" max="5420" width="8.83203125" bestFit="1" customWidth="1"/>
    <col min="5422" max="5422" width="42.1640625" bestFit="1" customWidth="1"/>
    <col min="5423" max="5423" width="17.33203125" bestFit="1" customWidth="1"/>
    <col min="5424" max="5424" width="8.83203125" bestFit="1" customWidth="1"/>
    <col min="5425" max="5425" width="29.83203125" bestFit="1" customWidth="1"/>
    <col min="5426" max="5426" width="8.83203125" bestFit="1" customWidth="1"/>
    <col min="5427" max="5427" width="9.83203125" bestFit="1" customWidth="1"/>
    <col min="5428" max="5428" width="28" bestFit="1" customWidth="1"/>
    <col min="5429" max="5429" width="32.5" bestFit="1" customWidth="1"/>
    <col min="5430" max="5430" width="8.83203125" bestFit="1" customWidth="1"/>
    <col min="5431" max="5431" width="34" bestFit="1" customWidth="1"/>
    <col min="5433" max="5433" width="9.83203125" bestFit="1" customWidth="1"/>
    <col min="5434" max="5434" width="36.5" bestFit="1" customWidth="1"/>
    <col min="5435" max="5435" width="15.33203125" bestFit="1" customWidth="1"/>
    <col min="5436" max="5436" width="8.83203125" bestFit="1" customWidth="1"/>
    <col min="5437" max="5437" width="38.83203125" bestFit="1" customWidth="1"/>
    <col min="5438" max="5439" width="9.83203125" bestFit="1" customWidth="1"/>
    <col min="5440" max="5440" width="41.5" bestFit="1" customWidth="1"/>
    <col min="5441" max="5441" width="16.6640625" bestFit="1" customWidth="1"/>
    <col min="5442" max="5442" width="8.83203125" bestFit="1" customWidth="1"/>
    <col min="5443" max="5443" width="34.1640625" bestFit="1" customWidth="1"/>
    <col min="5444" max="5445" width="9.83203125" bestFit="1" customWidth="1"/>
    <col min="5446" max="5446" width="36.6640625" bestFit="1" customWidth="1"/>
    <col min="5447" max="5447" width="26.83203125" bestFit="1" customWidth="1"/>
    <col min="5448" max="5448" width="8.83203125" bestFit="1" customWidth="1"/>
    <col min="5449" max="5449" width="30.1640625" bestFit="1" customWidth="1"/>
    <col min="5450" max="5450" width="11.83203125" bestFit="1" customWidth="1"/>
    <col min="5452" max="5452" width="32.83203125" bestFit="1" customWidth="1"/>
    <col min="5453" max="5453" width="16" bestFit="1" customWidth="1"/>
    <col min="5454" max="5454" width="8.83203125" bestFit="1" customWidth="1"/>
    <col min="5455" max="5455" width="34.83203125" bestFit="1" customWidth="1"/>
    <col min="5456" max="5457" width="9.83203125" bestFit="1" customWidth="1"/>
    <col min="5458" max="5458" width="37.5" bestFit="1" customWidth="1"/>
    <col min="5459" max="5459" width="25.83203125" bestFit="1" customWidth="1"/>
    <col min="5460" max="5460" width="8.83203125" bestFit="1" customWidth="1"/>
    <col min="5461" max="5461" width="32.1640625" bestFit="1" customWidth="1"/>
    <col min="5463" max="5463" width="11.83203125" bestFit="1" customWidth="1"/>
    <col min="5464" max="5464" width="34.83203125" bestFit="1" customWidth="1"/>
    <col min="5465" max="5465" width="15.5" bestFit="1" customWidth="1"/>
    <col min="5466" max="5466" width="8.83203125" bestFit="1" customWidth="1"/>
    <col min="5467" max="5467" width="31.83203125" bestFit="1" customWidth="1"/>
    <col min="5469" max="5469" width="9.83203125" bestFit="1" customWidth="1"/>
    <col min="5470" max="5470" width="34.5" bestFit="1" customWidth="1"/>
    <col min="5471" max="5471" width="24.33203125" bestFit="1" customWidth="1"/>
    <col min="5472" max="5472" width="8.83203125" bestFit="1" customWidth="1"/>
    <col min="5473" max="5473" width="33.5" bestFit="1" customWidth="1"/>
    <col min="5475" max="5475" width="9.83203125" bestFit="1" customWidth="1"/>
    <col min="5476" max="5476" width="36.1640625" bestFit="1" customWidth="1"/>
    <col min="5477" max="5477" width="19.6640625" bestFit="1" customWidth="1"/>
    <col min="5478" max="5478" width="8.83203125" bestFit="1" customWidth="1"/>
    <col min="5479" max="5479" width="34.6640625" bestFit="1" customWidth="1"/>
    <col min="5482" max="5482" width="37.33203125" bestFit="1" customWidth="1"/>
    <col min="5483" max="5483" width="18.5" bestFit="1" customWidth="1"/>
    <col min="5484" max="5484" width="8.83203125" bestFit="1" customWidth="1"/>
    <col min="5485" max="5485" width="34.5" bestFit="1" customWidth="1"/>
    <col min="5486" max="5487" width="9.83203125" bestFit="1" customWidth="1"/>
    <col min="5488" max="5488" width="37.1640625" bestFit="1" customWidth="1"/>
    <col min="5489" max="5489" width="29.83203125" bestFit="1" customWidth="1"/>
    <col min="5490" max="5490" width="8.83203125" bestFit="1" customWidth="1"/>
    <col min="5491" max="5491" width="35.5" bestFit="1" customWidth="1"/>
    <col min="5492" max="5493" width="11.83203125" bestFit="1" customWidth="1"/>
    <col min="5494" max="5494" width="38.1640625" bestFit="1" customWidth="1"/>
    <col min="5495" max="5495" width="15.83203125" bestFit="1" customWidth="1"/>
    <col min="5496" max="5496" width="8.83203125" bestFit="1" customWidth="1"/>
    <col min="5497" max="5497" width="40.33203125" bestFit="1" customWidth="1"/>
    <col min="5498" max="5499" width="9.83203125" bestFit="1" customWidth="1"/>
    <col min="5500" max="5500" width="43" bestFit="1" customWidth="1"/>
    <col min="5501" max="5501" width="16.6640625" bestFit="1" customWidth="1"/>
    <col min="5502" max="5502" width="8.83203125" bestFit="1" customWidth="1"/>
    <col min="5503" max="5503" width="24.83203125" bestFit="1" customWidth="1"/>
    <col min="5504" max="5505" width="9.83203125" bestFit="1" customWidth="1"/>
    <col min="5506" max="5506" width="27.5" bestFit="1" customWidth="1"/>
    <col min="5507" max="5507" width="14.33203125" bestFit="1" customWidth="1"/>
    <col min="5508" max="5508" width="8.83203125" bestFit="1" customWidth="1"/>
    <col min="5509" max="5509" width="26" bestFit="1" customWidth="1"/>
    <col min="5510" max="5511" width="9.83203125" bestFit="1" customWidth="1"/>
    <col min="5512" max="5512" width="28.6640625" bestFit="1" customWidth="1"/>
    <col min="5513" max="5513" width="18.6640625" bestFit="1" customWidth="1"/>
    <col min="5514" max="5514" width="8.83203125" bestFit="1" customWidth="1"/>
    <col min="5515" max="5515" width="29.6640625" bestFit="1" customWidth="1"/>
    <col min="5518" max="5518" width="32.33203125" bestFit="1" customWidth="1"/>
    <col min="5519" max="5519" width="11.83203125" bestFit="1" customWidth="1"/>
    <col min="5520" max="5520" width="8.83203125" bestFit="1" customWidth="1"/>
    <col min="5521" max="5521" width="26.33203125" bestFit="1" customWidth="1"/>
    <col min="5522" max="5523" width="9.83203125" bestFit="1" customWidth="1"/>
    <col min="5524" max="5524" width="29" bestFit="1" customWidth="1"/>
    <col min="5525" max="5525" width="27.5" bestFit="1" customWidth="1"/>
    <col min="5526" max="5526" width="8.83203125" bestFit="1" customWidth="1"/>
    <col min="5527" max="5527" width="34" bestFit="1" customWidth="1"/>
    <col min="5528" max="5528" width="9.83203125" bestFit="1" customWidth="1"/>
    <col min="5529" max="5529" width="11.83203125" bestFit="1" customWidth="1"/>
    <col min="5530" max="5530" width="36.5" bestFit="1" customWidth="1"/>
    <col min="5531" max="5531" width="17.83203125" bestFit="1" customWidth="1"/>
    <col min="5532" max="5532" width="8.83203125" bestFit="1" customWidth="1"/>
    <col min="5533" max="5533" width="30.33203125" bestFit="1" customWidth="1"/>
    <col min="5536" max="5536" width="33" bestFit="1" customWidth="1"/>
    <col min="5537" max="5537" width="17.1640625" bestFit="1" customWidth="1"/>
    <col min="5538" max="5538" width="8.83203125" bestFit="1" customWidth="1"/>
    <col min="5539" max="5539" width="26.1640625" bestFit="1" customWidth="1"/>
    <col min="5540" max="5541" width="9.83203125" bestFit="1" customWidth="1"/>
    <col min="5542" max="5542" width="28.83203125" bestFit="1" customWidth="1"/>
    <col min="5543" max="5543" width="18" bestFit="1" customWidth="1"/>
    <col min="5544" max="5544" width="8.83203125" bestFit="1" customWidth="1"/>
    <col min="5545" max="5545" width="32.1640625" bestFit="1" customWidth="1"/>
    <col min="5546" max="5546" width="11.83203125" bestFit="1" customWidth="1"/>
    <col min="5548" max="5548" width="34.83203125" bestFit="1" customWidth="1"/>
    <col min="5549" max="5549" width="15" bestFit="1" customWidth="1"/>
    <col min="5550" max="5550" width="8.83203125" bestFit="1" customWidth="1"/>
    <col min="5551" max="5551" width="38.83203125" bestFit="1" customWidth="1"/>
    <col min="5552" max="5553" width="9.83203125" bestFit="1" customWidth="1"/>
    <col min="5554" max="5554" width="41.5" bestFit="1" customWidth="1"/>
    <col min="5555" max="5555" width="32.33203125" bestFit="1" customWidth="1"/>
    <col min="5556" max="5556" width="8.83203125" bestFit="1" customWidth="1"/>
    <col min="5557" max="5557" width="30.1640625" bestFit="1" customWidth="1"/>
    <col min="5558" max="5559" width="9.83203125" bestFit="1" customWidth="1"/>
    <col min="5560" max="5560" width="32.83203125" bestFit="1" customWidth="1"/>
    <col min="5561" max="5561" width="17" bestFit="1" customWidth="1"/>
    <col min="5562" max="5562" width="8.83203125" bestFit="1" customWidth="1"/>
    <col min="5563" max="5563" width="29" bestFit="1" customWidth="1"/>
    <col min="5564" max="5565" width="9.83203125" bestFit="1" customWidth="1"/>
    <col min="5566" max="5566" width="31.5" bestFit="1" customWidth="1"/>
    <col min="5567" max="5567" width="18" bestFit="1" customWidth="1"/>
    <col min="5568" max="5568" width="8.83203125" bestFit="1" customWidth="1"/>
    <col min="5569" max="5569" width="33.1640625" bestFit="1" customWidth="1"/>
    <col min="5570" max="5571" width="11.83203125" bestFit="1" customWidth="1"/>
    <col min="5572" max="5572" width="35.83203125" bestFit="1" customWidth="1"/>
    <col min="5573" max="5573" width="18.1640625" bestFit="1" customWidth="1"/>
    <col min="5574" max="5574" width="8.83203125" bestFit="1" customWidth="1"/>
    <col min="5575" max="5575" width="25" bestFit="1" customWidth="1"/>
    <col min="5577" max="5577" width="9.83203125" bestFit="1" customWidth="1"/>
    <col min="5578" max="5578" width="27.6640625" bestFit="1" customWidth="1"/>
    <col min="5579" max="5579" width="17.33203125" bestFit="1" customWidth="1"/>
    <col min="5580" max="5580" width="8.83203125" bestFit="1" customWidth="1"/>
    <col min="5581" max="5581" width="33.5" bestFit="1" customWidth="1"/>
    <col min="5582" max="5583" width="9.83203125" bestFit="1" customWidth="1"/>
    <col min="5584" max="5584" width="36.1640625" bestFit="1" customWidth="1"/>
    <col min="5585" max="5585" width="28.5" bestFit="1" customWidth="1"/>
    <col min="5586" max="5586" width="8.83203125" bestFit="1" customWidth="1"/>
    <col min="5587" max="5587" width="36" bestFit="1" customWidth="1"/>
    <col min="5588" max="5589" width="9.83203125" bestFit="1" customWidth="1"/>
    <col min="5590" max="5590" width="38.6640625" bestFit="1" customWidth="1"/>
    <col min="5591" max="5591" width="27.1640625" bestFit="1" customWidth="1"/>
    <col min="5592" max="5592" width="8.83203125" bestFit="1" customWidth="1"/>
    <col min="5593" max="5593" width="34.5" bestFit="1" customWidth="1"/>
    <col min="5594" max="5595" width="9.83203125" bestFit="1" customWidth="1"/>
    <col min="5596" max="5596" width="37.1640625" bestFit="1" customWidth="1"/>
    <col min="5597" max="5597" width="26" bestFit="1" customWidth="1"/>
    <col min="5598" max="5598" width="8.83203125" bestFit="1" customWidth="1"/>
    <col min="5599" max="5599" width="28.5" bestFit="1" customWidth="1"/>
    <col min="5600" max="5600" width="11.83203125" bestFit="1" customWidth="1"/>
    <col min="5602" max="5602" width="31.1640625" bestFit="1" customWidth="1"/>
    <col min="5603" max="5603" width="18.6640625" bestFit="1" customWidth="1"/>
    <col min="5604" max="5604" width="8.83203125" bestFit="1" customWidth="1"/>
    <col min="5605" max="5605" width="26.5" bestFit="1" customWidth="1"/>
    <col min="5607" max="5607" width="9.83203125" bestFit="1" customWidth="1"/>
    <col min="5608" max="5608" width="29.1640625" bestFit="1" customWidth="1"/>
    <col min="5609" max="5609" width="28.1640625" bestFit="1" customWidth="1"/>
    <col min="5610" max="5610" width="8.83203125" bestFit="1" customWidth="1"/>
    <col min="5611" max="5611" width="36.83203125" bestFit="1" customWidth="1"/>
    <col min="5613" max="5613" width="9.83203125" bestFit="1" customWidth="1"/>
    <col min="5614" max="5614" width="39.5" bestFit="1" customWidth="1"/>
    <col min="5615" max="5615" width="31.5" bestFit="1" customWidth="1"/>
    <col min="5616" max="5616" width="8.83203125" bestFit="1" customWidth="1"/>
    <col min="5617" max="5617" width="31" bestFit="1" customWidth="1"/>
    <col min="5618" max="5618" width="9.83203125" bestFit="1" customWidth="1"/>
    <col min="5619" max="5619" width="11.83203125" bestFit="1" customWidth="1"/>
    <col min="5620" max="5620" width="33.6640625" bestFit="1" customWidth="1"/>
    <col min="5621" max="5621" width="14.1640625" bestFit="1" customWidth="1"/>
    <col min="5622" max="5622" width="8.83203125" bestFit="1" customWidth="1"/>
    <col min="5623" max="5623" width="26.83203125" bestFit="1" customWidth="1"/>
    <col min="5625" max="5625" width="11.83203125" bestFit="1" customWidth="1"/>
    <col min="5626" max="5626" width="29.5" bestFit="1" customWidth="1"/>
    <col min="5627" max="5627" width="28.83203125" bestFit="1" customWidth="1"/>
    <col min="5628" max="5628" width="8.83203125" bestFit="1" customWidth="1"/>
    <col min="5629" max="5629" width="26" bestFit="1" customWidth="1"/>
    <col min="5631" max="5631" width="9.83203125" bestFit="1" customWidth="1"/>
    <col min="5632" max="5632" width="28.6640625" bestFit="1" customWidth="1"/>
    <col min="5633" max="5633" width="12.83203125" bestFit="1" customWidth="1"/>
    <col min="5634" max="5634" width="8.83203125" bestFit="1" customWidth="1"/>
    <col min="5635" max="5635" width="42.6640625" bestFit="1" customWidth="1"/>
    <col min="5636" max="5637" width="9.83203125" bestFit="1" customWidth="1"/>
    <col min="5638" max="5638" width="45.33203125" bestFit="1" customWidth="1"/>
    <col min="5639" max="5639" width="33" bestFit="1" customWidth="1"/>
    <col min="5640" max="5640" width="8.83203125" bestFit="1" customWidth="1"/>
    <col min="5641" max="5641" width="25.5" bestFit="1" customWidth="1"/>
    <col min="5642" max="5643" width="9.83203125" bestFit="1" customWidth="1"/>
    <col min="5644" max="5644" width="28.1640625" bestFit="1" customWidth="1"/>
    <col min="5645" max="5645" width="15.5" bestFit="1" customWidth="1"/>
    <col min="5646" max="5646" width="8.83203125" bestFit="1" customWidth="1"/>
    <col min="5647" max="5647" width="32" bestFit="1" customWidth="1"/>
    <col min="5648" max="5648" width="9.83203125" bestFit="1" customWidth="1"/>
    <col min="5650" max="5650" width="34.6640625" bestFit="1" customWidth="1"/>
    <col min="5651" max="5651" width="15.33203125" bestFit="1" customWidth="1"/>
    <col min="5652" max="5652" width="8.83203125" bestFit="1" customWidth="1"/>
    <col min="5653" max="5653" width="27" bestFit="1" customWidth="1"/>
    <col min="5654" max="5655" width="9.83203125" bestFit="1" customWidth="1"/>
    <col min="5656" max="5656" width="29.6640625" bestFit="1" customWidth="1"/>
    <col min="5657" max="5657" width="12.83203125" bestFit="1" customWidth="1"/>
    <col min="5658" max="5658" width="8.83203125" bestFit="1" customWidth="1"/>
    <col min="5659" max="5659" width="34.83203125" bestFit="1" customWidth="1"/>
    <col min="5661" max="5661" width="9.83203125" bestFit="1" customWidth="1"/>
    <col min="5662" max="5662" width="37.5" bestFit="1" customWidth="1"/>
    <col min="5663" max="5663" width="32.6640625" bestFit="1" customWidth="1"/>
    <col min="5664" max="5664" width="8.83203125" bestFit="1" customWidth="1"/>
    <col min="5665" max="5665" width="32.83203125" bestFit="1" customWidth="1"/>
    <col min="5666" max="5666" width="9.83203125" bestFit="1" customWidth="1"/>
    <col min="5668" max="5668" width="35.5" bestFit="1" customWidth="1"/>
    <col min="5669" max="5669" width="14.33203125" bestFit="1" customWidth="1"/>
    <col min="5670" max="5670" width="8.83203125" bestFit="1" customWidth="1"/>
    <col min="5671" max="5671" width="34.33203125" bestFit="1" customWidth="1"/>
    <col min="5673" max="5673" width="11.83203125" bestFit="1" customWidth="1"/>
    <col min="5674" max="5674" width="37" bestFit="1" customWidth="1"/>
    <col min="5675" max="5675" width="30.33203125" bestFit="1" customWidth="1"/>
    <col min="5676" max="5676" width="8.83203125" bestFit="1" customWidth="1"/>
    <col min="5677" max="5677" width="37.83203125" bestFit="1" customWidth="1"/>
    <col min="5679" max="5679" width="11.83203125" bestFit="1" customWidth="1"/>
    <col min="5680" max="5680" width="40.5" bestFit="1" customWidth="1"/>
    <col min="5681" max="5681" width="27" bestFit="1" customWidth="1"/>
    <col min="5682" max="5682" width="8.83203125" bestFit="1" customWidth="1"/>
    <col min="5683" max="5683" width="33.5" bestFit="1" customWidth="1"/>
    <col min="5684" max="5684" width="8.83203125" bestFit="1" customWidth="1"/>
    <col min="5685" max="5685" width="9.83203125" bestFit="1" customWidth="1"/>
    <col min="5686" max="5686" width="36.1640625" bestFit="1" customWidth="1"/>
    <col min="5687" max="5687" width="17" bestFit="1" customWidth="1"/>
    <col min="5688" max="5688" width="8.83203125" bestFit="1" customWidth="1"/>
    <col min="5689" max="5689" width="26.83203125" bestFit="1" customWidth="1"/>
    <col min="5690" max="5691" width="9.83203125" bestFit="1" customWidth="1"/>
    <col min="5692" max="5692" width="29.5" bestFit="1" customWidth="1"/>
    <col min="5693" max="5693" width="14.1640625" bestFit="1" customWidth="1"/>
    <col min="5694" max="5694" width="8.83203125" bestFit="1" customWidth="1"/>
    <col min="5695" max="5695" width="37" bestFit="1" customWidth="1"/>
    <col min="5696" max="5697" width="9.83203125" bestFit="1" customWidth="1"/>
    <col min="5698" max="5698" width="39.6640625" bestFit="1" customWidth="1"/>
    <col min="5699" max="5699" width="14.6640625" bestFit="1" customWidth="1"/>
    <col min="5700" max="5700" width="8.83203125" bestFit="1" customWidth="1"/>
    <col min="5701" max="5701" width="35.6640625" bestFit="1" customWidth="1"/>
    <col min="5702" max="5702" width="6.83203125" bestFit="1" customWidth="1"/>
    <col min="5703" max="5703" width="8.83203125" bestFit="1" customWidth="1"/>
    <col min="5704" max="5704" width="38.33203125" bestFit="1" customWidth="1"/>
    <col min="5705" max="5705" width="30.1640625" bestFit="1" customWidth="1"/>
    <col min="5706" max="5706" width="8.83203125" bestFit="1" customWidth="1"/>
    <col min="5707" max="5707" width="27.83203125" bestFit="1" customWidth="1"/>
    <col min="5708" max="5708" width="11.83203125" bestFit="1" customWidth="1"/>
    <col min="5710" max="5710" width="30.5" bestFit="1" customWidth="1"/>
    <col min="5711" max="5711" width="16" bestFit="1" customWidth="1"/>
    <col min="5712" max="5712" width="8.83203125" bestFit="1" customWidth="1"/>
    <col min="5713" max="5713" width="24.6640625" bestFit="1" customWidth="1"/>
    <col min="5714" max="5715" width="11.83203125" bestFit="1" customWidth="1"/>
    <col min="5716" max="5716" width="27.33203125" bestFit="1" customWidth="1"/>
    <col min="5717" max="5717" width="20.5" bestFit="1" customWidth="1"/>
    <col min="5718" max="5718" width="8.83203125" bestFit="1" customWidth="1"/>
    <col min="5719" max="5719" width="38.83203125" bestFit="1" customWidth="1"/>
    <col min="5720" max="5721" width="9.83203125" bestFit="1" customWidth="1"/>
    <col min="5722" max="5722" width="41.5" bestFit="1" customWidth="1"/>
    <col min="5723" max="5723" width="13.5" bestFit="1" customWidth="1"/>
    <col min="5724" max="5724" width="8.83203125" bestFit="1" customWidth="1"/>
    <col min="5725" max="5725" width="33" bestFit="1" customWidth="1"/>
    <col min="5726" max="5726" width="11.83203125" bestFit="1" customWidth="1"/>
    <col min="5728" max="5728" width="35.6640625" bestFit="1" customWidth="1"/>
    <col min="5729" max="5729" width="29.1640625" bestFit="1" customWidth="1"/>
    <col min="5730" max="5730" width="8.83203125" bestFit="1" customWidth="1"/>
    <col min="5731" max="5731" width="38.83203125" bestFit="1" customWidth="1"/>
    <col min="5732" max="5732" width="9.83203125" bestFit="1" customWidth="1"/>
    <col min="5733" max="5733" width="8.83203125" bestFit="1" customWidth="1"/>
    <col min="5734" max="5734" width="41.5" bestFit="1" customWidth="1"/>
    <col min="5735" max="5735" width="16.5" bestFit="1" customWidth="1"/>
    <col min="5736" max="5736" width="8.83203125" bestFit="1" customWidth="1"/>
    <col min="5737" max="5737" width="35" bestFit="1" customWidth="1"/>
    <col min="5739" max="5739" width="11.83203125" bestFit="1" customWidth="1"/>
    <col min="5740" max="5740" width="37.6640625" bestFit="1" customWidth="1"/>
    <col min="5741" max="5741" width="13.5" bestFit="1" customWidth="1"/>
    <col min="5742" max="5742" width="8.83203125" bestFit="1" customWidth="1"/>
    <col min="5743" max="5743" width="31.33203125" bestFit="1" customWidth="1"/>
    <col min="5745" max="5745" width="9.83203125" bestFit="1" customWidth="1"/>
    <col min="5746" max="5746" width="34" bestFit="1" customWidth="1"/>
    <col min="5747" max="5747" width="28.5" bestFit="1" customWidth="1"/>
    <col min="5748" max="5748" width="8.83203125" bestFit="1" customWidth="1"/>
    <col min="5749" max="5749" width="37" bestFit="1" customWidth="1"/>
    <col min="5750" max="5751" width="9.83203125" bestFit="1" customWidth="1"/>
    <col min="5752" max="5752" width="39.6640625" bestFit="1" customWidth="1"/>
    <col min="5753" max="5753" width="26" bestFit="1" customWidth="1"/>
    <col min="5754" max="5754" width="8.83203125" bestFit="1" customWidth="1"/>
    <col min="5755" max="5755" width="26.1640625" bestFit="1" customWidth="1"/>
    <col min="5756" max="5756" width="9.83203125" bestFit="1" customWidth="1"/>
    <col min="5757" max="5757" width="11.83203125" bestFit="1" customWidth="1"/>
    <col min="5758" max="5758" width="28.83203125" bestFit="1" customWidth="1"/>
    <col min="5759" max="5759" width="17.83203125" bestFit="1" customWidth="1"/>
    <col min="5760" max="5760" width="8.83203125" bestFit="1" customWidth="1"/>
    <col min="5761" max="5761" width="31.6640625" bestFit="1" customWidth="1"/>
    <col min="5762" max="5763" width="9.83203125" bestFit="1" customWidth="1"/>
    <col min="5764" max="5764" width="34.33203125" bestFit="1" customWidth="1"/>
    <col min="5765" max="5765" width="18" bestFit="1" customWidth="1"/>
    <col min="5766" max="5766" width="8.83203125" bestFit="1" customWidth="1"/>
    <col min="5767" max="5767" width="35.83203125" bestFit="1" customWidth="1"/>
    <col min="5768" max="5769" width="9.83203125" bestFit="1" customWidth="1"/>
    <col min="5770" max="5770" width="38.5" bestFit="1" customWidth="1"/>
    <col min="5771" max="5771" width="24.1640625" bestFit="1" customWidth="1"/>
    <col min="5772" max="5772" width="8.83203125" bestFit="1" customWidth="1"/>
    <col min="5773" max="5773" width="26.6640625" bestFit="1" customWidth="1"/>
    <col min="5775" max="5775" width="9.83203125" bestFit="1" customWidth="1"/>
    <col min="5776" max="5776" width="29.33203125" bestFit="1" customWidth="1"/>
    <col min="5777" max="5777" width="28.83203125" bestFit="1" customWidth="1"/>
    <col min="5778" max="5778" width="8.83203125" bestFit="1" customWidth="1"/>
    <col min="5779" max="5779" width="25.5" bestFit="1" customWidth="1"/>
    <col min="5780" max="5781" width="9.83203125" bestFit="1" customWidth="1"/>
    <col min="5782" max="5782" width="28.1640625" bestFit="1" customWidth="1"/>
    <col min="5783" max="5783" width="22.5" bestFit="1" customWidth="1"/>
    <col min="5784" max="5784" width="8.83203125" bestFit="1" customWidth="1"/>
    <col min="5785" max="5785" width="34.5" bestFit="1" customWidth="1"/>
    <col min="5787" max="5787" width="9.83203125" bestFit="1" customWidth="1"/>
    <col min="5788" max="5788" width="37.1640625" bestFit="1" customWidth="1"/>
    <col min="5789" max="5789" width="26" bestFit="1" customWidth="1"/>
    <col min="5790" max="5790" width="8.83203125" bestFit="1" customWidth="1"/>
    <col min="5791" max="5791" width="26.6640625" bestFit="1" customWidth="1"/>
    <col min="5792" max="5793" width="9.83203125" bestFit="1" customWidth="1"/>
    <col min="5794" max="5794" width="29.33203125" bestFit="1" customWidth="1"/>
    <col min="5795" max="5795" width="15.33203125" bestFit="1" customWidth="1"/>
    <col min="5796" max="5796" width="8.83203125" bestFit="1" customWidth="1"/>
    <col min="5797" max="5797" width="33.5" bestFit="1" customWidth="1"/>
    <col min="5799" max="5799" width="9.83203125" bestFit="1" customWidth="1"/>
    <col min="5800" max="5800" width="36.1640625" bestFit="1" customWidth="1"/>
    <col min="5801" max="5801" width="18.5" bestFit="1" customWidth="1"/>
    <col min="5802" max="5802" width="8.83203125" bestFit="1" customWidth="1"/>
    <col min="5803" max="5803" width="33" bestFit="1" customWidth="1"/>
    <col min="5804" max="5804" width="11.83203125" bestFit="1" customWidth="1"/>
    <col min="5806" max="5806" width="35.6640625" bestFit="1" customWidth="1"/>
    <col min="5807" max="5807" width="19.83203125" bestFit="1" customWidth="1"/>
    <col min="5808" max="5808" width="8.83203125" bestFit="1" customWidth="1"/>
    <col min="5809" max="5809" width="52.5" bestFit="1" customWidth="1"/>
    <col min="5810" max="5811" width="9.83203125" bestFit="1" customWidth="1"/>
    <col min="5812" max="5812" width="55.1640625" bestFit="1" customWidth="1"/>
    <col min="5813" max="5813" width="19.1640625" bestFit="1" customWidth="1"/>
    <col min="5814" max="5814" width="8.83203125" bestFit="1" customWidth="1"/>
    <col min="5815" max="5815" width="27" bestFit="1" customWidth="1"/>
    <col min="5816" max="5817" width="9.83203125" bestFit="1" customWidth="1"/>
    <col min="5818" max="5818" width="29.6640625" bestFit="1" customWidth="1"/>
    <col min="5819" max="5819" width="14.83203125" bestFit="1" customWidth="1"/>
    <col min="5820" max="5820" width="8.83203125" bestFit="1" customWidth="1"/>
    <col min="5821" max="5821" width="37.1640625" bestFit="1" customWidth="1"/>
    <col min="5824" max="5824" width="39.83203125" bestFit="1" customWidth="1"/>
    <col min="5825" max="5825" width="17.83203125" bestFit="1" customWidth="1"/>
    <col min="5826" max="5826" width="8.83203125" bestFit="1" customWidth="1"/>
    <col min="5827" max="5827" width="26.1640625" bestFit="1" customWidth="1"/>
    <col min="5828" max="5829" width="9.83203125" bestFit="1" customWidth="1"/>
    <col min="5830" max="5830" width="28.83203125" bestFit="1" customWidth="1"/>
    <col min="5831" max="5831" width="19.5" bestFit="1" customWidth="1"/>
    <col min="5832" max="5832" width="8.83203125" bestFit="1" customWidth="1"/>
    <col min="5833" max="5833" width="36.83203125" bestFit="1" customWidth="1"/>
    <col min="5836" max="5836" width="39.5" bestFit="1" customWidth="1"/>
    <col min="5837" max="5837" width="28.83203125" bestFit="1" customWidth="1"/>
    <col min="5838" max="5838" width="8.83203125" bestFit="1" customWidth="1"/>
    <col min="5839" max="5839" width="34.33203125" bestFit="1" customWidth="1"/>
    <col min="5841" max="5841" width="11.83203125" bestFit="1" customWidth="1"/>
    <col min="5842" max="5842" width="37" bestFit="1" customWidth="1"/>
    <col min="5843" max="5843" width="28.1640625" bestFit="1" customWidth="1"/>
    <col min="5844" max="5844" width="8.83203125" bestFit="1" customWidth="1"/>
    <col min="5845" max="5845" width="33.5" bestFit="1" customWidth="1"/>
    <col min="5846" max="5846" width="9.83203125" bestFit="1" customWidth="1"/>
    <col min="5847" max="5847" width="8.83203125" bestFit="1" customWidth="1"/>
    <col min="5848" max="5848" width="36.1640625" bestFit="1" customWidth="1"/>
    <col min="5849" max="5849" width="28.83203125" bestFit="1" customWidth="1"/>
    <col min="5850" max="5850" width="8.83203125" bestFit="1" customWidth="1"/>
    <col min="5851" max="5851" width="31.1640625" bestFit="1" customWidth="1"/>
    <col min="5852" max="5853" width="9.83203125" bestFit="1" customWidth="1"/>
    <col min="5854" max="5854" width="33.83203125" bestFit="1" customWidth="1"/>
    <col min="5855" max="5855" width="16" bestFit="1" customWidth="1"/>
    <col min="5856" max="5856" width="8.83203125" bestFit="1" customWidth="1"/>
    <col min="5857" max="5857" width="43" bestFit="1" customWidth="1"/>
    <col min="5859" max="5859" width="9.83203125" bestFit="1" customWidth="1"/>
    <col min="5860" max="5860" width="45.6640625" bestFit="1" customWidth="1"/>
    <col min="5861" max="5861" width="31.5" bestFit="1" customWidth="1"/>
    <col min="5862" max="5862" width="8.83203125" bestFit="1" customWidth="1"/>
    <col min="5863" max="5863" width="32.6640625" bestFit="1" customWidth="1"/>
    <col min="5864" max="5865" width="9.83203125" bestFit="1" customWidth="1"/>
    <col min="5866" max="5866" width="35.33203125" bestFit="1" customWidth="1"/>
    <col min="5867" max="5867" width="18" bestFit="1" customWidth="1"/>
    <col min="5868" max="5868" width="8.83203125" bestFit="1" customWidth="1"/>
    <col min="5869" max="5869" width="34.83203125" bestFit="1" customWidth="1"/>
    <col min="5870" max="5871" width="9.83203125" bestFit="1" customWidth="1"/>
    <col min="5872" max="5872" width="37.5" bestFit="1" customWidth="1"/>
    <col min="5873" max="5873" width="30.1640625" bestFit="1" customWidth="1"/>
    <col min="5874" max="5874" width="8.83203125" bestFit="1" customWidth="1"/>
    <col min="5875" max="5875" width="34.6640625" bestFit="1" customWidth="1"/>
    <col min="5878" max="5878" width="37.33203125" bestFit="1" customWidth="1"/>
    <col min="5879" max="5879" width="29.5" bestFit="1" customWidth="1"/>
    <col min="5880" max="5880" width="8.83203125" bestFit="1" customWidth="1"/>
    <col min="5881" max="5881" width="34.6640625" bestFit="1" customWidth="1"/>
    <col min="5883" max="5883" width="11.83203125" bestFit="1" customWidth="1"/>
    <col min="5884" max="5884" width="37.33203125" bestFit="1" customWidth="1"/>
    <col min="5885" max="5885" width="16.83203125" bestFit="1" customWidth="1"/>
    <col min="5886" max="5886" width="8.83203125" bestFit="1" customWidth="1"/>
    <col min="5887" max="5887" width="28.83203125" bestFit="1" customWidth="1"/>
    <col min="5889" max="5889" width="9.83203125" bestFit="1" customWidth="1"/>
    <col min="5890" max="5890" width="31.33203125" bestFit="1" customWidth="1"/>
    <col min="5891" max="5891" width="14.33203125" bestFit="1" customWidth="1"/>
    <col min="5892" max="5892" width="8.83203125" bestFit="1" customWidth="1"/>
    <col min="5893" max="5893" width="31.33203125" bestFit="1" customWidth="1"/>
    <col min="5894" max="5895" width="9.83203125" bestFit="1" customWidth="1"/>
    <col min="5896" max="5896" width="34" bestFit="1" customWidth="1"/>
    <col min="5897" max="5897" width="19.5" bestFit="1" customWidth="1"/>
    <col min="5898" max="5898" width="8.83203125" bestFit="1" customWidth="1"/>
    <col min="5899" max="5899" width="30.5" bestFit="1" customWidth="1"/>
    <col min="5900" max="5901" width="11.83203125" bestFit="1" customWidth="1"/>
    <col min="5902" max="5902" width="33.1640625" bestFit="1" customWidth="1"/>
    <col min="5903" max="5903" width="16" bestFit="1" customWidth="1"/>
    <col min="5904" max="5904" width="8.83203125" bestFit="1" customWidth="1"/>
    <col min="5905" max="5905" width="39.5" bestFit="1" customWidth="1"/>
    <col min="5906" max="5907" width="9.83203125" bestFit="1" customWidth="1"/>
    <col min="5908" max="5908" width="42.1640625" bestFit="1" customWidth="1"/>
    <col min="5909" max="5909" width="18.6640625" bestFit="1" customWidth="1"/>
    <col min="5910" max="5910" width="8.83203125" bestFit="1" customWidth="1"/>
    <col min="5911" max="5911" width="24" bestFit="1" customWidth="1"/>
    <col min="5912" max="5913" width="11.83203125" bestFit="1" customWidth="1"/>
    <col min="5914" max="5914" width="26.6640625" bestFit="1" customWidth="1"/>
    <col min="5915" max="5915" width="16" bestFit="1" customWidth="1"/>
    <col min="5916" max="5916" width="8.83203125" bestFit="1" customWidth="1"/>
    <col min="5917" max="5917" width="36.5" bestFit="1" customWidth="1"/>
    <col min="5918" max="5919" width="9.83203125" bestFit="1" customWidth="1"/>
    <col min="5920" max="5920" width="39.1640625" bestFit="1" customWidth="1"/>
    <col min="5921" max="5921" width="32.33203125" bestFit="1" customWidth="1"/>
    <col min="5922" max="5922" width="8.83203125" bestFit="1" customWidth="1"/>
    <col min="5923" max="5923" width="33.5" bestFit="1" customWidth="1"/>
    <col min="5925" max="5925" width="9.83203125" bestFit="1" customWidth="1"/>
    <col min="5926" max="5926" width="36.1640625" bestFit="1" customWidth="1"/>
    <col min="5927" max="5927" width="17.1640625" bestFit="1" customWidth="1"/>
    <col min="5928" max="5928" width="8.83203125" bestFit="1" customWidth="1"/>
    <col min="5929" max="5929" width="35.5" bestFit="1" customWidth="1"/>
    <col min="5930" max="5931" width="9.83203125" bestFit="1" customWidth="1"/>
    <col min="5932" max="5932" width="38.1640625" bestFit="1" customWidth="1"/>
    <col min="5933" max="5933" width="29.83203125" bestFit="1" customWidth="1"/>
    <col min="5934" max="5934" width="8.83203125" bestFit="1" customWidth="1"/>
    <col min="5935" max="5935" width="28" bestFit="1" customWidth="1"/>
    <col min="5937" max="5937" width="9.83203125" bestFit="1" customWidth="1"/>
    <col min="5938" max="5938" width="30.6640625" bestFit="1" customWidth="1"/>
    <col min="5939" max="5939" width="17.6640625" bestFit="1" customWidth="1"/>
    <col min="5940" max="5940" width="8.83203125" bestFit="1" customWidth="1"/>
    <col min="5941" max="5941" width="35.6640625" bestFit="1" customWidth="1"/>
    <col min="5942" max="5943" width="9.83203125" bestFit="1" customWidth="1"/>
    <col min="5944" max="5944" width="38.33203125" bestFit="1" customWidth="1"/>
    <col min="5945" max="5945" width="17" bestFit="1" customWidth="1"/>
    <col min="5946" max="5946" width="8.83203125" bestFit="1" customWidth="1"/>
    <col min="5947" max="5947" width="29.33203125" bestFit="1" customWidth="1"/>
    <col min="5949" max="5949" width="9.83203125" bestFit="1" customWidth="1"/>
    <col min="5950" max="5950" width="32" bestFit="1" customWidth="1"/>
    <col min="5951" max="5951" width="15.83203125" bestFit="1" customWidth="1"/>
    <col min="5952" max="5952" width="8.83203125" bestFit="1" customWidth="1"/>
    <col min="5953" max="5953" width="26.83203125" bestFit="1" customWidth="1"/>
    <col min="5955" max="5955" width="9.83203125" bestFit="1" customWidth="1"/>
    <col min="5956" max="5956" width="29.5" bestFit="1" customWidth="1"/>
    <col min="5957" max="5957" width="15.1640625" bestFit="1" customWidth="1"/>
    <col min="5958" max="5958" width="8.83203125" bestFit="1" customWidth="1"/>
    <col min="5959" max="5959" width="35.1640625" bestFit="1" customWidth="1"/>
    <col min="5960" max="5961" width="9.83203125" bestFit="1" customWidth="1"/>
    <col min="5962" max="5962" width="37.83203125" bestFit="1" customWidth="1"/>
    <col min="5963" max="5963" width="19.1640625" bestFit="1" customWidth="1"/>
    <col min="5964" max="5964" width="8.83203125" bestFit="1" customWidth="1"/>
    <col min="5965" max="5965" width="34.6640625" bestFit="1" customWidth="1"/>
    <col min="5967" max="5967" width="11.83203125" bestFit="1" customWidth="1"/>
    <col min="5968" max="5968" width="37.33203125" bestFit="1" customWidth="1"/>
    <col min="5969" max="5969" width="23.33203125" bestFit="1" customWidth="1"/>
    <col min="5970" max="5970" width="8.83203125" bestFit="1" customWidth="1"/>
    <col min="5971" max="5971" width="31.83203125" bestFit="1" customWidth="1"/>
    <col min="5972" max="5972" width="11.83203125" bestFit="1" customWidth="1"/>
    <col min="5974" max="5974" width="34.5" bestFit="1" customWidth="1"/>
    <col min="5975" max="5975" width="21.6640625" bestFit="1" customWidth="1"/>
    <col min="5976" max="5976" width="8.83203125" bestFit="1" customWidth="1"/>
    <col min="5977" max="5977" width="39.1640625" bestFit="1" customWidth="1"/>
    <col min="5978" max="5979" width="9.83203125" bestFit="1" customWidth="1"/>
    <col min="5980" max="5980" width="41.6640625" bestFit="1" customWidth="1"/>
    <col min="5981" max="5981" width="14" bestFit="1" customWidth="1"/>
    <col min="5982" max="5982" width="8.83203125" bestFit="1" customWidth="1"/>
    <col min="5983" max="5983" width="31" bestFit="1" customWidth="1"/>
    <col min="5984" max="5985" width="9.83203125" bestFit="1" customWidth="1"/>
    <col min="5986" max="5986" width="33.6640625" bestFit="1" customWidth="1"/>
    <col min="5987" max="5987" width="12.1640625" bestFit="1" customWidth="1"/>
    <col min="5988" max="5988" width="8.83203125" bestFit="1" customWidth="1"/>
    <col min="5989" max="5989" width="34.83203125" bestFit="1" customWidth="1"/>
    <col min="5992" max="5992" width="37.5" bestFit="1" customWidth="1"/>
    <col min="5993" max="5993" width="28.6640625" bestFit="1" customWidth="1"/>
    <col min="5994" max="5994" width="8.83203125" bestFit="1" customWidth="1"/>
    <col min="5995" max="5995" width="28.33203125" bestFit="1" customWidth="1"/>
    <col min="5997" max="5997" width="11.83203125" bestFit="1" customWidth="1"/>
    <col min="5998" max="5998" width="29.1640625" bestFit="1" customWidth="1"/>
    <col min="5999" max="5999" width="31" bestFit="1" customWidth="1"/>
    <col min="6000" max="6000" width="8.8320312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2069</v>
      </c>
      <c r="B3" s="5" t="s">
        <v>2066</v>
      </c>
    </row>
    <row r="4" spans="1:6" x14ac:dyDescent="0.2">
      <c r="A4" s="5" t="s">
        <v>2068</v>
      </c>
      <c r="B4" s="12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2063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1205-A116-234C-8FC5-1A861A62AF6F}">
  <dimension ref="A1:F30"/>
  <sheetViews>
    <sheetView zoomScale="150" workbookViewId="0">
      <selection activeCell="F3" sqref="F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2065</v>
      </c>
      <c r="B2" t="s">
        <v>2070</v>
      </c>
    </row>
    <row r="4" spans="1:6" x14ac:dyDescent="0.2">
      <c r="A4" s="5" t="s">
        <v>2069</v>
      </c>
      <c r="B4" s="5" t="s">
        <v>2066</v>
      </c>
    </row>
    <row r="5" spans="1:6" x14ac:dyDescent="0.2">
      <c r="A5" s="5" t="s">
        <v>2068</v>
      </c>
      <c r="B5" s="12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2064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2061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1D13-6456-C443-8FA6-5C6A509AF10E}">
  <dimension ref="A1:G19"/>
  <sheetViews>
    <sheetView zoomScale="150" workbookViewId="0">
      <selection activeCell="B23" sqref="B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5.6640625" bestFit="1" customWidth="1"/>
    <col min="9" max="9" width="22" bestFit="1" customWidth="1"/>
    <col min="10" max="10" width="15.6640625" bestFit="1" customWidth="1"/>
    <col min="11" max="11" width="22" bestFit="1" customWidth="1"/>
    <col min="12" max="12" width="20.5" bestFit="1" customWidth="1"/>
    <col min="13" max="13" width="26.83203125" bestFit="1" customWidth="1"/>
  </cols>
  <sheetData>
    <row r="1" spans="1:7" x14ac:dyDescent="0.2">
      <c r="A1" s="5" t="s">
        <v>2086</v>
      </c>
      <c r="B1" t="s">
        <v>2070</v>
      </c>
    </row>
    <row r="2" spans="1:7" x14ac:dyDescent="0.2">
      <c r="A2" s="5" t="s">
        <v>2065</v>
      </c>
      <c r="B2" t="s">
        <v>2070</v>
      </c>
    </row>
    <row r="4" spans="1:7" x14ac:dyDescent="0.2">
      <c r="A4" s="5" t="s">
        <v>2069</v>
      </c>
      <c r="B4" s="5" t="s">
        <v>2066</v>
      </c>
    </row>
    <row r="5" spans="1:7" x14ac:dyDescent="0.2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x14ac:dyDescent="0.2">
      <c r="A6" s="6" t="s">
        <v>2073</v>
      </c>
      <c r="B6" s="7"/>
      <c r="C6" s="7"/>
      <c r="D6" s="7"/>
      <c r="E6" s="7"/>
      <c r="F6" s="7"/>
      <c r="G6" s="7"/>
    </row>
    <row r="7" spans="1:7" x14ac:dyDescent="0.2">
      <c r="A7" s="6" t="s">
        <v>2074</v>
      </c>
      <c r="B7" s="7">
        <v>6</v>
      </c>
      <c r="C7" s="7">
        <v>35</v>
      </c>
      <c r="D7" s="7">
        <v>1</v>
      </c>
      <c r="E7" s="7">
        <v>47</v>
      </c>
      <c r="F7" s="7"/>
      <c r="G7" s="7">
        <v>89</v>
      </c>
    </row>
    <row r="8" spans="1:7" x14ac:dyDescent="0.2">
      <c r="A8" s="6" t="s">
        <v>2075</v>
      </c>
      <c r="B8" s="7">
        <v>8</v>
      </c>
      <c r="C8" s="7">
        <v>28</v>
      </c>
      <c r="D8" s="7"/>
      <c r="E8" s="7">
        <v>45</v>
      </c>
      <c r="F8" s="7"/>
      <c r="G8" s="7">
        <v>81</v>
      </c>
    </row>
    <row r="9" spans="1:7" x14ac:dyDescent="0.2">
      <c r="A9" s="6" t="s">
        <v>2076</v>
      </c>
      <c r="B9" s="7">
        <v>3</v>
      </c>
      <c r="C9" s="7">
        <v>34</v>
      </c>
      <c r="D9" s="7"/>
      <c r="E9" s="7">
        <v>48</v>
      </c>
      <c r="F9" s="7"/>
      <c r="G9" s="7">
        <v>85</v>
      </c>
    </row>
    <row r="10" spans="1:7" x14ac:dyDescent="0.2">
      <c r="A10" s="6" t="s">
        <v>2077</v>
      </c>
      <c r="B10" s="7">
        <v>2</v>
      </c>
      <c r="C10" s="7">
        <v>29</v>
      </c>
      <c r="D10" s="7">
        <v>1</v>
      </c>
      <c r="E10" s="7">
        <v>46</v>
      </c>
      <c r="F10" s="7"/>
      <c r="G10" s="7">
        <v>78</v>
      </c>
    </row>
    <row r="11" spans="1:7" x14ac:dyDescent="0.2">
      <c r="A11" s="6" t="s">
        <v>2078</v>
      </c>
      <c r="B11" s="7">
        <v>2</v>
      </c>
      <c r="C11" s="7">
        <v>35</v>
      </c>
      <c r="D11" s="7">
        <v>2</v>
      </c>
      <c r="E11" s="7">
        <v>46</v>
      </c>
      <c r="F11" s="7"/>
      <c r="G11" s="7">
        <v>85</v>
      </c>
    </row>
    <row r="12" spans="1:7" x14ac:dyDescent="0.2">
      <c r="A12" s="6" t="s">
        <v>2079</v>
      </c>
      <c r="B12" s="7">
        <v>3</v>
      </c>
      <c r="C12" s="7">
        <v>31</v>
      </c>
      <c r="D12" s="7">
        <v>1</v>
      </c>
      <c r="E12" s="7">
        <v>57</v>
      </c>
      <c r="F12" s="7"/>
      <c r="G12" s="7">
        <v>92</v>
      </c>
    </row>
    <row r="13" spans="1:7" x14ac:dyDescent="0.2">
      <c r="A13" s="6" t="s">
        <v>2080</v>
      </c>
      <c r="B13" s="7">
        <v>4</v>
      </c>
      <c r="C13" s="7">
        <v>29</v>
      </c>
      <c r="D13" s="7">
        <v>1</v>
      </c>
      <c r="E13" s="7">
        <v>57</v>
      </c>
      <c r="F13" s="7"/>
      <c r="G13" s="7">
        <v>91</v>
      </c>
    </row>
    <row r="14" spans="1:7" x14ac:dyDescent="0.2">
      <c r="A14" s="6" t="s">
        <v>2081</v>
      </c>
      <c r="B14" s="7">
        <v>8</v>
      </c>
      <c r="C14" s="7">
        <v>34</v>
      </c>
      <c r="D14" s="7">
        <v>1</v>
      </c>
      <c r="E14" s="7">
        <v>40</v>
      </c>
      <c r="F14" s="7"/>
      <c r="G14" s="7">
        <v>83</v>
      </c>
    </row>
    <row r="15" spans="1:7" x14ac:dyDescent="0.2">
      <c r="A15" s="6" t="s">
        <v>2082</v>
      </c>
      <c r="B15" s="7">
        <v>5</v>
      </c>
      <c r="C15" s="7">
        <v>24</v>
      </c>
      <c r="D15" s="7"/>
      <c r="E15" s="7">
        <v>45</v>
      </c>
      <c r="F15" s="7"/>
      <c r="G15" s="7">
        <v>74</v>
      </c>
    </row>
    <row r="16" spans="1:7" x14ac:dyDescent="0.2">
      <c r="A16" s="6" t="s">
        <v>2083</v>
      </c>
      <c r="B16" s="7">
        <v>6</v>
      </c>
      <c r="C16" s="7">
        <v>25</v>
      </c>
      <c r="D16" s="7">
        <v>1</v>
      </c>
      <c r="E16" s="7">
        <v>45</v>
      </c>
      <c r="F16" s="7"/>
      <c r="G16" s="7">
        <v>77</v>
      </c>
    </row>
    <row r="17" spans="1:7" x14ac:dyDescent="0.2">
      <c r="A17" s="6" t="s">
        <v>2084</v>
      </c>
      <c r="B17" s="7">
        <v>3</v>
      </c>
      <c r="C17" s="7">
        <v>28</v>
      </c>
      <c r="D17" s="7">
        <v>3</v>
      </c>
      <c r="E17" s="7">
        <v>45</v>
      </c>
      <c r="F17" s="7"/>
      <c r="G17" s="7">
        <v>79</v>
      </c>
    </row>
    <row r="18" spans="1:7" x14ac:dyDescent="0.2">
      <c r="A18" s="6" t="s">
        <v>2085</v>
      </c>
      <c r="B18" s="7">
        <v>7</v>
      </c>
      <c r="C18" s="7">
        <v>32</v>
      </c>
      <c r="D18" s="7">
        <v>3</v>
      </c>
      <c r="E18" s="7">
        <v>44</v>
      </c>
      <c r="F18" s="7"/>
      <c r="G18" s="7">
        <v>86</v>
      </c>
    </row>
    <row r="19" spans="1:7" x14ac:dyDescent="0.2">
      <c r="A19" s="6" t="s">
        <v>2067</v>
      </c>
      <c r="B19" s="7">
        <v>57</v>
      </c>
      <c r="C19" s="7">
        <v>364</v>
      </c>
      <c r="D19" s="7">
        <v>14</v>
      </c>
      <c r="E19" s="7">
        <v>565</v>
      </c>
      <c r="F19" s="7"/>
      <c r="G19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D7C9-CCDB-EB4A-8EBC-45E2615221D2}">
  <dimension ref="A1:H13"/>
  <sheetViews>
    <sheetView zoomScale="99" workbookViewId="0">
      <selection activeCell="J22" sqref="J22"/>
    </sheetView>
  </sheetViews>
  <sheetFormatPr baseColWidth="10" defaultRowHeight="16" x14ac:dyDescent="0.2"/>
  <cols>
    <col min="1" max="1" width="16.6640625" style="13" customWidth="1"/>
    <col min="2" max="2" width="17.83203125" customWidth="1"/>
    <col min="3" max="3" width="13.83203125" customWidth="1"/>
    <col min="4" max="4" width="16.1640625" customWidth="1"/>
    <col min="5" max="5" width="12.33203125" customWidth="1"/>
    <col min="6" max="6" width="19.33203125" customWidth="1"/>
    <col min="7" max="7" width="15.6640625" customWidth="1"/>
    <col min="8" max="8" width="18.33203125" customWidth="1"/>
  </cols>
  <sheetData>
    <row r="1" spans="1:8" s="13" customFormat="1" x14ac:dyDescent="0.2">
      <c r="A1" s="13" t="s">
        <v>2087</v>
      </c>
      <c r="B1" s="13" t="s">
        <v>2088</v>
      </c>
      <c r="C1" s="13" t="s">
        <v>2089</v>
      </c>
      <c r="D1" s="13" t="s">
        <v>2106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s="13" t="s">
        <v>2094</v>
      </c>
      <c r="B2">
        <f>COUNTIFS(Outcome_table[[#All],[outcome]],"successful",goal_table[[#All],[goal]],"&lt;1000")</f>
        <v>30</v>
      </c>
      <c r="C2">
        <f>COUNTIFS(Outcome_table[[#All],[outcome]],"failed",goal_table[[#All],[goal]],"&lt;1000")</f>
        <v>20</v>
      </c>
      <c r="D2">
        <f>COUNTIFS(Outcome_table[[#All],[outcome]],"canceled",goal_table[[#All],[goal]],"&lt;1000")</f>
        <v>1</v>
      </c>
      <c r="E2">
        <f>SUM(B2:D2)</f>
        <v>51</v>
      </c>
      <c r="F2">
        <f>ROUND((B2/E2)*100,0)</f>
        <v>59</v>
      </c>
      <c r="G2">
        <f>ROUND((C2/E2)*100,0)</f>
        <v>39</v>
      </c>
      <c r="H2">
        <f>ROUND((D2/E2)*100,0)</f>
        <v>2</v>
      </c>
    </row>
    <row r="3" spans="1:8" x14ac:dyDescent="0.2">
      <c r="A3" s="13" t="s">
        <v>2095</v>
      </c>
      <c r="B3">
        <f>COUNTIFS(Outcome_table[[#All],[outcome]],"successful",goal_table[[#All],[goal]],"&gt;=1000",goal_table[[#All],[goal]],"&lt;=4999")</f>
        <v>191</v>
      </c>
      <c r="C3">
        <f>COUNTIFS(Outcome_table[[#All],[outcome]],"failed",goal_table[[#All],[goal]],"&gt;=1000",goal_table[[#All],[goal]],"&lt;=4999")</f>
        <v>38</v>
      </c>
      <c r="D3">
        <f>COUNTIFS(Outcome_table[[#All],[outcome]],"canceled",goal_table[[#All],[goal]],"&gt;=1000",goal_table[[#All],[goal]],"&lt;=4999")</f>
        <v>2</v>
      </c>
      <c r="E3">
        <f t="shared" ref="E3:E13" si="0">SUM(B3:D3)</f>
        <v>231</v>
      </c>
      <c r="F3">
        <f t="shared" ref="F3:F13" si="1">ROUND((B3/E3)*100,0)</f>
        <v>83</v>
      </c>
      <c r="G3">
        <f t="shared" ref="G3:G13" si="2">ROUND((C3/E3)*100,0)</f>
        <v>16</v>
      </c>
      <c r="H3">
        <f t="shared" ref="H3:H13" si="3">ROUND((D3/E3)*100,0)</f>
        <v>1</v>
      </c>
    </row>
    <row r="4" spans="1:8" x14ac:dyDescent="0.2">
      <c r="A4" s="13" t="s">
        <v>2096</v>
      </c>
      <c r="B4">
        <f>COUNTIFS(Outcome_table[[#All],[outcome]],"successful",goal_table[[#All],[goal]],"&gt;=5000",goal_table[[#All],[goal]],"&lt;=9999")</f>
        <v>164</v>
      </c>
      <c r="C4">
        <f>COUNTIFS(Outcome_table[[#All],[outcome]],"failed",goal_table[[#All],[goal]],"&gt;=5000",goal_table[[#All],[goal]],"&lt;=9999")</f>
        <v>126</v>
      </c>
      <c r="D4">
        <f>COUNTIFS(Outcome_table[[#All],[outcome]],"canceled",goal_table[[#All],[goal]],"&gt;=5000",goal_table[[#All],[goal]],"&lt;=9999")</f>
        <v>25</v>
      </c>
      <c r="E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2">
      <c r="A5" s="13" t="s">
        <v>2097</v>
      </c>
      <c r="B5">
        <f>COUNTIFS(Outcome_table[[#All],[outcome]],"successful",goal_table[[#All],[goal]],"&gt;=10000",goal_table[[#All],[goal]],"&lt;=14999")</f>
        <v>4</v>
      </c>
      <c r="C5">
        <f>COUNTIFS(Outcome_table[[#All],[outcome]],"failed",goal_table[[#All],[goal]],"&gt;=10000",goal_table[[#All],[goal]],"&lt;=14999")</f>
        <v>5</v>
      </c>
      <c r="D5">
        <f>COUNTIFS(Outcome_table[[#All],[outcome]],"canceled",goal_table[[#All],[goal]],"&gt;=10000",goal_table[[#All],[goal]],"&lt;=14999")</f>
        <v>0</v>
      </c>
      <c r="E5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2">
      <c r="A6" s="13" t="s">
        <v>2098</v>
      </c>
      <c r="B6">
        <f>COUNTIFS(Outcome_table[[#All],[outcome]],"successful",goal_table[[#All],[goal]],"&gt;=15000",goal_table[[#All],[goal]],"&lt;=19999")</f>
        <v>10</v>
      </c>
      <c r="C6">
        <f>COUNTIFS(Outcome_table[[#All],[outcome]],"failed",goal_table[[#All],[goal]],"&gt;=15000",goal_table[[#All],[goal]],"&lt;=19999")</f>
        <v>0</v>
      </c>
      <c r="D6">
        <f>COUNTIFS(Outcome_table[[#All],[outcome]],"canceled",goal_table[[#All],[goal]],"&gt;=15000",goal_table[[#All],[goal]],"&lt;=19999")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s="13" t="s">
        <v>2099</v>
      </c>
      <c r="B7">
        <f>COUNTIFS(Outcome_table[[#All],[outcome]],"successful",goal_table[[#All],[goal]],"&gt;=20000",goal_table[[#All],[goal]],"&lt;=24999")</f>
        <v>7</v>
      </c>
      <c r="C7">
        <f>COUNTIFS(Outcome_table[[#All],[outcome]],"failed",goal_table[[#All],[goal]],"&gt;=20000",goal_table[[#All],[goal]],"&lt;=24999")</f>
        <v>0</v>
      </c>
      <c r="D7">
        <f>COUNTIFS(Outcome_table[[#All],[outcome]],"canceled",goal_table[[#All],[goal]],"&gt;=20000",goal_table[[#All],[goal]],"&lt;=24999")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">
      <c r="A8" s="13" t="s">
        <v>2100</v>
      </c>
      <c r="B8">
        <f>COUNTIFS(Outcome_table[[#All],[outcome]],"successful",goal_table[[#All],[goal]],"&gt;=25000",goal_table[[#All],[goal]],"&lt;=29999")</f>
        <v>11</v>
      </c>
      <c r="C8">
        <f>COUNTIFS(Outcome_table[[#All],[outcome]],"failed",goal_table[[#All],[goal]],"&gt;=25000",goal_table[[#All],[goal]],"&lt;=29999")</f>
        <v>3</v>
      </c>
      <c r="D8">
        <f>COUNTIFS(Outcome_table[[#All],[outcome]],"canceled",goal_table[[#All],[goal]],"&gt;=25000",goal_table[[#All],[goal]],"&lt;=29999")</f>
        <v>0</v>
      </c>
      <c r="E8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2">
      <c r="A9" s="13" t="s">
        <v>2101</v>
      </c>
      <c r="B9">
        <f>COUNTIFS(Outcome_table[[#All],[outcome]],"successful",goal_table[[#All],[goal]],"&gt;=30000",goal_table[[#All],[goal]],"&lt;=34999")</f>
        <v>7</v>
      </c>
      <c r="C9">
        <f>COUNTIFS(Outcome_table[[#All],[outcome]],"failed",goal_table[[#All],[goal]],"&gt;=30000",goal_table[[#All],[goal]],"&lt;=34999")</f>
        <v>0</v>
      </c>
      <c r="D9">
        <f>COUNTIFS(Outcome_table[[#All],[outcome]],"canceled",goal_table[[#All],[goal]],"&gt;=30000",goal_table[[#All],[goal]],"&lt;=34999")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s="13" t="s">
        <v>2102</v>
      </c>
      <c r="B10">
        <f>COUNTIFS(Outcome_table[[#All],[outcome]],"successful",goal_table[[#All],[goal]],"&gt;=35000",goal_table[[#All],[goal]],"&lt;=39999")</f>
        <v>8</v>
      </c>
      <c r="C10">
        <f>COUNTIFS(Outcome_table[[#All],[outcome]],"failed",goal_table[[#All],[goal]],"&gt;=35000",goal_table[[#All],[goal]],"&lt;=39999")</f>
        <v>3</v>
      </c>
      <c r="D10">
        <f>COUNTIFS(Outcome_table[[#All],[outcome]],"canceled",goal_table[[#All],[goal]],"&gt;=35000",goal_table[[#All],[goal]],"&lt;=39999")</f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2">
      <c r="A11" s="13" t="s">
        <v>2103</v>
      </c>
      <c r="B11">
        <f>COUNTIFS(Outcome_table[[#All],[outcome]],"successful",goal_table[[#All],[goal]],"&gt;=40000",goal_table[[#All],[goal]],"&lt;=44999")</f>
        <v>11</v>
      </c>
      <c r="C11">
        <f>COUNTIFS(Outcome_table[[#All],[outcome]],"failed",goal_table[[#All],[goal]],"&gt;=40000",goal_table[[#All],[goal]],"&lt;=44999")</f>
        <v>3</v>
      </c>
      <c r="D11">
        <f>COUNTIFS(Outcome_table[[#All],[outcome]],"canceled",goal_table[[#All],[goal]],"&gt;=40000",goal_table[[#All],[goal]],"&lt;=44999")</f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2">
      <c r="A12" s="13" t="s">
        <v>2104</v>
      </c>
      <c r="B12">
        <f>COUNTIFS(Outcome_table[[#All],[outcome]],"successful",goal_table[[#All],[goal]],"&gt;=45000",goal_table[[#All],[goal]],"&lt;=49999")</f>
        <v>8</v>
      </c>
      <c r="C12">
        <f>COUNTIFS(Outcome_table[[#All],[outcome]],"failed",goal_table[[#All],[goal]],"&gt;=45000",goal_table[[#All],[goal]],"&lt;=49999")</f>
        <v>3</v>
      </c>
      <c r="D12">
        <f>COUNTIFS(Outcome_table[[#All],[outcome]],"canceled",goal_table[[#All],[goal]],"&gt;=45000",goal_table[[#All],[goal]],"&lt;=49999")</f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2">
      <c r="A13" s="13" t="s">
        <v>2105</v>
      </c>
      <c r="B13">
        <f>COUNTIFS(Outcome_table[[#All],[outcome]],"successful",goal_table[[#All],[goal]],"&gt;=50000")</f>
        <v>114</v>
      </c>
      <c r="C13">
        <f>COUNTIFS(Outcome_table[[#All],[outcome]],"failed",goal_table[[#All],[goal]],"&gt;=50000")</f>
        <v>163</v>
      </c>
      <c r="D13">
        <f>COUNTIFS(Outcome_table[[#All],[outcome]],"canceled",goal_table[[#All],[goal]],"&gt;=50000")</f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2B4A-AA69-2045-81E5-E5C8592E87D4}">
  <dimension ref="A1:J566"/>
  <sheetViews>
    <sheetView workbookViewId="0">
      <selection activeCell="F8" sqref="F8"/>
    </sheetView>
  </sheetViews>
  <sheetFormatPr baseColWidth="10" defaultRowHeight="16" x14ac:dyDescent="0.2"/>
  <cols>
    <col min="1" max="1" width="11.1640625" customWidth="1"/>
    <col min="2" max="2" width="13" bestFit="1" customWidth="1"/>
    <col min="3" max="3" width="11.1640625" customWidth="1"/>
    <col min="4" max="4" width="13" bestFit="1" customWidth="1"/>
    <col min="6" max="6" width="17" customWidth="1"/>
    <col min="7" max="7" width="19.33203125" customWidth="1"/>
    <col min="8" max="8" width="20.83203125" customWidth="1"/>
  </cols>
  <sheetData>
    <row r="1" spans="1:10" x14ac:dyDescent="0.2">
      <c r="A1" s="1" t="s">
        <v>4</v>
      </c>
      <c r="B1" s="1" t="s">
        <v>5</v>
      </c>
      <c r="C1" s="1" t="s">
        <v>4</v>
      </c>
      <c r="D1" s="1" t="s">
        <v>5</v>
      </c>
      <c r="G1" s="13" t="s">
        <v>2107</v>
      </c>
      <c r="H1" s="13" t="s">
        <v>2108</v>
      </c>
    </row>
    <row r="2" spans="1:10" x14ac:dyDescent="0.2">
      <c r="A2" t="s">
        <v>20</v>
      </c>
      <c r="B2">
        <v>158</v>
      </c>
      <c r="C2" t="s">
        <v>14</v>
      </c>
      <c r="D2">
        <v>0</v>
      </c>
      <c r="F2" s="13" t="s">
        <v>2109</v>
      </c>
      <c r="G2">
        <f>AVERAGE(B:B)</f>
        <v>851.14690265486729</v>
      </c>
      <c r="H2">
        <f>AVERAGE(D:D)</f>
        <v>585.61538461538464</v>
      </c>
    </row>
    <row r="3" spans="1:10" x14ac:dyDescent="0.2">
      <c r="A3" t="s">
        <v>20</v>
      </c>
      <c r="B3">
        <v>1425</v>
      </c>
      <c r="C3" t="s">
        <v>14</v>
      </c>
      <c r="D3">
        <v>24</v>
      </c>
      <c r="F3" s="13" t="s">
        <v>2110</v>
      </c>
      <c r="G3">
        <f>MEDIAN(B:B)</f>
        <v>201</v>
      </c>
      <c r="H3">
        <f>MEDIAN(D:D)</f>
        <v>114.5</v>
      </c>
    </row>
    <row r="4" spans="1:10" x14ac:dyDescent="0.2">
      <c r="A4" t="s">
        <v>20</v>
      </c>
      <c r="B4">
        <v>174</v>
      </c>
      <c r="C4" t="s">
        <v>14</v>
      </c>
      <c r="D4">
        <v>53</v>
      </c>
      <c r="F4" s="13" t="s">
        <v>2111</v>
      </c>
      <c r="G4">
        <f>MIN(B:B)</f>
        <v>16</v>
      </c>
      <c r="H4">
        <f>MIN(D:D)</f>
        <v>0</v>
      </c>
    </row>
    <row r="5" spans="1:10" x14ac:dyDescent="0.2">
      <c r="A5" t="s">
        <v>20</v>
      </c>
      <c r="B5">
        <v>227</v>
      </c>
      <c r="C5" t="s">
        <v>14</v>
      </c>
      <c r="D5">
        <v>18</v>
      </c>
      <c r="F5" s="13" t="s">
        <v>2112</v>
      </c>
      <c r="G5">
        <f>MAX(B:B)</f>
        <v>7295</v>
      </c>
      <c r="H5">
        <f>MAX(D:D)</f>
        <v>6080</v>
      </c>
      <c r="J5" s="13"/>
    </row>
    <row r="6" spans="1:10" x14ac:dyDescent="0.2">
      <c r="A6" t="s">
        <v>20</v>
      </c>
      <c r="B6">
        <v>220</v>
      </c>
      <c r="C6" t="s">
        <v>14</v>
      </c>
      <c r="D6">
        <v>44</v>
      </c>
      <c r="F6" s="13" t="s">
        <v>2113</v>
      </c>
      <c r="G6">
        <f>_xlfn.VAR.P(B:B)</f>
        <v>1603373.7324019109</v>
      </c>
      <c r="H6">
        <f>_xlfn.VAR.P(D:D)</f>
        <v>921574.68174133555</v>
      </c>
      <c r="J6" s="13"/>
    </row>
    <row r="7" spans="1:10" x14ac:dyDescent="0.2">
      <c r="A7" t="s">
        <v>20</v>
      </c>
      <c r="B7">
        <v>98</v>
      </c>
      <c r="C7" t="s">
        <v>14</v>
      </c>
      <c r="D7">
        <v>27</v>
      </c>
      <c r="F7" s="13" t="s">
        <v>2114</v>
      </c>
      <c r="G7">
        <f>STDEV(B:B)</f>
        <v>1267.366006183523</v>
      </c>
      <c r="H7">
        <f>STDEV(D:D)</f>
        <v>961.30819978260524</v>
      </c>
    </row>
    <row r="8" spans="1:10" x14ac:dyDescent="0.2">
      <c r="A8" t="s">
        <v>20</v>
      </c>
      <c r="B8">
        <v>100</v>
      </c>
      <c r="C8" t="s">
        <v>14</v>
      </c>
      <c r="D8">
        <v>55</v>
      </c>
    </row>
    <row r="9" spans="1:10" x14ac:dyDescent="0.2">
      <c r="A9" t="s">
        <v>20</v>
      </c>
      <c r="B9">
        <v>1249</v>
      </c>
      <c r="C9" t="s">
        <v>14</v>
      </c>
      <c r="D9">
        <v>200</v>
      </c>
    </row>
    <row r="10" spans="1:10" x14ac:dyDescent="0.2">
      <c r="A10" t="s">
        <v>20</v>
      </c>
      <c r="B10">
        <v>1396</v>
      </c>
      <c r="C10" t="s">
        <v>14</v>
      </c>
      <c r="D10">
        <v>452</v>
      </c>
    </row>
    <row r="11" spans="1:10" x14ac:dyDescent="0.2">
      <c r="A11" t="s">
        <v>20</v>
      </c>
      <c r="B11">
        <v>890</v>
      </c>
      <c r="C11" t="s">
        <v>14</v>
      </c>
      <c r="D11">
        <v>674</v>
      </c>
    </row>
    <row r="12" spans="1:10" x14ac:dyDescent="0.2">
      <c r="A12" t="s">
        <v>20</v>
      </c>
      <c r="B12">
        <v>142</v>
      </c>
      <c r="C12" t="s">
        <v>14</v>
      </c>
      <c r="D12">
        <v>558</v>
      </c>
    </row>
    <row r="13" spans="1:10" x14ac:dyDescent="0.2">
      <c r="A13" t="s">
        <v>20</v>
      </c>
      <c r="B13">
        <v>2673</v>
      </c>
      <c r="C13" t="s">
        <v>14</v>
      </c>
      <c r="D13">
        <v>15</v>
      </c>
    </row>
    <row r="14" spans="1:10" x14ac:dyDescent="0.2">
      <c r="A14" t="s">
        <v>20</v>
      </c>
      <c r="B14">
        <v>163</v>
      </c>
      <c r="C14" t="s">
        <v>14</v>
      </c>
      <c r="D14">
        <v>2307</v>
      </c>
    </row>
    <row r="15" spans="1:10" x14ac:dyDescent="0.2">
      <c r="A15" t="s">
        <v>20</v>
      </c>
      <c r="B15">
        <v>2220</v>
      </c>
      <c r="C15" t="s">
        <v>14</v>
      </c>
      <c r="D15">
        <v>88</v>
      </c>
    </row>
    <row r="16" spans="1:10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567:A1048576">
    <cfRule type="containsText" dxfId="11" priority="13" operator="containsText" text="Successful">
      <formula>NOT(ISERROR(SEARCH("Successful",A567)))</formula>
    </cfRule>
    <cfRule type="containsText" dxfId="10" priority="14" operator="containsText" text="Live">
      <formula>NOT(ISERROR(SEARCH("Live",A567)))</formula>
    </cfRule>
    <cfRule type="containsText" dxfId="9" priority="15" operator="containsText" text="Failed">
      <formula>NOT(ISERROR(SEARCH("Failed",A567)))</formula>
    </cfRule>
    <cfRule type="colorScale" priority="16">
      <colorScale>
        <cfvo type="formula" val="&quot;Failed&quot;"/>
        <cfvo type="formula" val="&quot;Live&quot;"/>
        <cfvo type="formula" val="&quot;Successful&quot;"/>
        <color rgb="FFFF7128"/>
        <color rgb="FFFFEB84"/>
        <color theme="9"/>
      </colorScale>
    </cfRule>
  </conditionalFormatting>
  <conditionalFormatting sqref="C366:C1048576">
    <cfRule type="containsText" dxfId="8" priority="9" operator="containsText" text="Successful">
      <formula>NOT(ISERROR(SEARCH("Successful",C366)))</formula>
    </cfRule>
    <cfRule type="containsText" dxfId="7" priority="10" operator="containsText" text="Live">
      <formula>NOT(ISERROR(SEARCH("Live",C366)))</formula>
    </cfRule>
    <cfRule type="containsText" dxfId="6" priority="11" operator="containsText" text="Failed">
      <formula>NOT(ISERROR(SEARCH("Failed",C366)))</formula>
    </cfRule>
    <cfRule type="colorScale" priority="12">
      <colorScale>
        <cfvo type="formula" val="&quot;Failed&quot;"/>
        <cfvo type="formula" val="&quot;Live&quot;"/>
        <cfvo type="formula" val="&quot;Successful&quot;"/>
        <color rgb="FFFF7128"/>
        <color rgb="FFFFEB84"/>
        <color theme="9"/>
      </colorScale>
    </cfRule>
  </conditionalFormatting>
  <conditionalFormatting sqref="A1:A566">
    <cfRule type="containsText" dxfId="5" priority="5" operator="containsText" text="Successful">
      <formula>NOT(ISERROR(SEARCH("Successful",A1)))</formula>
    </cfRule>
    <cfRule type="containsText" dxfId="4" priority="6" operator="containsText" text="Live">
      <formula>NOT(ISERROR(SEARCH("Live",A1)))</formula>
    </cfRule>
    <cfRule type="containsText" dxfId="3" priority="7" operator="containsText" text="Failed">
      <formula>NOT(ISERROR(SEARCH("Failed",A1)))</formula>
    </cfRule>
    <cfRule type="colorScale" priority="8">
      <colorScale>
        <cfvo type="formula" val="&quot;Failed&quot;"/>
        <cfvo type="formula" val="&quot;Live&quot;"/>
        <cfvo type="formula" val="&quot;Successful&quot;"/>
        <color rgb="FFFF7128"/>
        <color rgb="FFFFEB84"/>
        <color theme="9"/>
      </colorScale>
    </cfRule>
  </conditionalFormatting>
  <conditionalFormatting sqref="C1:C365">
    <cfRule type="containsText" dxfId="2" priority="1" operator="containsText" text="Successful">
      <formula>NOT(ISERROR(SEARCH("Successful",C1)))</formula>
    </cfRule>
    <cfRule type="containsText" dxfId="1" priority="2" operator="containsText" text="Live">
      <formula>NOT(ISERROR(SEARCH("Live",C1)))</formula>
    </cfRule>
    <cfRule type="containsText" dxfId="0" priority="3" operator="containsText" text="Failed">
      <formula>NOT(ISERROR(SEARCH("Failed",C1)))</formula>
    </cfRule>
    <cfRule type="colorScale" priority="4">
      <colorScale>
        <cfvo type="formula" val="&quot;Failed&quot;"/>
        <cfvo type="formula" val="&quot;Live&quot;"/>
        <cfvo type="formula" val="&quot;Successful&quot;"/>
        <color rgb="FFFF7128"/>
        <color rgb="FFFFEB84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#1</vt:lpstr>
      <vt:lpstr>Pivot Table #2</vt:lpstr>
      <vt:lpstr>Pivot Table #3</vt:lpstr>
      <vt:lpstr>Goal Sheet</vt:lpstr>
      <vt:lpstr>Backers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DEVORAH ZWEIG</cp:lastModifiedBy>
  <dcterms:created xsi:type="dcterms:W3CDTF">2021-09-29T18:52:28Z</dcterms:created>
  <dcterms:modified xsi:type="dcterms:W3CDTF">2022-12-19T15:35:16Z</dcterms:modified>
</cp:coreProperties>
</file>