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\UIUC\Spring 2024\TE 566\"/>
    </mc:Choice>
  </mc:AlternateContent>
  <xr:revisionPtr revIDLastSave="0" documentId="13_ncr:1_{7F449759-ED10-47E6-8AB1-C5C1B274B643}" xr6:coauthVersionLast="47" xr6:coauthVersionMax="47" xr10:uidLastSave="{00000000-0000-0000-0000-000000000000}"/>
  <bookViews>
    <workbookView xWindow="-108" yWindow="-108" windowWidth="23256" windowHeight="12456" activeTab="1" xr2:uid="{E6101D0C-28D9-4385-8A1A-3B0EB4133EB5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1" i="1" l="1"/>
  <c r="P73" i="1" s="1"/>
  <c r="L45" i="1"/>
  <c r="T45" i="1" s="1"/>
  <c r="L44" i="1"/>
  <c r="T44" i="1" s="1"/>
  <c r="L43" i="1"/>
  <c r="T43" i="1" s="1"/>
  <c r="L42" i="1"/>
  <c r="T42" i="1" s="1"/>
  <c r="L41" i="1"/>
  <c r="T41" i="1" s="1"/>
  <c r="L40" i="1"/>
  <c r="T40" i="1" s="1"/>
  <c r="T46" i="1" l="1"/>
</calcChain>
</file>

<file path=xl/sharedStrings.xml><?xml version="1.0" encoding="utf-8"?>
<sst xmlns="http://schemas.openxmlformats.org/spreadsheetml/2006/main" count="64" uniqueCount="56">
  <si>
    <t>HW2</t>
  </si>
  <si>
    <t>Assumptions:</t>
  </si>
  <si>
    <t xml:space="preserve"> 1. I know we assume that truck business don't pay rent, but there is some kind of money involved in this. I am assuming $1000/month for commissioning  a space for the truck</t>
  </si>
  <si>
    <t>2. I am assuming Gasoline and Propane costs to total about $600/month</t>
  </si>
  <si>
    <t>INCOME STATEMENT</t>
  </si>
  <si>
    <t>COST OF GOODS (C.O.G.S)</t>
  </si>
  <si>
    <t xml:space="preserve">Truck lease: $1500 * 12                                                                                                                                                                                                                                   </t>
  </si>
  <si>
    <t>Total Amount (Annual)</t>
  </si>
  <si>
    <t>Annual Expenses</t>
  </si>
  <si>
    <t>Additional Expense (insurance, maintenance)</t>
  </si>
  <si>
    <t>Employee Wages = $15 * 4hrs * 320 working days</t>
  </si>
  <si>
    <t>Space Commission = $1000 * 12 months</t>
  </si>
  <si>
    <t>Gasoline and Propane = $600 * 12</t>
  </si>
  <si>
    <t>License for food truck employees = $100 * 2</t>
  </si>
  <si>
    <t>WiFi costs = $30 * 12</t>
  </si>
  <si>
    <t>Total Annual Expenses</t>
  </si>
  <si>
    <t>Total Sales - COGS = Gross Profit</t>
  </si>
  <si>
    <t>Gross Profit - Annual Expenses = Net Pay (Before Taxes)</t>
  </si>
  <si>
    <t>Gross Margins (given 50%) = Selling cost - Cost to us / Selling cost. Considering this equation, where Selling cost - Cost to us = Gross Profit and Selling cost is the Total Sales</t>
  </si>
  <si>
    <t>Annual Bill of Material (B.O.M)</t>
  </si>
  <si>
    <t>Total</t>
  </si>
  <si>
    <t xml:space="preserve">I will be adding some of my assumptions about Bill of Materials (B.O.M) and add some additional expense for running the business according to me. According to me, when </t>
  </si>
  <si>
    <t>calculating COGS, I will put quantity of items as a whole number rather than decimal, because using a pack halfway is usually counted as a whole pack used.</t>
  </si>
  <si>
    <t>We have been given the Net Pay (Before Taxes) = $35,000. So, using above formula: G.P. - $58,960 = $35,000</t>
  </si>
  <si>
    <t>Gross Profit = $93,960</t>
  </si>
  <si>
    <t xml:space="preserve">                                                   TE 566: Finance for Engineering Management  </t>
  </si>
  <si>
    <t>3. Apparantely, there is a license required for running a food truck, its about $100 per employee and it has to be renewed every 2 years.</t>
  </si>
  <si>
    <t>4. WiFi is a must need with all the digital payments and entertainment that can be setup on the truck, I assume about $30/month should do the trick.</t>
  </si>
  <si>
    <t>Total Sales = $93,960 / 0.5 = $187,920 for the whole year.</t>
  </si>
  <si>
    <t>Hotdog Buns (12 buns pack) = $6 * 320</t>
  </si>
  <si>
    <t>Hotdog (12 pack) = $8 * 320</t>
  </si>
  <si>
    <t>Hamburger Buns (16 buns pack) = $8 * 320</t>
  </si>
  <si>
    <t>Hamburger Patty (12 count pack) = $7 * 320</t>
  </si>
  <si>
    <t>Cost of 1 pack/day for a year</t>
  </si>
  <si>
    <t>Quantity(per day)</t>
  </si>
  <si>
    <t>Total C.O.G.S</t>
  </si>
  <si>
    <r>
      <t xml:space="preserve">Total Sales - COGS = Gross profit, using this we get </t>
    </r>
    <r>
      <rPr>
        <b/>
        <sz val="11"/>
        <color rgb="FFFF0000"/>
        <rFont val="Calibri"/>
        <family val="2"/>
        <scheme val="minor"/>
      </rPr>
      <t>COGS = $187,920 - $93,960 = $93960</t>
    </r>
  </si>
  <si>
    <t>Beverages(Coke, Sprite) (35 count pack) = $35 * 320</t>
  </si>
  <si>
    <t>Potato Chips (50 count pack) = $25 * 320</t>
  </si>
  <si>
    <t>I have assumed the quantities of packets used each day for a year based on the C.O.G.S I calculated before using Total Sales Revenue. Quantities per day have been mentioned and according to that the total cost has been calculated for the goods sold.</t>
  </si>
  <si>
    <t>XYZ FOOD TRUCK INC.</t>
  </si>
  <si>
    <t>January 1 thorugh December 31 2023</t>
  </si>
  <si>
    <t>Total Sales Revenue</t>
  </si>
  <si>
    <t>Cost of Goods Sold (C.O.G.S)</t>
  </si>
  <si>
    <t>Gross Profit</t>
  </si>
  <si>
    <t>Expenses:</t>
  </si>
  <si>
    <t>Here in the COGS I have mentioned whole numbers for quanitity because that is what is realistic in a business scenario. COGS is $93960. I will be considering the cost of a whole pack even if use just half of it to make a burger.</t>
  </si>
  <si>
    <t>NET Income (Before Taxes)</t>
  </si>
  <si>
    <t xml:space="preserve">open to get to the target of Net Income (before taxes) of $35,000. </t>
  </si>
  <si>
    <r>
      <t xml:space="preserve">Considering the C.O.G.S and income statement, we need to make total sales revenue of about $187,920 per year. That is about =187920/320 = </t>
    </r>
    <r>
      <rPr>
        <b/>
        <sz val="11"/>
        <color theme="4" tint="-0.499984740745262"/>
        <rFont val="Calibri"/>
        <family val="2"/>
        <scheme val="minor"/>
      </rPr>
      <t>$588 of sales in 4hrs</t>
    </r>
    <r>
      <rPr>
        <sz val="11"/>
        <color theme="1"/>
        <rFont val="Calibri"/>
        <family val="2"/>
        <scheme val="minor"/>
      </rPr>
      <t xml:space="preserve"> that we are </t>
    </r>
  </si>
  <si>
    <t>Submitted By</t>
  </si>
  <si>
    <t>Dev Vipulkumar Patel</t>
  </si>
  <si>
    <t>dvp4</t>
  </si>
  <si>
    <t xml:space="preserve">This is a viable option in my  opinion. If the truck performs at its best with good efficiency, we can serve that many meals and cover our costs to produce $35,000 as income before </t>
  </si>
  <si>
    <t xml:space="preserve"> taxes. So, this business seems viable considering that we serve orders constantly with optimum efficiency.</t>
  </si>
  <si>
    <r>
      <t>Considering, on an average our meal costs about $10, we would have to sell at least $588/10 ~</t>
    </r>
    <r>
      <rPr>
        <b/>
        <sz val="11"/>
        <color theme="4" tint="-0.499984740745262"/>
        <rFont val="Calibri"/>
        <family val="2"/>
        <scheme val="minor"/>
      </rPr>
      <t xml:space="preserve"> 59 meals/day, meaning 18,880 meals in a year </t>
    </r>
    <r>
      <rPr>
        <sz val="11"/>
        <color theme="1"/>
        <rFont val="Calibri"/>
        <family val="2"/>
        <scheme val="minor"/>
      </rPr>
      <t xml:space="preserve">to achieve the target.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</si>
</sst>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6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left"/>
    </xf>
    <xf numFmtId="6" fontId="8" fillId="0" borderId="0" xfId="0" applyNumberFormat="1" applyFont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/>
    <xf numFmtId="0" fontId="9" fillId="8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0" fillId="8" borderId="4" xfId="0" applyFill="1" applyBorder="1" applyAlignment="1">
      <alignment horizontal="left"/>
    </xf>
    <xf numFmtId="0" fontId="2" fillId="6" borderId="0" xfId="0" applyFont="1" applyFill="1"/>
    <xf numFmtId="0" fontId="0" fillId="6" borderId="0" xfId="0" applyFill="1"/>
    <xf numFmtId="0" fontId="8" fillId="0" borderId="0" xfId="0" applyFont="1"/>
    <xf numFmtId="0" fontId="8" fillId="8" borderId="0" xfId="0" applyFont="1" applyFill="1" applyAlignment="1">
      <alignment horizontal="center"/>
    </xf>
    <xf numFmtId="6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0" fillId="6" borderId="3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3" fillId="8" borderId="0" xfId="0" applyFont="1" applyFill="1"/>
    <xf numFmtId="0" fontId="4" fillId="8" borderId="0" xfId="0" applyFont="1" applyFill="1"/>
    <xf numFmtId="0" fontId="11" fillId="8" borderId="0" xfId="0" applyFont="1" applyFill="1"/>
    <xf numFmtId="0" fontId="5" fillId="3" borderId="0" xfId="0" applyFont="1" applyFill="1" applyAlignment="1">
      <alignment horizontal="center"/>
    </xf>
    <xf numFmtId="0" fontId="0" fillId="0" borderId="0" xfId="0"/>
    <xf numFmtId="0" fontId="7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6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6" fontId="8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8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8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6" fontId="8" fillId="5" borderId="3" xfId="0" applyNumberFormat="1" applyFont="1" applyFill="1" applyBorder="1" applyAlignment="1">
      <alignment horizontal="center"/>
    </xf>
    <xf numFmtId="0" fontId="10" fillId="7" borderId="0" xfId="0" applyFont="1" applyFill="1"/>
    <xf numFmtId="0" fontId="10" fillId="7" borderId="0" xfId="0" applyFont="1" applyFill="1" applyAlignment="1">
      <alignment horizontal="left"/>
    </xf>
    <xf numFmtId="0" fontId="2" fillId="9" borderId="3" xfId="0" applyFont="1" applyFill="1" applyBorder="1" applyAlignment="1">
      <alignment horizontal="center"/>
    </xf>
    <xf numFmtId="164" fontId="0" fillId="0" borderId="0" xfId="1" applyNumberFormat="1" applyFont="1"/>
    <xf numFmtId="164" fontId="8" fillId="0" borderId="0" xfId="1" applyNumberFormat="1" applyFont="1"/>
    <xf numFmtId="0" fontId="11" fillId="6" borderId="3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64" fontId="12" fillId="6" borderId="3" xfId="1" applyNumberFormat="1" applyFont="1" applyFill="1" applyBorder="1" applyAlignment="1">
      <alignment horizontal="right" vertical="center"/>
    </xf>
    <xf numFmtId="164" fontId="12" fillId="6" borderId="0" xfId="1" applyNumberFormat="1" applyFont="1" applyFill="1" applyBorder="1" applyAlignment="1">
      <alignment horizontal="right" vertical="center"/>
    </xf>
    <xf numFmtId="164" fontId="8" fillId="0" borderId="0" xfId="1" applyNumberFormat="1" applyFont="1" applyFill="1" applyBorder="1"/>
    <xf numFmtId="164" fontId="8" fillId="6" borderId="0" xfId="0" applyNumberFormat="1" applyFont="1" applyFill="1"/>
    <xf numFmtId="0" fontId="2" fillId="6" borderId="0" xfId="0" applyFont="1" applyFill="1" applyAlignment="1">
      <alignment horizontal="left" vertical="center"/>
    </xf>
    <xf numFmtId="164" fontId="14" fillId="6" borderId="0" xfId="0" applyNumberFormat="1" applyFont="1" applyFill="1"/>
    <xf numFmtId="0" fontId="6" fillId="7" borderId="2" xfId="0" applyFont="1" applyFill="1" applyBorder="1" applyAlignment="1">
      <alignment horizontal="center"/>
    </xf>
    <xf numFmtId="0" fontId="13" fillId="10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/>
    </xf>
    <xf numFmtId="0" fontId="2" fillId="6" borderId="0" xfId="0" applyFont="1" applyFill="1"/>
    <xf numFmtId="6" fontId="8" fillId="6" borderId="3" xfId="0" applyNumberFormat="1" applyFont="1" applyFill="1" applyBorder="1"/>
    <xf numFmtId="0" fontId="8" fillId="6" borderId="3" xfId="0" applyFont="1" applyFill="1" applyBorder="1"/>
    <xf numFmtId="6" fontId="8" fillId="0" borderId="0" xfId="0" applyNumberFormat="1" applyFont="1" applyAlignment="1">
      <alignment horizontal="right"/>
    </xf>
    <xf numFmtId="6" fontId="8" fillId="0" borderId="5" xfId="0" applyNumberFormat="1" applyFont="1" applyBorder="1" applyAlignment="1">
      <alignment horizontal="right"/>
    </xf>
    <xf numFmtId="6" fontId="8" fillId="0" borderId="7" xfId="0" applyNumberFormat="1" applyFont="1" applyBorder="1" applyAlignment="1">
      <alignment horizontal="right"/>
    </xf>
    <xf numFmtId="6" fontId="8" fillId="0" borderId="1" xfId="0" applyNumberFormat="1" applyFont="1" applyBorder="1" applyAlignment="1">
      <alignment horizontal="right"/>
    </xf>
    <xf numFmtId="0" fontId="8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61BE-849A-4251-BC36-9D126199E5D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FC83-C994-4003-AA5B-92AE9F5E7DC4}">
  <dimension ref="A1:Y79"/>
  <sheetViews>
    <sheetView tabSelected="1" topLeftCell="A63" zoomScale="98" workbookViewId="0">
      <selection activeCell="A77" sqref="A77:P77"/>
    </sheetView>
  </sheetViews>
  <sheetFormatPr defaultRowHeight="14.4" x14ac:dyDescent="0.3"/>
  <cols>
    <col min="15" max="15" width="10.109375" customWidth="1"/>
    <col min="16" max="16" width="13.6640625" customWidth="1"/>
    <col min="22" max="22" width="11.6640625" bestFit="1" customWidth="1"/>
  </cols>
  <sheetData>
    <row r="1" spans="1:25" s="6" customFormat="1" ht="14.4" customHeight="1" x14ac:dyDescent="0.65">
      <c r="A1" s="21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s="6" customFormat="1" ht="14.4" customHeight="1" x14ac:dyDescent="0.6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s="6" customFormat="1" ht="14.4" customHeight="1" x14ac:dyDescent="0.6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s="6" customFormat="1" ht="14.4" customHeight="1" x14ac:dyDescent="0.6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ht="15.6" x14ac:dyDescent="0.3">
      <c r="A5" s="18" t="s">
        <v>50</v>
      </c>
      <c r="B5" s="18"/>
      <c r="C5" s="4"/>
      <c r="D5" s="4"/>
      <c r="E5" s="4"/>
      <c r="G5" s="23" t="s">
        <v>0</v>
      </c>
      <c r="H5" s="24"/>
      <c r="I5" s="24"/>
      <c r="J5" s="24"/>
      <c r="K5" s="24"/>
      <c r="L5" s="24"/>
      <c r="M5" s="24"/>
      <c r="N5" s="24"/>
      <c r="O5" s="24"/>
      <c r="P5" s="24"/>
      <c r="Q5" s="24"/>
    </row>
    <row r="6" spans="1:25" ht="18" x14ac:dyDescent="0.35">
      <c r="A6" s="20" t="s">
        <v>51</v>
      </c>
      <c r="B6" s="19"/>
      <c r="C6" s="4"/>
      <c r="D6" s="4"/>
      <c r="E6" s="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1:25" ht="18" x14ac:dyDescent="0.35">
      <c r="A7" s="20" t="s">
        <v>52</v>
      </c>
      <c r="B7" s="19"/>
      <c r="C7" s="4"/>
      <c r="D7" s="4"/>
      <c r="E7" s="4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9" spans="1:25" x14ac:dyDescent="0.3">
      <c r="A9" s="35" t="s">
        <v>21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25" x14ac:dyDescent="0.3">
      <c r="A10" s="35" t="s">
        <v>22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25" x14ac:dyDescent="0.3">
      <c r="A11" s="22" t="s">
        <v>1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</row>
    <row r="12" spans="1:25" x14ac:dyDescent="0.3">
      <c r="A12" s="22" t="s">
        <v>2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spans="1:25" x14ac:dyDescent="0.3">
      <c r="A13" s="22" t="s">
        <v>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25" x14ac:dyDescent="0.3">
      <c r="A14" s="22" t="s">
        <v>26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</row>
    <row r="15" spans="1:25" x14ac:dyDescent="0.3">
      <c r="A15" s="22" t="s">
        <v>27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7" spans="1:16" x14ac:dyDescent="0.3">
      <c r="A17" s="30" t="s">
        <v>8</v>
      </c>
      <c r="B17" s="30"/>
      <c r="C17" s="30"/>
      <c r="D17" s="30"/>
      <c r="E17" s="30"/>
      <c r="F17" s="30"/>
      <c r="G17" s="30"/>
      <c r="H17" s="30"/>
      <c r="I17" s="30" t="s">
        <v>7</v>
      </c>
      <c r="J17" s="30"/>
      <c r="K17" s="30"/>
      <c r="L17" s="30"/>
      <c r="M17" s="30"/>
      <c r="N17" s="30"/>
      <c r="O17" s="30"/>
      <c r="P17" s="30"/>
    </row>
    <row r="18" spans="1:16" x14ac:dyDescent="0.3">
      <c r="A18" t="s">
        <v>6</v>
      </c>
      <c r="I18" s="31">
        <v>18000</v>
      </c>
      <c r="J18" s="32"/>
      <c r="K18" s="32"/>
      <c r="L18" s="32"/>
      <c r="M18" s="32"/>
      <c r="N18" s="32"/>
      <c r="O18" s="32"/>
      <c r="P18" s="32"/>
    </row>
    <row r="19" spans="1:16" x14ac:dyDescent="0.3">
      <c r="A19" s="22" t="s">
        <v>9</v>
      </c>
      <c r="B19" s="22"/>
      <c r="C19" s="22"/>
      <c r="D19" s="22"/>
      <c r="E19" s="22"/>
      <c r="F19" s="22"/>
      <c r="G19" s="22"/>
      <c r="H19" s="22"/>
      <c r="I19" s="31">
        <v>2000</v>
      </c>
      <c r="J19" s="32"/>
      <c r="K19" s="32"/>
      <c r="L19" s="32"/>
      <c r="M19" s="32"/>
      <c r="N19" s="32"/>
      <c r="O19" s="32"/>
      <c r="P19" s="32"/>
    </row>
    <row r="20" spans="1:16" x14ac:dyDescent="0.3">
      <c r="A20" s="22" t="s">
        <v>10</v>
      </c>
      <c r="B20" s="22"/>
      <c r="C20" s="22"/>
      <c r="D20" s="22"/>
      <c r="E20" s="22"/>
      <c r="F20" s="22"/>
      <c r="G20" s="22"/>
      <c r="H20" s="22"/>
      <c r="I20" s="31">
        <v>19200</v>
      </c>
      <c r="J20" s="32"/>
      <c r="K20" s="32"/>
      <c r="L20" s="32"/>
      <c r="M20" s="32"/>
      <c r="N20" s="32"/>
      <c r="O20" s="32"/>
      <c r="P20" s="32"/>
    </row>
    <row r="21" spans="1:16" x14ac:dyDescent="0.3">
      <c r="A21" s="22" t="s">
        <v>12</v>
      </c>
      <c r="B21" s="22"/>
      <c r="C21" s="22"/>
      <c r="D21" s="22"/>
      <c r="E21" s="22"/>
      <c r="F21" s="22"/>
      <c r="G21" s="22"/>
      <c r="H21" s="22"/>
      <c r="I21" s="31">
        <v>7200</v>
      </c>
      <c r="J21" s="31"/>
      <c r="K21" s="31"/>
      <c r="L21" s="31"/>
      <c r="M21" s="31"/>
      <c r="N21" s="31"/>
      <c r="O21" s="31"/>
      <c r="P21" s="31"/>
    </row>
    <row r="22" spans="1:16" x14ac:dyDescent="0.3">
      <c r="A22" s="22" t="s">
        <v>11</v>
      </c>
      <c r="B22" s="22"/>
      <c r="C22" s="22"/>
      <c r="D22" s="22"/>
      <c r="E22" s="22"/>
      <c r="F22" s="22"/>
      <c r="G22" s="22"/>
      <c r="H22" s="22"/>
      <c r="I22" s="31">
        <v>12000</v>
      </c>
      <c r="J22" s="32"/>
      <c r="K22" s="32"/>
      <c r="L22" s="32"/>
      <c r="M22" s="32"/>
      <c r="N22" s="32"/>
      <c r="O22" s="32"/>
      <c r="P22" s="32"/>
    </row>
    <row r="23" spans="1:16" x14ac:dyDescent="0.3">
      <c r="A23" s="22" t="s">
        <v>14</v>
      </c>
      <c r="B23" s="22"/>
      <c r="C23" s="22"/>
      <c r="D23" s="22"/>
      <c r="E23" s="22"/>
      <c r="F23" s="22"/>
      <c r="G23" s="22"/>
      <c r="H23" s="22"/>
      <c r="I23" s="31">
        <v>360</v>
      </c>
      <c r="J23" s="31"/>
      <c r="K23" s="31"/>
      <c r="L23" s="31"/>
      <c r="M23" s="31"/>
      <c r="N23" s="31"/>
      <c r="O23" s="31"/>
      <c r="P23" s="31"/>
    </row>
    <row r="24" spans="1:16" x14ac:dyDescent="0.3">
      <c r="A24" s="33" t="s">
        <v>13</v>
      </c>
      <c r="B24" s="33"/>
      <c r="C24" s="33"/>
      <c r="D24" s="33"/>
      <c r="E24" s="33"/>
      <c r="F24" s="33"/>
      <c r="G24" s="33"/>
      <c r="H24" s="33"/>
      <c r="I24" s="34">
        <v>200</v>
      </c>
      <c r="J24" s="34"/>
      <c r="K24" s="34"/>
      <c r="L24" s="34"/>
      <c r="M24" s="34"/>
      <c r="N24" s="34"/>
      <c r="O24" s="34"/>
      <c r="P24" s="34"/>
    </row>
    <row r="25" spans="1:16" x14ac:dyDescent="0.3">
      <c r="A25" s="38" t="s">
        <v>15</v>
      </c>
      <c r="B25" s="39"/>
      <c r="C25" s="39"/>
      <c r="D25" s="39"/>
      <c r="E25" s="39"/>
      <c r="F25" s="39"/>
      <c r="G25" s="39"/>
      <c r="H25" s="39"/>
      <c r="I25" s="40">
        <v>58960</v>
      </c>
      <c r="J25" s="38"/>
      <c r="K25" s="38"/>
      <c r="L25" s="38"/>
      <c r="M25" s="38"/>
      <c r="N25" s="38"/>
      <c r="O25" s="38"/>
      <c r="P25" s="38"/>
    </row>
    <row r="26" spans="1:16" x14ac:dyDescent="0.3">
      <c r="A26" s="1"/>
      <c r="B26" s="1"/>
      <c r="C26" s="1"/>
      <c r="D26" s="1"/>
      <c r="E26" s="1"/>
      <c r="F26" s="1"/>
      <c r="G26" s="1"/>
      <c r="H26" s="1"/>
      <c r="I26" s="2"/>
      <c r="J26" s="2"/>
      <c r="K26" s="2"/>
      <c r="L26" s="2"/>
      <c r="M26" s="2"/>
      <c r="N26" s="2"/>
      <c r="O26" s="2"/>
      <c r="P26" s="2"/>
    </row>
    <row r="27" spans="1:16" x14ac:dyDescent="0.3">
      <c r="A27" s="41" t="s">
        <v>16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</row>
    <row r="28" spans="1:16" x14ac:dyDescent="0.3">
      <c r="A28" s="42" t="s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</row>
    <row r="29" spans="1:16" x14ac:dyDescent="0.3">
      <c r="A29" s="35" t="s">
        <v>23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x14ac:dyDescent="0.3">
      <c r="A30" s="36" t="s">
        <v>24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1:16" s="4" customForma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7"/>
    </row>
    <row r="32" spans="1:16" x14ac:dyDescent="0.3">
      <c r="A32" s="35" t="s">
        <v>18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23" x14ac:dyDescent="0.3">
      <c r="A33" s="36" t="s">
        <v>28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1:23" s="4" customForma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23" x14ac:dyDescent="0.3">
      <c r="A35" s="37" t="s">
        <v>36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23" x14ac:dyDescent="0.3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23" x14ac:dyDescent="0.3">
      <c r="A37" s="27" t="s">
        <v>5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x14ac:dyDescent="0.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 spans="1:23" x14ac:dyDescent="0.3">
      <c r="A39" s="43" t="s">
        <v>19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 t="s">
        <v>33</v>
      </c>
      <c r="M39" s="43"/>
      <c r="N39" s="43"/>
      <c r="O39" s="43"/>
      <c r="P39" s="43"/>
      <c r="Q39" s="43" t="s">
        <v>34</v>
      </c>
      <c r="R39" s="43"/>
      <c r="S39" s="43"/>
      <c r="T39" s="43" t="s">
        <v>20</v>
      </c>
      <c r="U39" s="43"/>
      <c r="V39" s="43"/>
      <c r="W39" s="43"/>
    </row>
    <row r="40" spans="1:23" x14ac:dyDescent="0.3">
      <c r="A40" s="22" t="s">
        <v>29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44">
        <f>6*320</f>
        <v>1920</v>
      </c>
      <c r="M40" s="44"/>
      <c r="N40" s="44"/>
      <c r="O40" s="44"/>
      <c r="P40" s="44"/>
      <c r="Q40" s="22">
        <v>3.5</v>
      </c>
      <c r="R40" s="22"/>
      <c r="S40" s="22"/>
      <c r="T40" s="45">
        <f t="shared" ref="T40:T45" si="0">L40*Q40</f>
        <v>6720</v>
      </c>
      <c r="U40" s="45"/>
      <c r="V40" s="45"/>
      <c r="W40" s="45"/>
    </row>
    <row r="41" spans="1:23" x14ac:dyDescent="0.3">
      <c r="A41" s="22" t="s">
        <v>30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44">
        <f>8*320</f>
        <v>2560</v>
      </c>
      <c r="M41" s="44"/>
      <c r="N41" s="44"/>
      <c r="O41" s="44"/>
      <c r="P41" s="44"/>
      <c r="Q41" s="22">
        <v>4</v>
      </c>
      <c r="R41" s="22"/>
      <c r="S41" s="22"/>
      <c r="T41" s="45">
        <f t="shared" si="0"/>
        <v>10240</v>
      </c>
      <c r="U41" s="45"/>
      <c r="V41" s="45"/>
      <c r="W41" s="45"/>
    </row>
    <row r="42" spans="1:23" x14ac:dyDescent="0.3">
      <c r="A42" s="22" t="s">
        <v>31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44">
        <f>8*320</f>
        <v>2560</v>
      </c>
      <c r="M42" s="44"/>
      <c r="N42" s="44"/>
      <c r="O42" s="44"/>
      <c r="P42" s="44"/>
      <c r="Q42" s="22">
        <v>4</v>
      </c>
      <c r="R42" s="22"/>
      <c r="S42" s="22"/>
      <c r="T42" s="45">
        <f t="shared" si="0"/>
        <v>10240</v>
      </c>
      <c r="U42" s="45"/>
      <c r="V42" s="45"/>
      <c r="W42" s="45"/>
    </row>
    <row r="43" spans="1:23" x14ac:dyDescent="0.3">
      <c r="A43" s="22" t="s">
        <v>32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44">
        <f>7*320</f>
        <v>2240</v>
      </c>
      <c r="M43" s="44"/>
      <c r="N43" s="44"/>
      <c r="O43" s="44"/>
      <c r="P43" s="44"/>
      <c r="Q43" s="22">
        <v>3</v>
      </c>
      <c r="R43" s="22"/>
      <c r="S43" s="22"/>
      <c r="T43" s="50">
        <f t="shared" si="0"/>
        <v>6720</v>
      </c>
      <c r="U43" s="50"/>
      <c r="V43" s="50"/>
      <c r="W43" s="50"/>
    </row>
    <row r="44" spans="1:23" x14ac:dyDescent="0.3">
      <c r="A44" s="22" t="s">
        <v>37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44">
        <f>35*320</f>
        <v>11200</v>
      </c>
      <c r="M44" s="44"/>
      <c r="N44" s="44"/>
      <c r="O44" s="44"/>
      <c r="P44" s="44"/>
      <c r="Q44" s="22">
        <v>3</v>
      </c>
      <c r="R44" s="22"/>
      <c r="S44" s="22"/>
      <c r="T44" s="45">
        <f t="shared" si="0"/>
        <v>33600</v>
      </c>
      <c r="U44" s="45"/>
      <c r="V44" s="45"/>
      <c r="W44" s="45"/>
    </row>
    <row r="45" spans="1:23" x14ac:dyDescent="0.3">
      <c r="A45" s="22" t="s">
        <v>38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44">
        <f>25*320</f>
        <v>8000</v>
      </c>
      <c r="M45" s="44"/>
      <c r="N45" s="44"/>
      <c r="O45" s="44"/>
      <c r="P45" s="44"/>
      <c r="Q45" s="22">
        <v>3.3</v>
      </c>
      <c r="R45" s="22"/>
      <c r="S45" s="22"/>
      <c r="T45" s="45">
        <f t="shared" si="0"/>
        <v>26400</v>
      </c>
      <c r="U45" s="45"/>
      <c r="V45" s="45"/>
      <c r="W45" s="45"/>
    </row>
    <row r="46" spans="1:23" x14ac:dyDescent="0.3">
      <c r="A46" s="46" t="s">
        <v>35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8">
        <f>SUM(T40:W45)</f>
        <v>93920</v>
      </c>
      <c r="U46" s="48"/>
      <c r="V46" s="48"/>
      <c r="W46" s="48"/>
    </row>
    <row r="47" spans="1:23" x14ac:dyDescent="0.3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9"/>
      <c r="U47" s="49"/>
      <c r="V47" s="49"/>
      <c r="W47" s="49"/>
    </row>
    <row r="49" spans="1:24" x14ac:dyDescent="0.3">
      <c r="A49" s="22" t="s">
        <v>39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0" spans="1:24" x14ac:dyDescent="0.3">
      <c r="A50" s="22" t="s">
        <v>46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</row>
    <row r="51" spans="1:24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</row>
    <row r="52" spans="1:24" x14ac:dyDescent="0.3">
      <c r="A52" s="54" t="s">
        <v>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</row>
    <row r="53" spans="1:24" x14ac:dyDescent="0.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</row>
    <row r="54" spans="1:24" x14ac:dyDescent="0.3">
      <c r="I54" s="55" t="s">
        <v>40</v>
      </c>
      <c r="J54" s="55"/>
      <c r="K54" s="55"/>
      <c r="L54" s="55"/>
      <c r="M54" s="55"/>
      <c r="N54" s="55"/>
      <c r="O54" s="55"/>
      <c r="P54" s="55"/>
    </row>
    <row r="55" spans="1:24" x14ac:dyDescent="0.3">
      <c r="I55" s="55"/>
      <c r="J55" s="55"/>
      <c r="K55" s="55"/>
      <c r="L55" s="55"/>
      <c r="M55" s="55"/>
      <c r="N55" s="55"/>
      <c r="O55" s="55"/>
      <c r="P55" s="55"/>
    </row>
    <row r="56" spans="1:24" x14ac:dyDescent="0.3">
      <c r="I56" s="55"/>
      <c r="J56" s="55"/>
      <c r="K56" s="55"/>
      <c r="L56" s="55"/>
      <c r="M56" s="55"/>
      <c r="N56" s="55"/>
      <c r="O56" s="55"/>
      <c r="P56" s="55"/>
    </row>
    <row r="57" spans="1:24" x14ac:dyDescent="0.3">
      <c r="I57" s="56" t="s">
        <v>41</v>
      </c>
      <c r="J57" s="56"/>
      <c r="K57" s="56"/>
      <c r="L57" s="56"/>
      <c r="M57" s="56"/>
      <c r="N57" s="56"/>
      <c r="O57" s="56"/>
      <c r="P57" s="56"/>
    </row>
    <row r="58" spans="1:24" x14ac:dyDescent="0.3">
      <c r="I58" s="56"/>
      <c r="J58" s="56"/>
      <c r="K58" s="56"/>
      <c r="L58" s="56"/>
      <c r="M58" s="56"/>
      <c r="N58" s="56"/>
      <c r="O58" s="56"/>
      <c r="P58" s="56"/>
    </row>
    <row r="60" spans="1:24" x14ac:dyDescent="0.3">
      <c r="A60" s="57" t="s">
        <v>42</v>
      </c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3">
        <v>187920</v>
      </c>
      <c r="N60" s="53"/>
      <c r="O60" s="53"/>
      <c r="P60" s="53"/>
      <c r="Q60" s="53"/>
      <c r="R60" s="53"/>
      <c r="S60" s="53"/>
      <c r="T60" s="53"/>
      <c r="U60" s="53"/>
      <c r="V60" s="53"/>
      <c r="W60" s="53"/>
    </row>
    <row r="61" spans="1:24" x14ac:dyDescent="0.3">
      <c r="A61" s="57" t="s">
        <v>43</v>
      </c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1">
        <v>93960</v>
      </c>
      <c r="N61" s="51"/>
      <c r="O61" s="51"/>
      <c r="P61" s="51"/>
      <c r="Q61" s="51"/>
      <c r="R61" s="51"/>
      <c r="S61" s="51"/>
      <c r="T61" s="51"/>
      <c r="U61" s="51"/>
      <c r="V61" s="51"/>
      <c r="W61" s="51"/>
    </row>
    <row r="62" spans="1:24" x14ac:dyDescent="0.3">
      <c r="A62" s="52" t="s">
        <v>44</v>
      </c>
      <c r="B62" s="52"/>
      <c r="C62" s="52"/>
      <c r="D62" s="52"/>
      <c r="E62" s="52"/>
      <c r="F62" s="52"/>
      <c r="G62" s="52"/>
      <c r="H62" s="52"/>
      <c r="I62" s="52"/>
      <c r="J62" s="8"/>
      <c r="K62" s="8"/>
      <c r="L62" s="8"/>
      <c r="M62" s="9"/>
      <c r="N62" s="9"/>
      <c r="O62" s="9"/>
      <c r="P62" s="9"/>
      <c r="Q62" s="9"/>
      <c r="R62" s="9"/>
      <c r="S62" s="9"/>
      <c r="T62" s="9"/>
      <c r="U62" s="9"/>
      <c r="V62" s="53">
        <v>93960</v>
      </c>
      <c r="W62" s="53"/>
    </row>
    <row r="63" spans="1:24" x14ac:dyDescent="0.3">
      <c r="A63" s="10" t="s">
        <v>45</v>
      </c>
      <c r="B63" s="10"/>
      <c r="C63" s="10"/>
      <c r="D63" s="10"/>
    </row>
    <row r="64" spans="1:24" x14ac:dyDescent="0.3">
      <c r="A64" s="15" t="s">
        <v>6</v>
      </c>
      <c r="L64" s="16"/>
      <c r="M64" s="60">
        <v>18000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13"/>
    </row>
    <row r="65" spans="1:25" x14ac:dyDescent="0.3">
      <c r="A65" s="22" t="s">
        <v>9</v>
      </c>
      <c r="B65" s="22"/>
      <c r="C65" s="22"/>
      <c r="D65" s="22"/>
      <c r="E65" s="22"/>
      <c r="F65" s="22"/>
      <c r="G65" s="22"/>
      <c r="H65" s="22"/>
      <c r="L65" s="16"/>
      <c r="M65" s="61">
        <v>2000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13"/>
    </row>
    <row r="66" spans="1:25" x14ac:dyDescent="0.3">
      <c r="A66" s="22" t="s">
        <v>10</v>
      </c>
      <c r="B66" s="22"/>
      <c r="C66" s="22"/>
      <c r="D66" s="22"/>
      <c r="E66" s="22"/>
      <c r="F66" s="22"/>
      <c r="G66" s="22"/>
      <c r="H66" s="22"/>
      <c r="L66" s="16"/>
      <c r="M66" s="61">
        <v>19200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13"/>
    </row>
    <row r="67" spans="1:25" x14ac:dyDescent="0.3">
      <c r="A67" s="22" t="s">
        <v>12</v>
      </c>
      <c r="B67" s="22"/>
      <c r="C67" s="22"/>
      <c r="D67" s="22"/>
      <c r="E67" s="22"/>
      <c r="F67" s="22"/>
      <c r="G67" s="22"/>
      <c r="H67" s="22"/>
      <c r="L67" s="16"/>
      <c r="M67" s="61">
        <v>7200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12"/>
    </row>
    <row r="68" spans="1:25" x14ac:dyDescent="0.3">
      <c r="A68" s="22" t="s">
        <v>11</v>
      </c>
      <c r="B68" s="22"/>
      <c r="C68" s="22"/>
      <c r="D68" s="22"/>
      <c r="E68" s="22"/>
      <c r="F68" s="22"/>
      <c r="G68" s="22"/>
      <c r="H68" s="22"/>
      <c r="L68" s="16"/>
      <c r="M68" s="61">
        <v>12000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13"/>
    </row>
    <row r="69" spans="1:25" x14ac:dyDescent="0.3">
      <c r="A69" s="22" t="s">
        <v>14</v>
      </c>
      <c r="B69" s="22"/>
      <c r="C69" s="22"/>
      <c r="D69" s="22"/>
      <c r="E69" s="22"/>
      <c r="F69" s="22"/>
      <c r="G69" s="22"/>
      <c r="H69" s="22"/>
      <c r="L69" s="16"/>
      <c r="M69" s="61">
        <v>360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12"/>
    </row>
    <row r="70" spans="1:25" x14ac:dyDescent="0.3">
      <c r="A70" s="35" t="s">
        <v>13</v>
      </c>
      <c r="B70" s="35"/>
      <c r="C70" s="35"/>
      <c r="D70" s="35"/>
      <c r="E70" s="35"/>
      <c r="F70" s="35"/>
      <c r="G70" s="35"/>
      <c r="H70" s="35"/>
      <c r="L70" s="17"/>
      <c r="M70" s="62">
        <v>200</v>
      </c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12"/>
    </row>
    <row r="71" spans="1:25" x14ac:dyDescent="0.3">
      <c r="A71" s="64" t="s">
        <v>15</v>
      </c>
      <c r="B71" s="65"/>
      <c r="C71" s="65"/>
      <c r="D71" s="65"/>
      <c r="E71" s="65"/>
      <c r="F71" s="65"/>
      <c r="G71" s="65"/>
      <c r="H71" s="65"/>
      <c r="I71" s="14"/>
      <c r="J71" s="14"/>
      <c r="K71" s="14"/>
      <c r="L71" s="14"/>
      <c r="M71" s="58">
        <f>SUM(M64:W70)</f>
        <v>58960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11"/>
      <c r="Y71" s="11"/>
    </row>
    <row r="73" spans="1:25" x14ac:dyDescent="0.3">
      <c r="A73" s="57" t="s">
        <v>47</v>
      </c>
      <c r="B73" s="57"/>
      <c r="C73" s="57"/>
      <c r="D73" s="57"/>
      <c r="E73" s="57"/>
      <c r="F73" s="57"/>
      <c r="G73" s="57"/>
      <c r="H73" s="57"/>
      <c r="I73" s="9"/>
      <c r="J73" s="9"/>
      <c r="K73" s="9"/>
      <c r="L73" s="9"/>
      <c r="M73" s="9"/>
      <c r="N73" s="9"/>
      <c r="O73" s="9"/>
      <c r="P73" s="53">
        <f>V62-M71</f>
        <v>35000</v>
      </c>
      <c r="Q73" s="53"/>
      <c r="R73" s="53"/>
      <c r="S73" s="53"/>
      <c r="T73" s="53"/>
      <c r="U73" s="53"/>
      <c r="V73" s="53"/>
      <c r="W73" s="53"/>
    </row>
    <row r="75" spans="1:25" x14ac:dyDescent="0.3">
      <c r="A75" s="66" t="s">
        <v>49</v>
      </c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 spans="1:25" x14ac:dyDescent="0.3">
      <c r="A76" s="66" t="s">
        <v>48</v>
      </c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 spans="1:25" x14ac:dyDescent="0.3">
      <c r="A77" s="66" t="s">
        <v>55</v>
      </c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 spans="1:25" x14ac:dyDescent="0.3">
      <c r="A78" s="66" t="s">
        <v>53</v>
      </c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 spans="1:25" x14ac:dyDescent="0.3">
      <c r="A79" s="22" t="s">
        <v>54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</row>
  </sheetData>
  <mergeCells count="99">
    <mergeCell ref="A75:P75"/>
    <mergeCell ref="A76:P76"/>
    <mergeCell ref="A77:P77"/>
    <mergeCell ref="A78:P78"/>
    <mergeCell ref="A79:P79"/>
    <mergeCell ref="A73:H73"/>
    <mergeCell ref="P73:W73"/>
    <mergeCell ref="M71:W71"/>
    <mergeCell ref="M64:W64"/>
    <mergeCell ref="M65:W65"/>
    <mergeCell ref="M66:W66"/>
    <mergeCell ref="M67:W67"/>
    <mergeCell ref="M68:W68"/>
    <mergeCell ref="M69:W69"/>
    <mergeCell ref="M70:W70"/>
    <mergeCell ref="A69:H69"/>
    <mergeCell ref="A70:H70"/>
    <mergeCell ref="A71:H71"/>
    <mergeCell ref="A66:H66"/>
    <mergeCell ref="A67:H67"/>
    <mergeCell ref="A68:H68"/>
    <mergeCell ref="M61:W61"/>
    <mergeCell ref="A62:I62"/>
    <mergeCell ref="V62:W62"/>
    <mergeCell ref="A65:H65"/>
    <mergeCell ref="A52:W53"/>
    <mergeCell ref="I54:P56"/>
    <mergeCell ref="I57:P58"/>
    <mergeCell ref="A60:L60"/>
    <mergeCell ref="A61:L61"/>
    <mergeCell ref="M60:W60"/>
    <mergeCell ref="Q39:S39"/>
    <mergeCell ref="A50:W50"/>
    <mergeCell ref="A51:W51"/>
    <mergeCell ref="A46:S47"/>
    <mergeCell ref="T46:W47"/>
    <mergeCell ref="A49:W49"/>
    <mergeCell ref="T45:W45"/>
    <mergeCell ref="Q45:S45"/>
    <mergeCell ref="T39:W39"/>
    <mergeCell ref="T40:W40"/>
    <mergeCell ref="T41:W41"/>
    <mergeCell ref="T42:W42"/>
    <mergeCell ref="T43:W43"/>
    <mergeCell ref="T44:W44"/>
    <mergeCell ref="L45:P45"/>
    <mergeCell ref="Q40:S40"/>
    <mergeCell ref="Q41:S41"/>
    <mergeCell ref="Q42:S42"/>
    <mergeCell ref="Q43:S43"/>
    <mergeCell ref="Q44:S44"/>
    <mergeCell ref="L44:P44"/>
    <mergeCell ref="L39:P39"/>
    <mergeCell ref="L40:P40"/>
    <mergeCell ref="L41:P41"/>
    <mergeCell ref="L42:P42"/>
    <mergeCell ref="L43:P43"/>
    <mergeCell ref="A45:K45"/>
    <mergeCell ref="A39:K39"/>
    <mergeCell ref="A40:K40"/>
    <mergeCell ref="A41:K41"/>
    <mergeCell ref="A42:K42"/>
    <mergeCell ref="A43:K43"/>
    <mergeCell ref="A44:K44"/>
    <mergeCell ref="A32:P32"/>
    <mergeCell ref="A33:P33"/>
    <mergeCell ref="A35:P35"/>
    <mergeCell ref="A36:P36"/>
    <mergeCell ref="A25:H25"/>
    <mergeCell ref="I25:P25"/>
    <mergeCell ref="A27:P27"/>
    <mergeCell ref="A28:P28"/>
    <mergeCell ref="A29:P29"/>
    <mergeCell ref="A30:P30"/>
    <mergeCell ref="A37:W38"/>
    <mergeCell ref="I17:P17"/>
    <mergeCell ref="A17:H17"/>
    <mergeCell ref="A19:H19"/>
    <mergeCell ref="A20:H20"/>
    <mergeCell ref="I19:P19"/>
    <mergeCell ref="I20:P20"/>
    <mergeCell ref="I22:P22"/>
    <mergeCell ref="I18:P18"/>
    <mergeCell ref="A21:H21"/>
    <mergeCell ref="I21:P21"/>
    <mergeCell ref="A24:H24"/>
    <mergeCell ref="I24:P24"/>
    <mergeCell ref="A23:H23"/>
    <mergeCell ref="I23:P23"/>
    <mergeCell ref="A22:H22"/>
    <mergeCell ref="A1:Y4"/>
    <mergeCell ref="A12:P12"/>
    <mergeCell ref="A13:P13"/>
    <mergeCell ref="A14:P14"/>
    <mergeCell ref="A15:P15"/>
    <mergeCell ref="G5:Q7"/>
    <mergeCell ref="A11:N11"/>
    <mergeCell ref="A9:P9"/>
    <mergeCell ref="A10:P10"/>
  </mergeCells>
  <pageMargins left="0.7" right="0.7" top="0.75" bottom="0.75" header="0.3" footer="0.3"/>
  <pageSetup paperSize="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DE5BBA13421446A0C6F2223AECFBB6" ma:contentTypeVersion="9" ma:contentTypeDescription="Create a new document." ma:contentTypeScope="" ma:versionID="91927c6e32bb0f13e052571a2fe2457b">
  <xsd:schema xmlns:xsd="http://www.w3.org/2001/XMLSchema" xmlns:xs="http://www.w3.org/2001/XMLSchema" xmlns:p="http://schemas.microsoft.com/office/2006/metadata/properties" xmlns:ns3="9f283265-575a-4611-9be3-f228b41e5167" targetNamespace="http://schemas.microsoft.com/office/2006/metadata/properties" ma:root="true" ma:fieldsID="255003236843e7a4fc1e0a98ec7da123" ns3:_="">
    <xsd:import namespace="9f283265-575a-4611-9be3-f228b41e51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283265-575a-4611-9be3-f228b41e51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4E2BB9-2E6E-4D12-B2DD-D41E50609E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283265-575a-4611-9be3-f228b41e51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4F5EF4-5BFE-4C19-A268-8DD0F09E72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BCBF32-309D-4623-8E64-F7277B78F62C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9f283265-575a-4611-9be3-f228b41e5167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Dev Vipulkumar</dc:creator>
  <cp:lastModifiedBy>Patel, Dev Vipulkumar</cp:lastModifiedBy>
  <cp:lastPrinted>2024-02-06T00:27:28Z</cp:lastPrinted>
  <dcterms:created xsi:type="dcterms:W3CDTF">2024-02-04T20:50:58Z</dcterms:created>
  <dcterms:modified xsi:type="dcterms:W3CDTF">2024-02-06T00:34:27Z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0x010100DFDE5BBA13421446A0C6F2223AECFBB6</vt:lpwstr>
  </property>
</Properties>
</file>