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1315" windowHeight="975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8" i="1"/>
  <c r="D12"/>
  <c r="D15"/>
  <c r="E14"/>
  <c r="B7"/>
  <c r="B6"/>
  <c r="C3"/>
  <c r="D3"/>
  <c r="E3"/>
  <c r="B9" s="1"/>
  <c r="C9" s="1"/>
  <c r="F3"/>
  <c r="B10" s="1"/>
  <c r="C10" s="1"/>
  <c r="B17" s="1"/>
  <c r="B3"/>
  <c r="D14"/>
  <c r="D13"/>
  <c r="B12"/>
  <c r="C12" l="1"/>
  <c r="E12" s="1"/>
  <c r="F12" s="1"/>
  <c r="B19" s="1"/>
  <c r="C19" s="1"/>
  <c r="B25" s="1"/>
  <c r="C25" s="1"/>
  <c r="B20"/>
  <c r="B30" s="1"/>
  <c r="C30" s="1"/>
  <c r="B26" l="1"/>
  <c r="B28" s="1"/>
  <c r="B31"/>
  <c r="B33" s="1"/>
  <c r="B22"/>
  <c r="B24" s="1"/>
  <c r="B32" l="1"/>
  <c r="B27"/>
  <c r="B35" l="1"/>
</calcChain>
</file>

<file path=xl/sharedStrings.xml><?xml version="1.0" encoding="utf-8"?>
<sst xmlns="http://schemas.openxmlformats.org/spreadsheetml/2006/main" count="28" uniqueCount="28">
  <si>
    <t>Address_Low_in</t>
  </si>
  <si>
    <t>Address_High_in</t>
  </si>
  <si>
    <t>Write_address_in</t>
  </si>
  <si>
    <t>minutos</t>
  </si>
  <si>
    <t>horas</t>
  </si>
  <si>
    <t>Dir_Tot</t>
  </si>
  <si>
    <t>Buffer</t>
  </si>
  <si>
    <t>despla</t>
  </si>
  <si>
    <t>Num dias</t>
  </si>
  <si>
    <t>despl</t>
  </si>
  <si>
    <t>Dir_Inic</t>
  </si>
  <si>
    <t>size</t>
  </si>
  <si>
    <t>2^16</t>
  </si>
  <si>
    <t>2^17</t>
  </si>
  <si>
    <t>2^18</t>
  </si>
  <si>
    <t>Read_address_out</t>
  </si>
  <si>
    <t>Dir_Inic - 2^17</t>
  </si>
  <si>
    <t>Dir_ini_hexa</t>
  </si>
  <si>
    <t>len_dir_ini</t>
  </si>
  <si>
    <t>Dir_ini_low</t>
  </si>
  <si>
    <t>Dir_ini_high</t>
  </si>
  <si>
    <t>size_hexa</t>
  </si>
  <si>
    <t>size_l</t>
  </si>
  <si>
    <t>size_h</t>
  </si>
  <si>
    <t>len_size_hexa</t>
  </si>
  <si>
    <t>Output</t>
  </si>
  <si>
    <t>32 06 3F 04 3F</t>
  </si>
  <si>
    <t>32 06 A1 04 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</si>
</sst>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7"/>
  <sheetViews>
    <sheetView tabSelected="1" topLeftCell="A7" workbookViewId="0">
      <selection activeCell="B37" sqref="B37"/>
    </sheetView>
  </sheetViews>
  <sheetFormatPr baseColWidth="10" defaultRowHeight="12.75"/>
  <cols>
    <col min="1" max="1" width="17.42578125" style="1" bestFit="1" customWidth="1"/>
    <col min="2" max="2" width="15.85546875" style="1" bestFit="1" customWidth="1"/>
    <col min="3" max="3" width="16.7109375" style="1" bestFit="1" customWidth="1"/>
    <col min="4" max="4" width="11.85546875" style="1" bestFit="1" customWidth="1"/>
    <col min="5" max="16384" width="11.42578125" style="1"/>
  </cols>
  <sheetData>
    <row r="2" spans="1:6">
      <c r="A2" s="1" t="s">
        <v>6</v>
      </c>
      <c r="B2" s="2">
        <v>44</v>
      </c>
      <c r="C2" s="2">
        <v>11</v>
      </c>
      <c r="D2" s="2">
        <v>160</v>
      </c>
      <c r="E2" s="2">
        <v>0</v>
      </c>
      <c r="F2" s="2">
        <v>21</v>
      </c>
    </row>
    <row r="3" spans="1:6" s="3" customFormat="1">
      <c r="B3" s="3" t="str">
        <f>DEC2HEX(B2)</f>
        <v>2C</v>
      </c>
      <c r="C3" s="3" t="str">
        <f t="shared" ref="C3:F3" si="0">DEC2HEX(C2)</f>
        <v>B</v>
      </c>
      <c r="D3" s="3" t="str">
        <f t="shared" si="0"/>
        <v>A0</v>
      </c>
      <c r="E3" s="3" t="str">
        <f t="shared" si="0"/>
        <v>0</v>
      </c>
      <c r="F3" s="3" t="str">
        <f t="shared" si="0"/>
        <v>15</v>
      </c>
    </row>
    <row r="4" spans="1:6" s="3" customFormat="1">
      <c r="A4" s="4" t="s">
        <v>8</v>
      </c>
      <c r="B4" s="3">
        <v>1</v>
      </c>
    </row>
    <row r="6" spans="1:6">
      <c r="A6" s="1" t="s">
        <v>0</v>
      </c>
      <c r="B6" s="1">
        <f>B2</f>
        <v>44</v>
      </c>
    </row>
    <row r="7" spans="1:6">
      <c r="A7" s="1" t="s">
        <v>1</v>
      </c>
      <c r="B7" s="1">
        <f>C2</f>
        <v>11</v>
      </c>
    </row>
    <row r="8" spans="1:6">
      <c r="A8" s="1" t="s">
        <v>2</v>
      </c>
      <c r="B8" s="1">
        <v>160</v>
      </c>
    </row>
    <row r="9" spans="1:6">
      <c r="A9" s="1" t="s">
        <v>4</v>
      </c>
      <c r="B9" s="1">
        <f>VALUE(E3)</f>
        <v>0</v>
      </c>
      <c r="C9" s="1">
        <f>IF(B9&gt;23,23,B9)</f>
        <v>0</v>
      </c>
    </row>
    <row r="10" spans="1:6">
      <c r="A10" s="1" t="s">
        <v>3</v>
      </c>
      <c r="B10" s="1">
        <f>VALUE(F3)</f>
        <v>15</v>
      </c>
      <c r="C10" s="1">
        <f>IF(B10&gt;45,45,B10)</f>
        <v>15</v>
      </c>
    </row>
    <row r="12" spans="1:6">
      <c r="A12" s="1" t="s">
        <v>5</v>
      </c>
      <c r="B12" s="1">
        <f>B6</f>
        <v>44</v>
      </c>
      <c r="C12" s="1">
        <f>B12+(B7*256)</f>
        <v>2860</v>
      </c>
      <c r="D12" s="1">
        <f>IF(B8=160,0,IF(B8=162,D14,IF(B8=168,D13,IF(B8=170,E14,-1))))</f>
        <v>0</v>
      </c>
      <c r="E12" s="1">
        <f>C12+D12</f>
        <v>2860</v>
      </c>
      <c r="F12" s="1">
        <f>E12-B17</f>
        <v>2834</v>
      </c>
    </row>
    <row r="13" spans="1:6">
      <c r="C13" s="1" t="s">
        <v>12</v>
      </c>
      <c r="D13" s="1">
        <f>POWER(2,16)</f>
        <v>65536</v>
      </c>
    </row>
    <row r="14" spans="1:6">
      <c r="C14" s="1" t="s">
        <v>13</v>
      </c>
      <c r="D14" s="1">
        <f>POWER(2,17)</f>
        <v>131072</v>
      </c>
      <c r="E14" s="1">
        <f>D13+D14</f>
        <v>196608</v>
      </c>
    </row>
    <row r="15" spans="1:6">
      <c r="C15" s="1" t="s">
        <v>14</v>
      </c>
      <c r="D15" s="1">
        <f>POWER(2,18)</f>
        <v>262144</v>
      </c>
    </row>
    <row r="17" spans="1:3">
      <c r="A17" s="1" t="s">
        <v>7</v>
      </c>
      <c r="B17" s="1">
        <f>(((C9*60+C10)/15)+1)*13</f>
        <v>26</v>
      </c>
    </row>
    <row r="18" spans="1:3">
      <c r="A18" s="1" t="s">
        <v>9</v>
      </c>
      <c r="B18" s="1">
        <f>B4*24*4*13</f>
        <v>1248</v>
      </c>
    </row>
    <row r="19" spans="1:3">
      <c r="A19" s="1" t="s">
        <v>10</v>
      </c>
      <c r="B19" s="1">
        <f>F12-B18</f>
        <v>1586</v>
      </c>
      <c r="C19" s="1">
        <f>IF(AND(B19&lt;91,B19&gt;=0),D15-(91-B19),IF(B19&lt;0,D15-(91+(ABS(B19))),B19))</f>
        <v>1586</v>
      </c>
    </row>
    <row r="20" spans="1:3">
      <c r="A20" s="1" t="s">
        <v>11</v>
      </c>
      <c r="B20" s="1">
        <f>B17+B18</f>
        <v>1274</v>
      </c>
    </row>
    <row r="22" spans="1:3">
      <c r="A22" s="1" t="s">
        <v>16</v>
      </c>
      <c r="B22" s="1">
        <f>C19-D14</f>
        <v>-129486</v>
      </c>
    </row>
    <row r="24" spans="1:3">
      <c r="A24" s="1" t="s">
        <v>15</v>
      </c>
      <c r="B24" s="3" t="str">
        <f>IF(AND(C19&gt;D14,B22&gt;D13),"AB",IF(AND(C19&gt;D14,B22&lt;D13),"A3",IF(AND(C19&lt;D14,C19&gt;D13),"A9","A1")))</f>
        <v>A1</v>
      </c>
    </row>
    <row r="25" spans="1:3">
      <c r="A25" s="1" t="s">
        <v>17</v>
      </c>
      <c r="B25" s="1" t="str">
        <f>DEC2HEX(C19)</f>
        <v>632</v>
      </c>
      <c r="C25" s="1" t="str">
        <f>(IF(LEN(B25&lt;4),CONCATENATE("0000",B25),B25))</f>
        <v>0000632</v>
      </c>
    </row>
    <row r="26" spans="1:3">
      <c r="A26" s="1" t="s">
        <v>18</v>
      </c>
      <c r="B26" s="1">
        <f>LEN(C25)</f>
        <v>7</v>
      </c>
    </row>
    <row r="27" spans="1:3">
      <c r="A27" s="1" t="s">
        <v>19</v>
      </c>
      <c r="B27" s="1" t="str">
        <f>MID(C25,B26-1,2)</f>
        <v>32</v>
      </c>
    </row>
    <row r="28" spans="1:3">
      <c r="A28" s="1" t="s">
        <v>20</v>
      </c>
      <c r="B28" s="1" t="str">
        <f>MID(C25,B26-3,2)</f>
        <v>06</v>
      </c>
    </row>
    <row r="30" spans="1:3">
      <c r="A30" s="1" t="s">
        <v>21</v>
      </c>
      <c r="B30" s="1" t="str">
        <f>DEC2HEX(B20)</f>
        <v>4FA</v>
      </c>
      <c r="C30" s="1" t="str">
        <f>CONCATENATE("0000",B30)</f>
        <v>00004FA</v>
      </c>
    </row>
    <row r="31" spans="1:3">
      <c r="A31" s="1" t="s">
        <v>24</v>
      </c>
      <c r="B31" s="1">
        <f>LEN(C30)</f>
        <v>7</v>
      </c>
    </row>
    <row r="32" spans="1:3">
      <c r="A32" s="1" t="s">
        <v>22</v>
      </c>
      <c r="B32" s="1" t="str">
        <f>MID(C30,B31-1,2)</f>
        <v>FA</v>
      </c>
    </row>
    <row r="33" spans="1:2">
      <c r="A33" s="1" t="s">
        <v>23</v>
      </c>
      <c r="B33" s="1" t="str">
        <f>MID(C30,B31-3,2)</f>
        <v>04</v>
      </c>
    </row>
    <row r="35" spans="1:2">
      <c r="A35" s="1" t="s">
        <v>25</v>
      </c>
      <c r="B35" s="1" t="str">
        <f>CONCATENATE(B27," ",B28," ",B24," ",B33," ",B32)</f>
        <v>32 06 A1 04 FA</v>
      </c>
    </row>
    <row r="36" spans="1:2">
      <c r="B36" s="1" t="s">
        <v>27</v>
      </c>
    </row>
    <row r="37" spans="1:2">
      <c r="B37" s="1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Investigacion</dc:creator>
  <cp:lastModifiedBy>Investigacion</cp:lastModifiedBy>
  <dcterms:created xsi:type="dcterms:W3CDTF">2011-08-07T02:27:22Z</dcterms:created>
  <dcterms:modified xsi:type="dcterms:W3CDTF">2011-08-07T05:51:10Z</dcterms:modified>
</cp:coreProperties>
</file>